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農場\"/>
    </mc:Choice>
  </mc:AlternateContent>
  <bookViews>
    <workbookView xWindow="0" yWindow="0" windowWidth="21285" windowHeight="11295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AB4453" i="1" l="1"/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 s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Z4327" i="1"/>
  <c r="AA4327" i="1" s="1"/>
  <c r="AB4327" i="1"/>
  <c r="Z4328" i="1"/>
  <c r="AA4328" i="1" s="1"/>
  <c r="AB4328" i="1"/>
  <c r="Z4329" i="1"/>
  <c r="AA4329" i="1" s="1"/>
  <c r="AB4329" i="1"/>
  <c r="Z4330" i="1"/>
  <c r="AA4330" i="1" s="1"/>
  <c r="AB4330" i="1"/>
  <c r="Z4331" i="1"/>
  <c r="AA4331" i="1" s="1"/>
  <c r="AB4331" i="1"/>
  <c r="Z4332" i="1"/>
  <c r="AA4332" i="1" s="1"/>
  <c r="AB4332" i="1"/>
  <c r="Z4333" i="1"/>
  <c r="AA4333" i="1" s="1"/>
  <c r="AB4333" i="1"/>
  <c r="Z4334" i="1"/>
  <c r="AA4334" i="1" s="1"/>
  <c r="AB4334" i="1"/>
  <c r="Z4335" i="1"/>
  <c r="AA4335" i="1" s="1"/>
  <c r="AB4335" i="1"/>
  <c r="Z4336" i="1"/>
  <c r="AA4336" i="1" s="1"/>
  <c r="AB4336" i="1"/>
  <c r="Z4337" i="1"/>
  <c r="AA4337" i="1" s="1"/>
  <c r="AB4337" i="1"/>
  <c r="Z4338" i="1"/>
  <c r="AA4338" i="1" s="1"/>
  <c r="AB4338" i="1"/>
  <c r="Z4339" i="1"/>
  <c r="AA4339" i="1" s="1"/>
  <c r="AB4339" i="1"/>
  <c r="Z4340" i="1"/>
  <c r="AA4340" i="1" s="1"/>
  <c r="AB4340" i="1"/>
  <c r="Z4341" i="1"/>
  <c r="AA4341" i="1" s="1"/>
  <c r="AB4341" i="1"/>
  <c r="Z4342" i="1"/>
  <c r="AA4342" i="1" s="1"/>
  <c r="AB4342" i="1"/>
  <c r="Z4343" i="1"/>
  <c r="AA4343" i="1" s="1"/>
  <c r="AB4343" i="1"/>
  <c r="Z4344" i="1"/>
  <c r="AA4344" i="1" s="1"/>
  <c r="AB4344" i="1"/>
  <c r="Z4345" i="1"/>
  <c r="AA4345" i="1" s="1"/>
  <c r="AB4345" i="1"/>
  <c r="Z4346" i="1"/>
  <c r="AA4346" i="1" s="1"/>
  <c r="AB4346" i="1"/>
  <c r="Z4347" i="1"/>
  <c r="AA4347" i="1" s="1"/>
  <c r="AB4347" i="1"/>
  <c r="Z4348" i="1"/>
  <c r="AA4348" i="1" s="1"/>
  <c r="AB4348" i="1"/>
  <c r="Z4349" i="1"/>
  <c r="AA4349" i="1" s="1"/>
  <c r="AB4349" i="1"/>
  <c r="Z4350" i="1"/>
  <c r="AA4350" i="1" s="1"/>
  <c r="AB4350" i="1"/>
  <c r="Z4351" i="1"/>
  <c r="AA4351" i="1" s="1"/>
  <c r="AB4351" i="1"/>
  <c r="Z4352" i="1"/>
  <c r="AA4352" i="1" s="1"/>
  <c r="AB4352" i="1"/>
  <c r="Z4353" i="1"/>
  <c r="AA4353" i="1" s="1"/>
  <c r="AB4353" i="1"/>
  <c r="Z4354" i="1"/>
  <c r="AA4354" i="1" s="1"/>
  <c r="AB4354" i="1"/>
  <c r="Z4355" i="1"/>
  <c r="AA4355" i="1" s="1"/>
  <c r="AB4355" i="1"/>
  <c r="Z4356" i="1"/>
  <c r="AA4356" i="1" s="1"/>
  <c r="AB4356" i="1"/>
  <c r="Z4357" i="1"/>
  <c r="AA4357" i="1" s="1"/>
  <c r="AB4357" i="1"/>
  <c r="Z4358" i="1"/>
  <c r="AA4358" i="1" s="1"/>
  <c r="AB4358" i="1"/>
  <c r="Z4359" i="1"/>
  <c r="AA4359" i="1" s="1"/>
  <c r="AB4359" i="1"/>
  <c r="Z4360" i="1"/>
  <c r="AA4360" i="1" s="1"/>
  <c r="AB4360" i="1"/>
  <c r="Z4361" i="1"/>
  <c r="AA4361" i="1" s="1"/>
  <c r="AB4361" i="1"/>
  <c r="Z4362" i="1"/>
  <c r="AA4362" i="1" s="1"/>
  <c r="AB4362" i="1"/>
  <c r="Z4363" i="1"/>
  <c r="AA4363" i="1" s="1"/>
  <c r="AB4363" i="1"/>
  <c r="Z4364" i="1"/>
  <c r="AA4364" i="1" s="1"/>
  <c r="AB4364" i="1"/>
  <c r="Z4365" i="1"/>
  <c r="AA4365" i="1" s="1"/>
  <c r="AB4365" i="1"/>
  <c r="Z4366" i="1"/>
  <c r="AA4366" i="1" s="1"/>
  <c r="AB4366" i="1"/>
  <c r="Z4367" i="1"/>
  <c r="AA4367" i="1" s="1"/>
  <c r="AB4367" i="1"/>
  <c r="Z4368" i="1"/>
  <c r="AA4368" i="1" s="1"/>
  <c r="AB4368" i="1"/>
  <c r="Z4369" i="1"/>
  <c r="AA4369" i="1" s="1"/>
  <c r="AB4369" i="1"/>
  <c r="Z4370" i="1"/>
  <c r="AA4370" i="1" s="1"/>
  <c r="AB4370" i="1"/>
  <c r="Z4371" i="1"/>
  <c r="AA4371" i="1" s="1"/>
  <c r="AB4371" i="1"/>
  <c r="Z4372" i="1"/>
  <c r="AA4372" i="1" s="1"/>
  <c r="AB4372" i="1"/>
  <c r="Z4373" i="1"/>
  <c r="AA4373" i="1" s="1"/>
  <c r="AB4373" i="1"/>
  <c r="Z4374" i="1"/>
  <c r="AA4374" i="1" s="1"/>
  <c r="AB4374" i="1"/>
  <c r="Z4375" i="1"/>
  <c r="AA4375" i="1" s="1"/>
  <c r="AB4375" i="1"/>
  <c r="Z4376" i="1"/>
  <c r="AA4376" i="1" s="1"/>
  <c r="AB4376" i="1"/>
  <c r="Z4377" i="1"/>
  <c r="AA4377" i="1" s="1"/>
  <c r="AB4377" i="1"/>
  <c r="Z4378" i="1"/>
  <c r="AA4378" i="1" s="1"/>
  <c r="AB4378" i="1"/>
  <c r="Z4379" i="1"/>
  <c r="AA4379" i="1" s="1"/>
  <c r="AB4379" i="1"/>
  <c r="Z4380" i="1"/>
  <c r="AA4380" i="1" s="1"/>
  <c r="AB4380" i="1"/>
  <c r="Z4381" i="1"/>
  <c r="AA4381" i="1" s="1"/>
  <c r="AB4381" i="1"/>
  <c r="Z4382" i="1"/>
  <c r="AA4382" i="1" s="1"/>
  <c r="AB4382" i="1"/>
  <c r="Z4383" i="1"/>
  <c r="AA4383" i="1" s="1"/>
  <c r="AB4383" i="1"/>
  <c r="Z4384" i="1"/>
  <c r="AA4384" i="1" s="1"/>
  <c r="AB4384" i="1"/>
  <c r="Z4385" i="1"/>
  <c r="AA4385" i="1" s="1"/>
  <c r="AB4385" i="1"/>
  <c r="Z4386" i="1"/>
  <c r="AA4386" i="1" s="1"/>
  <c r="AB4386" i="1"/>
  <c r="Z4387" i="1"/>
  <c r="AA4387" i="1" s="1"/>
  <c r="AB4387" i="1"/>
  <c r="Z4388" i="1"/>
  <c r="AA4388" i="1" s="1"/>
  <c r="AB4388" i="1"/>
  <c r="Z4389" i="1"/>
  <c r="AA4389" i="1" s="1"/>
  <c r="AB4389" i="1"/>
  <c r="Z4390" i="1"/>
  <c r="AA4390" i="1" s="1"/>
  <c r="AB4390" i="1"/>
  <c r="Z4391" i="1"/>
  <c r="AA4391" i="1" s="1"/>
  <c r="AB4391" i="1"/>
  <c r="Z4392" i="1"/>
  <c r="AA4392" i="1" s="1"/>
  <c r="AB4392" i="1"/>
  <c r="Z4393" i="1"/>
  <c r="AA4393" i="1" s="1"/>
  <c r="AB4393" i="1"/>
  <c r="Z4394" i="1"/>
  <c r="AA4394" i="1" s="1"/>
  <c r="AB4394" i="1"/>
  <c r="Z4395" i="1"/>
  <c r="AA4395" i="1" s="1"/>
  <c r="AB4395" i="1"/>
  <c r="Z4396" i="1"/>
  <c r="AA4396" i="1" s="1"/>
  <c r="AB4396" i="1"/>
  <c r="Z4397" i="1"/>
  <c r="AA4397" i="1" s="1"/>
  <c r="AB4397" i="1"/>
  <c r="Z4398" i="1"/>
  <c r="AA4398" i="1" s="1"/>
  <c r="AB4398" i="1"/>
  <c r="Z4399" i="1"/>
  <c r="AA4399" i="1" s="1"/>
  <c r="AB4399" i="1"/>
  <c r="Z4400" i="1"/>
  <c r="AA4400" i="1" s="1"/>
  <c r="AB4400" i="1"/>
  <c r="Z4401" i="1"/>
  <c r="AA4401" i="1" s="1"/>
  <c r="AB4401" i="1"/>
  <c r="Z4402" i="1"/>
  <c r="AA4402" i="1" s="1"/>
  <c r="AB4402" i="1"/>
  <c r="Z4403" i="1"/>
  <c r="AA4403" i="1" s="1"/>
  <c r="AB4403" i="1"/>
  <c r="Z4404" i="1"/>
  <c r="AA4404" i="1" s="1"/>
  <c r="AB4404" i="1"/>
  <c r="Z4405" i="1"/>
  <c r="AA4405" i="1" s="1"/>
  <c r="AB4405" i="1"/>
  <c r="Z4406" i="1"/>
  <c r="AA4406" i="1" s="1"/>
  <c r="AB4406" i="1"/>
  <c r="Z4407" i="1"/>
  <c r="AA4407" i="1" s="1"/>
  <c r="AB4407" i="1"/>
  <c r="Z4408" i="1"/>
  <c r="AA4408" i="1" s="1"/>
  <c r="AB4408" i="1"/>
  <c r="Z4409" i="1"/>
  <c r="AA4409" i="1" s="1"/>
  <c r="AB4409" i="1"/>
  <c r="Z4410" i="1"/>
  <c r="AA4410" i="1" s="1"/>
  <c r="AB4410" i="1"/>
  <c r="Z4411" i="1"/>
  <c r="AA4411" i="1" s="1"/>
  <c r="AB4411" i="1"/>
  <c r="Z4412" i="1"/>
  <c r="AA4412" i="1" s="1"/>
  <c r="AB4412" i="1"/>
  <c r="Z4413" i="1"/>
  <c r="AA4413" i="1" s="1"/>
  <c r="AB4413" i="1"/>
  <c r="Z4414" i="1"/>
  <c r="AA4414" i="1" s="1"/>
  <c r="AB4414" i="1"/>
  <c r="Z4415" i="1"/>
  <c r="AA4415" i="1" s="1"/>
  <c r="AB4415" i="1"/>
  <c r="Z4416" i="1"/>
  <c r="AA4416" i="1" s="1"/>
  <c r="AB4416" i="1"/>
  <c r="Z4417" i="1"/>
  <c r="AA4417" i="1" s="1"/>
  <c r="AB4417" i="1"/>
  <c r="Z4418" i="1"/>
  <c r="AA4418" i="1" s="1"/>
  <c r="AB4418" i="1"/>
  <c r="Z4419" i="1"/>
  <c r="AA4419" i="1" s="1"/>
  <c r="AB4419" i="1"/>
  <c r="Z4420" i="1"/>
  <c r="AA4420" i="1" s="1"/>
  <c r="AB4420" i="1"/>
  <c r="Z4421" i="1"/>
  <c r="AA4421" i="1" s="1"/>
  <c r="AB4421" i="1"/>
  <c r="Z4422" i="1"/>
  <c r="AA4422" i="1" s="1"/>
  <c r="AB4422" i="1"/>
  <c r="Z4423" i="1"/>
  <c r="AA4423" i="1" s="1"/>
  <c r="AB4423" i="1"/>
  <c r="Z4424" i="1"/>
  <c r="AA4424" i="1" s="1"/>
  <c r="AB4424" i="1"/>
  <c r="Z4425" i="1"/>
  <c r="AA4425" i="1" s="1"/>
  <c r="AB4425" i="1"/>
  <c r="Z4426" i="1"/>
  <c r="AA4426" i="1" s="1"/>
  <c r="AB4426" i="1"/>
  <c r="Z4427" i="1"/>
  <c r="AA4427" i="1" s="1"/>
  <c r="AB4427" i="1"/>
  <c r="Z4428" i="1"/>
  <c r="AA4428" i="1" s="1"/>
  <c r="AB4428" i="1"/>
  <c r="Z4429" i="1"/>
  <c r="AA4429" i="1" s="1"/>
  <c r="AB4429" i="1"/>
  <c r="Z4430" i="1"/>
  <c r="AA4430" i="1" s="1"/>
  <c r="AB4430" i="1"/>
  <c r="Z4431" i="1"/>
  <c r="AA4431" i="1" s="1"/>
  <c r="AB4431" i="1"/>
  <c r="Z4432" i="1"/>
  <c r="AA4432" i="1" s="1"/>
  <c r="AB4432" i="1"/>
  <c r="Z4433" i="1"/>
  <c r="AA4433" i="1" s="1"/>
  <c r="AB4433" i="1"/>
  <c r="Z4434" i="1"/>
  <c r="AA4434" i="1" s="1"/>
  <c r="AB4434" i="1"/>
  <c r="Z4435" i="1"/>
  <c r="AA4435" i="1" s="1"/>
  <c r="AB4435" i="1"/>
  <c r="Z4436" i="1"/>
  <c r="AA4436" i="1" s="1"/>
  <c r="AB4436" i="1"/>
  <c r="Z4437" i="1"/>
  <c r="AA4437" i="1" s="1"/>
  <c r="AB4437" i="1"/>
  <c r="Z4438" i="1"/>
  <c r="AA4438" i="1" s="1"/>
  <c r="AB4438" i="1"/>
  <c r="Z4439" i="1"/>
  <c r="AA4439" i="1" s="1"/>
  <c r="AB4439" i="1"/>
  <c r="Z4440" i="1"/>
  <c r="AA4440" i="1" s="1"/>
  <c r="AB4440" i="1"/>
  <c r="Z4441" i="1"/>
  <c r="AA4441" i="1" s="1"/>
  <c r="AB4441" i="1"/>
  <c r="Z4442" i="1"/>
  <c r="AA4442" i="1" s="1"/>
  <c r="AB4442" i="1"/>
  <c r="Z4443" i="1"/>
  <c r="AA4443" i="1" s="1"/>
  <c r="AB4443" i="1"/>
  <c r="Z4444" i="1"/>
  <c r="AA4444" i="1" s="1"/>
  <c r="AB4444" i="1"/>
  <c r="Z4445" i="1"/>
  <c r="AA4445" i="1" s="1"/>
  <c r="AB4445" i="1"/>
  <c r="Z4446" i="1"/>
  <c r="AA4446" i="1" s="1"/>
  <c r="AB4446" i="1"/>
  <c r="Z4447" i="1"/>
  <c r="AA4447" i="1" s="1"/>
  <c r="AB4447" i="1"/>
  <c r="Z4448" i="1"/>
  <c r="AA4448" i="1" s="1"/>
  <c r="AB4448" i="1"/>
  <c r="Z4449" i="1"/>
  <c r="AA4449" i="1" s="1"/>
  <c r="AB4449" i="1"/>
  <c r="Z4450" i="1"/>
  <c r="AA4450" i="1" s="1"/>
  <c r="AB4450" i="1"/>
  <c r="Z4451" i="1"/>
  <c r="AA4451" i="1" s="1"/>
  <c r="AB4451" i="1"/>
  <c r="Z4452" i="1"/>
  <c r="AA4452" i="1" s="1"/>
  <c r="AB4452" i="1"/>
  <c r="Z4453" i="1"/>
  <c r="AA4453" i="1" s="1"/>
  <c r="Z4454" i="1"/>
  <c r="AA4454" i="1" s="1"/>
  <c r="AB4454" i="1"/>
  <c r="Z4455" i="1"/>
  <c r="AA4455" i="1" s="1"/>
  <c r="AB4455" i="1"/>
  <c r="Z4456" i="1"/>
  <c r="AA4456" i="1" s="1"/>
  <c r="AB4456" i="1"/>
  <c r="Z4457" i="1"/>
  <c r="AA4457" i="1" s="1"/>
  <c r="AB4457" i="1"/>
  <c r="Z4458" i="1"/>
  <c r="AA4458" i="1" s="1"/>
  <c r="AB4458" i="1"/>
  <c r="Z4459" i="1"/>
  <c r="AA4459" i="1" s="1"/>
  <c r="AB4459" i="1"/>
  <c r="Z4460" i="1"/>
  <c r="AA4460" i="1" s="1"/>
  <c r="AB4460" i="1"/>
  <c r="Z4461" i="1"/>
  <c r="AA4461" i="1" s="1"/>
  <c r="AB4461" i="1"/>
  <c r="Z4462" i="1"/>
  <c r="AA4462" i="1" s="1"/>
  <c r="AB4462" i="1"/>
  <c r="Z4463" i="1"/>
  <c r="AA4463" i="1" s="1"/>
  <c r="AB4463" i="1"/>
  <c r="Z4464" i="1"/>
  <c r="AA4464" i="1" s="1"/>
  <c r="AB4464" i="1"/>
  <c r="Z4465" i="1"/>
  <c r="AA4465" i="1" s="1"/>
  <c r="AB4465" i="1"/>
  <c r="Z4466" i="1"/>
  <c r="AA4466" i="1" s="1"/>
  <c r="AB4466" i="1"/>
  <c r="Z4467" i="1"/>
  <c r="AA4467" i="1" s="1"/>
  <c r="AB4467" i="1"/>
  <c r="Z4468" i="1"/>
  <c r="AA4468" i="1" s="1"/>
  <c r="AB4468" i="1"/>
  <c r="Z4469" i="1"/>
  <c r="AA4469" i="1" s="1"/>
  <c r="AB4469" i="1"/>
  <c r="Z4470" i="1"/>
  <c r="AA4470" i="1" s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99" i="1"/>
  <c r="AT4417" i="1"/>
  <c r="AQ4357" i="1"/>
  <c r="AQ4387" i="1"/>
  <c r="AQ4333" i="1"/>
  <c r="AQ4459" i="1"/>
  <c r="AQ4339" i="1"/>
  <c r="AT4339" i="1"/>
  <c r="AT4351" i="1"/>
  <c r="AT4411" i="1"/>
  <c r="AT4441" i="1"/>
  <c r="AT4369" i="1"/>
  <c r="AT4327" i="1"/>
  <c r="AQ4447" i="1"/>
  <c r="AQ4405" i="1"/>
  <c r="AT4435" i="1"/>
  <c r="AQ4363" i="1"/>
  <c r="AQ4369" i="1"/>
  <c r="AT4387" i="1"/>
  <c r="AQ4435" i="1"/>
  <c r="AQ4327" i="1"/>
  <c r="AQ4441" i="1"/>
  <c r="AQ4411" i="1"/>
  <c r="AT4375" i="1"/>
  <c r="AT4405" i="1"/>
  <c r="AT4333" i="1"/>
  <c r="AQ4375" i="1"/>
  <c r="AT4465" i="1"/>
  <c r="AQ4399" i="1"/>
  <c r="AT4393" i="1"/>
  <c r="AQ4417" i="1"/>
  <c r="AT4363" i="1"/>
  <c r="AT4453" i="1"/>
  <c r="AT4345" i="1"/>
  <c r="AT4459" i="1"/>
  <c r="AQ4429" i="1"/>
  <c r="AQ4381" i="1"/>
  <c r="AQ4465" i="1"/>
  <c r="AT4447" i="1"/>
  <c r="AT4357" i="1"/>
  <c r="AQ4351" i="1"/>
  <c r="AQ4423" i="1"/>
  <c r="AQ4453" i="1"/>
  <c r="AT4423" i="1"/>
  <c r="AT4429" i="1"/>
  <c r="AQ4345" i="1"/>
  <c r="AT4381" i="1"/>
  <c r="AQ4393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27" i="1"/>
  <c r="AS4363" i="1"/>
  <c r="AS4369" i="1"/>
  <c r="AS4447" i="1"/>
  <c r="AS4411" i="1"/>
  <c r="AS4453" i="1"/>
  <c r="AP4399" i="1"/>
  <c r="AP4375" i="1"/>
  <c r="AS4381" i="1"/>
  <c r="AP4393" i="1"/>
  <c r="AS4375" i="1"/>
  <c r="AS4345" i="1"/>
  <c r="AS4417" i="1"/>
  <c r="AP4447" i="1"/>
  <c r="AP4363" i="1"/>
  <c r="AS4435" i="1"/>
  <c r="AP4435" i="1"/>
  <c r="AP4381" i="1"/>
  <c r="AP4369" i="1"/>
  <c r="AP4405" i="1"/>
  <c r="AS4327" i="1"/>
  <c r="AP4441" i="1"/>
  <c r="AS4333" i="1"/>
  <c r="AS4459" i="1"/>
  <c r="AP4339" i="1"/>
  <c r="AP4357" i="1"/>
  <c r="AS4423" i="1"/>
  <c r="AP4417" i="1"/>
  <c r="AS4357" i="1"/>
  <c r="AP4423" i="1"/>
  <c r="AS4441" i="1"/>
  <c r="AS4399" i="1"/>
  <c r="AP4411" i="1"/>
  <c r="AP4453" i="1"/>
  <c r="AP4465" i="1"/>
  <c r="AP4429" i="1"/>
  <c r="AS4405" i="1"/>
  <c r="AS4393" i="1"/>
  <c r="AS4429" i="1"/>
  <c r="AS4387" i="1"/>
  <c r="AP4333" i="1"/>
  <c r="AP4345" i="1"/>
  <c r="AP4387" i="1"/>
  <c r="AP4459" i="1"/>
  <c r="AS4339" i="1"/>
  <c r="AS4465" i="1"/>
  <c r="AP4351" i="1"/>
  <c r="AS4351" i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P1795" i="1"/>
  <c r="AQ1753" i="1"/>
  <c r="AQ811" i="1"/>
  <c r="AP385" i="1"/>
  <c r="AT1843" i="1"/>
  <c r="AQ3961" i="1"/>
  <c r="AT1987" i="1"/>
  <c r="AS955" i="1"/>
  <c r="AP2575" i="1"/>
  <c r="AT4285" i="1"/>
  <c r="AT3931" i="1"/>
  <c r="AQ3193" i="1"/>
  <c r="AQ2629" i="1"/>
  <c r="AP2401" i="1"/>
  <c r="AP757" i="1"/>
  <c r="AT1153" i="1"/>
  <c r="AS2269" i="1"/>
  <c r="AS703" i="1"/>
  <c r="AT1303" i="1"/>
  <c r="AT385" i="1"/>
  <c r="AS925" i="1"/>
  <c r="AS175" i="1"/>
  <c r="AS2395" i="1"/>
  <c r="AP3019" i="1"/>
  <c r="AS763" i="1"/>
  <c r="AS2713" i="1"/>
  <c r="AS307" i="1"/>
  <c r="AT1603" i="1"/>
  <c r="AT1141" i="1"/>
  <c r="AP49" i="1"/>
  <c r="AQ4303" i="1"/>
  <c r="AT2887" i="1"/>
  <c r="AP3925" i="1"/>
  <c r="AS1387" i="1"/>
  <c r="AP655" i="1"/>
  <c r="AP127" i="1"/>
  <c r="AT3145" i="1"/>
  <c r="AS1699" i="1"/>
  <c r="AQ2779" i="1"/>
  <c r="AQ3229" i="1"/>
  <c r="AS2455" i="1"/>
  <c r="AQ439" i="1"/>
  <c r="AQ3937" i="1"/>
  <c r="AP241" i="1"/>
  <c r="AT1099" i="1"/>
  <c r="AQ3691" i="1"/>
  <c r="AP667" i="1"/>
  <c r="AS487" i="1"/>
  <c r="AP2011" i="1"/>
  <c r="AQ3115" i="1"/>
  <c r="AQ1003" i="1"/>
  <c r="AQ1303" i="1"/>
  <c r="AQ2419" i="1"/>
  <c r="AT2833" i="1"/>
  <c r="AQ7" i="1"/>
  <c r="AQ1489" i="1"/>
  <c r="AS3193" i="1"/>
  <c r="AS151" i="1"/>
  <c r="AP4243" i="1"/>
  <c r="AQ3577" i="1"/>
  <c r="AP2731" i="1"/>
  <c r="AS2089" i="1"/>
  <c r="AP2749" i="1"/>
  <c r="AQ3565" i="1"/>
  <c r="AS403" i="1"/>
  <c r="AQ4093" i="1"/>
  <c r="AS1213" i="1"/>
  <c r="AP1543" i="1"/>
  <c r="AQ4291" i="1"/>
  <c r="AT2635" i="1"/>
  <c r="AP2695" i="1"/>
  <c r="AT3535" i="1"/>
  <c r="AS457" i="1"/>
  <c r="AS2161" i="1"/>
  <c r="AP19" i="1"/>
  <c r="AQ1963" i="1"/>
  <c r="AT2197" i="1"/>
  <c r="AS3349" i="1"/>
  <c r="AS3133" i="1"/>
  <c r="AP469" i="1"/>
  <c r="AT3643" i="1"/>
  <c r="AT1339" i="1"/>
  <c r="AS3253" i="1"/>
  <c r="AS2287" i="1"/>
  <c r="AT1861" i="1"/>
  <c r="AQ577" i="1"/>
  <c r="AS547" i="1"/>
  <c r="AS277" i="1"/>
  <c r="AS3907" i="1"/>
  <c r="AQ3181" i="1"/>
  <c r="AQ2725" i="1"/>
  <c r="AQ3457" i="1"/>
  <c r="AT2947" i="1"/>
  <c r="AQ631" i="1"/>
  <c r="AT3457" i="1"/>
  <c r="AS2701" i="1"/>
  <c r="AT73" i="1"/>
  <c r="AP2641" i="1"/>
  <c r="AT3715" i="1"/>
  <c r="AQ2449" i="1"/>
  <c r="AP2281" i="1"/>
  <c r="AQ1861" i="1"/>
  <c r="AP1213" i="1"/>
  <c r="AQ3685" i="1"/>
  <c r="AQ1711" i="1"/>
  <c r="AT2077" i="1"/>
  <c r="AT3523" i="1"/>
  <c r="AQ793" i="1"/>
  <c r="AQ3571" i="1"/>
  <c r="AP859" i="1"/>
  <c r="AS2491" i="1"/>
  <c r="AP3163" i="1"/>
  <c r="AQ1291" i="1"/>
  <c r="AQ2611" i="1"/>
  <c r="AQ4063" i="1"/>
  <c r="AT319" i="1"/>
  <c r="AQ1057" i="1"/>
  <c r="AS1225" i="1"/>
  <c r="AT2713" i="1"/>
  <c r="AQ121" i="1"/>
  <c r="AP307" i="1"/>
  <c r="AP1879" i="1"/>
  <c r="AT883" i="1"/>
  <c r="AS3049" i="1"/>
  <c r="AT4057" i="1"/>
  <c r="AQ1903" i="1"/>
  <c r="AP2533" i="1"/>
  <c r="AQ1915" i="1"/>
  <c r="AS2743" i="1"/>
  <c r="AQ1195" i="1"/>
  <c r="AS1867" i="1"/>
  <c r="AQ1987" i="1"/>
  <c r="AQ1561" i="1"/>
  <c r="AP1081" i="1"/>
  <c r="AQ745" i="1"/>
  <c r="AQ4153" i="1"/>
  <c r="AP1477" i="1"/>
  <c r="AS2797" i="1"/>
  <c r="AP433" i="1"/>
  <c r="AQ3163" i="1"/>
  <c r="AP553" i="1"/>
  <c r="AS3601" i="1"/>
  <c r="AS2839" i="1"/>
  <c r="AQ217" i="1"/>
  <c r="AS1153" i="1"/>
  <c r="AP2809" i="1"/>
  <c r="AT13" i="1"/>
  <c r="AS1945" i="1"/>
  <c r="AS2647" i="1"/>
  <c r="AS2611" i="1"/>
  <c r="AQ769" i="1"/>
  <c r="AQ109" i="1"/>
  <c r="AQ3745" i="1"/>
  <c r="AS3817" i="1"/>
  <c r="AT3913" i="1"/>
  <c r="AT1171" i="1"/>
  <c r="AQ1663" i="1"/>
  <c r="AS529" i="1"/>
  <c r="AT1057" i="1"/>
  <c r="AS643" i="1"/>
  <c r="AQ2719" i="1"/>
  <c r="AT3853" i="1"/>
  <c r="AS2803" i="1"/>
  <c r="AQ4021" i="1"/>
  <c r="AP1807" i="1"/>
  <c r="AQ2155" i="1"/>
  <c r="AP3553" i="1"/>
  <c r="AQ1069" i="1"/>
  <c r="AS1147" i="1"/>
  <c r="AP1303" i="1"/>
  <c r="AP2605" i="1"/>
  <c r="AS1357" i="1"/>
  <c r="AP4219" i="1"/>
  <c r="AS1591" i="1"/>
  <c r="AP1957" i="1"/>
  <c r="AS2035" i="1"/>
  <c r="AT511" i="1"/>
  <c r="AQ457" i="1"/>
  <c r="AT3313" i="1"/>
  <c r="AT1897" i="1"/>
  <c r="AS3535" i="1"/>
  <c r="AT3625" i="1"/>
  <c r="AP3079" i="1"/>
  <c r="AP103" i="1"/>
  <c r="AT2809" i="1"/>
  <c r="AQ3931" i="1"/>
  <c r="AQ2971" i="1"/>
  <c r="AQ529" i="1"/>
  <c r="AQ961" i="1"/>
  <c r="AT55" i="1"/>
  <c r="AP2473" i="1"/>
  <c r="AS1465" i="1"/>
  <c r="AP3625" i="1"/>
  <c r="AS2941" i="1"/>
  <c r="AT3667" i="1"/>
  <c r="AQ391" i="1"/>
  <c r="AT295" i="1"/>
  <c r="AQ3253" i="1"/>
  <c r="AT325" i="1"/>
  <c r="AP3211" i="1"/>
  <c r="AS1453" i="1"/>
  <c r="AS4255" i="1"/>
  <c r="AT2113" i="1"/>
  <c r="AQ175" i="1"/>
  <c r="AT1237" i="1"/>
  <c r="AT3067" i="1"/>
  <c r="AT2467" i="1"/>
  <c r="AS3115" i="1"/>
  <c r="AQ2239" i="1"/>
  <c r="AQ847" i="1"/>
  <c r="AP1231" i="1"/>
  <c r="AP61" i="1"/>
  <c r="AS3475" i="1"/>
  <c r="AP3997" i="1"/>
  <c r="AQ493" i="1"/>
  <c r="AS1831" i="1"/>
  <c r="AT349" i="1"/>
  <c r="AT3889" i="1"/>
  <c r="AP79" i="1"/>
  <c r="AQ181" i="1"/>
  <c r="AT3337" i="1"/>
  <c r="AT535" i="1"/>
  <c r="AQ3883" i="1"/>
  <c r="AT3247" i="1"/>
  <c r="AQ1855" i="1"/>
  <c r="AT3763" i="1"/>
  <c r="AQ925" i="1"/>
  <c r="AT3637" i="1"/>
  <c r="AQ2299" i="1"/>
  <c r="AQ3697" i="1"/>
  <c r="AS415" i="1"/>
  <c r="AQ799" i="1"/>
  <c r="AQ151" i="1"/>
  <c r="AT2377" i="1"/>
  <c r="AT2527" i="1"/>
  <c r="AS2959" i="1"/>
  <c r="AT1081" i="1"/>
  <c r="AT2461" i="1"/>
  <c r="AT2143" i="1"/>
  <c r="AT145" i="1"/>
  <c r="AS2197" i="1"/>
  <c r="AQ4003" i="1"/>
  <c r="AS757" i="1"/>
  <c r="AT1609" i="1"/>
  <c r="AQ3139" i="1"/>
  <c r="AP1501" i="1"/>
  <c r="AP379" i="1"/>
  <c r="AS2665" i="1"/>
  <c r="AQ361" i="1"/>
  <c r="AS2125" i="1"/>
  <c r="AQ2881" i="1"/>
  <c r="AT4009" i="1"/>
  <c r="AP4237" i="1"/>
  <c r="AP2047" i="1"/>
  <c r="AQ2059" i="1"/>
  <c r="AP4117" i="1"/>
  <c r="AS1603" i="1"/>
  <c r="AP1981" i="1"/>
  <c r="AS1687" i="1"/>
  <c r="AP679" i="1"/>
  <c r="AP1297" i="1"/>
  <c r="AQ667" i="1"/>
  <c r="AS445" i="1"/>
  <c r="AS427" i="1"/>
  <c r="AS727" i="1"/>
  <c r="AS3523" i="1"/>
  <c r="AS91" i="1"/>
  <c r="AP1639" i="1"/>
  <c r="AQ2053" i="1"/>
  <c r="AP1333" i="1"/>
  <c r="AP715" i="1"/>
  <c r="AP4069" i="1"/>
  <c r="AT865" i="1"/>
  <c r="AT3877" i="1"/>
  <c r="AP2887" i="1"/>
  <c r="AP877" i="1"/>
  <c r="AT2125" i="1"/>
  <c r="AP3037" i="1"/>
  <c r="AS985" i="1"/>
  <c r="AT2023" i="1"/>
  <c r="AT2431" i="1"/>
  <c r="AQ979" i="1"/>
  <c r="AS3649" i="1"/>
  <c r="AT3139" i="1"/>
  <c r="AP1405" i="1"/>
  <c r="AP1351" i="1"/>
  <c r="AP325" i="1"/>
  <c r="AQ331" i="1"/>
  <c r="AT1039" i="1"/>
  <c r="AT3307" i="1"/>
  <c r="AS2365" i="1"/>
  <c r="AQ3145" i="1"/>
  <c r="AS4051" i="1"/>
  <c r="AT2071" i="1"/>
  <c r="AS3157" i="1"/>
  <c r="AT2347" i="1"/>
  <c r="AQ421" i="1"/>
  <c r="AQ2671" i="1"/>
  <c r="AP2173" i="1"/>
  <c r="AP337" i="1"/>
  <c r="AP3151" i="1"/>
  <c r="AP4099" i="1"/>
  <c r="AS3595" i="1"/>
  <c r="AP193" i="1"/>
  <c r="AT3301" i="1"/>
  <c r="AP181" i="1"/>
  <c r="AT307" i="1"/>
  <c r="AP2815" i="1"/>
  <c r="AT2413" i="1"/>
  <c r="AQ2347" i="1"/>
  <c r="AQ2437" i="1"/>
  <c r="AS2221" i="1"/>
  <c r="AP55" i="1"/>
  <c r="AS2437" i="1"/>
  <c r="AT3181" i="1"/>
  <c r="AP1783" i="1"/>
  <c r="AP1471" i="1"/>
  <c r="AS3205" i="1"/>
  <c r="AQ2479" i="1"/>
  <c r="AS631" i="1"/>
  <c r="AQ2371" i="1"/>
  <c r="AQ2935" i="1"/>
  <c r="AS2737" i="1"/>
  <c r="AT4099" i="1"/>
  <c r="AT175" i="1"/>
  <c r="AS4033" i="1"/>
  <c r="AS2719" i="1"/>
  <c r="AS4003" i="1"/>
  <c r="AS3979" i="1"/>
  <c r="AP709" i="1"/>
  <c r="AS4219" i="1"/>
  <c r="AP2629" i="1"/>
  <c r="AP2491" i="1"/>
  <c r="AP2455" i="1"/>
  <c r="AS3655" i="1"/>
  <c r="AQ643" i="1"/>
  <c r="AQ3043" i="1"/>
  <c r="AT1297" i="1"/>
  <c r="AS2575" i="1"/>
  <c r="AT1159" i="1"/>
  <c r="AT1111" i="1"/>
  <c r="AT1465" i="1"/>
  <c r="AP3451" i="1"/>
  <c r="AP1945" i="1"/>
  <c r="AT517" i="1"/>
  <c r="AQ3049" i="1"/>
  <c r="AP1789" i="1"/>
  <c r="AT3151" i="1"/>
  <c r="AP703" i="1"/>
  <c r="AS2323" i="1"/>
  <c r="AT1771" i="1"/>
  <c r="AQ2653" i="1"/>
  <c r="AS2077" i="1"/>
  <c r="AP2209" i="1"/>
  <c r="AT4135" i="1"/>
  <c r="AS2695" i="1"/>
  <c r="AP2101" i="1"/>
  <c r="AS883" i="1"/>
  <c r="AS4141" i="1"/>
  <c r="AP1105" i="1"/>
  <c r="AQ1999" i="1"/>
  <c r="AP31" i="1"/>
  <c r="AP1927" i="1"/>
  <c r="AT1837" i="1"/>
  <c r="AS1477" i="1"/>
  <c r="AT2155" i="1"/>
  <c r="AT1585" i="1"/>
  <c r="AT2545" i="1"/>
  <c r="AS1735" i="1"/>
  <c r="AQ2455" i="1"/>
  <c r="AP2083" i="1"/>
  <c r="AQ2005" i="1"/>
  <c r="AP2113" i="1"/>
  <c r="AT859" i="1"/>
  <c r="AS1435" i="1"/>
  <c r="AS3169" i="1"/>
  <c r="AS2233" i="1"/>
  <c r="AT3163" i="1"/>
  <c r="AT727" i="1"/>
  <c r="AQ3535" i="1"/>
  <c r="AS1609" i="1"/>
  <c r="AQ2689" i="1"/>
  <c r="AQ4273" i="1"/>
  <c r="AP3613" i="1"/>
  <c r="AS3937" i="1"/>
  <c r="AQ871" i="1"/>
  <c r="AS637" i="1"/>
  <c r="AT2629" i="1"/>
  <c r="AQ4285" i="1"/>
  <c r="AP3937" i="1"/>
  <c r="AQ3721" i="1"/>
  <c r="AP1273" i="1"/>
  <c r="AP3259" i="1"/>
  <c r="AS505" i="1"/>
  <c r="AT847" i="1"/>
  <c r="AQ223" i="1"/>
  <c r="AP3943" i="1"/>
  <c r="AQ3529" i="1"/>
  <c r="AQ1765" i="1"/>
  <c r="AQ3667" i="1"/>
  <c r="AS3307" i="1"/>
  <c r="AS43" i="1"/>
  <c r="AS229" i="1"/>
  <c r="AS4183" i="1"/>
  <c r="AT1417" i="1"/>
  <c r="AT331" i="1"/>
  <c r="AS1633" i="1"/>
  <c r="AP2791" i="1"/>
  <c r="AT2881" i="1"/>
  <c r="AP3751" i="1"/>
  <c r="AP1015" i="1"/>
  <c r="AT1333" i="1"/>
  <c r="AP271" i="1"/>
  <c r="AQ3553" i="1"/>
  <c r="AT2521" i="1"/>
  <c r="AP427" i="1"/>
  <c r="AT685" i="1"/>
  <c r="AS2419" i="1"/>
  <c r="AS793" i="1"/>
  <c r="AT1363" i="1"/>
  <c r="AS301" i="1"/>
  <c r="AP763" i="1"/>
  <c r="AQ3433" i="1"/>
  <c r="AP793" i="1"/>
  <c r="AT2701" i="1"/>
  <c r="AS3991" i="1"/>
  <c r="AQ1087" i="1"/>
  <c r="AQ115" i="1"/>
  <c r="AQ2965" i="1"/>
  <c r="AP2677" i="1"/>
  <c r="AS565" i="1"/>
  <c r="AP2125" i="1"/>
  <c r="AT2773" i="1"/>
  <c r="AT1717" i="1"/>
  <c r="AP139" i="1"/>
  <c r="AS3097" i="1"/>
  <c r="AP979" i="1"/>
  <c r="AP511" i="1"/>
  <c r="AT499" i="1"/>
  <c r="AT3559" i="1"/>
  <c r="AQ3703" i="1"/>
  <c r="AT2359" i="1"/>
  <c r="AP2107" i="1"/>
  <c r="AP3463" i="1"/>
  <c r="AP3583" i="1"/>
  <c r="AS409" i="1"/>
  <c r="AT1819" i="1"/>
  <c r="AQ3715" i="1"/>
  <c r="AP4285" i="1"/>
  <c r="AT1705" i="1"/>
  <c r="AS1855" i="1"/>
  <c r="AQ2467" i="1"/>
  <c r="AS1519" i="1"/>
  <c r="AT1393" i="1"/>
  <c r="AQ619" i="1"/>
  <c r="AQ1153" i="1"/>
  <c r="AT3589" i="1"/>
  <c r="AS1549" i="1"/>
  <c r="AS1627" i="1"/>
  <c r="AP2617" i="1"/>
  <c r="AP1831" i="1"/>
  <c r="AT2407" i="1"/>
  <c r="AT919" i="1"/>
  <c r="AT2845" i="1"/>
  <c r="AS4045" i="1"/>
  <c r="AQ2233" i="1"/>
  <c r="AT2797" i="1"/>
  <c r="AQ463" i="1"/>
  <c r="AP3631" i="1"/>
  <c r="AQ3385" i="1"/>
  <c r="AQ1249" i="1"/>
  <c r="AS4021" i="1"/>
  <c r="AS2149" i="1"/>
  <c r="AT1105" i="1"/>
  <c r="AS3619" i="1"/>
  <c r="AS2515" i="1"/>
  <c r="AQ1975" i="1"/>
  <c r="AP571" i="1"/>
  <c r="AP295" i="1"/>
  <c r="AQ3841" i="1"/>
  <c r="AP1741" i="1"/>
  <c r="AQ1117" i="1"/>
  <c r="AP2239" i="1"/>
  <c r="AQ31" i="1"/>
  <c r="AP583" i="1"/>
  <c r="AT3565" i="1"/>
  <c r="AT343" i="1"/>
  <c r="AS3637" i="1"/>
  <c r="AT1825" i="1"/>
  <c r="AT1675" i="1"/>
  <c r="AP739" i="1"/>
  <c r="AQ241" i="1"/>
  <c r="AS781" i="1"/>
  <c r="AT2677" i="1"/>
  <c r="AT1951" i="1"/>
  <c r="AS3061" i="1"/>
  <c r="AQ3889" i="1"/>
  <c r="AT4063" i="1"/>
  <c r="AP91" i="1"/>
  <c r="AP4135" i="1"/>
  <c r="AP3445" i="1"/>
  <c r="AS1789" i="1"/>
  <c r="AQ1027" i="1"/>
  <c r="AQ3895" i="1"/>
  <c r="AQ2029" i="1"/>
  <c r="AP1711" i="1"/>
  <c r="AQ403" i="1"/>
  <c r="AS3289" i="1"/>
  <c r="AS79" i="1"/>
  <c r="AP2995" i="1"/>
  <c r="AQ523" i="1"/>
  <c r="AP3271" i="1"/>
  <c r="AP2797" i="1"/>
  <c r="AS2899" i="1"/>
  <c r="AT3439" i="1"/>
  <c r="AQ1387" i="1"/>
  <c r="AQ1549" i="1"/>
  <c r="AT1147" i="1"/>
  <c r="AQ61" i="1"/>
  <c r="AQ1615" i="1"/>
  <c r="AT3751" i="1"/>
  <c r="AP1513" i="1"/>
  <c r="AQ409" i="1"/>
  <c r="AS3127" i="1"/>
  <c r="AP373" i="1"/>
  <c r="AP4033" i="1"/>
  <c r="AT4273" i="1"/>
  <c r="AQ2503" i="1"/>
  <c r="AS3853" i="1"/>
  <c r="AT3685" i="1"/>
  <c r="AT1651" i="1"/>
  <c r="AT2275" i="1"/>
  <c r="AS3145" i="1"/>
  <c r="AT2371" i="1"/>
  <c r="AP493" i="1"/>
  <c r="AS3343" i="1"/>
  <c r="AQ3175" i="1"/>
  <c r="AP1603" i="1"/>
  <c r="AQ2305" i="1"/>
  <c r="AQ3301" i="1"/>
  <c r="AT3265" i="1"/>
  <c r="AQ2569" i="1"/>
  <c r="AQ379" i="1"/>
  <c r="AT1075" i="1"/>
  <c r="AQ247" i="1"/>
  <c r="AQ2137" i="1"/>
  <c r="AS1429" i="1"/>
  <c r="AQ1657" i="1"/>
  <c r="AS649" i="1"/>
  <c r="AT2587" i="1"/>
  <c r="AQ49" i="1"/>
  <c r="AT3727" i="1"/>
  <c r="AQ1183" i="1"/>
  <c r="AP865" i="1"/>
  <c r="AS1975" i="1"/>
  <c r="AT193" i="1"/>
  <c r="AQ1891" i="1"/>
  <c r="AQ775" i="1"/>
  <c r="AT3673" i="1"/>
  <c r="AP1027" i="1"/>
  <c r="AP637" i="1"/>
  <c r="AT4237" i="1"/>
  <c r="AT2755" i="1"/>
  <c r="AQ4081" i="1"/>
  <c r="AS3745" i="1"/>
  <c r="AP1489" i="1"/>
  <c r="AS2851" i="1"/>
  <c r="AQ505" i="1"/>
  <c r="AS1843" i="1"/>
  <c r="AS4243" i="1"/>
  <c r="AP3913" i="1"/>
  <c r="AQ3493" i="1"/>
  <c r="AQ3259" i="1"/>
  <c r="AP3379" i="1"/>
  <c r="AQ3247" i="1"/>
  <c r="AS3823" i="1"/>
  <c r="AS367" i="1"/>
  <c r="AT3991" i="1"/>
  <c r="AQ2341" i="1"/>
  <c r="AP1111" i="1"/>
  <c r="AT1621" i="1"/>
  <c r="AS1783" i="1"/>
  <c r="AS3631" i="1"/>
  <c r="AP1423" i="1"/>
  <c r="AS3229" i="1"/>
  <c r="AQ1075" i="1"/>
  <c r="AT2971" i="1"/>
  <c r="AS439" i="1"/>
  <c r="AQ229" i="1"/>
  <c r="AS3625" i="1"/>
  <c r="AT2293" i="1"/>
  <c r="AT2509" i="1"/>
  <c r="AP685" i="1"/>
  <c r="AQ2359" i="1"/>
  <c r="AT1441" i="1"/>
  <c r="AT2035" i="1"/>
  <c r="AQ3505" i="1"/>
  <c r="AQ595" i="1"/>
  <c r="AS2569" i="1"/>
  <c r="AQ3475" i="1"/>
  <c r="AS3589" i="1"/>
  <c r="AP2155" i="1"/>
  <c r="AP1225" i="1"/>
  <c r="AP2425" i="1"/>
  <c r="AS3733" i="1"/>
  <c r="AQ19" i="1"/>
  <c r="AS3199" i="1"/>
  <c r="AQ3409" i="1"/>
  <c r="AQ1843" i="1"/>
  <c r="AQ2311" i="1"/>
  <c r="AT2593" i="1"/>
  <c r="AP3097" i="1"/>
  <c r="AQ2581" i="1"/>
  <c r="AT1387" i="1"/>
  <c r="AT1165" i="1"/>
  <c r="AQ1081" i="1"/>
  <c r="AS1693" i="1"/>
  <c r="AQ2545" i="1"/>
  <c r="AS2431" i="1"/>
  <c r="AS715" i="1"/>
  <c r="AS1927" i="1"/>
  <c r="AT3235" i="1"/>
  <c r="AP2851" i="1"/>
  <c r="AS1195" i="1"/>
  <c r="AP2971" i="1"/>
  <c r="AP3439" i="1"/>
  <c r="AT4093" i="1"/>
  <c r="AP2257" i="1"/>
  <c r="AQ2539" i="1"/>
  <c r="AQ853" i="1"/>
  <c r="AP3391" i="1"/>
  <c r="AS2203" i="1"/>
  <c r="AP3991" i="1"/>
  <c r="AP1735" i="1"/>
  <c r="AS2551" i="1"/>
  <c r="AQ4069" i="1"/>
  <c r="AQ2707" i="1"/>
  <c r="AT367" i="1"/>
  <c r="AT3973" i="1"/>
  <c r="AT4015" i="1"/>
  <c r="AP3475" i="1"/>
  <c r="AQ1039" i="1"/>
  <c r="AT277" i="1"/>
  <c r="AS1471" i="1"/>
  <c r="AQ3499" i="1"/>
  <c r="AS451" i="1"/>
  <c r="AP913" i="1"/>
  <c r="AP523" i="1"/>
  <c r="AP451" i="1"/>
  <c r="AP2875" i="1"/>
  <c r="AQ1381" i="1"/>
  <c r="AT1189" i="1"/>
  <c r="AT2839" i="1"/>
  <c r="AT1477" i="1"/>
  <c r="AT985" i="1"/>
  <c r="AS3727" i="1"/>
  <c r="AS1957" i="1"/>
  <c r="M7" i="2"/>
  <c r="AT3325" i="1"/>
  <c r="AT1231" i="1"/>
  <c r="AT3847" i="1"/>
  <c r="AQ1783" i="1"/>
  <c r="AT1939" i="1"/>
  <c r="AP1447" i="1"/>
  <c r="AS3673" i="1"/>
  <c r="AT1279" i="1"/>
  <c r="AS3439" i="1"/>
  <c r="AT4087" i="1"/>
  <c r="AP1885" i="1"/>
  <c r="AP3355" i="1"/>
  <c r="AP3337" i="1"/>
  <c r="AS1597" i="1"/>
  <c r="AQ3949" i="1"/>
  <c r="AS2773" i="1"/>
  <c r="AT2281" i="1"/>
  <c r="AS3433" i="1"/>
  <c r="AT553" i="1"/>
  <c r="AQ3373" i="1"/>
  <c r="AS2059" i="1"/>
  <c r="AS3865" i="1"/>
  <c r="AP2305" i="1"/>
  <c r="AT1579" i="1"/>
  <c r="AS3259" i="1"/>
  <c r="AQ2431" i="1"/>
  <c r="AT4201" i="1"/>
  <c r="AQ2623" i="1"/>
  <c r="AQ1357" i="1"/>
  <c r="AQ781" i="1"/>
  <c r="AS4279" i="1"/>
  <c r="AS2095" i="1"/>
  <c r="AT1129" i="1"/>
  <c r="AQ535" i="1"/>
  <c r="AS319" i="1"/>
  <c r="AT2491" i="1"/>
  <c r="AP2317" i="1"/>
  <c r="AP2701" i="1"/>
  <c r="AP3901" i="1"/>
  <c r="AS4117" i="1"/>
  <c r="AP3127" i="1"/>
  <c r="AP3487" i="1"/>
  <c r="AS2143" i="1"/>
  <c r="AS1921" i="1"/>
  <c r="AT1747" i="1"/>
  <c r="AT2455" i="1"/>
  <c r="AQ2791" i="1"/>
  <c r="AP847" i="1"/>
  <c r="AT1525" i="1"/>
  <c r="AP3067" i="1"/>
  <c r="AP3961" i="1"/>
  <c r="AS3037" i="1"/>
  <c r="AP2371" i="1"/>
  <c r="AQ343" i="1"/>
  <c r="AS61" i="1"/>
  <c r="AQ985" i="1"/>
  <c r="AS949" i="1"/>
  <c r="AS2065" i="1"/>
  <c r="AT541" i="1"/>
  <c r="AQ883" i="1"/>
  <c r="AP3865" i="1"/>
  <c r="AT2785" i="1"/>
  <c r="AQ3607" i="1"/>
  <c r="AS2857" i="1"/>
  <c r="AQ1735" i="1"/>
  <c r="AQ3019" i="1"/>
  <c r="AQ1141" i="1"/>
  <c r="AP1537" i="1"/>
  <c r="AS3721" i="1"/>
  <c r="AS1447" i="1"/>
  <c r="AP3733" i="1"/>
  <c r="AP2065" i="1"/>
  <c r="AS3925" i="1"/>
  <c r="AT493" i="1"/>
  <c r="AP565" i="1"/>
  <c r="AP3721" i="1"/>
  <c r="AP3385" i="1"/>
  <c r="AS1525" i="1"/>
  <c r="AP1459" i="1"/>
  <c r="AP2329" i="1"/>
  <c r="AT3793" i="1"/>
  <c r="AS1207" i="1"/>
  <c r="AS3949" i="1"/>
  <c r="AP421" i="1"/>
  <c r="AQ967" i="1"/>
  <c r="AS2599" i="1"/>
  <c r="AQ133" i="1"/>
  <c r="AS1411" i="1"/>
  <c r="AS3499" i="1"/>
  <c r="AT3061" i="1"/>
  <c r="AQ2401" i="1"/>
  <c r="AP3061" i="1"/>
  <c r="AP85" i="1"/>
  <c r="AS3559" i="1"/>
  <c r="AS2905" i="1"/>
  <c r="AS2485" i="1"/>
  <c r="AQ4045" i="1"/>
  <c r="AT2389" i="1"/>
  <c r="AT1627" i="1"/>
  <c r="AT1849" i="1"/>
  <c r="AS4189" i="1"/>
  <c r="AS1813" i="1"/>
  <c r="AQ3541" i="1"/>
  <c r="AQ1603" i="1"/>
  <c r="AS253" i="1"/>
  <c r="AQ1879" i="1"/>
  <c r="AP2263" i="1"/>
  <c r="AT1273" i="1"/>
  <c r="AT427" i="1"/>
  <c r="AQ2323" i="1"/>
  <c r="AP1663" i="1"/>
  <c r="AQ2329" i="1"/>
  <c r="AS3577" i="1"/>
  <c r="AP1033" i="1"/>
  <c r="AT121" i="1"/>
  <c r="AT3133" i="1"/>
  <c r="AS4039" i="1"/>
  <c r="AT3487" i="1"/>
  <c r="AQ2905" i="1"/>
  <c r="AT2821" i="1"/>
  <c r="AT373" i="1"/>
  <c r="AP1051" i="1"/>
  <c r="AP3571" i="1"/>
  <c r="AS1051" i="1"/>
  <c r="AT463" i="1"/>
  <c r="AP1867" i="1"/>
  <c r="AS37" i="1"/>
  <c r="AS3319" i="1"/>
  <c r="AP3895" i="1"/>
  <c r="AS1093" i="1"/>
  <c r="AQ3157" i="1"/>
  <c r="AT415" i="1"/>
  <c r="AS2257" i="1"/>
  <c r="AQ2587" i="1"/>
  <c r="AS1009" i="1"/>
  <c r="AP3667" i="1"/>
  <c r="AS967" i="1"/>
  <c r="AS3505" i="1"/>
  <c r="AS1177" i="1"/>
  <c r="AQ1537" i="1"/>
  <c r="AS2815" i="1"/>
  <c r="AT2569" i="1"/>
  <c r="AP3481" i="1"/>
  <c r="AP3109" i="1"/>
  <c r="AS1123" i="1"/>
  <c r="AQ163" i="1"/>
  <c r="AS2539" i="1"/>
  <c r="AQ1237" i="1"/>
  <c r="AS85" i="1"/>
  <c r="AQ2497" i="1"/>
  <c r="AS1045" i="1"/>
  <c r="AS577" i="1"/>
  <c r="AP2941" i="1"/>
  <c r="AQ295" i="1"/>
  <c r="AT2923" i="1"/>
  <c r="AS1621" i="1"/>
  <c r="AQ4117" i="1"/>
  <c r="AT3199" i="1"/>
  <c r="AT709" i="1"/>
  <c r="AT871" i="1"/>
  <c r="AT1855" i="1"/>
  <c r="AS67" i="1"/>
  <c r="AS3331" i="1"/>
  <c r="AQ1777" i="1"/>
  <c r="AQ2281" i="1"/>
  <c r="AP2197" i="1"/>
  <c r="AS4009" i="1"/>
  <c r="AQ1297" i="1"/>
  <c r="AP3397" i="1"/>
  <c r="AT1219" i="1"/>
  <c r="AQ3037" i="1"/>
  <c r="AQ1285" i="1"/>
  <c r="AS3109" i="1"/>
  <c r="AS4231" i="1"/>
  <c r="AS3571" i="1"/>
  <c r="AT1615" i="1"/>
  <c r="AQ3973" i="1"/>
  <c r="AP3931" i="1"/>
  <c r="AS2383" i="1"/>
  <c r="AS3691" i="1"/>
  <c r="AT1741" i="1"/>
  <c r="AS2953" i="1"/>
  <c r="AS223" i="1"/>
  <c r="AP4315" i="1"/>
  <c r="AT4111" i="1"/>
  <c r="AP595" i="1"/>
  <c r="AS3415" i="1"/>
  <c r="AP619" i="1"/>
  <c r="AT1309" i="1"/>
  <c r="AS4135" i="1"/>
  <c r="AS4081" i="1"/>
  <c r="AQ3649" i="1"/>
  <c r="AP2377" i="1"/>
  <c r="AT3271" i="1"/>
  <c r="AT943" i="1"/>
  <c r="AP37" i="1"/>
  <c r="AQ1411" i="1"/>
  <c r="AT913" i="1"/>
  <c r="AQ2893" i="1"/>
  <c r="AP3319" i="1"/>
  <c r="AQ1681" i="1"/>
  <c r="AQ2509" i="1"/>
  <c r="AS1135" i="1"/>
  <c r="AS853" i="1"/>
  <c r="AS2497" i="1"/>
  <c r="AT433" i="1"/>
  <c r="AT3289" i="1"/>
  <c r="AQ997" i="1"/>
  <c r="AT169" i="1"/>
  <c r="AT3397" i="1"/>
  <c r="AQ1105" i="1"/>
  <c r="AQ4225" i="1"/>
  <c r="AP1393" i="1"/>
  <c r="AP4081" i="1"/>
  <c r="AT937" i="1"/>
  <c r="AS3013" i="1"/>
  <c r="AS211" i="1"/>
  <c r="AP3085" i="1"/>
  <c r="AQ1717" i="1"/>
  <c r="AS907" i="1"/>
  <c r="AT1315" i="1"/>
  <c r="AP1243" i="1"/>
  <c r="AQ2755" i="1"/>
  <c r="AQ2287" i="1"/>
  <c r="AQ3673" i="1"/>
  <c r="AT3937" i="1"/>
  <c r="AT2791" i="1"/>
  <c r="AP871" i="1"/>
  <c r="AT1501" i="1"/>
  <c r="AP1999" i="1"/>
  <c r="AQ313" i="1"/>
  <c r="AT1693" i="1"/>
  <c r="AT3187" i="1"/>
  <c r="AS1909" i="1"/>
  <c r="AQ265" i="1"/>
  <c r="AQ3007" i="1"/>
  <c r="AS133" i="1"/>
  <c r="AS1681" i="1"/>
  <c r="AQ3451" i="1"/>
  <c r="AP415" i="1"/>
  <c r="AS1507" i="1"/>
  <c r="AP3709" i="1"/>
  <c r="AS4099" i="1"/>
  <c r="AP2353" i="1"/>
  <c r="AT4177" i="1"/>
  <c r="AP3973" i="1"/>
  <c r="AP3739" i="1"/>
  <c r="AS3667" i="1"/>
  <c r="AT1027" i="1"/>
  <c r="AS1903" i="1"/>
  <c r="AT3577" i="1"/>
  <c r="AS2473" i="1"/>
  <c r="AP3547" i="1"/>
  <c r="AP3793" i="1"/>
  <c r="AP961" i="1"/>
  <c r="AS2947" i="1"/>
  <c r="AQ1873" i="1"/>
  <c r="AT3007" i="1"/>
  <c r="AT2539" i="1"/>
  <c r="AQ3397" i="1"/>
  <c r="AS2281" i="1"/>
  <c r="AS961" i="1"/>
  <c r="AS1021" i="1"/>
  <c r="AQ2983" i="1"/>
  <c r="AS3847" i="1"/>
  <c r="AP4111" i="1"/>
  <c r="AT2395" i="1"/>
  <c r="AQ1033" i="1"/>
  <c r="AP4093" i="1"/>
  <c r="AS2845" i="1"/>
  <c r="AT3571" i="1"/>
  <c r="AS1417" i="1"/>
  <c r="AS2101" i="1"/>
  <c r="AQ2659" i="1"/>
  <c r="AQ1633" i="1"/>
  <c r="AQ2839" i="1"/>
  <c r="AT4147" i="1"/>
  <c r="AS2911" i="1"/>
  <c r="AT2191" i="1"/>
  <c r="AP1525" i="1"/>
  <c r="AP4231" i="1"/>
  <c r="AQ517" i="1"/>
  <c r="AS739" i="1"/>
  <c r="AP3295" i="1"/>
  <c r="AQ3289" i="1"/>
  <c r="AP2779" i="1"/>
  <c r="AP2953" i="1"/>
  <c r="AP2479" i="1"/>
  <c r="AT4231" i="1"/>
  <c r="AT2875" i="1"/>
  <c r="AQ3331" i="1"/>
  <c r="AT2641" i="1"/>
  <c r="AQ733" i="1"/>
  <c r="AP2269" i="1"/>
  <c r="AQ277" i="1"/>
  <c r="AP1519" i="1"/>
  <c r="AQ1759" i="1"/>
  <c r="AQ3439" i="1"/>
  <c r="AT2563" i="1"/>
  <c r="AS3793" i="1"/>
  <c r="AT1963" i="1"/>
  <c r="AP3289" i="1"/>
  <c r="AT2317" i="1"/>
  <c r="AT3085" i="1"/>
  <c r="AP2935" i="1"/>
  <c r="AS3835" i="1"/>
  <c r="AS2047" i="1"/>
  <c r="AP607" i="1"/>
  <c r="AS1513" i="1"/>
  <c r="AQ4237" i="1"/>
  <c r="AP2755" i="1"/>
  <c r="AQ3355" i="1"/>
  <c r="AQ817" i="1"/>
  <c r="AS745" i="1"/>
  <c r="AS3403" i="1"/>
  <c r="AP517" i="1"/>
  <c r="AT1975" i="1"/>
  <c r="AT955" i="1"/>
  <c r="AP1897" i="1"/>
  <c r="AS3829" i="1"/>
  <c r="AP4171" i="1"/>
  <c r="AQ3133" i="1"/>
  <c r="AP4063" i="1"/>
  <c r="AQ739" i="1"/>
  <c r="AS1393" i="1"/>
  <c r="AT1087" i="1"/>
  <c r="AQ271" i="1"/>
  <c r="AS691" i="1"/>
  <c r="AT1915" i="1"/>
  <c r="AQ1129" i="1"/>
  <c r="AT3841" i="1"/>
  <c r="AQ301" i="1"/>
  <c r="AQ2551" i="1"/>
  <c r="AS2509" i="1"/>
  <c r="AS1183" i="1"/>
  <c r="AQ2131" i="1"/>
  <c r="AQ3079" i="1"/>
  <c r="AS805" i="1"/>
  <c r="AS2083" i="1"/>
  <c r="AQ3523" i="1"/>
  <c r="AS1309" i="1"/>
  <c r="AT3115" i="1"/>
  <c r="AP2215" i="1"/>
  <c r="AT3295" i="1"/>
  <c r="AS13" i="1"/>
  <c r="AQ787" i="1"/>
  <c r="AT3013" i="1"/>
  <c r="AQ3187" i="1"/>
  <c r="AT3919" i="1"/>
  <c r="AT2173" i="1"/>
  <c r="AT1243" i="1"/>
  <c r="AP463" i="1"/>
  <c r="AT4153" i="1"/>
  <c r="AT1093" i="1"/>
  <c r="AQ2017" i="1"/>
  <c r="AP2275" i="1"/>
  <c r="AQ4015" i="1"/>
  <c r="AS1063" i="1"/>
  <c r="AT1663" i="1"/>
  <c r="AP4003" i="1"/>
  <c r="AQ2215" i="1"/>
  <c r="AQ1363" i="1"/>
  <c r="AQ1699" i="1"/>
  <c r="AS3811" i="1"/>
  <c r="AS2887" i="1"/>
  <c r="AT1033" i="1"/>
  <c r="AP121" i="1"/>
  <c r="AQ427" i="1"/>
  <c r="AT79" i="1"/>
  <c r="AT2941" i="1"/>
  <c r="AS3295" i="1"/>
  <c r="AS3955" i="1"/>
  <c r="AP1729" i="1"/>
  <c r="AS4063" i="1"/>
  <c r="AP3643" i="1"/>
  <c r="AT3997" i="1"/>
  <c r="AQ4009" i="1"/>
  <c r="AT1957" i="1"/>
  <c r="AQ1255" i="1"/>
  <c r="AQ3601" i="1"/>
  <c r="AQ2875" i="1"/>
  <c r="AT2647" i="1"/>
  <c r="AP313" i="1"/>
  <c r="AT799" i="1"/>
  <c r="AS2449" i="1"/>
  <c r="AT3583" i="1"/>
  <c r="AQ1063" i="1"/>
  <c r="AP505" i="1"/>
  <c r="AT1789" i="1"/>
  <c r="AQ2527" i="1"/>
  <c r="AQ2917" i="1"/>
  <c r="AT1507" i="1"/>
  <c r="AS2305" i="1"/>
  <c r="AT3739" i="1"/>
  <c r="AQ943" i="1"/>
  <c r="AT85" i="1"/>
  <c r="AQ2833" i="1"/>
  <c r="AP3253" i="1"/>
  <c r="AQ4255" i="1"/>
  <c r="AT3949" i="1"/>
  <c r="AS1951" i="1"/>
  <c r="AP3727" i="1"/>
  <c r="AS4309" i="1"/>
  <c r="AQ2473" i="1"/>
  <c r="AT3415" i="1"/>
  <c r="AP1399" i="1"/>
  <c r="AS1705" i="1"/>
  <c r="AS991" i="1"/>
  <c r="AQ1513" i="1"/>
  <c r="AT1471" i="1"/>
  <c r="AS2413" i="1"/>
  <c r="AT3823" i="1"/>
  <c r="AQ1309" i="1"/>
  <c r="AS3709" i="1"/>
  <c r="AQ2251" i="1"/>
  <c r="AT4309" i="1"/>
  <c r="AS3217" i="1"/>
  <c r="AQ3325" i="1"/>
  <c r="AT1711" i="1"/>
  <c r="AS3379" i="1"/>
  <c r="AQ1951" i="1"/>
  <c r="AQ865" i="1"/>
  <c r="AT271" i="1"/>
  <c r="AP1291" i="1"/>
  <c r="AP2623" i="1"/>
  <c r="AQ1225" i="1"/>
  <c r="AT289" i="1"/>
  <c r="AP745" i="1"/>
  <c r="AS2503" i="1"/>
  <c r="AT361" i="1"/>
  <c r="AT2065" i="1"/>
  <c r="AP109" i="1"/>
  <c r="AQ2389" i="1"/>
  <c r="AT823" i="1"/>
  <c r="AT3241" i="1"/>
  <c r="AQ397" i="1"/>
  <c r="AS343" i="1"/>
  <c r="AS2029" i="1"/>
  <c r="AS1339" i="1"/>
  <c r="AQ2149" i="1"/>
  <c r="AT565" i="1"/>
  <c r="AT1423" i="1"/>
  <c r="AQ2635" i="1"/>
  <c r="AP1909" i="1"/>
  <c r="AT2599" i="1"/>
  <c r="AT1291" i="1"/>
  <c r="AQ1339" i="1"/>
  <c r="AP2179" i="1"/>
  <c r="AS1099" i="1"/>
  <c r="AP3313" i="1"/>
  <c r="AS877" i="1"/>
  <c r="AS4297" i="1"/>
  <c r="AS3355" i="1"/>
  <c r="AT2551" i="1"/>
  <c r="AP1903" i="1"/>
  <c r="AQ373" i="1"/>
  <c r="AT2053" i="1"/>
  <c r="AT2227" i="1"/>
  <c r="AS1165" i="1"/>
  <c r="AQ235" i="1"/>
  <c r="AT1537" i="1"/>
  <c r="AQ2821" i="1"/>
  <c r="AP4165" i="1"/>
  <c r="AQ2461" i="1"/>
  <c r="AS2191" i="1"/>
  <c r="AP259" i="1"/>
  <c r="AT1429" i="1"/>
  <c r="AT2959" i="1"/>
  <c r="AQ1459" i="1"/>
  <c r="AQ3751" i="1"/>
  <c r="AS2557" i="1"/>
  <c r="AP541" i="1"/>
  <c r="AS4273" i="1"/>
  <c r="AP2965" i="1"/>
  <c r="AP1069" i="1"/>
  <c r="AS4129" i="1"/>
  <c r="AQ757" i="1"/>
  <c r="AQ2797" i="1"/>
  <c r="AT1687" i="1"/>
  <c r="AQ2953" i="1"/>
  <c r="AT451" i="1"/>
  <c r="AT3691" i="1"/>
  <c r="AQ1993" i="1"/>
  <c r="AT631" i="1"/>
  <c r="AS1993" i="1"/>
  <c r="AQ2605" i="1"/>
  <c r="AT607" i="1"/>
  <c r="AS2635" i="1"/>
  <c r="AP4303" i="1"/>
  <c r="AT3829" i="1"/>
  <c r="AP3607" i="1"/>
  <c r="AP1063" i="1"/>
  <c r="AP3703" i="1"/>
  <c r="AS1501" i="1"/>
  <c r="AQ55" i="1"/>
  <c r="AP2293" i="1"/>
  <c r="AP3841" i="1"/>
  <c r="AS3007" i="1"/>
  <c r="AQ307" i="1"/>
  <c r="AP1363" i="1"/>
  <c r="AT1921" i="1"/>
  <c r="AQ4297" i="1"/>
  <c r="AS535" i="1"/>
  <c r="AP3409" i="1"/>
  <c r="AP2227" i="1"/>
  <c r="AS1069" i="1"/>
  <c r="AT3409" i="1"/>
  <c r="AT853" i="1"/>
  <c r="AQ3271" i="1"/>
  <c r="AS2071" i="1"/>
  <c r="AP265" i="1"/>
  <c r="AT103" i="1"/>
  <c r="AT1723" i="1"/>
  <c r="AT3361" i="1"/>
  <c r="AQ3655" i="1"/>
  <c r="AT601" i="1"/>
  <c r="AQ931" i="1"/>
  <c r="C9" i="2"/>
  <c r="AS2137" i="1"/>
  <c r="AT4183" i="1"/>
  <c r="AT253" i="1"/>
  <c r="AP2191" i="1"/>
  <c r="AS2677" i="1"/>
  <c r="AT2719" i="1"/>
  <c r="AP799" i="1"/>
  <c r="AQ1627" i="1"/>
  <c r="AP2539" i="1"/>
  <c r="AS709" i="1"/>
  <c r="AP1861" i="1"/>
  <c r="AQ4195" i="1"/>
  <c r="AQ1435" i="1"/>
  <c r="AS1399" i="1"/>
  <c r="AQ2521" i="1"/>
  <c r="AP547" i="1"/>
  <c r="AP3817" i="1"/>
  <c r="AT721" i="1"/>
  <c r="AS1837" i="1"/>
  <c r="AS1087" i="1"/>
  <c r="AT4039" i="1"/>
  <c r="AT1015" i="1"/>
  <c r="AQ1483" i="1"/>
  <c r="AP1483" i="1"/>
  <c r="AS1825" i="1"/>
  <c r="AT3025" i="1"/>
  <c r="AQ4267" i="1"/>
  <c r="AT67" i="1"/>
  <c r="AQ3349" i="1"/>
  <c r="AP4195" i="1"/>
  <c r="AS3427" i="1"/>
  <c r="AT2221" i="1"/>
  <c r="AQ3337" i="1"/>
  <c r="AP163" i="1"/>
  <c r="AT2575" i="1"/>
  <c r="AP223" i="1"/>
  <c r="AT355" i="1"/>
  <c r="AP3769" i="1"/>
  <c r="AT2623" i="1"/>
  <c r="AP673" i="1"/>
  <c r="AQ1321" i="1"/>
  <c r="AT3205" i="1"/>
  <c r="AP601" i="1"/>
  <c r="AQ3847" i="1"/>
  <c r="AT37" i="1"/>
  <c r="AQ3055" i="1"/>
  <c r="AS3715" i="1"/>
  <c r="AS3103" i="1"/>
  <c r="AQ2749" i="1"/>
  <c r="AT1117" i="1"/>
  <c r="AP3673" i="1"/>
  <c r="AS2389" i="1"/>
  <c r="AQ1501" i="1"/>
  <c r="AT1447" i="1"/>
  <c r="AT2215" i="1"/>
  <c r="AP3427" i="1"/>
  <c r="AT2779" i="1"/>
  <c r="AP2035" i="1"/>
  <c r="AS97" i="1"/>
  <c r="AP367" i="1"/>
  <c r="AT3781" i="1"/>
  <c r="AT3595" i="1"/>
  <c r="AS55" i="1"/>
  <c r="AT3367" i="1"/>
  <c r="AQ2761" i="1"/>
  <c r="AP2725" i="1"/>
  <c r="AQ4189" i="1"/>
  <c r="AP97" i="1"/>
  <c r="AT2383" i="1"/>
  <c r="AQ487" i="1"/>
  <c r="AQ3637" i="1"/>
  <c r="AP907" i="1"/>
  <c r="AQ3469" i="1"/>
  <c r="AQ4183" i="1"/>
  <c r="AT3469" i="1"/>
  <c r="AQ4147" i="1"/>
  <c r="AP1657" i="1"/>
  <c r="AS31" i="1"/>
  <c r="AT3127" i="1"/>
  <c r="AP4267" i="1"/>
  <c r="AT3613" i="1"/>
  <c r="AT187" i="1"/>
  <c r="AQ3595" i="1"/>
  <c r="AT4033" i="1"/>
  <c r="AT2953" i="1"/>
  <c r="AT4261" i="1"/>
  <c r="AS775" i="1"/>
  <c r="AP2911" i="1"/>
  <c r="AT619" i="1"/>
  <c r="AS385" i="1"/>
  <c r="AP2635" i="1"/>
  <c r="AT217" i="1"/>
  <c r="AS2317" i="1"/>
  <c r="AS4147" i="1"/>
  <c r="AS2935" i="1"/>
  <c r="AS3973" i="1"/>
  <c r="AS235" i="1"/>
  <c r="AP343" i="1"/>
  <c r="AQ1945" i="1"/>
  <c r="AS1741" i="1"/>
  <c r="AQ2977" i="1"/>
  <c r="AT3547" i="1"/>
  <c r="AQ2713" i="1"/>
  <c r="AT3631" i="1"/>
  <c r="AT1729" i="1"/>
  <c r="AQ2899" i="1"/>
  <c r="AS2443" i="1"/>
  <c r="AT4081" i="1"/>
  <c r="AQ3811" i="1"/>
  <c r="AS673" i="1"/>
  <c r="AP2845" i="1"/>
  <c r="AQ4099" i="1"/>
  <c r="AS1555" i="1"/>
  <c r="AT1045" i="1"/>
  <c r="AS523" i="1"/>
  <c r="AP2449" i="1"/>
  <c r="AQ2863" i="1"/>
  <c r="AT877" i="1"/>
  <c r="AP3343" i="1"/>
  <c r="AQ349" i="1"/>
  <c r="AT973" i="1"/>
  <c r="AS1369" i="1"/>
  <c r="AP2323" i="1"/>
  <c r="AS625" i="1"/>
  <c r="AP2185" i="1"/>
  <c r="AS2749" i="1"/>
  <c r="AT637" i="1"/>
  <c r="AP3589" i="1"/>
  <c r="AT1411" i="1"/>
  <c r="AQ859" i="1"/>
  <c r="AQ2737" i="1"/>
  <c r="AQ655" i="1"/>
  <c r="AQ325" i="1"/>
  <c r="AQ3001" i="1"/>
  <c r="AT2743" i="1"/>
  <c r="AQ367" i="1"/>
  <c r="AT4027" i="1"/>
  <c r="AS463" i="1"/>
  <c r="AQ2413" i="1"/>
  <c r="AP4249" i="1"/>
  <c r="AS313" i="1"/>
  <c r="AQ3295" i="1"/>
  <c r="AS1171" i="1"/>
  <c r="AS1543" i="1"/>
  <c r="AT1561" i="1"/>
  <c r="AS4093" i="1"/>
  <c r="AS3367" i="1"/>
  <c r="AT4069" i="1"/>
  <c r="AP205" i="1"/>
  <c r="AT3283" i="1"/>
  <c r="AS541" i="1"/>
  <c r="AT3331" i="1"/>
  <c r="AT997" i="1"/>
  <c r="AQ2065" i="1"/>
  <c r="AT2653" i="1"/>
  <c r="AP1417" i="1"/>
  <c r="AS1459" i="1"/>
  <c r="AS3001" i="1"/>
  <c r="AS1489" i="1"/>
  <c r="AP3493" i="1"/>
  <c r="AP577" i="1"/>
  <c r="AP727" i="1"/>
  <c r="AS1663" i="1"/>
  <c r="AQ4141" i="1"/>
  <c r="AP2413" i="1"/>
  <c r="AS2965" i="1"/>
  <c r="AQ583" i="1"/>
  <c r="AP1387" i="1"/>
  <c r="AT2911" i="1"/>
  <c r="AT763" i="1"/>
  <c r="AP1237" i="1"/>
  <c r="AP589" i="1"/>
  <c r="AP1177" i="1"/>
  <c r="AT91" i="1"/>
  <c r="AT1063" i="1"/>
  <c r="AS3805" i="1"/>
  <c r="AQ1507" i="1"/>
  <c r="AS4123" i="1"/>
  <c r="AS4111" i="1"/>
  <c r="AP3223" i="1"/>
  <c r="AP217" i="1"/>
  <c r="AT2263" i="1"/>
  <c r="AT1051" i="1"/>
  <c r="AP3811" i="1"/>
  <c r="AQ2599" i="1"/>
  <c r="AT3655" i="1"/>
  <c r="AT25" i="1"/>
  <c r="AP1249" i="1"/>
  <c r="AP1579" i="1"/>
  <c r="AS4261" i="1"/>
  <c r="AP721" i="1"/>
  <c r="AP25" i="1"/>
  <c r="AQ4201" i="1"/>
  <c r="AP1771" i="1"/>
  <c r="AP1687" i="1"/>
  <c r="AQ1591" i="1"/>
  <c r="AQ37" i="1"/>
  <c r="AS553" i="1"/>
  <c r="AT817" i="1"/>
  <c r="AS2527" i="1"/>
  <c r="AS3337" i="1"/>
  <c r="AQ3805" i="1"/>
  <c r="AP1117" i="1"/>
  <c r="AQ1939" i="1"/>
  <c r="AP2557" i="1"/>
  <c r="AQ823" i="1"/>
  <c r="AP919" i="1"/>
  <c r="AP1561" i="1"/>
  <c r="AS847" i="1"/>
  <c r="AQ2035" i="1"/>
  <c r="AT739" i="1"/>
  <c r="AS1333" i="1"/>
  <c r="AS2791" i="1"/>
  <c r="AQ3547" i="1"/>
  <c r="AP1939" i="1"/>
  <c r="AQ193" i="1"/>
  <c r="AQ3013" i="1"/>
  <c r="AQ3403" i="1"/>
  <c r="AS2785" i="1"/>
  <c r="AP2527" i="1"/>
  <c r="AQ2959" i="1"/>
  <c r="AT4279" i="1"/>
  <c r="AT4141" i="1"/>
  <c r="AS295" i="1"/>
  <c r="AP967" i="1"/>
  <c r="AT1453" i="1"/>
  <c r="AS3121" i="1"/>
  <c r="AP3421" i="1"/>
  <c r="AP1591" i="1"/>
  <c r="AT1867" i="1"/>
  <c r="AP2431" i="1"/>
  <c r="AT3055" i="1"/>
  <c r="AS919" i="1"/>
  <c r="AT4051" i="1"/>
  <c r="AQ3367" i="1"/>
  <c r="AQ3583" i="1"/>
  <c r="AS2005" i="1"/>
  <c r="AP3649" i="1"/>
  <c r="AT1591" i="1"/>
  <c r="AS3889" i="1"/>
  <c r="AS4225" i="1"/>
  <c r="AS1423" i="1"/>
  <c r="AQ2641" i="1"/>
  <c r="AT1201" i="1"/>
  <c r="AT4207" i="1"/>
  <c r="AT3883" i="1"/>
  <c r="AT181" i="1"/>
  <c r="AT2869" i="1"/>
  <c r="AP1723" i="1"/>
  <c r="AP73" i="1"/>
  <c r="AQ2731" i="1"/>
  <c r="AS2011" i="1"/>
  <c r="AS1777" i="1"/>
  <c r="AP4153" i="1"/>
  <c r="AS619" i="1"/>
  <c r="AS3643" i="1"/>
  <c r="AP2287" i="1"/>
  <c r="AS769" i="1"/>
  <c r="AP1075" i="1"/>
  <c r="AT571" i="1"/>
  <c r="AP1171" i="1"/>
  <c r="AT3277" i="1"/>
  <c r="AS613" i="1"/>
  <c r="AQ385" i="1"/>
  <c r="AP289" i="1"/>
  <c r="AT3511" i="1"/>
  <c r="AQ1477" i="1"/>
  <c r="AP3187" i="1"/>
  <c r="AP1057" i="1"/>
  <c r="AP2299" i="1"/>
  <c r="AP3169" i="1"/>
  <c r="AQ949" i="1"/>
  <c r="AS4165" i="1"/>
  <c r="AQ1837" i="1"/>
  <c r="AS433" i="1"/>
  <c r="AT7" i="1"/>
  <c r="AS1915" i="1"/>
  <c r="AQ559" i="1"/>
  <c r="AQ4111" i="1"/>
  <c r="AS373" i="1"/>
  <c r="AS2863" i="1"/>
  <c r="AS1363" i="1"/>
  <c r="AT4105" i="1"/>
  <c r="AQ2491" i="1"/>
  <c r="AS49" i="1"/>
  <c r="AQ469" i="1"/>
  <c r="AP949" i="1"/>
  <c r="AS3277" i="1"/>
  <c r="AS2563" i="1"/>
  <c r="AP2503" i="1"/>
  <c r="AT2185" i="1"/>
  <c r="AS3079" i="1"/>
  <c r="AQ1177" i="1"/>
  <c r="AP3121" i="1"/>
  <c r="AS3679" i="1"/>
  <c r="AT3925" i="1"/>
  <c r="AQ2083" i="1"/>
  <c r="AS661" i="1"/>
  <c r="AT4315" i="1"/>
  <c r="AP3301" i="1"/>
  <c r="AP3757" i="1"/>
  <c r="AP4261" i="1"/>
  <c r="AS2659" i="1"/>
  <c r="AS2107" i="1"/>
  <c r="AP1327" i="1"/>
  <c r="AS1567" i="1"/>
  <c r="AQ4279" i="1"/>
  <c r="AS4069" i="1"/>
  <c r="AS1537" i="1"/>
  <c r="AS2359" i="1"/>
  <c r="AS4285" i="1"/>
  <c r="AQ1819" i="1"/>
  <c r="AS1267" i="1"/>
  <c r="AQ319" i="1"/>
  <c r="AS3895" i="1"/>
  <c r="AS349" i="1"/>
  <c r="AQ3343" i="1"/>
  <c r="AT583" i="1"/>
  <c r="AQ1189" i="1"/>
  <c r="AS3163" i="1"/>
  <c r="AP1141" i="1"/>
  <c r="AQ4123" i="1"/>
  <c r="AT2011" i="1"/>
  <c r="AS571" i="1"/>
  <c r="AS1573" i="1"/>
  <c r="AP1087" i="1"/>
  <c r="AT3103" i="1"/>
  <c r="AP4015" i="1"/>
  <c r="AP2407" i="1"/>
  <c r="AT1759" i="1"/>
  <c r="AS259" i="1"/>
  <c r="AP751" i="1"/>
  <c r="AT2497" i="1"/>
  <c r="AQ625" i="1"/>
  <c r="AT1009" i="1"/>
  <c r="AS3703" i="1"/>
  <c r="AT445" i="1"/>
  <c r="AT3607" i="1"/>
  <c r="AS325" i="1"/>
  <c r="AP3697" i="1"/>
  <c r="AT127" i="1"/>
  <c r="AP2989" i="1"/>
  <c r="AQ25" i="1"/>
  <c r="AP3679" i="1"/>
  <c r="AT1177" i="1"/>
  <c r="AT223" i="1"/>
  <c r="AP1159" i="1"/>
  <c r="AP3175" i="1"/>
  <c r="AQ637" i="1"/>
  <c r="AP2719" i="1"/>
  <c r="AQ1051" i="1"/>
  <c r="AT745" i="1"/>
  <c r="AS4027" i="1"/>
  <c r="AP253" i="1"/>
  <c r="AP3325" i="1"/>
  <c r="AS1297" i="1"/>
  <c r="AS685" i="1"/>
  <c r="AP997" i="1"/>
  <c r="AP2437" i="1"/>
  <c r="AP1123" i="1"/>
  <c r="AS7" i="1"/>
  <c r="AT811" i="1"/>
  <c r="AQ2293" i="1"/>
  <c r="AP277" i="1"/>
  <c r="AP2881" i="1"/>
  <c r="AP3949" i="1"/>
  <c r="AT2005" i="1"/>
  <c r="AQ889" i="1"/>
  <c r="AS1999" i="1"/>
  <c r="AQ1909" i="1"/>
  <c r="AQ475" i="1"/>
  <c r="AS1861" i="1"/>
  <c r="AP1207" i="1"/>
  <c r="AP2443" i="1"/>
  <c r="AT4297" i="1"/>
  <c r="AP4273" i="1"/>
  <c r="AP1201" i="1"/>
  <c r="AP4213" i="1"/>
  <c r="AT835" i="1"/>
  <c r="AS4303" i="1"/>
  <c r="AP1093" i="1"/>
  <c r="AT3733" i="1"/>
  <c r="AS331" i="1"/>
  <c r="AQ103" i="1"/>
  <c r="AP2905" i="1"/>
  <c r="AQ97" i="1"/>
  <c r="AS1717" i="1"/>
  <c r="AP3787" i="1"/>
  <c r="AQ2815" i="1"/>
  <c r="AP3805" i="1"/>
  <c r="AQ649" i="1"/>
  <c r="AQ1585" i="1"/>
  <c r="AS145" i="1"/>
  <c r="AP43" i="1"/>
  <c r="AP3073" i="1"/>
  <c r="AS1963" i="1"/>
  <c r="N7" i="2"/>
  <c r="AT1261" i="1"/>
  <c r="AS4105" i="1"/>
  <c r="AP3619" i="1"/>
  <c r="AQ3559" i="1"/>
  <c r="AQ1135" i="1"/>
  <c r="P7" i="2"/>
  <c r="AP2029" i="1"/>
  <c r="AQ613" i="1"/>
  <c r="AP331" i="1"/>
  <c r="AP2833" i="1"/>
  <c r="AS3913" i="1"/>
  <c r="AT1495" i="1"/>
  <c r="AP1645" i="1"/>
  <c r="AQ3835" i="1"/>
  <c r="AP283" i="1"/>
  <c r="B3" i="2"/>
  <c r="AS2995" i="1"/>
  <c r="AQ2785" i="1"/>
  <c r="AQ1279" i="1"/>
  <c r="AP1429" i="1"/>
  <c r="AS421" i="1"/>
  <c r="AQ3361" i="1"/>
  <c r="AP355" i="1"/>
  <c r="AP3277" i="1"/>
  <c r="AT3229" i="1"/>
  <c r="AS2683" i="1"/>
  <c r="AP1453" i="1"/>
  <c r="AQ2593" i="1"/>
  <c r="AP3001" i="1"/>
  <c r="AS1303" i="1"/>
  <c r="AT3835" i="1"/>
  <c r="AP4123" i="1"/>
  <c r="AQ3223" i="1"/>
  <c r="AS3031" i="1"/>
  <c r="AP3655" i="1"/>
  <c r="AQ2929" i="1"/>
  <c r="AQ2209" i="1"/>
  <c r="AS3391" i="1"/>
  <c r="AT409" i="1"/>
  <c r="AQ2851" i="1"/>
  <c r="AP3349" i="1"/>
  <c r="AT769" i="1"/>
  <c r="AT2017" i="1"/>
  <c r="AQ1573" i="1"/>
  <c r="AQ3199" i="1"/>
  <c r="AP3373" i="1"/>
  <c r="AT3811" i="1"/>
  <c r="AP445" i="1"/>
  <c r="AQ2647" i="1"/>
  <c r="AT4123" i="1"/>
  <c r="AT2239" i="1"/>
  <c r="L7" i="2"/>
  <c r="AQ3151" i="1"/>
  <c r="AP2395" i="1"/>
  <c r="AS3445" i="1"/>
  <c r="AT1327" i="1"/>
  <c r="AS823" i="1"/>
  <c r="AT4159" i="1"/>
  <c r="AS1285" i="1"/>
  <c r="AS193" i="1"/>
  <c r="AT1123" i="1"/>
  <c r="AQ2203" i="1"/>
  <c r="AS3151" i="1"/>
  <c r="AS835" i="1"/>
  <c r="AS655" i="1"/>
  <c r="AQ601" i="1"/>
  <c r="AS2629" i="1"/>
  <c r="AP1801" i="1"/>
  <c r="AT3865" i="1"/>
  <c r="AP895" i="1"/>
  <c r="AQ1807" i="1"/>
  <c r="AS3301" i="1"/>
  <c r="AQ1885" i="1"/>
  <c r="AQ3763" i="1"/>
  <c r="AS799" i="1"/>
  <c r="AT337" i="1"/>
  <c r="M9" i="2"/>
  <c r="AS3373" i="1"/>
  <c r="AS2245" i="1"/>
  <c r="AS865" i="1"/>
  <c r="AS2299" i="1"/>
  <c r="AT439" i="1"/>
  <c r="AP4045" i="1"/>
  <c r="AP2059" i="1"/>
  <c r="AT1285" i="1"/>
  <c r="AQ1213" i="1"/>
  <c r="AT3679" i="1"/>
  <c r="AS1105" i="1"/>
  <c r="AP229" i="1"/>
  <c r="AS1117" i="1"/>
  <c r="AQ3793" i="1"/>
  <c r="AT3859" i="1"/>
  <c r="AS1579" i="1"/>
  <c r="AS3361" i="1"/>
  <c r="AP1165" i="1"/>
  <c r="AQ79" i="1"/>
  <c r="AP2365" i="1"/>
  <c r="AQ709" i="1"/>
  <c r="AQ2143" i="1"/>
  <c r="AS1483" i="1"/>
  <c r="AT2299" i="1"/>
  <c r="AQ2677" i="1"/>
  <c r="AS2809" i="1"/>
  <c r="AT157" i="1"/>
  <c r="AQ2077" i="1"/>
  <c r="AS199" i="1"/>
  <c r="AT2671" i="1"/>
  <c r="AT4249" i="1"/>
  <c r="AQ1111" i="1"/>
  <c r="AT4117" i="1"/>
  <c r="AP2419" i="1"/>
  <c r="AT115" i="1"/>
  <c r="AQ1693" i="1"/>
  <c r="AT2335" i="1"/>
  <c r="AP1261" i="1"/>
  <c r="AT1765" i="1"/>
  <c r="AP481" i="1"/>
  <c r="AQ1969" i="1"/>
  <c r="AQ3775" i="1"/>
  <c r="AQ2941" i="1"/>
  <c r="AQ661" i="1"/>
  <c r="AP3025" i="1"/>
  <c r="AS2275" i="1"/>
  <c r="AQ2809" i="1"/>
  <c r="AP1099" i="1"/>
  <c r="AS1249" i="1"/>
  <c r="AT2731" i="1"/>
  <c r="AS2521" i="1"/>
  <c r="AT199" i="1"/>
  <c r="AT3541" i="1"/>
  <c r="AT907" i="1"/>
  <c r="AT1777" i="1"/>
  <c r="AS3967" i="1"/>
  <c r="AT1213" i="1"/>
  <c r="AT2917" i="1"/>
  <c r="AQ2227" i="1"/>
  <c r="AP3799" i="1"/>
  <c r="AT151" i="1"/>
  <c r="AQ2245" i="1"/>
  <c r="AQ3307" i="1"/>
  <c r="AS3547" i="1"/>
  <c r="AS2725" i="1"/>
  <c r="AS2821" i="1"/>
  <c r="AQ1171" i="1"/>
  <c r="AQ1849" i="1"/>
  <c r="AT4045" i="1"/>
  <c r="AQ829" i="1"/>
  <c r="AT265" i="1"/>
  <c r="AQ1705" i="1"/>
  <c r="AT3001" i="1"/>
  <c r="AQ1423" i="1"/>
  <c r="AP529" i="1"/>
  <c r="AS1795" i="1"/>
  <c r="AT3463" i="1"/>
  <c r="AS1129" i="1"/>
  <c r="AP1309" i="1"/>
  <c r="AT487" i="1"/>
  <c r="AT2047" i="1"/>
  <c r="AQ1015" i="1"/>
  <c r="AQ1093" i="1"/>
  <c r="AQ919" i="1"/>
  <c r="AT4195" i="1"/>
  <c r="AT2041" i="1"/>
  <c r="AP2023" i="1"/>
  <c r="AP3781" i="1"/>
  <c r="AT2557" i="1"/>
  <c r="AS811" i="1"/>
  <c r="AT1879" i="1"/>
  <c r="S8" i="2"/>
  <c r="AQ211" i="1"/>
  <c r="K10" i="2"/>
  <c r="AP3145" i="1"/>
  <c r="AS247" i="1"/>
  <c r="AQ3415" i="1"/>
  <c r="AS3565" i="1"/>
  <c r="AS3457" i="1"/>
  <c r="AP2689" i="1"/>
  <c r="AT2479" i="1"/>
  <c r="AP943" i="1"/>
  <c r="AP1279" i="1"/>
  <c r="AS3883" i="1"/>
  <c r="AS1969" i="1"/>
  <c r="AQ4159" i="1"/>
  <c r="AS3583" i="1"/>
  <c r="AS2155" i="1"/>
  <c r="AT577" i="1"/>
  <c r="AQ877" i="1"/>
  <c r="AT3907" i="1"/>
  <c r="AT3175" i="1"/>
  <c r="AQ3067" i="1"/>
  <c r="AT1567" i="1"/>
  <c r="AT2767" i="1"/>
  <c r="AQ691" i="1"/>
  <c r="AT967" i="1"/>
  <c r="AP4225" i="1"/>
  <c r="AQ1273" i="1"/>
  <c r="AQ3073" i="1"/>
  <c r="AQ2011" i="1"/>
  <c r="AT3601" i="1"/>
  <c r="AP691" i="1"/>
  <c r="AS721" i="1"/>
  <c r="AP805" i="1"/>
  <c r="AP775" i="1"/>
  <c r="AP3013" i="1"/>
  <c r="AQ937" i="1"/>
  <c r="AS2173" i="1"/>
  <c r="AP649" i="1"/>
  <c r="AP937" i="1"/>
  <c r="AP3535" i="1"/>
  <c r="AQ2443" i="1"/>
  <c r="AT3955" i="1"/>
  <c r="AP1633" i="1"/>
  <c r="AS733" i="1"/>
  <c r="AQ2743" i="1"/>
  <c r="AP787" i="1"/>
  <c r="AT2311" i="1"/>
  <c r="AP1699" i="1"/>
  <c r="AS3511" i="1"/>
  <c r="AQ589" i="1"/>
  <c r="AP1921" i="1"/>
  <c r="AS2671" i="1"/>
  <c r="AS2335" i="1"/>
  <c r="AT2095" i="1"/>
  <c r="AT2161" i="1"/>
  <c r="AQ91" i="1"/>
  <c r="AP3691" i="1"/>
  <c r="AS337" i="1"/>
  <c r="AP1345" i="1"/>
  <c r="AT2689" i="1"/>
  <c r="AQ199" i="1"/>
  <c r="AS289" i="1"/>
  <c r="AT247" i="1"/>
  <c r="AT3775" i="1"/>
  <c r="AQ4177" i="1"/>
  <c r="AP3055" i="1"/>
  <c r="AS127" i="1"/>
  <c r="AS3517" i="1"/>
  <c r="AQ415" i="1"/>
  <c r="AS3325" i="1"/>
  <c r="AS1381" i="1"/>
  <c r="AT3211" i="1"/>
  <c r="F7" i="2"/>
  <c r="AT1345" i="1"/>
  <c r="AT421" i="1"/>
  <c r="AQ145" i="1"/>
  <c r="AQ3943" i="1"/>
  <c r="AP2863" i="1"/>
  <c r="AQ2119" i="1"/>
  <c r="AP1609" i="1"/>
  <c r="AP3715" i="1"/>
  <c r="AP4207" i="1"/>
  <c r="AP1411" i="1"/>
  <c r="AP2581" i="1"/>
  <c r="AQ2485" i="1"/>
  <c r="AP697" i="1"/>
  <c r="AP3091" i="1"/>
  <c r="AP1573" i="1"/>
  <c r="AP3577" i="1"/>
  <c r="AP3985" i="1"/>
  <c r="AQ1207" i="1"/>
  <c r="AQ1741" i="1"/>
  <c r="AT2107" i="1"/>
  <c r="AS1849" i="1"/>
  <c r="AT529" i="1"/>
  <c r="AS2401" i="1"/>
  <c r="AP883" i="1"/>
  <c r="AT733" i="1"/>
  <c r="AP2653" i="1"/>
  <c r="AT481" i="1"/>
  <c r="AQ3391" i="1"/>
  <c r="AP1933" i="1"/>
  <c r="AQ3907" i="1"/>
  <c r="AP4147" i="1"/>
  <c r="AQ3097" i="1"/>
  <c r="AQ85" i="1"/>
  <c r="AS2209" i="1"/>
  <c r="AS2593" i="1"/>
  <c r="AS3313" i="1"/>
  <c r="AS265" i="1"/>
  <c r="AQ127" i="1"/>
  <c r="AS979" i="1"/>
  <c r="AQ2923" i="1"/>
  <c r="AP1021" i="1"/>
  <c r="AQ2803" i="1"/>
  <c r="AP1315" i="1"/>
  <c r="AP3103" i="1"/>
  <c r="AT1135" i="1"/>
  <c r="AP199" i="1"/>
  <c r="AP3595" i="1"/>
  <c r="AP4189" i="1"/>
  <c r="AS2983" i="1"/>
  <c r="AS1933" i="1"/>
  <c r="AT2659" i="1"/>
  <c r="AS4153" i="1"/>
  <c r="AS2053" i="1"/>
  <c r="AT139" i="1"/>
  <c r="AT655" i="1"/>
  <c r="AQ1099" i="1"/>
  <c r="AQ895" i="1"/>
  <c r="AQ2107" i="1"/>
  <c r="AP2587" i="1"/>
  <c r="B7" i="2"/>
  <c r="AT961" i="1"/>
  <c r="AT469" i="1"/>
  <c r="AQ679" i="1"/>
  <c r="AQ547" i="1"/>
  <c r="AT2725" i="1"/>
  <c r="AP1555" i="1"/>
  <c r="AS1075" i="1"/>
  <c r="AQ205" i="1"/>
  <c r="AP3217" i="1"/>
  <c r="AT2149" i="1"/>
  <c r="AP13" i="1"/>
  <c r="AS2929" i="1"/>
  <c r="AS361" i="1"/>
  <c r="AQ4057" i="1"/>
  <c r="AP1597" i="1"/>
  <c r="AS1351" i="1"/>
  <c r="AP2785" i="1"/>
  <c r="AS2977" i="1"/>
  <c r="AS2119" i="1"/>
  <c r="AQ511" i="1"/>
  <c r="AP661" i="1"/>
  <c r="Q7" i="2"/>
  <c r="AQ1543" i="1"/>
  <c r="AQ3709" i="1"/>
  <c r="AQ1825" i="1"/>
  <c r="AT3391" i="1"/>
  <c r="AQ1399" i="1"/>
  <c r="AT2245" i="1"/>
  <c r="AS1873" i="1"/>
  <c r="AP2551" i="1"/>
  <c r="AS3397" i="1"/>
  <c r="AQ1531" i="1"/>
  <c r="AQ1795" i="1"/>
  <c r="AP823" i="1"/>
  <c r="AS2179" i="1"/>
  <c r="AT2515" i="1"/>
  <c r="AT3043" i="1"/>
  <c r="AP361" i="1"/>
  <c r="AS1201" i="1"/>
  <c r="AS817" i="1"/>
  <c r="AQ1429" i="1"/>
  <c r="AS1747" i="1"/>
  <c r="AT2935" i="1"/>
  <c r="AS3769" i="1"/>
  <c r="AP1369" i="1"/>
  <c r="AP1585" i="1"/>
  <c r="AT379" i="1"/>
  <c r="AP3967" i="1"/>
  <c r="AS2425" i="1"/>
  <c r="AP3859" i="1"/>
  <c r="AT4129" i="1"/>
  <c r="AQ2989" i="1"/>
  <c r="AQ2221" i="1"/>
  <c r="AP931" i="1"/>
  <c r="AS379" i="1"/>
  <c r="AP853" i="1"/>
  <c r="AQ3031" i="1"/>
  <c r="AS1345" i="1"/>
  <c r="AT2815" i="1"/>
  <c r="AS2833" i="1"/>
  <c r="AP4021" i="1"/>
  <c r="AS4207" i="1"/>
  <c r="AT2353" i="1"/>
  <c r="AS3901" i="1"/>
  <c r="AT3079" i="1"/>
  <c r="AQ3871" i="1"/>
  <c r="AP67" i="1"/>
  <c r="AS1765" i="1"/>
  <c r="AT775" i="1"/>
  <c r="AP2959" i="1"/>
  <c r="AS787" i="1"/>
  <c r="AS1879" i="1"/>
  <c r="AS931" i="1"/>
  <c r="AT2581" i="1"/>
  <c r="AS115" i="1"/>
  <c r="AT829" i="1"/>
  <c r="AP403" i="1"/>
  <c r="AP811" i="1"/>
  <c r="AS2989" i="1"/>
  <c r="AT1321" i="1"/>
  <c r="AP3229" i="1"/>
  <c r="AT2983" i="1"/>
  <c r="AS1585" i="1"/>
  <c r="AP2563" i="1"/>
  <c r="AT3697" i="1"/>
  <c r="AQ3955" i="1"/>
  <c r="AT2029" i="1"/>
  <c r="AQ2191" i="1"/>
  <c r="AP499" i="1"/>
  <c r="AP3877" i="1"/>
  <c r="AS913" i="1"/>
  <c r="AQ727" i="1"/>
  <c r="AQ2617" i="1"/>
  <c r="AT2203" i="1"/>
  <c r="AT3649" i="1"/>
  <c r="AQ1579" i="1"/>
  <c r="AP1147" i="1"/>
  <c r="AP2383" i="1"/>
  <c r="AP3403" i="1"/>
  <c r="AP133" i="1"/>
  <c r="AP1765" i="1"/>
  <c r="AQ3487" i="1"/>
  <c r="AS2263" i="1"/>
  <c r="AS3661" i="1"/>
  <c r="AP3523" i="1"/>
  <c r="AT4267" i="1"/>
  <c r="AP2869" i="1"/>
  <c r="AS3175" i="1"/>
  <c r="AS1273" i="1"/>
  <c r="AQ3277" i="1"/>
  <c r="AQ2869" i="1"/>
  <c r="AS829" i="1"/>
  <c r="AP1693" i="1"/>
  <c r="AS2893" i="1"/>
  <c r="AQ1327" i="1"/>
  <c r="AP1045" i="1"/>
  <c r="AQ565" i="1"/>
  <c r="AS4195" i="1"/>
  <c r="AT1405" i="1"/>
  <c r="AP1375" i="1"/>
  <c r="AT661" i="1"/>
  <c r="AQ3427" i="1"/>
  <c r="AP3499" i="1"/>
  <c r="AS1405" i="1"/>
  <c r="AT1357" i="1"/>
  <c r="AQ3877" i="1"/>
  <c r="AT1831" i="1"/>
  <c r="AP769" i="1"/>
  <c r="AS2923" i="1"/>
  <c r="AQ553" i="1"/>
  <c r="AT2137" i="1"/>
  <c r="AQ1831" i="1"/>
  <c r="AP4051" i="1"/>
  <c r="AQ3217" i="1"/>
  <c r="AS1723" i="1"/>
  <c r="AQ3103" i="1"/>
  <c r="AT2863" i="1"/>
  <c r="AP1747" i="1"/>
  <c r="AQ3379" i="1"/>
  <c r="AP457" i="1"/>
  <c r="AS2227" i="1"/>
  <c r="AT4189" i="1"/>
  <c r="AS3757" i="1"/>
  <c r="AP115" i="1"/>
  <c r="AT3553" i="1"/>
  <c r="AT4021" i="1"/>
  <c r="AQ1525" i="1"/>
  <c r="AP391" i="1"/>
  <c r="AQ2695" i="1"/>
  <c r="AT2611" i="1"/>
  <c r="AQ1495" i="1"/>
  <c r="AS2041" i="1"/>
  <c r="AQ2317" i="1"/>
  <c r="AT1543" i="1"/>
  <c r="AP2149" i="1"/>
  <c r="AS109" i="1"/>
  <c r="AQ1351" i="1"/>
  <c r="AS283" i="1"/>
  <c r="AT3817" i="1"/>
  <c r="AT4213" i="1"/>
  <c r="AP2899" i="1"/>
  <c r="AS2371" i="1"/>
  <c r="AP2893" i="1"/>
  <c r="AT1483" i="1"/>
  <c r="AS1645" i="1"/>
  <c r="AQ841" i="1"/>
  <c r="AQ2257" i="1"/>
  <c r="AP2713" i="1"/>
  <c r="AT2083" i="1"/>
  <c r="AQ3661" i="1"/>
  <c r="AS4249" i="1"/>
  <c r="AS3799" i="1"/>
  <c r="AT3109" i="1"/>
  <c r="AT2695" i="1"/>
  <c r="AS3487" i="1"/>
  <c r="AT3451" i="1"/>
  <c r="AT1435" i="1"/>
  <c r="AT391" i="1"/>
  <c r="AT259" i="1"/>
  <c r="AQ2377" i="1"/>
  <c r="AQ751" i="1"/>
  <c r="AT2329" i="1"/>
  <c r="AS937" i="1"/>
  <c r="AQ1669" i="1"/>
  <c r="AP631" i="1"/>
  <c r="AT2443" i="1"/>
  <c r="AQ1933" i="1"/>
  <c r="AQ1597" i="1"/>
  <c r="D8" i="2"/>
  <c r="R7" i="2"/>
  <c r="AP2245" i="1"/>
  <c r="AS2827" i="1"/>
  <c r="AQ1729" i="1"/>
  <c r="AQ4309" i="1"/>
  <c r="AQ499" i="1"/>
  <c r="AS3085" i="1"/>
  <c r="AS2329" i="1"/>
  <c r="AP2743" i="1"/>
  <c r="AT3193" i="1"/>
  <c r="AQ259" i="1"/>
  <c r="AQ3109" i="1"/>
  <c r="AP1969" i="1"/>
  <c r="AQ1471" i="1"/>
  <c r="AT2449" i="1"/>
  <c r="AT3721" i="1"/>
  <c r="AP1189" i="1"/>
  <c r="AQ703" i="1"/>
  <c r="AT1021" i="1"/>
  <c r="AT1753" i="1"/>
  <c r="AS4057" i="1"/>
  <c r="AT4075" i="1"/>
  <c r="AT3967" i="1"/>
  <c r="AT457" i="1"/>
  <c r="AP3565" i="1"/>
  <c r="AQ2683" i="1"/>
  <c r="AQ4051" i="1"/>
  <c r="AS469" i="1"/>
  <c r="AQ355" i="1"/>
  <c r="AS169" i="1"/>
  <c r="AP2599" i="1"/>
  <c r="AS2545" i="1"/>
  <c r="AS1039" i="1"/>
  <c r="AQ2557" i="1"/>
  <c r="AS73" i="1"/>
  <c r="AT1969" i="1"/>
  <c r="AS667" i="1"/>
  <c r="AP157" i="1"/>
  <c r="AS3463" i="1"/>
  <c r="I9" i="2"/>
  <c r="AT2323" i="1"/>
  <c r="AQ2041" i="1"/>
  <c r="AP1549" i="1"/>
  <c r="AQ3853" i="1"/>
  <c r="AQ3205" i="1"/>
  <c r="AQ3169" i="1"/>
  <c r="AP4141" i="1"/>
  <c r="AS871" i="1"/>
  <c r="AQ1567" i="1"/>
  <c r="AS3139" i="1"/>
  <c r="AP841" i="1"/>
  <c r="AT2365" i="1"/>
  <c r="AT2929" i="1"/>
  <c r="AP2095" i="1"/>
  <c r="AT1399" i="1"/>
  <c r="AP3541" i="1"/>
  <c r="AT895" i="1"/>
  <c r="AT2401" i="1"/>
  <c r="AP3205" i="1"/>
  <c r="AP973" i="1"/>
  <c r="AT4225" i="1"/>
  <c r="AP2497" i="1"/>
  <c r="AP1153" i="1"/>
  <c r="AP1813" i="1"/>
  <c r="AS2467" i="1"/>
  <c r="AS1531" i="1"/>
  <c r="AP2017" i="1"/>
  <c r="AT889" i="1"/>
  <c r="AQ445" i="1"/>
  <c r="AS1033" i="1"/>
  <c r="AQ2263" i="1"/>
  <c r="AS1759" i="1"/>
  <c r="AQ907" i="1"/>
  <c r="AT991" i="1"/>
  <c r="AT3169" i="1"/>
  <c r="AS1015" i="1"/>
  <c r="D9" i="2"/>
  <c r="AS1987" i="1"/>
  <c r="M10" i="2"/>
  <c r="AT3661" i="1"/>
  <c r="AQ3061" i="1"/>
  <c r="AQ2911" i="1"/>
  <c r="AQ2179" i="1"/>
  <c r="AS2869" i="1"/>
  <c r="AP187" i="1"/>
  <c r="AQ1333" i="1"/>
  <c r="AS4087" i="1"/>
  <c r="AQ4165" i="1"/>
  <c r="AP835" i="1"/>
  <c r="AP4129" i="1"/>
  <c r="AS1291" i="1"/>
  <c r="AT1207" i="1"/>
  <c r="AS3787" i="1"/>
  <c r="AP3235" i="1"/>
  <c r="AQ3313" i="1"/>
  <c r="AQ3781" i="1"/>
  <c r="AQ3991" i="1"/>
  <c r="AQ2365" i="1"/>
  <c r="AQ3787" i="1"/>
  <c r="AS2131" i="1"/>
  <c r="AT163" i="1"/>
  <c r="AS2641" i="1"/>
  <c r="AQ1645" i="1"/>
  <c r="AQ2125" i="1"/>
  <c r="AQ1957" i="1"/>
  <c r="AT1927" i="1"/>
  <c r="AT3871" i="1"/>
  <c r="AQ253" i="1"/>
  <c r="AQ3799" i="1"/>
  <c r="AP2509" i="1"/>
  <c r="AP901" i="1"/>
  <c r="AQ289" i="1"/>
  <c r="AT3985" i="1"/>
  <c r="AP1357" i="1"/>
  <c r="AS2293" i="1"/>
  <c r="AS973" i="1"/>
  <c r="AQ1201" i="1"/>
  <c r="AP2857" i="1"/>
  <c r="AQ1813" i="1"/>
  <c r="AQ2767" i="1"/>
  <c r="AQ3643" i="1"/>
  <c r="AT3475" i="1"/>
  <c r="AT2965" i="1"/>
  <c r="AP781" i="1"/>
  <c r="AT757" i="1"/>
  <c r="AT2533" i="1"/>
  <c r="AT3445" i="1"/>
  <c r="AS1279" i="1"/>
  <c r="AT1639" i="1"/>
  <c r="AP3007" i="1"/>
  <c r="AT703" i="1"/>
  <c r="AQ1639" i="1"/>
  <c r="AT31" i="1"/>
  <c r="AQ3865" i="1"/>
  <c r="AP2461" i="1"/>
  <c r="AT2419" i="1"/>
  <c r="AP2821" i="1"/>
  <c r="AP3307" i="1"/>
  <c r="AP889" i="1"/>
  <c r="AQ1447" i="1"/>
  <c r="AT3979" i="1"/>
  <c r="AQ1123" i="1"/>
  <c r="AS2311" i="1"/>
  <c r="AQ4129" i="1"/>
  <c r="J7" i="2"/>
  <c r="AS1441" i="1"/>
  <c r="AS2341" i="1"/>
  <c r="AT1249" i="1"/>
  <c r="AQ913" i="1"/>
  <c r="AS3235" i="1"/>
  <c r="AQ1747" i="1"/>
  <c r="AP3331" i="1"/>
  <c r="AS859" i="1"/>
  <c r="AP2467" i="1"/>
  <c r="AS4267" i="1"/>
  <c r="E7" i="2"/>
  <c r="AT3097" i="1"/>
  <c r="AQ763" i="1"/>
  <c r="AS493" i="1"/>
  <c r="AQ157" i="1"/>
  <c r="AS3943" i="1"/>
  <c r="AP4009" i="1"/>
  <c r="AQ541" i="1"/>
  <c r="AS2881" i="1"/>
  <c r="AS1669" i="1"/>
  <c r="AS2875" i="1"/>
  <c r="AT2803" i="1"/>
  <c r="AT205" i="1"/>
  <c r="AT235" i="1"/>
  <c r="AT301" i="1"/>
  <c r="AQ3631" i="1"/>
  <c r="AQ2995" i="1"/>
  <c r="AS1753" i="1"/>
  <c r="AT3799" i="1"/>
  <c r="AP1615" i="1"/>
  <c r="AT61" i="1"/>
  <c r="AQ1045" i="1"/>
  <c r="AP319" i="1"/>
  <c r="AS121" i="1"/>
  <c r="AP2611" i="1"/>
  <c r="AP3181" i="1"/>
  <c r="AQ283" i="1"/>
  <c r="AP2335" i="1"/>
  <c r="AT1945" i="1"/>
  <c r="AT2893" i="1"/>
  <c r="AS2761" i="1"/>
  <c r="AS3043" i="1"/>
  <c r="AP2203" i="1"/>
  <c r="AQ1675" i="1"/>
  <c r="AS2185" i="1"/>
  <c r="AQ1789" i="1"/>
  <c r="AP2683" i="1"/>
  <c r="AP2659" i="1"/>
  <c r="K8" i="2"/>
  <c r="AS1261" i="1"/>
  <c r="AT1375" i="1"/>
  <c r="AQ3757" i="1"/>
  <c r="AP2707" i="1"/>
  <c r="AQ1921" i="1"/>
  <c r="AS3919" i="1"/>
  <c r="AS1495" i="1"/>
  <c r="AP2917" i="1"/>
  <c r="AQ4207" i="1"/>
  <c r="AP2569" i="1"/>
  <c r="AT925" i="1"/>
  <c r="AS3997" i="1"/>
  <c r="E9" i="2"/>
  <c r="D7" i="2"/>
  <c r="AT3217" i="1"/>
  <c r="AS841" i="1"/>
  <c r="AT1795" i="1"/>
  <c r="AQ1981" i="1"/>
  <c r="AT1489" i="1"/>
  <c r="AP613" i="1"/>
  <c r="AS3019" i="1"/>
  <c r="D10" i="2"/>
  <c r="R8" i="2"/>
  <c r="AQ4231" i="1"/>
  <c r="AT4171" i="1"/>
  <c r="AS4171" i="1"/>
  <c r="AS2347" i="1"/>
  <c r="AQ73" i="1"/>
  <c r="AS1327" i="1"/>
  <c r="AQ1621" i="1"/>
  <c r="AP1003" i="1"/>
  <c r="AT2827" i="1"/>
  <c r="AS217" i="1"/>
  <c r="AP2737" i="1"/>
  <c r="AS1651" i="1"/>
  <c r="AQ169" i="1"/>
  <c r="AT1549" i="1"/>
  <c r="AP301" i="1"/>
  <c r="AT2101" i="1"/>
  <c r="AT805" i="1"/>
  <c r="AP1195" i="1"/>
  <c r="AT3091" i="1"/>
  <c r="AP1891" i="1"/>
  <c r="AT2251" i="1"/>
  <c r="AP1843" i="1"/>
  <c r="AP4309" i="1"/>
  <c r="AS3421" i="1"/>
  <c r="AS1771" i="1"/>
  <c r="AQ139" i="1"/>
  <c r="AT4291" i="1"/>
  <c r="F8" i="2"/>
  <c r="AQ3127" i="1"/>
  <c r="AP4291" i="1"/>
  <c r="AQ1267" i="1"/>
  <c r="AT3049" i="1"/>
  <c r="AQ4105" i="1"/>
  <c r="AP3505" i="1"/>
  <c r="AT1381" i="1"/>
  <c r="AS1657" i="1"/>
  <c r="AP2005" i="1"/>
  <c r="J9" i="2"/>
  <c r="AS2533" i="1"/>
  <c r="AQ673" i="1"/>
  <c r="AS163" i="1"/>
  <c r="AT3037" i="1"/>
  <c r="AP2767" i="1"/>
  <c r="I11" i="2"/>
  <c r="R11" i="2"/>
  <c r="AP3661" i="1"/>
  <c r="M8" i="2"/>
  <c r="AT4243" i="1"/>
  <c r="AP1825" i="1"/>
  <c r="AP2593" i="1"/>
  <c r="AP1717" i="1"/>
  <c r="AQ2425" i="1"/>
  <c r="AT649" i="1"/>
  <c r="AT1633" i="1"/>
  <c r="AP1381" i="1"/>
  <c r="AS3841" i="1"/>
  <c r="AT1735" i="1"/>
  <c r="AT1657" i="1"/>
  <c r="AT691" i="1"/>
  <c r="AP1777" i="1"/>
  <c r="AQ3925" i="1"/>
  <c r="AS3187" i="1"/>
  <c r="AP3871" i="1"/>
  <c r="AP2347" i="1"/>
  <c r="AS1081" i="1"/>
  <c r="AT931" i="1"/>
  <c r="AQ2335" i="1"/>
  <c r="AP3361" i="1"/>
  <c r="AT2059" i="1"/>
  <c r="AS181" i="1"/>
  <c r="AP2923" i="1"/>
  <c r="AT3481" i="1"/>
  <c r="AP2221" i="1"/>
  <c r="AT1699" i="1"/>
  <c r="AS583" i="1"/>
  <c r="AS2407" i="1"/>
  <c r="AQ3967" i="1"/>
  <c r="AS3553" i="1"/>
  <c r="AS3871" i="1"/>
  <c r="AT19" i="1"/>
  <c r="I8" i="2"/>
  <c r="AS2479" i="1"/>
  <c r="AP151" i="1"/>
  <c r="AP1849" i="1"/>
  <c r="AP1285" i="1"/>
  <c r="AP2521" i="1"/>
  <c r="AS391" i="1"/>
  <c r="AP4087" i="1"/>
  <c r="AQ3085" i="1"/>
  <c r="AS4213" i="1"/>
  <c r="AQ1771" i="1"/>
  <c r="AP1669" i="1"/>
  <c r="AT133" i="1"/>
  <c r="H9" i="2"/>
  <c r="AQ1465" i="1"/>
  <c r="AP4075" i="1"/>
  <c r="AP1531" i="1"/>
  <c r="AP2359" i="1"/>
  <c r="AS3181" i="1"/>
  <c r="AP1267" i="1"/>
  <c r="AQ1393" i="1"/>
  <c r="AT97" i="1"/>
  <c r="C8" i="2"/>
  <c r="AQ433" i="1"/>
  <c r="AP3601" i="1"/>
  <c r="AP2089" i="1"/>
  <c r="AT1459" i="1"/>
  <c r="AQ2095" i="1"/>
  <c r="AQ1243" i="1"/>
  <c r="AT3343" i="1"/>
  <c r="AQ3817" i="1"/>
  <c r="AS2971" i="1"/>
  <c r="S10" i="2"/>
  <c r="AP4039" i="1"/>
  <c r="AQ3283" i="1"/>
  <c r="F10" i="2"/>
  <c r="AT2437" i="1"/>
  <c r="AQ67" i="1"/>
  <c r="AP2647" i="1"/>
  <c r="AS3607" i="1"/>
  <c r="AP2665" i="1"/>
  <c r="AP475" i="1"/>
  <c r="AT2179" i="1"/>
  <c r="AP3685" i="1"/>
  <c r="AS3541" i="1"/>
  <c r="AQ3121" i="1"/>
  <c r="AT1519" i="1"/>
  <c r="AQ3211" i="1"/>
  <c r="AS1675" i="1"/>
  <c r="AQ955" i="1"/>
  <c r="AS3529" i="1"/>
  <c r="AP2143" i="1"/>
  <c r="AS3223" i="1"/>
  <c r="AQ1609" i="1"/>
  <c r="AS3877" i="1"/>
  <c r="AT3421" i="1"/>
  <c r="AQ571" i="1"/>
  <c r="AT2131" i="1"/>
  <c r="AS1711" i="1"/>
  <c r="AP3853" i="1"/>
  <c r="AT3373" i="1"/>
  <c r="AS241" i="1"/>
  <c r="AT3259" i="1"/>
  <c r="AP3517" i="1"/>
  <c r="AQ3481" i="1"/>
  <c r="AS2167" i="1"/>
  <c r="AT3895" i="1"/>
  <c r="AP2077" i="1"/>
  <c r="AP1009" i="1"/>
  <c r="AT1069" i="1"/>
  <c r="AS1321" i="1"/>
  <c r="AT3355" i="1"/>
  <c r="AP2947" i="1"/>
  <c r="AT2851" i="1"/>
  <c r="AT2233" i="1"/>
  <c r="AT1669" i="1"/>
  <c r="AS3241" i="1"/>
  <c r="AS4201" i="1"/>
  <c r="AS3697" i="1"/>
  <c r="AP955" i="1"/>
  <c r="AQ1261" i="1"/>
  <c r="AS2779" i="1"/>
  <c r="AQ1801" i="1"/>
  <c r="AS751" i="1"/>
  <c r="AT4003" i="1"/>
  <c r="AS3451" i="1"/>
  <c r="AP1819" i="1"/>
  <c r="AS895" i="1"/>
  <c r="AQ4171" i="1"/>
  <c r="AQ2173" i="1"/>
  <c r="AP2515" i="1"/>
  <c r="AT1573" i="1"/>
  <c r="AQ3619" i="1"/>
  <c r="AP1441" i="1"/>
  <c r="AP559" i="1"/>
  <c r="AQ2701" i="1"/>
  <c r="O9" i="2"/>
  <c r="AS517" i="1"/>
  <c r="AT643" i="1"/>
  <c r="AQ3913" i="1"/>
  <c r="F9" i="2"/>
  <c r="AT1597" i="1"/>
  <c r="AS1897" i="1"/>
  <c r="AP4255" i="1"/>
  <c r="AP4159" i="1"/>
  <c r="Q8" i="2"/>
  <c r="AT2761" i="1"/>
  <c r="AQ901" i="1"/>
  <c r="AQ187" i="1"/>
  <c r="AT1891" i="1"/>
  <c r="AT2905" i="1"/>
  <c r="AS1981" i="1"/>
  <c r="AQ715" i="1"/>
  <c r="AP3193" i="1"/>
  <c r="AS4159" i="1"/>
  <c r="AT1993" i="1"/>
  <c r="AT2269" i="1"/>
  <c r="AT2857" i="1"/>
  <c r="AS1615" i="1"/>
  <c r="AQ3823" i="1"/>
  <c r="AS1885" i="1"/>
  <c r="AT673" i="1"/>
  <c r="AS1057" i="1"/>
  <c r="AS2215" i="1"/>
  <c r="I7" i="2"/>
  <c r="AS2605" i="1"/>
  <c r="AP3979" i="1"/>
  <c r="AS3025" i="1"/>
  <c r="AT1885" i="1"/>
  <c r="AT1801" i="1"/>
  <c r="AQ3859" i="1"/>
  <c r="AT2257" i="1"/>
  <c r="AP1993" i="1"/>
  <c r="AS3055" i="1"/>
  <c r="AT3019" i="1"/>
  <c r="AP3043" i="1"/>
  <c r="AP1753" i="1"/>
  <c r="AS3763" i="1"/>
  <c r="AP3559" i="1"/>
  <c r="AQ2047" i="1"/>
  <c r="AQ685" i="1"/>
  <c r="AT3223" i="1"/>
  <c r="P9" i="2"/>
  <c r="AT3379" i="1"/>
  <c r="AS2377" i="1"/>
  <c r="AT3319" i="1"/>
  <c r="AT1933" i="1"/>
  <c r="AS271" i="1"/>
  <c r="AP2671" i="1"/>
  <c r="AS157" i="1"/>
  <c r="Q9" i="2"/>
  <c r="AT3769" i="1"/>
  <c r="AT547" i="1"/>
  <c r="AQ1159" i="1"/>
  <c r="AS697" i="1"/>
  <c r="AS943" i="1"/>
  <c r="AQ1417" i="1"/>
  <c r="AT1351" i="1"/>
  <c r="AS1111" i="1"/>
  <c r="AS1003" i="1"/>
  <c r="AT3427" i="1"/>
  <c r="AT109" i="1"/>
  <c r="AP1621" i="1"/>
  <c r="AS2017" i="1"/>
  <c r="AP2341" i="1"/>
  <c r="E10" i="2"/>
  <c r="AQ3679" i="1"/>
  <c r="AT2089" i="1"/>
  <c r="AP3139" i="1"/>
  <c r="AQ2023" i="1"/>
  <c r="AP3919" i="1"/>
  <c r="AQ2947" i="1"/>
  <c r="AS1561" i="1"/>
  <c r="AP487" i="1"/>
  <c r="AP1435" i="1"/>
  <c r="AQ2533" i="1"/>
  <c r="AT3121" i="1"/>
  <c r="AT4219" i="1"/>
  <c r="AT949" i="1"/>
  <c r="AS2239" i="1"/>
  <c r="AQ1231" i="1"/>
  <c r="AP2041" i="1"/>
  <c r="AT3901" i="1"/>
  <c r="AP4279" i="1"/>
  <c r="AT1369" i="1"/>
  <c r="AS2707" i="1"/>
  <c r="AS2023" i="1"/>
  <c r="AQ1375" i="1"/>
  <c r="AP349" i="1"/>
  <c r="AT3745" i="1"/>
  <c r="AS1801" i="1"/>
  <c r="AT3787" i="1"/>
  <c r="AT3805" i="1"/>
  <c r="AQ3739" i="1"/>
  <c r="AQ805" i="1"/>
  <c r="S7" i="2"/>
  <c r="AS4237" i="1"/>
  <c r="AP247" i="1"/>
  <c r="AQ2515" i="1"/>
  <c r="AP3049" i="1"/>
  <c r="AQ2197" i="1"/>
  <c r="AQ2563" i="1"/>
  <c r="AP1987" i="1"/>
  <c r="AP1339" i="1"/>
  <c r="AS2767" i="1"/>
  <c r="AP1321" i="1"/>
  <c r="AP2485" i="1"/>
  <c r="AQ2113" i="1"/>
  <c r="AP4057" i="1"/>
  <c r="AS1189" i="1"/>
  <c r="AP3367" i="1"/>
  <c r="AT2899" i="1"/>
  <c r="AS3493" i="1"/>
  <c r="AT2119" i="1"/>
  <c r="AP2983" i="1"/>
  <c r="AP2251" i="1"/>
  <c r="AS3781" i="1"/>
  <c r="AT505" i="1"/>
  <c r="AS1231" i="1"/>
  <c r="L8" i="2"/>
  <c r="AS475" i="1"/>
  <c r="AP3511" i="1"/>
  <c r="AT2167" i="1"/>
  <c r="C10" i="2"/>
  <c r="AP733" i="1"/>
  <c r="C11" i="2"/>
  <c r="AT241" i="1"/>
  <c r="AQ3901" i="1"/>
  <c r="AS3613" i="1"/>
  <c r="AP2389" i="1"/>
  <c r="AS589" i="1"/>
  <c r="AT1003" i="1"/>
  <c r="AS997" i="1"/>
  <c r="AQ3445" i="1"/>
  <c r="AS3985" i="1"/>
  <c r="AQ3625" i="1"/>
  <c r="AQ3319" i="1"/>
  <c r="AP2167" i="1"/>
  <c r="AP145" i="1"/>
  <c r="AQ3025" i="1"/>
  <c r="AP4201" i="1"/>
  <c r="AS397" i="1"/>
  <c r="AT3157" i="1"/>
  <c r="AT2989" i="1"/>
  <c r="AP4177" i="1"/>
  <c r="AT1267" i="1"/>
  <c r="AT283" i="1"/>
  <c r="AP3823" i="1"/>
  <c r="AQ3265" i="1"/>
  <c r="AT781" i="1"/>
  <c r="AS2689" i="1"/>
  <c r="AP1495" i="1"/>
  <c r="AP1837" i="1"/>
  <c r="AP2137" i="1"/>
  <c r="AT3703" i="1"/>
  <c r="AQ4219" i="1"/>
  <c r="AP3247" i="1"/>
  <c r="AQ4135" i="1"/>
  <c r="AS2653" i="1"/>
  <c r="AT1981" i="1"/>
  <c r="O10" i="2"/>
  <c r="H10" i="2"/>
  <c r="AS2587" i="1"/>
  <c r="AS607" i="1"/>
  <c r="AQ4027" i="1"/>
  <c r="AP1183" i="1"/>
  <c r="AT1909" i="1"/>
  <c r="AT2605" i="1"/>
  <c r="AS1729" i="1"/>
  <c r="AQ1021" i="1"/>
  <c r="AQ1867" i="1"/>
  <c r="AQ4033" i="1"/>
  <c r="AQ1453" i="1"/>
  <c r="AS25" i="1"/>
  <c r="AP1507" i="1"/>
  <c r="AT211" i="1"/>
  <c r="AQ4243" i="1"/>
  <c r="AQ3511" i="1"/>
  <c r="AT2977" i="1"/>
  <c r="AQ2887" i="1"/>
  <c r="AS559" i="1"/>
  <c r="AT787" i="1"/>
  <c r="AT43" i="1"/>
  <c r="AQ1441" i="1"/>
  <c r="AP3529" i="1"/>
  <c r="AS355" i="1"/>
  <c r="AQ835" i="1"/>
  <c r="H8" i="2"/>
  <c r="AT2287" i="1"/>
  <c r="AP2545" i="1"/>
  <c r="AP175" i="1"/>
  <c r="Q10" i="2"/>
  <c r="AP535" i="1"/>
  <c r="AT979" i="1"/>
  <c r="AQ1687" i="1"/>
  <c r="AT2305" i="1"/>
  <c r="J10" i="2"/>
  <c r="AQ2827" i="1"/>
  <c r="AQ2845" i="1"/>
  <c r="AP397" i="1"/>
  <c r="AS4315" i="1"/>
  <c r="AS3091" i="1"/>
  <c r="AS481" i="1"/>
  <c r="AP817" i="1"/>
  <c r="AP3775" i="1"/>
  <c r="AS3859" i="1"/>
  <c r="AP1873" i="1"/>
  <c r="AT3943" i="1"/>
  <c r="AQ4075" i="1"/>
  <c r="AT2503" i="1"/>
  <c r="AQ4249" i="1"/>
  <c r="AP1705" i="1"/>
  <c r="AS1807" i="1"/>
  <c r="AT3073" i="1"/>
  <c r="AQ4039" i="1"/>
  <c r="AT2485" i="1"/>
  <c r="AT3031" i="1"/>
  <c r="AQ3979" i="1"/>
  <c r="AS2731" i="1"/>
  <c r="AS205" i="1"/>
  <c r="AP2773" i="1"/>
  <c r="AT1873" i="1"/>
  <c r="AP2977" i="1"/>
  <c r="AQ2665" i="1"/>
  <c r="AT2209" i="1"/>
  <c r="AS511" i="1"/>
  <c r="AP1759" i="1"/>
  <c r="AS103" i="1"/>
  <c r="AT901" i="1"/>
  <c r="AS3271" i="1"/>
  <c r="AS2617" i="1"/>
  <c r="AQ1165" i="1"/>
  <c r="AP2803" i="1"/>
  <c r="AP1567" i="1"/>
  <c r="AS3409" i="1"/>
  <c r="AS1891" i="1"/>
  <c r="AP3157" i="1"/>
  <c r="AP3637" i="1"/>
  <c r="AP235" i="1"/>
  <c r="AQ2575" i="1"/>
  <c r="AP4105" i="1"/>
  <c r="AT793" i="1"/>
  <c r="AS901" i="1"/>
  <c r="AT1513" i="1"/>
  <c r="AQ1405" i="1"/>
  <c r="AS1237" i="1"/>
  <c r="AP1129" i="1"/>
  <c r="AP1963" i="1"/>
  <c r="AT1681" i="1"/>
  <c r="AQ721" i="1"/>
  <c r="AP1915" i="1"/>
  <c r="AS3751" i="1"/>
  <c r="AQ1723" i="1"/>
  <c r="AP4297" i="1"/>
  <c r="AQ451" i="1"/>
  <c r="AT3505" i="1"/>
  <c r="AQ2071" i="1"/>
  <c r="AT1999" i="1"/>
  <c r="AS2113" i="1"/>
  <c r="AT3493" i="1"/>
  <c r="AQ1927" i="1"/>
  <c r="L10" i="2"/>
  <c r="AT1195" i="1"/>
  <c r="AP3763" i="1"/>
  <c r="AP3283" i="1"/>
  <c r="AT715" i="1"/>
  <c r="AQ2167" i="1"/>
  <c r="AP829" i="1"/>
  <c r="J8" i="2"/>
  <c r="AT3619" i="1"/>
  <c r="AT1255" i="1"/>
  <c r="B9" i="2"/>
  <c r="B10" i="2"/>
  <c r="AP211" i="1"/>
  <c r="AQ3613" i="1"/>
  <c r="AQ2395" i="1"/>
  <c r="AP3883" i="1"/>
  <c r="AP439" i="1"/>
  <c r="AP1855" i="1"/>
  <c r="AS3385" i="1"/>
  <c r="AT4303" i="1"/>
  <c r="AQ991" i="1"/>
  <c r="AQ2161" i="1"/>
  <c r="AS1375" i="1"/>
  <c r="AT3349" i="1"/>
  <c r="AP409" i="1"/>
  <c r="AT3961" i="1"/>
  <c r="B8" i="2"/>
  <c r="AP3433" i="1"/>
  <c r="AQ1147" i="1"/>
  <c r="AP2827" i="1"/>
  <c r="AT4165" i="1"/>
  <c r="AQ3769" i="1"/>
  <c r="AT1645" i="1"/>
  <c r="N9" i="2"/>
  <c r="AT559" i="1"/>
  <c r="AQ2101" i="1"/>
  <c r="AS499" i="1"/>
  <c r="AQ3997" i="1"/>
  <c r="AQ2275" i="1"/>
  <c r="AT397" i="1"/>
  <c r="AQ2773" i="1"/>
  <c r="AQ3421" i="1"/>
  <c r="AP1465" i="1"/>
  <c r="AP991" i="1"/>
  <c r="AQ1519" i="1"/>
  <c r="AQ2383" i="1"/>
  <c r="AP3133" i="1"/>
  <c r="AT3385" i="1"/>
  <c r="AT697" i="1"/>
  <c r="AT667" i="1"/>
  <c r="AP2053" i="1"/>
  <c r="AP1675" i="1"/>
  <c r="AS1219" i="1"/>
  <c r="AP3829" i="1"/>
  <c r="AP2233" i="1"/>
  <c r="O8" i="2"/>
  <c r="AQ3241" i="1"/>
  <c r="AQ697" i="1"/>
  <c r="AQ3235" i="1"/>
  <c r="AS1315" i="1"/>
  <c r="AP985" i="1"/>
  <c r="AS1939" i="1"/>
  <c r="AP1651" i="1"/>
  <c r="AP3031" i="1"/>
  <c r="AQ3517" i="1"/>
  <c r="AP2131" i="1"/>
  <c r="AS3931" i="1"/>
  <c r="AP1681" i="1"/>
  <c r="AT751" i="1"/>
  <c r="I10" i="2"/>
  <c r="AS187" i="1"/>
  <c r="AP925" i="1"/>
  <c r="AT2473" i="1"/>
  <c r="AS1141" i="1"/>
  <c r="P10" i="2"/>
  <c r="AQ3919" i="1"/>
  <c r="AT2737" i="1"/>
  <c r="AT1813" i="1"/>
  <c r="AP4027" i="1"/>
  <c r="AQ43" i="1"/>
  <c r="AS2353" i="1"/>
  <c r="E8" i="2"/>
  <c r="AS3481" i="1"/>
  <c r="AP643" i="1"/>
  <c r="K7" i="2"/>
  <c r="AP3907" i="1"/>
  <c r="AT3403" i="1"/>
  <c r="AS3073" i="1"/>
  <c r="AP3745" i="1"/>
  <c r="AS3067" i="1"/>
  <c r="AT2617" i="1"/>
  <c r="AQ1651" i="1"/>
  <c r="AP3415" i="1"/>
  <c r="AS3265" i="1"/>
  <c r="E11" i="2"/>
  <c r="AP3115" i="1"/>
  <c r="AS1159" i="1"/>
  <c r="AS1255" i="1"/>
  <c r="AP1975" i="1"/>
  <c r="AS1639" i="1"/>
  <c r="AQ2185" i="1"/>
  <c r="AQ2353" i="1"/>
  <c r="AP1039" i="1"/>
  <c r="AQ1369" i="1"/>
  <c r="AP4183" i="1"/>
  <c r="AS679" i="1"/>
  <c r="AP3457" i="1"/>
  <c r="AP3955" i="1"/>
  <c r="AP3265" i="1"/>
  <c r="AP1219" i="1"/>
  <c r="AQ3733" i="1"/>
  <c r="AQ3589" i="1"/>
  <c r="AT3499" i="1"/>
  <c r="AS4075" i="1"/>
  <c r="AT4255" i="1"/>
  <c r="AQ337" i="1"/>
  <c r="AS3775" i="1"/>
  <c r="AS2623" i="1"/>
  <c r="AT3529" i="1"/>
  <c r="AT3757" i="1"/>
  <c r="AP1627" i="1"/>
  <c r="AP2119" i="1"/>
  <c r="AS1243" i="1"/>
  <c r="C7" i="2"/>
  <c r="C7" i="3" s="1"/>
  <c r="AT2425" i="1"/>
  <c r="AT679" i="1"/>
  <c r="AS2461" i="1"/>
  <c r="AP2071" i="1"/>
  <c r="AT1783" i="1"/>
  <c r="AQ2857" i="1"/>
  <c r="AS2917" i="1"/>
  <c r="AQ3727" i="1"/>
  <c r="AP3469" i="1"/>
  <c r="AS889" i="1"/>
  <c r="AS4291" i="1"/>
  <c r="AT613" i="1"/>
  <c r="AS595" i="1"/>
  <c r="AQ1345" i="1"/>
  <c r="AQ3091" i="1"/>
  <c r="AS3961" i="1"/>
  <c r="AS3211" i="1"/>
  <c r="AT1903" i="1"/>
  <c r="AT313" i="1"/>
  <c r="AP3835" i="1"/>
  <c r="AS4177" i="1"/>
  <c r="AT49" i="1"/>
  <c r="AS2581" i="1"/>
  <c r="K9" i="2"/>
  <c r="AQ4087" i="1"/>
  <c r="H7" i="2"/>
  <c r="AS3283" i="1"/>
  <c r="AS2755" i="1"/>
  <c r="AQ3985" i="1"/>
  <c r="AP1255" i="1"/>
  <c r="AQ1009" i="1"/>
  <c r="AP3241" i="1"/>
  <c r="AT3253" i="1"/>
  <c r="AT2665" i="1"/>
  <c r="AQ1897" i="1"/>
  <c r="AP1135" i="1"/>
  <c r="AT841" i="1"/>
  <c r="AT2341" i="1"/>
  <c r="AQ4261" i="1"/>
  <c r="AT1183" i="1"/>
  <c r="AS19" i="1"/>
  <c r="AS601" i="1"/>
  <c r="AT3709" i="1"/>
  <c r="AT2683" i="1"/>
  <c r="AT3517" i="1"/>
  <c r="AS139" i="1"/>
  <c r="AT3433" i="1"/>
  <c r="AT625" i="1"/>
  <c r="AQ2407" i="1"/>
  <c r="AT229" i="1"/>
  <c r="AQ481" i="1"/>
  <c r="AP625" i="1"/>
  <c r="AS3469" i="1"/>
  <c r="AQ4213" i="1"/>
  <c r="AQ1219" i="1"/>
  <c r="AT2707" i="1"/>
  <c r="AP7" i="1"/>
  <c r="O7" i="2" s="1"/>
  <c r="AP2161" i="1"/>
  <c r="AQ2269" i="1"/>
  <c r="L9" i="2"/>
  <c r="AT589" i="1"/>
  <c r="AQ3829" i="1"/>
  <c r="AT2749" i="1"/>
  <c r="AP169" i="1"/>
  <c r="N8" i="2"/>
  <c r="AQ13" i="1"/>
  <c r="AS3247" i="1"/>
  <c r="AS4015" i="1"/>
  <c r="AT595" i="1"/>
  <c r="AT403" i="1"/>
  <c r="K11" i="2"/>
  <c r="M11" i="2"/>
  <c r="AP2761" i="1"/>
  <c r="AQ607" i="1"/>
  <c r="AT2995" i="1"/>
  <c r="AT1555" i="1"/>
  <c r="AQ1315" i="1"/>
  <c r="AP3847" i="1"/>
  <c r="AP3199" i="1"/>
  <c r="AS3739" i="1"/>
  <c r="AS2251" i="1"/>
  <c r="AQ973" i="1"/>
  <c r="AP2839" i="1"/>
  <c r="AP1951" i="1"/>
  <c r="AT1531" i="1"/>
  <c r="AS1819" i="1"/>
  <c r="AS3685" i="1"/>
  <c r="AT1807" i="1"/>
  <c r="AT523" i="1"/>
  <c r="AP2929" i="1"/>
  <c r="AT475" i="1"/>
  <c r="AS1027" i="1"/>
  <c r="AP2311" i="1"/>
  <c r="AQ4315" i="1"/>
  <c r="AQ2089" i="1"/>
  <c r="AP3889" i="1"/>
  <c r="AQ1555" i="1"/>
  <c r="N10" i="2"/>
  <c r="AT1225" i="1"/>
  <c r="AQ3463" i="1"/>
  <c r="R9" i="2"/>
  <c r="K12" i="2"/>
  <c r="L11" i="2"/>
  <c r="J11" i="2"/>
  <c r="H11" i="2"/>
  <c r="H12" i="2"/>
  <c r="F12" i="2"/>
  <c r="N11" i="2"/>
  <c r="F11" i="2"/>
  <c r="D11" i="2"/>
  <c r="B11" i="2"/>
  <c r="O12" i="2"/>
  <c r="S9" i="2"/>
  <c r="B3" i="3"/>
  <c r="S11" i="2"/>
  <c r="E12" i="2"/>
  <c r="Q11" i="2"/>
  <c r="O11" i="2"/>
  <c r="P8" i="2"/>
  <c r="P11" i="2"/>
  <c r="B7" i="3"/>
  <c r="A13" i="2" l="1"/>
  <c r="A14" i="3"/>
  <c r="B7" i="4"/>
  <c r="B3" i="4"/>
  <c r="O13" i="2"/>
  <c r="E13" i="2"/>
  <c r="S13" i="2"/>
  <c r="R10" i="2"/>
  <c r="D12" i="2"/>
  <c r="I12" i="2"/>
  <c r="H13" i="2"/>
  <c r="J13" i="2"/>
  <c r="N12" i="2"/>
  <c r="B12" i="2"/>
  <c r="L12" i="2"/>
  <c r="C12" i="2"/>
  <c r="P12" i="2"/>
  <c r="Q12" i="2"/>
  <c r="J12" i="2"/>
  <c r="S12" i="2"/>
  <c r="R12" i="2"/>
  <c r="P13" i="2"/>
  <c r="R13" i="2"/>
  <c r="M12" i="2"/>
  <c r="A14" i="2" l="1"/>
  <c r="A15" i="3"/>
  <c r="D13" i="2"/>
  <c r="Q14" i="2"/>
  <c r="B13" i="2"/>
  <c r="L13" i="2"/>
  <c r="N14" i="2"/>
  <c r="B14" i="2"/>
  <c r="K13" i="2"/>
  <c r="N13" i="2"/>
  <c r="O14" i="2"/>
  <c r="K14" i="2"/>
  <c r="F13" i="2"/>
  <c r="Q13" i="2"/>
  <c r="R14" i="2"/>
  <c r="M14" i="2"/>
  <c r="M13" i="2"/>
  <c r="C13" i="2"/>
  <c r="I13" i="2"/>
  <c r="A15" i="2" l="1"/>
  <c r="A16" i="3"/>
  <c r="D14" i="2"/>
  <c r="J14" i="2"/>
  <c r="Q15" i="2"/>
  <c r="I14" i="2"/>
  <c r="J15" i="2"/>
  <c r="L14" i="2"/>
  <c r="C14" i="2"/>
  <c r="P14" i="2"/>
  <c r="K15" i="2"/>
  <c r="N15" i="2"/>
  <c r="F14" i="2"/>
  <c r="E14" i="2"/>
  <c r="F15" i="2"/>
  <c r="S14" i="2"/>
  <c r="H14" i="2"/>
  <c r="A16" i="2" l="1"/>
  <c r="A17" i="3"/>
  <c r="S15" i="2"/>
  <c r="H15" i="2"/>
  <c r="P15" i="2"/>
  <c r="L15" i="2"/>
  <c r="B15" i="2"/>
  <c r="D15" i="2"/>
  <c r="P16" i="2"/>
  <c r="C15" i="2"/>
  <c r="D16" i="2"/>
  <c r="R15" i="2"/>
  <c r="I15" i="2"/>
  <c r="O15" i="2"/>
  <c r="E15" i="2"/>
  <c r="M15" i="2"/>
  <c r="H16" i="2"/>
  <c r="A17" i="2" l="1"/>
  <c r="A18" i="3"/>
  <c r="O17" i="2"/>
  <c r="B16" i="2"/>
  <c r="F16" i="2"/>
  <c r="L17" i="2"/>
  <c r="S16" i="2"/>
  <c r="I16" i="2"/>
  <c r="C16" i="2"/>
  <c r="O16" i="2"/>
  <c r="C17" i="2"/>
  <c r="E17" i="2"/>
  <c r="K16" i="2"/>
  <c r="N16" i="2"/>
  <c r="R16" i="2"/>
  <c r="E16" i="2"/>
  <c r="M17" i="2"/>
  <c r="H17" i="2"/>
  <c r="M16" i="2"/>
  <c r="P17" i="2"/>
  <c r="Q16" i="2"/>
  <c r="L16" i="2"/>
  <c r="F17" i="2"/>
  <c r="J16" i="2"/>
  <c r="A18" i="2" l="1"/>
  <c r="A19" i="3"/>
  <c r="C18" i="2"/>
  <c r="R18" i="2"/>
  <c r="M18" i="2"/>
  <c r="H18" i="2"/>
  <c r="J17" i="2"/>
  <c r="D17" i="2"/>
  <c r="Q17" i="2"/>
  <c r="N18" i="2"/>
  <c r="L18" i="2"/>
  <c r="I17" i="2"/>
  <c r="S17" i="2"/>
  <c r="Q18" i="2"/>
  <c r="R17" i="2"/>
  <c r="E18" i="2"/>
  <c r="N17" i="2"/>
  <c r="B18" i="2"/>
  <c r="S18" i="2"/>
  <c r="I18" i="2"/>
  <c r="P18" i="2"/>
  <c r="K18" i="2"/>
  <c r="O18" i="2"/>
  <c r="F18" i="2"/>
  <c r="D18" i="2"/>
  <c r="J18" i="2"/>
  <c r="B17" i="2"/>
  <c r="K17" i="2"/>
  <c r="A19" i="2" l="1"/>
  <c r="A20" i="3"/>
  <c r="N19" i="2"/>
  <c r="H19" i="2"/>
  <c r="R19" i="2"/>
  <c r="O19" i="2"/>
  <c r="P19" i="2"/>
  <c r="A20" i="2" l="1"/>
  <c r="A21" i="3"/>
  <c r="L20" i="2"/>
  <c r="E20" i="2"/>
  <c r="M19" i="2"/>
  <c r="F19" i="2"/>
  <c r="D19" i="2"/>
  <c r="B19" i="2"/>
  <c r="R20" i="2"/>
  <c r="K19" i="2"/>
  <c r="K20" i="2"/>
  <c r="E19" i="2"/>
  <c r="I20" i="2"/>
  <c r="L19" i="2"/>
  <c r="P20" i="2"/>
  <c r="B20" i="2"/>
  <c r="C19" i="2"/>
  <c r="O20" i="2"/>
  <c r="D20" i="2"/>
  <c r="Q20" i="2"/>
  <c r="Q19" i="2"/>
  <c r="H20" i="2"/>
  <c r="S20" i="2"/>
  <c r="S19" i="2"/>
  <c r="I19" i="2"/>
  <c r="J19" i="2"/>
  <c r="A21" i="2" l="1"/>
  <c r="A22" i="3"/>
  <c r="H21" i="2"/>
  <c r="P21" i="2"/>
  <c r="B21" i="2"/>
  <c r="J21" i="2"/>
  <c r="Q21" i="2"/>
  <c r="M20" i="2"/>
  <c r="M21" i="2"/>
  <c r="F21" i="2"/>
  <c r="N21" i="2"/>
  <c r="L21" i="2"/>
  <c r="N20" i="2"/>
  <c r="F20" i="2"/>
  <c r="J20" i="2"/>
  <c r="C20" i="2"/>
  <c r="O21" i="2"/>
  <c r="K21" i="2"/>
  <c r="E21" i="2"/>
  <c r="A22" i="2" l="1"/>
  <c r="A23" i="3"/>
  <c r="D22" i="2"/>
  <c r="S21" i="2"/>
  <c r="J22" i="2"/>
  <c r="B22" i="2"/>
  <c r="K22" i="2"/>
  <c r="Q22" i="2"/>
  <c r="P22" i="2"/>
  <c r="I21" i="2"/>
  <c r="L22" i="2"/>
  <c r="D21" i="2"/>
  <c r="F22" i="2"/>
  <c r="M22" i="2"/>
  <c r="O22" i="2"/>
  <c r="C21" i="2"/>
  <c r="S22" i="2"/>
  <c r="R21" i="2"/>
  <c r="N22" i="2"/>
  <c r="A23" i="2" l="1"/>
  <c r="A24" i="3"/>
  <c r="E22" i="2"/>
  <c r="M23" i="2"/>
  <c r="C22" i="2"/>
  <c r="I23" i="2"/>
  <c r="H22" i="2"/>
  <c r="C23" i="2"/>
  <c r="Q23" i="2"/>
  <c r="H23" i="2"/>
  <c r="I22" i="2"/>
  <c r="R22" i="2"/>
  <c r="B23" i="2"/>
  <c r="A24" i="2" l="1"/>
  <c r="A25" i="3"/>
  <c r="D23" i="2"/>
  <c r="O23" i="2"/>
  <c r="B24" i="2"/>
  <c r="J23" i="2"/>
  <c r="E23" i="2"/>
  <c r="H24" i="2"/>
  <c r="K23" i="2"/>
  <c r="R23" i="2"/>
  <c r="O24" i="2"/>
  <c r="P23" i="2"/>
  <c r="S23" i="2"/>
  <c r="R24" i="2"/>
  <c r="J24" i="2"/>
  <c r="C24" i="2"/>
  <c r="L23" i="2"/>
  <c r="F24" i="2"/>
  <c r="Q24" i="2"/>
  <c r="F23" i="2"/>
  <c r="I24" i="2"/>
  <c r="N23" i="2"/>
  <c r="P24" i="2"/>
  <c r="A25" i="2" l="1"/>
  <c r="A26" i="3"/>
  <c r="L24" i="2"/>
  <c r="K24" i="2"/>
  <c r="K25" i="2"/>
  <c r="C25" i="2"/>
  <c r="M24" i="2"/>
  <c r="N25" i="2"/>
  <c r="B25" i="2"/>
  <c r="N24" i="2"/>
  <c r="O25" i="2"/>
  <c r="D24" i="2"/>
  <c r="R25" i="2"/>
  <c r="S24" i="2"/>
  <c r="E24" i="2"/>
  <c r="A26" i="2" l="1"/>
  <c r="A27" i="3"/>
  <c r="S26" i="2"/>
  <c r="S25" i="2"/>
  <c r="M26" i="2"/>
  <c r="M25" i="2"/>
  <c r="N26" i="2"/>
  <c r="F26" i="2"/>
  <c r="I25" i="2"/>
  <c r="E25" i="2"/>
  <c r="F25" i="2"/>
  <c r="C26" i="2"/>
  <c r="Q26" i="2"/>
  <c r="I26" i="2"/>
  <c r="O26" i="2"/>
  <c r="L25" i="2"/>
  <c r="J25" i="2"/>
  <c r="K26" i="2"/>
  <c r="R26" i="2"/>
  <c r="J26" i="2"/>
  <c r="Q25" i="2"/>
  <c r="P25" i="2"/>
  <c r="B26" i="2"/>
  <c r="D26" i="2"/>
  <c r="H25" i="2"/>
  <c r="P26" i="2"/>
  <c r="D25" i="2"/>
  <c r="A27" i="2" l="1"/>
  <c r="A28" i="3"/>
  <c r="B27" i="2"/>
  <c r="L26" i="2"/>
  <c r="H26" i="2"/>
  <c r="H27" i="2"/>
  <c r="N27" i="2"/>
  <c r="S27" i="2"/>
  <c r="R27" i="2"/>
  <c r="I27" i="2"/>
  <c r="M27" i="2"/>
  <c r="Q27" i="2"/>
  <c r="O27" i="2"/>
  <c r="F27" i="2"/>
  <c r="C27" i="2"/>
  <c r="E26" i="2"/>
  <c r="P27" i="2"/>
  <c r="A28" i="2" l="1"/>
  <c r="A29" i="3"/>
  <c r="K27" i="2"/>
  <c r="C28" i="2"/>
  <c r="E28" i="2"/>
  <c r="L27" i="2"/>
  <c r="D27" i="2"/>
  <c r="J27" i="2"/>
  <c r="N28" i="2"/>
  <c r="R28" i="2"/>
  <c r="H28" i="2"/>
  <c r="D28" i="2"/>
  <c r="E27" i="2"/>
  <c r="A29" i="2" l="1"/>
  <c r="A30" i="3"/>
  <c r="F29" i="2"/>
  <c r="H29" i="2"/>
  <c r="P29" i="2"/>
  <c r="I28" i="2"/>
  <c r="B29" i="2"/>
  <c r="M28" i="2"/>
  <c r="Q28" i="2"/>
  <c r="C29" i="2"/>
  <c r="S29" i="2"/>
  <c r="J28" i="2"/>
  <c r="K28" i="2"/>
  <c r="I29" i="2"/>
  <c r="B28" i="2"/>
  <c r="E29" i="2"/>
  <c r="Q29" i="2"/>
  <c r="K29" i="2"/>
  <c r="R29" i="2"/>
  <c r="J29" i="2"/>
  <c r="O28" i="2"/>
  <c r="S28" i="2"/>
  <c r="M29" i="2"/>
  <c r="N29" i="2"/>
  <c r="O29" i="2"/>
  <c r="P28" i="2"/>
  <c r="L28" i="2"/>
  <c r="L29" i="2"/>
  <c r="D29" i="2"/>
  <c r="F28" i="2"/>
  <c r="A30" i="2" l="1"/>
  <c r="A31" i="3"/>
  <c r="C30" i="2"/>
  <c r="L30" i="2"/>
  <c r="P30" i="2"/>
  <c r="K30" i="2"/>
  <c r="O30" i="2"/>
  <c r="M30" i="2"/>
  <c r="H30" i="2"/>
  <c r="Q30" i="2"/>
  <c r="F30" i="2"/>
  <c r="R30" i="2"/>
  <c r="I30" i="2"/>
  <c r="E30" i="2"/>
  <c r="N30" i="2"/>
  <c r="B30" i="2"/>
  <c r="AD7" i="2" l="1"/>
  <c r="V7" i="2"/>
  <c r="AB7" i="2"/>
  <c r="Y7" i="2"/>
  <c r="W7" i="2"/>
  <c r="Z7" i="2"/>
  <c r="AC7" i="2"/>
  <c r="X7" i="2"/>
  <c r="AH7" i="2"/>
  <c r="AE7" i="2"/>
  <c r="A31" i="2"/>
  <c r="A32" i="3"/>
  <c r="K31" i="2"/>
  <c r="R31" i="2"/>
  <c r="S31" i="2"/>
  <c r="L31" i="2"/>
  <c r="K7" i="3"/>
  <c r="M7" i="3"/>
  <c r="Q7" i="3"/>
  <c r="H7" i="3"/>
  <c r="E7" i="3"/>
  <c r="I7" i="3"/>
  <c r="L7" i="3"/>
  <c r="N7" i="3"/>
  <c r="D30" i="2"/>
  <c r="F7" i="3"/>
  <c r="J30" i="2"/>
  <c r="S30" i="2"/>
  <c r="AI7" i="2"/>
  <c r="AF7" i="2"/>
  <c r="U7" i="2" l="1"/>
  <c r="AA7" i="2"/>
  <c r="A32" i="2"/>
  <c r="A33" i="3"/>
  <c r="E32" i="2"/>
  <c r="H31" i="2"/>
  <c r="AG7" i="2"/>
  <c r="J7" i="3"/>
  <c r="J31" i="2"/>
  <c r="D32" i="2"/>
  <c r="O32" i="2"/>
  <c r="C32" i="2"/>
  <c r="K32" i="2"/>
  <c r="O31" i="2"/>
  <c r="D31" i="2"/>
  <c r="Q32" i="2"/>
  <c r="O7" i="3"/>
  <c r="I31" i="2"/>
  <c r="D7" i="3"/>
  <c r="N31" i="2"/>
  <c r="C31" i="2"/>
  <c r="M31" i="2"/>
  <c r="R32" i="2"/>
  <c r="B31" i="2"/>
  <c r="F31" i="2"/>
  <c r="Q31" i="2"/>
  <c r="R7" i="3"/>
  <c r="F32" i="2"/>
  <c r="E31" i="2"/>
  <c r="S32" i="2"/>
  <c r="P31" i="2"/>
  <c r="AJ7" i="2"/>
  <c r="A33" i="2" l="1"/>
  <c r="A34" i="3"/>
  <c r="P7" i="3"/>
  <c r="B33" i="2"/>
  <c r="B32" i="2"/>
  <c r="L33" i="2"/>
  <c r="D33" i="2"/>
  <c r="I32" i="2"/>
  <c r="B8" i="3"/>
  <c r="J33" i="2"/>
  <c r="R33" i="2"/>
  <c r="I33" i="2"/>
  <c r="M32" i="2"/>
  <c r="L32" i="2"/>
  <c r="P33" i="2"/>
  <c r="N33" i="2"/>
  <c r="H33" i="2"/>
  <c r="N32" i="2"/>
  <c r="F33" i="2"/>
  <c r="K33" i="2"/>
  <c r="M33" i="2"/>
  <c r="S33" i="2"/>
  <c r="C8" i="3"/>
  <c r="J32" i="2"/>
  <c r="E33" i="2"/>
  <c r="O33" i="2"/>
  <c r="Q33" i="2"/>
  <c r="P32" i="2"/>
  <c r="S7" i="3"/>
  <c r="H32" i="2"/>
  <c r="C33" i="2"/>
  <c r="C67" i="3" l="1"/>
  <c r="B67" i="3"/>
  <c r="A34" i="2"/>
  <c r="A35" i="3"/>
  <c r="K34" i="2"/>
  <c r="F34" i="2"/>
  <c r="O34" i="2"/>
  <c r="I34" i="2"/>
  <c r="N34" i="2"/>
  <c r="S34" i="2"/>
  <c r="R34" i="2"/>
  <c r="M34" i="2"/>
  <c r="D34" i="2"/>
  <c r="H34" i="2"/>
  <c r="B34" i="2"/>
  <c r="C34" i="2"/>
  <c r="E34" i="2"/>
  <c r="J34" i="2"/>
  <c r="A35" i="2" l="1"/>
  <c r="A36" i="3"/>
  <c r="A37" i="3" s="1"/>
  <c r="L34" i="2"/>
  <c r="F35" i="2"/>
  <c r="M35" i="2"/>
  <c r="P34" i="2"/>
  <c r="Q35" i="2"/>
  <c r="Q34" i="2"/>
  <c r="B35" i="2"/>
  <c r="R35" i="2"/>
  <c r="N35" i="2"/>
  <c r="C35" i="2"/>
  <c r="A36" i="2" l="1"/>
  <c r="R36" i="2"/>
  <c r="S35" i="2"/>
  <c r="L36" i="2"/>
  <c r="Q36" i="2"/>
  <c r="I35" i="2"/>
  <c r="F36" i="2"/>
  <c r="P35" i="2"/>
  <c r="K35" i="2"/>
  <c r="O35" i="2"/>
  <c r="M36" i="2"/>
  <c r="D36" i="2"/>
  <c r="E36" i="2"/>
  <c r="L35" i="2"/>
  <c r="P36" i="2"/>
  <c r="B36" i="2"/>
  <c r="J36" i="2"/>
  <c r="J35" i="2"/>
  <c r="D35" i="2"/>
  <c r="H35" i="2"/>
  <c r="E35" i="2"/>
  <c r="A37" i="2" l="1"/>
  <c r="F37" i="2"/>
  <c r="N37" i="2"/>
  <c r="S37" i="2"/>
  <c r="S36" i="2"/>
  <c r="C36" i="2"/>
  <c r="O37" i="2"/>
  <c r="J37" i="2"/>
  <c r="D37" i="2"/>
  <c r="I36" i="2"/>
  <c r="E37" i="2"/>
  <c r="H36" i="2"/>
  <c r="I37" i="2"/>
  <c r="O36" i="2"/>
  <c r="K36" i="2"/>
  <c r="N36" i="2"/>
  <c r="B37" i="2"/>
  <c r="A38" i="2" l="1"/>
  <c r="M37" i="2"/>
  <c r="P37" i="2"/>
  <c r="Q38" i="2"/>
  <c r="L37" i="2"/>
  <c r="Q37" i="2"/>
  <c r="C37" i="2"/>
  <c r="I38" i="2"/>
  <c r="L38" i="2"/>
  <c r="H37" i="2"/>
  <c r="K37" i="2"/>
  <c r="S38" i="2"/>
  <c r="R37" i="2"/>
  <c r="A39" i="2" l="1"/>
  <c r="E38" i="2"/>
  <c r="R38" i="2"/>
  <c r="O38" i="2"/>
  <c r="M38" i="2"/>
  <c r="F38" i="2"/>
  <c r="J39" i="2"/>
  <c r="K38" i="2"/>
  <c r="F39" i="2"/>
  <c r="R39" i="2"/>
  <c r="N39" i="2"/>
  <c r="J38" i="2"/>
  <c r="D38" i="2"/>
  <c r="C38" i="2"/>
  <c r="P38" i="2"/>
  <c r="Q39" i="2"/>
  <c r="H38" i="2"/>
  <c r="B38" i="2"/>
  <c r="O39" i="2"/>
  <c r="N38" i="2"/>
  <c r="A40" i="2" l="1"/>
  <c r="Q40" i="2"/>
  <c r="D39" i="2"/>
  <c r="B39" i="2"/>
  <c r="S39" i="2"/>
  <c r="I40" i="2"/>
  <c r="I39" i="2"/>
  <c r="K40" i="2"/>
  <c r="E39" i="2"/>
  <c r="K39" i="2"/>
  <c r="L39" i="2"/>
  <c r="H39" i="2"/>
  <c r="C39" i="2"/>
  <c r="N40" i="2"/>
  <c r="L40" i="2"/>
  <c r="C40" i="2"/>
  <c r="B40" i="2"/>
  <c r="M39" i="2"/>
  <c r="P39" i="2"/>
  <c r="A41" i="2" l="1"/>
  <c r="P40" i="2"/>
  <c r="R40" i="2"/>
  <c r="F40" i="2"/>
  <c r="S41" i="2"/>
  <c r="O40" i="2"/>
  <c r="N41" i="2"/>
  <c r="C41" i="2"/>
  <c r="L41" i="2"/>
  <c r="E40" i="2"/>
  <c r="K41" i="2"/>
  <c r="H40" i="2"/>
  <c r="M41" i="2"/>
  <c r="D41" i="2"/>
  <c r="R41" i="2"/>
  <c r="I41" i="2"/>
  <c r="J40" i="2"/>
  <c r="M40" i="2"/>
  <c r="O41" i="2"/>
  <c r="Q41" i="2"/>
  <c r="S40" i="2"/>
  <c r="D40" i="2"/>
  <c r="A42" i="2" l="1"/>
  <c r="H41" i="2"/>
  <c r="F41" i="2"/>
  <c r="E41" i="2"/>
  <c r="J41" i="2"/>
  <c r="B41" i="2"/>
  <c r="L42" i="2"/>
  <c r="P41" i="2"/>
  <c r="A43" i="2" l="1"/>
  <c r="K43" i="2"/>
  <c r="S43" i="2"/>
  <c r="I42" i="2"/>
  <c r="C43" i="2"/>
  <c r="C42" i="2"/>
  <c r="F42" i="2"/>
  <c r="H43" i="2"/>
  <c r="M43" i="2"/>
  <c r="R43" i="2"/>
  <c r="P42" i="2"/>
  <c r="Q43" i="2"/>
  <c r="M42" i="2"/>
  <c r="R42" i="2"/>
  <c r="D43" i="2"/>
  <c r="N42" i="2"/>
  <c r="H42" i="2"/>
  <c r="L43" i="2"/>
  <c r="Q42" i="2"/>
  <c r="O42" i="2"/>
  <c r="J42" i="2"/>
  <c r="P43" i="2"/>
  <c r="K42" i="2"/>
  <c r="N43" i="2"/>
  <c r="J43" i="2"/>
  <c r="O43" i="2"/>
  <c r="B43" i="2"/>
  <c r="B42" i="2"/>
  <c r="F43" i="2"/>
  <c r="S42" i="2"/>
  <c r="I43" i="2"/>
  <c r="D42" i="2"/>
  <c r="E42" i="2"/>
  <c r="E43" i="2"/>
  <c r="A44" i="2" l="1"/>
  <c r="P44" i="2"/>
  <c r="H44" i="2"/>
  <c r="I44" i="2"/>
  <c r="M44" i="2"/>
  <c r="K44" i="2"/>
  <c r="L44" i="2"/>
  <c r="S44" i="2"/>
  <c r="B44" i="2"/>
  <c r="E44" i="2"/>
  <c r="Q44" i="2"/>
  <c r="O44" i="2"/>
  <c r="F44" i="2"/>
  <c r="R44" i="2"/>
  <c r="N44" i="2"/>
  <c r="C44" i="2"/>
  <c r="D44" i="2"/>
  <c r="J44" i="2"/>
  <c r="A45" i="2" l="1"/>
  <c r="C45" i="2"/>
  <c r="H45" i="2"/>
  <c r="F45" i="2"/>
  <c r="B45" i="2"/>
  <c r="D45" i="2"/>
  <c r="K45" i="2"/>
  <c r="N45" i="2"/>
  <c r="I45" i="2"/>
  <c r="L45" i="2"/>
  <c r="S45" i="2"/>
  <c r="J45" i="2"/>
  <c r="P45" i="2"/>
  <c r="M45" i="2"/>
  <c r="E45" i="2"/>
  <c r="R45" i="2"/>
  <c r="O45" i="2"/>
  <c r="Q45" i="2"/>
  <c r="A46" i="2" l="1"/>
  <c r="K46" i="2"/>
  <c r="F46" i="2"/>
  <c r="C46" i="2"/>
  <c r="H46" i="2"/>
  <c r="O46" i="2"/>
  <c r="N46" i="2"/>
  <c r="J46" i="2"/>
  <c r="R46" i="2"/>
  <c r="P46" i="2"/>
  <c r="S46" i="2"/>
  <c r="I46" i="2"/>
  <c r="Q46" i="2"/>
  <c r="B46" i="2"/>
  <c r="D46" i="2"/>
  <c r="M46" i="2"/>
  <c r="A47" i="2" l="1"/>
  <c r="I47" i="2"/>
  <c r="J47" i="2"/>
  <c r="N47" i="2"/>
  <c r="L46" i="2"/>
  <c r="H47" i="2"/>
  <c r="R47" i="2"/>
  <c r="F47" i="2"/>
  <c r="L47" i="2"/>
  <c r="E46" i="2"/>
  <c r="Q47" i="2"/>
  <c r="D47" i="2"/>
  <c r="P47" i="2"/>
  <c r="M47" i="2"/>
  <c r="S47" i="2"/>
  <c r="O47" i="2"/>
  <c r="K47" i="2"/>
  <c r="E47" i="2"/>
  <c r="B47" i="2"/>
  <c r="C47" i="2"/>
  <c r="A48" i="2" l="1"/>
  <c r="E48" i="2"/>
  <c r="N48" i="2"/>
  <c r="P48" i="2"/>
  <c r="I48" i="2"/>
  <c r="J48" i="2"/>
  <c r="Q48" i="2"/>
  <c r="M48" i="2"/>
  <c r="O48" i="2"/>
  <c r="C48" i="2"/>
  <c r="H48" i="2"/>
  <c r="R48" i="2"/>
  <c r="K48" i="2"/>
  <c r="L48" i="2"/>
  <c r="S48" i="2"/>
  <c r="D48" i="2"/>
  <c r="B48" i="2"/>
  <c r="F48" i="2"/>
  <c r="A49" i="2" l="1"/>
  <c r="R49" i="2"/>
  <c r="F49" i="2"/>
  <c r="N49" i="2"/>
  <c r="K49" i="2"/>
  <c r="D49" i="2"/>
  <c r="B49" i="2"/>
  <c r="M49" i="2"/>
  <c r="H49" i="2"/>
  <c r="L49" i="2"/>
  <c r="J49" i="2"/>
  <c r="P49" i="2"/>
  <c r="S49" i="2"/>
  <c r="I49" i="2"/>
  <c r="O49" i="2"/>
  <c r="E49" i="2"/>
  <c r="Q49" i="2"/>
  <c r="A50" i="2" l="1"/>
  <c r="R50" i="2"/>
  <c r="C50" i="2"/>
  <c r="J50" i="2"/>
  <c r="Q50" i="2"/>
  <c r="F50" i="2"/>
  <c r="I50" i="2"/>
  <c r="P50" i="2"/>
  <c r="N50" i="2"/>
  <c r="D50" i="2"/>
  <c r="C49" i="2"/>
  <c r="S50" i="2"/>
  <c r="K50" i="2"/>
  <c r="E50" i="2"/>
  <c r="B50" i="2"/>
  <c r="H50" i="2"/>
  <c r="O50" i="2"/>
  <c r="L50" i="2"/>
  <c r="M50" i="2"/>
  <c r="A51" i="2" l="1"/>
  <c r="J51" i="2"/>
  <c r="D51" i="2"/>
  <c r="Q51" i="2"/>
  <c r="M51" i="2"/>
  <c r="P51" i="2"/>
  <c r="E51" i="2"/>
  <c r="I51" i="2"/>
  <c r="H51" i="2"/>
  <c r="N51" i="2"/>
  <c r="S51" i="2"/>
  <c r="O51" i="2"/>
  <c r="R51" i="2"/>
  <c r="K51" i="2"/>
  <c r="L51" i="2"/>
  <c r="B51" i="2"/>
  <c r="C51" i="2"/>
  <c r="A52" i="2" l="1"/>
  <c r="I52" i="2"/>
  <c r="J52" i="2"/>
  <c r="S52" i="2"/>
  <c r="D52" i="2"/>
  <c r="Q52" i="2"/>
  <c r="H52" i="2"/>
  <c r="K52" i="2"/>
  <c r="F51" i="2"/>
  <c r="A53" i="2" l="1"/>
  <c r="N52" i="2"/>
  <c r="E53" i="2"/>
  <c r="R52" i="2"/>
  <c r="P52" i="2"/>
  <c r="E52" i="2"/>
  <c r="O52" i="2"/>
  <c r="L52" i="2"/>
  <c r="B53" i="2"/>
  <c r="B52" i="2"/>
  <c r="M52" i="2"/>
  <c r="C52" i="2"/>
  <c r="F52" i="2"/>
  <c r="F53" i="2"/>
  <c r="A54" i="2" l="1"/>
  <c r="N53" i="2"/>
  <c r="H53" i="2"/>
  <c r="C53" i="2"/>
  <c r="S54" i="2"/>
  <c r="Q53" i="2"/>
  <c r="S53" i="2"/>
  <c r="K53" i="2"/>
  <c r="L53" i="2"/>
  <c r="M53" i="2"/>
  <c r="D53" i="2"/>
  <c r="P53" i="2"/>
  <c r="R53" i="2"/>
  <c r="J53" i="2"/>
  <c r="O53" i="2"/>
  <c r="I53" i="2"/>
  <c r="X31" i="2" l="1"/>
  <c r="A55" i="2"/>
  <c r="I55" i="2"/>
  <c r="J55" i="2"/>
  <c r="H54" i="2"/>
  <c r="K54" i="2"/>
  <c r="O54" i="2"/>
  <c r="P54" i="2"/>
  <c r="L54" i="2"/>
  <c r="R54" i="2"/>
  <c r="C54" i="2"/>
  <c r="E54" i="2"/>
  <c r="M54" i="2"/>
  <c r="F54" i="2"/>
  <c r="N54" i="2"/>
  <c r="Q54" i="2"/>
  <c r="I54" i="2"/>
  <c r="B54" i="2"/>
  <c r="J54" i="2"/>
  <c r="D54" i="2"/>
  <c r="AC31" i="2" l="1"/>
  <c r="Z31" i="2"/>
  <c r="AA31" i="2"/>
  <c r="W31" i="2"/>
  <c r="AH31" i="2"/>
  <c r="AD31" i="2"/>
  <c r="AE31" i="2"/>
  <c r="U31" i="2"/>
  <c r="Y31" i="2"/>
  <c r="AB31" i="2"/>
  <c r="V31" i="2"/>
  <c r="A56" i="2"/>
  <c r="D8" i="3"/>
  <c r="I8" i="3"/>
  <c r="O55" i="2"/>
  <c r="K55" i="2"/>
  <c r="P56" i="2"/>
  <c r="N56" i="2"/>
  <c r="J56" i="2"/>
  <c r="H56" i="2"/>
  <c r="R55" i="2"/>
  <c r="Q55" i="2"/>
  <c r="J8" i="3"/>
  <c r="K56" i="2"/>
  <c r="L8" i="3"/>
  <c r="E8" i="3"/>
  <c r="M55" i="2"/>
  <c r="E56" i="2"/>
  <c r="M8" i="3"/>
  <c r="B56" i="2"/>
  <c r="I56" i="2"/>
  <c r="AF31" i="2"/>
  <c r="N55" i="2"/>
  <c r="K8" i="3"/>
  <c r="L55" i="2"/>
  <c r="N8" i="3"/>
  <c r="F8" i="3"/>
  <c r="S56" i="2"/>
  <c r="L56" i="2"/>
  <c r="M56" i="2"/>
  <c r="C55" i="2"/>
  <c r="Q56" i="2"/>
  <c r="D55" i="2"/>
  <c r="C56" i="2"/>
  <c r="H55" i="2"/>
  <c r="S55" i="2"/>
  <c r="Q8" i="3"/>
  <c r="R56" i="2"/>
  <c r="P55" i="2"/>
  <c r="F55" i="2"/>
  <c r="D56" i="2"/>
  <c r="B55" i="2"/>
  <c r="H8" i="3"/>
  <c r="E55" i="2"/>
  <c r="AJ31" i="2"/>
  <c r="A57" i="2" l="1"/>
  <c r="P57" i="2"/>
  <c r="AG31" i="2"/>
  <c r="S8" i="3"/>
  <c r="N57" i="2"/>
  <c r="K57" i="2"/>
  <c r="F56" i="2"/>
  <c r="J57" i="2"/>
  <c r="R57" i="2"/>
  <c r="C9" i="3"/>
  <c r="I57" i="2"/>
  <c r="O56" i="2"/>
  <c r="AI31" i="2"/>
  <c r="B9" i="3"/>
  <c r="F57" i="2"/>
  <c r="O8" i="3"/>
  <c r="C68" i="3" l="1"/>
  <c r="A58" i="2"/>
  <c r="R8" i="3"/>
  <c r="N58" i="2"/>
  <c r="O57" i="2"/>
  <c r="I58" i="2"/>
  <c r="K58" i="2"/>
  <c r="H58" i="2"/>
  <c r="E58" i="2"/>
  <c r="M57" i="2"/>
  <c r="D57" i="2"/>
  <c r="O58" i="2"/>
  <c r="P8" i="3"/>
  <c r="P58" i="2"/>
  <c r="C57" i="2"/>
  <c r="B58" i="2"/>
  <c r="L57" i="2"/>
  <c r="B57" i="2"/>
  <c r="Q57" i="2"/>
  <c r="S57" i="2"/>
  <c r="H57" i="2"/>
  <c r="E57" i="2"/>
  <c r="B68" i="3" l="1"/>
  <c r="A59" i="2"/>
  <c r="D59" i="2"/>
  <c r="K59" i="2"/>
  <c r="S59" i="2"/>
  <c r="C59" i="2"/>
  <c r="N59" i="2"/>
  <c r="J59" i="2"/>
  <c r="B59" i="2"/>
  <c r="L58" i="2"/>
  <c r="C58" i="2"/>
  <c r="H59" i="2"/>
  <c r="M59" i="2"/>
  <c r="S58" i="2"/>
  <c r="O59" i="2"/>
  <c r="M58" i="2"/>
  <c r="D58" i="2"/>
  <c r="R58" i="2"/>
  <c r="P59" i="2"/>
  <c r="I59" i="2"/>
  <c r="Q58" i="2"/>
  <c r="J58" i="2"/>
  <c r="F58" i="2"/>
  <c r="F59" i="2"/>
  <c r="R59" i="2"/>
  <c r="A60" i="2" l="1"/>
  <c r="L60" i="2"/>
  <c r="E60" i="2"/>
  <c r="R60" i="2"/>
  <c r="H60" i="2"/>
  <c r="L59" i="2"/>
  <c r="E59" i="2"/>
  <c r="O60" i="2"/>
  <c r="D60" i="2"/>
  <c r="Q59" i="2"/>
  <c r="F60" i="2"/>
  <c r="J60" i="2"/>
  <c r="S60" i="2"/>
  <c r="C60" i="2"/>
  <c r="P60" i="2"/>
  <c r="A61" i="2" l="1"/>
  <c r="P61" i="2"/>
  <c r="I60" i="2"/>
  <c r="M60" i="2"/>
  <c r="B60" i="2"/>
  <c r="K60" i="2"/>
  <c r="H61" i="2"/>
  <c r="N60" i="2"/>
  <c r="D61" i="2"/>
  <c r="Q60" i="2"/>
  <c r="A62" i="2" l="1"/>
  <c r="R61" i="2"/>
  <c r="N61" i="2"/>
  <c r="P62" i="2"/>
  <c r="E61" i="2"/>
  <c r="D62" i="2"/>
  <c r="R62" i="2"/>
  <c r="O62" i="2"/>
  <c r="I61" i="2"/>
  <c r="C61" i="2"/>
  <c r="L61" i="2"/>
  <c r="F61" i="2"/>
  <c r="C62" i="2"/>
  <c r="F62" i="2"/>
  <c r="L62" i="2"/>
  <c r="S61" i="2"/>
  <c r="K61" i="2"/>
  <c r="O61" i="2"/>
  <c r="J61" i="2"/>
  <c r="Q62" i="2"/>
  <c r="I62" i="2"/>
  <c r="B62" i="2"/>
  <c r="Q61" i="2"/>
  <c r="M61" i="2"/>
  <c r="B61" i="2"/>
  <c r="A63" i="2" l="1"/>
  <c r="I63" i="2"/>
  <c r="Q63" i="2"/>
  <c r="C63" i="2"/>
  <c r="H62" i="2"/>
  <c r="L63" i="2"/>
  <c r="M62" i="2"/>
  <c r="P63" i="2"/>
  <c r="J63" i="2"/>
  <c r="E63" i="2"/>
  <c r="F63" i="2"/>
  <c r="D63" i="2"/>
  <c r="R63" i="2"/>
  <c r="S62" i="2"/>
  <c r="E62" i="2"/>
  <c r="O63" i="2"/>
  <c r="S63" i="2"/>
  <c r="N63" i="2"/>
  <c r="H63" i="2"/>
  <c r="J62" i="2"/>
  <c r="N62" i="2"/>
  <c r="K63" i="2"/>
  <c r="B63" i="2"/>
  <c r="K62" i="2"/>
  <c r="M63" i="2"/>
  <c r="A64" i="2" l="1"/>
  <c r="I64" i="2"/>
  <c r="E64" i="2"/>
  <c r="K64" i="2"/>
  <c r="H64" i="2"/>
  <c r="F64" i="2"/>
  <c r="B64" i="2"/>
  <c r="N64" i="2"/>
  <c r="S64" i="2"/>
  <c r="D64" i="2"/>
  <c r="L64" i="2"/>
  <c r="C64" i="2"/>
  <c r="O64" i="2"/>
  <c r="R64" i="2"/>
  <c r="P64" i="2"/>
  <c r="J64" i="2"/>
  <c r="M64" i="2"/>
  <c r="Q64" i="2"/>
  <c r="A65" i="2" l="1"/>
  <c r="M65" i="2"/>
  <c r="K65" i="2"/>
  <c r="D65" i="2"/>
  <c r="R65" i="2"/>
  <c r="I65" i="2"/>
  <c r="H65" i="2"/>
  <c r="L65" i="2"/>
  <c r="O65" i="2"/>
  <c r="N65" i="2"/>
  <c r="P65" i="2"/>
  <c r="S65" i="2"/>
  <c r="Q65" i="2"/>
  <c r="F65" i="2"/>
  <c r="C65" i="2"/>
  <c r="J65" i="2"/>
  <c r="E65" i="2"/>
  <c r="B65" i="2"/>
  <c r="A66" i="2" l="1"/>
  <c r="O66" i="2"/>
  <c r="L66" i="2"/>
  <c r="M66" i="2"/>
  <c r="Q66" i="2"/>
  <c r="D66" i="2"/>
  <c r="B66" i="2"/>
  <c r="P66" i="2"/>
  <c r="R66" i="2"/>
  <c r="C66" i="2"/>
  <c r="E66" i="2"/>
  <c r="H66" i="2"/>
  <c r="J66" i="2"/>
  <c r="I66" i="2"/>
  <c r="S66" i="2"/>
  <c r="F66" i="2"/>
  <c r="N66" i="2"/>
  <c r="K66" i="2"/>
  <c r="A67" i="2" l="1"/>
  <c r="M67" i="2"/>
  <c r="Q67" i="2"/>
  <c r="H67" i="2"/>
  <c r="P67" i="2"/>
  <c r="L67" i="2"/>
  <c r="R67" i="2"/>
  <c r="J67" i="2"/>
  <c r="K67" i="2"/>
  <c r="C67" i="2"/>
  <c r="D67" i="2"/>
  <c r="B67" i="2"/>
  <c r="S67" i="2"/>
  <c r="I67" i="2"/>
  <c r="O67" i="2"/>
  <c r="N67" i="2"/>
  <c r="F67" i="2"/>
  <c r="E67" i="2"/>
  <c r="A68" i="2" l="1"/>
  <c r="N68" i="2"/>
  <c r="C68" i="2"/>
  <c r="S68" i="2"/>
  <c r="B68" i="2"/>
  <c r="M68" i="2"/>
  <c r="J68" i="2"/>
  <c r="Q68" i="2"/>
  <c r="P68" i="2"/>
  <c r="L68" i="2"/>
  <c r="D68" i="2"/>
  <c r="K68" i="2"/>
  <c r="E68" i="2"/>
  <c r="I68" i="2"/>
  <c r="R68" i="2"/>
  <c r="F68" i="2"/>
  <c r="O68" i="2"/>
  <c r="H68" i="2"/>
  <c r="A69" i="2" l="1"/>
  <c r="M69" i="2"/>
  <c r="L69" i="2"/>
  <c r="I69" i="2"/>
  <c r="E69" i="2"/>
  <c r="R69" i="2"/>
  <c r="H69" i="2"/>
  <c r="J69" i="2"/>
  <c r="K69" i="2"/>
  <c r="O69" i="2"/>
  <c r="D69" i="2"/>
  <c r="P69" i="2"/>
  <c r="S69" i="2"/>
  <c r="Q69" i="2"/>
  <c r="F69" i="2"/>
  <c r="N69" i="2"/>
  <c r="B69" i="2"/>
  <c r="C69" i="2"/>
  <c r="A70" i="2" l="1"/>
  <c r="J70" i="2"/>
  <c r="N70" i="2"/>
  <c r="S70" i="2"/>
  <c r="K70" i="2"/>
  <c r="H70" i="2"/>
  <c r="B70" i="2"/>
  <c r="E70" i="2"/>
  <c r="D70" i="2"/>
  <c r="C70" i="2"/>
  <c r="Q70" i="2"/>
  <c r="R70" i="2"/>
  <c r="F70" i="2"/>
  <c r="O70" i="2"/>
  <c r="M70" i="2"/>
  <c r="L70" i="2"/>
  <c r="I70" i="2"/>
  <c r="P70" i="2"/>
  <c r="A71" i="2" l="1"/>
  <c r="O71" i="2"/>
  <c r="M71" i="2"/>
  <c r="F71" i="2"/>
  <c r="K71" i="2"/>
  <c r="D71" i="2"/>
  <c r="R71" i="2"/>
  <c r="I71" i="2"/>
  <c r="N71" i="2"/>
  <c r="B71" i="2"/>
  <c r="S71" i="2"/>
  <c r="E71" i="2"/>
  <c r="J71" i="2"/>
  <c r="P71" i="2"/>
  <c r="H71" i="2"/>
  <c r="L71" i="2"/>
  <c r="Q71" i="2"/>
  <c r="C71" i="2"/>
  <c r="A72" i="2" l="1"/>
  <c r="F72" i="2"/>
  <c r="S72" i="2"/>
  <c r="O72" i="2"/>
  <c r="K72" i="2"/>
  <c r="M72" i="2"/>
  <c r="J72" i="2"/>
  <c r="P72" i="2"/>
  <c r="N72" i="2"/>
  <c r="L72" i="2"/>
  <c r="Q72" i="2"/>
  <c r="E72" i="2"/>
  <c r="C72" i="2"/>
  <c r="D72" i="2"/>
  <c r="B72" i="2"/>
  <c r="H72" i="2"/>
  <c r="R72" i="2"/>
  <c r="I72" i="2"/>
  <c r="A73" i="2" l="1"/>
  <c r="N73" i="2"/>
  <c r="M73" i="2"/>
  <c r="C73" i="2"/>
  <c r="P73" i="2"/>
  <c r="R73" i="2"/>
  <c r="H73" i="2"/>
  <c r="B73" i="2"/>
  <c r="K73" i="2"/>
  <c r="D73" i="2"/>
  <c r="E73" i="2"/>
  <c r="Q73" i="2"/>
  <c r="O73" i="2"/>
  <c r="F73" i="2"/>
  <c r="I73" i="2"/>
  <c r="L73" i="2"/>
  <c r="J73" i="2"/>
  <c r="S73" i="2"/>
  <c r="A74" i="2" l="1"/>
  <c r="D74" i="2"/>
  <c r="E74" i="2"/>
  <c r="R74" i="2"/>
  <c r="H74" i="2"/>
  <c r="A75" i="2" l="1"/>
  <c r="O74" i="2"/>
  <c r="L75" i="2"/>
  <c r="C74" i="2"/>
  <c r="L74" i="2"/>
  <c r="S75" i="2"/>
  <c r="I74" i="2"/>
  <c r="K74" i="2"/>
  <c r="B74" i="2"/>
  <c r="P74" i="2"/>
  <c r="F74" i="2"/>
  <c r="Q74" i="2"/>
  <c r="M74" i="2"/>
  <c r="S74" i="2"/>
  <c r="N74" i="2"/>
  <c r="J74" i="2"/>
  <c r="A76" i="2" l="1"/>
  <c r="E75" i="2"/>
  <c r="Q75" i="2"/>
  <c r="R75" i="2"/>
  <c r="R76" i="2"/>
  <c r="D75" i="2"/>
  <c r="K75" i="2"/>
  <c r="B75" i="2"/>
  <c r="N75" i="2"/>
  <c r="H75" i="2"/>
  <c r="C75" i="2"/>
  <c r="I75" i="2"/>
  <c r="J75" i="2"/>
  <c r="F75" i="2"/>
  <c r="M75" i="2"/>
  <c r="S76" i="2"/>
  <c r="P75" i="2"/>
  <c r="O75" i="2"/>
  <c r="A77" i="2" l="1"/>
  <c r="S77" i="2"/>
  <c r="B76" i="2"/>
  <c r="P76" i="2"/>
  <c r="O76" i="2"/>
  <c r="J76" i="2"/>
  <c r="M76" i="2"/>
  <c r="N76" i="2"/>
  <c r="K76" i="2"/>
  <c r="D76" i="2"/>
  <c r="C76" i="2"/>
  <c r="L76" i="2"/>
  <c r="F76" i="2"/>
  <c r="I76" i="2"/>
  <c r="E76" i="2"/>
  <c r="Q76" i="2"/>
  <c r="H76" i="2"/>
  <c r="A78" i="2" l="1"/>
  <c r="P78" i="2"/>
  <c r="F78" i="2"/>
  <c r="M78" i="2"/>
  <c r="C78" i="2"/>
  <c r="K77" i="2"/>
  <c r="S78" i="2"/>
  <c r="L77" i="2"/>
  <c r="Q77" i="2"/>
  <c r="Q78" i="2"/>
  <c r="D77" i="2"/>
  <c r="O77" i="2"/>
  <c r="I77" i="2"/>
  <c r="N77" i="2"/>
  <c r="C77" i="2"/>
  <c r="R78" i="2"/>
  <c r="E77" i="2"/>
  <c r="K78" i="2"/>
  <c r="J77" i="2"/>
  <c r="I78" i="2"/>
  <c r="D78" i="2"/>
  <c r="H77" i="2"/>
  <c r="L78" i="2"/>
  <c r="P77" i="2"/>
  <c r="B78" i="2"/>
  <c r="R77" i="2"/>
  <c r="J78" i="2"/>
  <c r="M77" i="2"/>
  <c r="H78" i="2"/>
  <c r="O78" i="2"/>
  <c r="B77" i="2"/>
  <c r="E78" i="2"/>
  <c r="F77" i="2"/>
  <c r="N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H79" i="2"/>
  <c r="I9" i="3"/>
  <c r="M9" i="3"/>
  <c r="L9" i="3"/>
  <c r="Q9" i="3"/>
  <c r="B79" i="2"/>
  <c r="K9" i="3"/>
  <c r="I79" i="2"/>
  <c r="E79" i="2"/>
  <c r="P79" i="2"/>
  <c r="N79" i="2"/>
  <c r="O79" i="2"/>
  <c r="D9" i="3"/>
  <c r="AG55" i="2"/>
  <c r="N9" i="3"/>
  <c r="F79" i="2"/>
  <c r="E9" i="3"/>
  <c r="F9" i="3"/>
  <c r="J79" i="2"/>
  <c r="H9" i="3"/>
  <c r="J9" i="3"/>
  <c r="AI55" i="2"/>
  <c r="A80" i="2" l="1"/>
  <c r="P80" i="2"/>
  <c r="M80" i="2"/>
  <c r="R9" i="3"/>
  <c r="Q79" i="2"/>
  <c r="D80" i="2"/>
  <c r="K80" i="2"/>
  <c r="S80" i="2"/>
  <c r="AF55" i="2"/>
  <c r="N80" i="2"/>
  <c r="C80" i="2"/>
  <c r="J80" i="2"/>
  <c r="O80" i="2"/>
  <c r="K79" i="2"/>
  <c r="C79" i="2"/>
  <c r="Q80" i="2"/>
  <c r="R80" i="2"/>
  <c r="R79" i="2"/>
  <c r="H80" i="2"/>
  <c r="M79" i="2"/>
  <c r="AJ55" i="2"/>
  <c r="I80" i="2"/>
  <c r="L80" i="2"/>
  <c r="L79" i="2"/>
  <c r="B10" i="3"/>
  <c r="F80" i="2"/>
  <c r="P9" i="3"/>
  <c r="D79" i="2"/>
  <c r="S79" i="2"/>
  <c r="E80" i="2"/>
  <c r="B69" i="3" l="1"/>
  <c r="A81" i="2"/>
  <c r="C81" i="2"/>
  <c r="J81" i="2"/>
  <c r="M81" i="2"/>
  <c r="O9" i="3"/>
  <c r="L81" i="2"/>
  <c r="R81" i="2"/>
  <c r="H81" i="2"/>
  <c r="D81" i="2"/>
  <c r="O81" i="2"/>
  <c r="B81" i="2"/>
  <c r="E81" i="2"/>
  <c r="S81" i="2"/>
  <c r="K81" i="2"/>
  <c r="S9" i="3"/>
  <c r="B80" i="2"/>
  <c r="N81" i="2"/>
  <c r="C10" i="3"/>
  <c r="I81" i="2"/>
  <c r="C69" i="3" l="1"/>
  <c r="A82" i="2"/>
  <c r="S82" i="2"/>
  <c r="B82" i="2"/>
  <c r="Q81" i="2"/>
  <c r="H82" i="2"/>
  <c r="P81" i="2"/>
  <c r="F81" i="2"/>
  <c r="K82" i="2"/>
  <c r="R82" i="2"/>
  <c r="L82" i="2"/>
  <c r="O82" i="2"/>
  <c r="P82" i="2"/>
  <c r="E82" i="2"/>
  <c r="I82" i="2"/>
  <c r="N82" i="2"/>
  <c r="M82" i="2"/>
  <c r="A83" i="2" l="1"/>
  <c r="M83" i="2"/>
  <c r="J82" i="2"/>
  <c r="C82" i="2"/>
  <c r="Q82" i="2"/>
  <c r="D82" i="2"/>
  <c r="F82" i="2"/>
  <c r="A84" i="2" l="1"/>
  <c r="S83" i="2"/>
  <c r="R83" i="2"/>
  <c r="P83" i="2"/>
  <c r="D83" i="2"/>
  <c r="C83" i="2"/>
  <c r="B84" i="2"/>
  <c r="I83" i="2"/>
  <c r="N83" i="2"/>
  <c r="K83" i="2"/>
  <c r="J83" i="2"/>
  <c r="H83" i="2"/>
  <c r="D84" i="2"/>
  <c r="O83" i="2"/>
  <c r="S84" i="2"/>
  <c r="Q83" i="2"/>
  <c r="E83" i="2"/>
  <c r="F83" i="2"/>
  <c r="L83" i="2"/>
  <c r="B83" i="2"/>
  <c r="A85" i="2" l="1"/>
  <c r="L84" i="2"/>
  <c r="M84" i="2"/>
  <c r="I84" i="2"/>
  <c r="K84" i="2"/>
  <c r="N84" i="2"/>
  <c r="H85" i="2"/>
  <c r="O84" i="2"/>
  <c r="C84" i="2"/>
  <c r="S85" i="2"/>
  <c r="R84" i="2"/>
  <c r="F84" i="2"/>
  <c r="P84" i="2"/>
  <c r="Q84" i="2"/>
  <c r="J84" i="2"/>
  <c r="H84" i="2"/>
  <c r="E84" i="2"/>
  <c r="A86" i="2" l="1"/>
  <c r="L85" i="2"/>
  <c r="I85" i="2"/>
  <c r="B85" i="2"/>
  <c r="F85" i="2"/>
  <c r="P85" i="2"/>
  <c r="C85" i="2"/>
  <c r="S86" i="2"/>
  <c r="E85" i="2"/>
  <c r="N85" i="2"/>
  <c r="K85" i="2"/>
  <c r="D85" i="2"/>
  <c r="M85" i="2"/>
  <c r="J85" i="2"/>
  <c r="O85" i="2"/>
  <c r="R85" i="2"/>
  <c r="Q85" i="2"/>
  <c r="J86" i="2"/>
  <c r="A87" i="2" l="1"/>
  <c r="L87" i="2"/>
  <c r="B86" i="2"/>
  <c r="H87" i="2"/>
  <c r="F87" i="2"/>
  <c r="L86" i="2"/>
  <c r="R86" i="2"/>
  <c r="F86" i="2"/>
  <c r="P86" i="2"/>
  <c r="O86" i="2"/>
  <c r="B87" i="2"/>
  <c r="E87" i="2"/>
  <c r="M87" i="2"/>
  <c r="D87" i="2"/>
  <c r="D86" i="2"/>
  <c r="H86" i="2"/>
  <c r="I86" i="2"/>
  <c r="M86" i="2"/>
  <c r="Q86" i="2"/>
  <c r="R87" i="2"/>
  <c r="K86" i="2"/>
  <c r="N87" i="2"/>
  <c r="E86" i="2"/>
  <c r="N86" i="2"/>
  <c r="S87" i="2"/>
  <c r="J87" i="2"/>
  <c r="K87" i="2"/>
  <c r="O87" i="2"/>
  <c r="I87" i="2"/>
  <c r="C87" i="2"/>
  <c r="C86" i="2"/>
  <c r="Q87" i="2"/>
  <c r="P87" i="2"/>
  <c r="A88" i="2" l="1"/>
  <c r="H88" i="2"/>
  <c r="O88" i="2"/>
  <c r="F88" i="2"/>
  <c r="I88" i="2"/>
  <c r="L88" i="2"/>
  <c r="M88" i="2"/>
  <c r="B88" i="2"/>
  <c r="Q88" i="2"/>
  <c r="K88" i="2"/>
  <c r="N88" i="2"/>
  <c r="C88" i="2"/>
  <c r="J88" i="2"/>
  <c r="S88" i="2"/>
  <c r="P88" i="2"/>
  <c r="R88" i="2"/>
  <c r="D88" i="2"/>
  <c r="E88" i="2"/>
  <c r="A89" i="2" l="1"/>
  <c r="M89" i="2"/>
  <c r="B89" i="2"/>
  <c r="F89" i="2"/>
  <c r="N89" i="2"/>
  <c r="Q89" i="2"/>
  <c r="K89" i="2"/>
  <c r="E89" i="2"/>
  <c r="D89" i="2"/>
  <c r="O89" i="2"/>
  <c r="R89" i="2"/>
  <c r="H89" i="2"/>
  <c r="L89" i="2"/>
  <c r="C89" i="2"/>
  <c r="I89" i="2"/>
  <c r="J89" i="2"/>
  <c r="P89" i="2"/>
  <c r="S89" i="2"/>
  <c r="A90" i="2" l="1"/>
  <c r="N90" i="2"/>
  <c r="M90" i="2"/>
  <c r="E90" i="2"/>
  <c r="D90" i="2"/>
  <c r="H90" i="2"/>
  <c r="C90" i="2"/>
  <c r="B90" i="2"/>
  <c r="F90" i="2"/>
  <c r="R90" i="2"/>
  <c r="I90" i="2"/>
  <c r="L90" i="2"/>
  <c r="K90" i="2"/>
  <c r="J90" i="2"/>
  <c r="S90" i="2"/>
  <c r="Q90" i="2"/>
  <c r="O90" i="2"/>
  <c r="P90" i="2"/>
  <c r="A91" i="2" l="1"/>
  <c r="K91" i="2"/>
  <c r="S91" i="2"/>
  <c r="H91" i="2"/>
  <c r="J91" i="2"/>
  <c r="B91" i="2"/>
  <c r="N91" i="2"/>
  <c r="O91" i="2"/>
  <c r="I91" i="2"/>
  <c r="M91" i="2"/>
  <c r="L91" i="2"/>
  <c r="F91" i="2"/>
  <c r="E91" i="2"/>
  <c r="D91" i="2"/>
  <c r="R91" i="2"/>
  <c r="C91" i="2"/>
  <c r="Q91" i="2"/>
  <c r="P91" i="2"/>
  <c r="A92" i="2" l="1"/>
  <c r="F92" i="2"/>
  <c r="R92" i="2"/>
  <c r="C92" i="2"/>
  <c r="S92" i="2"/>
  <c r="K92" i="2"/>
  <c r="M92" i="2"/>
  <c r="Q92" i="2"/>
  <c r="P92" i="2"/>
  <c r="E92" i="2"/>
  <c r="N92" i="2"/>
  <c r="D92" i="2"/>
  <c r="J92" i="2"/>
  <c r="L92" i="2"/>
  <c r="O92" i="2"/>
  <c r="I92" i="2"/>
  <c r="B92" i="2"/>
  <c r="H92" i="2"/>
  <c r="A93" i="2" l="1"/>
  <c r="R93" i="2"/>
  <c r="N93" i="2"/>
  <c r="K93" i="2"/>
  <c r="I93" i="2"/>
  <c r="J93" i="2"/>
  <c r="O93" i="2"/>
  <c r="B93" i="2"/>
  <c r="M93" i="2"/>
  <c r="C93" i="2"/>
  <c r="H93" i="2"/>
  <c r="E93" i="2"/>
  <c r="S93" i="2"/>
  <c r="Q93" i="2"/>
  <c r="P93" i="2"/>
  <c r="L93" i="2"/>
  <c r="D93" i="2"/>
  <c r="F93" i="2"/>
  <c r="A94" i="2" l="1"/>
  <c r="L94" i="2"/>
  <c r="K94" i="2"/>
  <c r="O94" i="2"/>
  <c r="S94" i="2"/>
  <c r="J94" i="2"/>
  <c r="N94" i="2"/>
  <c r="P94" i="2"/>
  <c r="M94" i="2"/>
  <c r="H94" i="2"/>
  <c r="Q94" i="2"/>
  <c r="E94" i="2"/>
  <c r="I94" i="2"/>
  <c r="F94" i="2"/>
  <c r="R94" i="2"/>
  <c r="D94" i="2"/>
  <c r="C94" i="2"/>
  <c r="B94" i="2"/>
  <c r="A95" i="2" l="1"/>
  <c r="B95" i="2"/>
  <c r="D95" i="2"/>
  <c r="S95" i="2"/>
  <c r="C95" i="2"/>
  <c r="Q95" i="2"/>
  <c r="L95" i="2"/>
  <c r="J95" i="2"/>
  <c r="K95" i="2"/>
  <c r="F95" i="2"/>
  <c r="R95" i="2"/>
  <c r="N95" i="2"/>
  <c r="E95" i="2"/>
  <c r="M95" i="2"/>
  <c r="H95" i="2"/>
  <c r="O95" i="2"/>
  <c r="P95" i="2"/>
  <c r="I95" i="2"/>
  <c r="A96" i="2" l="1"/>
  <c r="O96" i="2"/>
  <c r="K96" i="2"/>
  <c r="L96" i="2"/>
  <c r="Q96" i="2"/>
  <c r="F96" i="2"/>
  <c r="B96" i="2"/>
  <c r="R96" i="2"/>
  <c r="C96" i="2"/>
  <c r="E96" i="2"/>
  <c r="P96" i="2"/>
  <c r="H96" i="2"/>
  <c r="N96" i="2"/>
  <c r="D96" i="2"/>
  <c r="I96" i="2"/>
  <c r="S96" i="2"/>
  <c r="M96" i="2"/>
  <c r="J96" i="2"/>
  <c r="A97" i="2" l="1"/>
  <c r="B97" i="2"/>
  <c r="P97" i="2"/>
  <c r="O97" i="2"/>
  <c r="L97" i="2"/>
  <c r="I97" i="2"/>
  <c r="F97" i="2"/>
  <c r="E97" i="2"/>
  <c r="D97" i="2"/>
  <c r="J97" i="2"/>
  <c r="R97" i="2"/>
  <c r="N97" i="2"/>
  <c r="K97" i="2"/>
  <c r="S97" i="2"/>
  <c r="M97" i="2"/>
  <c r="H97" i="2"/>
  <c r="C97" i="2"/>
  <c r="Q97" i="2"/>
  <c r="A98" i="2" l="1"/>
  <c r="F98" i="2"/>
  <c r="C98" i="2"/>
  <c r="N98" i="2"/>
  <c r="J98" i="2"/>
  <c r="R98" i="2"/>
  <c r="M98" i="2"/>
  <c r="H98" i="2"/>
  <c r="D98" i="2"/>
  <c r="I98" i="2"/>
  <c r="B98" i="2"/>
  <c r="Q98" i="2"/>
  <c r="L98" i="2"/>
  <c r="O98" i="2"/>
  <c r="K98" i="2"/>
  <c r="S98" i="2"/>
  <c r="E98" i="2"/>
  <c r="P98" i="2"/>
  <c r="A99" i="2" l="1"/>
  <c r="Q99" i="2"/>
  <c r="A100" i="2" l="1"/>
  <c r="O99" i="2"/>
  <c r="K100" i="2"/>
  <c r="E99" i="2"/>
  <c r="B99" i="2"/>
  <c r="D99" i="2"/>
  <c r="K99" i="2"/>
  <c r="M99" i="2"/>
  <c r="N99" i="2"/>
  <c r="C99" i="2"/>
  <c r="J99" i="2"/>
  <c r="P99" i="2"/>
  <c r="N100" i="2"/>
  <c r="S99" i="2"/>
  <c r="L99" i="2"/>
  <c r="R99" i="2"/>
  <c r="F99" i="2"/>
  <c r="R100" i="2"/>
  <c r="I99" i="2"/>
  <c r="H99" i="2"/>
  <c r="A101" i="2" l="1"/>
  <c r="P100" i="2"/>
  <c r="B100" i="2"/>
  <c r="O100" i="2"/>
  <c r="C100" i="2"/>
  <c r="Q100" i="2"/>
  <c r="S100" i="2"/>
  <c r="H100" i="2"/>
  <c r="J100" i="2"/>
  <c r="L100" i="2"/>
  <c r="E100" i="2"/>
  <c r="Q101" i="2"/>
  <c r="I100" i="2"/>
  <c r="D100" i="2"/>
  <c r="E101" i="2"/>
  <c r="F100" i="2"/>
  <c r="M101" i="2"/>
  <c r="N101" i="2"/>
  <c r="M100" i="2"/>
  <c r="A102" i="2" l="1"/>
  <c r="O101" i="2"/>
  <c r="H101" i="2"/>
  <c r="L102" i="2"/>
  <c r="L101" i="2"/>
  <c r="J101" i="2"/>
  <c r="I101" i="2"/>
  <c r="F101" i="2"/>
  <c r="D101" i="2"/>
  <c r="R101" i="2"/>
  <c r="S101" i="2"/>
  <c r="P101" i="2"/>
  <c r="B101" i="2"/>
  <c r="K101" i="2"/>
  <c r="C101" i="2"/>
  <c r="AC79" i="2" l="1"/>
  <c r="X79" i="2"/>
  <c r="A103" i="2"/>
  <c r="L10" i="3"/>
  <c r="E102" i="2"/>
  <c r="S102" i="2"/>
  <c r="Q102" i="2"/>
  <c r="N102" i="2"/>
  <c r="R102" i="2"/>
  <c r="I102" i="2"/>
  <c r="M102" i="2"/>
  <c r="B102" i="2"/>
  <c r="Q103" i="2"/>
  <c r="F102" i="2"/>
  <c r="K102" i="2"/>
  <c r="O102" i="2"/>
  <c r="E103" i="2"/>
  <c r="D102" i="2"/>
  <c r="H103" i="2"/>
  <c r="P102" i="2"/>
  <c r="S103" i="2"/>
  <c r="R103" i="2"/>
  <c r="H102" i="2"/>
  <c r="I103" i="2"/>
  <c r="J102" i="2"/>
  <c r="B103" i="2"/>
  <c r="C102" i="2"/>
  <c r="Z79" i="2" l="1"/>
  <c r="V79" i="2"/>
  <c r="AD79" i="2"/>
  <c r="Y79" i="2"/>
  <c r="AB79" i="2"/>
  <c r="W79" i="2"/>
  <c r="AH79" i="2"/>
  <c r="AA79" i="2"/>
  <c r="AE79" i="2"/>
  <c r="U79" i="2"/>
  <c r="A104" i="2"/>
  <c r="D104" i="2"/>
  <c r="K10" i="3"/>
  <c r="B11" i="3"/>
  <c r="M103" i="2"/>
  <c r="K104" i="2"/>
  <c r="L104" i="2"/>
  <c r="R104" i="2"/>
  <c r="O103" i="2"/>
  <c r="H10" i="3"/>
  <c r="O104" i="2"/>
  <c r="I104" i="2"/>
  <c r="H104" i="2"/>
  <c r="N104" i="2"/>
  <c r="C103" i="2"/>
  <c r="Q104" i="2"/>
  <c r="AG79" i="2"/>
  <c r="E104" i="2"/>
  <c r="M10" i="3"/>
  <c r="K103" i="2"/>
  <c r="L103" i="2"/>
  <c r="J103" i="2"/>
  <c r="F103" i="2"/>
  <c r="N10" i="3"/>
  <c r="Q10" i="3"/>
  <c r="I10" i="3"/>
  <c r="F10" i="3"/>
  <c r="M104" i="2"/>
  <c r="S104" i="2"/>
  <c r="D103" i="2"/>
  <c r="C104" i="2"/>
  <c r="B104" i="2"/>
  <c r="J10" i="3"/>
  <c r="P104" i="2"/>
  <c r="P103" i="2"/>
  <c r="D10" i="3"/>
  <c r="F104" i="2"/>
  <c r="N103" i="2"/>
  <c r="E10" i="3"/>
  <c r="A105" i="2" l="1"/>
  <c r="J105" i="2"/>
  <c r="N105" i="2"/>
  <c r="J104" i="2"/>
  <c r="AF79" i="2"/>
  <c r="S105" i="2"/>
  <c r="Q105" i="2"/>
  <c r="C11" i="3"/>
  <c r="P10" i="3"/>
  <c r="AI79" i="2"/>
  <c r="O105" i="2"/>
  <c r="AJ79" i="2"/>
  <c r="B70" i="3" l="1"/>
  <c r="A106" i="2"/>
  <c r="D105" i="2"/>
  <c r="P105" i="2"/>
  <c r="J106" i="2"/>
  <c r="K105" i="2"/>
  <c r="M105" i="2"/>
  <c r="H105" i="2"/>
  <c r="E105" i="2"/>
  <c r="S10" i="3"/>
  <c r="O10" i="3"/>
  <c r="L105" i="2"/>
  <c r="R105" i="2"/>
  <c r="B105" i="2"/>
  <c r="C105" i="2"/>
  <c r="I105" i="2"/>
  <c r="R10" i="3"/>
  <c r="O106" i="2"/>
  <c r="F105" i="2"/>
  <c r="C70" i="3" l="1"/>
  <c r="A107" i="2"/>
  <c r="H106" i="2"/>
  <c r="S106" i="2"/>
  <c r="K106" i="2"/>
  <c r="C106" i="2"/>
  <c r="F106" i="2"/>
  <c r="M106" i="2"/>
  <c r="M107" i="2"/>
  <c r="D106" i="2"/>
  <c r="Q106" i="2"/>
  <c r="I106" i="2"/>
  <c r="R106" i="2"/>
  <c r="N106" i="2"/>
  <c r="L106" i="2"/>
  <c r="B106" i="2"/>
  <c r="E106" i="2"/>
  <c r="P106" i="2"/>
  <c r="A108" i="2" l="1"/>
  <c r="S107" i="2"/>
  <c r="D107" i="2"/>
  <c r="C107" i="2"/>
  <c r="F107" i="2"/>
  <c r="P107" i="2"/>
  <c r="M108" i="2"/>
  <c r="J107" i="2"/>
  <c r="E107" i="2"/>
  <c r="O107" i="2"/>
  <c r="I107" i="2"/>
  <c r="R107" i="2"/>
  <c r="H107" i="2"/>
  <c r="N107" i="2"/>
  <c r="Q107" i="2"/>
  <c r="B107" i="2"/>
  <c r="L107" i="2"/>
  <c r="K107" i="2"/>
  <c r="A109" i="2" l="1"/>
  <c r="D108" i="2"/>
  <c r="F109" i="2"/>
  <c r="O108" i="2"/>
  <c r="H109" i="2"/>
  <c r="J108" i="2"/>
  <c r="H108" i="2"/>
  <c r="F108" i="2"/>
  <c r="N108" i="2"/>
  <c r="B109" i="2"/>
  <c r="E109" i="2"/>
  <c r="C108" i="2"/>
  <c r="L109" i="2"/>
  <c r="Q109" i="2"/>
  <c r="P109" i="2"/>
  <c r="C109" i="2"/>
  <c r="M109" i="2"/>
  <c r="L108" i="2"/>
  <c r="I109" i="2"/>
  <c r="D109" i="2"/>
  <c r="K108" i="2"/>
  <c r="N109" i="2"/>
  <c r="R108" i="2"/>
  <c r="Q108" i="2"/>
  <c r="I108" i="2"/>
  <c r="S108" i="2"/>
  <c r="E108" i="2"/>
  <c r="P108" i="2"/>
  <c r="B108" i="2"/>
  <c r="O109" i="2"/>
  <c r="S109" i="2"/>
  <c r="R109" i="2"/>
  <c r="K109" i="2"/>
  <c r="J109" i="2"/>
  <c r="A110" i="2" l="1"/>
  <c r="D110" i="2"/>
  <c r="K110" i="2"/>
  <c r="E110" i="2"/>
  <c r="N110" i="2"/>
  <c r="Q110" i="2"/>
  <c r="F110" i="2"/>
  <c r="R110" i="2"/>
  <c r="M110" i="2"/>
  <c r="J110" i="2"/>
  <c r="P110" i="2"/>
  <c r="H110" i="2"/>
  <c r="S110" i="2"/>
  <c r="O110" i="2"/>
  <c r="C110" i="2"/>
  <c r="B110" i="2"/>
  <c r="L110" i="2"/>
  <c r="I110" i="2"/>
  <c r="A111" i="2" l="1"/>
  <c r="O111" i="2"/>
  <c r="F111" i="2"/>
  <c r="N111" i="2"/>
  <c r="R111" i="2"/>
  <c r="L111" i="2"/>
  <c r="S111" i="2"/>
  <c r="M111" i="2"/>
  <c r="P111" i="2"/>
  <c r="D111" i="2"/>
  <c r="I111" i="2"/>
  <c r="K111" i="2"/>
  <c r="J111" i="2"/>
  <c r="E111" i="2"/>
  <c r="H111" i="2"/>
  <c r="B111" i="2"/>
  <c r="Q111" i="2"/>
  <c r="C111" i="2"/>
  <c r="A112" i="2" l="1"/>
  <c r="F112" i="2"/>
  <c r="H112" i="2"/>
  <c r="L112" i="2"/>
  <c r="J112" i="2"/>
  <c r="B112" i="2"/>
  <c r="M112" i="2"/>
  <c r="C112" i="2"/>
  <c r="D112" i="2"/>
  <c r="Q112" i="2"/>
  <c r="O112" i="2"/>
  <c r="S112" i="2"/>
  <c r="K112" i="2"/>
  <c r="R112" i="2"/>
  <c r="P112" i="2"/>
  <c r="N112" i="2"/>
  <c r="I112" i="2"/>
  <c r="E112" i="2"/>
  <c r="A113" i="2" l="1"/>
  <c r="C113" i="2"/>
  <c r="N113" i="2"/>
  <c r="E113" i="2"/>
  <c r="F113" i="2"/>
  <c r="I113" i="2"/>
  <c r="L113" i="2"/>
  <c r="H113" i="2"/>
  <c r="Q113" i="2"/>
  <c r="J113" i="2"/>
  <c r="K113" i="2"/>
  <c r="S113" i="2"/>
  <c r="M113" i="2"/>
  <c r="O113" i="2"/>
  <c r="B113" i="2"/>
  <c r="R113" i="2"/>
  <c r="D113" i="2"/>
  <c r="P113" i="2"/>
  <c r="A114" i="2" l="1"/>
  <c r="S114" i="2"/>
  <c r="Q114" i="2"/>
  <c r="D114" i="2"/>
  <c r="C114" i="2"/>
  <c r="F114" i="2"/>
  <c r="I114" i="2"/>
  <c r="E114" i="2"/>
  <c r="N114" i="2"/>
  <c r="P114" i="2"/>
  <c r="A115" i="2" l="1"/>
  <c r="R114" i="2"/>
  <c r="D115" i="2"/>
  <c r="O115" i="2"/>
  <c r="L115" i="2"/>
  <c r="B115" i="2"/>
  <c r="P115" i="2"/>
  <c r="J114" i="2"/>
  <c r="I115" i="2"/>
  <c r="J115" i="2"/>
  <c r="H115" i="2"/>
  <c r="B114" i="2"/>
  <c r="M115" i="2"/>
  <c r="L114" i="2"/>
  <c r="C115" i="2"/>
  <c r="K114" i="2"/>
  <c r="R115" i="2"/>
  <c r="S115" i="2"/>
  <c r="K115" i="2"/>
  <c r="M114" i="2"/>
  <c r="O114" i="2"/>
  <c r="Q115" i="2"/>
  <c r="F115" i="2"/>
  <c r="N115" i="2"/>
  <c r="E115" i="2"/>
  <c r="H114" i="2"/>
  <c r="A116" i="2" l="1"/>
  <c r="N116" i="2"/>
  <c r="F116" i="2"/>
  <c r="I116" i="2"/>
  <c r="R116" i="2"/>
  <c r="B116" i="2"/>
  <c r="H116" i="2"/>
  <c r="S116" i="2"/>
  <c r="O116" i="2"/>
  <c r="D116" i="2"/>
  <c r="E116" i="2"/>
  <c r="L116" i="2"/>
  <c r="Q116" i="2"/>
  <c r="P116" i="2"/>
  <c r="C116" i="2"/>
  <c r="J116" i="2"/>
  <c r="M116" i="2"/>
  <c r="K116" i="2"/>
  <c r="A117" i="2" l="1"/>
  <c r="M117" i="2"/>
  <c r="B117" i="2"/>
  <c r="O117" i="2"/>
  <c r="S117" i="2"/>
  <c r="J117" i="2"/>
  <c r="N117" i="2"/>
  <c r="L117" i="2"/>
  <c r="F117" i="2"/>
  <c r="I117" i="2"/>
  <c r="K117" i="2"/>
  <c r="E117" i="2"/>
  <c r="P117" i="2"/>
  <c r="H117" i="2"/>
  <c r="D117" i="2"/>
  <c r="Q117" i="2"/>
  <c r="R117" i="2"/>
  <c r="C117" i="2"/>
  <c r="A118" i="2" l="1"/>
  <c r="M118" i="2"/>
  <c r="F118" i="2"/>
  <c r="H118" i="2"/>
  <c r="S118" i="2"/>
  <c r="L118" i="2"/>
  <c r="K118" i="2"/>
  <c r="Q118" i="2"/>
  <c r="J118" i="2"/>
  <c r="R118" i="2"/>
  <c r="I118" i="2"/>
  <c r="E118" i="2"/>
  <c r="N118" i="2"/>
  <c r="B118" i="2"/>
  <c r="C118" i="2"/>
  <c r="P118" i="2"/>
  <c r="D118" i="2"/>
  <c r="O118" i="2"/>
  <c r="A119" i="2" l="1"/>
  <c r="D119" i="2"/>
  <c r="K119" i="2"/>
  <c r="M119" i="2"/>
  <c r="J119" i="2"/>
  <c r="Q119" i="2"/>
  <c r="F119" i="2"/>
  <c r="B119" i="2"/>
  <c r="P119" i="2"/>
  <c r="H119" i="2"/>
  <c r="S119" i="2"/>
  <c r="E119" i="2"/>
  <c r="R119" i="2"/>
  <c r="I119" i="2"/>
  <c r="N119" i="2"/>
  <c r="L119" i="2"/>
  <c r="O119" i="2"/>
  <c r="C119" i="2"/>
  <c r="A120" i="2" l="1"/>
  <c r="Q120" i="2"/>
  <c r="S120" i="2"/>
  <c r="B120" i="2"/>
  <c r="K120" i="2"/>
  <c r="P120" i="2"/>
  <c r="F120" i="2"/>
  <c r="C120" i="2"/>
  <c r="N120" i="2"/>
  <c r="L120" i="2"/>
  <c r="D120" i="2"/>
  <c r="R120" i="2"/>
  <c r="J120" i="2"/>
  <c r="M120" i="2"/>
  <c r="O120" i="2"/>
  <c r="E120" i="2"/>
  <c r="I120" i="2"/>
  <c r="H120" i="2"/>
  <c r="A121" i="2" l="1"/>
  <c r="R121" i="2"/>
  <c r="K121" i="2"/>
  <c r="N121" i="2"/>
  <c r="O121" i="2"/>
  <c r="M121" i="2"/>
  <c r="F121" i="2"/>
  <c r="L121" i="2"/>
  <c r="I121" i="2"/>
  <c r="J121" i="2"/>
  <c r="D121" i="2"/>
  <c r="P121" i="2"/>
  <c r="B121" i="2"/>
  <c r="S121" i="2"/>
  <c r="E121" i="2"/>
  <c r="H121" i="2"/>
  <c r="Q121" i="2"/>
  <c r="C121" i="2"/>
  <c r="A122" i="2" l="1"/>
  <c r="O122" i="2"/>
  <c r="S122" i="2"/>
  <c r="N122" i="2"/>
  <c r="F122" i="2"/>
  <c r="C122" i="2"/>
  <c r="M122" i="2"/>
  <c r="R122" i="2"/>
  <c r="J122" i="2"/>
  <c r="E122" i="2"/>
  <c r="H122" i="2"/>
  <c r="K122" i="2"/>
  <c r="L122" i="2"/>
  <c r="I122" i="2"/>
  <c r="B122" i="2"/>
  <c r="D122" i="2"/>
  <c r="P122" i="2"/>
  <c r="Q122" i="2"/>
  <c r="A123" i="2" l="1"/>
  <c r="Q123" i="2"/>
  <c r="J123" i="2"/>
  <c r="H123" i="2"/>
  <c r="L123" i="2"/>
  <c r="O123" i="2"/>
  <c r="E123" i="2"/>
  <c r="D123" i="2"/>
  <c r="N123" i="2"/>
  <c r="R123" i="2"/>
  <c r="S123" i="2"/>
  <c r="B123" i="2"/>
  <c r="P123" i="2"/>
  <c r="M123" i="2"/>
  <c r="C123" i="2"/>
  <c r="I123" i="2"/>
  <c r="K123" i="2"/>
  <c r="F123" i="2"/>
  <c r="A124" i="2" l="1"/>
  <c r="Q124" i="2"/>
  <c r="L124" i="2"/>
  <c r="B124" i="2"/>
  <c r="J124" i="2"/>
  <c r="D124" i="2"/>
  <c r="C124" i="2"/>
  <c r="E124" i="2"/>
  <c r="O124" i="2"/>
  <c r="I124" i="2"/>
  <c r="F124" i="2"/>
  <c r="R124" i="2"/>
  <c r="N124" i="2"/>
  <c r="H124" i="2"/>
  <c r="M124" i="2"/>
  <c r="P124" i="2"/>
  <c r="K124" i="2"/>
  <c r="S124" i="2"/>
  <c r="A125" i="2" l="1"/>
  <c r="K125" i="2"/>
  <c r="B125" i="2"/>
  <c r="M125" i="2"/>
  <c r="I125" i="2"/>
  <c r="E125" i="2"/>
  <c r="N125" i="2"/>
  <c r="A126" i="2" l="1"/>
  <c r="H125" i="2"/>
  <c r="R125" i="2"/>
  <c r="P125" i="2"/>
  <c r="J126" i="2"/>
  <c r="Q125" i="2"/>
  <c r="J125" i="2"/>
  <c r="I126" i="2"/>
  <c r="R126" i="2"/>
  <c r="L125" i="2"/>
  <c r="C125" i="2"/>
  <c r="S125" i="2"/>
  <c r="D125" i="2"/>
  <c r="O125" i="2"/>
  <c r="F125" i="2"/>
  <c r="Z103" i="2" l="1"/>
  <c r="X103" i="2"/>
  <c r="AA103" i="2"/>
  <c r="A127" i="2"/>
  <c r="Q126" i="2"/>
  <c r="O127" i="2"/>
  <c r="J127" i="2"/>
  <c r="L127" i="2"/>
  <c r="D127" i="2"/>
  <c r="F127" i="2"/>
  <c r="H127" i="2"/>
  <c r="B127" i="2"/>
  <c r="C126" i="2"/>
  <c r="K126" i="2"/>
  <c r="H126" i="2"/>
  <c r="P126" i="2"/>
  <c r="C127" i="2"/>
  <c r="R127" i="2"/>
  <c r="I127" i="2"/>
  <c r="I11" i="3"/>
  <c r="M126" i="2"/>
  <c r="E126" i="2"/>
  <c r="S127" i="2"/>
  <c r="S126" i="2"/>
  <c r="O126" i="2"/>
  <c r="K127" i="2"/>
  <c r="L126" i="2"/>
  <c r="N126" i="2"/>
  <c r="P127" i="2"/>
  <c r="N127" i="2"/>
  <c r="B126" i="2"/>
  <c r="Q127" i="2"/>
  <c r="F126" i="2"/>
  <c r="D126" i="2"/>
  <c r="J11" i="3"/>
  <c r="E127" i="2"/>
  <c r="M127" i="2"/>
  <c r="AC103" i="2" l="1"/>
  <c r="V103" i="2"/>
  <c r="Y103" i="2"/>
  <c r="W103" i="2"/>
  <c r="AD103" i="2"/>
  <c r="AE103" i="2"/>
  <c r="AB103" i="2"/>
  <c r="U103" i="2"/>
  <c r="AH103" i="2"/>
  <c r="A128" i="2"/>
  <c r="F11" i="3"/>
  <c r="N11" i="3"/>
  <c r="H128" i="2"/>
  <c r="B128" i="2"/>
  <c r="E128" i="2"/>
  <c r="B12" i="3"/>
  <c r="C12" i="3"/>
  <c r="Q128" i="2"/>
  <c r="R128" i="2"/>
  <c r="J128" i="2"/>
  <c r="L128" i="2"/>
  <c r="K11" i="3"/>
  <c r="M11" i="3"/>
  <c r="C128" i="2"/>
  <c r="I128" i="2"/>
  <c r="K128" i="2"/>
  <c r="P128" i="2"/>
  <c r="D11" i="3"/>
  <c r="N128" i="2"/>
  <c r="H11" i="3"/>
  <c r="M128" i="2"/>
  <c r="S128" i="2"/>
  <c r="F128" i="2"/>
  <c r="Q11" i="3"/>
  <c r="AJ103" i="2"/>
  <c r="E11" i="3"/>
  <c r="L11" i="3"/>
  <c r="O128" i="2"/>
  <c r="D128" i="2"/>
  <c r="AF103" i="2"/>
  <c r="A129" i="2" l="1"/>
  <c r="K129" i="2"/>
  <c r="AI103" i="2"/>
  <c r="H129" i="2"/>
  <c r="F129" i="2"/>
  <c r="J129" i="2"/>
  <c r="B129" i="2"/>
  <c r="Q129" i="2"/>
  <c r="R129" i="2"/>
  <c r="D129" i="2"/>
  <c r="N129" i="2"/>
  <c r="O11" i="3"/>
  <c r="AG103" i="2"/>
  <c r="S129" i="2"/>
  <c r="I129" i="2"/>
  <c r="E129" i="2"/>
  <c r="S11" i="3"/>
  <c r="P129" i="2"/>
  <c r="C129" i="2"/>
  <c r="L129" i="2"/>
  <c r="C71" i="3" l="1"/>
  <c r="A130" i="2"/>
  <c r="P11" i="3"/>
  <c r="M130" i="2"/>
  <c r="N130" i="2"/>
  <c r="Q130" i="2"/>
  <c r="O129" i="2"/>
  <c r="E130" i="2"/>
  <c r="J130" i="2"/>
  <c r="C130" i="2"/>
  <c r="O130" i="2"/>
  <c r="D130" i="2"/>
  <c r="P130" i="2"/>
  <c r="H130" i="2"/>
  <c r="F130" i="2"/>
  <c r="L130" i="2"/>
  <c r="I130" i="2"/>
  <c r="R11" i="3"/>
  <c r="K130" i="2"/>
  <c r="M129" i="2"/>
  <c r="B130" i="2"/>
  <c r="S130" i="2"/>
  <c r="R130" i="2"/>
  <c r="B71" i="3" l="1"/>
  <c r="A131" i="2"/>
  <c r="P131" i="2"/>
  <c r="B131" i="2"/>
  <c r="H131" i="2"/>
  <c r="D131" i="2"/>
  <c r="R131" i="2"/>
  <c r="L131" i="2"/>
  <c r="M131" i="2"/>
  <c r="K131" i="2"/>
  <c r="J131" i="2"/>
  <c r="S131" i="2"/>
  <c r="N131" i="2"/>
  <c r="C131" i="2"/>
  <c r="Q131" i="2"/>
  <c r="F131" i="2"/>
  <c r="O131" i="2"/>
  <c r="I131" i="2"/>
  <c r="E131" i="2"/>
  <c r="A132" i="2" l="1"/>
  <c r="Q132" i="2"/>
  <c r="M132" i="2"/>
  <c r="L132" i="2"/>
  <c r="R132" i="2"/>
  <c r="O132" i="2"/>
  <c r="D132" i="2"/>
  <c r="H132" i="2"/>
  <c r="B132" i="2"/>
  <c r="J132" i="2"/>
  <c r="K132" i="2"/>
  <c r="N132" i="2"/>
  <c r="E132" i="2"/>
  <c r="I132" i="2"/>
  <c r="S132" i="2"/>
  <c r="C132" i="2"/>
  <c r="F132" i="2"/>
  <c r="P132" i="2"/>
  <c r="A133" i="2" l="1"/>
  <c r="D133" i="2"/>
  <c r="F133" i="2"/>
  <c r="C133" i="2"/>
  <c r="L133" i="2"/>
  <c r="H133" i="2"/>
  <c r="M133" i="2"/>
  <c r="Q133" i="2"/>
  <c r="E133" i="2"/>
  <c r="P133" i="2"/>
  <c r="J133" i="2"/>
  <c r="S133" i="2"/>
  <c r="B133" i="2"/>
  <c r="N133" i="2"/>
  <c r="O133" i="2"/>
  <c r="R133" i="2"/>
  <c r="I133" i="2"/>
  <c r="K133" i="2"/>
  <c r="A134" i="2" l="1"/>
  <c r="J134" i="2"/>
  <c r="F134" i="2"/>
  <c r="P134" i="2"/>
  <c r="E134" i="2"/>
  <c r="N134" i="2"/>
  <c r="S134" i="2"/>
  <c r="L134" i="2"/>
  <c r="Q134" i="2"/>
  <c r="B134" i="2"/>
  <c r="I134" i="2"/>
  <c r="K134" i="2"/>
  <c r="H134" i="2"/>
  <c r="C134" i="2"/>
  <c r="M134" i="2"/>
  <c r="R134" i="2"/>
  <c r="D134" i="2"/>
  <c r="A135" i="2" l="1"/>
  <c r="O134" i="2"/>
  <c r="H135" i="2"/>
  <c r="I135" i="2"/>
  <c r="Q135" i="2"/>
  <c r="P135" i="2"/>
  <c r="D135" i="2"/>
  <c r="R135" i="2"/>
  <c r="F135" i="2"/>
  <c r="N135" i="2"/>
  <c r="K135" i="2"/>
  <c r="C135" i="2"/>
  <c r="J135" i="2"/>
  <c r="L135" i="2"/>
  <c r="S135" i="2"/>
  <c r="B135" i="2"/>
  <c r="O135" i="2"/>
  <c r="E135" i="2"/>
  <c r="M135" i="2"/>
  <c r="A136" i="2" l="1"/>
  <c r="H136" i="2"/>
  <c r="C136" i="2"/>
  <c r="N136" i="2"/>
  <c r="P136" i="2"/>
  <c r="K136" i="2"/>
  <c r="F136" i="2"/>
  <c r="I136" i="2"/>
  <c r="B136" i="2"/>
  <c r="D136" i="2"/>
  <c r="Q136" i="2"/>
  <c r="E136" i="2"/>
  <c r="O136" i="2"/>
  <c r="J136" i="2"/>
  <c r="M136" i="2"/>
  <c r="R136" i="2"/>
  <c r="S136" i="2"/>
  <c r="L136" i="2"/>
  <c r="A137" i="2" l="1"/>
  <c r="I137" i="2"/>
  <c r="R137" i="2"/>
  <c r="P137" i="2"/>
  <c r="F137" i="2"/>
  <c r="C137" i="2"/>
  <c r="M137" i="2"/>
  <c r="D137" i="2"/>
  <c r="O137" i="2"/>
  <c r="H137" i="2"/>
  <c r="N137" i="2"/>
  <c r="E137" i="2"/>
  <c r="B137" i="2"/>
  <c r="L137" i="2"/>
  <c r="S137" i="2"/>
  <c r="J137" i="2"/>
  <c r="K137" i="2"/>
  <c r="Q137" i="2"/>
  <c r="A138" i="2" l="1"/>
  <c r="B138" i="2"/>
  <c r="O138" i="2"/>
  <c r="L138" i="2"/>
  <c r="C138" i="2"/>
  <c r="P138" i="2"/>
  <c r="N138" i="2"/>
  <c r="E138" i="2"/>
  <c r="Q138" i="2"/>
  <c r="I138" i="2"/>
  <c r="R138" i="2"/>
  <c r="K138" i="2"/>
  <c r="F138" i="2"/>
  <c r="D138" i="2"/>
  <c r="H138" i="2"/>
  <c r="S138" i="2"/>
  <c r="M138" i="2"/>
  <c r="J138" i="2"/>
  <c r="A139" i="2" l="1"/>
  <c r="K139" i="2"/>
  <c r="P139" i="2"/>
  <c r="F139" i="2"/>
  <c r="O139" i="2"/>
  <c r="I139" i="2"/>
  <c r="H139" i="2"/>
  <c r="D139" i="2"/>
  <c r="B139" i="2"/>
  <c r="J139" i="2"/>
  <c r="R139" i="2"/>
  <c r="Q139" i="2"/>
  <c r="L139" i="2"/>
  <c r="M139" i="2"/>
  <c r="E139" i="2"/>
  <c r="S139" i="2"/>
  <c r="A140" i="2" l="1"/>
  <c r="D140" i="2"/>
  <c r="C140" i="2"/>
  <c r="N139" i="2"/>
  <c r="J140" i="2"/>
  <c r="K140" i="2"/>
  <c r="P140" i="2"/>
  <c r="E140" i="2"/>
  <c r="B140" i="2"/>
  <c r="L140" i="2"/>
  <c r="S140" i="2"/>
  <c r="I140" i="2"/>
  <c r="O140" i="2"/>
  <c r="M140" i="2"/>
  <c r="C139" i="2"/>
  <c r="A141" i="2" l="1"/>
  <c r="N141" i="2"/>
  <c r="D141" i="2"/>
  <c r="R140" i="2"/>
  <c r="K141" i="2"/>
  <c r="P141" i="2"/>
  <c r="L141" i="2"/>
  <c r="Q140" i="2"/>
  <c r="H140" i="2"/>
  <c r="F140" i="2"/>
  <c r="J141" i="2"/>
  <c r="N140" i="2"/>
  <c r="H141" i="2"/>
  <c r="I141" i="2"/>
  <c r="A142" i="2" l="1"/>
  <c r="E141" i="2"/>
  <c r="C141" i="2"/>
  <c r="B141" i="2"/>
  <c r="S141" i="2"/>
  <c r="E142" i="2"/>
  <c r="R142" i="2"/>
  <c r="H142" i="2"/>
  <c r="I142" i="2"/>
  <c r="K142" i="2"/>
  <c r="J142" i="2"/>
  <c r="S142" i="2"/>
  <c r="B142" i="2"/>
  <c r="M141" i="2"/>
  <c r="N142" i="2"/>
  <c r="P142" i="2"/>
  <c r="M142" i="2"/>
  <c r="F142" i="2"/>
  <c r="O142" i="2"/>
  <c r="D142" i="2"/>
  <c r="O141" i="2"/>
  <c r="R141" i="2"/>
  <c r="Q142" i="2"/>
  <c r="Q141" i="2"/>
  <c r="L142" i="2"/>
  <c r="F141" i="2"/>
  <c r="C142" i="2"/>
  <c r="A143" i="2" l="1"/>
  <c r="J143" i="2"/>
  <c r="D143" i="2"/>
  <c r="Q143" i="2"/>
  <c r="I143" i="2"/>
  <c r="R143" i="2"/>
  <c r="N143" i="2"/>
  <c r="K143" i="2"/>
  <c r="E143" i="2"/>
  <c r="H143" i="2"/>
  <c r="F143" i="2"/>
  <c r="M143" i="2"/>
  <c r="O143" i="2"/>
  <c r="B143" i="2"/>
  <c r="P143" i="2"/>
  <c r="S143" i="2"/>
  <c r="C143" i="2"/>
  <c r="L143" i="2"/>
  <c r="A144" i="2" l="1"/>
  <c r="D144" i="2"/>
  <c r="R144" i="2"/>
  <c r="P144" i="2"/>
  <c r="E144" i="2"/>
  <c r="M144" i="2"/>
  <c r="S144" i="2"/>
  <c r="L144" i="2"/>
  <c r="C144" i="2"/>
  <c r="O144" i="2"/>
  <c r="I144" i="2"/>
  <c r="N144" i="2"/>
  <c r="H144" i="2"/>
  <c r="J144" i="2"/>
  <c r="K144" i="2"/>
  <c r="Q144" i="2"/>
  <c r="F144" i="2"/>
  <c r="B144" i="2"/>
  <c r="A145" i="2" l="1"/>
  <c r="D145" i="2"/>
  <c r="L145" i="2"/>
  <c r="I145" i="2"/>
  <c r="Q145" i="2"/>
  <c r="K145" i="2"/>
  <c r="S145" i="2"/>
  <c r="M145" i="2"/>
  <c r="P145" i="2"/>
  <c r="B145" i="2"/>
  <c r="R145" i="2"/>
  <c r="E145" i="2"/>
  <c r="C145" i="2"/>
  <c r="O145" i="2"/>
  <c r="J145" i="2"/>
  <c r="F145" i="2"/>
  <c r="N145" i="2"/>
  <c r="A146" i="2" l="1"/>
  <c r="H145" i="2"/>
  <c r="O146" i="2"/>
  <c r="K146" i="2"/>
  <c r="B146" i="2"/>
  <c r="A147" i="2" l="1"/>
  <c r="M146" i="2"/>
  <c r="Q146" i="2"/>
  <c r="R146" i="2"/>
  <c r="I146" i="2"/>
  <c r="N146" i="2"/>
  <c r="S146" i="2"/>
  <c r="I147" i="2"/>
  <c r="H146" i="2"/>
  <c r="L146" i="2"/>
  <c r="P147" i="2"/>
  <c r="D146" i="2"/>
  <c r="Q147" i="2"/>
  <c r="O147" i="2"/>
  <c r="E146" i="2"/>
  <c r="J146" i="2"/>
  <c r="C146" i="2"/>
  <c r="P146" i="2"/>
  <c r="F146" i="2"/>
  <c r="A148" i="2" l="1"/>
  <c r="K147" i="2"/>
  <c r="H147" i="2"/>
  <c r="S147" i="2"/>
  <c r="R147" i="2"/>
  <c r="N147" i="2"/>
  <c r="E147" i="2"/>
  <c r="B147" i="2"/>
  <c r="L147" i="2"/>
  <c r="F147" i="2"/>
  <c r="J147" i="2"/>
  <c r="C147" i="2"/>
  <c r="D147" i="2"/>
  <c r="C148" i="2"/>
  <c r="M147" i="2"/>
  <c r="A149" i="2" l="1"/>
  <c r="S148" i="2"/>
  <c r="O149" i="2"/>
  <c r="D148" i="2"/>
  <c r="L148" i="2"/>
  <c r="K149" i="2"/>
  <c r="N148" i="2"/>
  <c r="B148" i="2"/>
  <c r="E149" i="2"/>
  <c r="C149" i="2"/>
  <c r="M149" i="2"/>
  <c r="K148" i="2"/>
  <c r="M148" i="2"/>
  <c r="J149" i="2"/>
  <c r="B149" i="2"/>
  <c r="Q149" i="2"/>
  <c r="R148" i="2"/>
  <c r="P148" i="2"/>
  <c r="H148" i="2"/>
  <c r="J148" i="2"/>
  <c r="S149" i="2"/>
  <c r="E148" i="2"/>
  <c r="I148" i="2"/>
  <c r="F149" i="2"/>
  <c r="R149" i="2"/>
  <c r="D149" i="2"/>
  <c r="P149" i="2"/>
  <c r="Q148" i="2"/>
  <c r="N149" i="2"/>
  <c r="L149" i="2"/>
  <c r="O148" i="2"/>
  <c r="F148" i="2"/>
  <c r="H149" i="2"/>
  <c r="I149" i="2"/>
  <c r="A150" i="2" l="1"/>
  <c r="K150" i="2"/>
  <c r="I150" i="2"/>
  <c r="O150" i="2"/>
  <c r="S150" i="2"/>
  <c r="M150" i="2"/>
  <c r="P150" i="2"/>
  <c r="C150" i="2"/>
  <c r="L150" i="2"/>
  <c r="E150" i="2"/>
  <c r="D150" i="2"/>
  <c r="Q150" i="2"/>
  <c r="F150" i="2"/>
  <c r="B150" i="2"/>
  <c r="N150" i="2"/>
  <c r="J150" i="2"/>
  <c r="H150" i="2"/>
  <c r="R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C151" i="2"/>
  <c r="S151" i="2"/>
  <c r="H151" i="2"/>
  <c r="R151" i="2"/>
  <c r="F151" i="2"/>
  <c r="Q151" i="2"/>
  <c r="M12" i="3"/>
  <c r="E151" i="2"/>
  <c r="B151" i="2"/>
  <c r="E12" i="3"/>
  <c r="K12" i="3"/>
  <c r="O151" i="2"/>
  <c r="J151" i="2"/>
  <c r="P151" i="2"/>
  <c r="M151" i="2"/>
  <c r="N12" i="3"/>
  <c r="L12" i="3"/>
  <c r="I12" i="3"/>
  <c r="L151" i="2"/>
  <c r="J12" i="3"/>
  <c r="K151" i="2"/>
  <c r="D151" i="2"/>
  <c r="N151" i="2"/>
  <c r="AF127" i="2"/>
  <c r="D12" i="3"/>
  <c r="F12" i="3"/>
  <c r="I151" i="2"/>
  <c r="H12" i="3"/>
  <c r="Q12" i="3"/>
  <c r="AJ127" i="2"/>
  <c r="A152" i="2" l="1"/>
  <c r="M152" i="2"/>
  <c r="E152" i="2"/>
  <c r="Q152" i="2"/>
  <c r="O152" i="2"/>
  <c r="C152" i="2"/>
  <c r="AI127" i="2"/>
  <c r="B152" i="2"/>
  <c r="N152" i="2"/>
  <c r="J152" i="2"/>
  <c r="S152" i="2"/>
  <c r="L152" i="2"/>
  <c r="F152" i="2"/>
  <c r="B13" i="3"/>
  <c r="C13" i="3"/>
  <c r="I152" i="2"/>
  <c r="D152" i="2"/>
  <c r="K152" i="2"/>
  <c r="P152" i="2"/>
  <c r="AG127" i="2"/>
  <c r="R152" i="2"/>
  <c r="S12" i="3"/>
  <c r="O12" i="3"/>
  <c r="H152" i="2"/>
  <c r="C72" i="3" l="1"/>
  <c r="A153" i="2"/>
  <c r="R12" i="3"/>
  <c r="Q153" i="2"/>
  <c r="N153" i="2"/>
  <c r="M153" i="2"/>
  <c r="O153" i="2"/>
  <c r="K153" i="2"/>
  <c r="B153" i="2"/>
  <c r="P12" i="3"/>
  <c r="L153" i="2"/>
  <c r="E153" i="2"/>
  <c r="D153" i="2"/>
  <c r="P153" i="2"/>
  <c r="S153" i="2"/>
  <c r="I153" i="2"/>
  <c r="J153" i="2"/>
  <c r="F153" i="2"/>
  <c r="R153" i="2"/>
  <c r="C153" i="2"/>
  <c r="H153" i="2"/>
  <c r="B72" i="3" l="1"/>
  <c r="A154" i="2"/>
  <c r="R154" i="2"/>
  <c r="O154" i="2"/>
  <c r="J154" i="2"/>
  <c r="M154" i="2"/>
  <c r="B154" i="2"/>
  <c r="S154" i="2"/>
  <c r="A155" i="2" l="1"/>
  <c r="N154" i="2"/>
  <c r="O155" i="2"/>
  <c r="L155" i="2"/>
  <c r="E154" i="2"/>
  <c r="H154" i="2"/>
  <c r="K154" i="2"/>
  <c r="P154" i="2"/>
  <c r="C154" i="2"/>
  <c r="R155" i="2"/>
  <c r="H155" i="2"/>
  <c r="F155" i="2"/>
  <c r="I154" i="2"/>
  <c r="B155" i="2"/>
  <c r="Q154" i="2"/>
  <c r="F154" i="2"/>
  <c r="Q155" i="2"/>
  <c r="P155" i="2"/>
  <c r="L154" i="2"/>
  <c r="N155" i="2"/>
  <c r="J155" i="2"/>
  <c r="K155" i="2"/>
  <c r="D154" i="2"/>
  <c r="S155" i="2"/>
  <c r="A156" i="2" l="1"/>
  <c r="N156" i="2"/>
  <c r="M155" i="2"/>
  <c r="L156" i="2"/>
  <c r="C155" i="2"/>
  <c r="I155" i="2"/>
  <c r="D155" i="2"/>
  <c r="E155" i="2"/>
  <c r="A157" i="2" l="1"/>
  <c r="F156" i="2"/>
  <c r="F157" i="2"/>
  <c r="J157" i="2"/>
  <c r="E157" i="2"/>
  <c r="H156" i="2"/>
  <c r="B157" i="2"/>
  <c r="K157" i="2"/>
  <c r="I157" i="2"/>
  <c r="H157" i="2"/>
  <c r="R157" i="2"/>
  <c r="O157" i="2"/>
  <c r="J156" i="2"/>
  <c r="S157" i="2"/>
  <c r="C156" i="2"/>
  <c r="M157" i="2"/>
  <c r="P156" i="2"/>
  <c r="P157" i="2"/>
  <c r="E156" i="2"/>
  <c r="I156" i="2"/>
  <c r="R156" i="2"/>
  <c r="M156" i="2"/>
  <c r="Q157" i="2"/>
  <c r="N157" i="2"/>
  <c r="Q156" i="2"/>
  <c r="C157" i="2"/>
  <c r="D157" i="2"/>
  <c r="D156" i="2"/>
  <c r="S156" i="2"/>
  <c r="B156" i="2"/>
  <c r="L157" i="2"/>
  <c r="O156" i="2"/>
  <c r="K156" i="2"/>
  <c r="A158" i="2" l="1"/>
  <c r="I158" i="2"/>
  <c r="E158" i="2"/>
  <c r="D158" i="2"/>
  <c r="O158" i="2"/>
  <c r="M158" i="2"/>
  <c r="P158" i="2"/>
  <c r="B158" i="2"/>
  <c r="F158" i="2"/>
  <c r="H158" i="2"/>
  <c r="K158" i="2"/>
  <c r="S158" i="2"/>
  <c r="L158" i="2"/>
  <c r="R158" i="2"/>
  <c r="N158" i="2"/>
  <c r="Q158" i="2"/>
  <c r="C158" i="2"/>
  <c r="J158" i="2"/>
  <c r="A159" i="2" l="1"/>
  <c r="I159" i="2"/>
  <c r="C159" i="2"/>
  <c r="H159" i="2"/>
  <c r="J159" i="2"/>
  <c r="K159" i="2"/>
  <c r="F159" i="2"/>
  <c r="R159" i="2"/>
  <c r="S159" i="2"/>
  <c r="Q159" i="2"/>
  <c r="D159" i="2"/>
  <c r="L159" i="2"/>
  <c r="N159" i="2"/>
  <c r="O159" i="2"/>
  <c r="B159" i="2"/>
  <c r="M159" i="2"/>
  <c r="P159" i="2"/>
  <c r="E159" i="2"/>
  <c r="A160" i="2" l="1"/>
  <c r="D160" i="2"/>
  <c r="Q160" i="2"/>
  <c r="B160" i="2"/>
  <c r="I160" i="2"/>
  <c r="K160" i="2"/>
  <c r="J160" i="2"/>
  <c r="C160" i="2"/>
  <c r="O160" i="2"/>
  <c r="P160" i="2"/>
  <c r="L160" i="2"/>
  <c r="N160" i="2"/>
  <c r="M160" i="2"/>
  <c r="F160" i="2"/>
  <c r="R160" i="2"/>
  <c r="H160" i="2"/>
  <c r="E160" i="2"/>
  <c r="S160" i="2"/>
  <c r="A161" i="2" l="1"/>
  <c r="M161" i="2"/>
  <c r="D161" i="2"/>
  <c r="L161" i="2"/>
  <c r="P161" i="2"/>
  <c r="Q161" i="2"/>
  <c r="H161" i="2"/>
  <c r="B161" i="2"/>
  <c r="F161" i="2"/>
  <c r="K161" i="2"/>
  <c r="I161" i="2"/>
  <c r="S161" i="2"/>
  <c r="J161" i="2"/>
  <c r="R161" i="2"/>
  <c r="O161" i="2"/>
  <c r="C161" i="2"/>
  <c r="E161" i="2"/>
  <c r="N161" i="2"/>
  <c r="A162" i="2" l="1"/>
  <c r="K162" i="2"/>
  <c r="L162" i="2"/>
  <c r="F162" i="2"/>
  <c r="N162" i="2"/>
  <c r="J162" i="2"/>
  <c r="H162" i="2"/>
  <c r="E162" i="2"/>
  <c r="P162" i="2"/>
  <c r="I162" i="2"/>
  <c r="R162" i="2"/>
  <c r="C162" i="2"/>
  <c r="M162" i="2"/>
  <c r="D162" i="2"/>
  <c r="B162" i="2"/>
  <c r="Q162" i="2"/>
  <c r="O162" i="2"/>
  <c r="S162" i="2"/>
  <c r="A163" i="2" l="1"/>
  <c r="K163" i="2"/>
  <c r="F163" i="2"/>
  <c r="O163" i="2"/>
  <c r="L163" i="2"/>
  <c r="Q163" i="2"/>
  <c r="I163" i="2"/>
  <c r="D163" i="2"/>
  <c r="S163" i="2"/>
  <c r="H163" i="2"/>
  <c r="M163" i="2"/>
  <c r="P163" i="2"/>
  <c r="C163" i="2"/>
  <c r="E163" i="2"/>
  <c r="B163" i="2"/>
  <c r="J163" i="2"/>
  <c r="N163" i="2"/>
  <c r="R163" i="2"/>
  <c r="A164" i="2" l="1"/>
  <c r="R164" i="2"/>
  <c r="M164" i="2"/>
  <c r="E164" i="2"/>
  <c r="O164" i="2"/>
  <c r="L164" i="2"/>
  <c r="Q164" i="2"/>
  <c r="P164" i="2"/>
  <c r="I164" i="2"/>
  <c r="F164" i="2"/>
  <c r="S164" i="2"/>
  <c r="C164" i="2"/>
  <c r="B164" i="2"/>
  <c r="N164" i="2"/>
  <c r="J164" i="2"/>
  <c r="K164" i="2"/>
  <c r="H164" i="2"/>
  <c r="D164" i="2"/>
  <c r="A165" i="2" l="1"/>
  <c r="F165" i="2"/>
  <c r="C165" i="2"/>
  <c r="M165" i="2"/>
  <c r="H165" i="2"/>
  <c r="A166" i="2" l="1"/>
  <c r="R165" i="2"/>
  <c r="L165" i="2"/>
  <c r="B165" i="2"/>
  <c r="N165" i="2"/>
  <c r="K166" i="2"/>
  <c r="F166" i="2"/>
  <c r="N166" i="2"/>
  <c r="S165" i="2"/>
  <c r="Q165" i="2"/>
  <c r="J165" i="2"/>
  <c r="H166" i="2"/>
  <c r="I166" i="2"/>
  <c r="D165" i="2"/>
  <c r="O165" i="2"/>
  <c r="L166" i="2"/>
  <c r="I165" i="2"/>
  <c r="R166" i="2"/>
  <c r="B166" i="2"/>
  <c r="E165" i="2"/>
  <c r="P165" i="2"/>
  <c r="K165" i="2"/>
  <c r="A167" i="2" l="1"/>
  <c r="Q167" i="2"/>
  <c r="K167" i="2"/>
  <c r="J166" i="2"/>
  <c r="S167" i="2"/>
  <c r="M167" i="2"/>
  <c r="F167" i="2"/>
  <c r="J167" i="2"/>
  <c r="E167" i="2"/>
  <c r="M166" i="2"/>
  <c r="R167" i="2"/>
  <c r="P166" i="2"/>
  <c r="O166" i="2"/>
  <c r="E166" i="2"/>
  <c r="D166" i="2"/>
  <c r="C166" i="2"/>
  <c r="S166" i="2"/>
  <c r="Q166" i="2"/>
  <c r="N167" i="2"/>
  <c r="A168" i="2" l="1"/>
  <c r="B168" i="2"/>
  <c r="F168" i="2"/>
  <c r="S168" i="2"/>
  <c r="L167" i="2"/>
  <c r="D168" i="2"/>
  <c r="O168" i="2"/>
  <c r="C168" i="2"/>
  <c r="O167" i="2"/>
  <c r="J168" i="2"/>
  <c r="Q168" i="2"/>
  <c r="R168" i="2"/>
  <c r="K168" i="2"/>
  <c r="H168" i="2"/>
  <c r="E168" i="2"/>
  <c r="N168" i="2"/>
  <c r="P167" i="2"/>
  <c r="H167" i="2"/>
  <c r="D167" i="2"/>
  <c r="I168" i="2"/>
  <c r="M168" i="2"/>
  <c r="P168" i="2"/>
  <c r="I167" i="2"/>
  <c r="C167" i="2"/>
  <c r="B167" i="2"/>
  <c r="A169" i="2" l="1"/>
  <c r="I169" i="2"/>
  <c r="K169" i="2"/>
  <c r="B169" i="2"/>
  <c r="R169" i="2"/>
  <c r="L168" i="2"/>
  <c r="N169" i="2"/>
  <c r="P169" i="2"/>
  <c r="A170" i="2" l="1"/>
  <c r="S169" i="2"/>
  <c r="D169" i="2"/>
  <c r="O169" i="2"/>
  <c r="Q169" i="2"/>
  <c r="C169" i="2"/>
  <c r="J170" i="2"/>
  <c r="J169" i="2"/>
  <c r="N170" i="2"/>
  <c r="K170" i="2"/>
  <c r="E170" i="2"/>
  <c r="B170" i="2"/>
  <c r="F169" i="2"/>
  <c r="H170" i="2"/>
  <c r="Q170" i="2"/>
  <c r="L169" i="2"/>
  <c r="R170" i="2"/>
  <c r="H169" i="2"/>
  <c r="E169" i="2"/>
  <c r="O170" i="2"/>
  <c r="C170" i="2"/>
  <c r="M169" i="2"/>
  <c r="D170" i="2"/>
  <c r="S170" i="2"/>
  <c r="F170" i="2"/>
  <c r="A171" i="2" l="1"/>
  <c r="I170" i="2"/>
  <c r="D171" i="2"/>
  <c r="O171" i="2"/>
  <c r="P171" i="2"/>
  <c r="K171" i="2"/>
  <c r="N171" i="2"/>
  <c r="M171" i="2"/>
  <c r="F171" i="2"/>
  <c r="B171" i="2"/>
  <c r="L171" i="2"/>
  <c r="J171" i="2"/>
  <c r="L170" i="2"/>
  <c r="M170" i="2"/>
  <c r="P170" i="2"/>
  <c r="C171" i="2"/>
  <c r="S171" i="2"/>
  <c r="A172" i="2" l="1"/>
  <c r="I171" i="2"/>
  <c r="E171" i="2"/>
  <c r="S172" i="2"/>
  <c r="H171" i="2"/>
  <c r="K172" i="2"/>
  <c r="H172" i="2"/>
  <c r="M172" i="2"/>
  <c r="Q171" i="2"/>
  <c r="C172" i="2"/>
  <c r="R171" i="2"/>
  <c r="A173" i="2" l="1"/>
  <c r="J173" i="2"/>
  <c r="B173" i="2"/>
  <c r="I172" i="2"/>
  <c r="I173" i="2"/>
  <c r="O172" i="2"/>
  <c r="L172" i="2"/>
  <c r="H173" i="2"/>
  <c r="B172" i="2"/>
  <c r="N172" i="2"/>
  <c r="P172" i="2"/>
  <c r="R172" i="2"/>
  <c r="F172" i="2"/>
  <c r="J172" i="2"/>
  <c r="N173" i="2"/>
  <c r="E172" i="2"/>
  <c r="R173" i="2"/>
  <c r="D172" i="2"/>
  <c r="Q172" i="2"/>
  <c r="A174" i="2" l="1"/>
  <c r="E173" i="2"/>
  <c r="P173" i="2"/>
  <c r="C173" i="2"/>
  <c r="O173" i="2"/>
  <c r="M174" i="2"/>
  <c r="O174" i="2"/>
  <c r="F173" i="2"/>
  <c r="S173" i="2"/>
  <c r="D173" i="2"/>
  <c r="M173" i="2"/>
  <c r="K173" i="2"/>
  <c r="L173" i="2"/>
  <c r="Q173" i="2"/>
  <c r="AD151" i="2" l="1"/>
  <c r="X151" i="2"/>
  <c r="A175" i="2"/>
  <c r="C174" i="2"/>
  <c r="J174" i="2"/>
  <c r="J175" i="2"/>
  <c r="I174" i="2"/>
  <c r="Q174" i="2"/>
  <c r="K175" i="2"/>
  <c r="B174" i="2"/>
  <c r="D175" i="2"/>
  <c r="M13" i="3"/>
  <c r="L175" i="2"/>
  <c r="S174" i="2"/>
  <c r="R174" i="2"/>
  <c r="E174" i="2"/>
  <c r="P174" i="2"/>
  <c r="K174" i="2"/>
  <c r="L174" i="2"/>
  <c r="N174" i="2"/>
  <c r="F174" i="2"/>
  <c r="H174" i="2"/>
  <c r="D174" i="2"/>
  <c r="Y151" i="2" l="1"/>
  <c r="AB151" i="2"/>
  <c r="W151" i="2"/>
  <c r="AH151" i="2"/>
  <c r="AE151" i="2"/>
  <c r="V151" i="2"/>
  <c r="U151" i="2"/>
  <c r="AA151" i="2"/>
  <c r="AC151" i="2"/>
  <c r="Z151" i="2"/>
  <c r="A176" i="2"/>
  <c r="E175" i="2"/>
  <c r="F175" i="2"/>
  <c r="S175" i="2"/>
  <c r="N13" i="3"/>
  <c r="Q13" i="3"/>
  <c r="B175" i="2"/>
  <c r="AJ151" i="2"/>
  <c r="M175" i="2"/>
  <c r="H175" i="2"/>
  <c r="E176" i="2"/>
  <c r="M176" i="2"/>
  <c r="F13" i="3"/>
  <c r="I176" i="2"/>
  <c r="K176" i="2"/>
  <c r="I175" i="2"/>
  <c r="F176" i="2"/>
  <c r="C175" i="2"/>
  <c r="N175" i="2"/>
  <c r="H13" i="3"/>
  <c r="P175" i="2"/>
  <c r="D176" i="2"/>
  <c r="E13" i="3"/>
  <c r="K13" i="3"/>
  <c r="B176" i="2"/>
  <c r="R175" i="2"/>
  <c r="Q176" i="2"/>
  <c r="L13" i="3"/>
  <c r="D13" i="3"/>
  <c r="O175" i="2"/>
  <c r="Q175" i="2"/>
  <c r="I13" i="3"/>
  <c r="J176" i="2"/>
  <c r="J13" i="3"/>
  <c r="N176" i="2"/>
  <c r="O176" i="2"/>
  <c r="A177" i="2" l="1"/>
  <c r="C14" i="3"/>
  <c r="N177" i="2"/>
  <c r="F177" i="2"/>
  <c r="S13" i="3"/>
  <c r="C177" i="2"/>
  <c r="B14" i="3"/>
  <c r="AI151" i="2"/>
  <c r="L177" i="2"/>
  <c r="P177" i="2"/>
  <c r="P176" i="2"/>
  <c r="R176" i="2"/>
  <c r="H176" i="2"/>
  <c r="R177" i="2"/>
  <c r="S176" i="2"/>
  <c r="M177" i="2"/>
  <c r="AF151" i="2"/>
  <c r="C176" i="2"/>
  <c r="L176" i="2"/>
  <c r="AG151" i="2"/>
  <c r="P13" i="3" s="1"/>
  <c r="C73" i="3" l="1"/>
  <c r="B73" i="3"/>
  <c r="A178" i="2"/>
  <c r="E177" i="2"/>
  <c r="Q178" i="2"/>
  <c r="R178" i="2"/>
  <c r="K177" i="2"/>
  <c r="H178" i="2"/>
  <c r="F178" i="2"/>
  <c r="D177" i="2"/>
  <c r="O177" i="2"/>
  <c r="B178" i="2"/>
  <c r="E178" i="2"/>
  <c r="Q177" i="2"/>
  <c r="R13" i="3"/>
  <c r="P178" i="2"/>
  <c r="H177" i="2"/>
  <c r="J177" i="2"/>
  <c r="S177" i="2"/>
  <c r="O13" i="3"/>
  <c r="B177" i="2"/>
  <c r="I178" i="2"/>
  <c r="J178" i="2"/>
  <c r="I177" i="2"/>
  <c r="A179" i="2" l="1"/>
  <c r="R179" i="2"/>
  <c r="J179" i="2"/>
  <c r="L178" i="2"/>
  <c r="D179" i="2"/>
  <c r="B179" i="2"/>
  <c r="O179" i="2"/>
  <c r="M179" i="2"/>
  <c r="N178" i="2"/>
  <c r="K178" i="2"/>
  <c r="C179" i="2"/>
  <c r="E179" i="2"/>
  <c r="F179" i="2"/>
  <c r="M178" i="2"/>
  <c r="Q179" i="2"/>
  <c r="S178" i="2"/>
  <c r="C178" i="2"/>
  <c r="P179" i="2"/>
  <c r="H179" i="2"/>
  <c r="D178" i="2"/>
  <c r="L179" i="2"/>
  <c r="N179" i="2"/>
  <c r="S179" i="2"/>
  <c r="O178" i="2"/>
  <c r="K179" i="2"/>
  <c r="I179" i="2"/>
  <c r="A180" i="2" l="1"/>
  <c r="S180" i="2"/>
  <c r="J180" i="2"/>
  <c r="Q180" i="2"/>
  <c r="D180" i="2"/>
  <c r="F180" i="2"/>
  <c r="M180" i="2"/>
  <c r="C180" i="2"/>
  <c r="H180" i="2"/>
  <c r="R180" i="2"/>
  <c r="L180" i="2"/>
  <c r="I180" i="2"/>
  <c r="B180" i="2"/>
  <c r="E180" i="2"/>
  <c r="K180" i="2"/>
  <c r="P180" i="2"/>
  <c r="O180" i="2"/>
  <c r="N180" i="2"/>
  <c r="A181" i="2" l="1"/>
  <c r="P181" i="2"/>
  <c r="K181" i="2"/>
  <c r="Q181" i="2"/>
  <c r="O181" i="2"/>
  <c r="C181" i="2"/>
  <c r="H181" i="2"/>
  <c r="B181" i="2"/>
  <c r="L181" i="2"/>
  <c r="N181" i="2"/>
  <c r="F181" i="2"/>
  <c r="M181" i="2"/>
  <c r="D181" i="2"/>
  <c r="I181" i="2"/>
  <c r="E181" i="2"/>
  <c r="J181" i="2"/>
  <c r="S181" i="2"/>
  <c r="R181" i="2"/>
  <c r="A182" i="2" l="1"/>
  <c r="D182" i="2"/>
  <c r="A183" i="2" l="1"/>
  <c r="M183" i="2"/>
  <c r="O182" i="2"/>
  <c r="L182" i="2"/>
  <c r="Q182" i="2"/>
  <c r="B183" i="2"/>
  <c r="L183" i="2"/>
  <c r="O183" i="2"/>
  <c r="K183" i="2"/>
  <c r="R183" i="2"/>
  <c r="C182" i="2"/>
  <c r="M182" i="2"/>
  <c r="I183" i="2"/>
  <c r="C183" i="2"/>
  <c r="B182" i="2"/>
  <c r="S182" i="2"/>
  <c r="J183" i="2"/>
  <c r="S183" i="2"/>
  <c r="I182" i="2"/>
  <c r="R182" i="2"/>
  <c r="Q183" i="2"/>
  <c r="J182" i="2"/>
  <c r="H182" i="2"/>
  <c r="N182" i="2"/>
  <c r="N183" i="2"/>
  <c r="H183" i="2"/>
  <c r="P182" i="2"/>
  <c r="K182" i="2"/>
  <c r="F182" i="2"/>
  <c r="E182" i="2"/>
  <c r="P183" i="2"/>
  <c r="F183" i="2"/>
  <c r="A184" i="2" l="1"/>
  <c r="Q184" i="2"/>
  <c r="D183" i="2"/>
  <c r="F184" i="2"/>
  <c r="E183" i="2"/>
  <c r="J184" i="2"/>
  <c r="N184" i="2"/>
  <c r="P184" i="2"/>
  <c r="B184" i="2"/>
  <c r="C184" i="2"/>
  <c r="M184" i="2"/>
  <c r="E184" i="2"/>
  <c r="L184" i="2"/>
  <c r="H184" i="2"/>
  <c r="S184" i="2"/>
  <c r="I184" i="2"/>
  <c r="K184" i="2"/>
  <c r="R184" i="2"/>
  <c r="O184" i="2"/>
  <c r="D184" i="2"/>
  <c r="A185" i="2" l="1"/>
  <c r="K185" i="2"/>
  <c r="S185" i="2"/>
  <c r="J185" i="2"/>
  <c r="C185" i="2"/>
  <c r="O185" i="2"/>
  <c r="B185" i="2"/>
  <c r="Q185" i="2"/>
  <c r="F185" i="2"/>
  <c r="H185" i="2"/>
  <c r="M185" i="2"/>
  <c r="D185" i="2"/>
  <c r="P185" i="2"/>
  <c r="R185" i="2"/>
  <c r="L185" i="2"/>
  <c r="I185" i="2"/>
  <c r="E185" i="2"/>
  <c r="N185" i="2"/>
  <c r="A186" i="2" l="1"/>
  <c r="K186" i="2"/>
  <c r="J186" i="2"/>
  <c r="L186" i="2"/>
  <c r="N186" i="2"/>
  <c r="M186" i="2"/>
  <c r="R186" i="2"/>
  <c r="H186" i="2"/>
  <c r="E186" i="2"/>
  <c r="C186" i="2"/>
  <c r="S186" i="2"/>
  <c r="O186" i="2"/>
  <c r="D186" i="2"/>
  <c r="B186" i="2"/>
  <c r="F186" i="2"/>
  <c r="Q186" i="2"/>
  <c r="I186" i="2"/>
  <c r="P186" i="2"/>
  <c r="A187" i="2" l="1"/>
  <c r="B187" i="2"/>
  <c r="C187" i="2"/>
  <c r="H187" i="2"/>
  <c r="P187" i="2"/>
  <c r="O187" i="2"/>
  <c r="J187" i="2"/>
  <c r="K187" i="2"/>
  <c r="N187" i="2"/>
  <c r="R187" i="2"/>
  <c r="F187" i="2"/>
  <c r="Q187" i="2"/>
  <c r="E187" i="2"/>
  <c r="S187" i="2"/>
  <c r="D187" i="2"/>
  <c r="M187" i="2"/>
  <c r="L187" i="2"/>
  <c r="I187" i="2"/>
  <c r="A188" i="2" l="1"/>
  <c r="P188" i="2"/>
  <c r="B188" i="2"/>
  <c r="J188" i="2"/>
  <c r="E188" i="2"/>
  <c r="S188" i="2"/>
  <c r="L188" i="2"/>
  <c r="K188" i="2"/>
  <c r="I188" i="2"/>
  <c r="R188" i="2"/>
  <c r="O188" i="2"/>
  <c r="F188" i="2"/>
  <c r="Q188" i="2"/>
  <c r="N188" i="2"/>
  <c r="H188" i="2"/>
  <c r="C188" i="2"/>
  <c r="M188" i="2"/>
  <c r="D188" i="2"/>
  <c r="A189" i="2" l="1"/>
  <c r="M189" i="2"/>
  <c r="C189" i="2"/>
  <c r="F189" i="2"/>
  <c r="S189" i="2"/>
  <c r="B189" i="2"/>
  <c r="J189" i="2"/>
  <c r="D189" i="2"/>
  <c r="I189" i="2"/>
  <c r="Q189" i="2"/>
  <c r="L189" i="2"/>
  <c r="R189" i="2"/>
  <c r="O189" i="2"/>
  <c r="P189" i="2"/>
  <c r="N189" i="2"/>
  <c r="H189" i="2"/>
  <c r="K189" i="2"/>
  <c r="E189" i="2"/>
  <c r="A190" i="2" l="1"/>
  <c r="D190" i="2"/>
  <c r="A191" i="2" l="1"/>
  <c r="P190" i="2"/>
  <c r="S190" i="2"/>
  <c r="I190" i="2"/>
  <c r="I191" i="2"/>
  <c r="L191" i="2"/>
  <c r="F190" i="2"/>
  <c r="J191" i="2"/>
  <c r="C191" i="2"/>
  <c r="H190" i="2"/>
  <c r="K191" i="2"/>
  <c r="Q191" i="2"/>
  <c r="E191" i="2"/>
  <c r="O190" i="2"/>
  <c r="B190" i="2"/>
  <c r="F191" i="2"/>
  <c r="D191" i="2"/>
  <c r="M190" i="2"/>
  <c r="K190" i="2"/>
  <c r="M191" i="2"/>
  <c r="C190" i="2"/>
  <c r="O191" i="2"/>
  <c r="E190" i="2"/>
  <c r="J190" i="2"/>
  <c r="Q190" i="2"/>
  <c r="B191" i="2"/>
  <c r="H191" i="2"/>
  <c r="L190" i="2"/>
  <c r="R190" i="2"/>
  <c r="N191" i="2"/>
  <c r="R191" i="2"/>
  <c r="P191" i="2"/>
  <c r="N190" i="2"/>
  <c r="S191" i="2"/>
  <c r="A192" i="2" l="1"/>
  <c r="H192" i="2"/>
  <c r="L192" i="2"/>
  <c r="O192" i="2"/>
  <c r="K192" i="2"/>
  <c r="I192" i="2"/>
  <c r="E192" i="2"/>
  <c r="B192" i="2"/>
  <c r="R192" i="2"/>
  <c r="N192" i="2"/>
  <c r="M192" i="2"/>
  <c r="J192" i="2"/>
  <c r="F192" i="2"/>
  <c r="P192" i="2"/>
  <c r="C192" i="2"/>
  <c r="Q192" i="2"/>
  <c r="S192" i="2"/>
  <c r="A193" i="2" l="1"/>
  <c r="I193" i="2"/>
  <c r="D193" i="2"/>
  <c r="L193" i="2"/>
  <c r="E193" i="2"/>
  <c r="R193" i="2"/>
  <c r="N193" i="2"/>
  <c r="B193" i="2"/>
  <c r="O193" i="2"/>
  <c r="P193" i="2"/>
  <c r="C193" i="2"/>
  <c r="J193" i="2"/>
  <c r="K193" i="2"/>
  <c r="F193" i="2"/>
  <c r="M193" i="2"/>
  <c r="D192" i="2"/>
  <c r="H193" i="2"/>
  <c r="S193" i="2"/>
  <c r="Q193" i="2"/>
  <c r="A194" i="2" l="1"/>
  <c r="I194" i="2"/>
  <c r="Q194" i="2"/>
  <c r="F194" i="2"/>
  <c r="N194" i="2"/>
  <c r="O194" i="2"/>
  <c r="L194" i="2"/>
  <c r="E194" i="2"/>
  <c r="H194" i="2"/>
  <c r="B194" i="2"/>
  <c r="S194" i="2"/>
  <c r="K194" i="2"/>
  <c r="P194" i="2"/>
  <c r="M194" i="2"/>
  <c r="J194" i="2"/>
  <c r="R194" i="2"/>
  <c r="C194" i="2"/>
  <c r="D194" i="2"/>
  <c r="A195" i="2" l="1"/>
  <c r="J195" i="2"/>
  <c r="L195" i="2"/>
  <c r="I195" i="2"/>
  <c r="P195" i="2"/>
  <c r="C195" i="2"/>
  <c r="H195" i="2"/>
  <c r="D195" i="2"/>
  <c r="O195" i="2"/>
  <c r="B195" i="2"/>
  <c r="R195" i="2"/>
  <c r="Q195" i="2"/>
  <c r="M195" i="2"/>
  <c r="K195" i="2"/>
  <c r="E195" i="2"/>
  <c r="S195" i="2"/>
  <c r="F195" i="2"/>
  <c r="N195" i="2"/>
  <c r="A196" i="2" l="1"/>
  <c r="L196" i="2"/>
  <c r="Q196" i="2"/>
  <c r="K196" i="2"/>
  <c r="S196" i="2"/>
  <c r="E196" i="2"/>
  <c r="D196" i="2"/>
  <c r="H196" i="2"/>
  <c r="O196" i="2"/>
  <c r="P196" i="2"/>
  <c r="C196" i="2"/>
  <c r="M196" i="2"/>
  <c r="F196" i="2"/>
  <c r="N196" i="2"/>
  <c r="J196" i="2"/>
  <c r="R196" i="2"/>
  <c r="B196" i="2"/>
  <c r="I196" i="2"/>
  <c r="A197" i="2" l="1"/>
  <c r="P197" i="2"/>
  <c r="I197" i="2"/>
  <c r="E197" i="2"/>
  <c r="J197" i="2"/>
  <c r="F197" i="2"/>
  <c r="H197" i="2"/>
  <c r="D197" i="2"/>
  <c r="K197" i="2"/>
  <c r="N197" i="2"/>
  <c r="Q197" i="2"/>
  <c r="O197" i="2"/>
  <c r="B197" i="2"/>
  <c r="C197" i="2"/>
  <c r="M197" i="2"/>
  <c r="R197" i="2"/>
  <c r="S197" i="2"/>
  <c r="L197" i="2"/>
  <c r="A198" i="2" l="1"/>
  <c r="E198" i="2"/>
  <c r="B198" i="2"/>
  <c r="K198" i="2"/>
  <c r="H198" i="2"/>
  <c r="O198" i="2"/>
  <c r="J198" i="2"/>
  <c r="R198" i="2"/>
  <c r="C198" i="2"/>
  <c r="M198" i="2"/>
  <c r="D198" i="2"/>
  <c r="S198" i="2"/>
  <c r="P198" i="2"/>
  <c r="N198" i="2"/>
  <c r="Q198" i="2"/>
  <c r="F198" i="2"/>
  <c r="L198" i="2"/>
  <c r="I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Q14" i="3"/>
  <c r="O199" i="2"/>
  <c r="S199" i="2"/>
  <c r="K14" i="3"/>
  <c r="N14" i="3"/>
  <c r="L14" i="3"/>
  <c r="I14" i="3"/>
  <c r="M14" i="3"/>
  <c r="F14" i="3"/>
  <c r="H14" i="3"/>
  <c r="D14" i="3"/>
  <c r="C199" i="2"/>
  <c r="AG175" i="2"/>
  <c r="R199" i="2"/>
  <c r="J14" i="3"/>
  <c r="E14" i="3"/>
  <c r="AI175" i="2"/>
  <c r="A200" i="2" l="1"/>
  <c r="AF175" i="2"/>
  <c r="F199" i="2"/>
  <c r="F200" i="2"/>
  <c r="I200" i="2"/>
  <c r="P200" i="2"/>
  <c r="Q200" i="2"/>
  <c r="B199" i="2"/>
  <c r="AJ175" i="2"/>
  <c r="K199" i="2"/>
  <c r="O200" i="2"/>
  <c r="I199" i="2"/>
  <c r="S200" i="2"/>
  <c r="N199" i="2"/>
  <c r="E200" i="2"/>
  <c r="P14" i="3"/>
  <c r="M199" i="2"/>
  <c r="Q199" i="2"/>
  <c r="L199" i="2"/>
  <c r="E199" i="2"/>
  <c r="H199" i="2"/>
  <c r="O14" i="3"/>
  <c r="J199" i="2"/>
  <c r="C15" i="3"/>
  <c r="R14" i="3"/>
  <c r="D199" i="2"/>
  <c r="B74" i="3" l="1"/>
  <c r="A201" i="2"/>
  <c r="B15" i="3"/>
  <c r="L200" i="2"/>
  <c r="F201" i="2"/>
  <c r="O201" i="2"/>
  <c r="C200" i="2"/>
  <c r="B200" i="2"/>
  <c r="B201" i="2"/>
  <c r="M200" i="2"/>
  <c r="K200" i="2"/>
  <c r="J200" i="2"/>
  <c r="S14" i="3"/>
  <c r="H200" i="2"/>
  <c r="S201" i="2"/>
  <c r="D200" i="2"/>
  <c r="N200" i="2"/>
  <c r="R200" i="2"/>
  <c r="C74" i="3" l="1"/>
  <c r="A202" i="2"/>
  <c r="K201" i="2"/>
  <c r="E201" i="2"/>
  <c r="H201" i="2"/>
  <c r="L201" i="2"/>
  <c r="I201" i="2"/>
  <c r="C202" i="2"/>
  <c r="N201" i="2"/>
  <c r="J201" i="2"/>
  <c r="C201" i="2"/>
  <c r="R201" i="2"/>
  <c r="Q201" i="2"/>
  <c r="P201" i="2"/>
  <c r="D201" i="2"/>
  <c r="M201" i="2"/>
  <c r="M202" i="2"/>
  <c r="A203" i="2" l="1"/>
  <c r="L203" i="2"/>
  <c r="K203" i="2"/>
  <c r="F203" i="2"/>
  <c r="J203" i="2"/>
  <c r="L202" i="2"/>
  <c r="H203" i="2"/>
  <c r="P203" i="2"/>
  <c r="I202" i="2"/>
  <c r="S202" i="2"/>
  <c r="D203" i="2"/>
  <c r="N202" i="2"/>
  <c r="J202" i="2"/>
  <c r="C203" i="2"/>
  <c r="P202" i="2"/>
  <c r="I203" i="2"/>
  <c r="E202" i="2"/>
  <c r="B202" i="2"/>
  <c r="D202" i="2"/>
  <c r="O202" i="2"/>
  <c r="E203" i="2"/>
  <c r="Q203" i="2"/>
  <c r="R202" i="2"/>
  <c r="O203" i="2"/>
  <c r="Q202" i="2"/>
  <c r="F202" i="2"/>
  <c r="R203" i="2"/>
  <c r="K202" i="2"/>
  <c r="H202" i="2"/>
  <c r="M203" i="2"/>
  <c r="B203" i="2"/>
  <c r="S203" i="2"/>
  <c r="N203" i="2"/>
  <c r="A204" i="2" l="1"/>
  <c r="C204" i="2"/>
  <c r="B204" i="2"/>
  <c r="K204" i="2"/>
  <c r="F204" i="2"/>
  <c r="R204" i="2"/>
  <c r="E204" i="2"/>
  <c r="I204" i="2"/>
  <c r="S204" i="2"/>
  <c r="P204" i="2"/>
  <c r="H204" i="2"/>
  <c r="Q204" i="2"/>
  <c r="L204" i="2"/>
  <c r="J204" i="2"/>
  <c r="M204" i="2"/>
  <c r="D204" i="2"/>
  <c r="O204" i="2"/>
  <c r="N204" i="2"/>
  <c r="A205" i="2" l="1"/>
  <c r="J205" i="2"/>
  <c r="C205" i="2"/>
  <c r="M205" i="2"/>
  <c r="Q205" i="2"/>
  <c r="D205" i="2"/>
  <c r="N205" i="2"/>
  <c r="P205" i="2"/>
  <c r="E205" i="2"/>
  <c r="K205" i="2"/>
  <c r="S205" i="2"/>
  <c r="F205" i="2"/>
  <c r="H205" i="2"/>
  <c r="O205" i="2"/>
  <c r="B205" i="2"/>
  <c r="L205" i="2"/>
  <c r="R205" i="2"/>
  <c r="I205" i="2"/>
  <c r="A206" i="2" l="1"/>
  <c r="E206" i="2"/>
  <c r="K206" i="2"/>
  <c r="I206" i="2"/>
  <c r="J206" i="2"/>
  <c r="O206" i="2"/>
  <c r="P206" i="2"/>
  <c r="M206" i="2"/>
  <c r="C206" i="2"/>
  <c r="R206" i="2"/>
  <c r="H206" i="2"/>
  <c r="N206" i="2"/>
  <c r="S206" i="2"/>
  <c r="L206" i="2"/>
  <c r="F206" i="2"/>
  <c r="B206" i="2"/>
  <c r="D206" i="2"/>
  <c r="A207" i="2" l="1"/>
  <c r="B207" i="2"/>
  <c r="S207" i="2"/>
  <c r="O207" i="2"/>
  <c r="F207" i="2"/>
  <c r="H207" i="2"/>
  <c r="Q207" i="2"/>
  <c r="P207" i="2"/>
  <c r="I207" i="2"/>
  <c r="E207" i="2"/>
  <c r="K207" i="2"/>
  <c r="L207" i="2"/>
  <c r="M207" i="2"/>
  <c r="Q206" i="2"/>
  <c r="D207" i="2"/>
  <c r="C207" i="2"/>
  <c r="A208" i="2" l="1"/>
  <c r="R208" i="2"/>
  <c r="J207" i="2"/>
  <c r="P208" i="2"/>
  <c r="D208" i="2"/>
  <c r="N207" i="2"/>
  <c r="H208" i="2"/>
  <c r="F208" i="2"/>
  <c r="Q208" i="2"/>
  <c r="M208" i="2"/>
  <c r="K208" i="2"/>
  <c r="I208" i="2"/>
  <c r="L208" i="2"/>
  <c r="N208" i="2"/>
  <c r="R207" i="2"/>
  <c r="E208" i="2"/>
  <c r="C208" i="2"/>
  <c r="A209" i="2" l="1"/>
  <c r="R209" i="2"/>
  <c r="D209" i="2"/>
  <c r="B208" i="2"/>
  <c r="O208" i="2"/>
  <c r="S209" i="2"/>
  <c r="F209" i="2"/>
  <c r="M209" i="2"/>
  <c r="S208" i="2"/>
  <c r="H209" i="2"/>
  <c r="J208" i="2"/>
  <c r="Q209" i="2"/>
  <c r="A210" i="2" l="1"/>
  <c r="E210" i="2"/>
  <c r="H210" i="2"/>
  <c r="I209" i="2"/>
  <c r="K210" i="2"/>
  <c r="C210" i="2"/>
  <c r="C209" i="2"/>
  <c r="O209" i="2"/>
  <c r="M210" i="2"/>
  <c r="K209" i="2"/>
  <c r="L209" i="2"/>
  <c r="F210" i="2"/>
  <c r="E209" i="2"/>
  <c r="P210" i="2"/>
  <c r="P209" i="2"/>
  <c r="R210" i="2"/>
  <c r="I210" i="2"/>
  <c r="N210" i="2"/>
  <c r="J209" i="2"/>
  <c r="L210" i="2"/>
  <c r="N209" i="2"/>
  <c r="B209" i="2"/>
  <c r="Q210" i="2"/>
  <c r="B210" i="2"/>
  <c r="A211" i="2" l="1"/>
  <c r="J210" i="2"/>
  <c r="O211" i="2"/>
  <c r="Q211" i="2"/>
  <c r="O210" i="2"/>
  <c r="K211" i="2"/>
  <c r="D210" i="2"/>
  <c r="P211" i="2"/>
  <c r="J211" i="2"/>
  <c r="H211" i="2"/>
  <c r="D211" i="2"/>
  <c r="C211" i="2"/>
  <c r="I211" i="2"/>
  <c r="M211" i="2"/>
  <c r="S210" i="2"/>
  <c r="A212" i="2" l="1"/>
  <c r="L211" i="2"/>
  <c r="M212" i="2"/>
  <c r="E212" i="2"/>
  <c r="S212" i="2"/>
  <c r="R211" i="2"/>
  <c r="N211" i="2"/>
  <c r="J212" i="2"/>
  <c r="L212" i="2"/>
  <c r="I212" i="2"/>
  <c r="F211" i="2"/>
  <c r="S211" i="2"/>
  <c r="D212" i="2"/>
  <c r="C212" i="2"/>
  <c r="O212" i="2"/>
  <c r="R212" i="2"/>
  <c r="Q212" i="2"/>
  <c r="N212" i="2"/>
  <c r="H212" i="2"/>
  <c r="K212" i="2"/>
  <c r="E211" i="2"/>
  <c r="P212" i="2"/>
  <c r="F212" i="2"/>
  <c r="B211" i="2"/>
  <c r="B212" i="2"/>
  <c r="A213" i="2" l="1"/>
  <c r="D213" i="2"/>
  <c r="H213" i="2"/>
  <c r="S213" i="2"/>
  <c r="K213" i="2"/>
  <c r="P213" i="2"/>
  <c r="F213" i="2"/>
  <c r="O213" i="2"/>
  <c r="I213" i="2"/>
  <c r="R213" i="2"/>
  <c r="E213" i="2"/>
  <c r="N213" i="2"/>
  <c r="C213" i="2"/>
  <c r="L213" i="2"/>
  <c r="M213" i="2"/>
  <c r="J213" i="2"/>
  <c r="B213" i="2"/>
  <c r="Q213" i="2"/>
  <c r="A214" i="2" l="1"/>
  <c r="E214" i="2"/>
  <c r="J214" i="2"/>
  <c r="S214" i="2"/>
  <c r="L214" i="2"/>
  <c r="F214" i="2"/>
  <c r="C214" i="2"/>
  <c r="N214" i="2"/>
  <c r="K214" i="2"/>
  <c r="P214" i="2"/>
  <c r="H214" i="2"/>
  <c r="R214" i="2"/>
  <c r="Q214" i="2"/>
  <c r="M214" i="2"/>
  <c r="I214" i="2"/>
  <c r="B214" i="2"/>
  <c r="O214" i="2"/>
  <c r="D214" i="2"/>
  <c r="A215" i="2" l="1"/>
  <c r="D215" i="2"/>
  <c r="B215" i="2"/>
  <c r="O215" i="2"/>
  <c r="K215" i="2"/>
  <c r="H215" i="2"/>
  <c r="P215" i="2"/>
  <c r="N215" i="2"/>
  <c r="I215" i="2"/>
  <c r="L215" i="2"/>
  <c r="E215" i="2"/>
  <c r="Q215" i="2"/>
  <c r="M215" i="2"/>
  <c r="F215" i="2"/>
  <c r="C215" i="2"/>
  <c r="S215" i="2"/>
  <c r="J215" i="2"/>
  <c r="R215" i="2"/>
  <c r="A216" i="2" l="1"/>
  <c r="B216" i="2"/>
  <c r="C216" i="2"/>
  <c r="Q216" i="2"/>
  <c r="N216" i="2"/>
  <c r="K216" i="2"/>
  <c r="F216" i="2"/>
  <c r="M216" i="2"/>
  <c r="J216" i="2"/>
  <c r="H216" i="2"/>
  <c r="S216" i="2"/>
  <c r="I216" i="2"/>
  <c r="E216" i="2"/>
  <c r="O216" i="2"/>
  <c r="R216" i="2"/>
  <c r="P216" i="2"/>
  <c r="D216" i="2"/>
  <c r="L216" i="2"/>
  <c r="A217" i="2" l="1"/>
  <c r="K217" i="2"/>
  <c r="L217" i="2"/>
  <c r="F217" i="2"/>
  <c r="R217" i="2"/>
  <c r="C217" i="2"/>
  <c r="S217" i="2"/>
  <c r="I217" i="2"/>
  <c r="E217" i="2"/>
  <c r="M217" i="2"/>
  <c r="O217" i="2"/>
  <c r="J217" i="2"/>
  <c r="H217" i="2"/>
  <c r="Q217" i="2"/>
  <c r="P217" i="2"/>
  <c r="B217" i="2"/>
  <c r="N217" i="2"/>
  <c r="D217" i="2"/>
  <c r="A218" i="2" l="1"/>
  <c r="J218" i="2"/>
  <c r="L218" i="2"/>
  <c r="R218" i="2"/>
  <c r="N218" i="2"/>
  <c r="C218" i="2"/>
  <c r="F218" i="2"/>
  <c r="O218" i="2"/>
  <c r="S218" i="2"/>
  <c r="D218" i="2"/>
  <c r="P218" i="2"/>
  <c r="I218" i="2"/>
  <c r="M218" i="2"/>
  <c r="E218" i="2"/>
  <c r="K218" i="2"/>
  <c r="Q218" i="2"/>
  <c r="B218" i="2"/>
  <c r="H218" i="2"/>
  <c r="A219" i="2" l="1"/>
  <c r="C219" i="2"/>
  <c r="H219" i="2"/>
  <c r="D219" i="2"/>
  <c r="L219" i="2"/>
  <c r="F219" i="2"/>
  <c r="I219" i="2"/>
  <c r="P219" i="2"/>
  <c r="S219" i="2"/>
  <c r="B219" i="2"/>
  <c r="J219" i="2"/>
  <c r="K219" i="2"/>
  <c r="Q219" i="2"/>
  <c r="N219" i="2"/>
  <c r="E219" i="2"/>
  <c r="M219" i="2"/>
  <c r="R219" i="2"/>
  <c r="O219" i="2"/>
  <c r="A220" i="2" l="1"/>
  <c r="F220" i="2"/>
  <c r="D220" i="2"/>
  <c r="Q220" i="2"/>
  <c r="M220" i="2"/>
  <c r="L220" i="2"/>
  <c r="I220" i="2"/>
  <c r="R220" i="2"/>
  <c r="N220" i="2"/>
  <c r="S220" i="2"/>
  <c r="E220" i="2"/>
  <c r="K220" i="2"/>
  <c r="B220" i="2"/>
  <c r="O220" i="2"/>
  <c r="C220" i="2"/>
  <c r="H220" i="2"/>
  <c r="P220" i="2"/>
  <c r="J220" i="2"/>
  <c r="A221" i="2" l="1"/>
  <c r="R221" i="2"/>
  <c r="C221" i="2"/>
  <c r="F221" i="2"/>
  <c r="N221" i="2"/>
  <c r="J221" i="2"/>
  <c r="K221" i="2"/>
  <c r="D221" i="2"/>
  <c r="I221" i="2"/>
  <c r="M221" i="2"/>
  <c r="H221" i="2"/>
  <c r="E221" i="2"/>
  <c r="S221" i="2"/>
  <c r="Q221" i="2"/>
  <c r="B221" i="2"/>
  <c r="P221" i="2"/>
  <c r="O221" i="2"/>
  <c r="L221" i="2"/>
  <c r="A222" i="2" l="1"/>
  <c r="N222" i="2"/>
  <c r="S222" i="2"/>
  <c r="Q222" i="2"/>
  <c r="D222" i="2"/>
  <c r="L222" i="2"/>
  <c r="M222" i="2"/>
  <c r="E222" i="2"/>
  <c r="O222" i="2"/>
  <c r="B222" i="2"/>
  <c r="F222" i="2"/>
  <c r="J222" i="2"/>
  <c r="P222" i="2"/>
  <c r="K222" i="2"/>
  <c r="C222" i="2"/>
  <c r="R222" i="2"/>
  <c r="I222" i="2"/>
  <c r="H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M15" i="3"/>
  <c r="N15" i="3"/>
  <c r="F15" i="3"/>
  <c r="K223" i="2"/>
  <c r="R223" i="2"/>
  <c r="E223" i="2"/>
  <c r="P223" i="2"/>
  <c r="Q223" i="2"/>
  <c r="E15" i="3"/>
  <c r="F223" i="2"/>
  <c r="H15" i="3"/>
  <c r="L15" i="3"/>
  <c r="Q15" i="3"/>
  <c r="J15" i="3"/>
  <c r="I223" i="2"/>
  <c r="I15" i="3"/>
  <c r="AJ199" i="2"/>
  <c r="K15" i="3"/>
  <c r="O223" i="2"/>
  <c r="D15" i="3"/>
  <c r="AF199" i="2"/>
  <c r="A224" i="2" l="1"/>
  <c r="AG199" i="2"/>
  <c r="AI199" i="2"/>
  <c r="N223" i="2"/>
  <c r="P15" i="3"/>
  <c r="C223" i="2"/>
  <c r="M223" i="2"/>
  <c r="O15" i="3"/>
  <c r="M224" i="2"/>
  <c r="D223" i="2"/>
  <c r="B223" i="2"/>
  <c r="L223" i="2"/>
  <c r="S15" i="3"/>
  <c r="H223" i="2"/>
  <c r="S223" i="2"/>
  <c r="J223" i="2"/>
  <c r="C75" i="3" l="1"/>
  <c r="B75" i="3"/>
  <c r="A225" i="2"/>
  <c r="B16" i="3"/>
  <c r="K224" i="2"/>
  <c r="F224" i="2"/>
  <c r="N224" i="2"/>
  <c r="P225" i="2"/>
  <c r="J224" i="2"/>
  <c r="B225" i="2"/>
  <c r="L225" i="2"/>
  <c r="I225" i="2"/>
  <c r="O224" i="2"/>
  <c r="C224" i="2"/>
  <c r="F225" i="2"/>
  <c r="I224" i="2"/>
  <c r="B224" i="2"/>
  <c r="R224" i="2"/>
  <c r="L224" i="2"/>
  <c r="P224" i="2"/>
  <c r="D224" i="2"/>
  <c r="C16" i="3"/>
  <c r="E224" i="2"/>
  <c r="N225" i="2"/>
  <c r="H225" i="2"/>
  <c r="R225" i="2"/>
  <c r="S224" i="2"/>
  <c r="H224" i="2"/>
  <c r="R15" i="3"/>
  <c r="Q224" i="2"/>
  <c r="J225" i="2"/>
  <c r="A226" i="2" l="1"/>
  <c r="B226" i="2"/>
  <c r="Q226" i="2"/>
  <c r="J226" i="2"/>
  <c r="R226" i="2"/>
  <c r="S226" i="2"/>
  <c r="O226" i="2"/>
  <c r="M225" i="2"/>
  <c r="Q225" i="2"/>
  <c r="C225" i="2"/>
  <c r="O225" i="2"/>
  <c r="E225" i="2"/>
  <c r="S225" i="2"/>
  <c r="K225" i="2"/>
  <c r="D225" i="2"/>
  <c r="A227" i="2" l="1"/>
  <c r="D226" i="2"/>
  <c r="P226" i="2"/>
  <c r="H226" i="2"/>
  <c r="H227" i="2"/>
  <c r="N227" i="2"/>
  <c r="N226" i="2"/>
  <c r="O227" i="2"/>
  <c r="L226" i="2"/>
  <c r="I226" i="2"/>
  <c r="F227" i="2"/>
  <c r="E226" i="2"/>
  <c r="D227" i="2"/>
  <c r="M226" i="2"/>
  <c r="I227" i="2"/>
  <c r="P227" i="2"/>
  <c r="K226" i="2"/>
  <c r="F226" i="2"/>
  <c r="M227" i="2"/>
  <c r="C227" i="2"/>
  <c r="C226" i="2"/>
  <c r="A228" i="2" l="1"/>
  <c r="O228" i="2"/>
  <c r="L228" i="2"/>
  <c r="E227" i="2"/>
  <c r="Q227" i="2"/>
  <c r="S228" i="2"/>
  <c r="J227" i="2"/>
  <c r="K227" i="2"/>
  <c r="R228" i="2"/>
  <c r="F228" i="2"/>
  <c r="P228" i="2"/>
  <c r="K228" i="2"/>
  <c r="Q228" i="2"/>
  <c r="H228" i="2"/>
  <c r="C228" i="2"/>
  <c r="L227" i="2"/>
  <c r="N228" i="2"/>
  <c r="R227" i="2"/>
  <c r="J228" i="2"/>
  <c r="B227" i="2"/>
  <c r="I228" i="2"/>
  <c r="M228" i="2"/>
  <c r="S227" i="2"/>
  <c r="E228" i="2"/>
  <c r="B228" i="2"/>
  <c r="D228" i="2"/>
  <c r="A229" i="2" l="1"/>
  <c r="P229" i="2"/>
  <c r="B229" i="2"/>
  <c r="M229" i="2"/>
  <c r="J229" i="2"/>
  <c r="D229" i="2"/>
  <c r="N229" i="2"/>
  <c r="F229" i="2"/>
  <c r="O229" i="2"/>
  <c r="C229" i="2"/>
  <c r="E229" i="2"/>
  <c r="K229" i="2"/>
  <c r="I229" i="2"/>
  <c r="L229" i="2"/>
  <c r="Q229" i="2"/>
  <c r="R229" i="2"/>
  <c r="H229" i="2"/>
  <c r="S229" i="2"/>
  <c r="A230" i="2" l="1"/>
  <c r="N230" i="2"/>
  <c r="B230" i="2"/>
  <c r="E230" i="2"/>
  <c r="M230" i="2"/>
  <c r="O230" i="2"/>
  <c r="C230" i="2"/>
  <c r="D230" i="2"/>
  <c r="R230" i="2"/>
  <c r="J230" i="2"/>
  <c r="P230" i="2"/>
  <c r="K230" i="2"/>
  <c r="S230" i="2"/>
  <c r="F230" i="2"/>
  <c r="L230" i="2"/>
  <c r="H230" i="2"/>
  <c r="A231" i="2" l="1"/>
  <c r="E231" i="2"/>
  <c r="I231" i="2"/>
  <c r="P231" i="2"/>
  <c r="O231" i="2"/>
  <c r="J231" i="2"/>
  <c r="D231" i="2"/>
  <c r="N231" i="2"/>
  <c r="C231" i="2"/>
  <c r="R231" i="2"/>
  <c r="S231" i="2"/>
  <c r="I230" i="2"/>
  <c r="B231" i="2"/>
  <c r="F231" i="2"/>
  <c r="L231" i="2"/>
  <c r="H231" i="2"/>
  <c r="Q231" i="2"/>
  <c r="M231" i="2"/>
  <c r="Q230" i="2"/>
  <c r="K231" i="2"/>
  <c r="A232" i="2" l="1"/>
  <c r="C232" i="2"/>
  <c r="L232" i="2"/>
  <c r="O232" i="2"/>
  <c r="K232" i="2"/>
  <c r="F232" i="2"/>
  <c r="H232" i="2"/>
  <c r="J232" i="2"/>
  <c r="S232" i="2"/>
  <c r="I232" i="2"/>
  <c r="M232" i="2"/>
  <c r="E232" i="2"/>
  <c r="R232" i="2"/>
  <c r="D232" i="2"/>
  <c r="P232" i="2"/>
  <c r="B232" i="2"/>
  <c r="N232" i="2"/>
  <c r="Q232" i="2"/>
  <c r="A233" i="2" l="1"/>
  <c r="B233" i="2"/>
  <c r="D233" i="2"/>
  <c r="H233" i="2"/>
  <c r="N233" i="2"/>
  <c r="P233" i="2"/>
  <c r="F233" i="2"/>
  <c r="M233" i="2"/>
  <c r="O233" i="2"/>
  <c r="L233" i="2"/>
  <c r="E233" i="2"/>
  <c r="Q233" i="2"/>
  <c r="K233" i="2"/>
  <c r="C233" i="2"/>
  <c r="R233" i="2"/>
  <c r="S233" i="2"/>
  <c r="J233" i="2"/>
  <c r="I233" i="2"/>
  <c r="A234" i="2" l="1"/>
  <c r="C234" i="2"/>
  <c r="H234" i="2"/>
  <c r="I234" i="2"/>
  <c r="M234" i="2"/>
  <c r="P234" i="2"/>
  <c r="S234" i="2"/>
  <c r="R234" i="2"/>
  <c r="B234" i="2"/>
  <c r="O234" i="2"/>
  <c r="D234" i="2"/>
  <c r="J234" i="2"/>
  <c r="L234" i="2"/>
  <c r="Q234" i="2"/>
  <c r="N234" i="2"/>
  <c r="F234" i="2"/>
  <c r="E234" i="2"/>
  <c r="K234" i="2"/>
  <c r="A235" i="2" l="1"/>
  <c r="H235" i="2"/>
  <c r="F235" i="2"/>
  <c r="L235" i="2"/>
  <c r="P235" i="2"/>
  <c r="B235" i="2"/>
  <c r="C235" i="2"/>
  <c r="N235" i="2"/>
  <c r="I235" i="2"/>
  <c r="M235" i="2"/>
  <c r="D235" i="2"/>
  <c r="R235" i="2"/>
  <c r="J235" i="2"/>
  <c r="K235" i="2"/>
  <c r="Q235" i="2"/>
  <c r="S235" i="2"/>
  <c r="O235" i="2"/>
  <c r="E235" i="2"/>
  <c r="A236" i="2" l="1"/>
  <c r="M236" i="2"/>
  <c r="K236" i="2"/>
  <c r="D236" i="2"/>
  <c r="E236" i="2"/>
  <c r="Q236" i="2"/>
  <c r="C236" i="2"/>
  <c r="P236" i="2"/>
  <c r="H236" i="2"/>
  <c r="O236" i="2"/>
  <c r="B236" i="2"/>
  <c r="N236" i="2"/>
  <c r="F236" i="2"/>
  <c r="L236" i="2"/>
  <c r="S236" i="2"/>
  <c r="I236" i="2"/>
  <c r="R236" i="2"/>
  <c r="J236" i="2"/>
  <c r="A237" i="2" l="1"/>
  <c r="R237" i="2"/>
  <c r="B237" i="2"/>
  <c r="S237" i="2"/>
  <c r="P237" i="2"/>
  <c r="N237" i="2"/>
  <c r="O237" i="2"/>
  <c r="M237" i="2"/>
  <c r="C237" i="2"/>
  <c r="D237" i="2"/>
  <c r="J237" i="2"/>
  <c r="K237" i="2"/>
  <c r="E237" i="2"/>
  <c r="F237" i="2"/>
  <c r="L237" i="2"/>
  <c r="I237" i="2"/>
  <c r="Q237" i="2"/>
  <c r="H237" i="2"/>
  <c r="A238" i="2" l="1"/>
  <c r="E238" i="2"/>
  <c r="F238" i="2"/>
  <c r="L238" i="2"/>
  <c r="D238" i="2"/>
  <c r="R238" i="2"/>
  <c r="H238" i="2"/>
  <c r="K238" i="2"/>
  <c r="C238" i="2"/>
  <c r="M238" i="2"/>
  <c r="Q238" i="2"/>
  <c r="I238" i="2"/>
  <c r="J238" i="2"/>
  <c r="S238" i="2"/>
  <c r="B238" i="2"/>
  <c r="O238" i="2"/>
  <c r="P238" i="2"/>
  <c r="N238" i="2"/>
  <c r="A239" i="2" l="1"/>
  <c r="F239" i="2"/>
  <c r="C239" i="2"/>
  <c r="D239" i="2"/>
  <c r="Q239" i="2"/>
  <c r="O239" i="2"/>
  <c r="B239" i="2"/>
  <c r="K239" i="2"/>
  <c r="E239" i="2"/>
  <c r="N239" i="2"/>
  <c r="J239" i="2"/>
  <c r="L239" i="2"/>
  <c r="H239" i="2"/>
  <c r="R239" i="2"/>
  <c r="M239" i="2"/>
  <c r="S239" i="2"/>
  <c r="I239" i="2"/>
  <c r="P239" i="2"/>
  <c r="A240" i="2" l="1"/>
  <c r="C240" i="2"/>
  <c r="K240" i="2"/>
  <c r="J240" i="2"/>
  <c r="H240" i="2"/>
  <c r="N240" i="2"/>
  <c r="Q240" i="2"/>
  <c r="D240" i="2"/>
  <c r="L240" i="2"/>
  <c r="F240" i="2"/>
  <c r="O240" i="2"/>
  <c r="M240" i="2"/>
  <c r="P240" i="2"/>
  <c r="I240" i="2"/>
  <c r="E240" i="2"/>
  <c r="R240" i="2"/>
  <c r="B240" i="2"/>
  <c r="S240" i="2"/>
  <c r="A241" i="2" l="1"/>
  <c r="J241" i="2"/>
  <c r="M241" i="2"/>
  <c r="P241" i="2"/>
  <c r="B241" i="2"/>
  <c r="K241" i="2"/>
  <c r="C241" i="2"/>
  <c r="H241" i="2"/>
  <c r="D241" i="2"/>
  <c r="I241" i="2"/>
  <c r="S241" i="2"/>
  <c r="R241" i="2"/>
  <c r="Q241" i="2"/>
  <c r="F241" i="2"/>
  <c r="N241" i="2"/>
  <c r="O241" i="2"/>
  <c r="L241" i="2"/>
  <c r="E241" i="2"/>
  <c r="A242" i="2" l="1"/>
  <c r="B242" i="2"/>
  <c r="L242" i="2"/>
  <c r="J242" i="2"/>
  <c r="I242" i="2"/>
  <c r="R242" i="2"/>
  <c r="C242" i="2"/>
  <c r="Q242" i="2"/>
  <c r="O242" i="2"/>
  <c r="M242" i="2"/>
  <c r="S242" i="2"/>
  <c r="K242" i="2"/>
  <c r="P242" i="2"/>
  <c r="E242" i="2"/>
  <c r="D242" i="2"/>
  <c r="F242" i="2"/>
  <c r="N242" i="2"/>
  <c r="H242" i="2"/>
  <c r="A243" i="2" l="1"/>
  <c r="M243" i="2"/>
  <c r="I243" i="2"/>
  <c r="O243" i="2"/>
  <c r="J243" i="2"/>
  <c r="C243" i="2"/>
  <c r="H243" i="2"/>
  <c r="F243" i="2"/>
  <c r="Q243" i="2"/>
  <c r="P243" i="2"/>
  <c r="L243" i="2"/>
  <c r="K243" i="2"/>
  <c r="R243" i="2"/>
  <c r="B243" i="2"/>
  <c r="S243" i="2"/>
  <c r="E243" i="2"/>
  <c r="D243" i="2"/>
  <c r="N243" i="2"/>
  <c r="A244" i="2" l="1"/>
  <c r="M244" i="2"/>
  <c r="C244" i="2"/>
  <c r="F244" i="2"/>
  <c r="N244" i="2"/>
  <c r="B244" i="2"/>
  <c r="P244" i="2"/>
  <c r="K244" i="2"/>
  <c r="I244" i="2"/>
  <c r="J244" i="2"/>
  <c r="H244" i="2"/>
  <c r="O244" i="2"/>
  <c r="L244" i="2"/>
  <c r="R244" i="2"/>
  <c r="E244" i="2"/>
  <c r="Q244" i="2"/>
  <c r="S244" i="2"/>
  <c r="D244" i="2"/>
  <c r="A245" i="2" l="1"/>
  <c r="D245" i="2"/>
  <c r="Q245" i="2"/>
  <c r="O245" i="2"/>
  <c r="E245" i="2"/>
  <c r="B245" i="2"/>
  <c r="S245" i="2"/>
  <c r="H245" i="2"/>
  <c r="I245" i="2"/>
  <c r="N245" i="2"/>
  <c r="M245" i="2"/>
  <c r="R245" i="2"/>
  <c r="J245" i="2"/>
  <c r="L245" i="2"/>
  <c r="K245" i="2"/>
  <c r="P245" i="2"/>
  <c r="C245" i="2"/>
  <c r="F245" i="2"/>
  <c r="A246" i="2" l="1"/>
  <c r="C246" i="2"/>
  <c r="Q246" i="2"/>
  <c r="O246" i="2"/>
  <c r="M246" i="2"/>
  <c r="E246" i="2"/>
  <c r="H246" i="2"/>
  <c r="F246" i="2"/>
  <c r="I246" i="2"/>
  <c r="S246" i="2"/>
  <c r="P246" i="2"/>
  <c r="D246" i="2"/>
  <c r="N246" i="2"/>
  <c r="J246" i="2"/>
  <c r="K246" i="2"/>
  <c r="B246" i="2"/>
  <c r="L246" i="2"/>
  <c r="R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M247" i="2"/>
  <c r="Q16" i="3"/>
  <c r="S247" i="2"/>
  <c r="N16" i="3"/>
  <c r="F16" i="3"/>
  <c r="I247" i="2"/>
  <c r="L16" i="3"/>
  <c r="H16" i="3"/>
  <c r="D247" i="2"/>
  <c r="O247" i="2"/>
  <c r="D16" i="3"/>
  <c r="AG223" i="2"/>
  <c r="J247" i="2"/>
  <c r="H247" i="2"/>
  <c r="M16" i="3"/>
  <c r="B247" i="2"/>
  <c r="AJ223" i="2"/>
  <c r="K16" i="3"/>
  <c r="F247" i="2"/>
  <c r="E16" i="3"/>
  <c r="J16" i="3"/>
  <c r="I16" i="3"/>
  <c r="AF223" i="2"/>
  <c r="A248" i="2" l="1"/>
  <c r="AI223" i="2"/>
  <c r="L247" i="2"/>
  <c r="K247" i="2"/>
  <c r="M248" i="2"/>
  <c r="O16" i="3"/>
  <c r="I248" i="2"/>
  <c r="Q247" i="2"/>
  <c r="S248" i="2"/>
  <c r="Q248" i="2"/>
  <c r="L248" i="2"/>
  <c r="P248" i="2"/>
  <c r="N247" i="2"/>
  <c r="P16" i="3"/>
  <c r="N248" i="2"/>
  <c r="R247" i="2"/>
  <c r="E248" i="2"/>
  <c r="D248" i="2"/>
  <c r="C247" i="2"/>
  <c r="S16" i="3"/>
  <c r="B17" i="3"/>
  <c r="E247" i="2"/>
  <c r="P247" i="2"/>
  <c r="K248" i="2"/>
  <c r="O248" i="2"/>
  <c r="B248" i="2"/>
  <c r="F248" i="2"/>
  <c r="C248" i="2"/>
  <c r="R248" i="2"/>
  <c r="C76" i="3" l="1"/>
  <c r="B76" i="3"/>
  <c r="A249" i="2"/>
  <c r="B249" i="2"/>
  <c r="S249" i="2"/>
  <c r="R249" i="2"/>
  <c r="F249" i="2"/>
  <c r="H248" i="2"/>
  <c r="R16" i="3"/>
  <c r="Q249" i="2"/>
  <c r="O249" i="2"/>
  <c r="C17" i="3"/>
  <c r="N249" i="2"/>
  <c r="J248" i="2"/>
  <c r="M249" i="2"/>
  <c r="A250" i="2" l="1"/>
  <c r="H249" i="2"/>
  <c r="I249" i="2"/>
  <c r="Q250" i="2"/>
  <c r="K249" i="2"/>
  <c r="E249" i="2"/>
  <c r="J249" i="2"/>
  <c r="D249" i="2"/>
  <c r="C249" i="2"/>
  <c r="P249" i="2"/>
  <c r="L249" i="2"/>
  <c r="A251" i="2" l="1"/>
  <c r="C250" i="2"/>
  <c r="M251" i="2"/>
  <c r="D250" i="2"/>
  <c r="H251" i="2"/>
  <c r="E251" i="2"/>
  <c r="B251" i="2"/>
  <c r="H250" i="2"/>
  <c r="E250" i="2"/>
  <c r="S250" i="2"/>
  <c r="I250" i="2"/>
  <c r="J250" i="2"/>
  <c r="L251" i="2"/>
  <c r="K251" i="2"/>
  <c r="N250" i="2"/>
  <c r="D251" i="2"/>
  <c r="Q251" i="2"/>
  <c r="O250" i="2"/>
  <c r="P250" i="2"/>
  <c r="F250" i="2"/>
  <c r="M250" i="2"/>
  <c r="J251" i="2"/>
  <c r="B250" i="2"/>
  <c r="P251" i="2"/>
  <c r="S251" i="2"/>
  <c r="I251" i="2"/>
  <c r="R250" i="2"/>
  <c r="O251" i="2"/>
  <c r="C251" i="2"/>
  <c r="N251" i="2"/>
  <c r="R251" i="2"/>
  <c r="K250" i="2"/>
  <c r="F251" i="2"/>
  <c r="L250" i="2"/>
  <c r="A252" i="2" l="1"/>
  <c r="F252" i="2"/>
  <c r="L252" i="2"/>
  <c r="N252" i="2"/>
  <c r="C252" i="2"/>
  <c r="S252" i="2"/>
  <c r="R252" i="2"/>
  <c r="K252" i="2"/>
  <c r="M252" i="2"/>
  <c r="O252" i="2"/>
  <c r="I252" i="2"/>
  <c r="P252" i="2"/>
  <c r="J252" i="2"/>
  <c r="H252" i="2"/>
  <c r="Q252" i="2"/>
  <c r="E252" i="2"/>
  <c r="B252" i="2"/>
  <c r="D252" i="2"/>
  <c r="A253" i="2" l="1"/>
  <c r="I253" i="2"/>
  <c r="L253" i="2"/>
  <c r="D253" i="2"/>
  <c r="M253" i="2"/>
  <c r="H253" i="2"/>
  <c r="P253" i="2"/>
  <c r="J253" i="2"/>
  <c r="B253" i="2"/>
  <c r="C253" i="2"/>
  <c r="R253" i="2"/>
  <c r="Q253" i="2"/>
  <c r="N253" i="2"/>
  <c r="F253" i="2"/>
  <c r="A254" i="2" l="1"/>
  <c r="S254" i="2"/>
  <c r="E253" i="2"/>
  <c r="Q254" i="2"/>
  <c r="F254" i="2"/>
  <c r="O253" i="2"/>
  <c r="C254" i="2"/>
  <c r="S253" i="2"/>
  <c r="K253" i="2"/>
  <c r="A255" i="2" l="1"/>
  <c r="R254" i="2"/>
  <c r="L254" i="2"/>
  <c r="E254" i="2"/>
  <c r="P254" i="2"/>
  <c r="B254" i="2"/>
  <c r="H254" i="2"/>
  <c r="O254" i="2"/>
  <c r="J254" i="2"/>
  <c r="D254" i="2"/>
  <c r="N255" i="2"/>
  <c r="M254" i="2"/>
  <c r="K254" i="2"/>
  <c r="N254" i="2"/>
  <c r="I254" i="2"/>
  <c r="O255" i="2"/>
  <c r="A256" i="2" l="1"/>
  <c r="D256" i="2"/>
  <c r="Q255" i="2"/>
  <c r="M256" i="2"/>
  <c r="C256" i="2"/>
  <c r="S256" i="2"/>
  <c r="C255" i="2"/>
  <c r="P255" i="2"/>
  <c r="F256" i="2"/>
  <c r="F255" i="2"/>
  <c r="S255" i="2"/>
  <c r="B256" i="2"/>
  <c r="L255" i="2"/>
  <c r="K256" i="2"/>
  <c r="J255" i="2"/>
  <c r="B255" i="2"/>
  <c r="R255" i="2"/>
  <c r="E256" i="2"/>
  <c r="I255" i="2"/>
  <c r="O256" i="2"/>
  <c r="E255" i="2"/>
  <c r="D255" i="2"/>
  <c r="N256" i="2"/>
  <c r="K255" i="2"/>
  <c r="Q256" i="2"/>
  <c r="I256" i="2"/>
  <c r="L256" i="2"/>
  <c r="P256" i="2"/>
  <c r="M255" i="2"/>
  <c r="J256" i="2"/>
  <c r="H256" i="2"/>
  <c r="R256" i="2"/>
  <c r="H255" i="2"/>
  <c r="A257" i="2" l="1"/>
  <c r="Q257" i="2"/>
  <c r="S257" i="2"/>
  <c r="J257" i="2"/>
  <c r="D257" i="2"/>
  <c r="M257" i="2"/>
  <c r="K257" i="2"/>
  <c r="L257" i="2"/>
  <c r="E257" i="2"/>
  <c r="C257" i="2"/>
  <c r="F257" i="2"/>
  <c r="H257" i="2"/>
  <c r="B257" i="2"/>
  <c r="O257" i="2"/>
  <c r="I257" i="2"/>
  <c r="N257" i="2"/>
  <c r="P257" i="2"/>
  <c r="R257" i="2"/>
  <c r="A258" i="2" l="1"/>
  <c r="B258" i="2"/>
  <c r="O258" i="2"/>
  <c r="C258" i="2"/>
  <c r="Q258" i="2"/>
  <c r="I258" i="2"/>
  <c r="J258" i="2"/>
  <c r="L258" i="2"/>
  <c r="S258" i="2"/>
  <c r="M258" i="2"/>
  <c r="F258" i="2"/>
  <c r="K258" i="2"/>
  <c r="H258" i="2"/>
  <c r="D258" i="2"/>
  <c r="N258" i="2"/>
  <c r="E258" i="2"/>
  <c r="R258" i="2"/>
  <c r="P258" i="2"/>
  <c r="A259" i="2" l="1"/>
  <c r="L259" i="2"/>
  <c r="F259" i="2"/>
  <c r="C259" i="2"/>
  <c r="E259" i="2"/>
  <c r="H259" i="2"/>
  <c r="K259" i="2"/>
  <c r="M259" i="2"/>
  <c r="P259" i="2"/>
  <c r="I259" i="2"/>
  <c r="S259" i="2"/>
  <c r="N259" i="2"/>
  <c r="Q259" i="2"/>
  <c r="R259" i="2"/>
  <c r="D259" i="2"/>
  <c r="B259" i="2"/>
  <c r="J259" i="2"/>
  <c r="O259" i="2"/>
  <c r="A260" i="2" l="1"/>
  <c r="R260" i="2"/>
  <c r="B260" i="2"/>
  <c r="J260" i="2"/>
  <c r="I260" i="2"/>
  <c r="D260" i="2"/>
  <c r="S260" i="2"/>
  <c r="C260" i="2"/>
  <c r="O260" i="2"/>
  <c r="E260" i="2"/>
  <c r="P260" i="2"/>
  <c r="Q260" i="2"/>
  <c r="K260" i="2"/>
  <c r="H260" i="2"/>
  <c r="N260" i="2"/>
  <c r="L260" i="2"/>
  <c r="M260" i="2"/>
  <c r="F260" i="2"/>
  <c r="A261" i="2" l="1"/>
  <c r="B261" i="2"/>
  <c r="J261" i="2"/>
  <c r="L261" i="2"/>
  <c r="P261" i="2"/>
  <c r="I261" i="2"/>
  <c r="N261" i="2"/>
  <c r="S261" i="2"/>
  <c r="Q261" i="2"/>
  <c r="M261" i="2"/>
  <c r="K261" i="2"/>
  <c r="H261" i="2"/>
  <c r="O261" i="2"/>
  <c r="C261" i="2"/>
  <c r="D261" i="2"/>
  <c r="R261" i="2"/>
  <c r="F261" i="2"/>
  <c r="E261" i="2"/>
  <c r="A262" i="2" l="1"/>
  <c r="D262" i="2"/>
  <c r="I262" i="2"/>
  <c r="J262" i="2"/>
  <c r="H262" i="2"/>
  <c r="F262" i="2"/>
  <c r="S262" i="2"/>
  <c r="M262" i="2"/>
  <c r="E262" i="2"/>
  <c r="R262" i="2"/>
  <c r="C262" i="2"/>
  <c r="O262" i="2"/>
  <c r="N262" i="2"/>
  <c r="B262" i="2"/>
  <c r="L262" i="2"/>
  <c r="K262" i="2"/>
  <c r="P262" i="2"/>
  <c r="Q262" i="2"/>
  <c r="A263" i="2" l="1"/>
  <c r="C263" i="2"/>
  <c r="D263" i="2"/>
  <c r="R263" i="2"/>
  <c r="M263" i="2"/>
  <c r="E263" i="2"/>
  <c r="O263" i="2"/>
  <c r="H263" i="2"/>
  <c r="J263" i="2"/>
  <c r="B263" i="2"/>
  <c r="L263" i="2"/>
  <c r="F263" i="2"/>
  <c r="P263" i="2"/>
  <c r="S263" i="2"/>
  <c r="N263" i="2"/>
  <c r="K263" i="2"/>
  <c r="I263" i="2"/>
  <c r="Q263" i="2"/>
  <c r="A264" i="2" l="1"/>
  <c r="N264" i="2"/>
  <c r="F264" i="2"/>
  <c r="I264" i="2"/>
  <c r="M264" i="2"/>
  <c r="P264" i="2"/>
  <c r="K264" i="2"/>
  <c r="Q264" i="2"/>
  <c r="S264" i="2"/>
  <c r="L264" i="2"/>
  <c r="R264" i="2"/>
  <c r="B264" i="2"/>
  <c r="C264" i="2"/>
  <c r="O264" i="2"/>
  <c r="E264" i="2"/>
  <c r="J264" i="2"/>
  <c r="H264" i="2"/>
  <c r="D264" i="2"/>
  <c r="A265" i="2" l="1"/>
  <c r="H265" i="2"/>
  <c r="C265" i="2"/>
  <c r="O265" i="2"/>
  <c r="L265" i="2"/>
  <c r="E265" i="2"/>
  <c r="B265" i="2"/>
  <c r="K265" i="2"/>
  <c r="N265" i="2"/>
  <c r="R265" i="2"/>
  <c r="I265" i="2"/>
  <c r="S265" i="2"/>
  <c r="Q265" i="2"/>
  <c r="J265" i="2"/>
  <c r="D265" i="2"/>
  <c r="M265" i="2"/>
  <c r="F265" i="2"/>
  <c r="P265" i="2"/>
  <c r="A266" i="2" l="1"/>
  <c r="D266" i="2"/>
  <c r="Q266" i="2"/>
  <c r="L266" i="2"/>
  <c r="R266" i="2"/>
  <c r="F266" i="2"/>
  <c r="E266" i="2"/>
  <c r="C266" i="2"/>
  <c r="O266" i="2"/>
  <c r="M266" i="2"/>
  <c r="I266" i="2"/>
  <c r="N266" i="2"/>
  <c r="K266" i="2"/>
  <c r="S266" i="2"/>
  <c r="B266" i="2"/>
  <c r="J266" i="2"/>
  <c r="P266" i="2"/>
  <c r="H266" i="2"/>
  <c r="A267" i="2" l="1"/>
  <c r="B267" i="2"/>
  <c r="I267" i="2"/>
  <c r="J267" i="2"/>
  <c r="O267" i="2"/>
  <c r="Q267" i="2"/>
  <c r="M267" i="2"/>
  <c r="L267" i="2"/>
  <c r="D267" i="2"/>
  <c r="K267" i="2"/>
  <c r="C267" i="2"/>
  <c r="E267" i="2"/>
  <c r="H267" i="2"/>
  <c r="N267" i="2"/>
  <c r="R267" i="2"/>
  <c r="F267" i="2"/>
  <c r="S267" i="2"/>
  <c r="P267" i="2"/>
  <c r="A268" i="2" l="1"/>
  <c r="J268" i="2"/>
  <c r="N268" i="2"/>
  <c r="H268" i="2"/>
  <c r="F268" i="2"/>
  <c r="B268" i="2"/>
  <c r="I268" i="2"/>
  <c r="Q268" i="2"/>
  <c r="R268" i="2"/>
  <c r="O268" i="2"/>
  <c r="E268" i="2"/>
  <c r="K268" i="2"/>
  <c r="L268" i="2"/>
  <c r="C268" i="2"/>
  <c r="M268" i="2"/>
  <c r="D268" i="2"/>
  <c r="S268" i="2"/>
  <c r="P268" i="2"/>
  <c r="A269" i="2" l="1"/>
  <c r="R269" i="2"/>
  <c r="F269" i="2"/>
  <c r="J269" i="2"/>
  <c r="M269" i="2"/>
  <c r="E269" i="2"/>
  <c r="S269" i="2"/>
  <c r="I269" i="2"/>
  <c r="D269" i="2"/>
  <c r="C269" i="2"/>
  <c r="H269" i="2"/>
  <c r="P269" i="2"/>
  <c r="L269" i="2"/>
  <c r="O269" i="2"/>
  <c r="N269" i="2"/>
  <c r="B269" i="2"/>
  <c r="K269" i="2"/>
  <c r="Q269" i="2"/>
  <c r="A270" i="2" l="1"/>
  <c r="M270" i="2"/>
  <c r="P270" i="2"/>
  <c r="H270" i="2"/>
  <c r="F270" i="2"/>
  <c r="N270" i="2"/>
  <c r="R270" i="2"/>
  <c r="Q270" i="2"/>
  <c r="B270" i="2"/>
  <c r="S270" i="2"/>
  <c r="I270" i="2"/>
  <c r="E270" i="2"/>
  <c r="D270" i="2"/>
  <c r="J270" i="2"/>
  <c r="O270" i="2"/>
  <c r="L270" i="2"/>
  <c r="C270" i="2"/>
  <c r="K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F17" i="3"/>
  <c r="D17" i="3"/>
  <c r="R271" i="2"/>
  <c r="N271" i="2"/>
  <c r="H271" i="2"/>
  <c r="L17" i="3"/>
  <c r="K271" i="2"/>
  <c r="Q17" i="3"/>
  <c r="L271" i="2"/>
  <c r="E17" i="3"/>
  <c r="B271" i="2"/>
  <c r="I17" i="3"/>
  <c r="K17" i="3"/>
  <c r="C271" i="2"/>
  <c r="D271" i="2"/>
  <c r="J17" i="3"/>
  <c r="M271" i="2"/>
  <c r="J271" i="2"/>
  <c r="I271" i="2"/>
  <c r="H17" i="3"/>
  <c r="O271" i="2"/>
  <c r="N17" i="3"/>
  <c r="Q271" i="2"/>
  <c r="E271" i="2"/>
  <c r="F271" i="2"/>
  <c r="M17" i="3"/>
  <c r="P271" i="2"/>
  <c r="AI247" i="2"/>
  <c r="AF247" i="2"/>
  <c r="A272" i="2" l="1"/>
  <c r="B18" i="3"/>
  <c r="AG247" i="2"/>
  <c r="Q272" i="2"/>
  <c r="M272" i="2"/>
  <c r="J272" i="2"/>
  <c r="I272" i="2"/>
  <c r="R17" i="3"/>
  <c r="C272" i="2"/>
  <c r="AJ247" i="2"/>
  <c r="S271" i="2"/>
  <c r="B272" i="2"/>
  <c r="H272" i="2"/>
  <c r="D272" i="2"/>
  <c r="L272" i="2"/>
  <c r="E272" i="2"/>
  <c r="P272" i="2"/>
  <c r="O17" i="3"/>
  <c r="R272" i="2"/>
  <c r="C18" i="3"/>
  <c r="A273" i="2" l="1"/>
  <c r="P17" i="3"/>
  <c r="O272" i="2"/>
  <c r="F272" i="2"/>
  <c r="L273" i="2"/>
  <c r="S272" i="2"/>
  <c r="O273" i="2"/>
  <c r="P273" i="2"/>
  <c r="N272" i="2"/>
  <c r="K272" i="2"/>
  <c r="S17" i="3"/>
  <c r="B77" i="3" l="1"/>
  <c r="C77" i="3"/>
  <c r="A274" i="2"/>
  <c r="N273" i="2"/>
  <c r="S274" i="2"/>
  <c r="O274" i="2"/>
  <c r="P274" i="2"/>
  <c r="D273" i="2"/>
  <c r="M273" i="2"/>
  <c r="I273" i="2"/>
  <c r="C274" i="2"/>
  <c r="S273" i="2"/>
  <c r="K273" i="2"/>
  <c r="H273" i="2"/>
  <c r="M274" i="2"/>
  <c r="H274" i="2"/>
  <c r="E274" i="2"/>
  <c r="F273" i="2"/>
  <c r="E273" i="2"/>
  <c r="J274" i="2"/>
  <c r="J273" i="2"/>
  <c r="L274" i="2"/>
  <c r="B274" i="2"/>
  <c r="R273" i="2"/>
  <c r="N274" i="2"/>
  <c r="D274" i="2"/>
  <c r="Q274" i="2"/>
  <c r="B273" i="2"/>
  <c r="F274" i="2"/>
  <c r="C273" i="2"/>
  <c r="R274" i="2"/>
  <c r="Q273" i="2"/>
  <c r="I274" i="2"/>
  <c r="K274" i="2"/>
  <c r="A275" i="2" l="1"/>
  <c r="C275" i="2"/>
  <c r="E275" i="2"/>
  <c r="H275" i="2"/>
  <c r="F275" i="2"/>
  <c r="P275" i="2"/>
  <c r="L275" i="2"/>
  <c r="N275" i="2"/>
  <c r="R275" i="2"/>
  <c r="O275" i="2"/>
  <c r="Q275" i="2"/>
  <c r="D275" i="2"/>
  <c r="K275" i="2"/>
  <c r="S275" i="2"/>
  <c r="J275" i="2"/>
  <c r="B275" i="2"/>
  <c r="I275" i="2"/>
  <c r="M275" i="2"/>
  <c r="A276" i="2" l="1"/>
  <c r="J276" i="2"/>
  <c r="O276" i="2"/>
  <c r="P276" i="2"/>
  <c r="S276" i="2"/>
  <c r="N276" i="2"/>
  <c r="L276" i="2"/>
  <c r="D276" i="2"/>
  <c r="C276" i="2"/>
  <c r="M276" i="2"/>
  <c r="E276" i="2"/>
  <c r="B276" i="2"/>
  <c r="R276" i="2"/>
  <c r="K276" i="2"/>
  <c r="Q276" i="2"/>
  <c r="F276" i="2"/>
  <c r="H276" i="2"/>
  <c r="I276" i="2"/>
  <c r="A277" i="2" l="1"/>
  <c r="S277" i="2"/>
  <c r="I277" i="2"/>
  <c r="N277" i="2"/>
  <c r="P277" i="2"/>
  <c r="J277" i="2"/>
  <c r="C277" i="2"/>
  <c r="B277" i="2"/>
  <c r="F277" i="2"/>
  <c r="L277" i="2"/>
  <c r="O277" i="2"/>
  <c r="H277" i="2"/>
  <c r="E277" i="2"/>
  <c r="D277" i="2"/>
  <c r="R277" i="2"/>
  <c r="K277" i="2"/>
  <c r="M277" i="2"/>
  <c r="Q277" i="2"/>
  <c r="A278" i="2" l="1"/>
  <c r="S278" i="2"/>
  <c r="N278" i="2"/>
  <c r="J278" i="2"/>
  <c r="B278" i="2"/>
  <c r="K278" i="2"/>
  <c r="R278" i="2"/>
  <c r="C278" i="2"/>
  <c r="P278" i="2"/>
  <c r="I278" i="2"/>
  <c r="M278" i="2"/>
  <c r="Q278" i="2"/>
  <c r="F278" i="2"/>
  <c r="L278" i="2"/>
  <c r="O278" i="2"/>
  <c r="D278" i="2"/>
  <c r="H278" i="2"/>
  <c r="E278" i="2"/>
  <c r="A279" i="2" l="1"/>
  <c r="M279" i="2"/>
  <c r="A280" i="2" l="1"/>
  <c r="I280" i="2"/>
  <c r="J280" i="2"/>
  <c r="F279" i="2"/>
  <c r="L280" i="2"/>
  <c r="Q280" i="2"/>
  <c r="R280" i="2"/>
  <c r="S280" i="2"/>
  <c r="E279" i="2"/>
  <c r="D280" i="2"/>
  <c r="N280" i="2"/>
  <c r="P280" i="2"/>
  <c r="S279" i="2"/>
  <c r="K280" i="2"/>
  <c r="H280" i="2"/>
  <c r="J279" i="2"/>
  <c r="F280" i="2"/>
  <c r="O279" i="2"/>
  <c r="L279" i="2"/>
  <c r="R279" i="2"/>
  <c r="M280" i="2"/>
  <c r="B280" i="2"/>
  <c r="B279" i="2"/>
  <c r="C280" i="2"/>
  <c r="N279" i="2"/>
  <c r="E280" i="2"/>
  <c r="D279" i="2"/>
  <c r="H279" i="2"/>
  <c r="I279" i="2"/>
  <c r="O280" i="2"/>
  <c r="P279" i="2"/>
  <c r="K279" i="2"/>
  <c r="C279" i="2"/>
  <c r="Q279" i="2"/>
  <c r="A281" i="2" l="1"/>
  <c r="L281" i="2"/>
  <c r="S281" i="2"/>
  <c r="M281" i="2"/>
  <c r="C281" i="2"/>
  <c r="I281" i="2"/>
  <c r="J281" i="2"/>
  <c r="B281" i="2"/>
  <c r="D281" i="2"/>
  <c r="O281" i="2"/>
  <c r="K281" i="2"/>
  <c r="Q281" i="2"/>
  <c r="P281" i="2"/>
  <c r="N281" i="2"/>
  <c r="R281" i="2"/>
  <c r="H281" i="2"/>
  <c r="F281" i="2"/>
  <c r="E281" i="2"/>
  <c r="A282" i="2" l="1"/>
  <c r="H282" i="2"/>
  <c r="S282" i="2"/>
  <c r="M282" i="2"/>
  <c r="Q282" i="2"/>
  <c r="P282" i="2"/>
  <c r="C282" i="2"/>
  <c r="B282" i="2"/>
  <c r="N282" i="2"/>
  <c r="J282" i="2"/>
  <c r="L282" i="2"/>
  <c r="D282" i="2"/>
  <c r="I282" i="2"/>
  <c r="E282" i="2"/>
  <c r="A283" i="2" l="1"/>
  <c r="S283" i="2"/>
  <c r="K282" i="2"/>
  <c r="R282" i="2"/>
  <c r="O283" i="2"/>
  <c r="O282" i="2"/>
  <c r="F282" i="2"/>
  <c r="L283" i="2"/>
  <c r="A284" i="2" l="1"/>
  <c r="C283" i="2"/>
  <c r="Q283" i="2"/>
  <c r="P283" i="2"/>
  <c r="B283" i="2"/>
  <c r="K283" i="2"/>
  <c r="R283" i="2"/>
  <c r="D283" i="2"/>
  <c r="I283" i="2"/>
  <c r="J283" i="2"/>
  <c r="E284" i="2"/>
  <c r="E283" i="2"/>
  <c r="S284" i="2"/>
  <c r="C284" i="2"/>
  <c r="F283" i="2"/>
  <c r="N283" i="2"/>
  <c r="H283" i="2"/>
  <c r="M283" i="2"/>
  <c r="A285" i="2" l="1"/>
  <c r="Q284" i="2"/>
  <c r="N284" i="2"/>
  <c r="H284" i="2"/>
  <c r="J284" i="2"/>
  <c r="B284" i="2"/>
  <c r="M284" i="2"/>
  <c r="Q285" i="2"/>
  <c r="R284" i="2"/>
  <c r="P284" i="2"/>
  <c r="D284" i="2"/>
  <c r="K284" i="2"/>
  <c r="F284" i="2"/>
  <c r="I284" i="2"/>
  <c r="L284" i="2"/>
  <c r="O284" i="2"/>
  <c r="A286" i="2" l="1"/>
  <c r="C286" i="2"/>
  <c r="L286" i="2"/>
  <c r="K286" i="2"/>
  <c r="D286" i="2"/>
  <c r="O285" i="2"/>
  <c r="F285" i="2"/>
  <c r="K285" i="2"/>
  <c r="S286" i="2"/>
  <c r="N286" i="2"/>
  <c r="I285" i="2"/>
  <c r="R285" i="2"/>
  <c r="H285" i="2"/>
  <c r="H286" i="2"/>
  <c r="D285" i="2"/>
  <c r="C285" i="2"/>
  <c r="P285" i="2"/>
  <c r="E286" i="2"/>
  <c r="M285" i="2"/>
  <c r="E285" i="2"/>
  <c r="P286" i="2"/>
  <c r="M286" i="2"/>
  <c r="F286" i="2"/>
  <c r="N285" i="2"/>
  <c r="J285" i="2"/>
  <c r="I286" i="2"/>
  <c r="Q286" i="2"/>
  <c r="O286" i="2"/>
  <c r="S285" i="2"/>
  <c r="B285" i="2"/>
  <c r="J286" i="2"/>
  <c r="R286" i="2"/>
  <c r="B286" i="2"/>
  <c r="L285" i="2"/>
  <c r="A287" i="2" l="1"/>
  <c r="Q287" i="2"/>
  <c r="H287" i="2"/>
  <c r="B287" i="2"/>
  <c r="N287" i="2"/>
  <c r="F287" i="2"/>
  <c r="J287" i="2"/>
  <c r="O287" i="2"/>
  <c r="M287" i="2"/>
  <c r="K287" i="2"/>
  <c r="L287" i="2"/>
  <c r="S287" i="2"/>
  <c r="I287" i="2"/>
  <c r="R287" i="2"/>
  <c r="C287" i="2"/>
  <c r="D287" i="2"/>
  <c r="E287" i="2"/>
  <c r="P287" i="2"/>
  <c r="A288" i="2" l="1"/>
  <c r="C288" i="2"/>
  <c r="D288" i="2"/>
  <c r="M288" i="2"/>
  <c r="N288" i="2"/>
  <c r="O288" i="2"/>
  <c r="K288" i="2"/>
  <c r="E288" i="2"/>
  <c r="R288" i="2"/>
  <c r="H288" i="2"/>
  <c r="F288" i="2"/>
  <c r="I288" i="2"/>
  <c r="L288" i="2"/>
  <c r="B288" i="2"/>
  <c r="Q288" i="2"/>
  <c r="J288" i="2"/>
  <c r="S288" i="2"/>
  <c r="P288" i="2"/>
  <c r="A289" i="2" l="1"/>
  <c r="E289" i="2"/>
  <c r="Q289" i="2"/>
  <c r="J289" i="2"/>
  <c r="D289" i="2"/>
  <c r="P289" i="2"/>
  <c r="O289" i="2"/>
  <c r="I289" i="2"/>
  <c r="S289" i="2"/>
  <c r="F289" i="2"/>
  <c r="N289" i="2"/>
  <c r="L289" i="2"/>
  <c r="C289" i="2"/>
  <c r="M289" i="2"/>
  <c r="B289" i="2"/>
  <c r="R289" i="2"/>
  <c r="K289" i="2"/>
  <c r="H289" i="2"/>
  <c r="A290" i="2" l="1"/>
  <c r="N290" i="2"/>
  <c r="C290" i="2"/>
  <c r="H290" i="2"/>
  <c r="M290" i="2"/>
  <c r="P290" i="2"/>
  <c r="K290" i="2"/>
  <c r="I290" i="2"/>
  <c r="F290" i="2"/>
  <c r="Q290" i="2"/>
  <c r="L290" i="2"/>
  <c r="R290" i="2"/>
  <c r="E290" i="2"/>
  <c r="O290" i="2"/>
  <c r="B290" i="2"/>
  <c r="J290" i="2"/>
  <c r="S290" i="2"/>
  <c r="D290" i="2"/>
  <c r="A291" i="2" l="1"/>
  <c r="Q291" i="2"/>
  <c r="L291" i="2"/>
  <c r="I291" i="2"/>
  <c r="S291" i="2"/>
  <c r="O291" i="2"/>
  <c r="E291" i="2"/>
  <c r="C291" i="2"/>
  <c r="M291" i="2"/>
  <c r="P291" i="2"/>
  <c r="F291" i="2"/>
  <c r="B291" i="2"/>
  <c r="D291" i="2"/>
  <c r="J291" i="2"/>
  <c r="K291" i="2"/>
  <c r="H291" i="2"/>
  <c r="N291" i="2"/>
  <c r="R291" i="2"/>
  <c r="A292" i="2" l="1"/>
  <c r="P292" i="2"/>
  <c r="Q292" i="2"/>
  <c r="K292" i="2"/>
  <c r="J292" i="2"/>
  <c r="H292" i="2"/>
  <c r="E292" i="2"/>
  <c r="F292" i="2"/>
  <c r="L292" i="2"/>
  <c r="N292" i="2"/>
  <c r="M292" i="2"/>
  <c r="I292" i="2"/>
  <c r="S292" i="2"/>
  <c r="R292" i="2"/>
  <c r="D292" i="2"/>
  <c r="O292" i="2"/>
  <c r="B292" i="2"/>
  <c r="C292" i="2"/>
  <c r="A293" i="2" l="1"/>
  <c r="E293" i="2"/>
  <c r="C293" i="2"/>
  <c r="D293" i="2"/>
  <c r="I293" i="2"/>
  <c r="N293" i="2"/>
  <c r="R293" i="2"/>
  <c r="S293" i="2"/>
  <c r="M293" i="2"/>
  <c r="O293" i="2"/>
  <c r="F293" i="2"/>
  <c r="P293" i="2"/>
  <c r="L293" i="2"/>
  <c r="B293" i="2"/>
  <c r="Q293" i="2"/>
  <c r="H293" i="2"/>
  <c r="K293" i="2"/>
  <c r="J293" i="2"/>
  <c r="A294" i="2" l="1"/>
  <c r="M294" i="2"/>
  <c r="P294" i="2"/>
  <c r="O294" i="2"/>
  <c r="Q294" i="2"/>
  <c r="B294" i="2"/>
  <c r="L294" i="2"/>
  <c r="S294" i="2"/>
  <c r="I294" i="2"/>
  <c r="J294" i="2"/>
  <c r="R294" i="2"/>
  <c r="K294" i="2"/>
  <c r="E294" i="2"/>
  <c r="H294" i="2"/>
  <c r="F294" i="2"/>
  <c r="C294" i="2"/>
  <c r="D294" i="2"/>
  <c r="N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I18" i="3"/>
  <c r="K295" i="2"/>
  <c r="H18" i="3"/>
  <c r="K18" i="3"/>
  <c r="O295" i="2"/>
  <c r="M18" i="3"/>
  <c r="J295" i="2"/>
  <c r="N18" i="3"/>
  <c r="H295" i="2"/>
  <c r="F295" i="2"/>
  <c r="I295" i="2"/>
  <c r="L295" i="2"/>
  <c r="F18" i="3"/>
  <c r="M295" i="2"/>
  <c r="R295" i="2"/>
  <c r="D295" i="2"/>
  <c r="N295" i="2"/>
  <c r="J18" i="3"/>
  <c r="D18" i="3"/>
  <c r="Q18" i="3"/>
  <c r="E18" i="3"/>
  <c r="AF271" i="2"/>
  <c r="B295" i="2"/>
  <c r="Q295" i="2"/>
  <c r="S295" i="2"/>
  <c r="P295" i="2"/>
  <c r="L18" i="3"/>
  <c r="AI271" i="2"/>
  <c r="A296" i="2" l="1"/>
  <c r="R296" i="2"/>
  <c r="Q296" i="2"/>
  <c r="K296" i="2"/>
  <c r="D296" i="2"/>
  <c r="AJ271" i="2"/>
  <c r="E295" i="2"/>
  <c r="C295" i="2"/>
  <c r="AG271" i="2"/>
  <c r="I296" i="2"/>
  <c r="O18" i="3"/>
  <c r="O296" i="2"/>
  <c r="B19" i="3"/>
  <c r="B296" i="2"/>
  <c r="R18" i="3"/>
  <c r="C296" i="2"/>
  <c r="M296" i="2"/>
  <c r="J296" i="2"/>
  <c r="N296" i="2"/>
  <c r="P296" i="2"/>
  <c r="S296" i="2"/>
  <c r="L296" i="2"/>
  <c r="F296" i="2"/>
  <c r="E296" i="2"/>
  <c r="A297" i="2" l="1"/>
  <c r="O297" i="2"/>
  <c r="N297" i="2"/>
  <c r="D297" i="2"/>
  <c r="S18" i="3"/>
  <c r="K297" i="2"/>
  <c r="S297" i="2"/>
  <c r="M297" i="2"/>
  <c r="L297" i="2"/>
  <c r="P18" i="3"/>
  <c r="E297" i="2"/>
  <c r="R297" i="2"/>
  <c r="J297" i="2"/>
  <c r="C19" i="3"/>
  <c r="B297" i="2"/>
  <c r="H296" i="2"/>
  <c r="C297" i="2"/>
  <c r="Q297" i="2"/>
  <c r="F297" i="2"/>
  <c r="B78" i="3" l="1"/>
  <c r="C78" i="3"/>
  <c r="A298" i="2"/>
  <c r="E298" i="2"/>
  <c r="S298" i="2"/>
  <c r="I297" i="2"/>
  <c r="N298" i="2"/>
  <c r="R298" i="2"/>
  <c r="C298" i="2"/>
  <c r="Q298" i="2"/>
  <c r="D298" i="2"/>
  <c r="H297" i="2"/>
  <c r="I298" i="2"/>
  <c r="L298" i="2"/>
  <c r="M298" i="2"/>
  <c r="P298" i="2"/>
  <c r="P297" i="2"/>
  <c r="F298" i="2"/>
  <c r="O298" i="2"/>
  <c r="J298" i="2"/>
  <c r="K298" i="2"/>
  <c r="H298" i="2"/>
  <c r="B298" i="2"/>
  <c r="A299" i="2" l="1"/>
  <c r="E299" i="2"/>
  <c r="S299" i="2"/>
  <c r="H299" i="2"/>
  <c r="O299" i="2"/>
  <c r="J299" i="2"/>
  <c r="C299" i="2"/>
  <c r="D299" i="2"/>
  <c r="B299" i="2"/>
  <c r="F299" i="2"/>
  <c r="P299" i="2"/>
  <c r="K299" i="2"/>
  <c r="M299" i="2"/>
  <c r="I299" i="2"/>
  <c r="N299" i="2"/>
  <c r="R299" i="2"/>
  <c r="Q299" i="2"/>
  <c r="L299" i="2"/>
  <c r="A300" i="2" l="1"/>
  <c r="F300" i="2"/>
  <c r="K300" i="2"/>
  <c r="S300" i="2"/>
  <c r="P300" i="2"/>
  <c r="I300" i="2"/>
  <c r="O300" i="2"/>
  <c r="Q300" i="2"/>
  <c r="R300" i="2"/>
  <c r="M300" i="2"/>
  <c r="D300" i="2"/>
  <c r="L300" i="2"/>
  <c r="E300" i="2"/>
  <c r="N300" i="2"/>
  <c r="J300" i="2"/>
  <c r="B300" i="2"/>
  <c r="C300" i="2"/>
  <c r="H300" i="2"/>
  <c r="A301" i="2" l="1"/>
  <c r="P301" i="2"/>
  <c r="F301" i="2"/>
  <c r="Q301" i="2"/>
  <c r="B301" i="2"/>
  <c r="D301" i="2"/>
  <c r="R301" i="2"/>
  <c r="E301" i="2"/>
  <c r="C301" i="2"/>
  <c r="K301" i="2"/>
  <c r="H301" i="2"/>
  <c r="N301" i="2"/>
  <c r="L301" i="2"/>
  <c r="M301" i="2"/>
  <c r="S301" i="2"/>
  <c r="I301" i="2"/>
  <c r="O301" i="2"/>
  <c r="J301" i="2"/>
  <c r="A302" i="2" l="1"/>
  <c r="N302" i="2"/>
  <c r="M302" i="2"/>
  <c r="B302" i="2"/>
  <c r="P302" i="2"/>
  <c r="I302" i="2"/>
  <c r="L302" i="2"/>
  <c r="E302" i="2"/>
  <c r="C302" i="2"/>
  <c r="D302" i="2"/>
  <c r="H302" i="2"/>
  <c r="F302" i="2"/>
  <c r="K302" i="2"/>
  <c r="O302" i="2"/>
  <c r="R302" i="2"/>
  <c r="J302" i="2"/>
  <c r="S302" i="2"/>
  <c r="Q302" i="2"/>
  <c r="A303" i="2" l="1"/>
  <c r="M303" i="2"/>
  <c r="S303" i="2"/>
  <c r="Q303" i="2"/>
  <c r="H303" i="2"/>
  <c r="E303" i="2"/>
  <c r="I303" i="2"/>
  <c r="L303" i="2"/>
  <c r="D303" i="2"/>
  <c r="O303" i="2"/>
  <c r="N303" i="2"/>
  <c r="J303" i="2"/>
  <c r="K303" i="2"/>
  <c r="F303" i="2"/>
  <c r="B303" i="2"/>
  <c r="R303" i="2"/>
  <c r="P303" i="2"/>
  <c r="C303" i="2"/>
  <c r="A304" i="2" l="1"/>
  <c r="N304" i="2"/>
  <c r="D304" i="2"/>
  <c r="C304" i="2"/>
  <c r="K304" i="2"/>
  <c r="Q304" i="2"/>
  <c r="L304" i="2"/>
  <c r="H304" i="2"/>
  <c r="I304" i="2"/>
  <c r="O304" i="2"/>
  <c r="B304" i="2"/>
  <c r="S304" i="2"/>
  <c r="F304" i="2"/>
  <c r="P304" i="2"/>
  <c r="R304" i="2"/>
  <c r="E304" i="2"/>
  <c r="M304" i="2"/>
  <c r="J304" i="2"/>
  <c r="A305" i="2" l="1"/>
  <c r="R305" i="2"/>
  <c r="D305" i="2"/>
  <c r="I305" i="2"/>
  <c r="K305" i="2"/>
  <c r="F305" i="2"/>
  <c r="J305" i="2"/>
  <c r="L305" i="2"/>
  <c r="C305" i="2"/>
  <c r="B305" i="2"/>
  <c r="M305" i="2"/>
  <c r="H305" i="2"/>
  <c r="S305" i="2"/>
  <c r="Q305" i="2"/>
  <c r="N305" i="2"/>
  <c r="E305" i="2"/>
  <c r="P305" i="2"/>
  <c r="O305" i="2"/>
  <c r="A306" i="2" l="1"/>
  <c r="K306" i="2"/>
  <c r="S306" i="2"/>
  <c r="R306" i="2"/>
  <c r="I306" i="2"/>
  <c r="J306" i="2"/>
  <c r="M306" i="2"/>
  <c r="P306" i="2"/>
  <c r="B306" i="2"/>
  <c r="Q306" i="2"/>
  <c r="F306" i="2"/>
  <c r="D306" i="2"/>
  <c r="O306" i="2"/>
  <c r="C306" i="2"/>
  <c r="L306" i="2"/>
  <c r="N306" i="2"/>
  <c r="H306" i="2"/>
  <c r="E306" i="2"/>
  <c r="A307" i="2" l="1"/>
  <c r="P307" i="2"/>
  <c r="F307" i="2"/>
  <c r="C307" i="2"/>
  <c r="E307" i="2"/>
  <c r="R307" i="2"/>
  <c r="Q307" i="2"/>
  <c r="D307" i="2"/>
  <c r="L307" i="2"/>
  <c r="I307" i="2"/>
  <c r="O307" i="2"/>
  <c r="N307" i="2"/>
  <c r="J307" i="2"/>
  <c r="S307" i="2"/>
  <c r="K307" i="2"/>
  <c r="H307" i="2"/>
  <c r="M307" i="2"/>
  <c r="B307" i="2"/>
  <c r="A308" i="2" l="1"/>
  <c r="E308" i="2"/>
  <c r="H308" i="2"/>
  <c r="Q308" i="2"/>
  <c r="F308" i="2"/>
  <c r="N308" i="2"/>
  <c r="O308" i="2"/>
  <c r="P308" i="2"/>
  <c r="R308" i="2"/>
  <c r="K308" i="2"/>
  <c r="D308" i="2"/>
  <c r="J308" i="2"/>
  <c r="L308" i="2"/>
  <c r="B308" i="2"/>
  <c r="S308" i="2"/>
  <c r="I308" i="2"/>
  <c r="C308" i="2"/>
  <c r="M308" i="2"/>
  <c r="A309" i="2" l="1"/>
  <c r="B309" i="2"/>
  <c r="F309" i="2"/>
  <c r="D309" i="2"/>
  <c r="J309" i="2"/>
  <c r="S309" i="2"/>
  <c r="N309" i="2"/>
  <c r="R309" i="2"/>
  <c r="C309" i="2"/>
  <c r="Q309" i="2"/>
  <c r="M309" i="2"/>
  <c r="E309" i="2"/>
  <c r="H309" i="2"/>
  <c r="K309" i="2"/>
  <c r="O309" i="2"/>
  <c r="I309" i="2"/>
  <c r="P309" i="2"/>
  <c r="L309" i="2"/>
  <c r="A310" i="2" l="1"/>
  <c r="H310" i="2"/>
  <c r="C310" i="2"/>
  <c r="S310" i="2"/>
  <c r="P310" i="2"/>
  <c r="E310" i="2"/>
  <c r="O310" i="2"/>
  <c r="B310" i="2"/>
  <c r="J310" i="2"/>
  <c r="R310" i="2"/>
  <c r="Q310" i="2"/>
  <c r="N310" i="2"/>
  <c r="F310" i="2"/>
  <c r="K310" i="2"/>
  <c r="L310" i="2"/>
  <c r="D310" i="2"/>
  <c r="M310" i="2"/>
  <c r="I310" i="2"/>
  <c r="A311" i="2" l="1"/>
  <c r="F311" i="2"/>
  <c r="S311" i="2"/>
  <c r="B311" i="2"/>
  <c r="L311" i="2"/>
  <c r="M311" i="2"/>
  <c r="R311" i="2"/>
  <c r="K311" i="2"/>
  <c r="J311" i="2"/>
  <c r="E311" i="2"/>
  <c r="Q311" i="2"/>
  <c r="H311" i="2"/>
  <c r="D311" i="2"/>
  <c r="I311" i="2"/>
  <c r="C311" i="2"/>
  <c r="P311" i="2"/>
  <c r="O311" i="2"/>
  <c r="N311" i="2"/>
  <c r="A312" i="2" l="1"/>
  <c r="C312" i="2"/>
  <c r="S312" i="2"/>
  <c r="P312" i="2"/>
  <c r="D312" i="2"/>
  <c r="Q312" i="2"/>
  <c r="N312" i="2"/>
  <c r="L312" i="2"/>
  <c r="R312" i="2"/>
  <c r="O312" i="2"/>
  <c r="B312" i="2"/>
  <c r="K312" i="2"/>
  <c r="H312" i="2"/>
  <c r="F312" i="2"/>
  <c r="I312" i="2"/>
  <c r="J312" i="2"/>
  <c r="E312" i="2"/>
  <c r="M312" i="2"/>
  <c r="A313" i="2" l="1"/>
  <c r="Q313" i="2"/>
  <c r="M313" i="2"/>
  <c r="I313" i="2"/>
  <c r="K313" i="2"/>
  <c r="N313" i="2"/>
  <c r="S313" i="2"/>
  <c r="H313" i="2"/>
  <c r="D313" i="2"/>
  <c r="E313" i="2"/>
  <c r="R313" i="2"/>
  <c r="J313" i="2"/>
  <c r="C313" i="2"/>
  <c r="O313" i="2"/>
  <c r="P313" i="2"/>
  <c r="F313" i="2"/>
  <c r="L313" i="2"/>
  <c r="B313" i="2"/>
  <c r="A314" i="2" l="1"/>
  <c r="D314" i="2"/>
  <c r="C314" i="2"/>
  <c r="R314" i="2"/>
  <c r="K314" i="2"/>
  <c r="I314" i="2"/>
  <c r="L314" i="2"/>
  <c r="P314" i="2"/>
  <c r="O314" i="2"/>
  <c r="H314" i="2"/>
  <c r="Q314" i="2"/>
  <c r="F314" i="2"/>
  <c r="M314" i="2"/>
  <c r="J314" i="2"/>
  <c r="E314" i="2"/>
  <c r="S314" i="2"/>
  <c r="N314" i="2"/>
  <c r="B314" i="2"/>
  <c r="A315" i="2" l="1"/>
  <c r="F315" i="2"/>
  <c r="D315" i="2"/>
  <c r="O315" i="2"/>
  <c r="N315" i="2"/>
  <c r="I315" i="2"/>
  <c r="L315" i="2"/>
  <c r="M315" i="2"/>
  <c r="K315" i="2"/>
  <c r="Q315" i="2"/>
  <c r="R315" i="2"/>
  <c r="E315" i="2"/>
  <c r="B315" i="2"/>
  <c r="J315" i="2"/>
  <c r="C315" i="2"/>
  <c r="S315" i="2"/>
  <c r="P315" i="2"/>
  <c r="H315" i="2"/>
  <c r="A316" i="2" l="1"/>
  <c r="K316" i="2"/>
  <c r="N316" i="2"/>
  <c r="O316" i="2"/>
  <c r="S316" i="2"/>
  <c r="H316" i="2"/>
  <c r="C316" i="2"/>
  <c r="R316" i="2"/>
  <c r="F316" i="2"/>
  <c r="E316" i="2"/>
  <c r="J316" i="2"/>
  <c r="B316" i="2"/>
  <c r="I316" i="2"/>
  <c r="M316" i="2"/>
  <c r="Q316" i="2"/>
  <c r="D316" i="2"/>
  <c r="L316" i="2"/>
  <c r="P316" i="2"/>
  <c r="A317" i="2" l="1"/>
  <c r="J317" i="2"/>
  <c r="K317" i="2"/>
  <c r="S317" i="2"/>
  <c r="N317" i="2"/>
  <c r="Q317" i="2"/>
  <c r="F317" i="2"/>
  <c r="I317" i="2"/>
  <c r="L317" i="2"/>
  <c r="H317" i="2"/>
  <c r="D317" i="2"/>
  <c r="O317" i="2"/>
  <c r="C317" i="2"/>
  <c r="M317" i="2"/>
  <c r="E317" i="2"/>
  <c r="P317" i="2"/>
  <c r="R317" i="2"/>
  <c r="B317" i="2"/>
  <c r="A318" i="2" l="1"/>
  <c r="C318" i="2"/>
  <c r="E318" i="2"/>
  <c r="L318" i="2"/>
  <c r="D318" i="2"/>
  <c r="S318" i="2"/>
  <c r="O318" i="2"/>
  <c r="B318" i="2"/>
  <c r="R318" i="2"/>
  <c r="M318" i="2"/>
  <c r="Q318" i="2"/>
  <c r="P318" i="2"/>
  <c r="K318" i="2"/>
  <c r="H318" i="2"/>
  <c r="I318" i="2"/>
  <c r="F318" i="2"/>
  <c r="J318" i="2"/>
  <c r="N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R319" i="2"/>
  <c r="O319" i="2"/>
  <c r="N19" i="3"/>
  <c r="J19" i="3"/>
  <c r="L19" i="3"/>
  <c r="N319" i="2"/>
  <c r="C319" i="2"/>
  <c r="K19" i="3"/>
  <c r="H19" i="3"/>
  <c r="AF295" i="2"/>
  <c r="K319" i="2"/>
  <c r="E19" i="3"/>
  <c r="P319" i="2"/>
  <c r="F319" i="2"/>
  <c r="Q19" i="3"/>
  <c r="B319" i="2"/>
  <c r="S319" i="2"/>
  <c r="H319" i="2"/>
  <c r="M319" i="2"/>
  <c r="E319" i="2"/>
  <c r="I319" i="2"/>
  <c r="AJ295" i="2"/>
  <c r="F19" i="3"/>
  <c r="L319" i="2"/>
  <c r="M19" i="3"/>
  <c r="Q319" i="2"/>
  <c r="D19" i="3"/>
  <c r="D319" i="2"/>
  <c r="J319" i="2"/>
  <c r="I19" i="3"/>
  <c r="A320" i="2" l="1"/>
  <c r="C20" i="3"/>
  <c r="L320" i="2"/>
  <c r="O320" i="2"/>
  <c r="R320" i="2"/>
  <c r="P320" i="2"/>
  <c r="Q320" i="2"/>
  <c r="J320" i="2"/>
  <c r="D320" i="2"/>
  <c r="AI295" i="2"/>
  <c r="B320" i="2"/>
  <c r="N320" i="2"/>
  <c r="M320" i="2"/>
  <c r="I320" i="2"/>
  <c r="S320" i="2"/>
  <c r="E320" i="2"/>
  <c r="S19" i="3"/>
  <c r="F320" i="2"/>
  <c r="AG295" i="2"/>
  <c r="H320" i="2"/>
  <c r="C320" i="2"/>
  <c r="B20" i="3"/>
  <c r="K320" i="2"/>
  <c r="O19" i="3"/>
  <c r="C79" i="3" l="1"/>
  <c r="A321" i="2"/>
  <c r="M321" i="2"/>
  <c r="E321" i="2"/>
  <c r="B321" i="2"/>
  <c r="L321" i="2"/>
  <c r="D321" i="2"/>
  <c r="P19" i="3"/>
  <c r="N321" i="2"/>
  <c r="R19" i="3"/>
  <c r="B79" i="3" l="1"/>
  <c r="A322" i="2"/>
  <c r="K321" i="2"/>
  <c r="Q322" i="2"/>
  <c r="O322" i="2"/>
  <c r="H322" i="2"/>
  <c r="P321" i="2"/>
  <c r="I322" i="2"/>
  <c r="F321" i="2"/>
  <c r="I321" i="2"/>
  <c r="J321" i="2"/>
  <c r="S322" i="2"/>
  <c r="O321" i="2"/>
  <c r="E322" i="2"/>
  <c r="S321" i="2"/>
  <c r="C321" i="2"/>
  <c r="J322" i="2"/>
  <c r="D322" i="2"/>
  <c r="P322" i="2"/>
  <c r="L322" i="2"/>
  <c r="R321" i="2"/>
  <c r="Q321" i="2"/>
  <c r="H321" i="2"/>
  <c r="A323" i="2" l="1"/>
  <c r="R322" i="2"/>
  <c r="M322" i="2"/>
  <c r="I323" i="2"/>
  <c r="B322" i="2"/>
  <c r="N322" i="2"/>
  <c r="F322" i="2"/>
  <c r="C322" i="2"/>
  <c r="K322" i="2"/>
  <c r="A324" i="2" l="1"/>
  <c r="M323" i="2"/>
  <c r="S324" i="2"/>
  <c r="H323" i="2"/>
  <c r="R324" i="2"/>
  <c r="I324" i="2"/>
  <c r="P323" i="2"/>
  <c r="J324" i="2"/>
  <c r="S323" i="2"/>
  <c r="B324" i="2"/>
  <c r="K324" i="2"/>
  <c r="P324" i="2"/>
  <c r="N324" i="2"/>
  <c r="C324" i="2"/>
  <c r="R323" i="2"/>
  <c r="B323" i="2"/>
  <c r="H324" i="2"/>
  <c r="K323" i="2"/>
  <c r="D323" i="2"/>
  <c r="E323" i="2"/>
  <c r="F324" i="2"/>
  <c r="N323" i="2"/>
  <c r="O324" i="2"/>
  <c r="J323" i="2"/>
  <c r="Q323" i="2"/>
  <c r="E324" i="2"/>
  <c r="F323" i="2"/>
  <c r="L323" i="2"/>
  <c r="O323" i="2"/>
  <c r="Q324" i="2"/>
  <c r="L324" i="2"/>
  <c r="D324" i="2"/>
  <c r="C323" i="2"/>
  <c r="A325" i="2" l="1"/>
  <c r="H325" i="2"/>
  <c r="F325" i="2"/>
  <c r="Q325" i="2"/>
  <c r="K325" i="2"/>
  <c r="M324" i="2"/>
  <c r="P325" i="2"/>
  <c r="S325" i="2"/>
  <c r="J325" i="2"/>
  <c r="O325" i="2"/>
  <c r="R325" i="2"/>
  <c r="N325" i="2"/>
  <c r="B325" i="2"/>
  <c r="C325" i="2"/>
  <c r="A326" i="2" l="1"/>
  <c r="P326" i="2"/>
  <c r="L325" i="2"/>
  <c r="M326" i="2"/>
  <c r="E325" i="2"/>
  <c r="I325" i="2"/>
  <c r="I326" i="2"/>
  <c r="C326" i="2"/>
  <c r="R326" i="2"/>
  <c r="D325" i="2"/>
  <c r="N326" i="2"/>
  <c r="M325" i="2"/>
  <c r="A327" i="2" l="1"/>
  <c r="B326" i="2"/>
  <c r="H327" i="2"/>
  <c r="S327" i="2"/>
  <c r="J326" i="2"/>
  <c r="B327" i="2"/>
  <c r="P327" i="2"/>
  <c r="K327" i="2"/>
  <c r="D326" i="2"/>
  <c r="E326" i="2"/>
  <c r="O326" i="2"/>
  <c r="L327" i="2"/>
  <c r="Q327" i="2"/>
  <c r="F327" i="2"/>
  <c r="H326" i="2"/>
  <c r="I327" i="2"/>
  <c r="F326" i="2"/>
  <c r="L326" i="2"/>
  <c r="S326" i="2"/>
  <c r="O327" i="2"/>
  <c r="K326" i="2"/>
  <c r="N327" i="2"/>
  <c r="Q326" i="2"/>
  <c r="A328" i="2" l="1"/>
  <c r="S328" i="2"/>
  <c r="C327" i="2"/>
  <c r="R327" i="2"/>
  <c r="M327" i="2"/>
  <c r="J327" i="2"/>
  <c r="D327" i="2"/>
  <c r="E327" i="2"/>
  <c r="Q328" i="2"/>
  <c r="A329" i="2" l="1"/>
  <c r="P328" i="2"/>
  <c r="L328" i="2"/>
  <c r="F328" i="2"/>
  <c r="S329" i="2"/>
  <c r="C329" i="2"/>
  <c r="H328" i="2"/>
  <c r="K329" i="2"/>
  <c r="P329" i="2"/>
  <c r="D328" i="2"/>
  <c r="D329" i="2"/>
  <c r="R328" i="2"/>
  <c r="I328" i="2"/>
  <c r="B328" i="2"/>
  <c r="K328" i="2"/>
  <c r="M328" i="2"/>
  <c r="F329" i="2"/>
  <c r="O329" i="2"/>
  <c r="N329" i="2"/>
  <c r="E329" i="2"/>
  <c r="M329" i="2"/>
  <c r="L329" i="2"/>
  <c r="J329" i="2"/>
  <c r="O328" i="2"/>
  <c r="B329" i="2"/>
  <c r="R329" i="2"/>
  <c r="J328" i="2"/>
  <c r="N328" i="2"/>
  <c r="C328" i="2"/>
  <c r="I329" i="2"/>
  <c r="E328" i="2"/>
  <c r="Q329" i="2"/>
  <c r="H329" i="2"/>
  <c r="A330" i="2" l="1"/>
  <c r="I330" i="2"/>
  <c r="D330" i="2"/>
  <c r="M330" i="2"/>
  <c r="B330" i="2"/>
  <c r="H330" i="2"/>
  <c r="E330" i="2"/>
  <c r="P330" i="2"/>
  <c r="J330" i="2"/>
  <c r="K330" i="2"/>
  <c r="C330" i="2"/>
  <c r="O330" i="2"/>
  <c r="N330" i="2"/>
  <c r="R330" i="2"/>
  <c r="L330" i="2"/>
  <c r="Q330" i="2"/>
  <c r="S330" i="2"/>
  <c r="F330" i="2"/>
  <c r="A331" i="2" l="1"/>
  <c r="O331" i="2"/>
  <c r="F331" i="2"/>
  <c r="N331" i="2"/>
  <c r="K331" i="2"/>
  <c r="P331" i="2"/>
  <c r="B331" i="2"/>
  <c r="S331" i="2"/>
  <c r="H331" i="2"/>
  <c r="E331" i="2"/>
  <c r="C331" i="2"/>
  <c r="D331" i="2"/>
  <c r="Q331" i="2"/>
  <c r="I331" i="2"/>
  <c r="L331" i="2"/>
  <c r="M331" i="2"/>
  <c r="R331" i="2"/>
  <c r="J331" i="2"/>
  <c r="A332" i="2" l="1"/>
  <c r="H332" i="2"/>
  <c r="N332" i="2"/>
  <c r="C332" i="2"/>
  <c r="Q332" i="2"/>
  <c r="R332" i="2"/>
  <c r="E332" i="2"/>
  <c r="D332" i="2"/>
  <c r="S332" i="2"/>
  <c r="L332" i="2"/>
  <c r="J332" i="2"/>
  <c r="P332" i="2"/>
  <c r="I332" i="2"/>
  <c r="F332" i="2"/>
  <c r="K332" i="2"/>
  <c r="M332" i="2"/>
  <c r="B332" i="2"/>
  <c r="O332" i="2"/>
  <c r="A333" i="2" l="1"/>
  <c r="M333" i="2"/>
  <c r="B333" i="2"/>
  <c r="I333" i="2"/>
  <c r="K333" i="2"/>
  <c r="E333" i="2"/>
  <c r="C333" i="2"/>
  <c r="Q333" i="2"/>
  <c r="S333" i="2"/>
  <c r="L333" i="2"/>
  <c r="N333" i="2"/>
  <c r="H333" i="2"/>
  <c r="P333" i="2"/>
  <c r="J333" i="2"/>
  <c r="O333" i="2"/>
  <c r="F333" i="2"/>
  <c r="R333" i="2"/>
  <c r="D333" i="2"/>
  <c r="A334" i="2" l="1"/>
  <c r="M334" i="2"/>
  <c r="J334" i="2"/>
  <c r="K334" i="2"/>
  <c r="H334" i="2"/>
  <c r="Q334" i="2"/>
  <c r="R334" i="2"/>
  <c r="B334" i="2"/>
  <c r="F334" i="2"/>
  <c r="I334" i="2"/>
  <c r="D334" i="2"/>
  <c r="E334" i="2"/>
  <c r="S334" i="2"/>
  <c r="P334" i="2"/>
  <c r="L334" i="2"/>
  <c r="C334" i="2"/>
  <c r="O334" i="2"/>
  <c r="N334" i="2"/>
  <c r="A335" i="2" l="1"/>
  <c r="P335" i="2"/>
  <c r="E335" i="2"/>
  <c r="R335" i="2"/>
  <c r="L335" i="2"/>
  <c r="K335" i="2"/>
  <c r="J335" i="2"/>
  <c r="D335" i="2"/>
  <c r="N335" i="2"/>
  <c r="M335" i="2"/>
  <c r="I335" i="2"/>
  <c r="F335" i="2"/>
  <c r="H335" i="2"/>
  <c r="B335" i="2"/>
  <c r="O335" i="2"/>
  <c r="C335" i="2"/>
  <c r="S335" i="2"/>
  <c r="Q335" i="2"/>
  <c r="A336" i="2" l="1"/>
  <c r="N336" i="2"/>
  <c r="J336" i="2"/>
  <c r="S336" i="2"/>
  <c r="I336" i="2"/>
  <c r="K336" i="2"/>
  <c r="Q336" i="2"/>
  <c r="L336" i="2"/>
  <c r="O336" i="2"/>
  <c r="M336" i="2"/>
  <c r="E336" i="2"/>
  <c r="H336" i="2"/>
  <c r="C336" i="2"/>
  <c r="A337" i="2" l="1"/>
  <c r="B336" i="2"/>
  <c r="R336" i="2"/>
  <c r="L337" i="2"/>
  <c r="K337" i="2"/>
  <c r="I337" i="2"/>
  <c r="J337" i="2"/>
  <c r="P336" i="2"/>
  <c r="O337" i="2"/>
  <c r="D336" i="2"/>
  <c r="F336" i="2"/>
  <c r="A338" i="2" l="1"/>
  <c r="K338" i="2"/>
  <c r="H337" i="2"/>
  <c r="N337" i="2"/>
  <c r="H338" i="2"/>
  <c r="Q337" i="2"/>
  <c r="B337" i="2"/>
  <c r="L338" i="2"/>
  <c r="P337" i="2"/>
  <c r="R338" i="2"/>
  <c r="S337" i="2"/>
  <c r="P338" i="2"/>
  <c r="M338" i="2"/>
  <c r="N338" i="2"/>
  <c r="S338" i="2"/>
  <c r="I338" i="2"/>
  <c r="M337" i="2"/>
  <c r="D338" i="2"/>
  <c r="C337" i="2"/>
  <c r="F338" i="2"/>
  <c r="F337" i="2"/>
  <c r="E337" i="2"/>
  <c r="B338" i="2"/>
  <c r="D337" i="2"/>
  <c r="C338" i="2"/>
  <c r="O338" i="2"/>
  <c r="Q338" i="2"/>
  <c r="E338" i="2"/>
  <c r="R337" i="2"/>
  <c r="A339" i="2" l="1"/>
  <c r="P339" i="2"/>
  <c r="J338" i="2"/>
  <c r="R339" i="2"/>
  <c r="S339" i="2"/>
  <c r="N339" i="2"/>
  <c r="E339" i="2"/>
  <c r="L339" i="2"/>
  <c r="Q339" i="2"/>
  <c r="A340" i="2" l="1"/>
  <c r="F340" i="2"/>
  <c r="K339" i="2"/>
  <c r="D339" i="2"/>
  <c r="I340" i="2"/>
  <c r="B340" i="2"/>
  <c r="J340" i="2"/>
  <c r="B339" i="2"/>
  <c r="H340" i="2"/>
  <c r="Q340" i="2"/>
  <c r="J339" i="2"/>
  <c r="K340" i="2"/>
  <c r="R340" i="2"/>
  <c r="P340" i="2"/>
  <c r="M339" i="2"/>
  <c r="M340" i="2"/>
  <c r="D340" i="2"/>
  <c r="S340" i="2"/>
  <c r="L340" i="2"/>
  <c r="O339" i="2"/>
  <c r="H339" i="2"/>
  <c r="O340" i="2"/>
  <c r="C339" i="2"/>
  <c r="F339" i="2"/>
  <c r="N340" i="2"/>
  <c r="E340" i="2"/>
  <c r="I339" i="2"/>
  <c r="A341" i="2" l="1"/>
  <c r="D341" i="2"/>
  <c r="C340" i="2"/>
  <c r="B341" i="2"/>
  <c r="L341" i="2"/>
  <c r="S341" i="2"/>
  <c r="J341" i="2"/>
  <c r="O341" i="2"/>
  <c r="F341" i="2"/>
  <c r="I341" i="2"/>
  <c r="H341" i="2"/>
  <c r="K341" i="2"/>
  <c r="Q341" i="2"/>
  <c r="M341" i="2"/>
  <c r="C341" i="2"/>
  <c r="E341" i="2"/>
  <c r="P341" i="2"/>
  <c r="N341" i="2"/>
  <c r="R341" i="2"/>
  <c r="A342" i="2" l="1"/>
  <c r="S342" i="2"/>
  <c r="H342" i="2"/>
  <c r="L342" i="2"/>
  <c r="N342" i="2"/>
  <c r="Q342" i="2"/>
  <c r="K342" i="2"/>
  <c r="P342" i="2"/>
  <c r="R342" i="2"/>
  <c r="O342" i="2"/>
  <c r="I342" i="2"/>
  <c r="M342" i="2"/>
  <c r="C342" i="2"/>
  <c r="J342" i="2"/>
  <c r="E342" i="2"/>
  <c r="D342" i="2"/>
  <c r="B342" i="2"/>
  <c r="F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K20" i="3"/>
  <c r="F20" i="3"/>
  <c r="P343" i="2"/>
  <c r="I343" i="2"/>
  <c r="Q343" i="2"/>
  <c r="E20" i="3"/>
  <c r="F343" i="2"/>
  <c r="M20" i="3"/>
  <c r="AF319" i="2"/>
  <c r="L343" i="2"/>
  <c r="Q20" i="3"/>
  <c r="N20" i="3"/>
  <c r="S343" i="2"/>
  <c r="H343" i="2"/>
  <c r="N343" i="2"/>
  <c r="R343" i="2"/>
  <c r="H20" i="3"/>
  <c r="I20" i="3"/>
  <c r="J343" i="2"/>
  <c r="D20" i="3"/>
  <c r="B343" i="2"/>
  <c r="J20" i="3"/>
  <c r="E343" i="2"/>
  <c r="K343" i="2"/>
  <c r="O343" i="2"/>
  <c r="M343" i="2"/>
  <c r="L20" i="3"/>
  <c r="D343" i="2"/>
  <c r="AJ319" i="2"/>
  <c r="A344" i="2" l="1"/>
  <c r="D344" i="2"/>
  <c r="J344" i="2"/>
  <c r="M344" i="2"/>
  <c r="C343" i="2"/>
  <c r="O344" i="2"/>
  <c r="S20" i="3"/>
  <c r="P344" i="2"/>
  <c r="H344" i="2"/>
  <c r="C344" i="2"/>
  <c r="R344" i="2"/>
  <c r="AI319" i="2"/>
  <c r="AG319" i="2"/>
  <c r="S344" i="2"/>
  <c r="O20" i="3"/>
  <c r="N344" i="2"/>
  <c r="B344" i="2"/>
  <c r="L344" i="2"/>
  <c r="B21" i="3"/>
  <c r="E344" i="2"/>
  <c r="K344" i="2"/>
  <c r="I344" i="2"/>
  <c r="Q344" i="2"/>
  <c r="C80" i="3" l="1"/>
  <c r="A345" i="2"/>
  <c r="S345" i="2"/>
  <c r="L345" i="2"/>
  <c r="B345" i="2"/>
  <c r="C345" i="2"/>
  <c r="J345" i="2"/>
  <c r="K345" i="2"/>
  <c r="P345" i="2"/>
  <c r="F345" i="2"/>
  <c r="C21" i="3"/>
  <c r="Q345" i="2"/>
  <c r="N345" i="2"/>
  <c r="O345" i="2"/>
  <c r="E345" i="2"/>
  <c r="H345" i="2"/>
  <c r="M345" i="2"/>
  <c r="P20" i="3"/>
  <c r="R20" i="3"/>
  <c r="F344" i="2"/>
  <c r="B80" i="3" l="1"/>
  <c r="A346" i="2"/>
  <c r="S346" i="2"/>
  <c r="H346" i="2"/>
  <c r="C346" i="2"/>
  <c r="B346" i="2"/>
  <c r="J346" i="2"/>
  <c r="O346" i="2"/>
  <c r="F346" i="2"/>
  <c r="I346" i="2"/>
  <c r="N346" i="2"/>
  <c r="P346" i="2"/>
  <c r="I345" i="2"/>
  <c r="R345" i="2"/>
  <c r="L346" i="2"/>
  <c r="K346" i="2"/>
  <c r="M346" i="2"/>
  <c r="Q346" i="2"/>
  <c r="R346" i="2"/>
  <c r="D345" i="2"/>
  <c r="E346" i="2"/>
  <c r="A347" i="2" l="1"/>
  <c r="O347" i="2"/>
  <c r="B347" i="2"/>
  <c r="C347" i="2"/>
  <c r="D346" i="2"/>
  <c r="E347" i="2"/>
  <c r="S347" i="2"/>
  <c r="N347" i="2"/>
  <c r="D347" i="2"/>
  <c r="I347" i="2"/>
  <c r="R347" i="2"/>
  <c r="Q347" i="2"/>
  <c r="F347" i="2"/>
  <c r="K347" i="2"/>
  <c r="J347" i="2"/>
  <c r="P347" i="2"/>
  <c r="A348" i="2" l="1"/>
  <c r="E348" i="2"/>
  <c r="M348" i="2"/>
  <c r="L348" i="2"/>
  <c r="O348" i="2"/>
  <c r="H347" i="2"/>
  <c r="C348" i="2"/>
  <c r="S348" i="2"/>
  <c r="N348" i="2"/>
  <c r="H348" i="2"/>
  <c r="R348" i="2"/>
  <c r="L347" i="2"/>
  <c r="F348" i="2"/>
  <c r="K348" i="2"/>
  <c r="M347" i="2"/>
  <c r="Q348" i="2"/>
  <c r="I348" i="2"/>
  <c r="B348" i="2"/>
  <c r="D348" i="2"/>
  <c r="A349" i="2" l="1"/>
  <c r="P349" i="2"/>
  <c r="L349" i="2"/>
  <c r="N349" i="2"/>
  <c r="M349" i="2"/>
  <c r="J348" i="2"/>
  <c r="D349" i="2"/>
  <c r="O349" i="2"/>
  <c r="E349" i="2"/>
  <c r="Q349" i="2"/>
  <c r="P348" i="2"/>
  <c r="R349" i="2"/>
  <c r="B349" i="2"/>
  <c r="I349" i="2"/>
  <c r="C349" i="2"/>
  <c r="J349" i="2"/>
  <c r="A350" i="2" l="1"/>
  <c r="N350" i="2"/>
  <c r="P350" i="2"/>
  <c r="S349" i="2"/>
  <c r="F349" i="2"/>
  <c r="H349" i="2"/>
  <c r="O350" i="2"/>
  <c r="C350" i="2"/>
  <c r="B350" i="2"/>
  <c r="E350" i="2"/>
  <c r="K350" i="2"/>
  <c r="H350" i="2"/>
  <c r="K349" i="2"/>
  <c r="S350" i="2"/>
  <c r="F350" i="2"/>
  <c r="A351" i="2" l="1"/>
  <c r="Q351" i="2"/>
  <c r="H351" i="2"/>
  <c r="Q350" i="2"/>
  <c r="K351" i="2"/>
  <c r="R350" i="2"/>
  <c r="R351" i="2"/>
  <c r="P351" i="2"/>
  <c r="I351" i="2"/>
  <c r="M350" i="2"/>
  <c r="D350" i="2"/>
  <c r="M351" i="2"/>
  <c r="L351" i="2"/>
  <c r="J350" i="2"/>
  <c r="J351" i="2"/>
  <c r="C351" i="2"/>
  <c r="O351" i="2"/>
  <c r="D351" i="2"/>
  <c r="N351" i="2"/>
  <c r="F351" i="2"/>
  <c r="I350" i="2"/>
  <c r="L350" i="2"/>
  <c r="E351" i="2"/>
  <c r="S351" i="2"/>
  <c r="B351" i="2"/>
  <c r="A352" i="2" l="1"/>
  <c r="R352" i="2"/>
  <c r="K352" i="2"/>
  <c r="Q352" i="2"/>
  <c r="N352" i="2"/>
  <c r="I352" i="2"/>
  <c r="B352" i="2"/>
  <c r="F352" i="2"/>
  <c r="H352" i="2"/>
  <c r="M352" i="2"/>
  <c r="O352" i="2"/>
  <c r="S352" i="2"/>
  <c r="E352" i="2"/>
  <c r="C352" i="2"/>
  <c r="J352" i="2"/>
  <c r="P352" i="2"/>
  <c r="L352" i="2"/>
  <c r="D352" i="2"/>
  <c r="A353" i="2" l="1"/>
  <c r="C353" i="2"/>
  <c r="D353" i="2"/>
  <c r="F353" i="2"/>
  <c r="B353" i="2"/>
  <c r="H353" i="2"/>
  <c r="I353" i="2"/>
  <c r="O353" i="2"/>
  <c r="L353" i="2"/>
  <c r="M353" i="2"/>
  <c r="J353" i="2"/>
  <c r="N353" i="2"/>
  <c r="E353" i="2"/>
  <c r="S353" i="2"/>
  <c r="P353" i="2"/>
  <c r="K353" i="2"/>
  <c r="R353" i="2"/>
  <c r="Q353" i="2"/>
  <c r="A354" i="2" l="1"/>
  <c r="N354" i="2"/>
  <c r="I354" i="2"/>
  <c r="P354" i="2"/>
  <c r="B354" i="2"/>
  <c r="H354" i="2"/>
  <c r="Q354" i="2"/>
  <c r="O354" i="2"/>
  <c r="M354" i="2"/>
  <c r="J354" i="2"/>
  <c r="F354" i="2"/>
  <c r="S354" i="2"/>
  <c r="D354" i="2"/>
  <c r="K354" i="2"/>
  <c r="R354" i="2"/>
  <c r="L354" i="2"/>
  <c r="C354" i="2"/>
  <c r="E354" i="2"/>
  <c r="A355" i="2" l="1"/>
  <c r="J355" i="2"/>
  <c r="N355" i="2"/>
  <c r="F355" i="2"/>
  <c r="H355" i="2"/>
  <c r="O355" i="2"/>
  <c r="P355" i="2"/>
  <c r="D355" i="2"/>
  <c r="S355" i="2"/>
  <c r="I355" i="2"/>
  <c r="R355" i="2"/>
  <c r="B355" i="2"/>
  <c r="E355" i="2"/>
  <c r="C355" i="2"/>
  <c r="Q355" i="2"/>
  <c r="K355" i="2"/>
  <c r="L355" i="2"/>
  <c r="M355" i="2"/>
  <c r="A356" i="2" l="1"/>
  <c r="L356" i="2"/>
  <c r="I356" i="2"/>
  <c r="Q356" i="2"/>
  <c r="R356" i="2"/>
  <c r="C356" i="2"/>
  <c r="E356" i="2"/>
  <c r="F356" i="2"/>
  <c r="H356" i="2"/>
  <c r="K356" i="2"/>
  <c r="O356" i="2"/>
  <c r="D356" i="2"/>
  <c r="J356" i="2"/>
  <c r="M356" i="2"/>
  <c r="S356" i="2"/>
  <c r="B356" i="2"/>
  <c r="N356" i="2"/>
  <c r="P356" i="2"/>
  <c r="A357" i="2" l="1"/>
  <c r="L357" i="2"/>
  <c r="H357" i="2"/>
  <c r="N357" i="2"/>
  <c r="K357" i="2"/>
  <c r="R357" i="2"/>
  <c r="F357" i="2"/>
  <c r="P357" i="2"/>
  <c r="B357" i="2"/>
  <c r="C357" i="2"/>
  <c r="S357" i="2"/>
  <c r="Q357" i="2"/>
  <c r="E357" i="2"/>
  <c r="M357" i="2"/>
  <c r="J357" i="2"/>
  <c r="I357" i="2"/>
  <c r="O357" i="2"/>
  <c r="D357" i="2"/>
  <c r="A358" i="2" l="1"/>
  <c r="O358" i="2"/>
  <c r="I358" i="2"/>
  <c r="H358" i="2"/>
  <c r="N358" i="2"/>
  <c r="B358" i="2"/>
  <c r="C358" i="2"/>
  <c r="F358" i="2"/>
  <c r="M358" i="2"/>
  <c r="P358" i="2"/>
  <c r="S358" i="2"/>
  <c r="K358" i="2"/>
  <c r="D358" i="2"/>
  <c r="L358" i="2"/>
  <c r="E358" i="2"/>
  <c r="R358" i="2"/>
  <c r="Q358" i="2"/>
  <c r="J358" i="2"/>
  <c r="A359" i="2" l="1"/>
  <c r="D359" i="2"/>
  <c r="K359" i="2"/>
  <c r="P359" i="2"/>
  <c r="E359" i="2"/>
  <c r="F359" i="2"/>
  <c r="L359" i="2"/>
  <c r="N359" i="2"/>
  <c r="S359" i="2"/>
  <c r="O359" i="2"/>
  <c r="C359" i="2"/>
  <c r="H359" i="2"/>
  <c r="B359" i="2"/>
  <c r="I359" i="2"/>
  <c r="M359" i="2"/>
  <c r="J359" i="2"/>
  <c r="Q359" i="2"/>
  <c r="R359" i="2"/>
  <c r="A360" i="2" l="1"/>
  <c r="S360" i="2"/>
  <c r="F360" i="2"/>
  <c r="B360" i="2"/>
  <c r="C360" i="2"/>
  <c r="Q360" i="2"/>
  <c r="J360" i="2"/>
  <c r="I360" i="2"/>
  <c r="D360" i="2"/>
  <c r="E360" i="2"/>
  <c r="P360" i="2"/>
  <c r="K360" i="2"/>
  <c r="L360" i="2"/>
  <c r="H360" i="2"/>
  <c r="N360" i="2"/>
  <c r="R360" i="2"/>
  <c r="O360" i="2"/>
  <c r="M360" i="2"/>
  <c r="A361" i="2" l="1"/>
  <c r="I361" i="2"/>
  <c r="S361" i="2"/>
  <c r="P361" i="2"/>
  <c r="O361" i="2"/>
  <c r="E361" i="2"/>
  <c r="C361" i="2"/>
  <c r="R361" i="2"/>
  <c r="F361" i="2"/>
  <c r="B361" i="2"/>
  <c r="H361" i="2"/>
  <c r="J361" i="2"/>
  <c r="K361" i="2"/>
  <c r="Q361" i="2"/>
  <c r="L361" i="2"/>
  <c r="M361" i="2"/>
  <c r="N361" i="2"/>
  <c r="D361" i="2"/>
  <c r="A362" i="2" l="1"/>
  <c r="J362" i="2"/>
  <c r="L362" i="2"/>
  <c r="C362" i="2"/>
  <c r="B362" i="2"/>
  <c r="S362" i="2"/>
  <c r="M362" i="2"/>
  <c r="F362" i="2"/>
  <c r="Q362" i="2"/>
  <c r="H362" i="2"/>
  <c r="P362" i="2"/>
  <c r="K362" i="2"/>
  <c r="O362" i="2"/>
  <c r="I362" i="2"/>
  <c r="D362" i="2"/>
  <c r="R362" i="2"/>
  <c r="N362" i="2"/>
  <c r="E362" i="2"/>
  <c r="A363" i="2" l="1"/>
  <c r="N363" i="2"/>
  <c r="M363" i="2"/>
  <c r="R363" i="2"/>
  <c r="L363" i="2"/>
  <c r="I363" i="2"/>
  <c r="E363" i="2"/>
  <c r="K363" i="2"/>
  <c r="J363" i="2"/>
  <c r="B363" i="2"/>
  <c r="F363" i="2"/>
  <c r="A364" i="2" l="1"/>
  <c r="P363" i="2"/>
  <c r="S363" i="2"/>
  <c r="D363" i="2"/>
  <c r="O363" i="2"/>
  <c r="H363" i="2"/>
  <c r="S364" i="2"/>
  <c r="Q363" i="2"/>
  <c r="C363" i="2"/>
  <c r="A365" i="2" l="1"/>
  <c r="H365" i="2"/>
  <c r="P365" i="2"/>
  <c r="P364" i="2"/>
  <c r="F365" i="2"/>
  <c r="H364" i="2"/>
  <c r="B365" i="2"/>
  <c r="C365" i="2"/>
  <c r="D364" i="2"/>
  <c r="R364" i="2"/>
  <c r="I364" i="2"/>
  <c r="O364" i="2"/>
  <c r="D365" i="2"/>
  <c r="M364" i="2"/>
  <c r="N364" i="2"/>
  <c r="Q365" i="2"/>
  <c r="F364" i="2"/>
  <c r="J365" i="2"/>
  <c r="L364" i="2"/>
  <c r="B364" i="2"/>
  <c r="O365" i="2"/>
  <c r="J364" i="2"/>
  <c r="I365" i="2"/>
  <c r="M365" i="2"/>
  <c r="E365" i="2"/>
  <c r="Q364" i="2"/>
  <c r="S365" i="2"/>
  <c r="N365" i="2"/>
  <c r="K364" i="2"/>
  <c r="R365" i="2"/>
  <c r="L365" i="2"/>
  <c r="E364" i="2"/>
  <c r="K365" i="2"/>
  <c r="C364" i="2"/>
  <c r="A366" i="2" l="1"/>
  <c r="M366" i="2"/>
  <c r="H366" i="2"/>
  <c r="O366" i="2"/>
  <c r="E366" i="2"/>
  <c r="D366" i="2"/>
  <c r="I366" i="2"/>
  <c r="N366" i="2"/>
  <c r="R366" i="2"/>
  <c r="C366" i="2"/>
  <c r="F366" i="2"/>
  <c r="J366" i="2"/>
  <c r="Q366" i="2"/>
  <c r="B366" i="2"/>
  <c r="P366" i="2"/>
  <c r="S366" i="2"/>
  <c r="K366" i="2"/>
  <c r="L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I21" i="3"/>
  <c r="S367" i="2"/>
  <c r="M21" i="3"/>
  <c r="E367" i="2"/>
  <c r="H367" i="2"/>
  <c r="N21" i="3"/>
  <c r="N367" i="2"/>
  <c r="D21" i="3"/>
  <c r="L21" i="3"/>
  <c r="K21" i="3"/>
  <c r="J367" i="2"/>
  <c r="M367" i="2"/>
  <c r="Q21" i="3"/>
  <c r="E21" i="3"/>
  <c r="F21" i="3"/>
  <c r="D367" i="2"/>
  <c r="H21" i="3"/>
  <c r="J21" i="3"/>
  <c r="C367" i="2"/>
  <c r="AJ343" i="2"/>
  <c r="AG343" i="2"/>
  <c r="A368" i="2" l="1"/>
  <c r="P21" i="3"/>
  <c r="E368" i="2"/>
  <c r="P367" i="2"/>
  <c r="B368" i="2"/>
  <c r="J368" i="2"/>
  <c r="C368" i="2"/>
  <c r="H368" i="2"/>
  <c r="AI343" i="2"/>
  <c r="L367" i="2"/>
  <c r="M368" i="2"/>
  <c r="Q367" i="2"/>
  <c r="Q368" i="2"/>
  <c r="K367" i="2"/>
  <c r="AF343" i="2"/>
  <c r="F367" i="2"/>
  <c r="L368" i="2"/>
  <c r="I367" i="2"/>
  <c r="F368" i="2"/>
  <c r="P368" i="2"/>
  <c r="C22" i="3"/>
  <c r="R368" i="2"/>
  <c r="O367" i="2"/>
  <c r="S368" i="2"/>
  <c r="S21" i="3"/>
  <c r="N368" i="2"/>
  <c r="I368" i="2"/>
  <c r="B367" i="2"/>
  <c r="O368" i="2"/>
  <c r="R367" i="2"/>
  <c r="K368" i="2"/>
  <c r="D368" i="2"/>
  <c r="C81" i="3" l="1"/>
  <c r="B81" i="3"/>
  <c r="A369" i="2"/>
  <c r="B369" i="2"/>
  <c r="L369" i="2"/>
  <c r="I369" i="2"/>
  <c r="D369" i="2"/>
  <c r="P369" i="2"/>
  <c r="J369" i="2"/>
  <c r="O21" i="3"/>
  <c r="E369" i="2"/>
  <c r="R21" i="3"/>
  <c r="B22" i="3"/>
  <c r="O369" i="2"/>
  <c r="A370" i="2" l="1"/>
  <c r="H369" i="2"/>
  <c r="M370" i="2"/>
  <c r="Q369" i="2"/>
  <c r="M369" i="2"/>
  <c r="Q370" i="2"/>
  <c r="S369" i="2"/>
  <c r="D370" i="2"/>
  <c r="S370" i="2"/>
  <c r="N369" i="2"/>
  <c r="K370" i="2"/>
  <c r="R369" i="2"/>
  <c r="K369" i="2"/>
  <c r="B370" i="2"/>
  <c r="L370" i="2"/>
  <c r="R370" i="2"/>
  <c r="I370" i="2"/>
  <c r="O370" i="2"/>
  <c r="E370" i="2"/>
  <c r="C369" i="2"/>
  <c r="P370" i="2"/>
  <c r="F369" i="2"/>
  <c r="J370" i="2"/>
  <c r="N370" i="2"/>
  <c r="H370" i="2"/>
  <c r="F370" i="2"/>
  <c r="C370" i="2"/>
  <c r="A371" i="2" l="1"/>
  <c r="P371" i="2"/>
  <c r="S371" i="2"/>
  <c r="C371" i="2"/>
  <c r="E371" i="2"/>
  <c r="J371" i="2"/>
  <c r="B371" i="2"/>
  <c r="O371" i="2"/>
  <c r="H371" i="2"/>
  <c r="K371" i="2"/>
  <c r="Q371" i="2"/>
  <c r="R371" i="2"/>
  <c r="I371" i="2"/>
  <c r="N371" i="2"/>
  <c r="L371" i="2"/>
  <c r="F371" i="2"/>
  <c r="M371" i="2"/>
  <c r="D371" i="2"/>
  <c r="A372" i="2" l="1"/>
  <c r="C372" i="2"/>
  <c r="A373" i="2" l="1"/>
  <c r="L372" i="2"/>
  <c r="S372" i="2"/>
  <c r="O372" i="2"/>
  <c r="Q372" i="2"/>
  <c r="P372" i="2"/>
  <c r="E372" i="2"/>
  <c r="F372" i="2"/>
  <c r="R373" i="2"/>
  <c r="N372" i="2"/>
  <c r="I372" i="2"/>
  <c r="R372" i="2"/>
  <c r="B372" i="2"/>
  <c r="D372" i="2"/>
  <c r="H372" i="2"/>
  <c r="J372" i="2"/>
  <c r="K372" i="2"/>
  <c r="M372" i="2"/>
  <c r="A374" i="2" l="1"/>
  <c r="B374" i="2"/>
  <c r="I373" i="2"/>
  <c r="R374" i="2"/>
  <c r="N374" i="2"/>
  <c r="L374" i="2"/>
  <c r="J374" i="2"/>
  <c r="B373" i="2"/>
  <c r="D374" i="2"/>
  <c r="Q374" i="2"/>
  <c r="H374" i="2"/>
  <c r="N373" i="2"/>
  <c r="D373" i="2"/>
  <c r="F374" i="2"/>
  <c r="S374" i="2"/>
  <c r="I374" i="2"/>
  <c r="K373" i="2"/>
  <c r="F373" i="2"/>
  <c r="H373" i="2"/>
  <c r="J373" i="2"/>
  <c r="K374" i="2"/>
  <c r="L373" i="2"/>
  <c r="C373" i="2"/>
  <c r="P374" i="2"/>
  <c r="O373" i="2"/>
  <c r="M373" i="2"/>
  <c r="P373" i="2"/>
  <c r="Q373" i="2"/>
  <c r="C374" i="2"/>
  <c r="E374" i="2"/>
  <c r="O374" i="2"/>
  <c r="E373" i="2"/>
  <c r="M374" i="2"/>
  <c r="S373" i="2"/>
  <c r="A375" i="2" l="1"/>
  <c r="N375" i="2"/>
  <c r="O375" i="2"/>
  <c r="Q375" i="2"/>
  <c r="J375" i="2"/>
  <c r="D375" i="2"/>
  <c r="P375" i="2"/>
  <c r="L375" i="2"/>
  <c r="I375" i="2"/>
  <c r="H375" i="2"/>
  <c r="R375" i="2"/>
  <c r="C375" i="2"/>
  <c r="B375" i="2"/>
  <c r="K375" i="2"/>
  <c r="F375" i="2"/>
  <c r="E375" i="2"/>
  <c r="M375" i="2"/>
  <c r="S375" i="2"/>
  <c r="A376" i="2" l="1"/>
  <c r="E376" i="2"/>
  <c r="A377" i="2" l="1"/>
  <c r="K377" i="2"/>
  <c r="J376" i="2"/>
  <c r="L376" i="2"/>
  <c r="F377" i="2"/>
  <c r="O376" i="2"/>
  <c r="H377" i="2"/>
  <c r="N376" i="2"/>
  <c r="I376" i="2"/>
  <c r="S376" i="2"/>
  <c r="Q377" i="2"/>
  <c r="F376" i="2"/>
  <c r="C376" i="2"/>
  <c r="M377" i="2"/>
  <c r="R376" i="2"/>
  <c r="R377" i="2"/>
  <c r="J377" i="2"/>
  <c r="M376" i="2"/>
  <c r="D377" i="2"/>
  <c r="P377" i="2"/>
  <c r="C377" i="2"/>
  <c r="E377" i="2"/>
  <c r="Q376" i="2"/>
  <c r="K376" i="2"/>
  <c r="O377" i="2"/>
  <c r="H376" i="2"/>
  <c r="N377" i="2"/>
  <c r="B376" i="2"/>
  <c r="L377" i="2"/>
  <c r="B377" i="2"/>
  <c r="I377" i="2"/>
  <c r="S377" i="2"/>
  <c r="P376" i="2"/>
  <c r="D376" i="2"/>
  <c r="A378" i="2" l="1"/>
  <c r="P378" i="2"/>
  <c r="A379" i="2" l="1"/>
  <c r="B379" i="2"/>
  <c r="K379" i="2"/>
  <c r="D379" i="2"/>
  <c r="O378" i="2"/>
  <c r="B378" i="2"/>
  <c r="R378" i="2"/>
  <c r="M378" i="2"/>
  <c r="F379" i="2"/>
  <c r="M379" i="2"/>
  <c r="K378" i="2"/>
  <c r="S378" i="2"/>
  <c r="N379" i="2"/>
  <c r="N378" i="2"/>
  <c r="I378" i="2"/>
  <c r="L379" i="2"/>
  <c r="L378" i="2"/>
  <c r="C379" i="2"/>
  <c r="J379" i="2"/>
  <c r="H378" i="2"/>
  <c r="E378" i="2"/>
  <c r="E379" i="2"/>
  <c r="R379" i="2"/>
  <c r="C378" i="2"/>
  <c r="S379" i="2"/>
  <c r="P379" i="2"/>
  <c r="Q379" i="2"/>
  <c r="I379" i="2"/>
  <c r="F378" i="2"/>
  <c r="Q378" i="2"/>
  <c r="H379" i="2"/>
  <c r="D378" i="2"/>
  <c r="J378" i="2"/>
  <c r="O379" i="2"/>
  <c r="A380" i="2" l="1"/>
  <c r="E380" i="2"/>
  <c r="P380" i="2"/>
  <c r="L380" i="2"/>
  <c r="N380" i="2"/>
  <c r="B380" i="2"/>
  <c r="H380" i="2"/>
  <c r="D380" i="2"/>
  <c r="J380" i="2"/>
  <c r="F380" i="2"/>
  <c r="K380" i="2"/>
  <c r="M380" i="2"/>
  <c r="I380" i="2"/>
  <c r="C380" i="2"/>
  <c r="R380" i="2"/>
  <c r="Q380" i="2"/>
  <c r="O380" i="2"/>
  <c r="S380" i="2"/>
  <c r="A381" i="2" l="1"/>
  <c r="D381" i="2"/>
  <c r="A382" i="2" l="1"/>
  <c r="S381" i="2"/>
  <c r="H381" i="2"/>
  <c r="R381" i="2"/>
  <c r="Q381" i="2"/>
  <c r="N381" i="2"/>
  <c r="P381" i="2"/>
  <c r="F381" i="2"/>
  <c r="I381" i="2"/>
  <c r="L381" i="2"/>
  <c r="B381" i="2"/>
  <c r="K381" i="2"/>
  <c r="J381" i="2"/>
  <c r="E381" i="2"/>
  <c r="M382" i="2"/>
  <c r="O381" i="2"/>
  <c r="M381" i="2"/>
  <c r="C381" i="2"/>
  <c r="A383" i="2" l="1"/>
  <c r="K382" i="2"/>
  <c r="O382" i="2"/>
  <c r="R382" i="2"/>
  <c r="L383" i="2"/>
  <c r="B383" i="2"/>
  <c r="R383" i="2"/>
  <c r="K383" i="2"/>
  <c r="S382" i="2"/>
  <c r="E382" i="2"/>
  <c r="S383" i="2"/>
  <c r="J383" i="2"/>
  <c r="N383" i="2"/>
  <c r="B382" i="2"/>
  <c r="N382" i="2"/>
  <c r="E383" i="2"/>
  <c r="H382" i="2"/>
  <c r="H383" i="2"/>
  <c r="P382" i="2"/>
  <c r="D382" i="2"/>
  <c r="P383" i="2"/>
  <c r="O383" i="2"/>
  <c r="I383" i="2"/>
  <c r="D383" i="2"/>
  <c r="C383" i="2"/>
  <c r="F382" i="2"/>
  <c r="I382" i="2"/>
  <c r="J382" i="2"/>
  <c r="M383" i="2"/>
  <c r="Q383" i="2"/>
  <c r="C382" i="2"/>
  <c r="L382" i="2"/>
  <c r="Q382" i="2"/>
  <c r="F383" i="2"/>
  <c r="A384" i="2" l="1"/>
  <c r="N384" i="2"/>
  <c r="A385" i="2" l="1"/>
  <c r="K384" i="2"/>
  <c r="K385" i="2"/>
  <c r="R384" i="2"/>
  <c r="F384" i="2"/>
  <c r="E384" i="2"/>
  <c r="L384" i="2"/>
  <c r="S384" i="2"/>
  <c r="Q384" i="2"/>
  <c r="H384" i="2"/>
  <c r="J384" i="2"/>
  <c r="O384" i="2"/>
  <c r="B385" i="2"/>
  <c r="P384" i="2"/>
  <c r="D384" i="2"/>
  <c r="B384" i="2"/>
  <c r="M384" i="2"/>
  <c r="C384" i="2"/>
  <c r="I384" i="2"/>
  <c r="A386" i="2" l="1"/>
  <c r="S385" i="2"/>
  <c r="J385" i="2"/>
  <c r="I385" i="2"/>
  <c r="F385" i="2"/>
  <c r="P385" i="2"/>
  <c r="S386" i="2"/>
  <c r="H385" i="2"/>
  <c r="E385" i="2"/>
  <c r="L385" i="2"/>
  <c r="N385" i="2"/>
  <c r="R385" i="2"/>
  <c r="O385" i="2"/>
  <c r="C385" i="2"/>
  <c r="M385" i="2"/>
  <c r="D385" i="2"/>
  <c r="Q385" i="2"/>
  <c r="A387" i="2" l="1"/>
  <c r="D387" i="2"/>
  <c r="J386" i="2"/>
  <c r="H386" i="2"/>
  <c r="N386" i="2"/>
  <c r="I387" i="2"/>
  <c r="C387" i="2"/>
  <c r="O386" i="2"/>
  <c r="S387" i="2"/>
  <c r="O387" i="2"/>
  <c r="Q387" i="2"/>
  <c r="Q386" i="2"/>
  <c r="E387" i="2"/>
  <c r="P386" i="2"/>
  <c r="D386" i="2"/>
  <c r="B387" i="2"/>
  <c r="J387" i="2"/>
  <c r="P387" i="2"/>
  <c r="F387" i="2"/>
  <c r="I386" i="2"/>
  <c r="M386" i="2"/>
  <c r="F386" i="2"/>
  <c r="L386" i="2"/>
  <c r="R387" i="2"/>
  <c r="R386" i="2"/>
  <c r="M387" i="2"/>
  <c r="C386" i="2"/>
  <c r="K387" i="2"/>
  <c r="N387" i="2"/>
  <c r="L387" i="2"/>
  <c r="E386" i="2"/>
  <c r="H387" i="2"/>
  <c r="B386" i="2"/>
  <c r="K386" i="2"/>
  <c r="A388" i="2" l="1"/>
  <c r="I388" i="2"/>
  <c r="S388" i="2"/>
  <c r="N388" i="2"/>
  <c r="D388" i="2"/>
  <c r="J388" i="2"/>
  <c r="M388" i="2"/>
  <c r="F388" i="2"/>
  <c r="R388" i="2"/>
  <c r="Q388" i="2"/>
  <c r="H388" i="2"/>
  <c r="E388" i="2"/>
  <c r="O388" i="2"/>
  <c r="L388" i="2"/>
  <c r="B388" i="2"/>
  <c r="C388" i="2"/>
  <c r="K388" i="2"/>
  <c r="P388" i="2"/>
  <c r="A389" i="2" l="1"/>
  <c r="L389" i="2"/>
  <c r="A390" i="2" l="1"/>
  <c r="C389" i="2"/>
  <c r="H389" i="2"/>
  <c r="S389" i="2"/>
  <c r="J389" i="2"/>
  <c r="M389" i="2"/>
  <c r="E389" i="2"/>
  <c r="Q390" i="2"/>
  <c r="N389" i="2"/>
  <c r="S390" i="2"/>
  <c r="B389" i="2"/>
  <c r="N390" i="2"/>
  <c r="O390" i="2"/>
  <c r="I389" i="2"/>
  <c r="D389" i="2"/>
  <c r="O389" i="2"/>
  <c r="R389" i="2"/>
  <c r="K390" i="2"/>
  <c r="P389" i="2"/>
  <c r="F389" i="2"/>
  <c r="Q389" i="2"/>
  <c r="K389" i="2"/>
  <c r="D390" i="2"/>
  <c r="AE367" i="2" l="1"/>
  <c r="U367" i="2"/>
  <c r="X367" i="2"/>
  <c r="AH367" i="2"/>
  <c r="AB367" i="2"/>
  <c r="A391" i="2"/>
  <c r="C391" i="2"/>
  <c r="H391" i="2"/>
  <c r="F390" i="2"/>
  <c r="K22" i="3"/>
  <c r="D22" i="3"/>
  <c r="R391" i="2"/>
  <c r="AG367" i="2"/>
  <c r="E390" i="2"/>
  <c r="P391" i="2"/>
  <c r="E391" i="2"/>
  <c r="N391" i="2"/>
  <c r="F391" i="2"/>
  <c r="N22" i="3"/>
  <c r="L391" i="2"/>
  <c r="Q22" i="3"/>
  <c r="J391" i="2"/>
  <c r="L390" i="2"/>
  <c r="M390" i="2"/>
  <c r="I390" i="2"/>
  <c r="M391" i="2"/>
  <c r="I391" i="2"/>
  <c r="P390" i="2"/>
  <c r="O391" i="2"/>
  <c r="B391" i="2"/>
  <c r="D391" i="2"/>
  <c r="Q391" i="2"/>
  <c r="B390" i="2"/>
  <c r="K391" i="2"/>
  <c r="H390" i="2"/>
  <c r="C390" i="2"/>
  <c r="J390" i="2"/>
  <c r="AJ367" i="2"/>
  <c r="R390" i="2"/>
  <c r="AA367" i="2" l="1"/>
  <c r="Z367" i="2"/>
  <c r="AC367" i="2"/>
  <c r="W367" i="2"/>
  <c r="AD367" i="2"/>
  <c r="V367" i="2"/>
  <c r="Y367" i="2"/>
  <c r="A392" i="2"/>
  <c r="AF367" i="2"/>
  <c r="I392" i="2"/>
  <c r="H22" i="3"/>
  <c r="C23" i="3"/>
  <c r="F22" i="3"/>
  <c r="H392" i="2"/>
  <c r="L22" i="3"/>
  <c r="P22" i="3"/>
  <c r="J22" i="3"/>
  <c r="I22" i="3"/>
  <c r="M22" i="3"/>
  <c r="S391" i="2"/>
  <c r="B23" i="3"/>
  <c r="E22" i="3"/>
  <c r="S22" i="3"/>
  <c r="F392" i="2"/>
  <c r="AI367" i="2"/>
  <c r="B82" i="3" l="1"/>
  <c r="C82" i="3"/>
  <c r="A393" i="2"/>
  <c r="Q392" i="2"/>
  <c r="R392" i="2"/>
  <c r="P392" i="2"/>
  <c r="P393" i="2"/>
  <c r="K392" i="2"/>
  <c r="S392" i="2"/>
  <c r="R22" i="3"/>
  <c r="E392" i="2"/>
  <c r="D392" i="2"/>
  <c r="O392" i="2"/>
  <c r="L392" i="2"/>
  <c r="J392" i="2"/>
  <c r="B392" i="2"/>
  <c r="F393" i="2"/>
  <c r="O22" i="3"/>
  <c r="N392" i="2"/>
  <c r="M392" i="2"/>
  <c r="C392" i="2"/>
  <c r="S393" i="2"/>
  <c r="A394" i="2" l="1"/>
  <c r="J394" i="2"/>
  <c r="L393" i="2"/>
  <c r="O394" i="2"/>
  <c r="C393" i="2"/>
  <c r="H393" i="2"/>
  <c r="I393" i="2"/>
  <c r="B394" i="2"/>
  <c r="O393" i="2"/>
  <c r="K394" i="2"/>
  <c r="N393" i="2"/>
  <c r="E393" i="2"/>
  <c r="E394" i="2"/>
  <c r="D393" i="2"/>
  <c r="B393" i="2"/>
  <c r="R394" i="2"/>
  <c r="S394" i="2"/>
  <c r="H394" i="2"/>
  <c r="Q393" i="2"/>
  <c r="J393" i="2"/>
  <c r="L394" i="2"/>
  <c r="R393" i="2"/>
  <c r="I394" i="2"/>
  <c r="K393" i="2"/>
  <c r="M393" i="2"/>
  <c r="Q394" i="2"/>
  <c r="A395" i="2" l="1"/>
  <c r="D395" i="2"/>
  <c r="F394" i="2"/>
  <c r="I395" i="2"/>
  <c r="J395" i="2"/>
  <c r="E395" i="2"/>
  <c r="P394" i="2"/>
  <c r="N394" i="2"/>
  <c r="B395" i="2"/>
  <c r="L395" i="2"/>
  <c r="Q395" i="2"/>
  <c r="D394" i="2"/>
  <c r="M395" i="2"/>
  <c r="C394" i="2"/>
  <c r="C395" i="2"/>
  <c r="O395" i="2"/>
  <c r="M394" i="2"/>
  <c r="A396" i="2" l="1"/>
  <c r="N395" i="2"/>
  <c r="H395" i="2"/>
  <c r="Q396" i="2"/>
  <c r="P395" i="2"/>
  <c r="N396" i="2"/>
  <c r="C396" i="2"/>
  <c r="R396" i="2"/>
  <c r="J396" i="2"/>
  <c r="F395" i="2"/>
  <c r="S395" i="2"/>
  <c r="K395" i="2"/>
  <c r="L396" i="2"/>
  <c r="M396" i="2"/>
  <c r="B396" i="2"/>
  <c r="R395" i="2"/>
  <c r="I396" i="2"/>
  <c r="A397" i="2" l="1"/>
  <c r="I397" i="2"/>
  <c r="H396" i="2"/>
  <c r="N397" i="2"/>
  <c r="L397" i="2"/>
  <c r="O396" i="2"/>
  <c r="P397" i="2"/>
  <c r="Q397" i="2"/>
  <c r="E397" i="2"/>
  <c r="S397" i="2"/>
  <c r="H397" i="2"/>
  <c r="D397" i="2"/>
  <c r="F396" i="2"/>
  <c r="B397" i="2"/>
  <c r="P396" i="2"/>
  <c r="K397" i="2"/>
  <c r="J397" i="2"/>
  <c r="M397" i="2"/>
  <c r="O397" i="2"/>
  <c r="S396" i="2"/>
  <c r="C397" i="2"/>
  <c r="F397" i="2"/>
  <c r="D396" i="2"/>
  <c r="R397" i="2"/>
  <c r="E396" i="2"/>
  <c r="K396" i="2"/>
  <c r="A398" i="2" l="1"/>
  <c r="F398" i="2"/>
  <c r="D398" i="2"/>
  <c r="R398" i="2"/>
  <c r="P398" i="2"/>
  <c r="N398" i="2"/>
  <c r="J398" i="2"/>
  <c r="C398" i="2"/>
  <c r="E398" i="2"/>
  <c r="S398" i="2"/>
  <c r="H398" i="2"/>
  <c r="I398" i="2"/>
  <c r="O398" i="2"/>
  <c r="K398" i="2"/>
  <c r="Q398" i="2"/>
  <c r="M398" i="2"/>
  <c r="B398" i="2"/>
  <c r="L398" i="2"/>
  <c r="A399" i="2" l="1"/>
  <c r="O399" i="2"/>
  <c r="N399" i="2"/>
  <c r="P399" i="2"/>
  <c r="E399" i="2"/>
  <c r="A400" i="2" l="1"/>
  <c r="R399" i="2"/>
  <c r="D399" i="2"/>
  <c r="L399" i="2"/>
  <c r="Q400" i="2"/>
  <c r="S399" i="2"/>
  <c r="H399" i="2"/>
  <c r="Q399" i="2"/>
  <c r="E400" i="2"/>
  <c r="F399" i="2"/>
  <c r="K400" i="2"/>
  <c r="R400" i="2"/>
  <c r="M400" i="2"/>
  <c r="M399" i="2"/>
  <c r="J400" i="2"/>
  <c r="S400" i="2"/>
  <c r="F400" i="2"/>
  <c r="C399" i="2"/>
  <c r="B399" i="2"/>
  <c r="K399" i="2"/>
  <c r="J399" i="2"/>
  <c r="I399" i="2"/>
  <c r="A401" i="2" l="1"/>
  <c r="K401" i="2"/>
  <c r="B400" i="2"/>
  <c r="L401" i="2"/>
  <c r="F401" i="2"/>
  <c r="H400" i="2"/>
  <c r="L400" i="2"/>
  <c r="C401" i="2"/>
  <c r="N401" i="2"/>
  <c r="O401" i="2"/>
  <c r="N400" i="2"/>
  <c r="O400" i="2"/>
  <c r="H401" i="2"/>
  <c r="B401" i="2"/>
  <c r="E401" i="2"/>
  <c r="S401" i="2"/>
  <c r="P401" i="2"/>
  <c r="C400" i="2"/>
  <c r="I400" i="2"/>
  <c r="Q401" i="2"/>
  <c r="P400" i="2"/>
  <c r="D401" i="2"/>
  <c r="R401" i="2"/>
  <c r="M401" i="2"/>
  <c r="J401" i="2"/>
  <c r="I401" i="2"/>
  <c r="D400" i="2"/>
  <c r="A402" i="2" l="1"/>
  <c r="I402" i="2"/>
  <c r="A403" i="2" l="1"/>
  <c r="M402" i="2"/>
  <c r="C402" i="2"/>
  <c r="S402" i="2"/>
  <c r="P402" i="2"/>
  <c r="N402" i="2"/>
  <c r="D402" i="2"/>
  <c r="H402" i="2"/>
  <c r="O403" i="2"/>
  <c r="Q402" i="2"/>
  <c r="F402" i="2"/>
  <c r="E403" i="2"/>
  <c r="O402" i="2"/>
  <c r="K402" i="2"/>
  <c r="L402" i="2"/>
  <c r="E402" i="2"/>
  <c r="B402" i="2"/>
  <c r="R402" i="2"/>
  <c r="J402" i="2"/>
  <c r="A404" i="2" l="1"/>
  <c r="F403" i="2"/>
  <c r="K403" i="2"/>
  <c r="J403" i="2"/>
  <c r="P404" i="2"/>
  <c r="R403" i="2"/>
  <c r="I403" i="2"/>
  <c r="P403" i="2"/>
  <c r="N403" i="2"/>
  <c r="M403" i="2"/>
  <c r="E404" i="2"/>
  <c r="B403" i="2"/>
  <c r="C403" i="2"/>
  <c r="M404" i="2"/>
  <c r="L403" i="2"/>
  <c r="H403" i="2"/>
  <c r="D403" i="2"/>
  <c r="Q403" i="2"/>
  <c r="I404" i="2"/>
  <c r="S403" i="2"/>
  <c r="A405" i="2" l="1"/>
  <c r="C405" i="2"/>
  <c r="O404" i="2"/>
  <c r="C404" i="2"/>
  <c r="L404" i="2"/>
  <c r="Q405" i="2"/>
  <c r="D404" i="2"/>
  <c r="F404" i="2"/>
  <c r="O405" i="2"/>
  <c r="L405" i="2"/>
  <c r="P405" i="2"/>
  <c r="S405" i="2"/>
  <c r="K404" i="2"/>
  <c r="H404" i="2"/>
  <c r="R405" i="2"/>
  <c r="I405" i="2"/>
  <c r="E405" i="2"/>
  <c r="S404" i="2"/>
  <c r="N404" i="2"/>
  <c r="J404" i="2"/>
  <c r="R404" i="2"/>
  <c r="J405" i="2"/>
  <c r="Q404" i="2"/>
  <c r="F405" i="2"/>
  <c r="N405" i="2"/>
  <c r="H405" i="2"/>
  <c r="K405" i="2"/>
  <c r="B404" i="2"/>
  <c r="A406" i="2" l="1"/>
  <c r="N406" i="2"/>
  <c r="D405" i="2"/>
  <c r="B405" i="2"/>
  <c r="S406" i="2"/>
  <c r="E406" i="2"/>
  <c r="M405" i="2"/>
  <c r="A407" i="2" l="1"/>
  <c r="P406" i="2"/>
  <c r="O406" i="2"/>
  <c r="H406" i="2"/>
  <c r="N407" i="2"/>
  <c r="J406" i="2"/>
  <c r="L406" i="2"/>
  <c r="S407" i="2"/>
  <c r="O407" i="2"/>
  <c r="Q406" i="2"/>
  <c r="C406" i="2"/>
  <c r="M406" i="2"/>
  <c r="K406" i="2"/>
  <c r="B406" i="2"/>
  <c r="I406" i="2"/>
  <c r="Q407" i="2"/>
  <c r="P407" i="2"/>
  <c r="R406" i="2"/>
  <c r="J407" i="2"/>
  <c r="D406" i="2"/>
  <c r="M407" i="2"/>
  <c r="F406" i="2"/>
  <c r="A408" i="2" l="1"/>
  <c r="E407" i="2"/>
  <c r="B408" i="2"/>
  <c r="J408" i="2"/>
  <c r="C408" i="2"/>
  <c r="H407" i="2"/>
  <c r="P408" i="2"/>
  <c r="N408" i="2"/>
  <c r="F407" i="2"/>
  <c r="M408" i="2"/>
  <c r="B407" i="2"/>
  <c r="H408" i="2"/>
  <c r="L407" i="2"/>
  <c r="R407" i="2"/>
  <c r="C407" i="2"/>
  <c r="Q408" i="2"/>
  <c r="I407" i="2"/>
  <c r="K407" i="2"/>
  <c r="S408" i="2"/>
  <c r="F408" i="2"/>
  <c r="D407" i="2"/>
  <c r="D408" i="2"/>
  <c r="R408" i="2"/>
  <c r="A409" i="2" l="1"/>
  <c r="M409" i="2"/>
  <c r="B409" i="2"/>
  <c r="K408" i="2"/>
  <c r="N409" i="2"/>
  <c r="I408" i="2"/>
  <c r="L409" i="2"/>
  <c r="I409" i="2"/>
  <c r="H409" i="2"/>
  <c r="C409" i="2"/>
  <c r="O409" i="2"/>
  <c r="E409" i="2"/>
  <c r="J409" i="2"/>
  <c r="D409" i="2"/>
  <c r="E408" i="2"/>
  <c r="P409" i="2"/>
  <c r="K409" i="2"/>
  <c r="L408" i="2"/>
  <c r="S409" i="2"/>
  <c r="O408" i="2"/>
  <c r="A410" i="2" l="1"/>
  <c r="R409" i="2"/>
  <c r="H410" i="2"/>
  <c r="E410" i="2"/>
  <c r="S410" i="2"/>
  <c r="L410" i="2"/>
  <c r="C410" i="2"/>
  <c r="F410" i="2"/>
  <c r="F409" i="2"/>
  <c r="O410" i="2"/>
  <c r="Q409" i="2"/>
  <c r="A411" i="2" l="1"/>
  <c r="D410" i="2"/>
  <c r="S411" i="2"/>
  <c r="Q411" i="2"/>
  <c r="C411" i="2"/>
  <c r="K410" i="2"/>
  <c r="I410" i="2"/>
  <c r="Q410" i="2"/>
  <c r="J410" i="2"/>
  <c r="P410" i="2"/>
  <c r="D411" i="2"/>
  <c r="K411" i="2"/>
  <c r="N410" i="2"/>
  <c r="L411" i="2"/>
  <c r="B410" i="2"/>
  <c r="M410" i="2"/>
  <c r="B411" i="2"/>
  <c r="H411" i="2"/>
  <c r="I411" i="2"/>
  <c r="O411" i="2"/>
  <c r="J411" i="2"/>
  <c r="R411" i="2"/>
  <c r="F411" i="2"/>
  <c r="M411" i="2"/>
  <c r="P411" i="2"/>
  <c r="N411" i="2"/>
  <c r="R410" i="2"/>
  <c r="A412" i="2" l="1"/>
  <c r="O412" i="2"/>
  <c r="R412" i="2"/>
  <c r="H412" i="2"/>
  <c r="B412" i="2"/>
  <c r="L412" i="2"/>
  <c r="E411" i="2"/>
  <c r="D412" i="2"/>
  <c r="S412" i="2"/>
  <c r="C412" i="2"/>
  <c r="I412" i="2"/>
  <c r="E412" i="2"/>
  <c r="P412" i="2"/>
  <c r="F412" i="2"/>
  <c r="M412" i="2"/>
  <c r="N412" i="2"/>
  <c r="J412" i="2"/>
  <c r="K412" i="2"/>
  <c r="Q412" i="2"/>
  <c r="A413" i="2" l="1"/>
  <c r="K413" i="2"/>
  <c r="A414" i="2" l="1"/>
  <c r="S413" i="2"/>
  <c r="P413" i="2"/>
  <c r="L413" i="2"/>
  <c r="H413" i="2"/>
  <c r="F413" i="2"/>
  <c r="D413" i="2"/>
  <c r="C413" i="2"/>
  <c r="R413" i="2"/>
  <c r="N414" i="2"/>
  <c r="E413" i="2"/>
  <c r="Q413" i="2"/>
  <c r="I413" i="2"/>
  <c r="N413" i="2"/>
  <c r="O413" i="2"/>
  <c r="J413" i="2"/>
  <c r="B413" i="2"/>
  <c r="M413" i="2"/>
  <c r="X391" i="2" l="1"/>
  <c r="AE391" i="2"/>
  <c r="A415" i="2"/>
  <c r="B414" i="2"/>
  <c r="C414" i="2"/>
  <c r="Q414" i="2"/>
  <c r="D415" i="2"/>
  <c r="L415" i="2"/>
  <c r="L414" i="2"/>
  <c r="F414" i="2"/>
  <c r="P414" i="2"/>
  <c r="K415" i="2"/>
  <c r="D414" i="2"/>
  <c r="H414" i="2"/>
  <c r="M414" i="2"/>
  <c r="O414" i="2"/>
  <c r="J414" i="2"/>
  <c r="E415" i="2"/>
  <c r="N23" i="3"/>
  <c r="C415" i="2"/>
  <c r="R414" i="2"/>
  <c r="E414" i="2"/>
  <c r="AG391" i="2"/>
  <c r="S414" i="2"/>
  <c r="K414" i="2"/>
  <c r="R415" i="2"/>
  <c r="I414" i="2"/>
  <c r="Z391" i="2" l="1"/>
  <c r="AA391" i="2"/>
  <c r="AD391" i="2"/>
  <c r="V391" i="2"/>
  <c r="AH391" i="2"/>
  <c r="W391" i="2"/>
  <c r="Y391" i="2"/>
  <c r="U391" i="2"/>
  <c r="AC391" i="2"/>
  <c r="AB391" i="2"/>
  <c r="A416" i="2"/>
  <c r="K23" i="3"/>
  <c r="I23" i="3"/>
  <c r="Q23" i="3"/>
  <c r="N415" i="2"/>
  <c r="F23" i="3"/>
  <c r="M23" i="3"/>
  <c r="H23" i="3"/>
  <c r="F415" i="2"/>
  <c r="D416" i="2"/>
  <c r="J23" i="3"/>
  <c r="Q416" i="2"/>
  <c r="C24" i="3"/>
  <c r="H415" i="2"/>
  <c r="L416" i="2"/>
  <c r="P415" i="2"/>
  <c r="E23" i="3"/>
  <c r="P23" i="3"/>
  <c r="N416" i="2"/>
  <c r="J415" i="2"/>
  <c r="L23" i="3"/>
  <c r="B415" i="2"/>
  <c r="P416" i="2"/>
  <c r="AF391" i="2"/>
  <c r="Q415" i="2"/>
  <c r="O415" i="2"/>
  <c r="M415" i="2"/>
  <c r="D23" i="3"/>
  <c r="S415" i="2"/>
  <c r="I415" i="2"/>
  <c r="AJ391" i="2"/>
  <c r="B83" i="3" l="1"/>
  <c r="A417" i="2"/>
  <c r="O23" i="3"/>
  <c r="S23" i="3"/>
  <c r="J416" i="2"/>
  <c r="F416" i="2"/>
  <c r="B24" i="3"/>
  <c r="J417" i="2"/>
  <c r="E417" i="2"/>
  <c r="I416" i="2"/>
  <c r="H416" i="2"/>
  <c r="K417" i="2"/>
  <c r="B416" i="2"/>
  <c r="Q417" i="2"/>
  <c r="E416" i="2"/>
  <c r="S416" i="2"/>
  <c r="O416" i="2"/>
  <c r="R416" i="2"/>
  <c r="I417" i="2"/>
  <c r="AI391" i="2"/>
  <c r="M416" i="2"/>
  <c r="C416" i="2"/>
  <c r="K416" i="2"/>
  <c r="C83" i="3" l="1"/>
  <c r="A418" i="2"/>
  <c r="L418" i="2"/>
  <c r="D417" i="2"/>
  <c r="I418" i="2"/>
  <c r="S417" i="2"/>
  <c r="J418" i="2"/>
  <c r="H418" i="2"/>
  <c r="F418" i="2"/>
  <c r="O417" i="2"/>
  <c r="R23" i="3"/>
  <c r="C418" i="2"/>
  <c r="R417" i="2"/>
  <c r="Q418" i="2"/>
  <c r="M417" i="2"/>
  <c r="O418" i="2"/>
  <c r="H417" i="2"/>
  <c r="B417" i="2"/>
  <c r="P417" i="2"/>
  <c r="N417" i="2"/>
  <c r="F417" i="2"/>
  <c r="L417" i="2"/>
  <c r="R418" i="2"/>
  <c r="K418" i="2"/>
  <c r="B418" i="2"/>
  <c r="C417" i="2"/>
  <c r="N418" i="2"/>
  <c r="A419" i="2" l="1"/>
  <c r="E418" i="2"/>
  <c r="D418" i="2"/>
  <c r="S418" i="2"/>
  <c r="Q419" i="2"/>
  <c r="P418" i="2"/>
  <c r="M418" i="2"/>
  <c r="A420" i="2" l="1"/>
  <c r="I419" i="2"/>
  <c r="E419" i="2"/>
  <c r="R419" i="2"/>
  <c r="K419" i="2"/>
  <c r="F419" i="2"/>
  <c r="J419" i="2"/>
  <c r="B419" i="2"/>
  <c r="M419" i="2"/>
  <c r="I420" i="2"/>
  <c r="P419" i="2"/>
  <c r="L419" i="2"/>
  <c r="O419" i="2"/>
  <c r="D419" i="2"/>
  <c r="S420" i="2"/>
  <c r="N419" i="2"/>
  <c r="C419" i="2"/>
  <c r="S419" i="2"/>
  <c r="E420" i="2"/>
  <c r="H419" i="2"/>
  <c r="C420" i="2"/>
  <c r="A421" i="2" l="1"/>
  <c r="L421" i="2"/>
  <c r="M420" i="2"/>
  <c r="B420" i="2"/>
  <c r="Q420" i="2"/>
  <c r="H420" i="2"/>
  <c r="J420" i="2"/>
  <c r="N420" i="2"/>
  <c r="R420" i="2"/>
  <c r="F421" i="2"/>
  <c r="L420" i="2"/>
  <c r="S421" i="2"/>
  <c r="F420" i="2"/>
  <c r="Q421" i="2"/>
  <c r="P420" i="2"/>
  <c r="C421" i="2"/>
  <c r="R421" i="2"/>
  <c r="B421" i="2"/>
  <c r="P421" i="2"/>
  <c r="K421" i="2"/>
  <c r="O420" i="2"/>
  <c r="K420" i="2"/>
  <c r="M421" i="2"/>
  <c r="H421" i="2"/>
  <c r="D420" i="2"/>
  <c r="A422" i="2" l="1"/>
  <c r="J421" i="2"/>
  <c r="N422" i="2"/>
  <c r="D421" i="2"/>
  <c r="J422" i="2"/>
  <c r="E421" i="2"/>
  <c r="I422" i="2"/>
  <c r="I421" i="2"/>
  <c r="O422" i="2"/>
  <c r="O421" i="2"/>
  <c r="K422" i="2"/>
  <c r="C422" i="2"/>
  <c r="N421" i="2"/>
  <c r="R422" i="2"/>
  <c r="A423" i="2" l="1"/>
  <c r="P422" i="2"/>
  <c r="Q422" i="2"/>
  <c r="S422" i="2"/>
  <c r="E422" i="2"/>
  <c r="M422" i="2"/>
  <c r="H422" i="2"/>
  <c r="F422" i="2"/>
  <c r="J423" i="2"/>
  <c r="D422" i="2"/>
  <c r="B422" i="2"/>
  <c r="L422" i="2"/>
  <c r="A424" i="2" l="1"/>
  <c r="L423" i="2"/>
  <c r="R423" i="2"/>
  <c r="K424" i="2"/>
  <c r="O424" i="2"/>
  <c r="I423" i="2"/>
  <c r="M423" i="2"/>
  <c r="Q423" i="2"/>
  <c r="E424" i="2"/>
  <c r="N423" i="2"/>
  <c r="H423" i="2"/>
  <c r="O423" i="2"/>
  <c r="P423" i="2"/>
  <c r="P424" i="2"/>
  <c r="S423" i="2"/>
  <c r="C423" i="2"/>
  <c r="N424" i="2"/>
  <c r="B424" i="2"/>
  <c r="J424" i="2"/>
  <c r="E423" i="2"/>
  <c r="L424" i="2"/>
  <c r="I424" i="2"/>
  <c r="H424" i="2"/>
  <c r="M424" i="2"/>
  <c r="C424" i="2"/>
  <c r="R424" i="2"/>
  <c r="K423" i="2"/>
  <c r="B423" i="2"/>
  <c r="F423" i="2"/>
  <c r="S424" i="2"/>
  <c r="F424" i="2"/>
  <c r="D423" i="2"/>
  <c r="Q424" i="2"/>
  <c r="D424" i="2"/>
  <c r="A425" i="2" l="1"/>
  <c r="M425" i="2"/>
  <c r="F425" i="2"/>
  <c r="L425" i="2"/>
  <c r="Q425" i="2"/>
  <c r="N425" i="2"/>
  <c r="O425" i="2"/>
  <c r="B425" i="2"/>
  <c r="S425" i="2"/>
  <c r="C425" i="2"/>
  <c r="K425" i="2"/>
  <c r="D425" i="2"/>
  <c r="H425" i="2"/>
  <c r="E425" i="2"/>
  <c r="I425" i="2"/>
  <c r="R425" i="2"/>
  <c r="J425" i="2"/>
  <c r="P425" i="2"/>
  <c r="A426" i="2" l="1"/>
  <c r="B426" i="2"/>
  <c r="D426" i="2"/>
  <c r="C426" i="2"/>
  <c r="F426" i="2"/>
  <c r="E426" i="2"/>
  <c r="S426" i="2"/>
  <c r="N426" i="2"/>
  <c r="M426" i="2"/>
  <c r="J426" i="2"/>
  <c r="R426" i="2"/>
  <c r="P426" i="2"/>
  <c r="H426" i="2"/>
  <c r="O426" i="2"/>
  <c r="I426" i="2"/>
  <c r="K426" i="2"/>
  <c r="Q426" i="2"/>
  <c r="L426" i="2"/>
  <c r="A427" i="2" l="1"/>
  <c r="P427" i="2"/>
  <c r="A428" i="2" l="1"/>
  <c r="L428" i="2"/>
  <c r="E428" i="2"/>
  <c r="Q427" i="2"/>
  <c r="P428" i="2"/>
  <c r="O428" i="2"/>
  <c r="H427" i="2"/>
  <c r="D427" i="2"/>
  <c r="K428" i="2"/>
  <c r="O427" i="2"/>
  <c r="M427" i="2"/>
  <c r="S427" i="2"/>
  <c r="H428" i="2"/>
  <c r="L427" i="2"/>
  <c r="R427" i="2"/>
  <c r="M428" i="2"/>
  <c r="I428" i="2"/>
  <c r="S428" i="2"/>
  <c r="J428" i="2"/>
  <c r="R428" i="2"/>
  <c r="C427" i="2"/>
  <c r="N427" i="2"/>
  <c r="B428" i="2"/>
  <c r="E427" i="2"/>
  <c r="F428" i="2"/>
  <c r="K427" i="2"/>
  <c r="I427" i="2"/>
  <c r="J427" i="2"/>
  <c r="Q428" i="2"/>
  <c r="N428" i="2"/>
  <c r="D428" i="2"/>
  <c r="F427" i="2"/>
  <c r="B427" i="2"/>
  <c r="C428" i="2"/>
  <c r="A429" i="2" l="1"/>
  <c r="J429" i="2"/>
  <c r="A430" i="2" l="1"/>
  <c r="Q430" i="2"/>
  <c r="R429" i="2"/>
  <c r="H429" i="2"/>
  <c r="C429" i="2"/>
  <c r="B429" i="2"/>
  <c r="E429" i="2"/>
  <c r="I430" i="2"/>
  <c r="F429" i="2"/>
  <c r="S429" i="2"/>
  <c r="N430" i="2"/>
  <c r="L430" i="2"/>
  <c r="D430" i="2"/>
  <c r="Q429" i="2"/>
  <c r="H430" i="2"/>
  <c r="C430" i="2"/>
  <c r="D429" i="2"/>
  <c r="L429" i="2"/>
  <c r="O430" i="2"/>
  <c r="B430" i="2"/>
  <c r="P429" i="2"/>
  <c r="P430" i="2"/>
  <c r="F430" i="2"/>
  <c r="K429" i="2"/>
  <c r="M429" i="2"/>
  <c r="E430" i="2"/>
  <c r="S430" i="2"/>
  <c r="R430" i="2"/>
  <c r="M430" i="2"/>
  <c r="O429" i="2"/>
  <c r="I429" i="2"/>
  <c r="J430" i="2"/>
  <c r="K430" i="2"/>
  <c r="N429" i="2"/>
  <c r="A431" i="2" l="1"/>
  <c r="O431" i="2"/>
  <c r="K431" i="2"/>
  <c r="N431" i="2"/>
  <c r="Q431" i="2"/>
  <c r="M431" i="2"/>
  <c r="R431" i="2"/>
  <c r="I431" i="2"/>
  <c r="E431" i="2"/>
  <c r="F431" i="2"/>
  <c r="C431" i="2"/>
  <c r="P431" i="2"/>
  <c r="D431" i="2"/>
  <c r="H431" i="2"/>
  <c r="S431" i="2"/>
  <c r="B431" i="2"/>
  <c r="L431" i="2"/>
  <c r="J431" i="2"/>
  <c r="A432" i="2" l="1"/>
  <c r="B432" i="2"/>
  <c r="L432" i="2"/>
  <c r="M432" i="2"/>
  <c r="Q432" i="2"/>
  <c r="I432" i="2"/>
  <c r="J432" i="2"/>
  <c r="S432" i="2"/>
  <c r="K432" i="2"/>
  <c r="F432" i="2"/>
  <c r="C432" i="2"/>
  <c r="P432" i="2"/>
  <c r="N432" i="2"/>
  <c r="E432" i="2"/>
  <c r="R432" i="2"/>
  <c r="O432" i="2"/>
  <c r="H432" i="2"/>
  <c r="D432" i="2"/>
  <c r="A433" i="2" l="1"/>
  <c r="J433" i="2"/>
  <c r="I433" i="2"/>
  <c r="B433" i="2"/>
  <c r="Q433" i="2"/>
  <c r="L433" i="2"/>
  <c r="N433" i="2"/>
  <c r="P433" i="2"/>
  <c r="H433" i="2"/>
  <c r="O433" i="2"/>
  <c r="D433" i="2"/>
  <c r="S433" i="2"/>
  <c r="E433" i="2"/>
  <c r="K433" i="2"/>
  <c r="F433" i="2"/>
  <c r="M433" i="2"/>
  <c r="R433" i="2"/>
  <c r="C433" i="2"/>
  <c r="A434" i="2" l="1"/>
  <c r="F434" i="2"/>
  <c r="I434" i="2"/>
  <c r="L434" i="2"/>
  <c r="P434" i="2"/>
  <c r="Q434" i="2"/>
  <c r="K434" i="2"/>
  <c r="J434" i="2"/>
  <c r="R434" i="2"/>
  <c r="S434" i="2"/>
  <c r="H434" i="2"/>
  <c r="O434" i="2"/>
  <c r="D434" i="2"/>
  <c r="B434" i="2"/>
  <c r="N434" i="2"/>
  <c r="M434" i="2"/>
  <c r="E434" i="2"/>
  <c r="C434" i="2"/>
  <c r="A435" i="2" l="1"/>
  <c r="L435" i="2"/>
  <c r="H435" i="2"/>
  <c r="E435" i="2"/>
  <c r="I435" i="2"/>
  <c r="N435" i="2"/>
  <c r="K435" i="2"/>
  <c r="B435" i="2"/>
  <c r="S435" i="2"/>
  <c r="D435" i="2"/>
  <c r="M435" i="2"/>
  <c r="F435" i="2"/>
  <c r="P435" i="2"/>
  <c r="Q435" i="2"/>
  <c r="O435" i="2"/>
  <c r="C435" i="2"/>
  <c r="J435" i="2"/>
  <c r="R435" i="2"/>
  <c r="A436" i="2" l="1"/>
  <c r="S436" i="2"/>
  <c r="J436" i="2"/>
  <c r="K436" i="2"/>
  <c r="Q436" i="2"/>
  <c r="F436" i="2"/>
  <c r="E436" i="2"/>
  <c r="I436" i="2"/>
  <c r="H436" i="2"/>
  <c r="L436" i="2"/>
  <c r="N436" i="2"/>
  <c r="C436" i="2"/>
  <c r="M436" i="2"/>
  <c r="D436" i="2"/>
  <c r="R436" i="2"/>
  <c r="P436" i="2"/>
  <c r="O436" i="2"/>
  <c r="B436" i="2"/>
  <c r="A437" i="2" l="1"/>
  <c r="I437" i="2"/>
  <c r="C437" i="2"/>
  <c r="L437" i="2"/>
  <c r="P437" i="2"/>
  <c r="K437" i="2"/>
  <c r="N437" i="2"/>
  <c r="M437" i="2"/>
  <c r="S437" i="2"/>
  <c r="D437" i="2"/>
  <c r="E437" i="2"/>
  <c r="B437" i="2"/>
  <c r="Q437" i="2"/>
  <c r="O437" i="2"/>
  <c r="R437" i="2"/>
  <c r="F437" i="2"/>
  <c r="J437" i="2"/>
  <c r="H437" i="2"/>
  <c r="A438" i="2" l="1"/>
  <c r="B438" i="2"/>
  <c r="I438" i="2"/>
  <c r="F438" i="2"/>
  <c r="M438" i="2"/>
  <c r="O438" i="2"/>
  <c r="D438" i="2"/>
  <c r="R438" i="2"/>
  <c r="P438" i="2"/>
  <c r="Q438" i="2"/>
  <c r="L438" i="2"/>
  <c r="E438" i="2"/>
  <c r="C438" i="2"/>
  <c r="J438" i="2"/>
  <c r="S438" i="2"/>
  <c r="H438" i="2"/>
  <c r="N438" i="2"/>
  <c r="K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M439" i="2"/>
  <c r="B439" i="2"/>
  <c r="F24" i="3"/>
  <c r="L439" i="2"/>
  <c r="H439" i="2"/>
  <c r="K24" i="3"/>
  <c r="H24" i="3"/>
  <c r="N439" i="2"/>
  <c r="S439" i="2"/>
  <c r="P439" i="2"/>
  <c r="R439" i="2"/>
  <c r="E24" i="3"/>
  <c r="I439" i="2"/>
  <c r="L24" i="3"/>
  <c r="J24" i="3"/>
  <c r="E439" i="2"/>
  <c r="I24" i="3"/>
  <c r="J439" i="2"/>
  <c r="C439" i="2"/>
  <c r="M24" i="3"/>
  <c r="D24" i="3"/>
  <c r="F439" i="2"/>
  <c r="Q24" i="3"/>
  <c r="N24" i="3"/>
  <c r="AI415" i="2"/>
  <c r="AF415" i="2"/>
  <c r="A440" i="2" l="1"/>
  <c r="O24" i="3"/>
  <c r="AJ415" i="2"/>
  <c r="D439" i="2"/>
  <c r="Q440" i="2"/>
  <c r="B25" i="3"/>
  <c r="K439" i="2"/>
  <c r="H440" i="2"/>
  <c r="AG415" i="2"/>
  <c r="O439" i="2"/>
  <c r="C25" i="3"/>
  <c r="Q439" i="2"/>
  <c r="R24" i="3"/>
  <c r="A441" i="2" l="1"/>
  <c r="D441" i="2"/>
  <c r="L441" i="2"/>
  <c r="B440" i="2"/>
  <c r="N441" i="2"/>
  <c r="P440" i="2"/>
  <c r="S441" i="2"/>
  <c r="I441" i="2"/>
  <c r="J441" i="2"/>
  <c r="L440" i="2"/>
  <c r="I440" i="2"/>
  <c r="N440" i="2"/>
  <c r="R441" i="2"/>
  <c r="C441" i="2"/>
  <c r="S440" i="2"/>
  <c r="H441" i="2"/>
  <c r="M440" i="2"/>
  <c r="O441" i="2"/>
  <c r="F441" i="2"/>
  <c r="S24" i="3"/>
  <c r="P441" i="2"/>
  <c r="C440" i="2"/>
  <c r="J440" i="2"/>
  <c r="R440" i="2"/>
  <c r="M441" i="2"/>
  <c r="O440" i="2"/>
  <c r="E441" i="2"/>
  <c r="E440" i="2"/>
  <c r="B441" i="2"/>
  <c r="F440" i="2"/>
  <c r="Q441" i="2"/>
  <c r="P24" i="3"/>
  <c r="K440" i="2"/>
  <c r="K441" i="2"/>
  <c r="D440" i="2"/>
  <c r="B84" i="3" l="1"/>
  <c r="C84" i="3"/>
  <c r="A442" i="2"/>
  <c r="Q442" i="2"/>
  <c r="A443" i="2" l="1"/>
  <c r="B442" i="2"/>
  <c r="H442" i="2"/>
  <c r="J442" i="2"/>
  <c r="E442" i="2"/>
  <c r="S443" i="2"/>
  <c r="L442" i="2"/>
  <c r="S442" i="2"/>
  <c r="B443" i="2"/>
  <c r="K443" i="2"/>
  <c r="N442" i="2"/>
  <c r="H443" i="2"/>
  <c r="R442" i="2"/>
  <c r="C442" i="2"/>
  <c r="I442" i="2"/>
  <c r="R443" i="2"/>
  <c r="F442" i="2"/>
  <c r="K442" i="2"/>
  <c r="M442" i="2"/>
  <c r="O442" i="2"/>
  <c r="D442" i="2"/>
  <c r="C443" i="2"/>
  <c r="P442" i="2"/>
  <c r="A444" i="2" l="1"/>
  <c r="O444" i="2"/>
  <c r="P443" i="2"/>
  <c r="R444" i="2"/>
  <c r="F444" i="2"/>
  <c r="P444" i="2"/>
  <c r="I443" i="2"/>
  <c r="D443" i="2"/>
  <c r="O443" i="2"/>
  <c r="M443" i="2"/>
  <c r="L444" i="2"/>
  <c r="L443" i="2"/>
  <c r="J443" i="2"/>
  <c r="B444" i="2"/>
  <c r="E443" i="2"/>
  <c r="M444" i="2"/>
  <c r="N443" i="2"/>
  <c r="Q443" i="2"/>
  <c r="S444" i="2"/>
  <c r="E444" i="2"/>
  <c r="F443" i="2"/>
  <c r="A445" i="2" l="1"/>
  <c r="C445" i="2"/>
  <c r="O445" i="2"/>
  <c r="I445" i="2"/>
  <c r="D444" i="2"/>
  <c r="Q445" i="2"/>
  <c r="K445" i="2"/>
  <c r="H445" i="2"/>
  <c r="D445" i="2"/>
  <c r="M445" i="2"/>
  <c r="B445" i="2"/>
  <c r="E445" i="2"/>
  <c r="J445" i="2"/>
  <c r="F445" i="2"/>
  <c r="N444" i="2"/>
  <c r="N445" i="2"/>
  <c r="R445" i="2"/>
  <c r="P445" i="2"/>
  <c r="S445" i="2"/>
  <c r="I444" i="2"/>
  <c r="H444" i="2"/>
  <c r="Q444" i="2"/>
  <c r="J444" i="2"/>
  <c r="K444" i="2"/>
  <c r="L445" i="2"/>
  <c r="C444" i="2"/>
  <c r="A446" i="2" l="1"/>
  <c r="P446" i="2"/>
  <c r="O446" i="2"/>
  <c r="J446" i="2"/>
  <c r="I446" i="2"/>
  <c r="H446" i="2"/>
  <c r="S446" i="2"/>
  <c r="Q446" i="2"/>
  <c r="E446" i="2"/>
  <c r="F446" i="2"/>
  <c r="B446" i="2"/>
  <c r="D446" i="2"/>
  <c r="A447" i="2" l="1"/>
  <c r="S447" i="2"/>
  <c r="K446" i="2"/>
  <c r="N446" i="2"/>
  <c r="H447" i="2"/>
  <c r="R446" i="2"/>
  <c r="C446" i="2"/>
  <c r="O447" i="2"/>
  <c r="M446" i="2"/>
  <c r="L446" i="2"/>
  <c r="A448" i="2" l="1"/>
  <c r="H448" i="2"/>
  <c r="K447" i="2"/>
  <c r="R448" i="2"/>
  <c r="M447" i="2"/>
  <c r="P448" i="2"/>
  <c r="K448" i="2"/>
  <c r="S448" i="2"/>
  <c r="J447" i="2"/>
  <c r="F447" i="2"/>
  <c r="I447" i="2"/>
  <c r="D447" i="2"/>
  <c r="R447" i="2"/>
  <c r="B447" i="2"/>
  <c r="O448" i="2"/>
  <c r="Q447" i="2"/>
  <c r="E447" i="2"/>
  <c r="M448" i="2"/>
  <c r="L447" i="2"/>
  <c r="P447" i="2"/>
  <c r="N447" i="2"/>
  <c r="C447" i="2"/>
  <c r="A449" i="2" l="1"/>
  <c r="P449" i="2"/>
  <c r="F448" i="2"/>
  <c r="L449" i="2"/>
  <c r="J449" i="2"/>
  <c r="D448" i="2"/>
  <c r="R449" i="2"/>
  <c r="D449" i="2"/>
  <c r="B448" i="2"/>
  <c r="M449" i="2"/>
  <c r="C449" i="2"/>
  <c r="H449" i="2"/>
  <c r="I449" i="2"/>
  <c r="E449" i="2"/>
  <c r="K449" i="2"/>
  <c r="S449" i="2"/>
  <c r="F449" i="2"/>
  <c r="N448" i="2"/>
  <c r="B449" i="2"/>
  <c r="C448" i="2"/>
  <c r="Q448" i="2"/>
  <c r="Q449" i="2"/>
  <c r="N449" i="2"/>
  <c r="L448" i="2"/>
  <c r="I448" i="2"/>
  <c r="E448" i="2"/>
  <c r="J448" i="2"/>
  <c r="A450" i="2" l="1"/>
  <c r="K450" i="2"/>
  <c r="E450" i="2"/>
  <c r="N450" i="2"/>
  <c r="H450" i="2"/>
  <c r="I450" i="2"/>
  <c r="O449" i="2"/>
  <c r="D450" i="2"/>
  <c r="R450" i="2"/>
  <c r="P450" i="2"/>
  <c r="L450" i="2"/>
  <c r="C450" i="2"/>
  <c r="S450" i="2"/>
  <c r="O450" i="2"/>
  <c r="Q450" i="2"/>
  <c r="M450" i="2"/>
  <c r="J450" i="2"/>
  <c r="F450" i="2"/>
  <c r="B450" i="2"/>
  <c r="A451" i="2" l="1"/>
  <c r="S451" i="2"/>
  <c r="K451" i="2"/>
  <c r="L451" i="2"/>
  <c r="J451" i="2"/>
  <c r="I451" i="2"/>
  <c r="O451" i="2"/>
  <c r="D451" i="2"/>
  <c r="Q451" i="2"/>
  <c r="B451" i="2"/>
  <c r="N451" i="2"/>
  <c r="C451" i="2"/>
  <c r="H451" i="2"/>
  <c r="F451" i="2"/>
  <c r="E451" i="2"/>
  <c r="P451" i="2"/>
  <c r="R451" i="2"/>
  <c r="M451" i="2"/>
  <c r="A452" i="2" l="1"/>
  <c r="J452" i="2"/>
  <c r="I452" i="2"/>
  <c r="K452" i="2"/>
  <c r="D452" i="2"/>
  <c r="E452" i="2"/>
  <c r="L452" i="2"/>
  <c r="Q452" i="2"/>
  <c r="N452" i="2"/>
  <c r="O452" i="2"/>
  <c r="H452" i="2"/>
  <c r="P452" i="2"/>
  <c r="R452" i="2"/>
  <c r="S452" i="2"/>
  <c r="C452" i="2"/>
  <c r="B452" i="2"/>
  <c r="M452" i="2"/>
  <c r="F452" i="2"/>
  <c r="A453" i="2" l="1"/>
  <c r="P453" i="2"/>
  <c r="D453" i="2"/>
  <c r="B453" i="2"/>
  <c r="S453" i="2"/>
  <c r="I453" i="2"/>
  <c r="F453" i="2"/>
  <c r="E453" i="2"/>
  <c r="Q453" i="2"/>
  <c r="N453" i="2"/>
  <c r="C453" i="2"/>
  <c r="M453" i="2"/>
  <c r="J453" i="2"/>
  <c r="H453" i="2"/>
  <c r="L453" i="2"/>
  <c r="R453" i="2"/>
  <c r="K453" i="2"/>
  <c r="O453" i="2"/>
  <c r="A454" i="2" l="1"/>
  <c r="I454" i="2"/>
  <c r="P454" i="2"/>
  <c r="M454" i="2"/>
  <c r="Q454" i="2"/>
  <c r="C454" i="2"/>
  <c r="R454" i="2"/>
  <c r="N454" i="2"/>
  <c r="B454" i="2"/>
  <c r="D454" i="2"/>
  <c r="J454" i="2"/>
  <c r="S454" i="2"/>
  <c r="L454" i="2"/>
  <c r="K454" i="2"/>
  <c r="O454" i="2"/>
  <c r="E454" i="2"/>
  <c r="H454" i="2"/>
  <c r="F454" i="2"/>
  <c r="A455" i="2" l="1"/>
  <c r="I455" i="2"/>
  <c r="E455" i="2"/>
  <c r="Q455" i="2"/>
  <c r="M455" i="2"/>
  <c r="D455" i="2"/>
  <c r="J455" i="2"/>
  <c r="F455" i="2"/>
  <c r="K455" i="2"/>
  <c r="R455" i="2"/>
  <c r="O455" i="2"/>
  <c r="H455" i="2"/>
  <c r="N455" i="2"/>
  <c r="L455" i="2"/>
  <c r="C455" i="2"/>
  <c r="P455" i="2"/>
  <c r="S455" i="2"/>
  <c r="B455" i="2"/>
  <c r="A456" i="2" l="1"/>
  <c r="R456" i="2"/>
  <c r="M456" i="2"/>
  <c r="S456" i="2"/>
  <c r="L456" i="2"/>
  <c r="K456" i="2"/>
  <c r="C456" i="2"/>
  <c r="J456" i="2"/>
  <c r="B456" i="2"/>
  <c r="O456" i="2"/>
  <c r="D456" i="2"/>
  <c r="P456" i="2"/>
  <c r="I456" i="2"/>
  <c r="F456" i="2"/>
  <c r="H456" i="2"/>
  <c r="Q456" i="2"/>
  <c r="N456" i="2"/>
  <c r="E456" i="2"/>
  <c r="A457" i="2" l="1"/>
  <c r="L457" i="2"/>
  <c r="P457" i="2"/>
  <c r="M457" i="2"/>
  <c r="J457" i="2"/>
  <c r="R457" i="2"/>
  <c r="H457" i="2"/>
  <c r="Q457" i="2"/>
  <c r="C457" i="2"/>
  <c r="E457" i="2"/>
  <c r="B457" i="2"/>
  <c r="N457" i="2"/>
  <c r="A458" i="2" l="1"/>
  <c r="F457" i="2"/>
  <c r="O457" i="2"/>
  <c r="S457" i="2"/>
  <c r="Q458" i="2"/>
  <c r="I457" i="2"/>
  <c r="K457" i="2"/>
  <c r="D457" i="2"/>
  <c r="A459" i="2" l="1"/>
  <c r="S458" i="2"/>
  <c r="K459" i="2"/>
  <c r="J459" i="2"/>
  <c r="O459" i="2"/>
  <c r="F459" i="2"/>
  <c r="N458" i="2"/>
  <c r="R459" i="2"/>
  <c r="O458" i="2"/>
  <c r="D459" i="2"/>
  <c r="E458" i="2"/>
  <c r="B458" i="2"/>
  <c r="I459" i="2"/>
  <c r="L459" i="2"/>
  <c r="H458" i="2"/>
  <c r="J458" i="2"/>
  <c r="K458" i="2"/>
  <c r="R458" i="2"/>
  <c r="M459" i="2"/>
  <c r="D458" i="2"/>
  <c r="P459" i="2"/>
  <c r="H459" i="2"/>
  <c r="F458" i="2"/>
  <c r="M458" i="2"/>
  <c r="L458" i="2"/>
  <c r="N459" i="2"/>
  <c r="I458" i="2"/>
  <c r="C459" i="2"/>
  <c r="P458" i="2"/>
  <c r="E459" i="2"/>
  <c r="C458" i="2"/>
  <c r="A460" i="2" l="1"/>
  <c r="M460" i="2"/>
  <c r="I460" i="2"/>
  <c r="N460" i="2"/>
  <c r="C460" i="2"/>
  <c r="L460" i="2"/>
  <c r="Q460" i="2"/>
  <c r="R460" i="2"/>
  <c r="E460" i="2"/>
  <c r="K460" i="2"/>
  <c r="S459" i="2"/>
  <c r="B459" i="2"/>
  <c r="Q459" i="2"/>
  <c r="A461" i="2" l="1"/>
  <c r="F461" i="2"/>
  <c r="O461" i="2"/>
  <c r="P460" i="2"/>
  <c r="P461" i="2"/>
  <c r="Q461" i="2"/>
  <c r="S460" i="2"/>
  <c r="D461" i="2"/>
  <c r="H461" i="2"/>
  <c r="J461" i="2"/>
  <c r="S461" i="2"/>
  <c r="B460" i="2"/>
  <c r="C461" i="2"/>
  <c r="N461" i="2"/>
  <c r="M461" i="2"/>
  <c r="L461" i="2"/>
  <c r="B461" i="2"/>
  <c r="J460" i="2"/>
  <c r="H460" i="2"/>
  <c r="K461" i="2"/>
  <c r="I461" i="2"/>
  <c r="E461" i="2"/>
  <c r="R461" i="2"/>
  <c r="O460" i="2"/>
  <c r="D460" i="2"/>
  <c r="F460" i="2"/>
  <c r="A462" i="2" l="1"/>
  <c r="E462" i="2"/>
  <c r="H462" i="2"/>
  <c r="L462" i="2"/>
  <c r="D462" i="2"/>
  <c r="P462" i="2"/>
  <c r="M462" i="2"/>
  <c r="K462" i="2"/>
  <c r="J462" i="2"/>
  <c r="C462" i="2"/>
  <c r="O462" i="2"/>
  <c r="N462" i="2"/>
  <c r="Q462" i="2"/>
  <c r="S462" i="2"/>
  <c r="I462" i="2"/>
  <c r="R462" i="2"/>
  <c r="F462" i="2"/>
  <c r="B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K463" i="2"/>
  <c r="R463" i="2"/>
  <c r="K25" i="3"/>
  <c r="N463" i="2"/>
  <c r="C463" i="2"/>
  <c r="Q463" i="2"/>
  <c r="L463" i="2"/>
  <c r="H463" i="2"/>
  <c r="O463" i="2"/>
  <c r="B463" i="2"/>
  <c r="F25" i="3"/>
  <c r="D25" i="3"/>
  <c r="F463" i="2"/>
  <c r="P463" i="2"/>
  <c r="Q25" i="3"/>
  <c r="J463" i="2"/>
  <c r="M25" i="3"/>
  <c r="I25" i="3"/>
  <c r="S463" i="2"/>
  <c r="J25" i="3"/>
  <c r="AF439" i="2"/>
  <c r="L25" i="3"/>
  <c r="I463" i="2"/>
  <c r="N25" i="3"/>
  <c r="E25" i="3"/>
  <c r="D463" i="2"/>
  <c r="E463" i="2"/>
  <c r="M463" i="2"/>
  <c r="H25" i="3"/>
  <c r="AI439" i="2"/>
  <c r="A464" i="2" l="1"/>
  <c r="P464" i="2"/>
  <c r="D464" i="2"/>
  <c r="AG439" i="2"/>
  <c r="N464" i="2"/>
  <c r="R464" i="2"/>
  <c r="B464" i="2"/>
  <c r="Q464" i="2"/>
  <c r="O464" i="2"/>
  <c r="O25" i="3"/>
  <c r="L464" i="2"/>
  <c r="R25" i="3"/>
  <c r="J464" i="2"/>
  <c r="S464" i="2"/>
  <c r="K464" i="2"/>
  <c r="AJ439" i="2"/>
  <c r="I464" i="2"/>
  <c r="H464" i="2"/>
  <c r="F464" i="2"/>
  <c r="M464" i="2"/>
  <c r="C26" i="3"/>
  <c r="B26" i="3"/>
  <c r="E464" i="2"/>
  <c r="C464" i="2"/>
  <c r="A465" i="2" l="1"/>
  <c r="B465" i="2"/>
  <c r="H465" i="2"/>
  <c r="M465" i="2"/>
  <c r="I465" i="2"/>
  <c r="F465" i="2"/>
  <c r="L465" i="2"/>
  <c r="P25" i="3"/>
  <c r="N465" i="2"/>
  <c r="P465" i="2"/>
  <c r="Q465" i="2"/>
  <c r="S465" i="2"/>
  <c r="O465" i="2"/>
  <c r="J465" i="2"/>
  <c r="D465" i="2"/>
  <c r="E465" i="2"/>
  <c r="K465" i="2"/>
  <c r="R465" i="2"/>
  <c r="S25" i="3"/>
  <c r="C465" i="2"/>
  <c r="C85" i="3" l="1"/>
  <c r="B85" i="3"/>
  <c r="A466" i="2"/>
  <c r="C466" i="2"/>
  <c r="Q466" i="2"/>
  <c r="N466" i="2"/>
  <c r="M466" i="2"/>
  <c r="S466" i="2"/>
  <c r="K466" i="2"/>
  <c r="J466" i="2"/>
  <c r="R466" i="2"/>
  <c r="L466" i="2"/>
  <c r="O466" i="2"/>
  <c r="E466" i="2"/>
  <c r="I466" i="2"/>
  <c r="F466" i="2"/>
  <c r="D466" i="2"/>
  <c r="B466" i="2"/>
  <c r="P466" i="2"/>
  <c r="A467" i="2" l="1"/>
  <c r="H467" i="2"/>
  <c r="K467" i="2"/>
  <c r="P467" i="2"/>
  <c r="I467" i="2"/>
  <c r="E467" i="2"/>
  <c r="D467" i="2"/>
  <c r="O467" i="2"/>
  <c r="M467" i="2"/>
  <c r="F467" i="2"/>
  <c r="H466" i="2"/>
  <c r="L467" i="2"/>
  <c r="R467" i="2"/>
  <c r="Q467" i="2"/>
  <c r="C467" i="2"/>
  <c r="J467" i="2"/>
  <c r="S467" i="2"/>
  <c r="B467" i="2"/>
  <c r="N467" i="2"/>
  <c r="A468" i="2" l="1"/>
  <c r="J468" i="2"/>
  <c r="L468" i="2"/>
  <c r="H468" i="2"/>
  <c r="C468" i="2"/>
  <c r="E468" i="2"/>
  <c r="B468" i="2"/>
  <c r="Q468" i="2"/>
  <c r="M468" i="2"/>
  <c r="K468" i="2"/>
  <c r="N468" i="2"/>
  <c r="I468" i="2"/>
  <c r="D468" i="2"/>
  <c r="O468" i="2"/>
  <c r="F468" i="2"/>
  <c r="R468" i="2"/>
  <c r="S468" i="2"/>
  <c r="P468" i="2"/>
  <c r="A469" i="2" l="1"/>
  <c r="M469" i="2"/>
  <c r="S469" i="2"/>
  <c r="F469" i="2"/>
  <c r="H469" i="2"/>
  <c r="D469" i="2"/>
  <c r="P469" i="2"/>
  <c r="E469" i="2"/>
  <c r="I469" i="2"/>
  <c r="C469" i="2"/>
  <c r="K469" i="2"/>
  <c r="J469" i="2"/>
  <c r="O469" i="2"/>
  <c r="N469" i="2"/>
  <c r="B469" i="2"/>
  <c r="Q469" i="2"/>
  <c r="R469" i="2"/>
  <c r="L469" i="2"/>
  <c r="A470" i="2" l="1"/>
  <c r="C470" i="2"/>
  <c r="D470" i="2"/>
  <c r="K470" i="2"/>
  <c r="I470" i="2"/>
  <c r="R470" i="2"/>
  <c r="H470" i="2"/>
  <c r="O470" i="2"/>
  <c r="Q470" i="2"/>
  <c r="B470" i="2"/>
  <c r="S470" i="2"/>
  <c r="J470" i="2"/>
  <c r="L470" i="2"/>
  <c r="F470" i="2"/>
  <c r="E470" i="2"/>
  <c r="P470" i="2"/>
  <c r="M470" i="2"/>
  <c r="N470" i="2"/>
  <c r="A471" i="2" l="1"/>
  <c r="H471" i="2"/>
  <c r="F471" i="2"/>
  <c r="E471" i="2"/>
  <c r="J471" i="2"/>
  <c r="R471" i="2"/>
  <c r="L471" i="2"/>
  <c r="P471" i="2"/>
  <c r="M471" i="2"/>
  <c r="I471" i="2"/>
  <c r="N471" i="2"/>
  <c r="O471" i="2"/>
  <c r="Q471" i="2"/>
  <c r="S471" i="2"/>
  <c r="D471" i="2"/>
  <c r="K471" i="2"/>
  <c r="C471" i="2"/>
  <c r="B471" i="2"/>
  <c r="A472" i="2" l="1"/>
  <c r="H472" i="2"/>
  <c r="A473" i="2" l="1"/>
  <c r="H473" i="2"/>
  <c r="S473" i="2"/>
  <c r="P473" i="2"/>
  <c r="K473" i="2"/>
  <c r="B472" i="2"/>
  <c r="P472" i="2"/>
  <c r="Q472" i="2"/>
  <c r="R473" i="2"/>
  <c r="I473" i="2"/>
  <c r="Q473" i="2"/>
  <c r="C472" i="2"/>
  <c r="J473" i="2"/>
  <c r="R472" i="2"/>
  <c r="F472" i="2"/>
  <c r="M472" i="2"/>
  <c r="M473" i="2"/>
  <c r="N473" i="2"/>
  <c r="F473" i="2"/>
  <c r="S472" i="2"/>
  <c r="K472" i="2"/>
  <c r="O473" i="2"/>
  <c r="I472" i="2"/>
  <c r="L472" i="2"/>
  <c r="J472" i="2"/>
  <c r="E473" i="2"/>
  <c r="B473" i="2"/>
  <c r="D473" i="2"/>
  <c r="E472" i="2"/>
  <c r="D472" i="2"/>
  <c r="O472" i="2"/>
  <c r="L473" i="2"/>
  <c r="N472" i="2"/>
  <c r="A474" i="2" l="1"/>
  <c r="C473" i="2"/>
  <c r="B474" i="2"/>
  <c r="A475" i="2" l="1"/>
  <c r="D474" i="2"/>
  <c r="Q474" i="2"/>
  <c r="R474" i="2"/>
  <c r="F475" i="2"/>
  <c r="E475" i="2"/>
  <c r="P474" i="2"/>
  <c r="M474" i="2"/>
  <c r="I475" i="2"/>
  <c r="Q475" i="2"/>
  <c r="L475" i="2"/>
  <c r="J475" i="2"/>
  <c r="H474" i="2"/>
  <c r="N475" i="2"/>
  <c r="F474" i="2"/>
  <c r="C475" i="2"/>
  <c r="K475" i="2"/>
  <c r="K474" i="2"/>
  <c r="M475" i="2"/>
  <c r="E474" i="2"/>
  <c r="P475" i="2"/>
  <c r="N474" i="2"/>
  <c r="B475" i="2"/>
  <c r="O475" i="2"/>
  <c r="I474" i="2"/>
  <c r="S475" i="2"/>
  <c r="R475" i="2"/>
  <c r="D475" i="2"/>
  <c r="L474" i="2"/>
  <c r="H475" i="2"/>
  <c r="S474" i="2"/>
  <c r="O474" i="2"/>
  <c r="C474" i="2"/>
  <c r="J474" i="2"/>
  <c r="A476" i="2" l="1"/>
  <c r="S476" i="2"/>
  <c r="O476" i="2"/>
  <c r="R476" i="2"/>
  <c r="C476" i="2"/>
  <c r="P476" i="2"/>
  <c r="J476" i="2"/>
  <c r="H476" i="2"/>
  <c r="N476" i="2"/>
  <c r="K476" i="2"/>
  <c r="L476" i="2"/>
  <c r="D476" i="2"/>
  <c r="I476" i="2"/>
  <c r="B476" i="2"/>
  <c r="F476" i="2"/>
  <c r="M476" i="2"/>
  <c r="Q476" i="2"/>
  <c r="E476" i="2"/>
  <c r="A477" i="2" l="1"/>
  <c r="P477" i="2"/>
  <c r="S477" i="2"/>
  <c r="M477" i="2"/>
  <c r="J477" i="2"/>
  <c r="O477" i="2"/>
  <c r="C477" i="2"/>
  <c r="K477" i="2"/>
  <c r="F477" i="2"/>
  <c r="E477" i="2"/>
  <c r="H477" i="2"/>
  <c r="D477" i="2"/>
  <c r="B477" i="2"/>
  <c r="I477" i="2"/>
  <c r="R477" i="2"/>
  <c r="L477" i="2"/>
  <c r="Q477" i="2"/>
  <c r="N477" i="2"/>
  <c r="A478" i="2" l="1"/>
  <c r="F478" i="2"/>
  <c r="E478" i="2"/>
  <c r="S478" i="2"/>
  <c r="J478" i="2"/>
  <c r="C478" i="2"/>
  <c r="I478" i="2"/>
  <c r="K478" i="2"/>
  <c r="N478" i="2"/>
  <c r="L478" i="2"/>
  <c r="R478" i="2"/>
  <c r="O478" i="2"/>
  <c r="Q478" i="2"/>
  <c r="H478" i="2"/>
  <c r="M478" i="2"/>
  <c r="B478" i="2"/>
  <c r="P478" i="2"/>
  <c r="D478" i="2"/>
  <c r="A479" i="2" l="1"/>
  <c r="Q479" i="2"/>
  <c r="L479" i="2"/>
  <c r="M479" i="2"/>
  <c r="F479" i="2"/>
  <c r="N479" i="2"/>
  <c r="R479" i="2"/>
  <c r="H479" i="2"/>
  <c r="D479" i="2"/>
  <c r="I479" i="2"/>
  <c r="K479" i="2"/>
  <c r="J479" i="2"/>
  <c r="C479" i="2"/>
  <c r="P479" i="2"/>
  <c r="E479" i="2"/>
  <c r="B479" i="2"/>
  <c r="S479" i="2"/>
  <c r="O479" i="2"/>
  <c r="A480" i="2" l="1"/>
  <c r="H480" i="2"/>
  <c r="D480" i="2"/>
  <c r="K480" i="2"/>
  <c r="M480" i="2"/>
  <c r="F480" i="2"/>
  <c r="R480" i="2"/>
  <c r="P480" i="2"/>
  <c r="Q480" i="2"/>
  <c r="J480" i="2"/>
  <c r="O480" i="2"/>
  <c r="N480" i="2"/>
  <c r="C480" i="2"/>
  <c r="B480" i="2"/>
  <c r="E480" i="2"/>
  <c r="L480" i="2"/>
  <c r="I480" i="2"/>
  <c r="S480" i="2"/>
  <c r="A481" i="2" l="1"/>
  <c r="F481" i="2"/>
  <c r="M481" i="2"/>
  <c r="K481" i="2"/>
  <c r="C481" i="2"/>
  <c r="D481" i="2"/>
  <c r="N481" i="2"/>
  <c r="Q481" i="2"/>
  <c r="R481" i="2"/>
  <c r="L481" i="2"/>
  <c r="O481" i="2"/>
  <c r="B481" i="2"/>
  <c r="P481" i="2"/>
  <c r="J481" i="2"/>
  <c r="S481" i="2"/>
  <c r="I481" i="2"/>
  <c r="E481" i="2"/>
  <c r="H481" i="2"/>
  <c r="A482" i="2" l="1"/>
  <c r="C482" i="2"/>
  <c r="K482" i="2"/>
  <c r="P482" i="2"/>
  <c r="I482" i="2"/>
  <c r="D482" i="2"/>
  <c r="H482" i="2"/>
  <c r="B482" i="2"/>
  <c r="F482" i="2"/>
  <c r="L482" i="2"/>
  <c r="Q482" i="2"/>
  <c r="O482" i="2"/>
  <c r="M482" i="2"/>
  <c r="R482" i="2"/>
  <c r="J482" i="2"/>
  <c r="N482" i="2"/>
  <c r="S482" i="2"/>
  <c r="E482" i="2"/>
  <c r="A483" i="2" l="1"/>
  <c r="H483" i="2"/>
  <c r="P483" i="2"/>
  <c r="M483" i="2"/>
  <c r="S483" i="2"/>
  <c r="K483" i="2"/>
  <c r="Q483" i="2"/>
  <c r="D483" i="2"/>
  <c r="F483" i="2"/>
  <c r="I483" i="2"/>
  <c r="E483" i="2"/>
  <c r="J483" i="2"/>
  <c r="B483" i="2"/>
  <c r="N483" i="2"/>
  <c r="R483" i="2"/>
  <c r="O483" i="2"/>
  <c r="C483" i="2"/>
  <c r="L483" i="2"/>
  <c r="A484" i="2" l="1"/>
  <c r="Q484" i="2"/>
  <c r="S484" i="2"/>
  <c r="I484" i="2"/>
  <c r="L484" i="2"/>
  <c r="H484" i="2"/>
  <c r="F484" i="2"/>
  <c r="J484" i="2"/>
  <c r="B484" i="2"/>
  <c r="N484" i="2"/>
  <c r="E484" i="2"/>
  <c r="M484" i="2"/>
  <c r="R484" i="2"/>
  <c r="D484" i="2"/>
  <c r="K484" i="2"/>
  <c r="O484" i="2"/>
  <c r="P484" i="2"/>
  <c r="C484" i="2"/>
  <c r="A485" i="2" l="1"/>
  <c r="J485" i="2"/>
  <c r="I485" i="2"/>
  <c r="D485" i="2"/>
  <c r="M485" i="2"/>
  <c r="F485" i="2"/>
  <c r="L485" i="2"/>
  <c r="Q485" i="2"/>
  <c r="N485" i="2"/>
  <c r="C485" i="2"/>
  <c r="K485" i="2"/>
  <c r="H485" i="2"/>
  <c r="E485" i="2"/>
  <c r="B485" i="2"/>
  <c r="O485" i="2"/>
  <c r="P485" i="2"/>
  <c r="R485" i="2"/>
  <c r="S485" i="2"/>
  <c r="A486" i="2" l="1"/>
  <c r="I486" i="2"/>
  <c r="M486" i="2"/>
  <c r="L486" i="2"/>
  <c r="B486" i="2"/>
  <c r="N486" i="2"/>
  <c r="H486" i="2"/>
  <c r="P486" i="2"/>
  <c r="F486" i="2"/>
  <c r="O486" i="2"/>
  <c r="D486" i="2"/>
  <c r="Q486" i="2"/>
  <c r="E486" i="2"/>
  <c r="K486" i="2"/>
  <c r="J486" i="2"/>
  <c r="S486" i="2"/>
  <c r="R486" i="2"/>
  <c r="C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L26" i="3"/>
  <c r="M26" i="3"/>
  <c r="H26" i="3"/>
  <c r="AF463" i="2"/>
  <c r="J487" i="2"/>
  <c r="K26" i="3"/>
  <c r="Q26" i="3"/>
  <c r="E26" i="3"/>
  <c r="I26" i="3"/>
  <c r="AI463" i="2"/>
  <c r="F26" i="3"/>
  <c r="D26" i="3"/>
  <c r="J26" i="3"/>
  <c r="N26" i="3"/>
  <c r="A488" i="2" l="1"/>
  <c r="C488" i="2"/>
  <c r="H488" i="2"/>
  <c r="O487" i="2"/>
  <c r="I487" i="2"/>
  <c r="F488" i="2"/>
  <c r="I488" i="2"/>
  <c r="R26" i="3"/>
  <c r="O26" i="3"/>
  <c r="P488" i="2"/>
  <c r="D488" i="2"/>
  <c r="Q487" i="2"/>
  <c r="R488" i="2"/>
  <c r="F487" i="2"/>
  <c r="B487" i="2"/>
  <c r="E488" i="2"/>
  <c r="C487" i="2"/>
  <c r="D487" i="2"/>
  <c r="K487" i="2"/>
  <c r="R487" i="2"/>
  <c r="E487" i="2"/>
  <c r="P487" i="2"/>
  <c r="J488" i="2"/>
  <c r="Q488" i="2"/>
  <c r="L487" i="2"/>
  <c r="AJ463" i="2"/>
  <c r="L488" i="2"/>
  <c r="N487" i="2"/>
  <c r="S487" i="2"/>
  <c r="K488" i="2"/>
  <c r="S488" i="2"/>
  <c r="AG463" i="2"/>
  <c r="N488" i="2"/>
  <c r="B488" i="2"/>
  <c r="H487" i="2"/>
  <c r="M488" i="2"/>
  <c r="M487" i="2"/>
  <c r="A489" i="2" l="1"/>
  <c r="H489" i="2"/>
  <c r="P489" i="2"/>
  <c r="E489" i="2"/>
  <c r="N489" i="2"/>
  <c r="P26" i="3"/>
  <c r="O489" i="2"/>
  <c r="S26" i="3"/>
  <c r="M489" i="2"/>
  <c r="D489" i="2"/>
  <c r="R489" i="2"/>
  <c r="C27" i="3"/>
  <c r="Q489" i="2"/>
  <c r="O488" i="2"/>
  <c r="L489" i="2"/>
  <c r="F489" i="2"/>
  <c r="B27" i="3"/>
  <c r="I489" i="2"/>
  <c r="B86" i="3" l="1"/>
  <c r="C86" i="3"/>
  <c r="A490" i="2"/>
  <c r="S489" i="2"/>
  <c r="B490" i="2"/>
  <c r="I490" i="2"/>
  <c r="C489" i="2"/>
  <c r="J489" i="2"/>
  <c r="M490" i="2"/>
  <c r="K489" i="2"/>
  <c r="B489" i="2"/>
  <c r="J490" i="2"/>
  <c r="K490" i="2"/>
  <c r="N490" i="2"/>
  <c r="A491" i="2" l="1"/>
  <c r="R490" i="2"/>
  <c r="D490" i="2"/>
  <c r="I491" i="2"/>
  <c r="O490" i="2"/>
  <c r="D491" i="2"/>
  <c r="E490" i="2"/>
  <c r="H490" i="2"/>
  <c r="B491" i="2"/>
  <c r="P490" i="2"/>
  <c r="S491" i="2"/>
  <c r="Q491" i="2"/>
  <c r="J491" i="2"/>
  <c r="F491" i="2"/>
  <c r="N491" i="2"/>
  <c r="H491" i="2"/>
  <c r="Q490" i="2"/>
  <c r="C490" i="2"/>
  <c r="R491" i="2"/>
  <c r="L490" i="2"/>
  <c r="S490" i="2"/>
  <c r="M491" i="2"/>
  <c r="F490" i="2"/>
  <c r="A492" i="2" l="1"/>
  <c r="C491" i="2"/>
  <c r="B492" i="2"/>
  <c r="K491" i="2"/>
  <c r="O491" i="2"/>
  <c r="P491" i="2"/>
  <c r="F492" i="2"/>
  <c r="L491" i="2"/>
  <c r="E491" i="2"/>
  <c r="A493" i="2" l="1"/>
  <c r="C492" i="2"/>
  <c r="I492" i="2"/>
  <c r="P492" i="2"/>
  <c r="H492" i="2"/>
  <c r="R492" i="2"/>
  <c r="R493" i="2"/>
  <c r="B493" i="2"/>
  <c r="P493" i="2"/>
  <c r="M492" i="2"/>
  <c r="N492" i="2"/>
  <c r="E492" i="2"/>
  <c r="K492" i="2"/>
  <c r="O492" i="2"/>
  <c r="C493" i="2"/>
  <c r="N493" i="2"/>
  <c r="M493" i="2"/>
  <c r="D492" i="2"/>
  <c r="Q492" i="2"/>
  <c r="D493" i="2"/>
  <c r="L492" i="2"/>
  <c r="I493" i="2"/>
  <c r="J492" i="2"/>
  <c r="S492" i="2"/>
  <c r="K493" i="2"/>
  <c r="A494" i="2" l="1"/>
  <c r="C494" i="2"/>
  <c r="J493" i="2"/>
  <c r="L493" i="2"/>
  <c r="E493" i="2"/>
  <c r="Q494" i="2"/>
  <c r="B494" i="2"/>
  <c r="J494" i="2"/>
  <c r="D494" i="2"/>
  <c r="M494" i="2"/>
  <c r="Q493" i="2"/>
  <c r="F493" i="2"/>
  <c r="O493" i="2"/>
  <c r="S493" i="2"/>
  <c r="O494" i="2"/>
  <c r="F494" i="2"/>
  <c r="N494" i="2"/>
  <c r="I494" i="2"/>
  <c r="E494" i="2"/>
  <c r="H494" i="2"/>
  <c r="H493" i="2"/>
  <c r="K494" i="2"/>
  <c r="L494" i="2"/>
  <c r="P494" i="2"/>
  <c r="S494" i="2"/>
  <c r="R494" i="2"/>
  <c r="A495" i="2" l="1"/>
  <c r="R495" i="2"/>
  <c r="A496" i="2" l="1"/>
  <c r="J495" i="2"/>
  <c r="H495" i="2"/>
  <c r="O495" i="2"/>
  <c r="Q495" i="2"/>
  <c r="P495" i="2"/>
  <c r="C495" i="2"/>
  <c r="S495" i="2"/>
  <c r="F495" i="2"/>
  <c r="L495" i="2"/>
  <c r="S496" i="2"/>
  <c r="N496" i="2"/>
  <c r="C496" i="2"/>
  <c r="K496" i="2"/>
  <c r="B495" i="2"/>
  <c r="B496" i="2"/>
  <c r="D495" i="2"/>
  <c r="H496" i="2"/>
  <c r="E496" i="2"/>
  <c r="M495" i="2"/>
  <c r="R496" i="2"/>
  <c r="M496" i="2"/>
  <c r="O496" i="2"/>
  <c r="F496" i="2"/>
  <c r="D496" i="2"/>
  <c r="Q496" i="2"/>
  <c r="P496" i="2"/>
  <c r="J496" i="2"/>
  <c r="I496" i="2"/>
  <c r="N495" i="2"/>
  <c r="E495" i="2"/>
  <c r="I495" i="2"/>
  <c r="K495" i="2"/>
  <c r="L496" i="2"/>
  <c r="A497" i="2" l="1"/>
  <c r="N497" i="2"/>
  <c r="M497" i="2"/>
  <c r="C497" i="2"/>
  <c r="D497" i="2"/>
  <c r="J497" i="2"/>
  <c r="O497" i="2"/>
  <c r="K497" i="2"/>
  <c r="L497" i="2"/>
  <c r="H497" i="2"/>
  <c r="S497" i="2"/>
  <c r="R497" i="2"/>
  <c r="F497" i="2"/>
  <c r="I497" i="2"/>
  <c r="E497" i="2"/>
  <c r="P497" i="2"/>
  <c r="Q497" i="2"/>
  <c r="B497" i="2"/>
  <c r="A498" i="2" l="1"/>
  <c r="R498" i="2"/>
  <c r="F498" i="2"/>
  <c r="N498" i="2"/>
  <c r="C498" i="2"/>
  <c r="O498" i="2"/>
  <c r="I498" i="2"/>
  <c r="H498" i="2"/>
  <c r="J498" i="2"/>
  <c r="K498" i="2"/>
  <c r="B498" i="2"/>
  <c r="D498" i="2"/>
  <c r="E498" i="2"/>
  <c r="S498" i="2"/>
  <c r="P498" i="2"/>
  <c r="M498" i="2"/>
  <c r="Q498" i="2"/>
  <c r="L498" i="2"/>
  <c r="A499" i="2" l="1"/>
  <c r="R499" i="2"/>
  <c r="F499" i="2"/>
  <c r="M499" i="2"/>
  <c r="L499" i="2"/>
  <c r="I499" i="2"/>
  <c r="Q499" i="2"/>
  <c r="E499" i="2"/>
  <c r="O499" i="2"/>
  <c r="S499" i="2"/>
  <c r="N499" i="2"/>
  <c r="C499" i="2"/>
  <c r="K499" i="2"/>
  <c r="P499" i="2"/>
  <c r="J499" i="2"/>
  <c r="B499" i="2"/>
  <c r="H499" i="2"/>
  <c r="D499" i="2"/>
  <c r="A500" i="2" l="1"/>
  <c r="K500" i="2"/>
  <c r="F500" i="2"/>
  <c r="D500" i="2"/>
  <c r="M500" i="2"/>
  <c r="O500" i="2"/>
  <c r="L500" i="2"/>
  <c r="R500" i="2"/>
  <c r="H500" i="2"/>
  <c r="N500" i="2"/>
  <c r="C500" i="2"/>
  <c r="E500" i="2"/>
  <c r="S500" i="2"/>
  <c r="B500" i="2"/>
  <c r="J500" i="2"/>
  <c r="Q500" i="2"/>
  <c r="I500" i="2"/>
  <c r="P500" i="2"/>
  <c r="A501" i="2" l="1"/>
  <c r="S501" i="2"/>
  <c r="I501" i="2"/>
  <c r="D501" i="2"/>
  <c r="H501" i="2"/>
  <c r="M501" i="2"/>
  <c r="J501" i="2"/>
  <c r="P501" i="2"/>
  <c r="B501" i="2"/>
  <c r="N501" i="2"/>
  <c r="E501" i="2"/>
  <c r="K501" i="2"/>
  <c r="O501" i="2"/>
  <c r="R501" i="2"/>
  <c r="L501" i="2"/>
  <c r="Q501" i="2"/>
  <c r="C501" i="2"/>
  <c r="F501" i="2"/>
  <c r="A502" i="2" l="1"/>
  <c r="O502" i="2"/>
  <c r="N502" i="2"/>
  <c r="M502" i="2"/>
  <c r="S502" i="2"/>
  <c r="D502" i="2"/>
  <c r="F502" i="2"/>
  <c r="R502" i="2"/>
  <c r="B502" i="2"/>
  <c r="I502" i="2"/>
  <c r="H502" i="2"/>
  <c r="L502" i="2"/>
  <c r="C502" i="2"/>
  <c r="J502" i="2"/>
  <c r="P502" i="2"/>
  <c r="E502" i="2"/>
  <c r="Q502" i="2"/>
  <c r="K502" i="2"/>
  <c r="A503" i="2" l="1"/>
  <c r="F503" i="2"/>
  <c r="A504" i="2" l="1"/>
  <c r="O504" i="2"/>
  <c r="S504" i="2"/>
  <c r="R503" i="2"/>
  <c r="M503" i="2"/>
  <c r="S503" i="2"/>
  <c r="D503" i="2"/>
  <c r="C504" i="2"/>
  <c r="F504" i="2"/>
  <c r="H504" i="2"/>
  <c r="E503" i="2"/>
  <c r="P504" i="2"/>
  <c r="E504" i="2"/>
  <c r="M504" i="2"/>
  <c r="L503" i="2"/>
  <c r="P503" i="2"/>
  <c r="I504" i="2"/>
  <c r="L504" i="2"/>
  <c r="Q503" i="2"/>
  <c r="R504" i="2"/>
  <c r="Q504" i="2"/>
  <c r="O503" i="2"/>
  <c r="H503" i="2"/>
  <c r="K504" i="2"/>
  <c r="D504" i="2"/>
  <c r="K503" i="2"/>
  <c r="N504" i="2"/>
  <c r="J503" i="2"/>
  <c r="B504" i="2"/>
  <c r="J504" i="2"/>
  <c r="B503" i="2"/>
  <c r="C503" i="2"/>
  <c r="I503" i="2"/>
  <c r="N503" i="2"/>
  <c r="A505" i="2" l="1"/>
  <c r="D505" i="2"/>
  <c r="K505" i="2"/>
  <c r="J505" i="2"/>
  <c r="C505" i="2"/>
  <c r="N505" i="2"/>
  <c r="E505" i="2"/>
  <c r="B505" i="2"/>
  <c r="O505" i="2"/>
  <c r="I505" i="2"/>
  <c r="F505" i="2"/>
  <c r="Q505" i="2"/>
  <c r="S505" i="2"/>
  <c r="L505" i="2"/>
  <c r="R505" i="2"/>
  <c r="H505" i="2"/>
  <c r="M505" i="2"/>
  <c r="P505" i="2"/>
  <c r="A506" i="2" l="1"/>
  <c r="P506" i="2"/>
  <c r="B506" i="2"/>
  <c r="D506" i="2"/>
  <c r="C506" i="2"/>
  <c r="R506" i="2"/>
  <c r="S506" i="2"/>
  <c r="L506" i="2"/>
  <c r="K506" i="2"/>
  <c r="O506" i="2"/>
  <c r="M506" i="2"/>
  <c r="E506" i="2"/>
  <c r="I506" i="2"/>
  <c r="F506" i="2"/>
  <c r="N506" i="2"/>
  <c r="H506" i="2"/>
  <c r="J506" i="2"/>
  <c r="Q506" i="2"/>
  <c r="A507" i="2" l="1"/>
  <c r="F507" i="2"/>
  <c r="N507" i="2"/>
  <c r="R507" i="2"/>
  <c r="I507" i="2"/>
  <c r="K507" i="2"/>
  <c r="B507" i="2"/>
  <c r="J507" i="2"/>
  <c r="P507" i="2"/>
  <c r="E507" i="2"/>
  <c r="S507" i="2"/>
  <c r="H507" i="2"/>
  <c r="L507" i="2"/>
  <c r="Q507" i="2"/>
  <c r="O507" i="2"/>
  <c r="D507" i="2"/>
  <c r="C507" i="2"/>
  <c r="M507" i="2"/>
  <c r="A508" i="2" l="1"/>
  <c r="B508" i="2"/>
  <c r="Q508" i="2"/>
  <c r="P508" i="2"/>
  <c r="S508" i="2"/>
  <c r="C508" i="2"/>
  <c r="O508" i="2"/>
  <c r="M508" i="2"/>
  <c r="I508" i="2"/>
  <c r="J508" i="2"/>
  <c r="D508" i="2"/>
  <c r="F508" i="2"/>
  <c r="R508" i="2"/>
  <c r="E508" i="2"/>
  <c r="L508" i="2"/>
  <c r="N508" i="2"/>
  <c r="H508" i="2"/>
  <c r="K508" i="2"/>
  <c r="A509" i="2" l="1"/>
  <c r="C509" i="2"/>
  <c r="B509" i="2"/>
  <c r="S509" i="2"/>
  <c r="F509" i="2"/>
  <c r="P509" i="2"/>
  <c r="L509" i="2"/>
  <c r="Q509" i="2"/>
  <c r="M509" i="2"/>
  <c r="E509" i="2"/>
  <c r="R509" i="2"/>
  <c r="I509" i="2"/>
  <c r="J509" i="2"/>
  <c r="N509" i="2"/>
  <c r="D509" i="2"/>
  <c r="K509" i="2"/>
  <c r="H509" i="2"/>
  <c r="O509" i="2"/>
  <c r="A510" i="2" l="1"/>
  <c r="F510" i="2"/>
  <c r="L510" i="2"/>
  <c r="R510" i="2"/>
  <c r="P510" i="2"/>
  <c r="J510" i="2"/>
  <c r="M510" i="2"/>
  <c r="N510" i="2"/>
  <c r="H510" i="2"/>
  <c r="Q510" i="2"/>
  <c r="E510" i="2"/>
  <c r="S510" i="2"/>
  <c r="K510" i="2"/>
  <c r="D510" i="2"/>
  <c r="I510" i="2"/>
  <c r="O510" i="2"/>
  <c r="C510" i="2"/>
  <c r="B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P511" i="2"/>
  <c r="F27" i="3"/>
  <c r="Q27" i="3"/>
  <c r="I27" i="3"/>
  <c r="D27" i="3"/>
  <c r="M27" i="3"/>
  <c r="K511" i="2"/>
  <c r="E27" i="3"/>
  <c r="K27" i="3"/>
  <c r="L27" i="3"/>
  <c r="E511" i="2"/>
  <c r="I511" i="2"/>
  <c r="J27" i="3"/>
  <c r="AJ487" i="2"/>
  <c r="H27" i="3"/>
  <c r="J511" i="2"/>
  <c r="N27" i="3"/>
  <c r="O511" i="2"/>
  <c r="C511" i="2"/>
  <c r="AF487" i="2"/>
  <c r="A512" i="2" l="1"/>
  <c r="O27" i="3"/>
  <c r="M511" i="2"/>
  <c r="M512" i="2"/>
  <c r="AI487" i="2"/>
  <c r="O512" i="2"/>
  <c r="B511" i="2"/>
  <c r="L511" i="2"/>
  <c r="Q512" i="2"/>
  <c r="D511" i="2"/>
  <c r="S512" i="2"/>
  <c r="H512" i="2"/>
  <c r="H511" i="2"/>
  <c r="R511" i="2"/>
  <c r="Q511" i="2"/>
  <c r="S27" i="3"/>
  <c r="N512" i="2"/>
  <c r="F511" i="2"/>
  <c r="AG487" i="2"/>
  <c r="S511" i="2"/>
  <c r="C28" i="3"/>
  <c r="N511" i="2"/>
  <c r="C87" i="3" l="1"/>
  <c r="A513" i="2"/>
  <c r="L512" i="2"/>
  <c r="B28" i="3"/>
  <c r="D512" i="2"/>
  <c r="P512" i="2"/>
  <c r="H513" i="2"/>
  <c r="C512" i="2"/>
  <c r="C513" i="2"/>
  <c r="P27" i="3"/>
  <c r="E512" i="2"/>
  <c r="J512" i="2"/>
  <c r="P513" i="2"/>
  <c r="R27" i="3"/>
  <c r="K512" i="2"/>
  <c r="B512" i="2"/>
  <c r="F512" i="2"/>
  <c r="R512" i="2"/>
  <c r="I512" i="2"/>
  <c r="B87" i="3" l="1"/>
  <c r="A514" i="2"/>
  <c r="N513" i="2"/>
  <c r="J513" i="2"/>
  <c r="N514" i="2"/>
  <c r="M514" i="2"/>
  <c r="R514" i="2"/>
  <c r="S513" i="2"/>
  <c r="M513" i="2"/>
  <c r="B513" i="2"/>
  <c r="R513" i="2"/>
  <c r="I513" i="2"/>
  <c r="F513" i="2"/>
  <c r="Q513" i="2"/>
  <c r="J514" i="2"/>
  <c r="D514" i="2"/>
  <c r="O513" i="2"/>
  <c r="I514" i="2"/>
  <c r="L513" i="2"/>
  <c r="K513" i="2"/>
  <c r="E513" i="2"/>
  <c r="D513" i="2"/>
  <c r="A515" i="2" l="1"/>
  <c r="P514" i="2"/>
  <c r="E514" i="2"/>
  <c r="O514" i="2"/>
  <c r="K514" i="2"/>
  <c r="B514" i="2"/>
  <c r="L515" i="2"/>
  <c r="C514" i="2"/>
  <c r="Q515" i="2"/>
  <c r="M515" i="2"/>
  <c r="H514" i="2"/>
  <c r="N515" i="2"/>
  <c r="S515" i="2"/>
  <c r="H515" i="2"/>
  <c r="C515" i="2"/>
  <c r="R515" i="2"/>
  <c r="P515" i="2"/>
  <c r="B515" i="2"/>
  <c r="Q514" i="2"/>
  <c r="L514" i="2"/>
  <c r="S514" i="2"/>
  <c r="D515" i="2"/>
  <c r="F514" i="2"/>
  <c r="J515" i="2"/>
  <c r="F515" i="2"/>
  <c r="A516" i="2" l="1"/>
  <c r="E515" i="2"/>
  <c r="S516" i="2"/>
  <c r="O515" i="2"/>
  <c r="I515" i="2"/>
  <c r="L516" i="2"/>
  <c r="K515" i="2"/>
  <c r="J516" i="2"/>
  <c r="O516" i="2"/>
  <c r="H516" i="2"/>
  <c r="D516" i="2"/>
  <c r="P516" i="2"/>
  <c r="Q516" i="2"/>
  <c r="K516" i="2"/>
  <c r="A517" i="2" l="1"/>
  <c r="J517" i="2"/>
  <c r="L517" i="2"/>
  <c r="C516" i="2"/>
  <c r="E517" i="2"/>
  <c r="R516" i="2"/>
  <c r="N516" i="2"/>
  <c r="P517" i="2"/>
  <c r="B517" i="2"/>
  <c r="B516" i="2"/>
  <c r="C517" i="2"/>
  <c r="O517" i="2"/>
  <c r="K517" i="2"/>
  <c r="S517" i="2"/>
  <c r="R517" i="2"/>
  <c r="N517" i="2"/>
  <c r="M517" i="2"/>
  <c r="I517" i="2"/>
  <c r="D517" i="2"/>
  <c r="H517" i="2"/>
  <c r="F516" i="2"/>
  <c r="M516" i="2"/>
  <c r="E516" i="2"/>
  <c r="Q517" i="2"/>
  <c r="I516" i="2"/>
  <c r="F517" i="2"/>
  <c r="A518" i="2" l="1"/>
  <c r="L518" i="2"/>
  <c r="J518" i="2"/>
  <c r="F518" i="2"/>
  <c r="D518" i="2"/>
  <c r="K518" i="2"/>
  <c r="M518" i="2"/>
  <c r="S518" i="2"/>
  <c r="R518" i="2"/>
  <c r="O518" i="2"/>
  <c r="N518" i="2"/>
  <c r="Q518" i="2"/>
  <c r="C518" i="2"/>
  <c r="P518" i="2"/>
  <c r="B518" i="2"/>
  <c r="I518" i="2"/>
  <c r="E518" i="2"/>
  <c r="H518" i="2"/>
  <c r="A519" i="2" l="1"/>
  <c r="Q519" i="2"/>
  <c r="M519" i="2"/>
  <c r="B519" i="2"/>
  <c r="O519" i="2"/>
  <c r="K519" i="2"/>
  <c r="I519" i="2"/>
  <c r="S519" i="2"/>
  <c r="H519" i="2"/>
  <c r="N519" i="2"/>
  <c r="F519" i="2"/>
  <c r="J519" i="2"/>
  <c r="D519" i="2"/>
  <c r="E519" i="2"/>
  <c r="R519" i="2"/>
  <c r="C519" i="2"/>
  <c r="P519" i="2"/>
  <c r="L519" i="2"/>
  <c r="A520" i="2" l="1"/>
  <c r="R520" i="2"/>
  <c r="P520" i="2"/>
  <c r="B520" i="2"/>
  <c r="Q520" i="2"/>
  <c r="L520" i="2"/>
  <c r="J520" i="2"/>
  <c r="O520" i="2"/>
  <c r="D520" i="2"/>
  <c r="H520" i="2"/>
  <c r="S520" i="2"/>
  <c r="M520" i="2"/>
  <c r="C520" i="2"/>
  <c r="E520" i="2"/>
  <c r="I520" i="2"/>
  <c r="F520" i="2"/>
  <c r="N520" i="2"/>
  <c r="K520" i="2"/>
  <c r="A521" i="2" l="1"/>
  <c r="B521" i="2"/>
  <c r="J521" i="2"/>
  <c r="Q521" i="2"/>
  <c r="K521" i="2"/>
  <c r="D521" i="2"/>
  <c r="L521" i="2"/>
  <c r="E521" i="2"/>
  <c r="S521" i="2"/>
  <c r="P521" i="2"/>
  <c r="F521" i="2"/>
  <c r="N521" i="2"/>
  <c r="H521" i="2"/>
  <c r="I521" i="2"/>
  <c r="O521" i="2"/>
  <c r="R521" i="2"/>
  <c r="M521" i="2"/>
  <c r="C521" i="2"/>
  <c r="A522" i="2" l="1"/>
  <c r="L522" i="2"/>
  <c r="E522" i="2"/>
  <c r="Q522" i="2"/>
  <c r="J522" i="2"/>
  <c r="H522" i="2"/>
  <c r="D522" i="2"/>
  <c r="B522" i="2"/>
  <c r="P522" i="2"/>
  <c r="F522" i="2"/>
  <c r="K522" i="2"/>
  <c r="N522" i="2"/>
  <c r="S522" i="2"/>
  <c r="I522" i="2"/>
  <c r="M522" i="2"/>
  <c r="O522" i="2"/>
  <c r="C522" i="2"/>
  <c r="R522" i="2"/>
  <c r="A523" i="2" l="1"/>
  <c r="J523" i="2"/>
  <c r="M523" i="2"/>
  <c r="L523" i="2"/>
  <c r="E523" i="2"/>
  <c r="O523" i="2"/>
  <c r="F523" i="2"/>
  <c r="I523" i="2"/>
  <c r="B523" i="2"/>
  <c r="N523" i="2"/>
  <c r="K523" i="2"/>
  <c r="S523" i="2"/>
  <c r="Q523" i="2"/>
  <c r="H523" i="2"/>
  <c r="P523" i="2"/>
  <c r="C523" i="2"/>
  <c r="R523" i="2"/>
  <c r="D523" i="2"/>
  <c r="A524" i="2" l="1"/>
  <c r="C524" i="2"/>
  <c r="D524" i="2"/>
  <c r="R524" i="2"/>
  <c r="K524" i="2"/>
  <c r="N524" i="2"/>
  <c r="P524" i="2"/>
  <c r="E524" i="2"/>
  <c r="F524" i="2"/>
  <c r="H524" i="2"/>
  <c r="S524" i="2"/>
  <c r="L524" i="2"/>
  <c r="B524" i="2"/>
  <c r="O524" i="2"/>
  <c r="Q524" i="2"/>
  <c r="M524" i="2"/>
  <c r="J524" i="2"/>
  <c r="I524" i="2"/>
  <c r="A525" i="2" l="1"/>
  <c r="R525" i="2"/>
  <c r="J525" i="2"/>
  <c r="C525" i="2"/>
  <c r="I525" i="2"/>
  <c r="P525" i="2"/>
  <c r="M525" i="2"/>
  <c r="K525" i="2"/>
  <c r="L525" i="2"/>
  <c r="N525" i="2"/>
  <c r="Q525" i="2"/>
  <c r="S525" i="2"/>
  <c r="E525" i="2"/>
  <c r="O525" i="2"/>
  <c r="H525" i="2"/>
  <c r="D525" i="2"/>
  <c r="F525" i="2"/>
  <c r="B525" i="2"/>
  <c r="A526" i="2" l="1"/>
  <c r="F526" i="2"/>
  <c r="K526" i="2"/>
  <c r="R526" i="2"/>
  <c r="H526" i="2"/>
  <c r="D526" i="2"/>
  <c r="E526" i="2"/>
  <c r="I526" i="2"/>
  <c r="S526" i="2"/>
  <c r="N526" i="2"/>
  <c r="P526" i="2"/>
  <c r="C526" i="2"/>
  <c r="O526" i="2"/>
  <c r="L526" i="2"/>
  <c r="B526" i="2"/>
  <c r="J526" i="2"/>
  <c r="Q526" i="2"/>
  <c r="A527" i="2" l="1"/>
  <c r="D527" i="2"/>
  <c r="M526" i="2"/>
  <c r="S527" i="2"/>
  <c r="P527" i="2"/>
  <c r="O527" i="2"/>
  <c r="K527" i="2"/>
  <c r="C527" i="2"/>
  <c r="I527" i="2"/>
  <c r="B527" i="2"/>
  <c r="E527" i="2"/>
  <c r="Q527" i="2"/>
  <c r="L527" i="2"/>
  <c r="H527" i="2"/>
  <c r="J527" i="2"/>
  <c r="F527" i="2"/>
  <c r="R527" i="2"/>
  <c r="M527" i="2"/>
  <c r="N527" i="2"/>
  <c r="A528" i="2" l="1"/>
  <c r="L528" i="2"/>
  <c r="M528" i="2"/>
  <c r="Q528" i="2"/>
  <c r="O528" i="2"/>
  <c r="F528" i="2"/>
  <c r="H528" i="2"/>
  <c r="C528" i="2"/>
  <c r="R528" i="2"/>
  <c r="N528" i="2"/>
  <c r="B528" i="2"/>
  <c r="K528" i="2"/>
  <c r="E528" i="2"/>
  <c r="P528" i="2"/>
  <c r="D528" i="2"/>
  <c r="I528" i="2"/>
  <c r="S528" i="2"/>
  <c r="J528" i="2"/>
  <c r="A529" i="2" l="1"/>
  <c r="C529" i="2"/>
  <c r="R529" i="2"/>
  <c r="J529" i="2"/>
  <c r="M529" i="2"/>
  <c r="K529" i="2"/>
  <c r="B529" i="2"/>
  <c r="D529" i="2"/>
  <c r="E529" i="2"/>
  <c r="O529" i="2"/>
  <c r="L529" i="2"/>
  <c r="I529" i="2"/>
  <c r="N529" i="2"/>
  <c r="S529" i="2"/>
  <c r="H529" i="2"/>
  <c r="P529" i="2"/>
  <c r="F529" i="2"/>
  <c r="Q529" i="2"/>
  <c r="A530" i="2" l="1"/>
  <c r="P530" i="2"/>
  <c r="H530" i="2"/>
  <c r="E530" i="2"/>
  <c r="M530" i="2"/>
  <c r="C530" i="2"/>
  <c r="L530" i="2"/>
  <c r="Q530" i="2"/>
  <c r="S530" i="2"/>
  <c r="B530" i="2"/>
  <c r="I530" i="2"/>
  <c r="D530" i="2"/>
  <c r="K530" i="2"/>
  <c r="R530" i="2"/>
  <c r="F530" i="2"/>
  <c r="N530" i="2"/>
  <c r="O530" i="2"/>
  <c r="J530" i="2"/>
  <c r="A531" i="2" l="1"/>
  <c r="F531" i="2"/>
  <c r="P531" i="2"/>
  <c r="O531" i="2"/>
  <c r="I531" i="2"/>
  <c r="C531" i="2"/>
  <c r="K531" i="2"/>
  <c r="H531" i="2"/>
  <c r="S531" i="2"/>
  <c r="L531" i="2"/>
  <c r="B531" i="2"/>
  <c r="N531" i="2"/>
  <c r="R531" i="2"/>
  <c r="E531" i="2"/>
  <c r="Q531" i="2"/>
  <c r="D531" i="2"/>
  <c r="M531" i="2"/>
  <c r="J531" i="2"/>
  <c r="A532" i="2" l="1"/>
  <c r="B532" i="2"/>
  <c r="L532" i="2"/>
  <c r="C532" i="2"/>
  <c r="P532" i="2"/>
  <c r="E532" i="2"/>
  <c r="S532" i="2"/>
  <c r="Q532" i="2"/>
  <c r="R532" i="2"/>
  <c r="K532" i="2"/>
  <c r="F532" i="2"/>
  <c r="O532" i="2"/>
  <c r="N532" i="2"/>
  <c r="M532" i="2"/>
  <c r="H532" i="2"/>
  <c r="I532" i="2"/>
  <c r="D532" i="2"/>
  <c r="J532" i="2"/>
  <c r="A533" i="2" l="1"/>
  <c r="O533" i="2"/>
  <c r="Q533" i="2"/>
  <c r="E533" i="2"/>
  <c r="H533" i="2"/>
  <c r="S533" i="2"/>
  <c r="R533" i="2"/>
  <c r="B533" i="2"/>
  <c r="M533" i="2"/>
  <c r="C533" i="2"/>
  <c r="F533" i="2"/>
  <c r="L533" i="2"/>
  <c r="J533" i="2"/>
  <c r="D533" i="2"/>
  <c r="K533" i="2"/>
  <c r="N533" i="2"/>
  <c r="P533" i="2"/>
  <c r="I533" i="2"/>
  <c r="A534" i="2" l="1"/>
  <c r="F534" i="2"/>
  <c r="H534" i="2"/>
  <c r="K534" i="2"/>
  <c r="N534" i="2"/>
  <c r="S534" i="2"/>
  <c r="Q534" i="2"/>
  <c r="B534" i="2"/>
  <c r="P534" i="2"/>
  <c r="E534" i="2"/>
  <c r="M534" i="2"/>
  <c r="O534" i="2"/>
  <c r="C534" i="2"/>
  <c r="J534" i="2"/>
  <c r="R534" i="2"/>
  <c r="L534" i="2"/>
  <c r="D534" i="2"/>
  <c r="I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D28" i="3"/>
  <c r="I28" i="3"/>
  <c r="D535" i="2"/>
  <c r="P535" i="2"/>
  <c r="N28" i="3"/>
  <c r="L28" i="3"/>
  <c r="Q535" i="2"/>
  <c r="J535" i="2"/>
  <c r="C535" i="2"/>
  <c r="K28" i="3"/>
  <c r="AJ511" i="2"/>
  <c r="O535" i="2"/>
  <c r="B535" i="2"/>
  <c r="S535" i="2"/>
  <c r="E535" i="2"/>
  <c r="K535" i="2"/>
  <c r="F28" i="3"/>
  <c r="H28" i="3"/>
  <c r="M535" i="2"/>
  <c r="H535" i="2"/>
  <c r="E28" i="3"/>
  <c r="Q28" i="3"/>
  <c r="N535" i="2"/>
  <c r="J28" i="3"/>
  <c r="F535" i="2"/>
  <c r="M28" i="3"/>
  <c r="L535" i="2"/>
  <c r="R535" i="2"/>
  <c r="AF511" i="2"/>
  <c r="A536" i="2" l="1"/>
  <c r="C29" i="3"/>
  <c r="AI511" i="2"/>
  <c r="N536" i="2"/>
  <c r="O28" i="3"/>
  <c r="L536" i="2"/>
  <c r="M536" i="2"/>
  <c r="S28" i="3"/>
  <c r="AG511" i="2"/>
  <c r="B29" i="3"/>
  <c r="C536" i="2"/>
  <c r="K536" i="2"/>
  <c r="J536" i="2"/>
  <c r="B536" i="2"/>
  <c r="I535" i="2"/>
  <c r="C88" i="3" l="1"/>
  <c r="A537" i="2"/>
  <c r="H536" i="2"/>
  <c r="H537" i="2"/>
  <c r="I536" i="2"/>
  <c r="R536" i="2"/>
  <c r="R28" i="3"/>
  <c r="Q536" i="2"/>
  <c r="S536" i="2"/>
  <c r="C537" i="2"/>
  <c r="F536" i="2"/>
  <c r="P536" i="2"/>
  <c r="P537" i="2"/>
  <c r="K537" i="2"/>
  <c r="O536" i="2"/>
  <c r="P28" i="3"/>
  <c r="D536" i="2"/>
  <c r="L537" i="2"/>
  <c r="E536" i="2"/>
  <c r="O537" i="2"/>
  <c r="B88" i="3" l="1"/>
  <c r="A538" i="2"/>
  <c r="S537" i="2"/>
  <c r="I537" i="2"/>
  <c r="N537" i="2"/>
  <c r="K538" i="2"/>
  <c r="B537" i="2"/>
  <c r="J537" i="2"/>
  <c r="F537" i="2"/>
  <c r="D538" i="2"/>
  <c r="M537" i="2"/>
  <c r="L538" i="2"/>
  <c r="S538" i="2"/>
  <c r="E537" i="2"/>
  <c r="D537" i="2"/>
  <c r="R538" i="2"/>
  <c r="R537" i="2"/>
  <c r="J538" i="2"/>
  <c r="P538" i="2"/>
  <c r="Q537" i="2"/>
  <c r="I538" i="2"/>
  <c r="A539" i="2" l="1"/>
  <c r="Q538" i="2"/>
  <c r="E538" i="2"/>
  <c r="K539" i="2"/>
  <c r="H539" i="2"/>
  <c r="M538" i="2"/>
  <c r="F538" i="2"/>
  <c r="J539" i="2"/>
  <c r="H538" i="2"/>
  <c r="Q539" i="2"/>
  <c r="B538" i="2"/>
  <c r="C539" i="2"/>
  <c r="O538" i="2"/>
  <c r="I539" i="2"/>
  <c r="P539" i="2"/>
  <c r="O539" i="2"/>
  <c r="C538" i="2"/>
  <c r="N538" i="2"/>
  <c r="L539" i="2"/>
  <c r="A540" i="2" l="1"/>
  <c r="R539" i="2"/>
  <c r="D539" i="2"/>
  <c r="C540" i="2"/>
  <c r="B539" i="2"/>
  <c r="O540" i="2"/>
  <c r="F539" i="2"/>
  <c r="L540" i="2"/>
  <c r="S539" i="2"/>
  <c r="M539" i="2"/>
  <c r="E539" i="2"/>
  <c r="N539" i="2"/>
  <c r="A541" i="2" l="1"/>
  <c r="D540" i="2"/>
  <c r="K540" i="2"/>
  <c r="R540" i="2"/>
  <c r="Q540" i="2"/>
  <c r="F540" i="2"/>
  <c r="E540" i="2"/>
  <c r="N540" i="2"/>
  <c r="H540" i="2"/>
  <c r="S540" i="2"/>
  <c r="Q541" i="2"/>
  <c r="B540" i="2"/>
  <c r="M540" i="2"/>
  <c r="P540" i="2"/>
  <c r="I540" i="2"/>
  <c r="J540" i="2"/>
  <c r="A542" i="2" l="1"/>
  <c r="N542" i="2"/>
  <c r="O542" i="2"/>
  <c r="C542" i="2"/>
  <c r="C541" i="2"/>
  <c r="S541" i="2"/>
  <c r="K542" i="2"/>
  <c r="R541" i="2"/>
  <c r="F541" i="2"/>
  <c r="D541" i="2"/>
  <c r="M542" i="2"/>
  <c r="P541" i="2"/>
  <c r="I542" i="2"/>
  <c r="P542" i="2"/>
  <c r="O541" i="2"/>
  <c r="D542" i="2"/>
  <c r="H542" i="2"/>
  <c r="S542" i="2"/>
  <c r="L541" i="2"/>
  <c r="B541" i="2"/>
  <c r="F542" i="2"/>
  <c r="Q542" i="2"/>
  <c r="I541" i="2"/>
  <c r="E542" i="2"/>
  <c r="M541" i="2"/>
  <c r="N541" i="2"/>
  <c r="K541" i="2"/>
  <c r="R542" i="2"/>
  <c r="H541" i="2"/>
  <c r="E541" i="2"/>
  <c r="J542" i="2"/>
  <c r="J541" i="2"/>
  <c r="B542" i="2"/>
  <c r="L542" i="2"/>
  <c r="A543" i="2" l="1"/>
  <c r="E543" i="2"/>
  <c r="L543" i="2"/>
  <c r="R543" i="2"/>
  <c r="N543" i="2"/>
  <c r="M543" i="2"/>
  <c r="Q543" i="2"/>
  <c r="P543" i="2"/>
  <c r="H543" i="2"/>
  <c r="I543" i="2"/>
  <c r="B543" i="2"/>
  <c r="D543" i="2"/>
  <c r="S543" i="2"/>
  <c r="O543" i="2"/>
  <c r="C543" i="2"/>
  <c r="J543" i="2"/>
  <c r="K543" i="2"/>
  <c r="F543" i="2"/>
  <c r="A544" i="2" l="1"/>
  <c r="Q544" i="2"/>
  <c r="S544" i="2"/>
  <c r="B544" i="2"/>
  <c r="H544" i="2"/>
  <c r="J544" i="2"/>
  <c r="D544" i="2"/>
  <c r="K544" i="2"/>
  <c r="C544" i="2"/>
  <c r="E544" i="2"/>
  <c r="M544" i="2"/>
  <c r="L544" i="2"/>
  <c r="F544" i="2"/>
  <c r="P544" i="2"/>
  <c r="O544" i="2"/>
  <c r="R544" i="2"/>
  <c r="I544" i="2"/>
  <c r="N544" i="2"/>
  <c r="A545" i="2" l="1"/>
  <c r="N545" i="2"/>
  <c r="D545" i="2"/>
  <c r="F545" i="2"/>
  <c r="Q545" i="2"/>
  <c r="R545" i="2"/>
  <c r="M545" i="2"/>
  <c r="C545" i="2"/>
  <c r="S545" i="2"/>
  <c r="J545" i="2"/>
  <c r="B545" i="2"/>
  <c r="K545" i="2"/>
  <c r="E545" i="2"/>
  <c r="P545" i="2"/>
  <c r="H545" i="2"/>
  <c r="I545" i="2"/>
  <c r="L545" i="2"/>
  <c r="O545" i="2"/>
  <c r="A546" i="2" l="1"/>
  <c r="O546" i="2"/>
  <c r="K546" i="2"/>
  <c r="F546" i="2"/>
  <c r="D546" i="2"/>
  <c r="E546" i="2"/>
  <c r="C546" i="2"/>
  <c r="P546" i="2"/>
  <c r="J546" i="2"/>
  <c r="R546" i="2"/>
  <c r="M546" i="2"/>
  <c r="Q546" i="2"/>
  <c r="I546" i="2"/>
  <c r="B546" i="2"/>
  <c r="S546" i="2"/>
  <c r="L546" i="2"/>
  <c r="H546" i="2"/>
  <c r="N546" i="2"/>
  <c r="A547" i="2" l="1"/>
  <c r="F547" i="2"/>
  <c r="E547" i="2"/>
  <c r="O547" i="2"/>
  <c r="N547" i="2"/>
  <c r="M547" i="2"/>
  <c r="J547" i="2"/>
  <c r="L547" i="2"/>
  <c r="B547" i="2"/>
  <c r="I547" i="2"/>
  <c r="R547" i="2"/>
  <c r="H547" i="2"/>
  <c r="S547" i="2"/>
  <c r="K547" i="2"/>
  <c r="C547" i="2"/>
  <c r="P547" i="2"/>
  <c r="D547" i="2"/>
  <c r="Q547" i="2"/>
  <c r="A548" i="2" l="1"/>
  <c r="M548" i="2"/>
  <c r="Q548" i="2"/>
  <c r="I548" i="2"/>
  <c r="E548" i="2"/>
  <c r="H548" i="2"/>
  <c r="J548" i="2"/>
  <c r="P548" i="2"/>
  <c r="C548" i="2"/>
  <c r="R548" i="2"/>
  <c r="D548" i="2"/>
  <c r="K548" i="2"/>
  <c r="S548" i="2"/>
  <c r="L548" i="2"/>
  <c r="N548" i="2"/>
  <c r="F548" i="2"/>
  <c r="B548" i="2"/>
  <c r="O548" i="2"/>
  <c r="A549" i="2" l="1"/>
  <c r="H549" i="2"/>
  <c r="S549" i="2"/>
  <c r="P549" i="2"/>
  <c r="J549" i="2"/>
  <c r="Q549" i="2"/>
  <c r="C549" i="2"/>
  <c r="D549" i="2"/>
  <c r="I549" i="2"/>
  <c r="L549" i="2"/>
  <c r="M549" i="2"/>
  <c r="N549" i="2"/>
  <c r="F549" i="2"/>
  <c r="E549" i="2"/>
  <c r="K549" i="2"/>
  <c r="B549" i="2"/>
  <c r="O549" i="2"/>
  <c r="R549" i="2"/>
  <c r="A550" i="2" l="1"/>
  <c r="M550" i="2"/>
  <c r="D550" i="2"/>
  <c r="C550" i="2"/>
  <c r="O550" i="2"/>
  <c r="F550" i="2"/>
  <c r="R550" i="2"/>
  <c r="I550" i="2"/>
  <c r="N550" i="2"/>
  <c r="S550" i="2"/>
  <c r="B550" i="2"/>
  <c r="Q550" i="2"/>
  <c r="L550" i="2"/>
  <c r="P550" i="2"/>
  <c r="H550" i="2"/>
  <c r="E550" i="2"/>
  <c r="K550" i="2"/>
  <c r="J550" i="2"/>
  <c r="A551" i="2" l="1"/>
  <c r="K551" i="2"/>
  <c r="E551" i="2"/>
  <c r="C551" i="2"/>
  <c r="L551" i="2"/>
  <c r="N551" i="2"/>
  <c r="B551" i="2"/>
  <c r="J551" i="2"/>
  <c r="Q551" i="2"/>
  <c r="F551" i="2"/>
  <c r="M551" i="2"/>
  <c r="I551" i="2"/>
  <c r="D551" i="2"/>
  <c r="S551" i="2"/>
  <c r="O551" i="2"/>
  <c r="P551" i="2"/>
  <c r="H551" i="2"/>
  <c r="R551" i="2"/>
  <c r="A552" i="2" l="1"/>
  <c r="Q552" i="2"/>
  <c r="M552" i="2"/>
  <c r="C552" i="2"/>
  <c r="F552" i="2"/>
  <c r="K552" i="2"/>
  <c r="I552" i="2"/>
  <c r="L552" i="2"/>
  <c r="R552" i="2"/>
  <c r="D552" i="2"/>
  <c r="S552" i="2"/>
  <c r="E552" i="2"/>
  <c r="O552" i="2"/>
  <c r="P552" i="2"/>
  <c r="H552" i="2"/>
  <c r="N552" i="2"/>
  <c r="J552" i="2"/>
  <c r="B552" i="2"/>
  <c r="A553" i="2" l="1"/>
  <c r="Q553" i="2"/>
  <c r="M553" i="2"/>
  <c r="H553" i="2"/>
  <c r="F553" i="2"/>
  <c r="B553" i="2"/>
  <c r="I553" i="2"/>
  <c r="K553" i="2"/>
  <c r="O553" i="2"/>
  <c r="D553" i="2"/>
  <c r="N553" i="2"/>
  <c r="S553" i="2"/>
  <c r="L553" i="2"/>
  <c r="C553" i="2"/>
  <c r="J553" i="2"/>
  <c r="P553" i="2"/>
  <c r="R553" i="2"/>
  <c r="E553" i="2"/>
  <c r="A554" i="2" l="1"/>
  <c r="C554" i="2"/>
  <c r="S554" i="2"/>
  <c r="N554" i="2"/>
  <c r="P554" i="2"/>
  <c r="F554" i="2"/>
  <c r="B554" i="2"/>
  <c r="H554" i="2"/>
  <c r="D554" i="2"/>
  <c r="J554" i="2"/>
  <c r="E554" i="2"/>
  <c r="O554" i="2"/>
  <c r="K554" i="2"/>
  <c r="L554" i="2"/>
  <c r="Q554" i="2"/>
  <c r="I554" i="2"/>
  <c r="M554" i="2"/>
  <c r="R554" i="2"/>
  <c r="A555" i="2" l="1"/>
  <c r="P555" i="2"/>
  <c r="C555" i="2"/>
  <c r="D555" i="2"/>
  <c r="N555" i="2"/>
  <c r="F555" i="2"/>
  <c r="Q555" i="2"/>
  <c r="I555" i="2"/>
  <c r="O555" i="2"/>
  <c r="L555" i="2"/>
  <c r="R555" i="2"/>
  <c r="E555" i="2"/>
  <c r="H555" i="2"/>
  <c r="M555" i="2"/>
  <c r="B555" i="2"/>
  <c r="S555" i="2"/>
  <c r="K555" i="2"/>
  <c r="J555" i="2"/>
  <c r="A556" i="2" l="1"/>
  <c r="R556" i="2"/>
  <c r="J556" i="2"/>
  <c r="P556" i="2"/>
  <c r="L556" i="2"/>
  <c r="E556" i="2"/>
  <c r="M556" i="2"/>
  <c r="S556" i="2"/>
  <c r="F556" i="2"/>
  <c r="N556" i="2"/>
  <c r="K556" i="2"/>
  <c r="O556" i="2"/>
  <c r="D556" i="2"/>
  <c r="I556" i="2"/>
  <c r="Q556" i="2"/>
  <c r="H556" i="2"/>
  <c r="C556" i="2"/>
  <c r="B556" i="2"/>
  <c r="A557" i="2" l="1"/>
  <c r="O557" i="2"/>
  <c r="N557" i="2"/>
  <c r="M557" i="2"/>
  <c r="P557" i="2"/>
  <c r="B557" i="2"/>
  <c r="S557" i="2"/>
  <c r="R557" i="2"/>
  <c r="Q557" i="2"/>
  <c r="F557" i="2"/>
  <c r="C557" i="2"/>
  <c r="D557" i="2"/>
  <c r="E557" i="2"/>
  <c r="H557" i="2"/>
  <c r="K557" i="2"/>
  <c r="J557" i="2"/>
  <c r="L557" i="2"/>
  <c r="I557" i="2"/>
  <c r="A558" i="2" l="1"/>
  <c r="L558" i="2"/>
  <c r="I558" i="2"/>
  <c r="S558" i="2"/>
  <c r="P558" i="2"/>
  <c r="O558" i="2"/>
  <c r="H558" i="2"/>
  <c r="Q558" i="2"/>
  <c r="M558" i="2"/>
  <c r="B558" i="2"/>
  <c r="J558" i="2"/>
  <c r="K558" i="2"/>
  <c r="E558" i="2"/>
  <c r="F558" i="2"/>
  <c r="C558" i="2"/>
  <c r="N558" i="2"/>
  <c r="D558" i="2"/>
  <c r="R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N29" i="3"/>
  <c r="Q29" i="3"/>
  <c r="H29" i="3"/>
  <c r="L559" i="2"/>
  <c r="J29" i="3"/>
  <c r="J559" i="2"/>
  <c r="M29" i="3"/>
  <c r="I29" i="3"/>
  <c r="I559" i="2"/>
  <c r="F559" i="2"/>
  <c r="K29" i="3"/>
  <c r="P559" i="2"/>
  <c r="D29" i="3"/>
  <c r="L29" i="3"/>
  <c r="F29" i="3"/>
  <c r="AI535" i="2"/>
  <c r="K559" i="2"/>
  <c r="E29" i="3"/>
  <c r="M559" i="2"/>
  <c r="AF535" i="2"/>
  <c r="A560" i="2" l="1"/>
  <c r="H559" i="2"/>
  <c r="O559" i="2"/>
  <c r="E560" i="2"/>
  <c r="R29" i="3"/>
  <c r="Q560" i="2"/>
  <c r="K560" i="2"/>
  <c r="D560" i="2"/>
  <c r="N559" i="2"/>
  <c r="J560" i="2"/>
  <c r="Q559" i="2"/>
  <c r="B559" i="2"/>
  <c r="I560" i="2"/>
  <c r="C559" i="2"/>
  <c r="R559" i="2"/>
  <c r="AG535" i="2"/>
  <c r="N560" i="2"/>
  <c r="O560" i="2"/>
  <c r="R560" i="2"/>
  <c r="E559" i="2"/>
  <c r="AJ535" i="2"/>
  <c r="M560" i="2"/>
  <c r="S559" i="2"/>
  <c r="D559" i="2"/>
  <c r="O29" i="3"/>
  <c r="A561" i="2" l="1"/>
  <c r="M561" i="2"/>
  <c r="R561" i="2"/>
  <c r="S561" i="2"/>
  <c r="C560" i="2"/>
  <c r="O561" i="2"/>
  <c r="Q561" i="2"/>
  <c r="P29" i="3"/>
  <c r="J561" i="2"/>
  <c r="I561" i="2"/>
  <c r="L560" i="2"/>
  <c r="B30" i="3"/>
  <c r="N561" i="2"/>
  <c r="C30" i="3"/>
  <c r="B561" i="2"/>
  <c r="K561" i="2"/>
  <c r="P560" i="2"/>
  <c r="F560" i="2"/>
  <c r="H561" i="2"/>
  <c r="D561" i="2"/>
  <c r="E561" i="2"/>
  <c r="L561" i="2"/>
  <c r="S560" i="2"/>
  <c r="F561" i="2"/>
  <c r="P561" i="2"/>
  <c r="H560" i="2"/>
  <c r="C561" i="2"/>
  <c r="S29" i="3"/>
  <c r="B560" i="2"/>
  <c r="B89" i="3" l="1"/>
  <c r="C89" i="3"/>
  <c r="A562" i="2"/>
  <c r="C562" i="2"/>
  <c r="J562" i="2"/>
  <c r="K562" i="2"/>
  <c r="R562" i="2"/>
  <c r="D562" i="2"/>
  <c r="B562" i="2"/>
  <c r="Q562" i="2"/>
  <c r="F562" i="2"/>
  <c r="E562" i="2"/>
  <c r="S562" i="2"/>
  <c r="M562" i="2"/>
  <c r="O562" i="2"/>
  <c r="L562" i="2"/>
  <c r="P562" i="2"/>
  <c r="N562" i="2"/>
  <c r="I562" i="2"/>
  <c r="A563" i="2" l="1"/>
  <c r="P563" i="2"/>
  <c r="H563" i="2"/>
  <c r="O563" i="2"/>
  <c r="D563" i="2"/>
  <c r="J563" i="2"/>
  <c r="M563" i="2"/>
  <c r="R563" i="2"/>
  <c r="S563" i="2"/>
  <c r="I563" i="2"/>
  <c r="N563" i="2"/>
  <c r="Q563" i="2"/>
  <c r="H562" i="2"/>
  <c r="B563" i="2"/>
  <c r="A564" i="2" l="1"/>
  <c r="F563" i="2"/>
  <c r="C563" i="2"/>
  <c r="O564" i="2"/>
  <c r="N564" i="2"/>
  <c r="K563" i="2"/>
  <c r="H564" i="2"/>
  <c r="D564" i="2"/>
  <c r="L563" i="2"/>
  <c r="K564" i="2"/>
  <c r="E563" i="2"/>
  <c r="A565" i="2" l="1"/>
  <c r="H565" i="2"/>
  <c r="O565" i="2"/>
  <c r="N565" i="2"/>
  <c r="P565" i="2"/>
  <c r="Q564" i="2"/>
  <c r="L565" i="2"/>
  <c r="M565" i="2"/>
  <c r="Q565" i="2"/>
  <c r="R565" i="2"/>
  <c r="B565" i="2"/>
  <c r="F564" i="2"/>
  <c r="S564" i="2"/>
  <c r="I564" i="2"/>
  <c r="M564" i="2"/>
  <c r="B564" i="2"/>
  <c r="K565" i="2"/>
  <c r="J565" i="2"/>
  <c r="I565" i="2"/>
  <c r="E565" i="2"/>
  <c r="C565" i="2"/>
  <c r="D565" i="2"/>
  <c r="E564" i="2"/>
  <c r="J564" i="2"/>
  <c r="R564" i="2"/>
  <c r="L564" i="2"/>
  <c r="P564" i="2"/>
  <c r="F565" i="2"/>
  <c r="C564" i="2"/>
  <c r="A566" i="2" l="1"/>
  <c r="N566" i="2"/>
  <c r="I566" i="2"/>
  <c r="D566" i="2"/>
  <c r="K566" i="2"/>
  <c r="L566" i="2"/>
  <c r="S565" i="2"/>
  <c r="B566" i="2"/>
  <c r="E566" i="2"/>
  <c r="A567" i="2" l="1"/>
  <c r="Q566" i="2"/>
  <c r="C566" i="2"/>
  <c r="P566" i="2"/>
  <c r="H566" i="2"/>
  <c r="F566" i="2"/>
  <c r="R566" i="2"/>
  <c r="J566" i="2"/>
  <c r="O566" i="2"/>
  <c r="M566" i="2"/>
  <c r="S566" i="2"/>
  <c r="C567" i="2"/>
  <c r="M567" i="2"/>
  <c r="A568" i="2" l="1"/>
  <c r="R567" i="2"/>
  <c r="N567" i="2"/>
  <c r="S567" i="2"/>
  <c r="E567" i="2"/>
  <c r="H567" i="2"/>
  <c r="J567" i="2"/>
  <c r="O567" i="2"/>
  <c r="P567" i="2"/>
  <c r="K567" i="2"/>
  <c r="D567" i="2"/>
  <c r="K568" i="2"/>
  <c r="I567" i="2"/>
  <c r="F567" i="2"/>
  <c r="B567" i="2"/>
  <c r="F568" i="2"/>
  <c r="H568" i="2"/>
  <c r="L567" i="2"/>
  <c r="C568" i="2"/>
  <c r="Q568" i="2"/>
  <c r="Q567" i="2"/>
  <c r="A569" i="2" l="1"/>
  <c r="J568" i="2"/>
  <c r="I568" i="2"/>
  <c r="H569" i="2"/>
  <c r="L568" i="2"/>
  <c r="P568" i="2"/>
  <c r="S568" i="2"/>
  <c r="N568" i="2"/>
  <c r="M568" i="2"/>
  <c r="D568" i="2"/>
  <c r="B568" i="2"/>
  <c r="O568" i="2"/>
  <c r="R568" i="2"/>
  <c r="E568" i="2"/>
  <c r="A570" i="2" l="1"/>
  <c r="B569" i="2"/>
  <c r="I569" i="2"/>
  <c r="F569" i="2"/>
  <c r="C569" i="2"/>
  <c r="D569" i="2"/>
  <c r="P569" i="2"/>
  <c r="Q570" i="2"/>
  <c r="R569" i="2"/>
  <c r="O569" i="2"/>
  <c r="Q569" i="2"/>
  <c r="M569" i="2"/>
  <c r="N569" i="2"/>
  <c r="S569" i="2"/>
  <c r="E569" i="2"/>
  <c r="K569" i="2"/>
  <c r="J569" i="2"/>
  <c r="L569" i="2"/>
  <c r="P570" i="2"/>
  <c r="A571" i="2" l="1"/>
  <c r="H570" i="2"/>
  <c r="N570" i="2"/>
  <c r="F570" i="2"/>
  <c r="P571" i="2"/>
  <c r="I571" i="2"/>
  <c r="J571" i="2"/>
  <c r="S570" i="2"/>
  <c r="B570" i="2"/>
  <c r="O570" i="2"/>
  <c r="J570" i="2"/>
  <c r="L570" i="2"/>
  <c r="D570" i="2"/>
  <c r="C570" i="2"/>
  <c r="K570" i="2"/>
  <c r="I570" i="2"/>
  <c r="R570" i="2"/>
  <c r="K571" i="2"/>
  <c r="M570" i="2"/>
  <c r="E570" i="2"/>
  <c r="A572" i="2" l="1"/>
  <c r="C571" i="2"/>
  <c r="Q571" i="2"/>
  <c r="L571" i="2"/>
  <c r="N571" i="2"/>
  <c r="O572" i="2"/>
  <c r="M571" i="2"/>
  <c r="O571" i="2"/>
  <c r="D571" i="2"/>
  <c r="N572" i="2"/>
  <c r="B571" i="2"/>
  <c r="H572" i="2"/>
  <c r="R571" i="2"/>
  <c r="S571" i="2"/>
  <c r="H571" i="2"/>
  <c r="E571" i="2"/>
  <c r="F571" i="2"/>
  <c r="A573" i="2" l="1"/>
  <c r="P573" i="2"/>
  <c r="C572" i="2"/>
  <c r="J572" i="2"/>
  <c r="K572" i="2"/>
  <c r="F572" i="2"/>
  <c r="Q573" i="2"/>
  <c r="O573" i="2"/>
  <c r="S572" i="2"/>
  <c r="L572" i="2"/>
  <c r="N573" i="2"/>
  <c r="R572" i="2"/>
  <c r="F573" i="2"/>
  <c r="E572" i="2"/>
  <c r="Q572" i="2"/>
  <c r="B573" i="2"/>
  <c r="R573" i="2"/>
  <c r="E573" i="2"/>
  <c r="L573" i="2"/>
  <c r="M572" i="2"/>
  <c r="D573" i="2"/>
  <c r="P572" i="2"/>
  <c r="I572" i="2"/>
  <c r="B572" i="2"/>
  <c r="D572" i="2"/>
  <c r="A574" i="2" l="1"/>
  <c r="C573" i="2"/>
  <c r="H573" i="2"/>
  <c r="S573" i="2"/>
  <c r="J573" i="2"/>
  <c r="K573" i="2"/>
  <c r="E574" i="2"/>
  <c r="I573" i="2"/>
  <c r="M573" i="2"/>
  <c r="A575" i="2" l="1"/>
  <c r="C575" i="2"/>
  <c r="P575" i="2"/>
  <c r="R575" i="2"/>
  <c r="B574" i="2"/>
  <c r="S574" i="2"/>
  <c r="H574" i="2"/>
  <c r="Q574" i="2"/>
  <c r="O575" i="2"/>
  <c r="I575" i="2"/>
  <c r="D574" i="2"/>
  <c r="D575" i="2"/>
  <c r="L574" i="2"/>
  <c r="R574" i="2"/>
  <c r="H575" i="2"/>
  <c r="K574" i="2"/>
  <c r="Q575" i="2"/>
  <c r="P574" i="2"/>
  <c r="B575" i="2"/>
  <c r="M575" i="2"/>
  <c r="F574" i="2"/>
  <c r="N575" i="2"/>
  <c r="E575" i="2"/>
  <c r="O574" i="2"/>
  <c r="N574" i="2"/>
  <c r="M574" i="2"/>
  <c r="J575" i="2"/>
  <c r="K575" i="2"/>
  <c r="J574" i="2"/>
  <c r="L575" i="2"/>
  <c r="I574" i="2"/>
  <c r="F575" i="2"/>
  <c r="C574" i="2"/>
  <c r="S575" i="2"/>
  <c r="A576" i="2" l="1"/>
  <c r="E576" i="2"/>
  <c r="L576" i="2"/>
  <c r="D576" i="2"/>
  <c r="C576" i="2"/>
  <c r="J576" i="2"/>
  <c r="N576" i="2"/>
  <c r="O576" i="2"/>
  <c r="B576" i="2"/>
  <c r="M576" i="2"/>
  <c r="S576" i="2"/>
  <c r="P576" i="2"/>
  <c r="K576" i="2"/>
  <c r="I576" i="2"/>
  <c r="Q576" i="2"/>
  <c r="R576" i="2"/>
  <c r="H576" i="2"/>
  <c r="F576" i="2"/>
  <c r="A577" i="2" l="1"/>
  <c r="R577" i="2"/>
  <c r="J577" i="2"/>
  <c r="D577" i="2"/>
  <c r="S577" i="2"/>
  <c r="M577" i="2"/>
  <c r="E577" i="2"/>
  <c r="O577" i="2"/>
  <c r="H577" i="2"/>
  <c r="C577" i="2"/>
  <c r="B577" i="2"/>
  <c r="F577" i="2"/>
  <c r="P577" i="2"/>
  <c r="Q577" i="2"/>
  <c r="I577" i="2"/>
  <c r="L577" i="2"/>
  <c r="N577" i="2"/>
  <c r="K577" i="2"/>
  <c r="A578" i="2" l="1"/>
  <c r="O578" i="2"/>
  <c r="J578" i="2"/>
  <c r="E578" i="2"/>
  <c r="F578" i="2"/>
  <c r="M578" i="2"/>
  <c r="P578" i="2"/>
  <c r="Q578" i="2"/>
  <c r="S578" i="2"/>
  <c r="C578" i="2"/>
  <c r="H578" i="2"/>
  <c r="D578" i="2"/>
  <c r="N578" i="2"/>
  <c r="B578" i="2"/>
  <c r="K578" i="2"/>
  <c r="L578" i="2"/>
  <c r="I578" i="2"/>
  <c r="R578" i="2"/>
  <c r="A579" i="2" l="1"/>
  <c r="Q579" i="2"/>
  <c r="O579" i="2"/>
  <c r="S579" i="2"/>
  <c r="F579" i="2"/>
  <c r="N579" i="2"/>
  <c r="C579" i="2"/>
  <c r="D579" i="2"/>
  <c r="P579" i="2"/>
  <c r="H579" i="2"/>
  <c r="K579" i="2"/>
  <c r="E579" i="2"/>
  <c r="B579" i="2"/>
  <c r="M579" i="2"/>
  <c r="R579" i="2"/>
  <c r="I579" i="2"/>
  <c r="J579" i="2"/>
  <c r="L579" i="2"/>
  <c r="A580" i="2" l="1"/>
  <c r="C580" i="2"/>
  <c r="F580" i="2"/>
  <c r="E580" i="2"/>
  <c r="O580" i="2"/>
  <c r="N580" i="2"/>
  <c r="H580" i="2"/>
  <c r="D580" i="2"/>
  <c r="K580" i="2"/>
  <c r="L580" i="2"/>
  <c r="I580" i="2"/>
  <c r="M580" i="2"/>
  <c r="R580" i="2"/>
  <c r="P580" i="2"/>
  <c r="B580" i="2"/>
  <c r="Q580" i="2"/>
  <c r="J580" i="2"/>
  <c r="S580" i="2"/>
  <c r="A581" i="2" l="1"/>
  <c r="F581" i="2"/>
  <c r="M581" i="2"/>
  <c r="P581" i="2"/>
  <c r="C581" i="2"/>
  <c r="L581" i="2"/>
  <c r="K581" i="2"/>
  <c r="S581" i="2"/>
  <c r="E581" i="2"/>
  <c r="O581" i="2"/>
  <c r="J581" i="2"/>
  <c r="Q581" i="2"/>
  <c r="B581" i="2"/>
  <c r="D581" i="2"/>
  <c r="H581" i="2"/>
  <c r="N581" i="2"/>
  <c r="I581" i="2"/>
  <c r="R581" i="2"/>
  <c r="A582" i="2" l="1"/>
  <c r="I582" i="2"/>
  <c r="H582" i="2"/>
  <c r="C582" i="2"/>
  <c r="B582" i="2"/>
  <c r="Q582" i="2"/>
  <c r="F582" i="2"/>
  <c r="J582" i="2"/>
  <c r="P582" i="2"/>
  <c r="O582" i="2"/>
  <c r="S582" i="2"/>
  <c r="E582" i="2"/>
  <c r="M582" i="2"/>
  <c r="N582" i="2"/>
  <c r="K582" i="2"/>
  <c r="D582" i="2"/>
  <c r="L582" i="2"/>
  <c r="R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J30" i="3"/>
  <c r="N30" i="3"/>
  <c r="S583" i="2"/>
  <c r="Q30" i="3"/>
  <c r="J583" i="2"/>
  <c r="F30" i="3"/>
  <c r="M30" i="3"/>
  <c r="O583" i="2"/>
  <c r="H30" i="3"/>
  <c r="F583" i="2"/>
  <c r="I30" i="3"/>
  <c r="E30" i="3"/>
  <c r="N583" i="2"/>
  <c r="P583" i="2"/>
  <c r="D30" i="3"/>
  <c r="K30" i="3"/>
  <c r="L30" i="3"/>
  <c r="AF559" i="2"/>
  <c r="AI559" i="2"/>
  <c r="A584" i="2" l="1"/>
  <c r="H583" i="2"/>
  <c r="R583" i="2"/>
  <c r="P584" i="2"/>
  <c r="M583" i="2"/>
  <c r="L584" i="2"/>
  <c r="R584" i="2"/>
  <c r="K583" i="2"/>
  <c r="L583" i="2"/>
  <c r="Q583" i="2"/>
  <c r="H584" i="2"/>
  <c r="B583" i="2"/>
  <c r="R30" i="3"/>
  <c r="K584" i="2"/>
  <c r="D583" i="2"/>
  <c r="C583" i="2"/>
  <c r="O30" i="3"/>
  <c r="I583" i="2"/>
  <c r="E583" i="2"/>
  <c r="S584" i="2"/>
  <c r="C584" i="2"/>
  <c r="AG559" i="2"/>
  <c r="F584" i="2"/>
  <c r="AJ559" i="2"/>
  <c r="A585" i="2" l="1"/>
  <c r="J585" i="2"/>
  <c r="M584" i="2"/>
  <c r="J584" i="2"/>
  <c r="S30" i="3"/>
  <c r="S585" i="2"/>
  <c r="D585" i="2"/>
  <c r="I585" i="2"/>
  <c r="E585" i="2"/>
  <c r="D584" i="2"/>
  <c r="P585" i="2"/>
  <c r="N585" i="2"/>
  <c r="P30" i="3"/>
  <c r="H585" i="2"/>
  <c r="M585" i="2"/>
  <c r="B585" i="2"/>
  <c r="C31" i="3"/>
  <c r="Q584" i="2"/>
  <c r="L585" i="2"/>
  <c r="B584" i="2"/>
  <c r="B31" i="3"/>
  <c r="F585" i="2"/>
  <c r="N584" i="2"/>
  <c r="C585" i="2"/>
  <c r="O584" i="2"/>
  <c r="E584" i="2"/>
  <c r="I584" i="2"/>
  <c r="C90" i="3" l="1"/>
  <c r="B90" i="3"/>
  <c r="A586" i="2"/>
  <c r="D586" i="2"/>
  <c r="R586" i="2"/>
  <c r="Q585" i="2"/>
  <c r="K585" i="2"/>
  <c r="R585" i="2"/>
  <c r="O585" i="2"/>
  <c r="N586" i="2"/>
  <c r="C586" i="2"/>
  <c r="A587" i="2" l="1"/>
  <c r="O586" i="2"/>
  <c r="M586" i="2"/>
  <c r="B586" i="2"/>
  <c r="K586" i="2"/>
  <c r="Q586" i="2"/>
  <c r="S587" i="2"/>
  <c r="H586" i="2"/>
  <c r="S586" i="2"/>
  <c r="E586" i="2"/>
  <c r="F587" i="2"/>
  <c r="H587" i="2"/>
  <c r="F586" i="2"/>
  <c r="N587" i="2"/>
  <c r="P586" i="2"/>
  <c r="J586" i="2"/>
  <c r="L586" i="2"/>
  <c r="D587" i="2"/>
  <c r="I586" i="2"/>
  <c r="A588" i="2" l="1"/>
  <c r="I587" i="2"/>
  <c r="K587" i="2"/>
  <c r="Q587" i="2"/>
  <c r="S588" i="2"/>
  <c r="M587" i="2"/>
  <c r="R588" i="2"/>
  <c r="J587" i="2"/>
  <c r="C587" i="2"/>
  <c r="P588" i="2"/>
  <c r="B587" i="2"/>
  <c r="L587" i="2"/>
  <c r="P587" i="2"/>
  <c r="Q588" i="2"/>
  <c r="E587" i="2"/>
  <c r="M588" i="2"/>
  <c r="R587" i="2"/>
  <c r="O587" i="2"/>
  <c r="D588" i="2"/>
  <c r="E588" i="2"/>
  <c r="H588" i="2"/>
  <c r="A589" i="2" l="1"/>
  <c r="B588" i="2"/>
  <c r="B589" i="2"/>
  <c r="J588" i="2"/>
  <c r="K589" i="2"/>
  <c r="C589" i="2"/>
  <c r="N588" i="2"/>
  <c r="R589" i="2"/>
  <c r="L588" i="2"/>
  <c r="D589" i="2"/>
  <c r="M589" i="2"/>
  <c r="L589" i="2"/>
  <c r="F588" i="2"/>
  <c r="K588" i="2"/>
  <c r="O588" i="2"/>
  <c r="N589" i="2"/>
  <c r="I589" i="2"/>
  <c r="P589" i="2"/>
  <c r="J589" i="2"/>
  <c r="I588" i="2"/>
  <c r="E589" i="2"/>
  <c r="F589" i="2"/>
  <c r="C588" i="2"/>
  <c r="A590" i="2" l="1"/>
  <c r="O589" i="2"/>
  <c r="Q589" i="2"/>
  <c r="S589" i="2"/>
  <c r="E590" i="2"/>
  <c r="R590" i="2"/>
  <c r="H589" i="2"/>
  <c r="J590" i="2"/>
  <c r="I590" i="2"/>
  <c r="A591" i="2" l="1"/>
  <c r="J591" i="2"/>
  <c r="P590" i="2"/>
  <c r="F590" i="2"/>
  <c r="Q590" i="2"/>
  <c r="I591" i="2"/>
  <c r="H590" i="2"/>
  <c r="S591" i="2"/>
  <c r="B591" i="2"/>
  <c r="N590" i="2"/>
  <c r="D590" i="2"/>
  <c r="C590" i="2"/>
  <c r="K590" i="2"/>
  <c r="M590" i="2"/>
  <c r="L590" i="2"/>
  <c r="Q591" i="2"/>
  <c r="B590" i="2"/>
  <c r="O590" i="2"/>
  <c r="S590" i="2"/>
  <c r="C591" i="2"/>
  <c r="A592" i="2" l="1"/>
  <c r="O592" i="2"/>
  <c r="N591" i="2"/>
  <c r="L592" i="2"/>
  <c r="P591" i="2"/>
  <c r="P592" i="2"/>
  <c r="B592" i="2"/>
  <c r="M592" i="2"/>
  <c r="R592" i="2"/>
  <c r="D592" i="2"/>
  <c r="O591" i="2"/>
  <c r="M591" i="2"/>
  <c r="E591" i="2"/>
  <c r="J592" i="2"/>
  <c r="D591" i="2"/>
  <c r="S592" i="2"/>
  <c r="C592" i="2"/>
  <c r="K592" i="2"/>
  <c r="R591" i="2"/>
  <c r="H591" i="2"/>
  <c r="E592" i="2"/>
  <c r="K591" i="2"/>
  <c r="F592" i="2"/>
  <c r="N592" i="2"/>
  <c r="F591" i="2"/>
  <c r="Q592" i="2"/>
  <c r="H592" i="2"/>
  <c r="L591" i="2"/>
  <c r="A593" i="2" l="1"/>
  <c r="C593" i="2"/>
  <c r="I593" i="2"/>
  <c r="D593" i="2"/>
  <c r="F593" i="2"/>
  <c r="N593" i="2"/>
  <c r="S593" i="2"/>
  <c r="Q593" i="2"/>
  <c r="P593" i="2"/>
  <c r="O593" i="2"/>
  <c r="R593" i="2"/>
  <c r="B593" i="2"/>
  <c r="M593" i="2"/>
  <c r="K593" i="2"/>
  <c r="J593" i="2"/>
  <c r="I592" i="2"/>
  <c r="H593" i="2"/>
  <c r="E593" i="2"/>
  <c r="L593" i="2"/>
  <c r="A594" i="2" l="1"/>
  <c r="Q594" i="2"/>
  <c r="K594" i="2"/>
  <c r="M594" i="2"/>
  <c r="L594" i="2"/>
  <c r="J594" i="2"/>
  <c r="E594" i="2"/>
  <c r="I594" i="2"/>
  <c r="B594" i="2"/>
  <c r="F594" i="2"/>
  <c r="O594" i="2"/>
  <c r="C594" i="2"/>
  <c r="R594" i="2"/>
  <c r="N594" i="2"/>
  <c r="H594" i="2"/>
  <c r="P594" i="2"/>
  <c r="D594" i="2"/>
  <c r="S594" i="2"/>
  <c r="A595" i="2" l="1"/>
  <c r="L595" i="2"/>
  <c r="M595" i="2"/>
  <c r="J595" i="2"/>
  <c r="O595" i="2"/>
  <c r="F595" i="2"/>
  <c r="R595" i="2"/>
  <c r="B595" i="2"/>
  <c r="Q595" i="2"/>
  <c r="E595" i="2"/>
  <c r="P595" i="2"/>
  <c r="K595" i="2"/>
  <c r="I595" i="2"/>
  <c r="H595" i="2"/>
  <c r="S595" i="2"/>
  <c r="C595" i="2"/>
  <c r="D595" i="2"/>
  <c r="N595" i="2"/>
  <c r="A596" i="2" l="1"/>
  <c r="E596" i="2"/>
  <c r="A597" i="2" l="1"/>
  <c r="B596" i="2"/>
  <c r="F596" i="2"/>
  <c r="C596" i="2"/>
  <c r="H596" i="2"/>
  <c r="D596" i="2"/>
  <c r="N596" i="2"/>
  <c r="J596" i="2"/>
  <c r="K597" i="2"/>
  <c r="R596" i="2"/>
  <c r="S596" i="2"/>
  <c r="K596" i="2"/>
  <c r="I596" i="2"/>
  <c r="O596" i="2"/>
  <c r="P596" i="2"/>
  <c r="M596" i="2"/>
  <c r="Q596" i="2"/>
  <c r="L596" i="2"/>
  <c r="A598" i="2" l="1"/>
  <c r="C598" i="2"/>
  <c r="D598" i="2"/>
  <c r="K598" i="2"/>
  <c r="F597" i="2"/>
  <c r="H597" i="2"/>
  <c r="D597" i="2"/>
  <c r="B597" i="2"/>
  <c r="O597" i="2"/>
  <c r="J597" i="2"/>
  <c r="F598" i="2"/>
  <c r="C597" i="2"/>
  <c r="S597" i="2"/>
  <c r="N598" i="2"/>
  <c r="L597" i="2"/>
  <c r="P598" i="2"/>
  <c r="M597" i="2"/>
  <c r="S598" i="2"/>
  <c r="L598" i="2"/>
  <c r="I597" i="2"/>
  <c r="I598" i="2"/>
  <c r="O598" i="2"/>
  <c r="Q597" i="2"/>
  <c r="J598" i="2"/>
  <c r="N597" i="2"/>
  <c r="H598" i="2"/>
  <c r="M598" i="2"/>
  <c r="R597" i="2"/>
  <c r="E597" i="2"/>
  <c r="E598" i="2"/>
  <c r="P597" i="2"/>
  <c r="Q598" i="2"/>
  <c r="A599" i="2" l="1"/>
  <c r="I599" i="2"/>
  <c r="R598" i="2"/>
  <c r="B598" i="2"/>
  <c r="A600" i="2" l="1"/>
  <c r="C600" i="2"/>
  <c r="P600" i="2"/>
  <c r="F600" i="2"/>
  <c r="N600" i="2"/>
  <c r="L599" i="2"/>
  <c r="S599" i="2"/>
  <c r="Q600" i="2"/>
  <c r="B600" i="2"/>
  <c r="R599" i="2"/>
  <c r="B599" i="2"/>
  <c r="M599" i="2"/>
  <c r="M600" i="2"/>
  <c r="L600" i="2"/>
  <c r="E599" i="2"/>
  <c r="J600" i="2"/>
  <c r="D599" i="2"/>
  <c r="Q599" i="2"/>
  <c r="R600" i="2"/>
  <c r="H599" i="2"/>
  <c r="I600" i="2"/>
  <c r="P599" i="2"/>
  <c r="C599" i="2"/>
  <c r="O600" i="2"/>
  <c r="S600" i="2"/>
  <c r="K599" i="2"/>
  <c r="O599" i="2"/>
  <c r="E600" i="2"/>
  <c r="N599" i="2"/>
  <c r="J599" i="2"/>
  <c r="D600" i="2"/>
  <c r="F599" i="2"/>
  <c r="K600" i="2"/>
  <c r="H600" i="2"/>
  <c r="A601" i="2" l="1"/>
  <c r="R601" i="2"/>
  <c r="I601" i="2"/>
  <c r="F601" i="2"/>
  <c r="P601" i="2"/>
  <c r="K601" i="2"/>
  <c r="O601" i="2"/>
  <c r="J601" i="2"/>
  <c r="B601" i="2"/>
  <c r="D601" i="2"/>
  <c r="L601" i="2"/>
  <c r="N601" i="2"/>
  <c r="H601" i="2"/>
  <c r="C601" i="2"/>
  <c r="E601" i="2"/>
  <c r="M601" i="2"/>
  <c r="S601" i="2"/>
  <c r="Q601" i="2"/>
  <c r="A602" i="2" l="1"/>
  <c r="P602" i="2"/>
  <c r="Q602" i="2"/>
  <c r="B602" i="2"/>
  <c r="L602" i="2"/>
  <c r="J602" i="2"/>
  <c r="F602" i="2"/>
  <c r="K602" i="2"/>
  <c r="E602" i="2"/>
  <c r="M602" i="2"/>
  <c r="I602" i="2"/>
  <c r="R602" i="2"/>
  <c r="O602" i="2"/>
  <c r="S602" i="2"/>
  <c r="H602" i="2"/>
  <c r="C602" i="2"/>
  <c r="D602" i="2"/>
  <c r="N602" i="2"/>
  <c r="A603" i="2" l="1"/>
  <c r="M603" i="2"/>
  <c r="J603" i="2"/>
  <c r="O603" i="2"/>
  <c r="L603" i="2"/>
  <c r="B603" i="2"/>
  <c r="D603" i="2"/>
  <c r="C603" i="2"/>
  <c r="N603" i="2"/>
  <c r="H603" i="2"/>
  <c r="K603" i="2"/>
  <c r="F603" i="2"/>
  <c r="R603" i="2"/>
  <c r="P603" i="2"/>
  <c r="Q603" i="2"/>
  <c r="E603" i="2"/>
  <c r="S603" i="2"/>
  <c r="I603" i="2"/>
  <c r="A604" i="2" l="1"/>
  <c r="C604" i="2"/>
  <c r="B604" i="2"/>
  <c r="H604" i="2"/>
  <c r="P604" i="2"/>
  <c r="J604" i="2"/>
  <c r="E604" i="2"/>
  <c r="R604" i="2"/>
  <c r="S604" i="2"/>
  <c r="F604" i="2"/>
  <c r="I604" i="2"/>
  <c r="L604" i="2"/>
  <c r="M604" i="2"/>
  <c r="D604" i="2"/>
  <c r="Q604" i="2"/>
  <c r="O604" i="2"/>
  <c r="K604" i="2"/>
  <c r="N604" i="2"/>
  <c r="A605" i="2" l="1"/>
  <c r="L605" i="2"/>
  <c r="N605" i="2"/>
  <c r="O605" i="2"/>
  <c r="H605" i="2"/>
  <c r="P605" i="2"/>
  <c r="F605" i="2"/>
  <c r="E605" i="2"/>
  <c r="M605" i="2"/>
  <c r="B605" i="2"/>
  <c r="Q605" i="2"/>
  <c r="R605" i="2"/>
  <c r="I605" i="2"/>
  <c r="S605" i="2"/>
  <c r="D605" i="2"/>
  <c r="K605" i="2"/>
  <c r="J605" i="2"/>
  <c r="C605" i="2"/>
  <c r="A606" i="2" l="1"/>
  <c r="M606" i="2"/>
  <c r="B606" i="2"/>
  <c r="I606" i="2"/>
  <c r="P606" i="2"/>
  <c r="C606" i="2"/>
  <c r="L606" i="2"/>
  <c r="N606" i="2"/>
  <c r="K606" i="2"/>
  <c r="S606" i="2"/>
  <c r="J606" i="2"/>
  <c r="R606" i="2"/>
  <c r="H606" i="2"/>
  <c r="Q606" i="2"/>
  <c r="F606" i="2"/>
  <c r="O606" i="2"/>
  <c r="D606" i="2"/>
  <c r="E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D607" i="2"/>
  <c r="F607" i="2"/>
  <c r="M31" i="3"/>
  <c r="F31" i="3"/>
  <c r="N31" i="3"/>
  <c r="K31" i="3"/>
  <c r="L31" i="3"/>
  <c r="I31" i="3"/>
  <c r="E607" i="2"/>
  <c r="I607" i="2"/>
  <c r="R607" i="2"/>
  <c r="N607" i="2"/>
  <c r="O607" i="2"/>
  <c r="J31" i="3"/>
  <c r="H607" i="2"/>
  <c r="C607" i="2"/>
  <c r="AF583" i="2"/>
  <c r="Q31" i="3"/>
  <c r="D31" i="3"/>
  <c r="M607" i="2"/>
  <c r="K607" i="2"/>
  <c r="B607" i="2"/>
  <c r="AI583" i="2"/>
  <c r="H31" i="3"/>
  <c r="J607" i="2"/>
  <c r="E31" i="3"/>
  <c r="P607" i="2"/>
  <c r="L607" i="2"/>
  <c r="A608" i="2" l="1"/>
  <c r="Q608" i="2"/>
  <c r="N608" i="2"/>
  <c r="S607" i="2"/>
  <c r="O608" i="2"/>
  <c r="P608" i="2"/>
  <c r="B32" i="3"/>
  <c r="AJ583" i="2"/>
  <c r="M608" i="2"/>
  <c r="H608" i="2"/>
  <c r="S608" i="2"/>
  <c r="R608" i="2"/>
  <c r="O31" i="3"/>
  <c r="K608" i="2"/>
  <c r="D608" i="2"/>
  <c r="B608" i="2"/>
  <c r="Q607" i="2"/>
  <c r="L608" i="2"/>
  <c r="AG583" i="2"/>
  <c r="J608" i="2"/>
  <c r="C32" i="3"/>
  <c r="C608" i="2"/>
  <c r="I608" i="2"/>
  <c r="R31" i="3"/>
  <c r="E608" i="2"/>
  <c r="F608" i="2"/>
  <c r="A609" i="2" l="1"/>
  <c r="D609" i="2"/>
  <c r="O609" i="2"/>
  <c r="M609" i="2"/>
  <c r="E609" i="2"/>
  <c r="L609" i="2"/>
  <c r="P31" i="3"/>
  <c r="H609" i="2"/>
  <c r="K609" i="2"/>
  <c r="S31" i="3"/>
  <c r="S609" i="2"/>
  <c r="C609" i="2"/>
  <c r="Q609" i="2"/>
  <c r="F609" i="2"/>
  <c r="I609" i="2"/>
  <c r="P609" i="2"/>
  <c r="N609" i="2"/>
  <c r="J609" i="2"/>
  <c r="R609" i="2"/>
  <c r="C91" i="3" l="1"/>
  <c r="B91" i="3"/>
  <c r="A610" i="2"/>
  <c r="D610" i="2"/>
  <c r="L610" i="2"/>
  <c r="S610" i="2"/>
  <c r="B610" i="2"/>
  <c r="R610" i="2"/>
  <c r="O610" i="2"/>
  <c r="J610" i="2"/>
  <c r="C610" i="2"/>
  <c r="I610" i="2"/>
  <c r="P610" i="2"/>
  <c r="B609" i="2"/>
  <c r="H610" i="2"/>
  <c r="A611" i="2" l="1"/>
  <c r="N611" i="2"/>
  <c r="D611" i="2"/>
  <c r="B611" i="2"/>
  <c r="M610" i="2"/>
  <c r="N610" i="2"/>
  <c r="K610" i="2"/>
  <c r="Q610" i="2"/>
  <c r="E610" i="2"/>
  <c r="F610" i="2"/>
  <c r="A612" i="2" l="1"/>
  <c r="R611" i="2"/>
  <c r="F611" i="2"/>
  <c r="S612" i="2"/>
  <c r="E611" i="2"/>
  <c r="P611" i="2"/>
  <c r="K611" i="2"/>
  <c r="J611" i="2"/>
  <c r="Q611" i="2"/>
  <c r="F612" i="2"/>
  <c r="C611" i="2"/>
  <c r="S611" i="2"/>
  <c r="Q612" i="2"/>
  <c r="H611" i="2"/>
  <c r="E612" i="2"/>
  <c r="M611" i="2"/>
  <c r="L611" i="2"/>
  <c r="O611" i="2"/>
  <c r="I611" i="2"/>
  <c r="L612" i="2"/>
  <c r="A613" i="2" l="1"/>
  <c r="I612" i="2"/>
  <c r="B612" i="2"/>
  <c r="O613" i="2"/>
  <c r="C612" i="2"/>
  <c r="P612" i="2"/>
  <c r="H613" i="2"/>
  <c r="H612" i="2"/>
  <c r="K612" i="2"/>
  <c r="E613" i="2"/>
  <c r="O612" i="2"/>
  <c r="K613" i="2"/>
  <c r="D613" i="2"/>
  <c r="Q613" i="2"/>
  <c r="J613" i="2"/>
  <c r="M612" i="2"/>
  <c r="N612" i="2"/>
  <c r="M613" i="2"/>
  <c r="J612" i="2"/>
  <c r="R612" i="2"/>
  <c r="D612" i="2"/>
  <c r="A614" i="2" l="1"/>
  <c r="R613" i="2"/>
  <c r="Q614" i="2"/>
  <c r="L614" i="2"/>
  <c r="P613" i="2"/>
  <c r="E614" i="2"/>
  <c r="O614" i="2"/>
  <c r="B614" i="2"/>
  <c r="I614" i="2"/>
  <c r="N614" i="2"/>
  <c r="P614" i="2"/>
  <c r="S613" i="2"/>
  <c r="N613" i="2"/>
  <c r="C613" i="2"/>
  <c r="M614" i="2"/>
  <c r="K614" i="2"/>
  <c r="C614" i="2"/>
  <c r="I613" i="2"/>
  <c r="F613" i="2"/>
  <c r="R614" i="2"/>
  <c r="B613" i="2"/>
  <c r="L613" i="2"/>
  <c r="D614" i="2"/>
  <c r="F614" i="2"/>
  <c r="J614" i="2"/>
  <c r="A615" i="2" l="1"/>
  <c r="E615" i="2"/>
  <c r="D615" i="2"/>
  <c r="J615" i="2"/>
  <c r="L615" i="2"/>
  <c r="S614" i="2"/>
  <c r="R615" i="2"/>
  <c r="H614" i="2"/>
  <c r="F615" i="2"/>
  <c r="Q615" i="2"/>
  <c r="I615" i="2"/>
  <c r="P615" i="2"/>
  <c r="M615" i="2"/>
  <c r="N615" i="2"/>
  <c r="C615" i="2"/>
  <c r="O615" i="2"/>
  <c r="H615" i="2"/>
  <c r="K615" i="2"/>
  <c r="B615" i="2"/>
  <c r="S615" i="2"/>
  <c r="A616" i="2" l="1"/>
  <c r="R616" i="2"/>
  <c r="O616" i="2"/>
  <c r="E616" i="2"/>
  <c r="S616" i="2"/>
  <c r="I616" i="2"/>
  <c r="J616" i="2"/>
  <c r="P616" i="2"/>
  <c r="C616" i="2"/>
  <c r="B616" i="2"/>
  <c r="N616" i="2"/>
  <c r="L616" i="2"/>
  <c r="F616" i="2"/>
  <c r="H616" i="2"/>
  <c r="K616" i="2"/>
  <c r="Q616" i="2"/>
  <c r="M616" i="2"/>
  <c r="D616" i="2"/>
  <c r="A617" i="2" l="1"/>
  <c r="L617" i="2"/>
  <c r="K617" i="2"/>
  <c r="P617" i="2"/>
  <c r="S617" i="2"/>
  <c r="D617" i="2"/>
  <c r="N617" i="2"/>
  <c r="J617" i="2"/>
  <c r="H617" i="2"/>
  <c r="F617" i="2"/>
  <c r="Q617" i="2"/>
  <c r="O617" i="2"/>
  <c r="B617" i="2"/>
  <c r="C617" i="2"/>
  <c r="E617" i="2"/>
  <c r="M617" i="2"/>
  <c r="R617" i="2"/>
  <c r="I617" i="2"/>
  <c r="A618" i="2" l="1"/>
  <c r="M618" i="2"/>
  <c r="O618" i="2"/>
  <c r="I618" i="2"/>
  <c r="D618" i="2"/>
  <c r="E618" i="2"/>
  <c r="R618" i="2"/>
  <c r="K618" i="2"/>
  <c r="J618" i="2"/>
  <c r="F618" i="2"/>
  <c r="B618" i="2"/>
  <c r="C618" i="2"/>
  <c r="S618" i="2"/>
  <c r="N618" i="2"/>
  <c r="Q618" i="2"/>
  <c r="P618" i="2"/>
  <c r="L618" i="2"/>
  <c r="H618" i="2"/>
  <c r="A619" i="2" l="1"/>
  <c r="Q619" i="2"/>
  <c r="L619" i="2"/>
  <c r="N619" i="2"/>
  <c r="B619" i="2"/>
  <c r="J619" i="2"/>
  <c r="D619" i="2"/>
  <c r="O619" i="2"/>
  <c r="I619" i="2"/>
  <c r="R619" i="2"/>
  <c r="C619" i="2"/>
  <c r="H619" i="2"/>
  <c r="F619" i="2"/>
  <c r="K619" i="2"/>
  <c r="E619" i="2"/>
  <c r="S619" i="2"/>
  <c r="M619" i="2"/>
  <c r="P619" i="2"/>
  <c r="A620" i="2" l="1"/>
  <c r="O620" i="2"/>
  <c r="Q620" i="2"/>
  <c r="R620" i="2"/>
  <c r="F620" i="2"/>
  <c r="B620" i="2"/>
  <c r="E620" i="2"/>
  <c r="J620" i="2"/>
  <c r="S620" i="2"/>
  <c r="C620" i="2"/>
  <c r="D620" i="2"/>
  <c r="P620" i="2"/>
  <c r="H620" i="2"/>
  <c r="L620" i="2"/>
  <c r="N620" i="2"/>
  <c r="M620" i="2"/>
  <c r="I620" i="2"/>
  <c r="K620" i="2"/>
  <c r="A621" i="2" l="1"/>
  <c r="K621" i="2"/>
  <c r="E621" i="2"/>
  <c r="L621" i="2"/>
  <c r="Q621" i="2"/>
  <c r="B621" i="2"/>
  <c r="C621" i="2"/>
  <c r="H621" i="2"/>
  <c r="N621" i="2"/>
  <c r="F621" i="2"/>
  <c r="J621" i="2"/>
  <c r="O621" i="2"/>
  <c r="I621" i="2"/>
  <c r="P621" i="2"/>
  <c r="R621" i="2"/>
  <c r="D621" i="2"/>
  <c r="M621" i="2"/>
  <c r="S621" i="2"/>
  <c r="A622" i="2" l="1"/>
  <c r="Q622" i="2"/>
  <c r="C622" i="2"/>
  <c r="N622" i="2"/>
  <c r="K622" i="2"/>
  <c r="L622" i="2"/>
  <c r="E622" i="2"/>
  <c r="M622" i="2"/>
  <c r="R622" i="2"/>
  <c r="B622" i="2"/>
  <c r="S622" i="2"/>
  <c r="I622" i="2"/>
  <c r="H622" i="2"/>
  <c r="J622" i="2"/>
  <c r="P622" i="2"/>
  <c r="D622" i="2"/>
  <c r="F622" i="2"/>
  <c r="O622" i="2"/>
  <c r="A623" i="2" l="1"/>
  <c r="B623" i="2"/>
  <c r="S623" i="2"/>
  <c r="M623" i="2"/>
  <c r="Q623" i="2"/>
  <c r="N623" i="2"/>
  <c r="F623" i="2"/>
  <c r="E623" i="2"/>
  <c r="I623" i="2"/>
  <c r="J623" i="2"/>
  <c r="L623" i="2"/>
  <c r="D623" i="2"/>
  <c r="C623" i="2"/>
  <c r="R623" i="2"/>
  <c r="P623" i="2"/>
  <c r="H623" i="2"/>
  <c r="O623" i="2"/>
  <c r="K623" i="2"/>
  <c r="A624" i="2" l="1"/>
  <c r="M624" i="2"/>
  <c r="B624" i="2"/>
  <c r="J624" i="2"/>
  <c r="Q624" i="2"/>
  <c r="E624" i="2"/>
  <c r="N624" i="2"/>
  <c r="O624" i="2"/>
  <c r="K624" i="2"/>
  <c r="F624" i="2"/>
  <c r="P624" i="2"/>
  <c r="C624" i="2"/>
  <c r="H624" i="2"/>
  <c r="L624" i="2"/>
  <c r="S624" i="2"/>
  <c r="D624" i="2"/>
  <c r="I624" i="2"/>
  <c r="R624" i="2"/>
  <c r="A625" i="2" l="1"/>
  <c r="M625" i="2"/>
  <c r="L625" i="2"/>
  <c r="O625" i="2"/>
  <c r="F625" i="2"/>
  <c r="P625" i="2"/>
  <c r="R625" i="2"/>
  <c r="C625" i="2"/>
  <c r="B625" i="2"/>
  <c r="H625" i="2"/>
  <c r="N625" i="2"/>
  <c r="Q625" i="2"/>
  <c r="S625" i="2"/>
  <c r="J625" i="2"/>
  <c r="D625" i="2"/>
  <c r="E625" i="2"/>
  <c r="K625" i="2"/>
  <c r="I625" i="2"/>
  <c r="A626" i="2" l="1"/>
  <c r="B626" i="2"/>
  <c r="L626" i="2"/>
  <c r="P626" i="2"/>
  <c r="O626" i="2"/>
  <c r="C626" i="2"/>
  <c r="J626" i="2"/>
  <c r="R626" i="2"/>
  <c r="E626" i="2"/>
  <c r="S626" i="2"/>
  <c r="N626" i="2"/>
  <c r="M626" i="2"/>
  <c r="D626" i="2"/>
  <c r="F626" i="2"/>
  <c r="K626" i="2"/>
  <c r="H626" i="2"/>
  <c r="I626" i="2"/>
  <c r="Q626" i="2"/>
  <c r="A627" i="2" l="1"/>
  <c r="J627" i="2"/>
  <c r="P627" i="2"/>
  <c r="R627" i="2"/>
  <c r="K627" i="2"/>
  <c r="Q627" i="2"/>
  <c r="L627" i="2"/>
  <c r="O627" i="2"/>
  <c r="S627" i="2"/>
  <c r="C627" i="2"/>
  <c r="I627" i="2"/>
  <c r="F627" i="2"/>
  <c r="H627" i="2"/>
  <c r="N627" i="2"/>
  <c r="B627" i="2"/>
  <c r="E627" i="2"/>
  <c r="M627" i="2"/>
  <c r="D627" i="2"/>
  <c r="A628" i="2" l="1"/>
  <c r="Q628" i="2"/>
  <c r="O628" i="2"/>
  <c r="H628" i="2"/>
  <c r="B628" i="2"/>
  <c r="S628" i="2"/>
  <c r="L628" i="2"/>
  <c r="P628" i="2"/>
  <c r="C628" i="2"/>
  <c r="N628" i="2"/>
  <c r="J628" i="2"/>
  <c r="F628" i="2"/>
  <c r="R628" i="2"/>
  <c r="I628" i="2"/>
  <c r="D628" i="2"/>
  <c r="E628" i="2"/>
  <c r="M628" i="2"/>
  <c r="K628" i="2"/>
  <c r="A629" i="2" l="1"/>
  <c r="F629" i="2"/>
  <c r="E629" i="2"/>
  <c r="H629" i="2"/>
  <c r="J629" i="2"/>
  <c r="Q629" i="2"/>
  <c r="L629" i="2"/>
  <c r="I629" i="2"/>
  <c r="N629" i="2"/>
  <c r="R629" i="2"/>
  <c r="P629" i="2"/>
  <c r="D629" i="2"/>
  <c r="S629" i="2"/>
  <c r="M629" i="2"/>
  <c r="C629" i="2"/>
  <c r="O629" i="2"/>
  <c r="B629" i="2"/>
  <c r="K629" i="2"/>
  <c r="A630" i="2" l="1"/>
  <c r="Q630" i="2"/>
  <c r="X607" i="2" l="1"/>
  <c r="AH607" i="2"/>
  <c r="A631" i="2"/>
  <c r="B630" i="2"/>
  <c r="J630" i="2"/>
  <c r="H630" i="2"/>
  <c r="I630" i="2"/>
  <c r="F630" i="2"/>
  <c r="S630" i="2"/>
  <c r="R631" i="2"/>
  <c r="F631" i="2"/>
  <c r="N631" i="2"/>
  <c r="B631" i="2"/>
  <c r="E631" i="2"/>
  <c r="Q32" i="3"/>
  <c r="D630" i="2"/>
  <c r="R630" i="2"/>
  <c r="P630" i="2"/>
  <c r="E630" i="2"/>
  <c r="K630" i="2"/>
  <c r="M630" i="2"/>
  <c r="Q631" i="2"/>
  <c r="AJ607" i="2"/>
  <c r="L630" i="2"/>
  <c r="N630" i="2"/>
  <c r="S631" i="2"/>
  <c r="O630" i="2"/>
  <c r="I631" i="2"/>
  <c r="C630" i="2"/>
  <c r="U607" i="2" l="1"/>
  <c r="AC607" i="2"/>
  <c r="AB607" i="2"/>
  <c r="AA607" i="2"/>
  <c r="W607" i="2"/>
  <c r="AD607" i="2"/>
  <c r="Z607" i="2"/>
  <c r="V607" i="2"/>
  <c r="Y607" i="2"/>
  <c r="AE607" i="2"/>
  <c r="A632" i="2"/>
  <c r="AI607" i="2"/>
  <c r="M32" i="3"/>
  <c r="Q632" i="2"/>
  <c r="C631" i="2"/>
  <c r="L632" i="2"/>
  <c r="F632" i="2"/>
  <c r="K32" i="3"/>
  <c r="I32" i="3"/>
  <c r="M631" i="2"/>
  <c r="P631" i="2"/>
  <c r="N32" i="3"/>
  <c r="N632" i="2"/>
  <c r="S632" i="2"/>
  <c r="P632" i="2"/>
  <c r="S32" i="3"/>
  <c r="F32" i="3"/>
  <c r="O632" i="2"/>
  <c r="R632" i="2"/>
  <c r="L631" i="2"/>
  <c r="E32" i="3"/>
  <c r="K631" i="2"/>
  <c r="L32" i="3"/>
  <c r="AG607" i="2"/>
  <c r="C632" i="2"/>
  <c r="D632" i="2"/>
  <c r="H632" i="2"/>
  <c r="M632" i="2"/>
  <c r="J632" i="2"/>
  <c r="D631" i="2"/>
  <c r="O631" i="2"/>
  <c r="E632" i="2"/>
  <c r="J32" i="3"/>
  <c r="H32" i="3"/>
  <c r="H631" i="2"/>
  <c r="K632" i="2"/>
  <c r="I632" i="2"/>
  <c r="D32" i="3"/>
  <c r="B632" i="2"/>
  <c r="B33" i="3"/>
  <c r="J631" i="2"/>
  <c r="C92" i="3" l="1"/>
  <c r="A633" i="2"/>
  <c r="M633" i="2"/>
  <c r="C33" i="3"/>
  <c r="L633" i="2"/>
  <c r="P633" i="2"/>
  <c r="N633" i="2"/>
  <c r="P32" i="3"/>
  <c r="R633" i="2"/>
  <c r="R32" i="3"/>
  <c r="C633" i="2"/>
  <c r="Q633" i="2"/>
  <c r="S633" i="2"/>
  <c r="I633" i="2"/>
  <c r="F633" i="2"/>
  <c r="K633" i="2"/>
  <c r="J633" i="2"/>
  <c r="H633" i="2"/>
  <c r="B633" i="2"/>
  <c r="O633" i="2"/>
  <c r="D633" i="2"/>
  <c r="E633" i="2"/>
  <c r="AF607" i="2"/>
  <c r="B92" i="3" l="1"/>
  <c r="A634" i="2"/>
  <c r="E634" i="2"/>
  <c r="O32" i="3"/>
  <c r="O634" i="2"/>
  <c r="N634" i="2"/>
  <c r="K634" i="2"/>
  <c r="S634" i="2"/>
  <c r="A635" i="2" l="1"/>
  <c r="E635" i="2"/>
  <c r="M635" i="2"/>
  <c r="P635" i="2"/>
  <c r="I635" i="2"/>
  <c r="C634" i="2"/>
  <c r="F634" i="2"/>
  <c r="C635" i="2"/>
  <c r="Q634" i="2"/>
  <c r="I634" i="2"/>
  <c r="R635" i="2"/>
  <c r="H635" i="2"/>
  <c r="M634" i="2"/>
  <c r="L634" i="2"/>
  <c r="N635" i="2"/>
  <c r="R634" i="2"/>
  <c r="S635" i="2"/>
  <c r="H634" i="2"/>
  <c r="D635" i="2"/>
  <c r="D634" i="2"/>
  <c r="F635" i="2"/>
  <c r="O635" i="2"/>
  <c r="P634" i="2"/>
  <c r="L635" i="2"/>
  <c r="K635" i="2"/>
  <c r="J634" i="2"/>
  <c r="B634" i="2"/>
  <c r="B635" i="2"/>
  <c r="A636" i="2" l="1"/>
  <c r="K636" i="2"/>
  <c r="P636" i="2"/>
  <c r="F636" i="2"/>
  <c r="J635" i="2"/>
  <c r="O636" i="2"/>
  <c r="S636" i="2"/>
  <c r="I636" i="2"/>
  <c r="E636" i="2"/>
  <c r="M636" i="2"/>
  <c r="B636" i="2"/>
  <c r="R636" i="2"/>
  <c r="L636" i="2"/>
  <c r="Q636" i="2"/>
  <c r="Q635" i="2"/>
  <c r="D636" i="2"/>
  <c r="H636" i="2"/>
  <c r="J636" i="2"/>
  <c r="N636" i="2"/>
  <c r="C636" i="2"/>
  <c r="A637" i="2" l="1"/>
  <c r="M637" i="2"/>
  <c r="F637" i="2"/>
  <c r="K637" i="2"/>
  <c r="B637" i="2"/>
  <c r="H637" i="2"/>
  <c r="L637" i="2"/>
  <c r="R637" i="2"/>
  <c r="C637" i="2"/>
  <c r="E637" i="2"/>
  <c r="J637" i="2"/>
  <c r="P637" i="2"/>
  <c r="S637" i="2"/>
  <c r="Q637" i="2"/>
  <c r="N637" i="2"/>
  <c r="O637" i="2"/>
  <c r="I637" i="2"/>
  <c r="D637" i="2"/>
  <c r="A638" i="2" l="1"/>
  <c r="M638" i="2"/>
  <c r="K638" i="2"/>
  <c r="P638" i="2"/>
  <c r="N638" i="2"/>
  <c r="B638" i="2"/>
  <c r="I638" i="2"/>
  <c r="R638" i="2"/>
  <c r="J638" i="2"/>
  <c r="S638" i="2"/>
  <c r="O638" i="2"/>
  <c r="L638" i="2"/>
  <c r="D638" i="2"/>
  <c r="H638" i="2"/>
  <c r="F638" i="2"/>
  <c r="Q638" i="2"/>
  <c r="E638" i="2"/>
  <c r="C638" i="2"/>
  <c r="A639" i="2" l="1"/>
  <c r="B639" i="2"/>
  <c r="R639" i="2"/>
  <c r="Q639" i="2"/>
  <c r="S639" i="2"/>
  <c r="E639" i="2"/>
  <c r="I639" i="2"/>
  <c r="P639" i="2"/>
  <c r="N639" i="2"/>
  <c r="L639" i="2"/>
  <c r="M639" i="2"/>
  <c r="D639" i="2"/>
  <c r="F639" i="2"/>
  <c r="J639" i="2"/>
  <c r="C639" i="2"/>
  <c r="O639" i="2"/>
  <c r="H639" i="2"/>
  <c r="K639" i="2"/>
  <c r="A640" i="2" l="1"/>
  <c r="H640" i="2"/>
  <c r="K640" i="2"/>
  <c r="L640" i="2"/>
  <c r="B640" i="2"/>
  <c r="F640" i="2"/>
  <c r="E640" i="2"/>
  <c r="S640" i="2"/>
  <c r="M640" i="2"/>
  <c r="P640" i="2"/>
  <c r="R640" i="2"/>
  <c r="J640" i="2"/>
  <c r="C640" i="2"/>
  <c r="I640" i="2"/>
  <c r="N640" i="2"/>
  <c r="O640" i="2"/>
  <c r="D640" i="2"/>
  <c r="Q640" i="2"/>
  <c r="A641" i="2" l="1"/>
  <c r="B641" i="2"/>
  <c r="P641" i="2"/>
  <c r="R641" i="2"/>
  <c r="C641" i="2"/>
  <c r="M641" i="2"/>
  <c r="Q641" i="2"/>
  <c r="S641" i="2"/>
  <c r="L641" i="2"/>
  <c r="F641" i="2"/>
  <c r="J641" i="2"/>
  <c r="N641" i="2"/>
  <c r="O641" i="2"/>
  <c r="H641" i="2"/>
  <c r="K641" i="2"/>
  <c r="E641" i="2"/>
  <c r="I641" i="2"/>
  <c r="D641" i="2"/>
  <c r="A642" i="2" l="1"/>
  <c r="F642" i="2"/>
  <c r="K642" i="2"/>
  <c r="E642" i="2"/>
  <c r="M642" i="2"/>
  <c r="S642" i="2"/>
  <c r="B642" i="2"/>
  <c r="N642" i="2"/>
  <c r="I642" i="2"/>
  <c r="D642" i="2"/>
  <c r="C642" i="2"/>
  <c r="H642" i="2"/>
  <c r="O642" i="2"/>
  <c r="Q642" i="2"/>
  <c r="L642" i="2"/>
  <c r="P642" i="2"/>
  <c r="J642" i="2"/>
  <c r="R642" i="2"/>
  <c r="A643" i="2" l="1"/>
  <c r="I643" i="2"/>
  <c r="H643" i="2"/>
  <c r="N643" i="2"/>
  <c r="C643" i="2"/>
  <c r="J643" i="2"/>
  <c r="S643" i="2"/>
  <c r="K643" i="2"/>
  <c r="M643" i="2"/>
  <c r="Q643" i="2"/>
  <c r="D643" i="2"/>
  <c r="E643" i="2"/>
  <c r="R643" i="2"/>
  <c r="P643" i="2"/>
  <c r="O643" i="2"/>
  <c r="B643" i="2"/>
  <c r="F643" i="2"/>
  <c r="L643" i="2"/>
  <c r="A644" i="2" l="1"/>
  <c r="O644" i="2"/>
  <c r="I644" i="2"/>
  <c r="J644" i="2"/>
  <c r="E644" i="2"/>
  <c r="K644" i="2"/>
  <c r="Q644" i="2"/>
  <c r="N644" i="2"/>
  <c r="C644" i="2"/>
  <c r="H644" i="2"/>
  <c r="S644" i="2"/>
  <c r="B644" i="2"/>
  <c r="P644" i="2"/>
  <c r="D644" i="2"/>
  <c r="F644" i="2"/>
  <c r="M644" i="2"/>
  <c r="R644" i="2"/>
  <c r="L644" i="2"/>
  <c r="A645" i="2" l="1"/>
  <c r="J645" i="2"/>
  <c r="D645" i="2"/>
  <c r="S645" i="2"/>
  <c r="O645" i="2"/>
  <c r="C645" i="2"/>
  <c r="Q645" i="2"/>
  <c r="R645" i="2"/>
  <c r="B645" i="2"/>
  <c r="L645" i="2"/>
  <c r="F645" i="2"/>
  <c r="I645" i="2"/>
  <c r="K645" i="2"/>
  <c r="E645" i="2"/>
  <c r="M645" i="2"/>
  <c r="N645" i="2"/>
  <c r="H645" i="2"/>
  <c r="P645" i="2"/>
  <c r="A646" i="2" l="1"/>
  <c r="L646" i="2"/>
  <c r="R646" i="2"/>
  <c r="Q646" i="2"/>
  <c r="C646" i="2"/>
  <c r="E646" i="2"/>
  <c r="O646" i="2"/>
  <c r="P646" i="2"/>
  <c r="F646" i="2"/>
  <c r="K646" i="2"/>
  <c r="B646" i="2"/>
  <c r="M646" i="2"/>
  <c r="S646" i="2"/>
  <c r="D646" i="2"/>
  <c r="H646" i="2"/>
  <c r="J646" i="2"/>
  <c r="N646" i="2"/>
  <c r="I646" i="2"/>
  <c r="A647" i="2" l="1"/>
  <c r="I647" i="2"/>
  <c r="M647" i="2"/>
  <c r="E647" i="2"/>
  <c r="C647" i="2"/>
  <c r="P647" i="2"/>
  <c r="D647" i="2"/>
  <c r="F647" i="2"/>
  <c r="N647" i="2"/>
  <c r="O647" i="2"/>
  <c r="S647" i="2"/>
  <c r="R647" i="2"/>
  <c r="B647" i="2"/>
  <c r="J647" i="2"/>
  <c r="H647" i="2"/>
  <c r="L647" i="2"/>
  <c r="K647" i="2"/>
  <c r="Q647" i="2"/>
  <c r="A648" i="2" l="1"/>
  <c r="I648" i="2"/>
  <c r="L648" i="2"/>
  <c r="S648" i="2"/>
  <c r="Q648" i="2"/>
  <c r="N648" i="2"/>
  <c r="H648" i="2"/>
  <c r="E648" i="2"/>
  <c r="B648" i="2"/>
  <c r="M648" i="2"/>
  <c r="J648" i="2"/>
  <c r="K648" i="2"/>
  <c r="F648" i="2"/>
  <c r="D648" i="2"/>
  <c r="O648" i="2"/>
  <c r="P648" i="2"/>
  <c r="C648" i="2"/>
  <c r="R648" i="2"/>
  <c r="A649" i="2" l="1"/>
  <c r="L649" i="2"/>
  <c r="P649" i="2"/>
  <c r="O649" i="2"/>
  <c r="H649" i="2"/>
  <c r="J649" i="2"/>
  <c r="K649" i="2"/>
  <c r="B649" i="2"/>
  <c r="C649" i="2"/>
  <c r="F649" i="2"/>
  <c r="M649" i="2"/>
  <c r="R649" i="2"/>
  <c r="S649" i="2"/>
  <c r="N649" i="2"/>
  <c r="I649" i="2"/>
  <c r="Q649" i="2"/>
  <c r="E649" i="2"/>
  <c r="D649" i="2"/>
  <c r="A650" i="2" l="1"/>
  <c r="S650" i="2"/>
  <c r="P650" i="2"/>
  <c r="Q650" i="2"/>
  <c r="E650" i="2"/>
  <c r="K650" i="2"/>
  <c r="N650" i="2"/>
  <c r="O650" i="2"/>
  <c r="D650" i="2"/>
  <c r="H650" i="2"/>
  <c r="B650" i="2"/>
  <c r="L650" i="2"/>
  <c r="I650" i="2"/>
  <c r="C650" i="2"/>
  <c r="J650" i="2"/>
  <c r="M650" i="2"/>
  <c r="F650" i="2"/>
  <c r="R650" i="2"/>
  <c r="A651" i="2" l="1"/>
  <c r="H651" i="2"/>
  <c r="Q651" i="2"/>
  <c r="R651" i="2"/>
  <c r="F651" i="2"/>
  <c r="B651" i="2"/>
  <c r="J651" i="2"/>
  <c r="P651" i="2"/>
  <c r="S651" i="2"/>
  <c r="E651" i="2"/>
  <c r="I651" i="2"/>
  <c r="L651" i="2"/>
  <c r="K651" i="2"/>
  <c r="N651" i="2"/>
  <c r="D651" i="2"/>
  <c r="M651" i="2"/>
  <c r="O651" i="2"/>
  <c r="C651" i="2"/>
  <c r="A652" i="2" l="1"/>
  <c r="E652" i="2"/>
  <c r="O652" i="2"/>
  <c r="I652" i="2"/>
  <c r="J652" i="2"/>
  <c r="D652" i="2"/>
  <c r="N652" i="2"/>
  <c r="B652" i="2"/>
  <c r="K652" i="2"/>
  <c r="P652" i="2"/>
  <c r="S652" i="2"/>
  <c r="Q652" i="2"/>
  <c r="H652" i="2"/>
  <c r="M652" i="2"/>
  <c r="L652" i="2"/>
  <c r="C652" i="2"/>
  <c r="R652" i="2"/>
  <c r="F652" i="2"/>
  <c r="A653" i="2" l="1"/>
  <c r="P653" i="2"/>
  <c r="J653" i="2"/>
  <c r="H653" i="2"/>
  <c r="F653" i="2"/>
  <c r="B653" i="2"/>
  <c r="N653" i="2"/>
  <c r="I653" i="2"/>
  <c r="S653" i="2"/>
  <c r="M653" i="2"/>
  <c r="O653" i="2"/>
  <c r="E653" i="2"/>
  <c r="R653" i="2"/>
  <c r="L653" i="2"/>
  <c r="Q653" i="2"/>
  <c r="D653" i="2"/>
  <c r="K653" i="2"/>
  <c r="C653" i="2"/>
  <c r="A654" i="2" l="1"/>
  <c r="N654" i="2"/>
  <c r="C654" i="2"/>
  <c r="S654" i="2"/>
  <c r="R654" i="2"/>
  <c r="H654" i="2"/>
  <c r="Q654" i="2"/>
  <c r="P654" i="2"/>
  <c r="L654" i="2"/>
  <c r="J654" i="2"/>
  <c r="O654" i="2"/>
  <c r="E654" i="2"/>
  <c r="F654" i="2"/>
  <c r="D654" i="2"/>
  <c r="K654" i="2"/>
  <c r="B654" i="2"/>
  <c r="I654" i="2"/>
  <c r="M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J655" i="2"/>
  <c r="J33" i="3"/>
  <c r="M33" i="3"/>
  <c r="D655" i="2"/>
  <c r="Q33" i="3"/>
  <c r="E33" i="3"/>
  <c r="M655" i="2"/>
  <c r="D33" i="3"/>
  <c r="K33" i="3"/>
  <c r="Q655" i="2"/>
  <c r="S655" i="2"/>
  <c r="N33" i="3"/>
  <c r="H33" i="3"/>
  <c r="I33" i="3"/>
  <c r="K655" i="2"/>
  <c r="L33" i="3"/>
  <c r="F33" i="3"/>
  <c r="AJ631" i="2"/>
  <c r="AG631" i="2"/>
  <c r="A656" i="2" l="1"/>
  <c r="C656" i="2"/>
  <c r="N655" i="2"/>
  <c r="I655" i="2"/>
  <c r="E655" i="2"/>
  <c r="F655" i="2"/>
  <c r="S656" i="2"/>
  <c r="B656" i="2"/>
  <c r="L655" i="2"/>
  <c r="L656" i="2"/>
  <c r="J656" i="2"/>
  <c r="Q656" i="2"/>
  <c r="B655" i="2"/>
  <c r="H655" i="2"/>
  <c r="O655" i="2"/>
  <c r="E656" i="2"/>
  <c r="P33" i="3"/>
  <c r="AI631" i="2"/>
  <c r="S33" i="3"/>
  <c r="P655" i="2"/>
  <c r="R655" i="2"/>
  <c r="C655" i="2"/>
  <c r="AF631" i="2"/>
  <c r="B93" i="3" l="1"/>
  <c r="C93" i="3"/>
  <c r="A657" i="2"/>
  <c r="C657" i="2"/>
  <c r="M656" i="2"/>
  <c r="I656" i="2"/>
  <c r="D656" i="2"/>
  <c r="C34" i="3"/>
  <c r="E657" i="2"/>
  <c r="F656" i="2"/>
  <c r="S657" i="2"/>
  <c r="N656" i="2"/>
  <c r="P657" i="2"/>
  <c r="R656" i="2"/>
  <c r="B34" i="3"/>
  <c r="O656" i="2"/>
  <c r="O33" i="3"/>
  <c r="K656" i="2"/>
  <c r="M657" i="2"/>
  <c r="P656" i="2"/>
  <c r="J657" i="2"/>
  <c r="H656" i="2"/>
  <c r="D657" i="2"/>
  <c r="H657" i="2"/>
  <c r="R33" i="3"/>
  <c r="A658" i="2" l="1"/>
  <c r="H658" i="2"/>
  <c r="F657" i="2"/>
  <c r="J658" i="2"/>
  <c r="L657" i="2"/>
  <c r="F658" i="2"/>
  <c r="O658" i="2"/>
  <c r="O657" i="2"/>
  <c r="S658" i="2"/>
  <c r="K658" i="2"/>
  <c r="K657" i="2"/>
  <c r="Q657" i="2"/>
  <c r="N658" i="2"/>
  <c r="M658" i="2"/>
  <c r="I657" i="2"/>
  <c r="R657" i="2"/>
  <c r="B657" i="2"/>
  <c r="E658" i="2"/>
  <c r="R658" i="2"/>
  <c r="I658" i="2"/>
  <c r="N657" i="2"/>
  <c r="P658" i="2"/>
  <c r="B658" i="2"/>
  <c r="A659" i="2" l="1"/>
  <c r="D658" i="2"/>
  <c r="F659" i="2"/>
  <c r="M659" i="2"/>
  <c r="Q659" i="2"/>
  <c r="I659" i="2"/>
  <c r="N659" i="2"/>
  <c r="R659" i="2"/>
  <c r="C658" i="2"/>
  <c r="H659" i="2"/>
  <c r="L658" i="2"/>
  <c r="E659" i="2"/>
  <c r="J659" i="2"/>
  <c r="Q658" i="2"/>
  <c r="A660" i="2" l="1"/>
  <c r="B659" i="2"/>
  <c r="R660" i="2"/>
  <c r="B660" i="2"/>
  <c r="S659" i="2"/>
  <c r="Q660" i="2"/>
  <c r="E660" i="2"/>
  <c r="S660" i="2"/>
  <c r="I660" i="2"/>
  <c r="L660" i="2"/>
  <c r="D659" i="2"/>
  <c r="K660" i="2"/>
  <c r="F660" i="2"/>
  <c r="L659" i="2"/>
  <c r="N660" i="2"/>
  <c r="C659" i="2"/>
  <c r="H660" i="2"/>
  <c r="O660" i="2"/>
  <c r="O659" i="2"/>
  <c r="C660" i="2"/>
  <c r="J660" i="2"/>
  <c r="P659" i="2"/>
  <c r="K659" i="2"/>
  <c r="M660" i="2"/>
  <c r="A661" i="2" l="1"/>
  <c r="O661" i="2"/>
  <c r="J661" i="2"/>
  <c r="E661" i="2"/>
  <c r="I661" i="2"/>
  <c r="R661" i="2"/>
  <c r="D661" i="2"/>
  <c r="M661" i="2"/>
  <c r="F661" i="2"/>
  <c r="Q661" i="2"/>
  <c r="H661" i="2"/>
  <c r="N661" i="2"/>
  <c r="P660" i="2"/>
  <c r="C661" i="2"/>
  <c r="S661" i="2"/>
  <c r="K661" i="2"/>
  <c r="D660" i="2"/>
  <c r="B661" i="2"/>
  <c r="P661" i="2"/>
  <c r="L661" i="2"/>
  <c r="A662" i="2" l="1"/>
  <c r="H662" i="2"/>
  <c r="E662" i="2"/>
  <c r="I662" i="2"/>
  <c r="Q662" i="2"/>
  <c r="P662" i="2"/>
  <c r="O662" i="2"/>
  <c r="N662" i="2"/>
  <c r="M662" i="2"/>
  <c r="S662" i="2"/>
  <c r="F662" i="2"/>
  <c r="K662" i="2"/>
  <c r="B662" i="2"/>
  <c r="D662" i="2"/>
  <c r="R662" i="2"/>
  <c r="L662" i="2"/>
  <c r="C662" i="2"/>
  <c r="J662" i="2"/>
  <c r="A663" i="2" l="1"/>
  <c r="R663" i="2"/>
  <c r="L663" i="2"/>
  <c r="D663" i="2"/>
  <c r="K663" i="2"/>
  <c r="C663" i="2"/>
  <c r="M663" i="2"/>
  <c r="E663" i="2"/>
  <c r="I663" i="2"/>
  <c r="J663" i="2"/>
  <c r="H663" i="2"/>
  <c r="Q663" i="2"/>
  <c r="P663" i="2"/>
  <c r="F663" i="2"/>
  <c r="N663" i="2"/>
  <c r="S663" i="2"/>
  <c r="O663" i="2"/>
  <c r="B663" i="2"/>
  <c r="A664" i="2" l="1"/>
  <c r="R664" i="2"/>
  <c r="K664" i="2"/>
  <c r="C664" i="2"/>
  <c r="S664" i="2"/>
  <c r="F664" i="2"/>
  <c r="J664" i="2"/>
  <c r="L664" i="2"/>
  <c r="B664" i="2"/>
  <c r="N664" i="2"/>
  <c r="M664" i="2"/>
  <c r="I664" i="2"/>
  <c r="O664" i="2"/>
  <c r="H664" i="2"/>
  <c r="E664" i="2"/>
  <c r="P664" i="2"/>
  <c r="D664" i="2"/>
  <c r="Q664" i="2"/>
  <c r="A665" i="2" l="1"/>
  <c r="R665" i="2"/>
  <c r="P665" i="2"/>
  <c r="C665" i="2"/>
  <c r="Q665" i="2"/>
  <c r="J665" i="2"/>
  <c r="N665" i="2"/>
  <c r="B665" i="2"/>
  <c r="L665" i="2"/>
  <c r="H665" i="2"/>
  <c r="D665" i="2"/>
  <c r="E665" i="2"/>
  <c r="S665" i="2"/>
  <c r="I665" i="2"/>
  <c r="O665" i="2"/>
  <c r="F665" i="2"/>
  <c r="M665" i="2"/>
  <c r="K665" i="2"/>
  <c r="A666" i="2" l="1"/>
  <c r="Q666" i="2"/>
  <c r="L666" i="2"/>
  <c r="R666" i="2"/>
  <c r="B666" i="2"/>
  <c r="E666" i="2"/>
  <c r="C666" i="2"/>
  <c r="M666" i="2"/>
  <c r="F666" i="2"/>
  <c r="H666" i="2"/>
  <c r="O666" i="2"/>
  <c r="D666" i="2"/>
  <c r="N666" i="2"/>
  <c r="S666" i="2"/>
  <c r="I666" i="2"/>
  <c r="J666" i="2"/>
  <c r="K666" i="2"/>
  <c r="P666" i="2"/>
  <c r="A667" i="2" l="1"/>
  <c r="I667" i="2"/>
  <c r="L667" i="2"/>
  <c r="J667" i="2"/>
  <c r="O667" i="2"/>
  <c r="R667" i="2"/>
  <c r="D667" i="2"/>
  <c r="S667" i="2"/>
  <c r="C667" i="2"/>
  <c r="Q667" i="2"/>
  <c r="P667" i="2"/>
  <c r="F667" i="2"/>
  <c r="M667" i="2"/>
  <c r="H667" i="2"/>
  <c r="K667" i="2"/>
  <c r="B667" i="2"/>
  <c r="E667" i="2"/>
  <c r="N667" i="2"/>
  <c r="A668" i="2" l="1"/>
  <c r="E668" i="2"/>
  <c r="I668" i="2"/>
  <c r="J668" i="2"/>
  <c r="R668" i="2"/>
  <c r="K668" i="2"/>
  <c r="B668" i="2"/>
  <c r="S668" i="2"/>
  <c r="D668" i="2"/>
  <c r="N668" i="2"/>
  <c r="M668" i="2"/>
  <c r="L668" i="2"/>
  <c r="P668" i="2"/>
  <c r="C668" i="2"/>
  <c r="H668" i="2"/>
  <c r="Q668" i="2"/>
  <c r="F668" i="2"/>
  <c r="O668" i="2"/>
  <c r="A669" i="2" l="1"/>
  <c r="B669" i="2"/>
  <c r="M669" i="2"/>
  <c r="R669" i="2"/>
  <c r="J669" i="2"/>
  <c r="C669" i="2"/>
  <c r="I669" i="2"/>
  <c r="F669" i="2"/>
  <c r="N669" i="2"/>
  <c r="S669" i="2"/>
  <c r="D669" i="2"/>
  <c r="O669" i="2"/>
  <c r="P669" i="2"/>
  <c r="K669" i="2"/>
  <c r="E669" i="2"/>
  <c r="Q669" i="2"/>
  <c r="L669" i="2"/>
  <c r="H669" i="2"/>
  <c r="A670" i="2" l="1"/>
  <c r="H670" i="2"/>
  <c r="C670" i="2"/>
  <c r="E670" i="2"/>
  <c r="O670" i="2"/>
  <c r="B670" i="2"/>
  <c r="F670" i="2"/>
  <c r="R670" i="2"/>
  <c r="S670" i="2"/>
  <c r="M670" i="2"/>
  <c r="Q670" i="2"/>
  <c r="L670" i="2"/>
  <c r="A671" i="2" l="1"/>
  <c r="I670" i="2"/>
  <c r="K670" i="2"/>
  <c r="D670" i="2"/>
  <c r="M671" i="2"/>
  <c r="C671" i="2"/>
  <c r="N670" i="2"/>
  <c r="J670" i="2"/>
  <c r="P670" i="2"/>
  <c r="A672" i="2" l="1"/>
  <c r="S671" i="2"/>
  <c r="D671" i="2"/>
  <c r="E671" i="2"/>
  <c r="Q671" i="2"/>
  <c r="B671" i="2"/>
  <c r="R671" i="2"/>
  <c r="H671" i="2"/>
  <c r="L671" i="2"/>
  <c r="J671" i="2"/>
  <c r="P671" i="2"/>
  <c r="O671" i="2"/>
  <c r="N671" i="2"/>
  <c r="F671" i="2"/>
  <c r="I671" i="2"/>
  <c r="K671" i="2"/>
  <c r="K672" i="2"/>
  <c r="A673" i="2" l="1"/>
  <c r="D673" i="2"/>
  <c r="J673" i="2"/>
  <c r="L673" i="2"/>
  <c r="N672" i="2"/>
  <c r="M673" i="2"/>
  <c r="L672" i="2"/>
  <c r="O672" i="2"/>
  <c r="I673" i="2"/>
  <c r="K673" i="2"/>
  <c r="E673" i="2"/>
  <c r="S673" i="2"/>
  <c r="Q672" i="2"/>
  <c r="H673" i="2"/>
  <c r="Q673" i="2"/>
  <c r="M672" i="2"/>
  <c r="R673" i="2"/>
  <c r="D672" i="2"/>
  <c r="P672" i="2"/>
  <c r="B673" i="2"/>
  <c r="N673" i="2"/>
  <c r="J672" i="2"/>
  <c r="H672" i="2"/>
  <c r="P673" i="2"/>
  <c r="F673" i="2"/>
  <c r="O673" i="2"/>
  <c r="E672" i="2"/>
  <c r="C673" i="2"/>
  <c r="S672" i="2"/>
  <c r="B672" i="2"/>
  <c r="R672" i="2"/>
  <c r="C672" i="2"/>
  <c r="I672" i="2"/>
  <c r="F672" i="2"/>
  <c r="A674" i="2" l="1"/>
  <c r="E674" i="2"/>
  <c r="N674" i="2"/>
  <c r="I674" i="2"/>
  <c r="D674" i="2"/>
  <c r="O674" i="2"/>
  <c r="M674" i="2"/>
  <c r="P674" i="2"/>
  <c r="L674" i="2"/>
  <c r="S674" i="2"/>
  <c r="B674" i="2"/>
  <c r="K674" i="2"/>
  <c r="R674" i="2"/>
  <c r="H674" i="2"/>
  <c r="C674" i="2"/>
  <c r="J674" i="2"/>
  <c r="Q674" i="2"/>
  <c r="F674" i="2"/>
  <c r="A675" i="2" l="1"/>
  <c r="P675" i="2"/>
  <c r="E675" i="2"/>
  <c r="N675" i="2"/>
  <c r="S675" i="2"/>
  <c r="R675" i="2"/>
  <c r="B675" i="2"/>
  <c r="L675" i="2"/>
  <c r="O675" i="2"/>
  <c r="K675" i="2"/>
  <c r="H675" i="2"/>
  <c r="C675" i="2"/>
  <c r="D675" i="2"/>
  <c r="J675" i="2"/>
  <c r="I675" i="2"/>
  <c r="F675" i="2"/>
  <c r="Q675" i="2"/>
  <c r="M675" i="2"/>
  <c r="A676" i="2" l="1"/>
  <c r="P676" i="2"/>
  <c r="O676" i="2"/>
  <c r="C676" i="2"/>
  <c r="F676" i="2"/>
  <c r="E676" i="2"/>
  <c r="Q676" i="2"/>
  <c r="K676" i="2"/>
  <c r="D676" i="2"/>
  <c r="R676" i="2"/>
  <c r="N676" i="2"/>
  <c r="L676" i="2"/>
  <c r="H676" i="2"/>
  <c r="J676" i="2"/>
  <c r="B676" i="2"/>
  <c r="S676" i="2"/>
  <c r="M676" i="2"/>
  <c r="I676" i="2"/>
  <c r="A677" i="2" l="1"/>
  <c r="H677" i="2"/>
  <c r="J677" i="2"/>
  <c r="I677" i="2"/>
  <c r="S677" i="2"/>
  <c r="N677" i="2"/>
  <c r="R677" i="2"/>
  <c r="D677" i="2"/>
  <c r="E677" i="2"/>
  <c r="K677" i="2"/>
  <c r="C677" i="2"/>
  <c r="Q677" i="2"/>
  <c r="L677" i="2"/>
  <c r="F677" i="2"/>
  <c r="M677" i="2"/>
  <c r="B677" i="2"/>
  <c r="O677" i="2"/>
  <c r="P677" i="2"/>
  <c r="A678" i="2" l="1"/>
  <c r="I678" i="2"/>
  <c r="J678" i="2"/>
  <c r="P678" i="2"/>
  <c r="E678" i="2"/>
  <c r="D678" i="2"/>
  <c r="F678" i="2"/>
  <c r="K678" i="2"/>
  <c r="O678" i="2"/>
  <c r="B678" i="2"/>
  <c r="L678" i="2"/>
  <c r="Q678" i="2"/>
  <c r="M678" i="2"/>
  <c r="H678" i="2"/>
  <c r="C678" i="2"/>
  <c r="N678" i="2"/>
  <c r="S678" i="2"/>
  <c r="R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E34" i="3"/>
  <c r="Q34" i="3"/>
  <c r="L679" i="2"/>
  <c r="L34" i="3"/>
  <c r="F679" i="2"/>
  <c r="N34" i="3"/>
  <c r="D34" i="3"/>
  <c r="M34" i="3"/>
  <c r="S679" i="2"/>
  <c r="I34" i="3"/>
  <c r="H34" i="3"/>
  <c r="F34" i="3"/>
  <c r="K34" i="3"/>
  <c r="J34" i="3"/>
  <c r="I679" i="2"/>
  <c r="AF655" i="2"/>
  <c r="AJ655" i="2"/>
  <c r="X655" i="2" l="1"/>
  <c r="A680" i="2"/>
  <c r="H679" i="2"/>
  <c r="N679" i="2"/>
  <c r="O34" i="3"/>
  <c r="D679" i="2"/>
  <c r="H680" i="2"/>
  <c r="S34" i="3"/>
  <c r="E679" i="2"/>
  <c r="J679" i="2"/>
  <c r="O680" i="2"/>
  <c r="K679" i="2"/>
  <c r="D680" i="2"/>
  <c r="M680" i="2"/>
  <c r="C679" i="2"/>
  <c r="Q680" i="2"/>
  <c r="M679" i="2"/>
  <c r="Q679" i="2"/>
  <c r="N680" i="2"/>
  <c r="S680" i="2"/>
  <c r="B679" i="2"/>
  <c r="R680" i="2"/>
  <c r="R679" i="2"/>
  <c r="P680" i="2"/>
  <c r="P679" i="2"/>
  <c r="AG655" i="2"/>
  <c r="O679" i="2"/>
  <c r="AI655" i="2"/>
  <c r="C94" i="3" l="1"/>
  <c r="A681" i="2"/>
  <c r="F681" i="2"/>
  <c r="D681" i="2"/>
  <c r="E680" i="2"/>
  <c r="J680" i="2"/>
  <c r="L680" i="2"/>
  <c r="C681" i="2"/>
  <c r="K680" i="2"/>
  <c r="B35" i="3"/>
  <c r="K681" i="2"/>
  <c r="R34" i="3"/>
  <c r="N681" i="2"/>
  <c r="Q681" i="2"/>
  <c r="B680" i="2"/>
  <c r="F680" i="2"/>
  <c r="E681" i="2"/>
  <c r="C35" i="3"/>
  <c r="C680" i="2"/>
  <c r="P681" i="2"/>
  <c r="M681" i="2"/>
  <c r="P34" i="3"/>
  <c r="I680" i="2"/>
  <c r="B94" i="3" l="1"/>
  <c r="A682" i="2"/>
  <c r="H682" i="2"/>
  <c r="I681" i="2"/>
  <c r="H681" i="2"/>
  <c r="J681" i="2"/>
  <c r="D682" i="2"/>
  <c r="B681" i="2"/>
  <c r="S681" i="2"/>
  <c r="O681" i="2"/>
  <c r="R681" i="2"/>
  <c r="R682" i="2"/>
  <c r="Q682" i="2"/>
  <c r="L681" i="2"/>
  <c r="A683" i="2" l="1"/>
  <c r="R683" i="2"/>
  <c r="E682" i="2"/>
  <c r="C683" i="2"/>
  <c r="P682" i="2"/>
  <c r="B683" i="2"/>
  <c r="F682" i="2"/>
  <c r="B682" i="2"/>
  <c r="H683" i="2"/>
  <c r="S682" i="2"/>
  <c r="C682" i="2"/>
  <c r="E683" i="2"/>
  <c r="N682" i="2"/>
  <c r="J683" i="2"/>
  <c r="O682" i="2"/>
  <c r="D683" i="2"/>
  <c r="K682" i="2"/>
  <c r="M682" i="2"/>
  <c r="J682" i="2"/>
  <c r="F683" i="2"/>
  <c r="I683" i="2"/>
  <c r="M683" i="2"/>
  <c r="N683" i="2"/>
  <c r="L682" i="2"/>
  <c r="O683" i="2"/>
  <c r="I682" i="2"/>
  <c r="P683" i="2"/>
  <c r="Q683" i="2"/>
  <c r="L683" i="2"/>
  <c r="S683" i="2"/>
  <c r="K683" i="2"/>
  <c r="A684" i="2" l="1"/>
  <c r="B684" i="2"/>
  <c r="Q684" i="2"/>
  <c r="F684" i="2"/>
  <c r="E684" i="2"/>
  <c r="L684" i="2"/>
  <c r="N684" i="2"/>
  <c r="K684" i="2"/>
  <c r="P684" i="2"/>
  <c r="C684" i="2"/>
  <c r="H684" i="2"/>
  <c r="I684" i="2"/>
  <c r="D684" i="2"/>
  <c r="S684" i="2"/>
  <c r="J684" i="2"/>
  <c r="O684" i="2"/>
  <c r="M684" i="2"/>
  <c r="R684" i="2"/>
  <c r="A685" i="2" l="1"/>
  <c r="R685" i="2"/>
  <c r="J685" i="2"/>
  <c r="P685" i="2"/>
  <c r="Q685" i="2"/>
  <c r="F685" i="2"/>
  <c r="D685" i="2"/>
  <c r="B685" i="2"/>
  <c r="K685" i="2"/>
  <c r="H685" i="2"/>
  <c r="E685" i="2"/>
  <c r="C685" i="2"/>
  <c r="I685" i="2"/>
  <c r="O685" i="2"/>
  <c r="L685" i="2"/>
  <c r="M685" i="2"/>
  <c r="S685" i="2"/>
  <c r="N685" i="2"/>
  <c r="A686" i="2" l="1"/>
  <c r="B686" i="2"/>
  <c r="R686" i="2"/>
  <c r="F686" i="2"/>
  <c r="J686" i="2"/>
  <c r="K686" i="2"/>
  <c r="L686" i="2"/>
  <c r="M686" i="2"/>
  <c r="D686" i="2"/>
  <c r="E686" i="2"/>
  <c r="O686" i="2"/>
  <c r="S686" i="2"/>
  <c r="C686" i="2"/>
  <c r="H686" i="2"/>
  <c r="I686" i="2"/>
  <c r="Q686" i="2"/>
  <c r="N686" i="2"/>
  <c r="P686" i="2"/>
  <c r="A687" i="2" l="1"/>
  <c r="Q687" i="2"/>
  <c r="L687" i="2"/>
  <c r="H687" i="2"/>
  <c r="O687" i="2"/>
  <c r="C687" i="2"/>
  <c r="B687" i="2"/>
  <c r="A688" i="2" l="1"/>
  <c r="I688" i="2"/>
  <c r="N687" i="2"/>
  <c r="D687" i="2"/>
  <c r="C688" i="2"/>
  <c r="S688" i="2"/>
  <c r="I687" i="2"/>
  <c r="E687" i="2"/>
  <c r="R687" i="2"/>
  <c r="E688" i="2"/>
  <c r="P688" i="2"/>
  <c r="J688" i="2"/>
  <c r="K687" i="2"/>
  <c r="M687" i="2"/>
  <c r="P687" i="2"/>
  <c r="F687" i="2"/>
  <c r="S687" i="2"/>
  <c r="J687" i="2"/>
  <c r="L688" i="2"/>
  <c r="A689" i="2" l="1"/>
  <c r="N689" i="2"/>
  <c r="N688" i="2"/>
  <c r="F688" i="2"/>
  <c r="Q688" i="2"/>
  <c r="M688" i="2"/>
  <c r="J689" i="2"/>
  <c r="K689" i="2"/>
  <c r="H689" i="2"/>
  <c r="B688" i="2"/>
  <c r="B689" i="2"/>
  <c r="R689" i="2"/>
  <c r="K688" i="2"/>
  <c r="O688" i="2"/>
  <c r="S689" i="2"/>
  <c r="E689" i="2"/>
  <c r="P689" i="2"/>
  <c r="C689" i="2"/>
  <c r="F689" i="2"/>
  <c r="Q689" i="2"/>
  <c r="H688" i="2"/>
  <c r="R688" i="2"/>
  <c r="D689" i="2"/>
  <c r="L689" i="2"/>
  <c r="M689" i="2"/>
  <c r="I689" i="2"/>
  <c r="D688" i="2"/>
  <c r="O689" i="2"/>
  <c r="A690" i="2" l="1"/>
  <c r="S690" i="2"/>
  <c r="B690" i="2"/>
  <c r="K690" i="2"/>
  <c r="O690" i="2"/>
  <c r="D690" i="2"/>
  <c r="J690" i="2"/>
  <c r="R690" i="2"/>
  <c r="P690" i="2"/>
  <c r="F690" i="2"/>
  <c r="L690" i="2"/>
  <c r="Q690" i="2"/>
  <c r="H690" i="2"/>
  <c r="M690" i="2"/>
  <c r="C690" i="2"/>
  <c r="E690" i="2"/>
  <c r="N690" i="2"/>
  <c r="I690" i="2"/>
  <c r="A691" i="2" l="1"/>
  <c r="D691" i="2"/>
  <c r="C691" i="2"/>
  <c r="P691" i="2"/>
  <c r="Q691" i="2"/>
  <c r="N691" i="2"/>
  <c r="O691" i="2"/>
  <c r="H691" i="2"/>
  <c r="J691" i="2"/>
  <c r="F691" i="2"/>
  <c r="B691" i="2"/>
  <c r="M691" i="2"/>
  <c r="L691" i="2"/>
  <c r="I691" i="2"/>
  <c r="R691" i="2"/>
  <c r="S691" i="2"/>
  <c r="E691" i="2"/>
  <c r="K691" i="2"/>
  <c r="A692" i="2" l="1"/>
  <c r="E692" i="2"/>
  <c r="K692" i="2"/>
  <c r="L692" i="2"/>
  <c r="P692" i="2"/>
  <c r="M692" i="2"/>
  <c r="Q692" i="2"/>
  <c r="B692" i="2"/>
  <c r="F692" i="2"/>
  <c r="I692" i="2"/>
  <c r="D692" i="2"/>
  <c r="J692" i="2"/>
  <c r="H692" i="2"/>
  <c r="N692" i="2"/>
  <c r="C692" i="2"/>
  <c r="A693" i="2" l="1"/>
  <c r="S693" i="2"/>
  <c r="R693" i="2"/>
  <c r="M693" i="2"/>
  <c r="O693" i="2"/>
  <c r="K693" i="2"/>
  <c r="E693" i="2"/>
  <c r="J693" i="2"/>
  <c r="D693" i="2"/>
  <c r="O692" i="2"/>
  <c r="L693" i="2"/>
  <c r="H693" i="2"/>
  <c r="F693" i="2"/>
  <c r="B693" i="2"/>
  <c r="R692" i="2"/>
  <c r="I693" i="2"/>
  <c r="Q693" i="2"/>
  <c r="N693" i="2"/>
  <c r="S692" i="2"/>
  <c r="C693" i="2"/>
  <c r="P693" i="2"/>
  <c r="A694" i="2" l="1"/>
  <c r="C694" i="2"/>
  <c r="Q694" i="2"/>
  <c r="R694" i="2"/>
  <c r="H694" i="2"/>
  <c r="B694" i="2"/>
  <c r="F694" i="2"/>
  <c r="D694" i="2"/>
  <c r="J694" i="2"/>
  <c r="I694" i="2"/>
  <c r="S694" i="2"/>
  <c r="K694" i="2"/>
  <c r="N694" i="2"/>
  <c r="L694" i="2"/>
  <c r="E694" i="2"/>
  <c r="O694" i="2"/>
  <c r="P694" i="2"/>
  <c r="M694" i="2"/>
  <c r="A695" i="2" l="1"/>
  <c r="M695" i="2"/>
  <c r="F695" i="2"/>
  <c r="R695" i="2"/>
  <c r="I695" i="2"/>
  <c r="N695" i="2"/>
  <c r="C695" i="2"/>
  <c r="E695" i="2"/>
  <c r="D695" i="2"/>
  <c r="B695" i="2"/>
  <c r="O695" i="2"/>
  <c r="K695" i="2"/>
  <c r="Q695" i="2"/>
  <c r="H695" i="2"/>
  <c r="J695" i="2"/>
  <c r="L695" i="2"/>
  <c r="P695" i="2"/>
  <c r="S695" i="2"/>
  <c r="A696" i="2" l="1"/>
  <c r="N696" i="2"/>
  <c r="O696" i="2"/>
  <c r="D696" i="2"/>
  <c r="S696" i="2"/>
  <c r="C696" i="2"/>
  <c r="B696" i="2"/>
  <c r="F696" i="2"/>
  <c r="I696" i="2"/>
  <c r="E696" i="2"/>
  <c r="Q696" i="2"/>
  <c r="K696" i="2"/>
  <c r="R696" i="2"/>
  <c r="J696" i="2"/>
  <c r="M696" i="2"/>
  <c r="P696" i="2"/>
  <c r="H696" i="2"/>
  <c r="L696" i="2"/>
  <c r="A697" i="2" l="1"/>
  <c r="N697" i="2"/>
  <c r="H697" i="2"/>
  <c r="O697" i="2"/>
  <c r="E697" i="2"/>
  <c r="C697" i="2"/>
  <c r="K697" i="2"/>
  <c r="S697" i="2"/>
  <c r="J697" i="2"/>
  <c r="P697" i="2"/>
  <c r="F697" i="2"/>
  <c r="R697" i="2"/>
  <c r="M697" i="2"/>
  <c r="Q697" i="2"/>
  <c r="I697" i="2"/>
  <c r="D697" i="2"/>
  <c r="L697" i="2"/>
  <c r="B697" i="2"/>
  <c r="A698" i="2" l="1"/>
  <c r="Q698" i="2"/>
  <c r="J698" i="2"/>
  <c r="B698" i="2"/>
  <c r="P698" i="2"/>
  <c r="M698" i="2"/>
  <c r="I698" i="2"/>
  <c r="N698" i="2"/>
  <c r="O698" i="2"/>
  <c r="L698" i="2"/>
  <c r="R698" i="2"/>
  <c r="C698" i="2"/>
  <c r="S698" i="2"/>
  <c r="F698" i="2"/>
  <c r="H698" i="2"/>
  <c r="K698" i="2"/>
  <c r="E698" i="2"/>
  <c r="D698" i="2"/>
  <c r="A699" i="2" l="1"/>
  <c r="R699" i="2"/>
  <c r="E699" i="2"/>
  <c r="Q699" i="2"/>
  <c r="M699" i="2"/>
  <c r="I699" i="2"/>
  <c r="K699" i="2"/>
  <c r="B699" i="2"/>
  <c r="P699" i="2"/>
  <c r="O699" i="2"/>
  <c r="L699" i="2"/>
  <c r="D699" i="2"/>
  <c r="S699" i="2"/>
  <c r="F699" i="2"/>
  <c r="N699" i="2"/>
  <c r="J699" i="2"/>
  <c r="H699" i="2"/>
  <c r="C699" i="2"/>
  <c r="A700" i="2" l="1"/>
  <c r="Q700" i="2"/>
  <c r="J700" i="2"/>
  <c r="R700" i="2"/>
  <c r="E700" i="2"/>
  <c r="B700" i="2"/>
  <c r="I700" i="2"/>
  <c r="O700" i="2"/>
  <c r="H700" i="2"/>
  <c r="N700" i="2"/>
  <c r="S700" i="2"/>
  <c r="F700" i="2"/>
  <c r="P700" i="2"/>
  <c r="K700" i="2"/>
  <c r="C700" i="2"/>
  <c r="L700" i="2"/>
  <c r="M700" i="2"/>
  <c r="D700" i="2"/>
  <c r="A701" i="2" l="1"/>
  <c r="L701" i="2"/>
  <c r="R701" i="2"/>
  <c r="M701" i="2"/>
  <c r="S701" i="2"/>
  <c r="K701" i="2"/>
  <c r="D701" i="2"/>
  <c r="E701" i="2"/>
  <c r="I701" i="2"/>
  <c r="N701" i="2"/>
  <c r="H701" i="2"/>
  <c r="B701" i="2"/>
  <c r="O701" i="2"/>
  <c r="P701" i="2"/>
  <c r="Q701" i="2"/>
  <c r="J701" i="2"/>
  <c r="C701" i="2"/>
  <c r="F701" i="2"/>
  <c r="A702" i="2" l="1"/>
  <c r="S702" i="2"/>
  <c r="L702" i="2"/>
  <c r="P702" i="2"/>
  <c r="M702" i="2"/>
  <c r="R702" i="2"/>
  <c r="D702" i="2"/>
  <c r="C702" i="2"/>
  <c r="F702" i="2"/>
  <c r="N702" i="2"/>
  <c r="H702" i="2"/>
  <c r="O702" i="2"/>
  <c r="I702" i="2"/>
  <c r="J702" i="2"/>
  <c r="B702" i="2"/>
  <c r="E702" i="2"/>
  <c r="K702" i="2"/>
  <c r="Q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J35" i="3"/>
  <c r="O703" i="2"/>
  <c r="D35" i="3"/>
  <c r="N35" i="3"/>
  <c r="E35" i="3"/>
  <c r="K35" i="3"/>
  <c r="S703" i="2"/>
  <c r="I703" i="2"/>
  <c r="H35" i="3"/>
  <c r="I35" i="3"/>
  <c r="L35" i="3"/>
  <c r="M35" i="3"/>
  <c r="E703" i="2"/>
  <c r="Q35" i="3"/>
  <c r="F35" i="3"/>
  <c r="AF679" i="2"/>
  <c r="AI679" i="2"/>
  <c r="A704" i="2" l="1"/>
  <c r="Q703" i="2"/>
  <c r="K703" i="2"/>
  <c r="AJ679" i="2"/>
  <c r="F703" i="2"/>
  <c r="B703" i="2"/>
  <c r="D704" i="2"/>
  <c r="F704" i="2"/>
  <c r="K704" i="2"/>
  <c r="S704" i="2"/>
  <c r="E704" i="2"/>
  <c r="Q704" i="2"/>
  <c r="D703" i="2"/>
  <c r="R703" i="2"/>
  <c r="O35" i="3"/>
  <c r="M703" i="2"/>
  <c r="R704" i="2"/>
  <c r="O704" i="2"/>
  <c r="L703" i="2"/>
  <c r="P703" i="2"/>
  <c r="P704" i="2"/>
  <c r="L704" i="2"/>
  <c r="AG679" i="2"/>
  <c r="R35" i="3"/>
  <c r="H703" i="2"/>
  <c r="N703" i="2"/>
  <c r="N704" i="2"/>
  <c r="J703" i="2"/>
  <c r="B704" i="2"/>
  <c r="C703" i="2"/>
  <c r="A705" i="2" l="1"/>
  <c r="B705" i="2"/>
  <c r="S35" i="3"/>
  <c r="C36" i="3"/>
  <c r="J704" i="2"/>
  <c r="C704" i="2"/>
  <c r="M704" i="2"/>
  <c r="I704" i="2"/>
  <c r="B36" i="3"/>
  <c r="P35" i="3"/>
  <c r="H704" i="2"/>
  <c r="B95" i="3" l="1"/>
  <c r="C95" i="3"/>
  <c r="A706" i="2"/>
  <c r="P705" i="2"/>
  <c r="Q705" i="2"/>
  <c r="K705" i="2"/>
  <c r="K706" i="2"/>
  <c r="I705" i="2"/>
  <c r="D705" i="2"/>
  <c r="J705" i="2"/>
  <c r="C705" i="2"/>
  <c r="O705" i="2"/>
  <c r="E705" i="2"/>
  <c r="B706" i="2"/>
  <c r="M705" i="2"/>
  <c r="F705" i="2"/>
  <c r="R705" i="2"/>
  <c r="L705" i="2"/>
  <c r="S705" i="2"/>
  <c r="N705" i="2"/>
  <c r="H705" i="2"/>
  <c r="A707" i="2" l="1"/>
  <c r="S706" i="2"/>
  <c r="E707" i="2"/>
  <c r="I707" i="2"/>
  <c r="C706" i="2"/>
  <c r="I706" i="2"/>
  <c r="D706" i="2"/>
  <c r="D707" i="2"/>
  <c r="M706" i="2"/>
  <c r="P706" i="2"/>
  <c r="L706" i="2"/>
  <c r="R706" i="2"/>
  <c r="C707" i="2"/>
  <c r="N706" i="2"/>
  <c r="J706" i="2"/>
  <c r="Q706" i="2"/>
  <c r="E706" i="2"/>
  <c r="N707" i="2"/>
  <c r="H706" i="2"/>
  <c r="B707" i="2"/>
  <c r="S707" i="2"/>
  <c r="O706" i="2"/>
  <c r="F706" i="2"/>
  <c r="A708" i="2" l="1"/>
  <c r="F707" i="2"/>
  <c r="H707" i="2"/>
  <c r="M707" i="2"/>
  <c r="L707" i="2"/>
  <c r="J708" i="2"/>
  <c r="Q707" i="2"/>
  <c r="J707" i="2"/>
  <c r="P707" i="2"/>
  <c r="O707" i="2"/>
  <c r="R707" i="2"/>
  <c r="K707" i="2"/>
  <c r="A709" i="2" l="1"/>
  <c r="F708" i="2"/>
  <c r="O708" i="2"/>
  <c r="L708" i="2"/>
  <c r="C709" i="2"/>
  <c r="P709" i="2"/>
  <c r="S708" i="2"/>
  <c r="N708" i="2"/>
  <c r="P708" i="2"/>
  <c r="H708" i="2"/>
  <c r="Q708" i="2"/>
  <c r="D708" i="2"/>
  <c r="E708" i="2"/>
  <c r="B708" i="2"/>
  <c r="I708" i="2"/>
  <c r="R708" i="2"/>
  <c r="C708" i="2"/>
  <c r="M708" i="2"/>
  <c r="K708" i="2"/>
  <c r="A710" i="2" l="1"/>
  <c r="H710" i="2"/>
  <c r="F709" i="2"/>
  <c r="Q710" i="2"/>
  <c r="F710" i="2"/>
  <c r="O709" i="2"/>
  <c r="B710" i="2"/>
  <c r="M710" i="2"/>
  <c r="Q709" i="2"/>
  <c r="R710" i="2"/>
  <c r="P710" i="2"/>
  <c r="I710" i="2"/>
  <c r="E710" i="2"/>
  <c r="E709" i="2"/>
  <c r="N709" i="2"/>
  <c r="M709" i="2"/>
  <c r="L709" i="2"/>
  <c r="I709" i="2"/>
  <c r="O710" i="2"/>
  <c r="J710" i="2"/>
  <c r="S710" i="2"/>
  <c r="C710" i="2"/>
  <c r="B709" i="2"/>
  <c r="H709" i="2"/>
  <c r="K710" i="2"/>
  <c r="D709" i="2"/>
  <c r="N710" i="2"/>
  <c r="J709" i="2"/>
  <c r="R709" i="2"/>
  <c r="D710" i="2"/>
  <c r="L710" i="2"/>
  <c r="S709" i="2"/>
  <c r="K709" i="2"/>
  <c r="A711" i="2" l="1"/>
  <c r="O711" i="2"/>
  <c r="S711" i="2"/>
  <c r="R711" i="2"/>
  <c r="I711" i="2"/>
  <c r="H711" i="2"/>
  <c r="Q711" i="2"/>
  <c r="K711" i="2"/>
  <c r="D711" i="2"/>
  <c r="L711" i="2"/>
  <c r="E711" i="2"/>
  <c r="B711" i="2"/>
  <c r="C711" i="2"/>
  <c r="F711" i="2"/>
  <c r="N711" i="2"/>
  <c r="M711" i="2"/>
  <c r="P711" i="2"/>
  <c r="J711" i="2"/>
  <c r="A712" i="2" l="1"/>
  <c r="F712" i="2"/>
  <c r="O712" i="2"/>
  <c r="E712" i="2"/>
  <c r="B712" i="2"/>
  <c r="Q712" i="2"/>
  <c r="L712" i="2"/>
  <c r="R712" i="2"/>
  <c r="S712" i="2"/>
  <c r="C712" i="2"/>
  <c r="H712" i="2"/>
  <c r="K712" i="2"/>
  <c r="D712" i="2"/>
  <c r="P712" i="2"/>
  <c r="I712" i="2"/>
  <c r="M712" i="2"/>
  <c r="N712" i="2"/>
  <c r="J712" i="2"/>
  <c r="A713" i="2" l="1"/>
  <c r="Q713" i="2"/>
  <c r="P713" i="2"/>
  <c r="S713" i="2"/>
  <c r="F713" i="2"/>
  <c r="R713" i="2"/>
  <c r="M713" i="2"/>
  <c r="C713" i="2"/>
  <c r="N713" i="2"/>
  <c r="O713" i="2"/>
  <c r="E713" i="2"/>
  <c r="I713" i="2"/>
  <c r="L713" i="2"/>
  <c r="H713" i="2"/>
  <c r="D713" i="2"/>
  <c r="J713" i="2"/>
  <c r="B713" i="2"/>
  <c r="K713" i="2"/>
  <c r="A714" i="2" l="1"/>
  <c r="K714" i="2"/>
  <c r="D714" i="2"/>
  <c r="N714" i="2"/>
  <c r="H714" i="2"/>
  <c r="L714" i="2"/>
  <c r="J714" i="2"/>
  <c r="O714" i="2"/>
  <c r="M714" i="2"/>
  <c r="I714" i="2"/>
  <c r="F714" i="2"/>
  <c r="R714" i="2"/>
  <c r="S714" i="2"/>
  <c r="C714" i="2"/>
  <c r="Q714" i="2"/>
  <c r="B714" i="2"/>
  <c r="E714" i="2"/>
  <c r="P714" i="2"/>
  <c r="A715" i="2" l="1"/>
  <c r="S715" i="2"/>
  <c r="Q715" i="2"/>
  <c r="J715" i="2"/>
  <c r="I715" i="2"/>
  <c r="H715" i="2"/>
  <c r="P715" i="2"/>
  <c r="K715" i="2"/>
  <c r="L715" i="2"/>
  <c r="O715" i="2"/>
  <c r="C715" i="2"/>
  <c r="D715" i="2"/>
  <c r="M715" i="2"/>
  <c r="R715" i="2"/>
  <c r="E715" i="2"/>
  <c r="N715" i="2"/>
  <c r="F715" i="2"/>
  <c r="B715" i="2"/>
  <c r="A716" i="2" l="1"/>
  <c r="I716" i="2"/>
  <c r="P716" i="2"/>
  <c r="B716" i="2"/>
  <c r="S716" i="2"/>
  <c r="E716" i="2"/>
  <c r="F716" i="2"/>
  <c r="H716" i="2"/>
  <c r="L716" i="2"/>
  <c r="C716" i="2"/>
  <c r="R716" i="2"/>
  <c r="Q716" i="2"/>
  <c r="K716" i="2"/>
  <c r="M716" i="2"/>
  <c r="O716" i="2"/>
  <c r="N716" i="2"/>
  <c r="J716" i="2"/>
  <c r="D716" i="2"/>
  <c r="A717" i="2" l="1"/>
  <c r="J717" i="2"/>
  <c r="B717" i="2"/>
  <c r="S717" i="2"/>
  <c r="D717" i="2"/>
  <c r="L717" i="2"/>
  <c r="R717" i="2"/>
  <c r="E717" i="2"/>
  <c r="N717" i="2"/>
  <c r="P717" i="2"/>
  <c r="I717" i="2"/>
  <c r="O717" i="2"/>
  <c r="Q717" i="2"/>
  <c r="H717" i="2"/>
  <c r="C717" i="2"/>
  <c r="F717" i="2"/>
  <c r="M717" i="2"/>
  <c r="K717" i="2"/>
  <c r="A718" i="2" l="1"/>
  <c r="I718" i="2"/>
  <c r="K718" i="2"/>
  <c r="R718" i="2"/>
  <c r="B718" i="2"/>
  <c r="D718" i="2"/>
  <c r="E718" i="2"/>
  <c r="O718" i="2"/>
  <c r="S718" i="2"/>
  <c r="P718" i="2"/>
  <c r="J718" i="2"/>
  <c r="L718" i="2"/>
  <c r="C718" i="2"/>
  <c r="F718" i="2"/>
  <c r="Q718" i="2"/>
  <c r="N718" i="2"/>
  <c r="H718" i="2"/>
  <c r="M718" i="2"/>
  <c r="A719" i="2" l="1"/>
  <c r="Q719" i="2"/>
  <c r="D719" i="2"/>
  <c r="R719" i="2"/>
  <c r="N719" i="2"/>
  <c r="E719" i="2"/>
  <c r="O719" i="2"/>
  <c r="F719" i="2"/>
  <c r="P719" i="2"/>
  <c r="B719" i="2"/>
  <c r="K719" i="2"/>
  <c r="H719" i="2"/>
  <c r="I719" i="2"/>
  <c r="S719" i="2"/>
  <c r="J719" i="2"/>
  <c r="L719" i="2"/>
  <c r="C719" i="2"/>
  <c r="M719" i="2"/>
  <c r="A720" i="2" l="1"/>
  <c r="K720" i="2"/>
  <c r="J720" i="2"/>
  <c r="C720" i="2"/>
  <c r="I720" i="2"/>
  <c r="M720" i="2"/>
  <c r="L720" i="2"/>
  <c r="D720" i="2"/>
  <c r="B720" i="2"/>
  <c r="S720" i="2"/>
  <c r="N720" i="2"/>
  <c r="R720" i="2"/>
  <c r="O720" i="2"/>
  <c r="E720" i="2"/>
  <c r="F720" i="2"/>
  <c r="P720" i="2"/>
  <c r="H720" i="2"/>
  <c r="Q720" i="2"/>
  <c r="A721" i="2" l="1"/>
  <c r="Q721" i="2"/>
  <c r="A722" i="2" l="1"/>
  <c r="K721" i="2"/>
  <c r="S722" i="2"/>
  <c r="L722" i="2"/>
  <c r="E721" i="2"/>
  <c r="F721" i="2"/>
  <c r="I722" i="2"/>
  <c r="F722" i="2"/>
  <c r="Q722" i="2"/>
  <c r="D721" i="2"/>
  <c r="J722" i="2"/>
  <c r="E722" i="2"/>
  <c r="C722" i="2"/>
  <c r="N722" i="2"/>
  <c r="J721" i="2"/>
  <c r="B722" i="2"/>
  <c r="C721" i="2"/>
  <c r="P721" i="2"/>
  <c r="M721" i="2"/>
  <c r="P722" i="2"/>
  <c r="O721" i="2"/>
  <c r="D722" i="2"/>
  <c r="R722" i="2"/>
  <c r="N721" i="2"/>
  <c r="S721" i="2"/>
  <c r="R721" i="2"/>
  <c r="H721" i="2"/>
  <c r="I721" i="2"/>
  <c r="O722" i="2"/>
  <c r="K722" i="2"/>
  <c r="L721" i="2"/>
  <c r="B721" i="2"/>
  <c r="H722" i="2"/>
  <c r="A723" i="2" l="1"/>
  <c r="H723" i="2"/>
  <c r="F723" i="2"/>
  <c r="L723" i="2"/>
  <c r="K723" i="2"/>
  <c r="R723" i="2"/>
  <c r="Q723" i="2"/>
  <c r="J723" i="2"/>
  <c r="B723" i="2"/>
  <c r="N723" i="2"/>
  <c r="C723" i="2"/>
  <c r="D723" i="2"/>
  <c r="E723" i="2"/>
  <c r="O723" i="2"/>
  <c r="P723" i="2"/>
  <c r="S723" i="2"/>
  <c r="M722" i="2"/>
  <c r="I723" i="2"/>
  <c r="M723" i="2"/>
  <c r="A724" i="2" l="1"/>
  <c r="L724" i="2"/>
  <c r="A725" i="2" l="1"/>
  <c r="H724" i="2"/>
  <c r="F725" i="2"/>
  <c r="C724" i="2"/>
  <c r="P724" i="2"/>
  <c r="E725" i="2"/>
  <c r="J725" i="2"/>
  <c r="R725" i="2"/>
  <c r="F724" i="2"/>
  <c r="I724" i="2"/>
  <c r="H725" i="2"/>
  <c r="O725" i="2"/>
  <c r="M725" i="2"/>
  <c r="O724" i="2"/>
  <c r="N725" i="2"/>
  <c r="D724" i="2"/>
  <c r="S725" i="2"/>
  <c r="N724" i="2"/>
  <c r="R724" i="2"/>
  <c r="M724" i="2"/>
  <c r="K724" i="2"/>
  <c r="Q724" i="2"/>
  <c r="B725" i="2"/>
  <c r="C725" i="2"/>
  <c r="Q725" i="2"/>
  <c r="E724" i="2"/>
  <c r="P725" i="2"/>
  <c r="B724" i="2"/>
  <c r="K725" i="2"/>
  <c r="S724" i="2"/>
  <c r="D725" i="2"/>
  <c r="J724" i="2"/>
  <c r="I725" i="2"/>
  <c r="A726" i="2" l="1"/>
  <c r="A727" i="2" s="1"/>
  <c r="L725" i="2"/>
  <c r="B726" i="2"/>
  <c r="C726" i="2"/>
  <c r="P726" i="2"/>
  <c r="J726" i="2"/>
  <c r="A728" i="2" l="1"/>
  <c r="AA703" i="2"/>
  <c r="X703" i="2"/>
  <c r="R727" i="2"/>
  <c r="K726" i="2"/>
  <c r="F726" i="2"/>
  <c r="O727" i="2"/>
  <c r="I727" i="2"/>
  <c r="D726" i="2"/>
  <c r="B727" i="2"/>
  <c r="M727" i="2"/>
  <c r="S727" i="2"/>
  <c r="S726" i="2"/>
  <c r="M726" i="2"/>
  <c r="K727" i="2"/>
  <c r="H726" i="2"/>
  <c r="E726" i="2"/>
  <c r="R726" i="2"/>
  <c r="L727" i="2"/>
  <c r="N727" i="2"/>
  <c r="O726" i="2"/>
  <c r="I726" i="2"/>
  <c r="C727" i="2"/>
  <c r="E727" i="2"/>
  <c r="J727" i="2"/>
  <c r="F727" i="2"/>
  <c r="J36" i="3"/>
  <c r="N726" i="2"/>
  <c r="P727" i="2"/>
  <c r="H727" i="2"/>
  <c r="L726" i="2"/>
  <c r="Q727" i="2"/>
  <c r="D727" i="2"/>
  <c r="Q726" i="2"/>
  <c r="W703" i="2" l="1"/>
  <c r="AE703" i="2"/>
  <c r="AD703" i="2"/>
  <c r="Z703" i="2"/>
  <c r="V703" i="2"/>
  <c r="AB703" i="2"/>
  <c r="AC703" i="2"/>
  <c r="AH703" i="2"/>
  <c r="U703" i="2"/>
  <c r="Y703" i="2"/>
  <c r="A729" i="2"/>
  <c r="R728" i="2"/>
  <c r="L36" i="3"/>
  <c r="Q36" i="3"/>
  <c r="I728" i="2"/>
  <c r="N728" i="2"/>
  <c r="F728" i="2"/>
  <c r="K36" i="3"/>
  <c r="Q728" i="2"/>
  <c r="F36" i="3"/>
  <c r="C728" i="2"/>
  <c r="C37" i="3"/>
  <c r="E36" i="3"/>
  <c r="B37" i="3"/>
  <c r="E728" i="2"/>
  <c r="D36" i="3"/>
  <c r="H728" i="2"/>
  <c r="D728" i="2"/>
  <c r="O728" i="2"/>
  <c r="B728" i="2"/>
  <c r="K728" i="2"/>
  <c r="M728" i="2"/>
  <c r="M36" i="3"/>
  <c r="AI703" i="2"/>
  <c r="J728" i="2"/>
  <c r="L728" i="2"/>
  <c r="H36" i="3"/>
  <c r="N36" i="3"/>
  <c r="I36" i="3"/>
  <c r="P728" i="2"/>
  <c r="S728" i="2"/>
  <c r="AG703" i="2"/>
  <c r="A730" i="2" l="1"/>
  <c r="D729" i="2"/>
  <c r="C729" i="2"/>
  <c r="Q729" i="2"/>
  <c r="E729" i="2"/>
  <c r="J729" i="2"/>
  <c r="AJ703" i="2"/>
  <c r="R729" i="2"/>
  <c r="I729" i="2"/>
  <c r="P729" i="2"/>
  <c r="B729" i="2"/>
  <c r="S36" i="3"/>
  <c r="P36" i="3"/>
  <c r="K729" i="2"/>
  <c r="H729" i="2"/>
  <c r="R36" i="3"/>
  <c r="N729" i="2"/>
  <c r="L729" i="2"/>
  <c r="AF703" i="2"/>
  <c r="O36" i="3" s="1"/>
  <c r="O729" i="2"/>
  <c r="F729" i="2"/>
  <c r="S729" i="2"/>
  <c r="M729" i="2"/>
  <c r="C96" i="3" l="1"/>
  <c r="B96" i="3"/>
  <c r="A731" i="2"/>
  <c r="R730" i="2"/>
  <c r="L730" i="2"/>
  <c r="S730" i="2"/>
  <c r="I730" i="2"/>
  <c r="O730" i="2"/>
  <c r="C730" i="2"/>
  <c r="P730" i="2"/>
  <c r="F730" i="2"/>
  <c r="M730" i="2"/>
  <c r="N730" i="2"/>
  <c r="E730" i="2"/>
  <c r="K730" i="2"/>
  <c r="B730" i="2"/>
  <c r="H730" i="2"/>
  <c r="D730" i="2"/>
  <c r="Q730" i="2"/>
  <c r="J730" i="2"/>
  <c r="A732" i="2" l="1"/>
  <c r="P731" i="2"/>
  <c r="F731" i="2"/>
  <c r="R731" i="2"/>
  <c r="C731" i="2"/>
  <c r="K731" i="2"/>
  <c r="N731" i="2"/>
  <c r="L731" i="2"/>
  <c r="O731" i="2"/>
  <c r="B731" i="2"/>
  <c r="M731" i="2"/>
  <c r="Q731" i="2"/>
  <c r="D731" i="2"/>
  <c r="E731" i="2"/>
  <c r="I731" i="2"/>
  <c r="J731" i="2"/>
  <c r="H731" i="2"/>
  <c r="S731" i="2"/>
  <c r="A733" i="2" l="1"/>
  <c r="K732" i="2"/>
  <c r="D732" i="2"/>
  <c r="M732" i="2"/>
  <c r="P732" i="2"/>
  <c r="E732" i="2"/>
  <c r="H732" i="2"/>
  <c r="N732" i="2"/>
  <c r="R732" i="2"/>
  <c r="L732" i="2"/>
  <c r="J732" i="2"/>
  <c r="C732" i="2"/>
  <c r="S732" i="2"/>
  <c r="O732" i="2"/>
  <c r="I732" i="2"/>
  <c r="F732" i="2"/>
  <c r="Q732" i="2"/>
  <c r="B732" i="2"/>
  <c r="A734" i="2" l="1"/>
  <c r="B733" i="2"/>
  <c r="M733" i="2"/>
  <c r="H733" i="2"/>
  <c r="F733" i="2"/>
  <c r="J733" i="2"/>
  <c r="R733" i="2"/>
  <c r="K733" i="2"/>
  <c r="O733" i="2"/>
  <c r="L733" i="2"/>
  <c r="D733" i="2"/>
  <c r="S733" i="2"/>
  <c r="I733" i="2"/>
  <c r="P733" i="2"/>
  <c r="C733" i="2"/>
  <c r="Q733" i="2"/>
  <c r="N733" i="2"/>
  <c r="E733" i="2"/>
  <c r="A735" i="2" l="1"/>
  <c r="N734" i="2"/>
  <c r="E734" i="2"/>
  <c r="S734" i="2"/>
  <c r="P734" i="2"/>
  <c r="B734" i="2"/>
  <c r="C734" i="2"/>
  <c r="L734" i="2"/>
  <c r="I734" i="2"/>
  <c r="J734" i="2"/>
  <c r="K734" i="2"/>
  <c r="M734" i="2"/>
  <c r="O734" i="2"/>
  <c r="D734" i="2"/>
  <c r="F734" i="2"/>
  <c r="R734" i="2"/>
  <c r="H734" i="2"/>
  <c r="Q734" i="2"/>
  <c r="A736" i="2" l="1"/>
  <c r="M735" i="2"/>
  <c r="H735" i="2"/>
  <c r="I735" i="2"/>
  <c r="R735" i="2"/>
  <c r="C735" i="2"/>
  <c r="F735" i="2"/>
  <c r="J735" i="2"/>
  <c r="N735" i="2"/>
  <c r="K735" i="2"/>
  <c r="P735" i="2"/>
  <c r="L735" i="2"/>
  <c r="Q735" i="2"/>
  <c r="S735" i="2"/>
  <c r="E735" i="2"/>
  <c r="D735" i="2"/>
  <c r="B735" i="2"/>
  <c r="O735" i="2"/>
  <c r="A737" i="2" l="1"/>
  <c r="S736" i="2"/>
  <c r="L736" i="2"/>
  <c r="B736" i="2"/>
  <c r="F736" i="2"/>
  <c r="Q736" i="2"/>
  <c r="I736" i="2"/>
  <c r="H736" i="2"/>
  <c r="C736" i="2"/>
  <c r="R736" i="2"/>
  <c r="P736" i="2"/>
  <c r="K736" i="2"/>
  <c r="J736" i="2"/>
  <c r="M736" i="2"/>
  <c r="E736" i="2"/>
  <c r="D736" i="2"/>
  <c r="O736" i="2"/>
  <c r="N736" i="2"/>
  <c r="A738" i="2" l="1"/>
  <c r="K737" i="2"/>
  <c r="I737" i="2"/>
  <c r="L737" i="2"/>
  <c r="O737" i="2"/>
  <c r="P737" i="2"/>
  <c r="M737" i="2"/>
  <c r="E737" i="2"/>
  <c r="J737" i="2"/>
  <c r="B737" i="2"/>
  <c r="F737" i="2"/>
  <c r="C737" i="2"/>
  <c r="N737" i="2"/>
  <c r="S737" i="2"/>
  <c r="Q737" i="2"/>
  <c r="H737" i="2"/>
  <c r="R737" i="2"/>
  <c r="D737" i="2"/>
  <c r="A739" i="2" l="1"/>
  <c r="M738" i="2"/>
  <c r="E738" i="2"/>
  <c r="N738" i="2"/>
  <c r="R738" i="2"/>
  <c r="Q738" i="2"/>
  <c r="F738" i="2"/>
  <c r="D738" i="2"/>
  <c r="K738" i="2"/>
  <c r="J738" i="2"/>
  <c r="O738" i="2"/>
  <c r="I738" i="2"/>
  <c r="H738" i="2"/>
  <c r="C738" i="2"/>
  <c r="S738" i="2"/>
  <c r="P738" i="2"/>
  <c r="L738" i="2"/>
  <c r="B738" i="2"/>
  <c r="A740" i="2" l="1"/>
  <c r="R739" i="2"/>
  <c r="J739" i="2"/>
  <c r="P739" i="2"/>
  <c r="N739" i="2"/>
  <c r="O739" i="2"/>
  <c r="H739" i="2"/>
  <c r="I739" i="2"/>
  <c r="E739" i="2"/>
  <c r="C739" i="2"/>
  <c r="L739" i="2"/>
  <c r="K739" i="2"/>
  <c r="B739" i="2"/>
  <c r="D739" i="2"/>
  <c r="F739" i="2"/>
  <c r="Q739" i="2"/>
  <c r="S739" i="2"/>
  <c r="M739" i="2"/>
  <c r="A741" i="2" l="1"/>
  <c r="N740" i="2"/>
  <c r="H740" i="2"/>
  <c r="P740" i="2"/>
  <c r="K740" i="2"/>
  <c r="L740" i="2"/>
  <c r="M740" i="2"/>
  <c r="Q740" i="2"/>
  <c r="E740" i="2"/>
  <c r="I740" i="2"/>
  <c r="D740" i="2"/>
  <c r="F740" i="2"/>
  <c r="C740" i="2"/>
  <c r="S740" i="2"/>
  <c r="O740" i="2"/>
  <c r="B740" i="2"/>
  <c r="R740" i="2"/>
  <c r="J740" i="2"/>
  <c r="A742" i="2" l="1"/>
  <c r="Q741" i="2"/>
  <c r="D741" i="2"/>
  <c r="B741" i="2"/>
  <c r="C741" i="2"/>
  <c r="S741" i="2"/>
  <c r="J741" i="2"/>
  <c r="H741" i="2"/>
  <c r="F741" i="2"/>
  <c r="O741" i="2"/>
  <c r="E741" i="2"/>
  <c r="K741" i="2"/>
  <c r="M741" i="2"/>
  <c r="N741" i="2"/>
  <c r="L741" i="2"/>
  <c r="P741" i="2"/>
  <c r="R741" i="2"/>
  <c r="I741" i="2"/>
  <c r="A743" i="2" l="1"/>
  <c r="J742" i="2"/>
  <c r="B742" i="2"/>
  <c r="K742" i="2"/>
  <c r="P742" i="2"/>
  <c r="S742" i="2"/>
  <c r="C742" i="2"/>
  <c r="E742" i="2"/>
  <c r="H742" i="2"/>
  <c r="N742" i="2"/>
  <c r="M742" i="2"/>
  <c r="L742" i="2"/>
  <c r="F742" i="2"/>
  <c r="Q742" i="2"/>
  <c r="R742" i="2"/>
  <c r="D742" i="2"/>
  <c r="I742" i="2"/>
  <c r="O742" i="2"/>
  <c r="A744" i="2" l="1"/>
  <c r="P743" i="2"/>
  <c r="S743" i="2"/>
  <c r="D743" i="2"/>
  <c r="J743" i="2"/>
  <c r="C743" i="2"/>
  <c r="R743" i="2"/>
  <c r="O743" i="2"/>
  <c r="B743" i="2"/>
  <c r="F743" i="2"/>
  <c r="L743" i="2"/>
  <c r="I743" i="2"/>
  <c r="K743" i="2"/>
  <c r="N743" i="2"/>
  <c r="Q743" i="2"/>
  <c r="H743" i="2"/>
  <c r="E743" i="2"/>
  <c r="M743" i="2"/>
  <c r="A745" i="2" l="1"/>
  <c r="O744" i="2"/>
  <c r="B744" i="2"/>
  <c r="I744" i="2"/>
  <c r="L744" i="2"/>
  <c r="N744" i="2"/>
  <c r="H744" i="2"/>
  <c r="M744" i="2"/>
  <c r="C744" i="2"/>
  <c r="E744" i="2"/>
  <c r="R744" i="2"/>
  <c r="Q744" i="2"/>
  <c r="S744" i="2"/>
  <c r="J744" i="2"/>
  <c r="K744" i="2"/>
  <c r="D744" i="2"/>
  <c r="P744" i="2"/>
  <c r="F744" i="2"/>
  <c r="A746" i="2" l="1"/>
  <c r="S745" i="2"/>
  <c r="P745" i="2"/>
  <c r="H745" i="2"/>
  <c r="N745" i="2"/>
  <c r="Q745" i="2"/>
  <c r="R745" i="2"/>
  <c r="K745" i="2"/>
  <c r="M745" i="2"/>
  <c r="L745" i="2"/>
  <c r="B745" i="2"/>
  <c r="E745" i="2"/>
  <c r="C745" i="2"/>
  <c r="F745" i="2"/>
  <c r="D745" i="2"/>
  <c r="O745" i="2"/>
  <c r="J745" i="2"/>
  <c r="I745" i="2"/>
  <c r="A747" i="2" l="1"/>
  <c r="J746" i="2"/>
  <c r="C746" i="2"/>
  <c r="K746" i="2"/>
  <c r="F746" i="2"/>
  <c r="D746" i="2"/>
  <c r="P746" i="2"/>
  <c r="B746" i="2"/>
  <c r="L746" i="2"/>
  <c r="Q746" i="2"/>
  <c r="N746" i="2"/>
  <c r="M746" i="2"/>
  <c r="E746" i="2"/>
  <c r="S746" i="2"/>
  <c r="R746" i="2"/>
  <c r="I746" i="2"/>
  <c r="H746" i="2"/>
  <c r="O746" i="2"/>
  <c r="A748" i="2" l="1"/>
  <c r="R747" i="2"/>
  <c r="P747" i="2"/>
  <c r="E747" i="2"/>
  <c r="M747" i="2"/>
  <c r="I747" i="2"/>
  <c r="C747" i="2"/>
  <c r="J747" i="2"/>
  <c r="D747" i="2"/>
  <c r="S747" i="2"/>
  <c r="O747" i="2"/>
  <c r="L747" i="2"/>
  <c r="B747" i="2"/>
  <c r="Q747" i="2"/>
  <c r="H747" i="2"/>
  <c r="N747" i="2"/>
  <c r="K747" i="2"/>
  <c r="F747" i="2"/>
  <c r="A749" i="2" l="1"/>
  <c r="Q748" i="2"/>
  <c r="C748" i="2"/>
  <c r="H748" i="2"/>
  <c r="E748" i="2"/>
  <c r="O748" i="2"/>
  <c r="I748" i="2"/>
  <c r="B748" i="2"/>
  <c r="N748" i="2"/>
  <c r="S748" i="2"/>
  <c r="L748" i="2"/>
  <c r="J748" i="2"/>
  <c r="F748" i="2"/>
  <c r="M748" i="2"/>
  <c r="P748" i="2"/>
  <c r="K748" i="2"/>
  <c r="R748" i="2"/>
  <c r="D748" i="2"/>
  <c r="A750" i="2" l="1"/>
  <c r="N750" i="2"/>
  <c r="K750" i="2"/>
  <c r="B750" i="2"/>
  <c r="L749" i="2"/>
  <c r="F749" i="2"/>
  <c r="L750" i="2"/>
  <c r="H750" i="2"/>
  <c r="S749" i="2"/>
  <c r="N749" i="2"/>
  <c r="K749" i="2"/>
  <c r="D749" i="2"/>
  <c r="M749" i="2"/>
  <c r="R750" i="2"/>
  <c r="R749" i="2"/>
  <c r="F750" i="2"/>
  <c r="M750" i="2"/>
  <c r="O749" i="2"/>
  <c r="Q749" i="2"/>
  <c r="P749" i="2"/>
  <c r="J749" i="2"/>
  <c r="Q750" i="2"/>
  <c r="B749" i="2"/>
  <c r="S750" i="2"/>
  <c r="I750" i="2"/>
  <c r="J750" i="2"/>
  <c r="C750" i="2"/>
  <c r="H749" i="2"/>
  <c r="C749" i="2"/>
  <c r="E750" i="2"/>
  <c r="I749" i="2"/>
  <c r="D750" i="2"/>
  <c r="P750" i="2"/>
  <c r="E749" i="2"/>
  <c r="O750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Q37" i="3"/>
  <c r="I37" i="3"/>
  <c r="H37" i="3"/>
  <c r="D37" i="3"/>
  <c r="N37" i="3"/>
  <c r="M37" i="3"/>
  <c r="E37" i="3"/>
  <c r="F37" i="3"/>
  <c r="J37" i="3"/>
  <c r="K37" i="3"/>
  <c r="L37" i="3"/>
  <c r="AB7" i="3" l="1"/>
  <c r="AA7" i="3"/>
  <c r="AD7" i="3"/>
  <c r="U7" i="3"/>
  <c r="AC7" i="3"/>
  <c r="V7" i="3"/>
  <c r="W7" i="3"/>
  <c r="X7" i="3"/>
  <c r="Z7" i="3"/>
  <c r="AH7" i="3"/>
  <c r="AE7" i="3"/>
  <c r="Y7" i="3"/>
  <c r="L7" i="4"/>
  <c r="N7" i="4"/>
  <c r="E7" i="4"/>
  <c r="AJ727" i="2"/>
  <c r="F7" i="4"/>
  <c r="I7" i="4"/>
  <c r="D7" i="4"/>
  <c r="J7" i="4"/>
  <c r="M7" i="4"/>
  <c r="Q7" i="4"/>
  <c r="AF727" i="2"/>
  <c r="AG727" i="2"/>
  <c r="AG7" i="3"/>
  <c r="H7" i="4"/>
  <c r="K7" i="4"/>
  <c r="AI727" i="2"/>
  <c r="AI7" i="3"/>
  <c r="R7" i="4"/>
  <c r="P37" i="3"/>
  <c r="AJ7" i="3"/>
  <c r="AF7" i="3"/>
  <c r="O37" i="3"/>
  <c r="P7" i="4"/>
  <c r="R37" i="3"/>
  <c r="S37" i="3"/>
  <c r="C97" i="3" l="1"/>
  <c r="E58" i="3"/>
  <c r="E48" i="3"/>
  <c r="D48" i="3"/>
  <c r="E46" i="3"/>
  <c r="D60" i="3"/>
  <c r="D56" i="3"/>
  <c r="D51" i="3"/>
  <c r="D57" i="3"/>
  <c r="E55" i="3"/>
  <c r="E45" i="3"/>
  <c r="D58" i="3"/>
  <c r="D49" i="3"/>
  <c r="D45" i="3"/>
  <c r="D46" i="3"/>
  <c r="D55" i="3"/>
  <c r="E57" i="3"/>
  <c r="E51" i="3"/>
  <c r="E53" i="3"/>
  <c r="D52" i="3"/>
  <c r="E47" i="3"/>
  <c r="D59" i="3"/>
  <c r="E60" i="3"/>
  <c r="E56" i="3"/>
  <c r="E50" i="3"/>
  <c r="E54" i="3"/>
  <c r="D47" i="3"/>
  <c r="E49" i="3"/>
  <c r="D54" i="3"/>
  <c r="E59" i="3"/>
  <c r="D50" i="3"/>
  <c r="E52" i="3"/>
  <c r="D53" i="3"/>
  <c r="B57" i="3"/>
  <c r="C59" i="3"/>
  <c r="C55" i="3"/>
  <c r="B46" i="3"/>
  <c r="B60" i="3"/>
  <c r="B56" i="3"/>
  <c r="B52" i="3"/>
  <c r="C60" i="3"/>
  <c r="C56" i="3"/>
  <c r="B45" i="3"/>
  <c r="B55" i="3"/>
  <c r="B51" i="3"/>
  <c r="B54" i="3"/>
  <c r="C51" i="3"/>
  <c r="B48" i="3"/>
  <c r="C54" i="3"/>
  <c r="C49" i="3"/>
  <c r="C53" i="3"/>
  <c r="B50" i="3"/>
  <c r="B53" i="3"/>
  <c r="B58" i="3"/>
  <c r="C50" i="3"/>
  <c r="C52" i="3"/>
  <c r="B47" i="3"/>
  <c r="C57" i="3"/>
  <c r="C47" i="3"/>
  <c r="C48" i="3"/>
  <c r="C58" i="3"/>
  <c r="B49" i="3"/>
  <c r="C46" i="3"/>
  <c r="C45" i="3"/>
  <c r="B59" i="3"/>
  <c r="B97" i="3"/>
  <c r="O7" i="4"/>
  <c r="S7" i="4"/>
  <c r="E79" i="3" l="1"/>
  <c r="F79" i="3" s="1"/>
  <c r="E78" i="3"/>
  <c r="F78" i="3" s="1"/>
  <c r="E90" i="3"/>
  <c r="F90" i="3" s="1"/>
  <c r="E73" i="3"/>
  <c r="F73" i="3" s="1"/>
  <c r="E75" i="3"/>
  <c r="F75" i="3" s="1"/>
  <c r="E85" i="3"/>
  <c r="F85" i="3" s="1"/>
  <c r="E74" i="3"/>
  <c r="F74" i="3" s="1"/>
  <c r="E69" i="3"/>
  <c r="F69" i="3" s="1"/>
  <c r="E77" i="3"/>
  <c r="F77" i="3" s="1"/>
  <c r="E67" i="3"/>
  <c r="F67" i="3" s="1"/>
  <c r="E70" i="3"/>
  <c r="F70" i="3" s="1"/>
  <c r="E81" i="3"/>
  <c r="F81" i="3" s="1"/>
  <c r="E86" i="3"/>
  <c r="F86" i="3" s="1"/>
  <c r="E89" i="3"/>
  <c r="F89" i="3" s="1"/>
  <c r="E72" i="3"/>
  <c r="F72" i="3" s="1"/>
  <c r="E76" i="3"/>
  <c r="F76" i="3" s="1"/>
  <c r="E80" i="3"/>
  <c r="F80" i="3" s="1"/>
  <c r="E82" i="3"/>
  <c r="F82" i="3" s="1"/>
  <c r="E68" i="3"/>
  <c r="F68" i="3" s="1"/>
  <c r="E83" i="3"/>
  <c r="F83" i="3" s="1"/>
  <c r="E88" i="3"/>
  <c r="F88" i="3" s="1"/>
  <c r="E84" i="3"/>
  <c r="F84" i="3" s="1"/>
  <c r="E71" i="3"/>
  <c r="F71" i="3" s="1"/>
  <c r="E87" i="3"/>
  <c r="F87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<sst xmlns="http://schemas.openxmlformats.org/spreadsheetml/2006/main" count="23478" uniqueCount="206">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</sst>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21" fontId="0" fillId="0" borderId="0" xfId="0" applyNumberFormat="1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4" fontId="0" fillId="0" borderId="0" xfId="0" applyNumberForma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7.9736111111111105</c:v>
                </c:pt>
                <c:pt idx="1">
                  <c:v>7.8645833333333348</c:v>
                </c:pt>
                <c:pt idx="2">
                  <c:v>5.5569444444444445</c:v>
                </c:pt>
                <c:pt idx="3">
                  <c:v>7.0208333333333348</c:v>
                </c:pt>
                <c:pt idx="4">
                  <c:v>5.6916666666666664</c:v>
                </c:pt>
                <c:pt idx="5">
                  <c:v>6.3694444444444445</c:v>
                </c:pt>
                <c:pt idx="6">
                  <c:v>8.6298611111111132</c:v>
                </c:pt>
                <c:pt idx="7">
                  <c:v>7.5451388888888893</c:v>
                </c:pt>
                <c:pt idx="8">
                  <c:v>11.38402777777778</c:v>
                </c:pt>
                <c:pt idx="9">
                  <c:v>8.0430555555555543</c:v>
                </c:pt>
                <c:pt idx="10">
                  <c:v>6.6173611111111112</c:v>
                </c:pt>
                <c:pt idx="11">
                  <c:v>9.4354166666666686</c:v>
                </c:pt>
                <c:pt idx="12">
                  <c:v>11.065277777777778</c:v>
                </c:pt>
                <c:pt idx="13">
                  <c:v>13.840972222222222</c:v>
                </c:pt>
                <c:pt idx="14">
                  <c:v>12.247222222222222</c:v>
                </c:pt>
                <c:pt idx="15">
                  <c:v>10.237499999999999</c:v>
                </c:pt>
                <c:pt idx="16">
                  <c:v>6.9562499999999998</c:v>
                </c:pt>
                <c:pt idx="17">
                  <c:v>8.4145833333333311</c:v>
                </c:pt>
                <c:pt idx="18">
                  <c:v>6.2041666666666666</c:v>
                </c:pt>
                <c:pt idx="19">
                  <c:v>8.4291666666666654</c:v>
                </c:pt>
                <c:pt idx="20">
                  <c:v>4.8409722222222227</c:v>
                </c:pt>
                <c:pt idx="21">
                  <c:v>5.3673611111111112</c:v>
                </c:pt>
                <c:pt idx="22">
                  <c:v>5.6437500000000007</c:v>
                </c:pt>
                <c:pt idx="23">
                  <c:v>2.4111111111111101</c:v>
                </c:pt>
                <c:pt idx="24">
                  <c:v>0.16180555555555567</c:v>
                </c:pt>
                <c:pt idx="25">
                  <c:v>3.4840277777777775</c:v>
                </c:pt>
                <c:pt idx="26">
                  <c:v>4.6777777777777789</c:v>
                </c:pt>
                <c:pt idx="27">
                  <c:v>2.3874999999999988</c:v>
                </c:pt>
                <c:pt idx="28">
                  <c:v>4.6875000000000009</c:v>
                </c:pt>
                <c:pt idx="29">
                  <c:v>6.1618055555555555</c:v>
                </c:pt>
                <c:pt idx="30">
                  <c:v>3.7305555555555556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4.8333333333333339</c:v>
                </c:pt>
                <c:pt idx="1">
                  <c:v>5</c:v>
                </c:pt>
                <c:pt idx="2">
                  <c:v>4.5</c:v>
                </c:pt>
                <c:pt idx="3">
                  <c:v>4.166666666666667</c:v>
                </c:pt>
                <c:pt idx="4">
                  <c:v>4.3333333333333339</c:v>
                </c:pt>
                <c:pt idx="5">
                  <c:v>4</c:v>
                </c:pt>
                <c:pt idx="6">
                  <c:v>0.5</c:v>
                </c:pt>
                <c:pt idx="7">
                  <c:v>5</c:v>
                </c:pt>
                <c:pt idx="8">
                  <c:v>4.8333333333333339</c:v>
                </c:pt>
                <c:pt idx="9">
                  <c:v>6</c:v>
                </c:pt>
                <c:pt idx="10">
                  <c:v>5.333333333333333</c:v>
                </c:pt>
                <c:pt idx="11">
                  <c:v>2.1666666666666665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1.5</c:v>
                </c:pt>
                <c:pt idx="16">
                  <c:v>5</c:v>
                </c:pt>
                <c:pt idx="17">
                  <c:v>1.6666666666666665</c:v>
                </c:pt>
                <c:pt idx="18">
                  <c:v>0.16666666666666666</c:v>
                </c:pt>
                <c:pt idx="19">
                  <c:v>3.1666666666666665</c:v>
                </c:pt>
                <c:pt idx="20">
                  <c:v>5.833333333333333</c:v>
                </c:pt>
                <c:pt idx="21">
                  <c:v>1.8333333333333335</c:v>
                </c:pt>
                <c:pt idx="22">
                  <c:v>0</c:v>
                </c:pt>
                <c:pt idx="23">
                  <c:v>0.99999999999999989</c:v>
                </c:pt>
                <c:pt idx="24">
                  <c:v>3.5</c:v>
                </c:pt>
                <c:pt idx="25">
                  <c:v>2.666666666666667</c:v>
                </c:pt>
                <c:pt idx="26">
                  <c:v>1</c:v>
                </c:pt>
                <c:pt idx="27">
                  <c:v>2.8333333333333335</c:v>
                </c:pt>
                <c:pt idx="28">
                  <c:v>2.3333333333333335</c:v>
                </c:pt>
                <c:pt idx="29">
                  <c:v>5.666666666666667</c:v>
                </c:pt>
                <c:pt idx="30">
                  <c:v>5.1666666666666661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4.8333333333333339</c:v>
                </c:pt>
                <c:pt idx="1">
                  <c:v>5</c:v>
                </c:pt>
                <c:pt idx="2">
                  <c:v>4.5</c:v>
                </c:pt>
                <c:pt idx="3">
                  <c:v>4.166666666666667</c:v>
                </c:pt>
                <c:pt idx="4">
                  <c:v>4.3333333333333339</c:v>
                </c:pt>
                <c:pt idx="5">
                  <c:v>4</c:v>
                </c:pt>
                <c:pt idx="6">
                  <c:v>0.5</c:v>
                </c:pt>
                <c:pt idx="7">
                  <c:v>5</c:v>
                </c:pt>
                <c:pt idx="8">
                  <c:v>4.8333333333333339</c:v>
                </c:pt>
                <c:pt idx="9">
                  <c:v>6</c:v>
                </c:pt>
                <c:pt idx="10">
                  <c:v>5.333333333333333</c:v>
                </c:pt>
                <c:pt idx="11">
                  <c:v>2.1666666666666665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1.5</c:v>
                </c:pt>
                <c:pt idx="16">
                  <c:v>5</c:v>
                </c:pt>
                <c:pt idx="17">
                  <c:v>1.6666666666666665</c:v>
                </c:pt>
                <c:pt idx="18">
                  <c:v>0.16666666666666666</c:v>
                </c:pt>
                <c:pt idx="19">
                  <c:v>3.1666666666666665</c:v>
                </c:pt>
                <c:pt idx="20">
                  <c:v>5.833333333333333</c:v>
                </c:pt>
                <c:pt idx="21">
                  <c:v>1.8333333333333335</c:v>
                </c:pt>
                <c:pt idx="22">
                  <c:v>0</c:v>
                </c:pt>
                <c:pt idx="23">
                  <c:v>0.99999999999999989</c:v>
                </c:pt>
                <c:pt idx="24">
                  <c:v>3.5</c:v>
                </c:pt>
                <c:pt idx="25">
                  <c:v>2.666666666666667</c:v>
                </c:pt>
                <c:pt idx="26">
                  <c:v>1</c:v>
                </c:pt>
                <c:pt idx="27">
                  <c:v>2.8333333333333335</c:v>
                </c:pt>
                <c:pt idx="28">
                  <c:v>2.3333333333333335</c:v>
                </c:pt>
                <c:pt idx="29">
                  <c:v>5.666666666666667</c:v>
                </c:pt>
                <c:pt idx="30">
                  <c:v>5.1666666666666661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14</c:v>
                </c:pt>
                <c:pt idx="13">
                  <c:v>37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8.5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4.875</c:v>
                </c:pt>
                <c:pt idx="1">
                  <c:v>4.3499999999999996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4.9333333333333336</c:v>
                </c:pt>
                <c:pt idx="10">
                  <c:v>0</c:v>
                </c:pt>
                <c:pt idx="11">
                  <c:v>5</c:v>
                </c:pt>
                <c:pt idx="12">
                  <c:v>5.56</c:v>
                </c:pt>
                <c:pt idx="13">
                  <c:v>4.6000000000000005</c:v>
                </c:pt>
                <c:pt idx="14">
                  <c:v>5.5399999999999991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8.5500000000000007</c:v>
                </c:pt>
                <c:pt idx="1">
                  <c:v>8.1666666666666661</c:v>
                </c:pt>
                <c:pt idx="2">
                  <c:v>9.3000000000000007</c:v>
                </c:pt>
                <c:pt idx="3">
                  <c:v>0</c:v>
                </c:pt>
                <c:pt idx="4">
                  <c:v>4.0999999999999996</c:v>
                </c:pt>
                <c:pt idx="5">
                  <c:v>0</c:v>
                </c:pt>
                <c:pt idx="6">
                  <c:v>10.7</c:v>
                </c:pt>
                <c:pt idx="7">
                  <c:v>6.5</c:v>
                </c:pt>
                <c:pt idx="8">
                  <c:v>7.4</c:v>
                </c:pt>
                <c:pt idx="9">
                  <c:v>6.6</c:v>
                </c:pt>
                <c:pt idx="10">
                  <c:v>0</c:v>
                </c:pt>
                <c:pt idx="11">
                  <c:v>9.6</c:v>
                </c:pt>
                <c:pt idx="12">
                  <c:v>6.9666666666666659</c:v>
                </c:pt>
                <c:pt idx="13">
                  <c:v>8.7166666666666668</c:v>
                </c:pt>
                <c:pt idx="14">
                  <c:v>11.733333333333334</c:v>
                </c:pt>
                <c:pt idx="15">
                  <c:v>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0" zoomScaleNormal="80" workbookViewId="0">
      <pane xSplit="5" ySplit="6" topLeftCell="F4310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G22" sqref="G22"/>
    </sheetView>
  </sheetViews>
  <sheetFormatPr defaultRowHeight="14.25"/>
  <cols>
    <col min="1" max="1" width="9" style="11"/>
    <col min="2" max="2" width="10.5" style="12" bestFit="1" customWidth="1"/>
    <col min="3" max="3" width="9" style="56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6" t="s">
        <v>45</v>
      </c>
      <c r="D5" s="11" t="s">
        <v>46</v>
      </c>
      <c r="E5" s="11" t="s">
        <v>47</v>
      </c>
      <c r="F5" s="55" t="s">
        <v>96</v>
      </c>
      <c r="G5" s="55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5" t="s">
        <v>128</v>
      </c>
      <c r="U5" s="55" t="s">
        <v>163</v>
      </c>
      <c r="V5" s="55" t="s">
        <v>164</v>
      </c>
      <c r="W5" s="55" t="s">
        <v>165</v>
      </c>
      <c r="X5" s="55" t="s">
        <v>176</v>
      </c>
      <c r="Y5" s="55" t="s">
        <v>167</v>
      </c>
      <c r="Z5" s="11" t="s">
        <v>48</v>
      </c>
      <c r="AA5" s="11" t="s">
        <v>18</v>
      </c>
      <c r="AB5" s="55" t="s">
        <v>176</v>
      </c>
      <c r="AC5" s="55" t="s">
        <v>167</v>
      </c>
      <c r="AE5" s="55" t="s">
        <v>96</v>
      </c>
      <c r="AF5" s="55" t="s">
        <v>175</v>
      </c>
      <c r="AG5" s="55" t="s">
        <v>95</v>
      </c>
      <c r="AH5" s="55" t="s">
        <v>174</v>
      </c>
      <c r="AI5" s="55" t="s">
        <v>128</v>
      </c>
      <c r="AJ5" s="11" t="s">
        <v>48</v>
      </c>
      <c r="AK5" s="17" t="s">
        <v>18</v>
      </c>
      <c r="AL5" s="55" t="s">
        <v>164</v>
      </c>
      <c r="AM5" s="55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6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57">
        <v>44927</v>
      </c>
      <c r="C7" s="54">
        <v>0</v>
      </c>
      <c r="D7" s="53">
        <v>6.7</v>
      </c>
      <c r="E7" s="53">
        <v>12.8</v>
      </c>
      <c r="F7" s="53">
        <v>0</v>
      </c>
      <c r="G7" s="53">
        <v>6.9</v>
      </c>
      <c r="H7" s="53">
        <v>0</v>
      </c>
      <c r="I7" s="53">
        <v>3.2</v>
      </c>
      <c r="J7" s="53" t="s">
        <v>161</v>
      </c>
      <c r="K7" s="53">
        <v>3.3</v>
      </c>
      <c r="L7" s="53" t="s">
        <v>161</v>
      </c>
      <c r="M7" s="54">
        <v>0.99812499999999993</v>
      </c>
      <c r="N7" s="53">
        <v>5.8</v>
      </c>
      <c r="O7" s="53" t="s">
        <v>154</v>
      </c>
      <c r="P7" s="54">
        <v>0.99806712962962962</v>
      </c>
      <c r="Q7" s="53">
        <v>3.8</v>
      </c>
      <c r="R7" s="53" t="s">
        <v>161</v>
      </c>
      <c r="S7" s="53">
        <v>0.9</v>
      </c>
      <c r="T7" s="53">
        <v>53</v>
      </c>
      <c r="U7" s="53">
        <v>0</v>
      </c>
      <c r="V7" s="53">
        <v>72</v>
      </c>
      <c r="W7" s="53">
        <v>0</v>
      </c>
      <c r="X7" s="53">
        <v>0.51900000000000002</v>
      </c>
      <c r="Y7" s="53">
        <v>18.37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0.20233834228249209</v>
      </c>
      <c r="AC7" s="63" t="s">
        <v>203</v>
      </c>
      <c r="AE7" s="11">
        <f>SUM(F7:F12)</f>
        <v>0</v>
      </c>
      <c r="AF7" s="11">
        <f>AVERAGE(AB7:AB12)</f>
        <v>0.20233834228249206</v>
      </c>
      <c r="AG7" s="11">
        <f>AVERAGE(G7:G12)</f>
        <v>6.8999999999999995</v>
      </c>
      <c r="AH7" s="11" t="e">
        <f>AVERAGE(AC7:AC12)</f>
        <v>#DIV/0!</v>
      </c>
      <c r="AI7" s="11">
        <f>AVERAGE(T7:T12)</f>
        <v>53.133333333333326</v>
      </c>
      <c r="AJ7" s="11">
        <f>SUMIF(H7:H12,"&gt;0",H7:H12)</f>
        <v>0</v>
      </c>
      <c r="AK7" s="17">
        <f>SUM(AA7:AA12)/60</f>
        <v>0</v>
      </c>
      <c r="AL7" s="17">
        <f>SUM(V7:V12)</f>
        <v>476</v>
      </c>
      <c r="AM7" s="17">
        <f>AVERAGE(W7:W12)</f>
        <v>0</v>
      </c>
      <c r="AN7" s="11">
        <f>AVERAGE(I7:I12)</f>
        <v>3.1666666666666665</v>
      </c>
      <c r="AO7" s="11">
        <f>MAX(K7:K12)</f>
        <v>3.6</v>
      </c>
      <c r="AP7" s="13" t="str">
        <f ca="1">INDIRECT(ADDRESS(MATCH(AO7,K7:K12,0)+A7-1,12))</f>
        <v>W</v>
      </c>
      <c r="AQ7" s="13">
        <f ca="1">INDIRECT(ADDRESS(MATCH(AO7,K7:K12,0)+A7-1,13))</f>
        <v>2.521990740740741E-2</v>
      </c>
      <c r="AR7" s="11">
        <f>MAX(N7:N12)</f>
        <v>7</v>
      </c>
      <c r="AS7" s="13" t="str">
        <f ca="1">INDIRECT(ADDRESS(MATCH(AR7,N7:N12,0)+A7-1,15))</f>
        <v>WSW</v>
      </c>
      <c r="AT7" s="13">
        <f ca="1">INDIRECT(ADDRESS(MATCH(AR7,N7:N12,0)+A7-1,16))</f>
        <v>2.7245370370370368E-2</v>
      </c>
    </row>
    <row r="8" spans="1:46">
      <c r="A8" s="11">
        <v>8</v>
      </c>
      <c r="B8" s="57">
        <v>44927</v>
      </c>
      <c r="C8" s="54">
        <v>6.9444444444444441E-3</v>
      </c>
      <c r="D8" s="53">
        <v>6.7</v>
      </c>
      <c r="E8" s="53">
        <v>12.8</v>
      </c>
      <c r="F8" s="53">
        <v>0</v>
      </c>
      <c r="G8" s="53">
        <v>7.1</v>
      </c>
      <c r="H8" s="53">
        <v>0</v>
      </c>
      <c r="I8" s="53">
        <v>3.2</v>
      </c>
      <c r="J8" s="53" t="s">
        <v>161</v>
      </c>
      <c r="K8" s="53">
        <v>3.5</v>
      </c>
      <c r="L8" s="53" t="s">
        <v>161</v>
      </c>
      <c r="M8" s="54">
        <v>4.5717592592592589E-3</v>
      </c>
      <c r="N8" s="53">
        <v>5.2</v>
      </c>
      <c r="O8" s="53" t="s">
        <v>154</v>
      </c>
      <c r="P8" s="54">
        <v>4.8958333333333328E-3</v>
      </c>
      <c r="Q8" s="53">
        <v>3</v>
      </c>
      <c r="R8" s="53" t="s">
        <v>161</v>
      </c>
      <c r="S8" s="53">
        <v>0.7</v>
      </c>
      <c r="T8" s="53">
        <v>53.6</v>
      </c>
      <c r="U8" s="53">
        <v>0</v>
      </c>
      <c r="V8" s="53">
        <v>75</v>
      </c>
      <c r="W8" s="53">
        <v>0</v>
      </c>
      <c r="X8" s="53">
        <v>0.51900000000000002</v>
      </c>
      <c r="Y8" s="53">
        <v>18.350000000000001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0.20233834228249209</v>
      </c>
      <c r="AC8" s="63" t="s">
        <v>204</v>
      </c>
    </row>
    <row r="9" spans="1:46">
      <c r="A9" s="11">
        <v>9</v>
      </c>
      <c r="B9" s="57">
        <v>44927</v>
      </c>
      <c r="C9" s="54">
        <v>1.3888888888888888E-2</v>
      </c>
      <c r="D9" s="53">
        <v>6.7</v>
      </c>
      <c r="E9" s="53">
        <v>12.8</v>
      </c>
      <c r="F9" s="53">
        <v>0</v>
      </c>
      <c r="G9" s="53">
        <v>6.8</v>
      </c>
      <c r="H9" s="53">
        <v>0</v>
      </c>
      <c r="I9" s="53">
        <v>2.8</v>
      </c>
      <c r="J9" s="53" t="s">
        <v>154</v>
      </c>
      <c r="K9" s="53">
        <v>3.2</v>
      </c>
      <c r="L9" s="53" t="s">
        <v>161</v>
      </c>
      <c r="M9" s="54">
        <v>6.9560185185185185E-3</v>
      </c>
      <c r="N9" s="53">
        <v>5</v>
      </c>
      <c r="O9" s="53" t="s">
        <v>158</v>
      </c>
      <c r="P9" s="54">
        <v>1.0902777777777777E-2</v>
      </c>
      <c r="Q9" s="53">
        <v>1.8</v>
      </c>
      <c r="R9" s="53" t="s">
        <v>161</v>
      </c>
      <c r="S9" s="53">
        <v>1</v>
      </c>
      <c r="T9" s="53">
        <v>52.2</v>
      </c>
      <c r="U9" s="53">
        <v>0</v>
      </c>
      <c r="V9" s="53">
        <v>82</v>
      </c>
      <c r="W9" s="53">
        <v>0</v>
      </c>
      <c r="X9" s="53">
        <v>0.51900000000000002</v>
      </c>
      <c r="Y9" s="53">
        <v>18.37</v>
      </c>
      <c r="Z9" s="11">
        <f t="shared" si="0"/>
        <v>0</v>
      </c>
      <c r="AA9" s="11">
        <f t="shared" si="1"/>
        <v>0</v>
      </c>
      <c r="AB9" s="53">
        <f t="shared" si="2"/>
        <v>0.20233834228249209</v>
      </c>
      <c r="AC9" s="63" t="s">
        <v>204</v>
      </c>
    </row>
    <row r="10" spans="1:46">
      <c r="A10" s="11">
        <v>10</v>
      </c>
      <c r="B10" s="57">
        <v>44927</v>
      </c>
      <c r="C10" s="54">
        <v>2.0833333333333332E-2</v>
      </c>
      <c r="D10" s="53">
        <v>6.8</v>
      </c>
      <c r="E10" s="53">
        <v>12.8</v>
      </c>
      <c r="F10" s="53">
        <v>0</v>
      </c>
      <c r="G10" s="53">
        <v>6.9</v>
      </c>
      <c r="H10" s="53">
        <v>0</v>
      </c>
      <c r="I10" s="53">
        <v>3.4</v>
      </c>
      <c r="J10" s="53" t="s">
        <v>161</v>
      </c>
      <c r="K10" s="53">
        <v>3.4</v>
      </c>
      <c r="L10" s="53" t="s">
        <v>161</v>
      </c>
      <c r="M10" s="54">
        <v>2.0833333333333332E-2</v>
      </c>
      <c r="N10" s="53">
        <v>5.7</v>
      </c>
      <c r="O10" s="53" t="s">
        <v>160</v>
      </c>
      <c r="P10" s="54">
        <v>1.834490740740741E-2</v>
      </c>
      <c r="Q10" s="53">
        <v>3.2</v>
      </c>
      <c r="R10" s="53" t="s">
        <v>161</v>
      </c>
      <c r="S10" s="53">
        <v>0.7</v>
      </c>
      <c r="T10" s="53">
        <v>53.1</v>
      </c>
      <c r="U10" s="53">
        <v>0</v>
      </c>
      <c r="V10" s="53">
        <v>75</v>
      </c>
      <c r="W10" s="53">
        <v>0</v>
      </c>
      <c r="X10" s="53">
        <v>0.51900000000000002</v>
      </c>
      <c r="Y10" s="53">
        <v>18.329999999999998</v>
      </c>
      <c r="Z10" s="11">
        <f t="shared" si="0"/>
        <v>0</v>
      </c>
      <c r="AA10" s="11">
        <f t="shared" si="1"/>
        <v>0</v>
      </c>
      <c r="AB10" s="53">
        <f t="shared" si="2"/>
        <v>0.20233834228249209</v>
      </c>
      <c r="AC10" s="63" t="s">
        <v>204</v>
      </c>
    </row>
    <row r="11" spans="1:46">
      <c r="A11" s="11">
        <v>11</v>
      </c>
      <c r="B11" s="57">
        <v>44927</v>
      </c>
      <c r="C11" s="54">
        <v>2.7777777777777776E-2</v>
      </c>
      <c r="D11" s="53">
        <v>6.8</v>
      </c>
      <c r="E11" s="53">
        <v>12.8</v>
      </c>
      <c r="F11" s="53">
        <v>0</v>
      </c>
      <c r="G11" s="53">
        <v>6.9</v>
      </c>
      <c r="H11" s="53">
        <v>0</v>
      </c>
      <c r="I11" s="53">
        <v>3.5</v>
      </c>
      <c r="J11" s="53" t="s">
        <v>154</v>
      </c>
      <c r="K11" s="53">
        <v>3.6</v>
      </c>
      <c r="L11" s="53" t="s">
        <v>154</v>
      </c>
      <c r="M11" s="54">
        <v>2.521990740740741E-2</v>
      </c>
      <c r="N11" s="53">
        <v>7</v>
      </c>
      <c r="O11" s="53" t="s">
        <v>161</v>
      </c>
      <c r="P11" s="54">
        <v>2.7245370370370368E-2</v>
      </c>
      <c r="Q11" s="53">
        <v>3.6</v>
      </c>
      <c r="R11" s="53" t="s">
        <v>161</v>
      </c>
      <c r="S11" s="53">
        <v>0.9</v>
      </c>
      <c r="T11" s="53">
        <v>53</v>
      </c>
      <c r="U11" s="53">
        <v>0</v>
      </c>
      <c r="V11" s="53">
        <v>85</v>
      </c>
      <c r="W11" s="53">
        <v>0</v>
      </c>
      <c r="X11" s="53">
        <v>0.51900000000000002</v>
      </c>
      <c r="Y11" s="53">
        <v>18.350000000000001</v>
      </c>
      <c r="Z11" s="11">
        <f t="shared" si="0"/>
        <v>0</v>
      </c>
      <c r="AA11" s="11">
        <f t="shared" si="1"/>
        <v>0</v>
      </c>
      <c r="AB11" s="53">
        <f t="shared" si="2"/>
        <v>0.20233834228249209</v>
      </c>
      <c r="AC11" s="63" t="s">
        <v>204</v>
      </c>
    </row>
    <row r="12" spans="1:46">
      <c r="A12" s="11">
        <v>12</v>
      </c>
      <c r="B12" s="57">
        <v>44927</v>
      </c>
      <c r="C12" s="54">
        <v>3.4722222222222224E-2</v>
      </c>
      <c r="D12" s="53">
        <v>6.8</v>
      </c>
      <c r="E12" s="53">
        <v>12.8</v>
      </c>
      <c r="F12" s="53">
        <v>0</v>
      </c>
      <c r="G12" s="53">
        <v>6.8</v>
      </c>
      <c r="H12" s="53">
        <v>0</v>
      </c>
      <c r="I12" s="53">
        <v>2.9</v>
      </c>
      <c r="J12" s="53" t="s">
        <v>161</v>
      </c>
      <c r="K12" s="53">
        <v>3.6</v>
      </c>
      <c r="L12" s="53" t="s">
        <v>154</v>
      </c>
      <c r="M12" s="54">
        <v>2.8067129629629626E-2</v>
      </c>
      <c r="N12" s="53">
        <v>5.6</v>
      </c>
      <c r="O12" s="53" t="s">
        <v>154</v>
      </c>
      <c r="P12" s="54">
        <v>3.3819444444444451E-2</v>
      </c>
      <c r="Q12" s="53">
        <v>4</v>
      </c>
      <c r="R12" s="53" t="s">
        <v>161</v>
      </c>
      <c r="S12" s="53">
        <v>0.9</v>
      </c>
      <c r="T12" s="53">
        <v>53.9</v>
      </c>
      <c r="U12" s="53">
        <v>1</v>
      </c>
      <c r="V12" s="53">
        <v>87</v>
      </c>
      <c r="W12" s="53">
        <v>0</v>
      </c>
      <c r="X12" s="53">
        <v>0.51900000000000002</v>
      </c>
      <c r="Y12" s="53">
        <v>18.36</v>
      </c>
      <c r="Z12" s="11">
        <f t="shared" si="0"/>
        <v>0</v>
      </c>
      <c r="AA12" s="11">
        <f t="shared" si="1"/>
        <v>0</v>
      </c>
      <c r="AB12" s="53">
        <f t="shared" si="2"/>
        <v>0.20233834228249209</v>
      </c>
      <c r="AC12" s="63" t="s">
        <v>204</v>
      </c>
    </row>
    <row r="13" spans="1:46">
      <c r="A13" s="11">
        <v>13</v>
      </c>
      <c r="B13" s="57">
        <v>44927</v>
      </c>
      <c r="C13" s="54">
        <v>4.1666666666666664E-2</v>
      </c>
      <c r="D13" s="53">
        <v>6.8</v>
      </c>
      <c r="E13" s="53">
        <v>12.8</v>
      </c>
      <c r="F13" s="53">
        <v>0</v>
      </c>
      <c r="G13" s="53">
        <v>6.8</v>
      </c>
      <c r="H13" s="53">
        <v>0</v>
      </c>
      <c r="I13" s="53">
        <v>3.5</v>
      </c>
      <c r="J13" s="53" t="s">
        <v>161</v>
      </c>
      <c r="K13" s="53">
        <v>3.6</v>
      </c>
      <c r="L13" s="53" t="s">
        <v>161</v>
      </c>
      <c r="M13" s="54">
        <v>4.027777777777778E-2</v>
      </c>
      <c r="N13" s="53">
        <v>6.4</v>
      </c>
      <c r="O13" s="53" t="s">
        <v>161</v>
      </c>
      <c r="P13" s="54">
        <v>3.5810185185185188E-2</v>
      </c>
      <c r="Q13" s="53">
        <v>2.2000000000000002</v>
      </c>
      <c r="R13" s="53" t="s">
        <v>160</v>
      </c>
      <c r="S13" s="53">
        <v>0.9</v>
      </c>
      <c r="T13" s="53">
        <v>50.6</v>
      </c>
      <c r="U13" s="53">
        <v>1</v>
      </c>
      <c r="V13" s="53">
        <v>70</v>
      </c>
      <c r="W13" s="53">
        <v>0</v>
      </c>
      <c r="X13" s="53">
        <v>0.51900000000000002</v>
      </c>
      <c r="Y13" s="53">
        <v>18.350000000000001</v>
      </c>
      <c r="Z13" s="11">
        <f t="shared" si="0"/>
        <v>0</v>
      </c>
      <c r="AA13" s="11">
        <f t="shared" si="1"/>
        <v>0</v>
      </c>
      <c r="AB13" s="53">
        <f t="shared" si="2"/>
        <v>0.20233834228249209</v>
      </c>
      <c r="AC13" s="63" t="s">
        <v>204</v>
      </c>
      <c r="AE13" s="11">
        <f t="shared" ref="AE13" si="3">SUM(F13:F18)</f>
        <v>0</v>
      </c>
      <c r="AF13" s="11">
        <f t="shared" ref="AF13" si="4">AVERAGE(AB13:AB18)</f>
        <v>0.20233834228249206</v>
      </c>
      <c r="AG13" s="11">
        <f t="shared" ref="AG13" si="5">AVERAGE(G13:G18)</f>
        <v>6.666666666666667</v>
      </c>
      <c r="AH13" s="11" t="e">
        <f t="shared" ref="AH13" si="6">AVERAGE(AC13:AC18)</f>
        <v>#DIV/0!</v>
      </c>
      <c r="AI13" s="11">
        <f t="shared" ref="AI13" si="7">AVERAGE(T13:T18)</f>
        <v>52.116666666666667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482</v>
      </c>
      <c r="AM13" s="17">
        <f t="shared" ref="AM13" si="11">AVERAGE(W13:W18)</f>
        <v>0</v>
      </c>
      <c r="AN13" s="11">
        <f t="shared" ref="AN13" si="12">AVERAGE(I13:I18)</f>
        <v>2.1333333333333333</v>
      </c>
      <c r="AO13" s="11">
        <f t="shared" ref="AO13" si="13">MAX(K13:K18)</f>
        <v>3.6</v>
      </c>
      <c r="AP13" s="13" t="str">
        <f t="shared" ref="AP13" ca="1" si="14">INDIRECT(ADDRESS(MATCH(AO13,K13:K18,0)+A13-1,12))</f>
        <v>WSW</v>
      </c>
      <c r="AQ13" s="13">
        <f t="shared" ref="AQ13" ca="1" si="15">INDIRECT(ADDRESS(MATCH(AO13,K13:K18,0)+A13-1,13))</f>
        <v>4.027777777777778E-2</v>
      </c>
      <c r="AR13" s="11">
        <f t="shared" ref="AR13" si="16">MAX(N13:N18)</f>
        <v>6.4</v>
      </c>
      <c r="AS13" s="13" t="str">
        <f t="shared" ref="AS13" ca="1" si="17">INDIRECT(ADDRESS(MATCH(AR13,N13:N18,0)+A13-1,15))</f>
        <v>WSW</v>
      </c>
      <c r="AT13" s="13">
        <f t="shared" ref="AT13" ca="1" si="18">INDIRECT(ADDRESS(MATCH(AR13,N13:N18,0)+A13-1,16))</f>
        <v>3.5810185185185188E-2</v>
      </c>
    </row>
    <row r="14" spans="1:46">
      <c r="A14" s="11">
        <v>14</v>
      </c>
      <c r="B14" s="57">
        <v>44927</v>
      </c>
      <c r="C14" s="54">
        <v>4.8611111111111112E-2</v>
      </c>
      <c r="D14" s="53">
        <v>6.8</v>
      </c>
      <c r="E14" s="53">
        <v>12.8</v>
      </c>
      <c r="F14" s="53">
        <v>0</v>
      </c>
      <c r="G14" s="53">
        <v>6.7</v>
      </c>
      <c r="H14" s="53">
        <v>-1E-3</v>
      </c>
      <c r="I14" s="53">
        <v>2</v>
      </c>
      <c r="J14" s="53" t="s">
        <v>160</v>
      </c>
      <c r="K14" s="53">
        <v>3.5</v>
      </c>
      <c r="L14" s="53" t="s">
        <v>161</v>
      </c>
      <c r="M14" s="54">
        <v>4.1678240740740745E-2</v>
      </c>
      <c r="N14" s="53">
        <v>3.4</v>
      </c>
      <c r="O14" s="53" t="s">
        <v>161</v>
      </c>
      <c r="P14" s="54">
        <v>4.760416666666667E-2</v>
      </c>
      <c r="Q14" s="53">
        <v>1.2</v>
      </c>
      <c r="R14" s="53" t="s">
        <v>156</v>
      </c>
      <c r="S14" s="53">
        <v>0.6</v>
      </c>
      <c r="T14" s="53">
        <v>51.4</v>
      </c>
      <c r="U14" s="53">
        <v>1</v>
      </c>
      <c r="V14" s="53">
        <v>88</v>
      </c>
      <c r="W14" s="53">
        <v>0</v>
      </c>
      <c r="X14" s="53">
        <v>0.51900000000000002</v>
      </c>
      <c r="Y14" s="53">
        <v>18.36</v>
      </c>
      <c r="Z14" s="11">
        <f t="shared" si="0"/>
        <v>-0.60000000000000009</v>
      </c>
      <c r="AA14" s="11">
        <f t="shared" si="1"/>
        <v>0</v>
      </c>
      <c r="AB14" s="53">
        <f t="shared" si="2"/>
        <v>0.20233834228249209</v>
      </c>
      <c r="AC14" s="63" t="s">
        <v>204</v>
      </c>
    </row>
    <row r="15" spans="1:46">
      <c r="A15" s="11">
        <v>15</v>
      </c>
      <c r="B15" s="57">
        <v>44927</v>
      </c>
      <c r="C15" s="54">
        <v>5.5555555555555552E-2</v>
      </c>
      <c r="D15" s="53">
        <v>6.8</v>
      </c>
      <c r="E15" s="53">
        <v>12.8</v>
      </c>
      <c r="F15" s="53">
        <v>0</v>
      </c>
      <c r="G15" s="53">
        <v>6.6</v>
      </c>
      <c r="H15" s="53">
        <v>0</v>
      </c>
      <c r="I15" s="53">
        <v>1.6</v>
      </c>
      <c r="J15" s="53" t="s">
        <v>153</v>
      </c>
      <c r="K15" s="53">
        <v>2</v>
      </c>
      <c r="L15" s="53" t="s">
        <v>160</v>
      </c>
      <c r="M15" s="54">
        <v>4.8622685185185179E-2</v>
      </c>
      <c r="N15" s="53">
        <v>3.5</v>
      </c>
      <c r="O15" s="53" t="s">
        <v>151</v>
      </c>
      <c r="P15" s="54">
        <v>5.4027777777777779E-2</v>
      </c>
      <c r="Q15" s="53">
        <v>1.8</v>
      </c>
      <c r="R15" s="53" t="s">
        <v>153</v>
      </c>
      <c r="S15" s="53">
        <v>0.5</v>
      </c>
      <c r="T15" s="53">
        <v>51.2</v>
      </c>
      <c r="U15" s="53">
        <v>0</v>
      </c>
      <c r="V15" s="53">
        <v>82</v>
      </c>
      <c r="W15" s="53">
        <v>0</v>
      </c>
      <c r="X15" s="53">
        <v>0.51900000000000002</v>
      </c>
      <c r="Y15" s="53">
        <v>18.329999999999998</v>
      </c>
      <c r="Z15" s="11">
        <f t="shared" si="0"/>
        <v>0</v>
      </c>
      <c r="AA15" s="11">
        <f t="shared" si="1"/>
        <v>0</v>
      </c>
      <c r="AB15" s="53">
        <f t="shared" si="2"/>
        <v>0.20233834228249209</v>
      </c>
      <c r="AC15" s="63" t="s">
        <v>204</v>
      </c>
    </row>
    <row r="16" spans="1:46">
      <c r="A16" s="11">
        <v>16</v>
      </c>
      <c r="B16" s="57">
        <v>44927</v>
      </c>
      <c r="C16" s="54">
        <v>6.25E-2</v>
      </c>
      <c r="D16" s="53">
        <v>6.7</v>
      </c>
      <c r="E16" s="53">
        <v>12.8</v>
      </c>
      <c r="F16" s="53">
        <v>0</v>
      </c>
      <c r="G16" s="53">
        <v>6.5</v>
      </c>
      <c r="H16" s="53">
        <v>0</v>
      </c>
      <c r="I16" s="53">
        <v>1.8</v>
      </c>
      <c r="J16" s="53" t="s">
        <v>153</v>
      </c>
      <c r="K16" s="53">
        <v>2.1</v>
      </c>
      <c r="L16" s="53" t="s">
        <v>153</v>
      </c>
      <c r="M16" s="54">
        <v>6.0601851851851851E-2</v>
      </c>
      <c r="N16" s="53">
        <v>3.3</v>
      </c>
      <c r="O16" s="53" t="s">
        <v>156</v>
      </c>
      <c r="P16" s="54">
        <v>5.6423611111111112E-2</v>
      </c>
      <c r="Q16" s="53">
        <v>1.6</v>
      </c>
      <c r="R16" s="53" t="s">
        <v>160</v>
      </c>
      <c r="S16" s="53">
        <v>0.5</v>
      </c>
      <c r="T16" s="53">
        <v>53.1</v>
      </c>
      <c r="U16" s="53">
        <v>1</v>
      </c>
      <c r="V16" s="53">
        <v>83</v>
      </c>
      <c r="W16" s="53">
        <v>0</v>
      </c>
      <c r="X16" s="53">
        <v>0.51900000000000002</v>
      </c>
      <c r="Y16" s="53">
        <v>18.32</v>
      </c>
      <c r="Z16" s="11">
        <f t="shared" si="0"/>
        <v>0</v>
      </c>
      <c r="AA16" s="11">
        <f t="shared" si="1"/>
        <v>0</v>
      </c>
      <c r="AB16" s="53">
        <f t="shared" si="2"/>
        <v>0.20233834228249209</v>
      </c>
      <c r="AC16" s="63" t="s">
        <v>204</v>
      </c>
    </row>
    <row r="17" spans="1:46">
      <c r="A17" s="11">
        <v>17</v>
      </c>
      <c r="B17" s="57">
        <v>44927</v>
      </c>
      <c r="C17" s="54">
        <v>6.9444444444444434E-2</v>
      </c>
      <c r="D17" s="53">
        <v>6.7</v>
      </c>
      <c r="E17" s="53">
        <v>12.8</v>
      </c>
      <c r="F17" s="53">
        <v>0</v>
      </c>
      <c r="G17" s="53">
        <v>6.4</v>
      </c>
      <c r="H17" s="53">
        <v>0</v>
      </c>
      <c r="I17" s="53">
        <v>2</v>
      </c>
      <c r="J17" s="53" t="s">
        <v>156</v>
      </c>
      <c r="K17" s="53">
        <v>2</v>
      </c>
      <c r="L17" s="53" t="s">
        <v>156</v>
      </c>
      <c r="M17" s="54">
        <v>6.9444444444444434E-2</v>
      </c>
      <c r="N17" s="53">
        <v>3.4</v>
      </c>
      <c r="O17" s="53" t="s">
        <v>160</v>
      </c>
      <c r="P17" s="54">
        <v>6.6145833333333334E-2</v>
      </c>
      <c r="Q17" s="53">
        <v>1.7</v>
      </c>
      <c r="R17" s="53" t="s">
        <v>160</v>
      </c>
      <c r="S17" s="53">
        <v>0.4</v>
      </c>
      <c r="T17" s="53">
        <v>54.3</v>
      </c>
      <c r="U17" s="53">
        <v>0</v>
      </c>
      <c r="V17" s="53">
        <v>72</v>
      </c>
      <c r="W17" s="53">
        <v>0</v>
      </c>
      <c r="X17" s="53">
        <v>0.51900000000000002</v>
      </c>
      <c r="Y17" s="53">
        <v>18.34</v>
      </c>
      <c r="Z17" s="11">
        <f t="shared" si="0"/>
        <v>0</v>
      </c>
      <c r="AA17" s="11">
        <f t="shared" si="1"/>
        <v>0</v>
      </c>
      <c r="AB17" s="53">
        <f t="shared" si="2"/>
        <v>0.20233834228249209</v>
      </c>
      <c r="AC17" s="63" t="s">
        <v>204</v>
      </c>
    </row>
    <row r="18" spans="1:46">
      <c r="A18" s="11">
        <v>18</v>
      </c>
      <c r="B18" s="57">
        <v>44927</v>
      </c>
      <c r="C18" s="54">
        <v>7.6388888888888895E-2</v>
      </c>
      <c r="D18" s="53">
        <v>6.6</v>
      </c>
      <c r="E18" s="53">
        <v>12.8</v>
      </c>
      <c r="F18" s="53">
        <v>0</v>
      </c>
      <c r="G18" s="53">
        <v>7</v>
      </c>
      <c r="H18" s="53">
        <v>0</v>
      </c>
      <c r="I18" s="53">
        <v>1.9</v>
      </c>
      <c r="J18" s="53" t="s">
        <v>161</v>
      </c>
      <c r="K18" s="53">
        <v>2.1</v>
      </c>
      <c r="L18" s="53" t="s">
        <v>160</v>
      </c>
      <c r="M18" s="54">
        <v>7.2372685185185193E-2</v>
      </c>
      <c r="N18" s="53">
        <v>3.1</v>
      </c>
      <c r="O18" s="53" t="s">
        <v>161</v>
      </c>
      <c r="P18" s="54">
        <v>7.0370370370370375E-2</v>
      </c>
      <c r="Q18" s="53">
        <v>2.1</v>
      </c>
      <c r="R18" s="53" t="s">
        <v>161</v>
      </c>
      <c r="S18" s="53">
        <v>0.5</v>
      </c>
      <c r="T18" s="53">
        <v>52.1</v>
      </c>
      <c r="U18" s="53">
        <v>0</v>
      </c>
      <c r="V18" s="53">
        <v>87</v>
      </c>
      <c r="W18" s="53">
        <v>0</v>
      </c>
      <c r="X18" s="53">
        <v>0.51900000000000002</v>
      </c>
      <c r="Y18" s="53">
        <v>18.350000000000001</v>
      </c>
      <c r="Z18" s="11">
        <f t="shared" si="0"/>
        <v>0</v>
      </c>
      <c r="AA18" s="11">
        <f t="shared" si="1"/>
        <v>0</v>
      </c>
      <c r="AB18" s="53">
        <f t="shared" si="2"/>
        <v>0.20233834228249209</v>
      </c>
      <c r="AC18" s="63" t="s">
        <v>204</v>
      </c>
    </row>
    <row r="19" spans="1:46">
      <c r="A19" s="11">
        <v>19</v>
      </c>
      <c r="B19" s="57">
        <v>44927</v>
      </c>
      <c r="C19" s="54">
        <v>8.3333333333333329E-2</v>
      </c>
      <c r="D19" s="53">
        <v>6.6</v>
      </c>
      <c r="E19" s="53">
        <v>12.8</v>
      </c>
      <c r="F19" s="53">
        <v>0</v>
      </c>
      <c r="G19" s="53">
        <v>6.9</v>
      </c>
      <c r="H19" s="53">
        <v>0</v>
      </c>
      <c r="I19" s="53">
        <v>2.5</v>
      </c>
      <c r="J19" s="53" t="s">
        <v>160</v>
      </c>
      <c r="K19" s="53">
        <v>2.5</v>
      </c>
      <c r="L19" s="53" t="s">
        <v>161</v>
      </c>
      <c r="M19" s="54">
        <v>8.1388888888888886E-2</v>
      </c>
      <c r="N19" s="53">
        <v>5.0999999999999996</v>
      </c>
      <c r="O19" s="53" t="s">
        <v>156</v>
      </c>
      <c r="P19" s="54">
        <v>7.8611111111111118E-2</v>
      </c>
      <c r="Q19" s="53">
        <v>3.7</v>
      </c>
      <c r="R19" s="53" t="s">
        <v>154</v>
      </c>
      <c r="S19" s="53">
        <v>0.9</v>
      </c>
      <c r="T19" s="53">
        <v>53.6</v>
      </c>
      <c r="U19" s="53">
        <v>0</v>
      </c>
      <c r="V19" s="53">
        <v>81</v>
      </c>
      <c r="W19" s="53">
        <v>0</v>
      </c>
      <c r="X19" s="53">
        <v>0.51900000000000002</v>
      </c>
      <c r="Y19" s="53">
        <v>18.309999999999999</v>
      </c>
      <c r="Z19" s="11">
        <f t="shared" si="0"/>
        <v>0</v>
      </c>
      <c r="AA19" s="11">
        <f t="shared" si="1"/>
        <v>0</v>
      </c>
      <c r="AB19" s="53">
        <f t="shared" si="2"/>
        <v>0.20233834228249209</v>
      </c>
      <c r="AC19" s="63" t="s">
        <v>204</v>
      </c>
      <c r="AE19" s="11">
        <f t="shared" ref="AE19" si="19">SUM(F19:F24)</f>
        <v>0</v>
      </c>
      <c r="AF19" s="11">
        <f t="shared" ref="AF19" si="20">AVERAGE(AB19:AB24)</f>
        <v>0.2021730910209828</v>
      </c>
      <c r="AG19" s="11">
        <f t="shared" ref="AG19" si="21">AVERAGE(G19:G24)</f>
        <v>6.9833333333333334</v>
      </c>
      <c r="AH19" s="11" t="e">
        <f t="shared" ref="AH19" si="22">AVERAGE(AC19:AC24)</f>
        <v>#DIV/0!</v>
      </c>
      <c r="AI19" s="11">
        <f t="shared" ref="AI19" si="23">AVERAGE(T19:T24)</f>
        <v>52.783333333333331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479</v>
      </c>
      <c r="AM19" s="17">
        <f t="shared" ref="AM19" si="27">AVERAGE(W19:W24)</f>
        <v>0</v>
      </c>
      <c r="AN19" s="11">
        <f t="shared" ref="AN19" si="28">AVERAGE(I19:I24)</f>
        <v>2.4666666666666668</v>
      </c>
      <c r="AO19" s="11">
        <f t="shared" ref="AO19" si="29">MAX(K19:K24)</f>
        <v>2.7</v>
      </c>
      <c r="AP19" s="13" t="str">
        <f t="shared" ref="AP19" ca="1" si="30">INDIRECT(ADDRESS(MATCH(AO19,K19:K24,0)+A19-1,12))</f>
        <v>SW</v>
      </c>
      <c r="AQ19" s="13">
        <f t="shared" ref="AQ19" ca="1" si="31">INDIRECT(ADDRESS(MATCH(AO19,K19:K24,0)+A19-1,13))</f>
        <v>9.9560185185185182E-2</v>
      </c>
      <c r="AR19" s="11">
        <f t="shared" ref="AR19" si="32">MAX(N19:N24)</f>
        <v>5.0999999999999996</v>
      </c>
      <c r="AS19" s="13" t="str">
        <f t="shared" ref="AS19" ca="1" si="33">INDIRECT(ADDRESS(MATCH(AR19,N19:N24,0)+A19-1,15))</f>
        <v>SSW</v>
      </c>
      <c r="AT19" s="13">
        <f t="shared" ref="AT19" ca="1" si="34">INDIRECT(ADDRESS(MATCH(AR19,N19:N24,0)+A19-1,16))</f>
        <v>7.8611111111111118E-2</v>
      </c>
    </row>
    <row r="20" spans="1:46">
      <c r="A20" s="11">
        <v>20</v>
      </c>
      <c r="B20" s="57">
        <v>44927</v>
      </c>
      <c r="C20" s="54">
        <v>9.0277777777777776E-2</v>
      </c>
      <c r="D20" s="53">
        <v>6.7</v>
      </c>
      <c r="E20" s="53">
        <v>12.8</v>
      </c>
      <c r="F20" s="53">
        <v>0</v>
      </c>
      <c r="G20" s="53">
        <v>6.9</v>
      </c>
      <c r="H20" s="53">
        <v>0</v>
      </c>
      <c r="I20" s="53">
        <v>2.4</v>
      </c>
      <c r="J20" s="53" t="s">
        <v>160</v>
      </c>
      <c r="K20" s="53">
        <v>2.6</v>
      </c>
      <c r="L20" s="53" t="s">
        <v>161</v>
      </c>
      <c r="M20" s="54">
        <v>8.4618055555555557E-2</v>
      </c>
      <c r="N20" s="53">
        <v>4.3</v>
      </c>
      <c r="O20" s="53" t="s">
        <v>160</v>
      </c>
      <c r="P20" s="54">
        <v>8.8043981481481473E-2</v>
      </c>
      <c r="Q20" s="53">
        <v>2</v>
      </c>
      <c r="R20" s="53" t="s">
        <v>160</v>
      </c>
      <c r="S20" s="53">
        <v>0.7</v>
      </c>
      <c r="T20" s="53">
        <v>54.4</v>
      </c>
      <c r="U20" s="53">
        <v>0</v>
      </c>
      <c r="V20" s="53">
        <v>91</v>
      </c>
      <c r="W20" s="53">
        <v>0</v>
      </c>
      <c r="X20" s="53">
        <v>0.51900000000000002</v>
      </c>
      <c r="Y20" s="53">
        <v>18.32</v>
      </c>
      <c r="Z20" s="11">
        <f t="shared" si="0"/>
        <v>0</v>
      </c>
      <c r="AA20" s="11">
        <f t="shared" si="1"/>
        <v>0</v>
      </c>
      <c r="AB20" s="53">
        <f t="shared" si="2"/>
        <v>0.20233834228249209</v>
      </c>
      <c r="AC20" s="63" t="s">
        <v>204</v>
      </c>
    </row>
    <row r="21" spans="1:46">
      <c r="A21" s="11">
        <v>21</v>
      </c>
      <c r="B21" s="57">
        <v>44927</v>
      </c>
      <c r="C21" s="54">
        <v>9.7222222222222224E-2</v>
      </c>
      <c r="D21" s="53">
        <v>6.6</v>
      </c>
      <c r="E21" s="53">
        <v>12.7</v>
      </c>
      <c r="F21" s="53">
        <v>0</v>
      </c>
      <c r="G21" s="53">
        <v>7.1</v>
      </c>
      <c r="H21" s="53">
        <v>0</v>
      </c>
      <c r="I21" s="53">
        <v>2.6</v>
      </c>
      <c r="J21" s="53" t="s">
        <v>160</v>
      </c>
      <c r="K21" s="53">
        <v>2.6</v>
      </c>
      <c r="L21" s="53" t="s">
        <v>156</v>
      </c>
      <c r="M21" s="54">
        <v>9.418981481481481E-2</v>
      </c>
      <c r="N21" s="53">
        <v>4.9000000000000004</v>
      </c>
      <c r="O21" s="53" t="s">
        <v>154</v>
      </c>
      <c r="P21" s="54">
        <v>9.4756944444444449E-2</v>
      </c>
      <c r="Q21" s="53">
        <v>2.2999999999999998</v>
      </c>
      <c r="R21" s="53" t="s">
        <v>160</v>
      </c>
      <c r="S21" s="53">
        <v>0.7</v>
      </c>
      <c r="T21" s="53">
        <v>54.3</v>
      </c>
      <c r="U21" s="53">
        <v>0</v>
      </c>
      <c r="V21" s="53">
        <v>100</v>
      </c>
      <c r="W21" s="53">
        <v>0</v>
      </c>
      <c r="X21" s="53">
        <v>0.51900000000000002</v>
      </c>
      <c r="Y21" s="53">
        <v>18.34</v>
      </c>
      <c r="Z21" s="11">
        <f t="shared" si="0"/>
        <v>0</v>
      </c>
      <c r="AA21" s="11">
        <f t="shared" si="1"/>
        <v>0</v>
      </c>
      <c r="AB21" s="53">
        <f t="shared" si="2"/>
        <v>0.20233834228249209</v>
      </c>
      <c r="AC21" s="63" t="s">
        <v>204</v>
      </c>
    </row>
    <row r="22" spans="1:46">
      <c r="A22" s="11">
        <v>22</v>
      </c>
      <c r="B22" s="57">
        <v>44927</v>
      </c>
      <c r="C22" s="54">
        <v>0.10416666666666667</v>
      </c>
      <c r="D22" s="53">
        <v>6.8</v>
      </c>
      <c r="E22" s="53">
        <v>12.7</v>
      </c>
      <c r="F22" s="53">
        <v>0</v>
      </c>
      <c r="G22" s="53">
        <v>7.2</v>
      </c>
      <c r="H22" s="53">
        <v>0</v>
      </c>
      <c r="I22" s="53">
        <v>2.6</v>
      </c>
      <c r="J22" s="53" t="s">
        <v>160</v>
      </c>
      <c r="K22" s="53">
        <v>2.7</v>
      </c>
      <c r="L22" s="53" t="s">
        <v>160</v>
      </c>
      <c r="M22" s="54">
        <v>9.9560185185185182E-2</v>
      </c>
      <c r="N22" s="53">
        <v>4.5</v>
      </c>
      <c r="O22" s="53" t="s">
        <v>161</v>
      </c>
      <c r="P22" s="54">
        <v>0.10291666666666666</v>
      </c>
      <c r="Q22" s="53">
        <v>1.7</v>
      </c>
      <c r="R22" s="53" t="s">
        <v>160</v>
      </c>
      <c r="S22" s="53">
        <v>0.7</v>
      </c>
      <c r="T22" s="53">
        <v>50.7</v>
      </c>
      <c r="U22" s="53">
        <v>0</v>
      </c>
      <c r="V22" s="53">
        <v>65</v>
      </c>
      <c r="W22" s="53">
        <v>0</v>
      </c>
      <c r="X22" s="53">
        <v>0.51800000000000002</v>
      </c>
      <c r="Y22" s="53">
        <v>18.38</v>
      </c>
      <c r="Z22" s="11">
        <f t="shared" si="0"/>
        <v>0</v>
      </c>
      <c r="AA22" s="11">
        <f t="shared" si="1"/>
        <v>0</v>
      </c>
      <c r="AB22" s="53">
        <f t="shared" si="2"/>
        <v>0.20184258849796419</v>
      </c>
      <c r="AC22" s="63" t="s">
        <v>204</v>
      </c>
    </row>
    <row r="23" spans="1:46">
      <c r="A23" s="11">
        <v>23</v>
      </c>
      <c r="B23" s="57">
        <v>44927</v>
      </c>
      <c r="C23" s="54">
        <v>0.1111111111111111</v>
      </c>
      <c r="D23" s="53">
        <v>6.7</v>
      </c>
      <c r="E23" s="53">
        <v>12.7</v>
      </c>
      <c r="F23" s="53">
        <v>0</v>
      </c>
      <c r="G23" s="53">
        <v>6.9</v>
      </c>
      <c r="H23" s="53">
        <v>-1E-3</v>
      </c>
      <c r="I23" s="53">
        <v>2.4</v>
      </c>
      <c r="J23" s="53" t="s">
        <v>161</v>
      </c>
      <c r="K23" s="53">
        <v>2.6</v>
      </c>
      <c r="L23" s="53" t="s">
        <v>160</v>
      </c>
      <c r="M23" s="54">
        <v>0.10417824074074074</v>
      </c>
      <c r="N23" s="53">
        <v>4.5999999999999996</v>
      </c>
      <c r="O23" s="53" t="s">
        <v>160</v>
      </c>
      <c r="P23" s="54">
        <v>0.10995370370370371</v>
      </c>
      <c r="Q23" s="53">
        <v>3.2</v>
      </c>
      <c r="R23" s="53" t="s">
        <v>161</v>
      </c>
      <c r="S23" s="53">
        <v>0.7</v>
      </c>
      <c r="T23" s="53">
        <v>51.7</v>
      </c>
      <c r="U23" s="53">
        <v>0</v>
      </c>
      <c r="V23" s="53">
        <v>76</v>
      </c>
      <c r="W23" s="53">
        <v>0</v>
      </c>
      <c r="X23" s="53">
        <v>0.51900000000000002</v>
      </c>
      <c r="Y23" s="53">
        <v>18.350000000000001</v>
      </c>
      <c r="Z23" s="11">
        <f t="shared" si="0"/>
        <v>-0.60000000000000009</v>
      </c>
      <c r="AA23" s="11">
        <f t="shared" si="1"/>
        <v>0</v>
      </c>
      <c r="AB23" s="53">
        <f t="shared" si="2"/>
        <v>0.20233834228249209</v>
      </c>
      <c r="AC23" s="63" t="s">
        <v>204</v>
      </c>
    </row>
    <row r="24" spans="1:46">
      <c r="A24" s="11">
        <v>24</v>
      </c>
      <c r="B24" s="57">
        <v>44927</v>
      </c>
      <c r="C24" s="54">
        <v>0.11805555555555557</v>
      </c>
      <c r="D24" s="53">
        <v>6.7</v>
      </c>
      <c r="E24" s="53">
        <v>12.7</v>
      </c>
      <c r="F24" s="53">
        <v>0</v>
      </c>
      <c r="G24" s="53">
        <v>6.9</v>
      </c>
      <c r="H24" s="53">
        <v>-1E-3</v>
      </c>
      <c r="I24" s="53">
        <v>2.2999999999999998</v>
      </c>
      <c r="J24" s="53" t="s">
        <v>161</v>
      </c>
      <c r="K24" s="53">
        <v>2.6</v>
      </c>
      <c r="L24" s="53" t="s">
        <v>161</v>
      </c>
      <c r="M24" s="54">
        <v>0.11296296296296297</v>
      </c>
      <c r="N24" s="53">
        <v>4</v>
      </c>
      <c r="O24" s="53" t="s">
        <v>161</v>
      </c>
      <c r="P24" s="54">
        <v>0.11115740740740741</v>
      </c>
      <c r="Q24" s="53">
        <v>2.2999999999999998</v>
      </c>
      <c r="R24" s="53" t="s">
        <v>161</v>
      </c>
      <c r="S24" s="53">
        <v>0.8</v>
      </c>
      <c r="T24" s="53">
        <v>52</v>
      </c>
      <c r="U24" s="53">
        <v>0</v>
      </c>
      <c r="V24" s="53">
        <v>66</v>
      </c>
      <c r="W24" s="53">
        <v>0</v>
      </c>
      <c r="X24" s="53">
        <v>0.51800000000000002</v>
      </c>
      <c r="Y24" s="53">
        <v>18.34</v>
      </c>
      <c r="Z24" s="11">
        <f t="shared" si="0"/>
        <v>-0.60000000000000009</v>
      </c>
      <c r="AA24" s="11">
        <f t="shared" si="1"/>
        <v>0</v>
      </c>
      <c r="AB24" s="53">
        <f t="shared" si="2"/>
        <v>0.20184258849796419</v>
      </c>
      <c r="AC24" s="63" t="s">
        <v>204</v>
      </c>
    </row>
    <row r="25" spans="1:46">
      <c r="A25" s="11">
        <v>25</v>
      </c>
      <c r="B25" s="57">
        <v>44927</v>
      </c>
      <c r="C25" s="54">
        <v>0.125</v>
      </c>
      <c r="D25" s="53">
        <v>6.6</v>
      </c>
      <c r="E25" s="53">
        <v>12.7</v>
      </c>
      <c r="F25" s="53">
        <v>0</v>
      </c>
      <c r="G25" s="53">
        <v>6.8</v>
      </c>
      <c r="H25" s="53">
        <v>-1E-3</v>
      </c>
      <c r="I25" s="53">
        <v>2.1</v>
      </c>
      <c r="J25" s="53" t="s">
        <v>160</v>
      </c>
      <c r="K25" s="53">
        <v>2.2999999999999998</v>
      </c>
      <c r="L25" s="53" t="s">
        <v>161</v>
      </c>
      <c r="M25" s="54">
        <v>0.12284722222222222</v>
      </c>
      <c r="N25" s="53">
        <v>5</v>
      </c>
      <c r="O25" s="53" t="s">
        <v>160</v>
      </c>
      <c r="P25" s="54">
        <v>0.12047453703703703</v>
      </c>
      <c r="Q25" s="53">
        <v>1.6</v>
      </c>
      <c r="R25" s="53" t="s">
        <v>160</v>
      </c>
      <c r="S25" s="53">
        <v>0.7</v>
      </c>
      <c r="T25" s="53">
        <v>53.1</v>
      </c>
      <c r="U25" s="53">
        <v>0</v>
      </c>
      <c r="V25" s="53">
        <v>87</v>
      </c>
      <c r="W25" s="53">
        <v>0</v>
      </c>
      <c r="X25" s="53">
        <v>0.51800000000000002</v>
      </c>
      <c r="Y25" s="53">
        <v>18.32</v>
      </c>
      <c r="Z25" s="11">
        <f t="shared" si="0"/>
        <v>-0.60000000000000009</v>
      </c>
      <c r="AA25" s="11">
        <f t="shared" si="1"/>
        <v>0</v>
      </c>
      <c r="AB25" s="53">
        <f t="shared" si="2"/>
        <v>0.20184258849796419</v>
      </c>
      <c r="AC25" s="63" t="s">
        <v>204</v>
      </c>
      <c r="AE25" s="11">
        <f t="shared" ref="AE25" si="35">SUM(F25:F30)</f>
        <v>0</v>
      </c>
      <c r="AF25" s="11">
        <f t="shared" ref="AF25" si="36">AVERAGE(AB25:AB30)</f>
        <v>0.20184258849796419</v>
      </c>
      <c r="AG25" s="11">
        <f t="shared" ref="AG25" si="37">AVERAGE(G25:G30)</f>
        <v>6.9666666666666659</v>
      </c>
      <c r="AH25" s="11" t="e">
        <f t="shared" ref="AH25" si="38">AVERAGE(AC25:AC30)</f>
        <v>#DIV/0!</v>
      </c>
      <c r="AI25" s="11">
        <f t="shared" ref="AI25" si="39">AVERAGE(T25:T30)</f>
        <v>53.583333333333336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503</v>
      </c>
      <c r="AM25" s="17">
        <f t="shared" ref="AM25" si="43">AVERAGE(W25:W30)</f>
        <v>0</v>
      </c>
      <c r="AN25" s="11">
        <f t="shared" ref="AN25" si="44">AVERAGE(I25:I30)</f>
        <v>2.3833333333333333</v>
      </c>
      <c r="AO25" s="11">
        <f t="shared" ref="AO25" si="45">MAX(K25:K30)</f>
        <v>3.4</v>
      </c>
      <c r="AP25" s="13" t="str">
        <f t="shared" ref="AP25" ca="1" si="46">INDIRECT(ADDRESS(MATCH(AO25,K25:K30,0)+A25-1,12))</f>
        <v>WSW</v>
      </c>
      <c r="AQ25" s="13">
        <f t="shared" ref="AQ25" ca="1" si="47">INDIRECT(ADDRESS(MATCH(AO25,K25:K30,0)+A25-1,13))</f>
        <v>0.14465277777777777</v>
      </c>
      <c r="AR25" s="11">
        <f t="shared" ref="AR25" si="48">MAX(N25:N30)</f>
        <v>6.9</v>
      </c>
      <c r="AS25" s="13" t="str">
        <f t="shared" ref="AS25" ca="1" si="49">INDIRECT(ADDRESS(MATCH(AR25,N25:N30,0)+A25-1,15))</f>
        <v>SW</v>
      </c>
      <c r="AT25" s="13">
        <f t="shared" ref="AT25" ca="1" si="50">INDIRECT(ADDRESS(MATCH(AR25,N25:N30,0)+A25-1,16))</f>
        <v>0.13875000000000001</v>
      </c>
    </row>
    <row r="26" spans="1:46">
      <c r="A26" s="11">
        <v>26</v>
      </c>
      <c r="B26" s="57">
        <v>44927</v>
      </c>
      <c r="C26" s="54">
        <v>0.13194444444444445</v>
      </c>
      <c r="D26" s="53">
        <v>6.5</v>
      </c>
      <c r="E26" s="53">
        <v>12.7</v>
      </c>
      <c r="F26" s="53">
        <v>0</v>
      </c>
      <c r="G26" s="53">
        <v>6.8</v>
      </c>
      <c r="H26" s="53">
        <v>0</v>
      </c>
      <c r="I26" s="53">
        <v>2</v>
      </c>
      <c r="J26" s="53" t="s">
        <v>160</v>
      </c>
      <c r="K26" s="53">
        <v>2.1</v>
      </c>
      <c r="L26" s="53" t="s">
        <v>160</v>
      </c>
      <c r="M26" s="54">
        <v>0.12501157407407407</v>
      </c>
      <c r="N26" s="53">
        <v>4.3</v>
      </c>
      <c r="O26" s="53" t="s">
        <v>160</v>
      </c>
      <c r="P26" s="54">
        <v>0.12892361111111111</v>
      </c>
      <c r="Q26" s="53">
        <v>1.7</v>
      </c>
      <c r="R26" s="53" t="s">
        <v>161</v>
      </c>
      <c r="S26" s="53">
        <v>0.5</v>
      </c>
      <c r="T26" s="53">
        <v>53</v>
      </c>
      <c r="U26" s="53">
        <v>0</v>
      </c>
      <c r="V26" s="53">
        <v>80</v>
      </c>
      <c r="W26" s="53">
        <v>0</v>
      </c>
      <c r="X26" s="53">
        <v>0.51800000000000002</v>
      </c>
      <c r="Y26" s="53">
        <v>18.34</v>
      </c>
      <c r="Z26" s="11">
        <f t="shared" si="0"/>
        <v>0</v>
      </c>
      <c r="AA26" s="11">
        <f t="shared" si="1"/>
        <v>0</v>
      </c>
      <c r="AB26" s="53">
        <f t="shared" si="2"/>
        <v>0.20184258849796419</v>
      </c>
      <c r="AC26" s="63" t="s">
        <v>204</v>
      </c>
    </row>
    <row r="27" spans="1:46">
      <c r="A27" s="11">
        <v>27</v>
      </c>
      <c r="B27" s="57">
        <v>44927</v>
      </c>
      <c r="C27" s="54">
        <v>0.1388888888888889</v>
      </c>
      <c r="D27" s="53">
        <v>6.4</v>
      </c>
      <c r="E27" s="53">
        <v>12.7</v>
      </c>
      <c r="F27" s="53">
        <v>0</v>
      </c>
      <c r="G27" s="53">
        <v>7.1</v>
      </c>
      <c r="H27" s="53">
        <v>0</v>
      </c>
      <c r="I27" s="53">
        <v>2.6</v>
      </c>
      <c r="J27" s="53" t="s">
        <v>160</v>
      </c>
      <c r="K27" s="53">
        <v>2.6</v>
      </c>
      <c r="L27" s="53" t="s">
        <v>160</v>
      </c>
      <c r="M27" s="54">
        <v>0.1388888888888889</v>
      </c>
      <c r="N27" s="53">
        <v>6.9</v>
      </c>
      <c r="O27" s="53" t="s">
        <v>160</v>
      </c>
      <c r="P27" s="54">
        <v>0.13875000000000001</v>
      </c>
      <c r="Q27" s="53">
        <v>3.6</v>
      </c>
      <c r="R27" s="53" t="s">
        <v>160</v>
      </c>
      <c r="S27" s="53">
        <v>1.1000000000000001</v>
      </c>
      <c r="T27" s="53">
        <v>53.4</v>
      </c>
      <c r="U27" s="53">
        <v>0</v>
      </c>
      <c r="V27" s="53">
        <v>101</v>
      </c>
      <c r="W27" s="53">
        <v>0</v>
      </c>
      <c r="X27" s="53">
        <v>0.51800000000000002</v>
      </c>
      <c r="Y27" s="53">
        <v>18.32</v>
      </c>
      <c r="Z27" s="11">
        <f t="shared" si="0"/>
        <v>0</v>
      </c>
      <c r="AA27" s="11">
        <f t="shared" si="1"/>
        <v>0</v>
      </c>
      <c r="AB27" s="53">
        <f t="shared" si="2"/>
        <v>0.20184258849796419</v>
      </c>
      <c r="AC27" s="63" t="s">
        <v>204</v>
      </c>
    </row>
    <row r="28" spans="1:46">
      <c r="A28" s="11">
        <v>28</v>
      </c>
      <c r="B28" s="57">
        <v>44927</v>
      </c>
      <c r="C28" s="54">
        <v>0.14583333333333334</v>
      </c>
      <c r="D28" s="53">
        <v>6.4</v>
      </c>
      <c r="E28" s="53">
        <v>12.7</v>
      </c>
      <c r="F28" s="53">
        <v>0</v>
      </c>
      <c r="G28" s="53">
        <v>7</v>
      </c>
      <c r="H28" s="53">
        <v>0</v>
      </c>
      <c r="I28" s="53">
        <v>3</v>
      </c>
      <c r="J28" s="53" t="s">
        <v>161</v>
      </c>
      <c r="K28" s="53">
        <v>3.4</v>
      </c>
      <c r="L28" s="53" t="s">
        <v>161</v>
      </c>
      <c r="M28" s="54">
        <v>0.14465277777777777</v>
      </c>
      <c r="N28" s="53">
        <v>6.7</v>
      </c>
      <c r="O28" s="53" t="s">
        <v>161</v>
      </c>
      <c r="P28" s="54">
        <v>0.13899305555555555</v>
      </c>
      <c r="Q28" s="53">
        <v>1.9</v>
      </c>
      <c r="R28" s="53" t="s">
        <v>161</v>
      </c>
      <c r="S28" s="53">
        <v>1.2</v>
      </c>
      <c r="T28" s="53">
        <v>53.6</v>
      </c>
      <c r="U28" s="53">
        <v>0</v>
      </c>
      <c r="V28" s="53">
        <v>78</v>
      </c>
      <c r="W28" s="53">
        <v>0</v>
      </c>
      <c r="X28" s="53">
        <v>0.51800000000000002</v>
      </c>
      <c r="Y28" s="53">
        <v>18.34</v>
      </c>
      <c r="Z28" s="11">
        <f t="shared" si="0"/>
        <v>0</v>
      </c>
      <c r="AA28" s="11">
        <f t="shared" si="1"/>
        <v>0</v>
      </c>
      <c r="AB28" s="53">
        <f t="shared" si="2"/>
        <v>0.20184258849796419</v>
      </c>
      <c r="AC28" s="63" t="s">
        <v>204</v>
      </c>
    </row>
    <row r="29" spans="1:46">
      <c r="A29" s="11">
        <v>29</v>
      </c>
      <c r="B29" s="57">
        <v>44927</v>
      </c>
      <c r="C29" s="54">
        <v>0.15277777777777776</v>
      </c>
      <c r="D29" s="53">
        <v>6.5</v>
      </c>
      <c r="E29" s="53">
        <v>12.7</v>
      </c>
      <c r="F29" s="53">
        <v>0</v>
      </c>
      <c r="G29" s="53">
        <v>7.1</v>
      </c>
      <c r="H29" s="53">
        <v>0</v>
      </c>
      <c r="I29" s="53">
        <v>2.5</v>
      </c>
      <c r="J29" s="53" t="s">
        <v>160</v>
      </c>
      <c r="K29" s="53">
        <v>3</v>
      </c>
      <c r="L29" s="53" t="s">
        <v>161</v>
      </c>
      <c r="M29" s="54">
        <v>0.14584490740740741</v>
      </c>
      <c r="N29" s="53">
        <v>4.0999999999999996</v>
      </c>
      <c r="O29" s="53" t="s">
        <v>161</v>
      </c>
      <c r="P29" s="54">
        <v>0.14774305555555556</v>
      </c>
      <c r="Q29" s="53">
        <v>1.9</v>
      </c>
      <c r="R29" s="53" t="s">
        <v>160</v>
      </c>
      <c r="S29" s="53">
        <v>0.7</v>
      </c>
      <c r="T29" s="53">
        <v>53.6</v>
      </c>
      <c r="U29" s="53">
        <v>0</v>
      </c>
      <c r="V29" s="53">
        <v>75</v>
      </c>
      <c r="W29" s="53">
        <v>0</v>
      </c>
      <c r="X29" s="53">
        <v>0.51800000000000002</v>
      </c>
      <c r="Y29" s="53">
        <v>18.309999999999999</v>
      </c>
      <c r="Z29" s="11">
        <f t="shared" si="0"/>
        <v>0</v>
      </c>
      <c r="AA29" s="11">
        <f t="shared" si="1"/>
        <v>0</v>
      </c>
      <c r="AB29" s="53">
        <f t="shared" si="2"/>
        <v>0.20184258849796419</v>
      </c>
      <c r="AC29" s="63" t="s">
        <v>204</v>
      </c>
    </row>
    <row r="30" spans="1:46">
      <c r="A30" s="11">
        <v>30</v>
      </c>
      <c r="B30" s="57">
        <v>44927</v>
      </c>
      <c r="C30" s="54">
        <v>0.15972222222222224</v>
      </c>
      <c r="D30" s="53">
        <v>6.5</v>
      </c>
      <c r="E30" s="53">
        <v>12.7</v>
      </c>
      <c r="F30" s="53">
        <v>0</v>
      </c>
      <c r="G30" s="53">
        <v>7</v>
      </c>
      <c r="H30" s="53">
        <v>0</v>
      </c>
      <c r="I30" s="53">
        <v>2.1</v>
      </c>
      <c r="J30" s="53" t="s">
        <v>160</v>
      </c>
      <c r="K30" s="53">
        <v>2.5</v>
      </c>
      <c r="L30" s="53" t="s">
        <v>160</v>
      </c>
      <c r="M30" s="54">
        <v>0.15381944444444443</v>
      </c>
      <c r="N30" s="53">
        <v>3.8</v>
      </c>
      <c r="O30" s="53" t="s">
        <v>161</v>
      </c>
      <c r="P30" s="54">
        <v>0.15642361111111111</v>
      </c>
      <c r="Q30" s="53">
        <v>2.2000000000000002</v>
      </c>
      <c r="R30" s="53" t="s">
        <v>154</v>
      </c>
      <c r="S30" s="53">
        <v>0.6</v>
      </c>
      <c r="T30" s="53">
        <v>54.8</v>
      </c>
      <c r="U30" s="53">
        <v>0</v>
      </c>
      <c r="V30" s="53">
        <v>82</v>
      </c>
      <c r="W30" s="53">
        <v>0</v>
      </c>
      <c r="X30" s="53">
        <v>0.51800000000000002</v>
      </c>
      <c r="Y30" s="53">
        <v>18.32</v>
      </c>
      <c r="Z30" s="11">
        <f t="shared" si="0"/>
        <v>0</v>
      </c>
      <c r="AA30" s="11">
        <f t="shared" si="1"/>
        <v>0</v>
      </c>
      <c r="AB30" s="53">
        <f t="shared" si="2"/>
        <v>0.20184258849796419</v>
      </c>
      <c r="AC30" s="63" t="s">
        <v>204</v>
      </c>
    </row>
    <row r="31" spans="1:46">
      <c r="A31" s="11">
        <v>31</v>
      </c>
      <c r="B31" s="57">
        <v>44927</v>
      </c>
      <c r="C31" s="54">
        <v>0.16666666666666666</v>
      </c>
      <c r="D31" s="53">
        <v>6.5</v>
      </c>
      <c r="E31" s="53">
        <v>12.7</v>
      </c>
      <c r="F31" s="53">
        <v>0</v>
      </c>
      <c r="G31" s="53">
        <v>7.2</v>
      </c>
      <c r="H31" s="53">
        <v>0</v>
      </c>
      <c r="I31" s="53">
        <v>2.1</v>
      </c>
      <c r="J31" s="53" t="s">
        <v>161</v>
      </c>
      <c r="K31" s="53">
        <v>2.1</v>
      </c>
      <c r="L31" s="53" t="s">
        <v>160</v>
      </c>
      <c r="M31" s="54">
        <v>0.16063657407407408</v>
      </c>
      <c r="N31" s="53">
        <v>3.8</v>
      </c>
      <c r="O31" s="53" t="s">
        <v>154</v>
      </c>
      <c r="P31" s="54">
        <v>0.16583333333333333</v>
      </c>
      <c r="Q31" s="53">
        <v>1.9</v>
      </c>
      <c r="R31" s="53" t="s">
        <v>161</v>
      </c>
      <c r="S31" s="53">
        <v>0.7</v>
      </c>
      <c r="T31" s="53">
        <v>54.3</v>
      </c>
      <c r="U31" s="53">
        <v>1</v>
      </c>
      <c r="V31" s="53">
        <v>70</v>
      </c>
      <c r="W31" s="53">
        <v>0</v>
      </c>
      <c r="X31" s="53">
        <v>0.51800000000000002</v>
      </c>
      <c r="Y31" s="53">
        <v>18.38</v>
      </c>
      <c r="Z31" s="11">
        <f t="shared" si="0"/>
        <v>0</v>
      </c>
      <c r="AA31" s="11">
        <f t="shared" si="1"/>
        <v>0</v>
      </c>
      <c r="AB31" s="53">
        <f t="shared" si="2"/>
        <v>0.20184258849796419</v>
      </c>
      <c r="AC31" s="63" t="s">
        <v>204</v>
      </c>
      <c r="AE31" s="11">
        <f t="shared" ref="AE31" si="51">SUM(F31:F36)</f>
        <v>0</v>
      </c>
      <c r="AF31" s="11">
        <f t="shared" ref="AF31" si="52">AVERAGE(AB31:AB36)</f>
        <v>0.20184258849796419</v>
      </c>
      <c r="AG31" s="11">
        <f t="shared" ref="AG31" si="53">AVERAGE(G31:G36)</f>
        <v>7.3000000000000007</v>
      </c>
      <c r="AH31" s="11" t="e">
        <f t="shared" ref="AH31" si="54">AVERAGE(AC31:AC36)</f>
        <v>#DIV/0!</v>
      </c>
      <c r="AI31" s="11">
        <f t="shared" ref="AI31" si="55">AVERAGE(T31:T36)</f>
        <v>53.866666666666653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463</v>
      </c>
      <c r="AM31" s="17">
        <f t="shared" ref="AM31" si="59">AVERAGE(W31:W36)</f>
        <v>0</v>
      </c>
      <c r="AN31" s="11">
        <f t="shared" ref="AN31" si="60">AVERAGE(I31:I36)</f>
        <v>3.0166666666666662</v>
      </c>
      <c r="AO31" s="11">
        <f t="shared" ref="AO31" si="61">MAX(K31:K36)</f>
        <v>3.8</v>
      </c>
      <c r="AP31" s="13" t="str">
        <f t="shared" ref="AP31" ca="1" si="62">INDIRECT(ADDRESS(MATCH(AO31,K31:K36,0)+A31-1,12))</f>
        <v>W</v>
      </c>
      <c r="AQ31" s="13">
        <f t="shared" ref="AQ31" ca="1" si="63">INDIRECT(ADDRESS(MATCH(AO31,K31:K36,0)+A31-1,13))</f>
        <v>0.20108796296296297</v>
      </c>
      <c r="AR31" s="11">
        <f t="shared" ref="AR31" si="64">MAX(N31:N36)</f>
        <v>6.9</v>
      </c>
      <c r="AS31" s="13" t="str">
        <f t="shared" ref="AS31" ca="1" si="65">INDIRECT(ADDRESS(MATCH(AR31,N31:N36,0)+A31-1,15))</f>
        <v>W</v>
      </c>
      <c r="AT31" s="13">
        <f t="shared" ref="AT31" ca="1" si="66">INDIRECT(ADDRESS(MATCH(AR31,N31:N36,0)+A31-1,16))</f>
        <v>0.1998263888888889</v>
      </c>
    </row>
    <row r="32" spans="1:46">
      <c r="A32" s="11">
        <v>32</v>
      </c>
      <c r="B32" s="57">
        <v>44927</v>
      </c>
      <c r="C32" s="54">
        <v>0.17361111111111113</v>
      </c>
      <c r="D32" s="53">
        <v>6.7</v>
      </c>
      <c r="E32" s="53">
        <v>12.7</v>
      </c>
      <c r="F32" s="53">
        <v>0</v>
      </c>
      <c r="G32" s="53">
        <v>7.4</v>
      </c>
      <c r="H32" s="53">
        <v>0</v>
      </c>
      <c r="I32" s="53">
        <v>2.9</v>
      </c>
      <c r="J32" s="53" t="s">
        <v>161</v>
      </c>
      <c r="K32" s="53">
        <v>3.1</v>
      </c>
      <c r="L32" s="53" t="s">
        <v>161</v>
      </c>
      <c r="M32" s="54">
        <v>0.17234953703703704</v>
      </c>
      <c r="N32" s="53">
        <v>5</v>
      </c>
      <c r="O32" s="53" t="s">
        <v>161</v>
      </c>
      <c r="P32" s="54">
        <v>0.16972222222222222</v>
      </c>
      <c r="Q32" s="53">
        <v>2.5</v>
      </c>
      <c r="R32" s="53" t="s">
        <v>154</v>
      </c>
      <c r="S32" s="53">
        <v>0.8</v>
      </c>
      <c r="T32" s="53">
        <v>53.7</v>
      </c>
      <c r="U32" s="53">
        <v>0</v>
      </c>
      <c r="V32" s="53">
        <v>74</v>
      </c>
      <c r="W32" s="53">
        <v>0</v>
      </c>
      <c r="X32" s="53">
        <v>0.51800000000000002</v>
      </c>
      <c r="Y32" s="53">
        <v>18.350000000000001</v>
      </c>
      <c r="Z32" s="11">
        <f t="shared" si="0"/>
        <v>0</v>
      </c>
      <c r="AA32" s="11">
        <f t="shared" si="1"/>
        <v>0</v>
      </c>
      <c r="AB32" s="53">
        <f t="shared" si="2"/>
        <v>0.20184258849796419</v>
      </c>
      <c r="AC32" s="63" t="s">
        <v>204</v>
      </c>
    </row>
    <row r="33" spans="1:46">
      <c r="A33" s="11">
        <v>33</v>
      </c>
      <c r="B33" s="57">
        <v>44927</v>
      </c>
      <c r="C33" s="54">
        <v>0.18055555555555555</v>
      </c>
      <c r="D33" s="53">
        <v>6.7</v>
      </c>
      <c r="E33" s="53">
        <v>12.7</v>
      </c>
      <c r="F33" s="53">
        <v>0</v>
      </c>
      <c r="G33" s="53">
        <v>7.5</v>
      </c>
      <c r="H33" s="53">
        <v>0</v>
      </c>
      <c r="I33" s="53">
        <v>2.8</v>
      </c>
      <c r="J33" s="53" t="s">
        <v>154</v>
      </c>
      <c r="K33" s="53">
        <v>2.9</v>
      </c>
      <c r="L33" s="53" t="s">
        <v>161</v>
      </c>
      <c r="M33" s="54">
        <v>0.17364583333333336</v>
      </c>
      <c r="N33" s="53">
        <v>4.8</v>
      </c>
      <c r="O33" s="53" t="s">
        <v>161</v>
      </c>
      <c r="P33" s="54">
        <v>0.17959490740740738</v>
      </c>
      <c r="Q33" s="53">
        <v>2.6</v>
      </c>
      <c r="R33" s="53" t="s">
        <v>158</v>
      </c>
      <c r="S33" s="53">
        <v>0.8</v>
      </c>
      <c r="T33" s="53">
        <v>53.7</v>
      </c>
      <c r="U33" s="53">
        <v>0</v>
      </c>
      <c r="V33" s="53">
        <v>72</v>
      </c>
      <c r="W33" s="53">
        <v>0</v>
      </c>
      <c r="X33" s="53">
        <v>0.51800000000000002</v>
      </c>
      <c r="Y33" s="53">
        <v>18.36</v>
      </c>
      <c r="Z33" s="11">
        <f t="shared" si="0"/>
        <v>0</v>
      </c>
      <c r="AA33" s="11">
        <f t="shared" si="1"/>
        <v>0</v>
      </c>
      <c r="AB33" s="53">
        <f t="shared" si="2"/>
        <v>0.20184258849796419</v>
      </c>
      <c r="AC33" s="63" t="s">
        <v>204</v>
      </c>
    </row>
    <row r="34" spans="1:46">
      <c r="A34" s="11">
        <v>34</v>
      </c>
      <c r="B34" s="57">
        <v>44927</v>
      </c>
      <c r="C34" s="54">
        <v>0.1875</v>
      </c>
      <c r="D34" s="53">
        <v>6.8</v>
      </c>
      <c r="E34" s="53">
        <v>12.7</v>
      </c>
      <c r="F34" s="53">
        <v>0</v>
      </c>
      <c r="G34" s="53">
        <v>7.3</v>
      </c>
      <c r="H34" s="53">
        <v>0</v>
      </c>
      <c r="I34" s="53">
        <v>3.4</v>
      </c>
      <c r="J34" s="53" t="s">
        <v>161</v>
      </c>
      <c r="K34" s="53">
        <v>3.6</v>
      </c>
      <c r="L34" s="53" t="s">
        <v>154</v>
      </c>
      <c r="M34" s="54">
        <v>0.18630787037037036</v>
      </c>
      <c r="N34" s="53">
        <v>6.2</v>
      </c>
      <c r="O34" s="53" t="s">
        <v>154</v>
      </c>
      <c r="P34" s="54">
        <v>0.18361111111111109</v>
      </c>
      <c r="Q34" s="53">
        <v>2.4</v>
      </c>
      <c r="R34" s="53" t="s">
        <v>154</v>
      </c>
      <c r="S34" s="53">
        <v>0.9</v>
      </c>
      <c r="T34" s="53">
        <v>55.2</v>
      </c>
      <c r="U34" s="53">
        <v>0</v>
      </c>
      <c r="V34" s="53">
        <v>93</v>
      </c>
      <c r="W34" s="53">
        <v>0</v>
      </c>
      <c r="X34" s="53">
        <v>0.51800000000000002</v>
      </c>
      <c r="Y34" s="53">
        <v>18.39</v>
      </c>
      <c r="Z34" s="11">
        <f t="shared" si="0"/>
        <v>0</v>
      </c>
      <c r="AA34" s="11">
        <f t="shared" si="1"/>
        <v>0</v>
      </c>
      <c r="AB34" s="53">
        <f t="shared" si="2"/>
        <v>0.20184258849796419</v>
      </c>
      <c r="AC34" s="63" t="s">
        <v>204</v>
      </c>
    </row>
    <row r="35" spans="1:46">
      <c r="A35" s="11">
        <v>35</v>
      </c>
      <c r="B35" s="57">
        <v>44927</v>
      </c>
      <c r="C35" s="54">
        <v>0.19444444444444445</v>
      </c>
      <c r="D35" s="53">
        <v>6.9</v>
      </c>
      <c r="E35" s="53">
        <v>12.7</v>
      </c>
      <c r="F35" s="53">
        <v>0</v>
      </c>
      <c r="G35" s="53">
        <v>7.2</v>
      </c>
      <c r="H35" s="53">
        <v>-1E-3</v>
      </c>
      <c r="I35" s="53">
        <v>3.1</v>
      </c>
      <c r="J35" s="53" t="s">
        <v>161</v>
      </c>
      <c r="K35" s="53">
        <v>3.6</v>
      </c>
      <c r="L35" s="53" t="s">
        <v>161</v>
      </c>
      <c r="M35" s="54">
        <v>0.19018518518518521</v>
      </c>
      <c r="N35" s="53">
        <v>6.3</v>
      </c>
      <c r="O35" s="53" t="s">
        <v>154</v>
      </c>
      <c r="P35" s="54">
        <v>0.19417824074074075</v>
      </c>
      <c r="Q35" s="53">
        <v>4.7</v>
      </c>
      <c r="R35" s="53" t="s">
        <v>154</v>
      </c>
      <c r="S35" s="53">
        <v>1.1000000000000001</v>
      </c>
      <c r="T35" s="53">
        <v>54.4</v>
      </c>
      <c r="U35" s="53">
        <v>0</v>
      </c>
      <c r="V35" s="53">
        <v>67</v>
      </c>
      <c r="W35" s="53">
        <v>0</v>
      </c>
      <c r="X35" s="53">
        <v>0.51800000000000002</v>
      </c>
      <c r="Y35" s="53">
        <v>18.36</v>
      </c>
      <c r="Z35" s="11">
        <f t="shared" si="0"/>
        <v>-0.60000000000000009</v>
      </c>
      <c r="AA35" s="11">
        <f t="shared" si="1"/>
        <v>0</v>
      </c>
      <c r="AB35" s="53">
        <f t="shared" si="2"/>
        <v>0.20184258849796419</v>
      </c>
      <c r="AC35" s="63" t="s">
        <v>204</v>
      </c>
    </row>
    <row r="36" spans="1:46">
      <c r="A36" s="11">
        <v>36</v>
      </c>
      <c r="B36" s="57">
        <v>44927</v>
      </c>
      <c r="C36" s="54">
        <v>0.20138888888888887</v>
      </c>
      <c r="D36" s="53">
        <v>7</v>
      </c>
      <c r="E36" s="53">
        <v>12.7</v>
      </c>
      <c r="F36" s="53">
        <v>0</v>
      </c>
      <c r="G36" s="53">
        <v>7.2</v>
      </c>
      <c r="H36" s="53">
        <v>0</v>
      </c>
      <c r="I36" s="53">
        <v>3.8</v>
      </c>
      <c r="J36" s="53" t="s">
        <v>154</v>
      </c>
      <c r="K36" s="53">
        <v>3.8</v>
      </c>
      <c r="L36" s="53" t="s">
        <v>154</v>
      </c>
      <c r="M36" s="54">
        <v>0.20108796296296297</v>
      </c>
      <c r="N36" s="53">
        <v>6.9</v>
      </c>
      <c r="O36" s="53" t="s">
        <v>154</v>
      </c>
      <c r="P36" s="54">
        <v>0.1998263888888889</v>
      </c>
      <c r="Q36" s="53">
        <v>5.7</v>
      </c>
      <c r="R36" s="53" t="s">
        <v>154</v>
      </c>
      <c r="S36" s="53">
        <v>1.2</v>
      </c>
      <c r="T36" s="53">
        <v>51.9</v>
      </c>
      <c r="U36" s="53">
        <v>0</v>
      </c>
      <c r="V36" s="53">
        <v>87</v>
      </c>
      <c r="W36" s="53">
        <v>0</v>
      </c>
      <c r="X36" s="53">
        <v>0.51800000000000002</v>
      </c>
      <c r="Y36" s="53">
        <v>18.350000000000001</v>
      </c>
      <c r="Z36" s="11">
        <f t="shared" si="0"/>
        <v>0</v>
      </c>
      <c r="AA36" s="11">
        <f t="shared" si="1"/>
        <v>0</v>
      </c>
      <c r="AB36" s="53">
        <f t="shared" si="2"/>
        <v>0.20184258849796419</v>
      </c>
      <c r="AC36" s="63" t="s">
        <v>204</v>
      </c>
    </row>
    <row r="37" spans="1:46">
      <c r="A37" s="11">
        <v>37</v>
      </c>
      <c r="B37" s="57">
        <v>44927</v>
      </c>
      <c r="C37" s="54">
        <v>0.20833333333333334</v>
      </c>
      <c r="D37" s="53">
        <v>7</v>
      </c>
      <c r="E37" s="53">
        <v>12.7</v>
      </c>
      <c r="F37" s="53">
        <v>0</v>
      </c>
      <c r="G37" s="53">
        <v>7.3</v>
      </c>
      <c r="H37" s="53">
        <v>0</v>
      </c>
      <c r="I37" s="53">
        <v>3.3</v>
      </c>
      <c r="J37" s="53" t="s">
        <v>154</v>
      </c>
      <c r="K37" s="53">
        <v>4</v>
      </c>
      <c r="L37" s="53" t="s">
        <v>154</v>
      </c>
      <c r="M37" s="54">
        <v>0.20371527777777776</v>
      </c>
      <c r="N37" s="53">
        <v>6</v>
      </c>
      <c r="O37" s="53" t="s">
        <v>154</v>
      </c>
      <c r="P37" s="54">
        <v>0.20181712962962961</v>
      </c>
      <c r="Q37" s="53">
        <v>3.9</v>
      </c>
      <c r="R37" s="53" t="s">
        <v>154</v>
      </c>
      <c r="S37" s="53">
        <v>1</v>
      </c>
      <c r="T37" s="53">
        <v>53.4</v>
      </c>
      <c r="U37" s="53">
        <v>1</v>
      </c>
      <c r="V37" s="53">
        <v>59</v>
      </c>
      <c r="W37" s="53">
        <v>0</v>
      </c>
      <c r="X37" s="53">
        <v>0.51800000000000002</v>
      </c>
      <c r="Y37" s="53">
        <v>18.36</v>
      </c>
      <c r="Z37" s="11">
        <f t="shared" si="0"/>
        <v>0</v>
      </c>
      <c r="AA37" s="11">
        <f t="shared" si="1"/>
        <v>0</v>
      </c>
      <c r="AB37" s="53">
        <f t="shared" si="2"/>
        <v>0.20184258849796419</v>
      </c>
      <c r="AC37" s="63" t="s">
        <v>204</v>
      </c>
      <c r="AE37" s="11">
        <f t="shared" ref="AE37" si="67">SUM(F37:F42)</f>
        <v>0</v>
      </c>
      <c r="AF37" s="11">
        <f t="shared" ref="AF37" si="68">AVERAGE(AB37:AB42)</f>
        <v>0.20184258849796419</v>
      </c>
      <c r="AG37" s="11">
        <f t="shared" ref="AG37" si="69">AVERAGE(G37:G42)</f>
        <v>7.0666666666666664</v>
      </c>
      <c r="AH37" s="11" t="e">
        <f t="shared" ref="AH37" si="70">AVERAGE(AC37:AC42)</f>
        <v>#DIV/0!</v>
      </c>
      <c r="AI37" s="11">
        <f t="shared" ref="AI37" si="71">AVERAGE(T37:T42)</f>
        <v>54.466666666666661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429</v>
      </c>
      <c r="AM37" s="17">
        <f t="shared" ref="AM37" si="75">AVERAGE(W37:W42)</f>
        <v>0</v>
      </c>
      <c r="AN37" s="11">
        <f t="shared" ref="AN37" si="76">AVERAGE(I37:I42)</f>
        <v>2.6333333333333333</v>
      </c>
      <c r="AO37" s="11">
        <f t="shared" ref="AO37" si="77">MAX(K37:K42)</f>
        <v>4</v>
      </c>
      <c r="AP37" s="13" t="str">
        <f t="shared" ref="AP37" ca="1" si="78">INDIRECT(ADDRESS(MATCH(AO37,K37:K42,0)+A37-1,12))</f>
        <v>W</v>
      </c>
      <c r="AQ37" s="13">
        <f t="shared" ref="AQ37" ca="1" si="79">INDIRECT(ADDRESS(MATCH(AO37,K37:K42,0)+A37-1,13))</f>
        <v>0.20371527777777776</v>
      </c>
      <c r="AR37" s="11">
        <f t="shared" ref="AR37" si="80">MAX(N37:N42)</f>
        <v>6.3</v>
      </c>
      <c r="AS37" s="13" t="str">
        <f t="shared" ref="AS37" ca="1" si="81">INDIRECT(ADDRESS(MATCH(AR37,N37:N42,0)+A37-1,15))</f>
        <v>W</v>
      </c>
      <c r="AT37" s="13">
        <f t="shared" ref="AT37" ca="1" si="82">INDIRECT(ADDRESS(MATCH(AR37,N37:N42,0)+A37-1,16))</f>
        <v>0.2323611111111111</v>
      </c>
    </row>
    <row r="38" spans="1:46">
      <c r="A38" s="11">
        <v>38</v>
      </c>
      <c r="B38" s="57">
        <v>44927</v>
      </c>
      <c r="C38" s="54">
        <v>0.21527777777777779</v>
      </c>
      <c r="D38" s="53">
        <v>7</v>
      </c>
      <c r="E38" s="53">
        <v>12.7</v>
      </c>
      <c r="F38" s="53">
        <v>0</v>
      </c>
      <c r="G38" s="53">
        <v>7.3</v>
      </c>
      <c r="H38" s="53">
        <v>0</v>
      </c>
      <c r="I38" s="53">
        <v>3</v>
      </c>
      <c r="J38" s="53" t="s">
        <v>161</v>
      </c>
      <c r="K38" s="53">
        <v>3.3</v>
      </c>
      <c r="L38" s="53" t="s">
        <v>154</v>
      </c>
      <c r="M38" s="54">
        <v>0.20871527777777776</v>
      </c>
      <c r="N38" s="53">
        <v>5</v>
      </c>
      <c r="O38" s="53" t="s">
        <v>154</v>
      </c>
      <c r="P38" s="54">
        <v>0.21388888888888891</v>
      </c>
      <c r="Q38" s="53">
        <v>2</v>
      </c>
      <c r="R38" s="53" t="s">
        <v>161</v>
      </c>
      <c r="S38" s="53">
        <v>0.7</v>
      </c>
      <c r="T38" s="53">
        <v>53</v>
      </c>
      <c r="U38" s="53">
        <v>0</v>
      </c>
      <c r="V38" s="53">
        <v>73</v>
      </c>
      <c r="W38" s="53">
        <v>0</v>
      </c>
      <c r="X38" s="53">
        <v>0.51800000000000002</v>
      </c>
      <c r="Y38" s="53">
        <v>18.36</v>
      </c>
      <c r="Z38" s="11">
        <f t="shared" si="0"/>
        <v>0</v>
      </c>
      <c r="AA38" s="11">
        <f t="shared" si="1"/>
        <v>0</v>
      </c>
      <c r="AB38" s="53">
        <f t="shared" si="2"/>
        <v>0.20184258849796419</v>
      </c>
      <c r="AC38" s="63" t="s">
        <v>204</v>
      </c>
    </row>
    <row r="39" spans="1:46">
      <c r="A39" s="11">
        <v>39</v>
      </c>
      <c r="B39" s="57">
        <v>44927</v>
      </c>
      <c r="C39" s="54">
        <v>0.22222222222222221</v>
      </c>
      <c r="D39" s="53">
        <v>7</v>
      </c>
      <c r="E39" s="53">
        <v>12.7</v>
      </c>
      <c r="F39" s="53">
        <v>0</v>
      </c>
      <c r="G39" s="53">
        <v>7</v>
      </c>
      <c r="H39" s="53">
        <v>-1E-3</v>
      </c>
      <c r="I39" s="53">
        <v>3</v>
      </c>
      <c r="J39" s="53" t="s">
        <v>161</v>
      </c>
      <c r="K39" s="53">
        <v>3.1</v>
      </c>
      <c r="L39" s="53" t="s">
        <v>161</v>
      </c>
      <c r="M39" s="54">
        <v>0.21840277777777775</v>
      </c>
      <c r="N39" s="53">
        <v>5.3</v>
      </c>
      <c r="O39" s="53" t="s">
        <v>161</v>
      </c>
      <c r="P39" s="54">
        <v>0.22065972222222222</v>
      </c>
      <c r="Q39" s="53">
        <v>1.8</v>
      </c>
      <c r="R39" s="53" t="s">
        <v>154</v>
      </c>
      <c r="S39" s="53">
        <v>0.8</v>
      </c>
      <c r="T39" s="53">
        <v>54.1</v>
      </c>
      <c r="U39" s="53">
        <v>0</v>
      </c>
      <c r="V39" s="53">
        <v>65</v>
      </c>
      <c r="W39" s="53">
        <v>0</v>
      </c>
      <c r="X39" s="53">
        <v>0.51800000000000002</v>
      </c>
      <c r="Y39" s="53">
        <v>18.36</v>
      </c>
      <c r="Z39" s="11">
        <f t="shared" si="0"/>
        <v>-0.60000000000000009</v>
      </c>
      <c r="AA39" s="11">
        <f t="shared" si="1"/>
        <v>0</v>
      </c>
      <c r="AB39" s="53">
        <f t="shared" si="2"/>
        <v>0.20184258849796419</v>
      </c>
      <c r="AC39" s="63" t="s">
        <v>204</v>
      </c>
    </row>
    <row r="40" spans="1:46">
      <c r="A40" s="11">
        <v>40</v>
      </c>
      <c r="B40" s="57">
        <v>44927</v>
      </c>
      <c r="C40" s="54">
        <v>0.22916666666666666</v>
      </c>
      <c r="D40" s="53">
        <v>6.9</v>
      </c>
      <c r="E40" s="53">
        <v>12.7</v>
      </c>
      <c r="F40" s="53">
        <v>0</v>
      </c>
      <c r="G40" s="53">
        <v>6.7</v>
      </c>
      <c r="H40" s="53">
        <v>-1E-3</v>
      </c>
      <c r="I40" s="53">
        <v>1.7</v>
      </c>
      <c r="J40" s="53" t="s">
        <v>161</v>
      </c>
      <c r="K40" s="53">
        <v>3</v>
      </c>
      <c r="L40" s="53" t="s">
        <v>161</v>
      </c>
      <c r="M40" s="54">
        <v>0.22223379629629628</v>
      </c>
      <c r="N40" s="53">
        <v>3.4</v>
      </c>
      <c r="O40" s="53" t="s">
        <v>161</v>
      </c>
      <c r="P40" s="54">
        <v>0.2281134259259259</v>
      </c>
      <c r="Q40" s="53">
        <v>2.1</v>
      </c>
      <c r="R40" s="53" t="s">
        <v>161</v>
      </c>
      <c r="S40" s="53">
        <v>0.5</v>
      </c>
      <c r="T40" s="53">
        <v>56.7</v>
      </c>
      <c r="U40" s="53">
        <v>0</v>
      </c>
      <c r="V40" s="53">
        <v>74</v>
      </c>
      <c r="W40" s="53">
        <v>0</v>
      </c>
      <c r="X40" s="53">
        <v>0.51800000000000002</v>
      </c>
      <c r="Y40" s="53">
        <v>18.37</v>
      </c>
      <c r="Z40" s="11">
        <f t="shared" si="0"/>
        <v>-0.60000000000000009</v>
      </c>
      <c r="AA40" s="11">
        <f t="shared" si="1"/>
        <v>0</v>
      </c>
      <c r="AB40" s="53">
        <f t="shared" si="2"/>
        <v>0.20184258849796419</v>
      </c>
      <c r="AC40" s="63" t="s">
        <v>204</v>
      </c>
    </row>
    <row r="41" spans="1:46">
      <c r="A41" s="11">
        <v>41</v>
      </c>
      <c r="B41" s="57">
        <v>44927</v>
      </c>
      <c r="C41" s="54">
        <v>0.23611111111111113</v>
      </c>
      <c r="D41" s="53">
        <v>6.7</v>
      </c>
      <c r="E41" s="53">
        <v>12.7</v>
      </c>
      <c r="F41" s="53">
        <v>0</v>
      </c>
      <c r="G41" s="53">
        <v>7</v>
      </c>
      <c r="H41" s="53">
        <v>0</v>
      </c>
      <c r="I41" s="53">
        <v>2.8</v>
      </c>
      <c r="J41" s="53" t="s">
        <v>161</v>
      </c>
      <c r="K41" s="53">
        <v>2.8</v>
      </c>
      <c r="L41" s="53" t="s">
        <v>161</v>
      </c>
      <c r="M41" s="54">
        <v>0.23468750000000002</v>
      </c>
      <c r="N41" s="53">
        <v>6.3</v>
      </c>
      <c r="O41" s="53" t="s">
        <v>154</v>
      </c>
      <c r="P41" s="54">
        <v>0.2323611111111111</v>
      </c>
      <c r="Q41" s="53">
        <v>1.9</v>
      </c>
      <c r="R41" s="53" t="s">
        <v>154</v>
      </c>
      <c r="S41" s="53">
        <v>1.2</v>
      </c>
      <c r="T41" s="53">
        <v>55.4</v>
      </c>
      <c r="U41" s="53">
        <v>-1</v>
      </c>
      <c r="V41" s="53">
        <v>71</v>
      </c>
      <c r="W41" s="53">
        <v>0</v>
      </c>
      <c r="X41" s="53">
        <v>0.51800000000000002</v>
      </c>
      <c r="Y41" s="53">
        <v>18.399999999999999</v>
      </c>
      <c r="Z41" s="11">
        <f t="shared" si="0"/>
        <v>0</v>
      </c>
      <c r="AA41" s="11">
        <f t="shared" si="1"/>
        <v>0</v>
      </c>
      <c r="AB41" s="53">
        <f t="shared" si="2"/>
        <v>0.20184258849796419</v>
      </c>
      <c r="AC41" s="63" t="s">
        <v>204</v>
      </c>
    </row>
    <row r="42" spans="1:46">
      <c r="A42" s="11">
        <v>42</v>
      </c>
      <c r="B42" s="57">
        <v>44927</v>
      </c>
      <c r="C42" s="54">
        <v>0.24305555555555555</v>
      </c>
      <c r="D42" s="53">
        <v>6.6</v>
      </c>
      <c r="E42" s="53">
        <v>12.6</v>
      </c>
      <c r="F42" s="53">
        <v>0</v>
      </c>
      <c r="G42" s="53">
        <v>7.1</v>
      </c>
      <c r="H42" s="53">
        <v>-1E-3</v>
      </c>
      <c r="I42" s="53">
        <v>2</v>
      </c>
      <c r="J42" s="53" t="s">
        <v>161</v>
      </c>
      <c r="K42" s="53">
        <v>2.9</v>
      </c>
      <c r="L42" s="53" t="s">
        <v>154</v>
      </c>
      <c r="M42" s="54">
        <v>0.23797453703703705</v>
      </c>
      <c r="N42" s="53">
        <v>3.4</v>
      </c>
      <c r="O42" s="53" t="s">
        <v>154</v>
      </c>
      <c r="P42" s="54">
        <v>0.23648148148148149</v>
      </c>
      <c r="Q42" s="53">
        <v>1.7</v>
      </c>
      <c r="R42" s="53" t="s">
        <v>158</v>
      </c>
      <c r="S42" s="53">
        <v>0.5</v>
      </c>
      <c r="T42" s="53">
        <v>54.2</v>
      </c>
      <c r="U42" s="53">
        <v>0</v>
      </c>
      <c r="V42" s="53">
        <v>87</v>
      </c>
      <c r="W42" s="53">
        <v>0</v>
      </c>
      <c r="X42" s="53">
        <v>0.51800000000000002</v>
      </c>
      <c r="Y42" s="53">
        <v>18.420000000000002</v>
      </c>
      <c r="Z42" s="11">
        <f t="shared" si="0"/>
        <v>-0.60000000000000009</v>
      </c>
      <c r="AA42" s="11">
        <f t="shared" si="1"/>
        <v>0</v>
      </c>
      <c r="AB42" s="53">
        <f t="shared" si="2"/>
        <v>0.20184258849796419</v>
      </c>
      <c r="AC42" s="63" t="s">
        <v>204</v>
      </c>
    </row>
    <row r="43" spans="1:46">
      <c r="A43" s="11">
        <v>43</v>
      </c>
      <c r="B43" s="57">
        <v>44927</v>
      </c>
      <c r="C43" s="54">
        <v>0.25</v>
      </c>
      <c r="D43" s="53">
        <v>6.4</v>
      </c>
      <c r="E43" s="53">
        <v>12.6</v>
      </c>
      <c r="F43" s="53">
        <v>0</v>
      </c>
      <c r="G43" s="53">
        <v>6.6</v>
      </c>
      <c r="H43" s="53">
        <v>-1E-3</v>
      </c>
      <c r="I43" s="53">
        <v>2.2999999999999998</v>
      </c>
      <c r="J43" s="53" t="s">
        <v>156</v>
      </c>
      <c r="K43" s="53">
        <v>2.2999999999999998</v>
      </c>
      <c r="L43" s="53" t="s">
        <v>156</v>
      </c>
      <c r="M43" s="54">
        <v>0.25</v>
      </c>
      <c r="N43" s="53">
        <v>4.3</v>
      </c>
      <c r="O43" s="53" t="s">
        <v>161</v>
      </c>
      <c r="P43" s="54">
        <v>0.2459837962962963</v>
      </c>
      <c r="Q43" s="53">
        <v>2.6</v>
      </c>
      <c r="R43" s="53" t="s">
        <v>160</v>
      </c>
      <c r="S43" s="53">
        <v>0.6</v>
      </c>
      <c r="T43" s="53">
        <v>56.7</v>
      </c>
      <c r="U43" s="53">
        <v>0</v>
      </c>
      <c r="V43" s="53">
        <v>75</v>
      </c>
      <c r="W43" s="53">
        <v>0</v>
      </c>
      <c r="X43" s="53">
        <v>0.51700000000000002</v>
      </c>
      <c r="Y43" s="53">
        <v>18.36</v>
      </c>
      <c r="Z43" s="11">
        <f t="shared" si="0"/>
        <v>-0.60000000000000009</v>
      </c>
      <c r="AA43" s="11">
        <f t="shared" si="1"/>
        <v>0</v>
      </c>
      <c r="AB43" s="53">
        <f t="shared" si="2"/>
        <v>0.20134776578214056</v>
      </c>
      <c r="AC43" s="63" t="s">
        <v>204</v>
      </c>
      <c r="AE43" s="11">
        <f t="shared" ref="AE43" si="83">SUM(F43:F48)</f>
        <v>0</v>
      </c>
      <c r="AF43" s="11">
        <f t="shared" ref="AF43" si="84">AVERAGE(AB43:AB48)</f>
        <v>0.20134776578214056</v>
      </c>
      <c r="AG43" s="11">
        <f t="shared" ref="AG43" si="85">AVERAGE(G43:G48)</f>
        <v>6.2166666666666659</v>
      </c>
      <c r="AH43" s="11" t="e">
        <f t="shared" ref="AH43" si="86">AVERAGE(AC43:AC48)</f>
        <v>#DIV/0!</v>
      </c>
      <c r="AI43" s="11">
        <f t="shared" ref="AI43" si="87">AVERAGE(T43:T48)</f>
        <v>57.849999999999994</v>
      </c>
      <c r="AJ43" s="11">
        <f t="shared" ref="AJ43" si="88">SUMIF(H43:H48,"&gt;0",H43:H48)</f>
        <v>0</v>
      </c>
      <c r="AK43" s="17">
        <f t="shared" ref="AK43" si="89">SUM(AA43:AA48)/60</f>
        <v>0</v>
      </c>
      <c r="AL43" s="17">
        <f t="shared" ref="AL43" si="90">SUM(V43:V48)</f>
        <v>1043</v>
      </c>
      <c r="AM43" s="17">
        <f t="shared" ref="AM43" si="91">AVERAGE(W43:W48)</f>
        <v>0.16666666666666666</v>
      </c>
      <c r="AN43" s="11">
        <f t="shared" ref="AN43" si="92">AVERAGE(I43:I48)</f>
        <v>2.5833333333333335</v>
      </c>
      <c r="AO43" s="11">
        <f t="shared" ref="AO43" si="93">MAX(K43:K48)</f>
        <v>3</v>
      </c>
      <c r="AP43" s="13" t="str">
        <f t="shared" ref="AP43" ca="1" si="94">INDIRECT(ADDRESS(MATCH(AO43,K43:K48,0)+A43-1,12))</f>
        <v>SE</v>
      </c>
      <c r="AQ43" s="13">
        <f t="shared" ref="AQ43" ca="1" si="95">INDIRECT(ADDRESS(MATCH(AO43,K43:K48,0)+A43-1,13))</f>
        <v>0.27762731481481479</v>
      </c>
      <c r="AR43" s="11">
        <f t="shared" ref="AR43" si="96">MAX(N43:N48)</f>
        <v>4.4000000000000004</v>
      </c>
      <c r="AS43" s="13" t="str">
        <f t="shared" ref="AS43" ca="1" si="97">INDIRECT(ADDRESS(MATCH(AR43,N43:N48,0)+A43-1,15))</f>
        <v>SSW</v>
      </c>
      <c r="AT43" s="13">
        <f t="shared" ref="AT43" ca="1" si="98">INDIRECT(ADDRESS(MATCH(AR43,N43:N48,0)+A43-1,16))</f>
        <v>0.25209490740740742</v>
      </c>
    </row>
    <row r="44" spans="1:46">
      <c r="A44" s="11">
        <v>44</v>
      </c>
      <c r="B44" s="57">
        <v>44927</v>
      </c>
      <c r="C44" s="54">
        <v>0.25694444444444448</v>
      </c>
      <c r="D44" s="53">
        <v>6.2</v>
      </c>
      <c r="E44" s="53">
        <v>12.6</v>
      </c>
      <c r="F44" s="53">
        <v>0</v>
      </c>
      <c r="G44" s="53">
        <v>5.9</v>
      </c>
      <c r="H44" s="53">
        <v>-1E-3</v>
      </c>
      <c r="I44" s="53">
        <v>2.4</v>
      </c>
      <c r="J44" s="53" t="s">
        <v>153</v>
      </c>
      <c r="K44" s="53">
        <v>2.6</v>
      </c>
      <c r="L44" s="53" t="s">
        <v>153</v>
      </c>
      <c r="M44" s="54">
        <v>0.25570601851851854</v>
      </c>
      <c r="N44" s="53">
        <v>4.4000000000000004</v>
      </c>
      <c r="O44" s="53" t="s">
        <v>156</v>
      </c>
      <c r="P44" s="54">
        <v>0.25209490740740742</v>
      </c>
      <c r="Q44" s="53">
        <v>1.9</v>
      </c>
      <c r="R44" s="53" t="s">
        <v>151</v>
      </c>
      <c r="S44" s="53">
        <v>0.6</v>
      </c>
      <c r="T44" s="53">
        <v>59.6</v>
      </c>
      <c r="U44" s="53">
        <v>0</v>
      </c>
      <c r="V44" s="53">
        <v>87</v>
      </c>
      <c r="W44" s="53">
        <v>0</v>
      </c>
      <c r="X44" s="53">
        <v>0.51700000000000002</v>
      </c>
      <c r="Y44" s="53">
        <v>18.36</v>
      </c>
      <c r="Z44" s="11">
        <f t="shared" si="0"/>
        <v>-0.60000000000000009</v>
      </c>
      <c r="AA44" s="11">
        <f t="shared" si="1"/>
        <v>0</v>
      </c>
      <c r="AB44" s="53">
        <f t="shared" si="2"/>
        <v>0.20134776578214056</v>
      </c>
      <c r="AC44" s="63" t="s">
        <v>204</v>
      </c>
    </row>
    <row r="45" spans="1:46">
      <c r="A45" s="11">
        <v>45</v>
      </c>
      <c r="B45" s="57">
        <v>44927</v>
      </c>
      <c r="C45" s="54">
        <v>0.2638888888888889</v>
      </c>
      <c r="D45" s="53">
        <v>6</v>
      </c>
      <c r="E45" s="53">
        <v>12.7</v>
      </c>
      <c r="F45" s="53">
        <v>0</v>
      </c>
      <c r="G45" s="53">
        <v>6.4</v>
      </c>
      <c r="H45" s="53">
        <v>0</v>
      </c>
      <c r="I45" s="53">
        <v>2.4</v>
      </c>
      <c r="J45" s="53" t="s">
        <v>159</v>
      </c>
      <c r="K45" s="53">
        <v>2.4</v>
      </c>
      <c r="L45" s="53" t="s">
        <v>159</v>
      </c>
      <c r="M45" s="54">
        <v>0.2638888888888889</v>
      </c>
      <c r="N45" s="53">
        <v>3.7</v>
      </c>
      <c r="O45" s="53" t="s">
        <v>159</v>
      </c>
      <c r="P45" s="54">
        <v>0.26193287037037039</v>
      </c>
      <c r="Q45" s="53">
        <v>2.6</v>
      </c>
      <c r="R45" s="53" t="s">
        <v>151</v>
      </c>
      <c r="S45" s="53">
        <v>0.6</v>
      </c>
      <c r="T45" s="53">
        <v>57.1</v>
      </c>
      <c r="U45" s="53">
        <v>0</v>
      </c>
      <c r="V45" s="53">
        <v>119</v>
      </c>
      <c r="W45" s="53">
        <v>0</v>
      </c>
      <c r="X45" s="53">
        <v>0.51700000000000002</v>
      </c>
      <c r="Y45" s="53">
        <v>18.39</v>
      </c>
      <c r="Z45" s="11">
        <f t="shared" si="0"/>
        <v>0</v>
      </c>
      <c r="AA45" s="11">
        <f t="shared" si="1"/>
        <v>0</v>
      </c>
      <c r="AB45" s="53">
        <f t="shared" si="2"/>
        <v>0.20134776578214056</v>
      </c>
      <c r="AC45" s="63" t="s">
        <v>204</v>
      </c>
    </row>
    <row r="46" spans="1:46">
      <c r="A46" s="11">
        <v>46</v>
      </c>
      <c r="B46" s="57">
        <v>44927</v>
      </c>
      <c r="C46" s="54">
        <v>0.27083333333333331</v>
      </c>
      <c r="D46" s="53">
        <v>5.9</v>
      </c>
      <c r="E46" s="53">
        <v>12.6</v>
      </c>
      <c r="F46" s="53">
        <v>0</v>
      </c>
      <c r="G46" s="53">
        <v>6.2</v>
      </c>
      <c r="H46" s="53">
        <v>0</v>
      </c>
      <c r="I46" s="53">
        <v>2.6</v>
      </c>
      <c r="J46" s="53" t="s">
        <v>159</v>
      </c>
      <c r="K46" s="53">
        <v>2.8</v>
      </c>
      <c r="L46" s="53" t="s">
        <v>159</v>
      </c>
      <c r="M46" s="54">
        <v>0.26776620370370369</v>
      </c>
      <c r="N46" s="53">
        <v>3.9</v>
      </c>
      <c r="O46" s="53" t="s">
        <v>159</v>
      </c>
      <c r="P46" s="54">
        <v>0.26503472222222219</v>
      </c>
      <c r="Q46" s="53">
        <v>2.7</v>
      </c>
      <c r="R46" s="53" t="s">
        <v>151</v>
      </c>
      <c r="S46" s="53">
        <v>0.4</v>
      </c>
      <c r="T46" s="53">
        <v>57.3</v>
      </c>
      <c r="U46" s="53">
        <v>0</v>
      </c>
      <c r="V46" s="53">
        <v>115</v>
      </c>
      <c r="W46" s="53">
        <v>0</v>
      </c>
      <c r="X46" s="53">
        <v>0.51700000000000002</v>
      </c>
      <c r="Y46" s="53">
        <v>18.38</v>
      </c>
      <c r="Z46" s="11">
        <f t="shared" si="0"/>
        <v>0</v>
      </c>
      <c r="AA46" s="11">
        <f t="shared" si="1"/>
        <v>0</v>
      </c>
      <c r="AB46" s="53">
        <f t="shared" si="2"/>
        <v>0.20134776578214056</v>
      </c>
      <c r="AC46" s="63" t="s">
        <v>204</v>
      </c>
    </row>
    <row r="47" spans="1:46">
      <c r="A47" s="11">
        <v>47</v>
      </c>
      <c r="B47" s="57">
        <v>44927</v>
      </c>
      <c r="C47" s="54">
        <v>0.27777777777777779</v>
      </c>
      <c r="D47" s="53">
        <v>5.7</v>
      </c>
      <c r="E47" s="53">
        <v>12.6</v>
      </c>
      <c r="F47" s="53">
        <v>0</v>
      </c>
      <c r="G47" s="53">
        <v>6</v>
      </c>
      <c r="H47" s="53">
        <v>-1E-3</v>
      </c>
      <c r="I47" s="53">
        <v>3</v>
      </c>
      <c r="J47" s="53" t="s">
        <v>151</v>
      </c>
      <c r="K47" s="53">
        <v>3</v>
      </c>
      <c r="L47" s="53" t="s">
        <v>151</v>
      </c>
      <c r="M47" s="54">
        <v>0.27762731481481479</v>
      </c>
      <c r="N47" s="53">
        <v>4.0999999999999996</v>
      </c>
      <c r="O47" s="53" t="s">
        <v>151</v>
      </c>
      <c r="P47" s="54">
        <v>0.27603009259259259</v>
      </c>
      <c r="Q47" s="53">
        <v>2.5</v>
      </c>
      <c r="R47" s="53" t="s">
        <v>151</v>
      </c>
      <c r="S47" s="53">
        <v>0.4</v>
      </c>
      <c r="T47" s="53">
        <v>58.5</v>
      </c>
      <c r="U47" s="53">
        <v>0</v>
      </c>
      <c r="V47" s="53">
        <v>128</v>
      </c>
      <c r="W47" s="53">
        <v>0</v>
      </c>
      <c r="X47" s="53">
        <v>0.51700000000000002</v>
      </c>
      <c r="Y47" s="53">
        <v>18.37</v>
      </c>
      <c r="Z47" s="11">
        <f t="shared" si="0"/>
        <v>-0.60000000000000009</v>
      </c>
      <c r="AA47" s="11">
        <f t="shared" si="1"/>
        <v>0</v>
      </c>
      <c r="AB47" s="53">
        <f t="shared" si="2"/>
        <v>0.20134776578214056</v>
      </c>
      <c r="AC47" s="63" t="s">
        <v>204</v>
      </c>
    </row>
    <row r="48" spans="1:46">
      <c r="A48" s="11">
        <v>48</v>
      </c>
      <c r="B48" s="57">
        <v>44927</v>
      </c>
      <c r="C48" s="54">
        <v>0.28472222222222221</v>
      </c>
      <c r="D48" s="53">
        <v>5.6</v>
      </c>
      <c r="E48" s="53">
        <v>12.6</v>
      </c>
      <c r="F48" s="53">
        <v>0</v>
      </c>
      <c r="G48" s="53">
        <v>6.2</v>
      </c>
      <c r="H48" s="53">
        <v>0</v>
      </c>
      <c r="I48" s="53">
        <v>2.8</v>
      </c>
      <c r="J48" s="53" t="s">
        <v>151</v>
      </c>
      <c r="K48" s="53">
        <v>3</v>
      </c>
      <c r="L48" s="53" t="s">
        <v>151</v>
      </c>
      <c r="M48" s="54">
        <v>0.27778935185185188</v>
      </c>
      <c r="N48" s="53">
        <v>4.3</v>
      </c>
      <c r="O48" s="53" t="s">
        <v>150</v>
      </c>
      <c r="P48" s="54">
        <v>0.28052083333333333</v>
      </c>
      <c r="Q48" s="53">
        <v>3.6</v>
      </c>
      <c r="R48" s="53" t="s">
        <v>151</v>
      </c>
      <c r="S48" s="53">
        <v>0.4</v>
      </c>
      <c r="T48" s="53">
        <v>57.9</v>
      </c>
      <c r="U48" s="53">
        <v>2</v>
      </c>
      <c r="V48" s="53">
        <v>519</v>
      </c>
      <c r="W48" s="53">
        <v>1</v>
      </c>
      <c r="X48" s="53">
        <v>0.51700000000000002</v>
      </c>
      <c r="Y48" s="53">
        <v>18.38</v>
      </c>
      <c r="Z48" s="11">
        <f t="shared" si="0"/>
        <v>0</v>
      </c>
      <c r="AA48" s="11">
        <f t="shared" si="1"/>
        <v>0</v>
      </c>
      <c r="AB48" s="53">
        <f t="shared" si="2"/>
        <v>0.20134776578214056</v>
      </c>
      <c r="AC48" s="63" t="s">
        <v>204</v>
      </c>
    </row>
    <row r="49" spans="1:46">
      <c r="A49" s="11">
        <v>49</v>
      </c>
      <c r="B49" s="57">
        <v>44927</v>
      </c>
      <c r="C49" s="54">
        <v>0.29166666666666669</v>
      </c>
      <c r="D49" s="53">
        <v>5.6</v>
      </c>
      <c r="E49" s="53">
        <v>12.6</v>
      </c>
      <c r="F49" s="53">
        <v>0</v>
      </c>
      <c r="G49" s="53">
        <v>6.2</v>
      </c>
      <c r="H49" s="53">
        <v>1E-3</v>
      </c>
      <c r="I49" s="53">
        <v>3</v>
      </c>
      <c r="J49" s="53" t="s">
        <v>151</v>
      </c>
      <c r="K49" s="53">
        <v>3</v>
      </c>
      <c r="L49" s="53" t="s">
        <v>151</v>
      </c>
      <c r="M49" s="54">
        <v>0.29166666666666669</v>
      </c>
      <c r="N49" s="53">
        <v>4.8</v>
      </c>
      <c r="O49" s="53" t="s">
        <v>159</v>
      </c>
      <c r="P49" s="54">
        <v>0.29119212962962965</v>
      </c>
      <c r="Q49" s="53">
        <v>4</v>
      </c>
      <c r="R49" s="53" t="s">
        <v>153</v>
      </c>
      <c r="S49" s="53">
        <v>0.6</v>
      </c>
      <c r="T49" s="53">
        <v>57.9</v>
      </c>
      <c r="U49" s="53">
        <v>7</v>
      </c>
      <c r="V49" s="53">
        <v>2388</v>
      </c>
      <c r="W49" s="53">
        <v>4</v>
      </c>
      <c r="X49" s="53">
        <v>0.51700000000000002</v>
      </c>
      <c r="Y49" s="53">
        <v>18.41</v>
      </c>
      <c r="Z49" s="11">
        <f t="shared" si="0"/>
        <v>0.60000000000000009</v>
      </c>
      <c r="AA49" s="11">
        <f t="shared" si="1"/>
        <v>0</v>
      </c>
      <c r="AB49" s="53">
        <f t="shared" si="2"/>
        <v>0.20134776578214056</v>
      </c>
      <c r="AC49" s="63" t="s">
        <v>204</v>
      </c>
      <c r="AE49" s="11">
        <f t="shared" ref="AE49" si="99">SUM(F49:F54)</f>
        <v>0</v>
      </c>
      <c r="AF49" s="11">
        <f t="shared" ref="AF49" si="100">AVERAGE(AB49:AB54)</f>
        <v>0.20134776578214056</v>
      </c>
      <c r="AG49" s="11">
        <f t="shared" ref="AG49" si="101">AVERAGE(G49:G54)</f>
        <v>6.7333333333333334</v>
      </c>
      <c r="AH49" s="11" t="e">
        <f t="shared" ref="AH49" si="102">AVERAGE(AC49:AC54)</f>
        <v>#DIV/0!</v>
      </c>
      <c r="AI49" s="11">
        <f t="shared" ref="AI49" si="103">AVERAGE(T49:T54)</f>
        <v>56.166666666666664</v>
      </c>
      <c r="AJ49" s="11">
        <f t="shared" ref="AJ49" si="104">SUMIF(H49:H54,"&gt;0",H49:H54)</f>
        <v>6.4000000000000001E-2</v>
      </c>
      <c r="AK49" s="17">
        <f t="shared" ref="AK49" si="105">SUM(AA49:AA54)/60</f>
        <v>0</v>
      </c>
      <c r="AL49" s="17">
        <f t="shared" ref="AL49" si="106">SUM(V49:V54)</f>
        <v>142081</v>
      </c>
      <c r="AM49" s="17">
        <f t="shared" ref="AM49" si="107">AVERAGE(W49:W54)</f>
        <v>39.5</v>
      </c>
      <c r="AN49" s="11">
        <f t="shared" ref="AN49" si="108">AVERAGE(I49:I54)</f>
        <v>3.5</v>
      </c>
      <c r="AO49" s="11">
        <f t="shared" ref="AO49" si="109">MAX(K49:K54)</f>
        <v>3.9</v>
      </c>
      <c r="AP49" s="13" t="str">
        <f t="shared" ref="AP49" ca="1" si="110">INDIRECT(ADDRESS(MATCH(AO49,K49:K54,0)+A49-1,12))</f>
        <v>SSE</v>
      </c>
      <c r="AQ49" s="13">
        <f t="shared" ref="AQ49" ca="1" si="111">INDIRECT(ADDRESS(MATCH(AO49,K49:K54,0)+A49-1,13))</f>
        <v>0.3192592592592593</v>
      </c>
      <c r="AR49" s="11">
        <f t="shared" ref="AR49" si="112">MAX(N49:N54)</f>
        <v>6</v>
      </c>
      <c r="AS49" s="13" t="str">
        <f t="shared" ref="AS49" ca="1" si="113">INDIRECT(ADDRESS(MATCH(AR49,N49:N54,0)+A49-1,15))</f>
        <v>SSE</v>
      </c>
      <c r="AT49" s="13">
        <f t="shared" ref="AT49" ca="1" si="114">INDIRECT(ADDRESS(MATCH(AR49,N49:N54,0)+A49-1,16))</f>
        <v>0.31622685185185184</v>
      </c>
    </row>
    <row r="50" spans="1:46">
      <c r="A50" s="11">
        <v>50</v>
      </c>
      <c r="B50" s="57">
        <v>44927</v>
      </c>
      <c r="C50" s="54">
        <v>0.2986111111111111</v>
      </c>
      <c r="D50" s="53">
        <v>5.5</v>
      </c>
      <c r="E50" s="53">
        <v>12.6</v>
      </c>
      <c r="F50" s="53">
        <v>0</v>
      </c>
      <c r="G50" s="53">
        <v>6.5</v>
      </c>
      <c r="H50" s="53">
        <v>3.0000000000000001E-3</v>
      </c>
      <c r="I50" s="53">
        <v>3.7</v>
      </c>
      <c r="J50" s="53" t="s">
        <v>159</v>
      </c>
      <c r="K50" s="53">
        <v>3.7</v>
      </c>
      <c r="L50" s="53" t="s">
        <v>159</v>
      </c>
      <c r="M50" s="54">
        <v>0.29806712962962961</v>
      </c>
      <c r="N50" s="53">
        <v>5</v>
      </c>
      <c r="O50" s="53" t="s">
        <v>151</v>
      </c>
      <c r="P50" s="54">
        <v>0.29765046296296299</v>
      </c>
      <c r="Q50" s="53">
        <v>4.4000000000000004</v>
      </c>
      <c r="R50" s="53" t="s">
        <v>151</v>
      </c>
      <c r="S50" s="53">
        <v>0.5</v>
      </c>
      <c r="T50" s="53">
        <v>56</v>
      </c>
      <c r="U50" s="53">
        <v>19</v>
      </c>
      <c r="V50" s="53">
        <v>7130</v>
      </c>
      <c r="W50" s="53">
        <v>12</v>
      </c>
      <c r="X50" s="53">
        <v>0.51700000000000002</v>
      </c>
      <c r="Y50" s="53">
        <v>18.399999999999999</v>
      </c>
      <c r="Z50" s="11">
        <f t="shared" si="0"/>
        <v>1.8000000000000003</v>
      </c>
      <c r="AA50" s="11">
        <f t="shared" si="1"/>
        <v>0</v>
      </c>
      <c r="AB50" s="53">
        <f t="shared" si="2"/>
        <v>0.20134776578214056</v>
      </c>
      <c r="AC50" s="63" t="s">
        <v>204</v>
      </c>
    </row>
    <row r="51" spans="1:46">
      <c r="A51" s="11">
        <v>51</v>
      </c>
      <c r="B51" s="57">
        <v>44927</v>
      </c>
      <c r="C51" s="54">
        <v>0.30555555555555552</v>
      </c>
      <c r="D51" s="53">
        <v>5.6</v>
      </c>
      <c r="E51" s="53">
        <v>12.7</v>
      </c>
      <c r="F51" s="53">
        <v>0</v>
      </c>
      <c r="G51" s="53">
        <v>6.8</v>
      </c>
      <c r="H51" s="53">
        <v>6.0000000000000001E-3</v>
      </c>
      <c r="I51" s="53">
        <v>3.3</v>
      </c>
      <c r="J51" s="53" t="s">
        <v>159</v>
      </c>
      <c r="K51" s="53">
        <v>3.7</v>
      </c>
      <c r="L51" s="53" t="s">
        <v>159</v>
      </c>
      <c r="M51" s="54">
        <v>0.29872685185185183</v>
      </c>
      <c r="N51" s="53">
        <v>4.8</v>
      </c>
      <c r="O51" s="53" t="s">
        <v>151</v>
      </c>
      <c r="P51" s="54">
        <v>0.30258101851851854</v>
      </c>
      <c r="Q51" s="53">
        <v>2.6</v>
      </c>
      <c r="R51" s="53" t="s">
        <v>151</v>
      </c>
      <c r="S51" s="53">
        <v>0.6</v>
      </c>
      <c r="T51" s="53">
        <v>55.3</v>
      </c>
      <c r="U51" s="53">
        <v>32</v>
      </c>
      <c r="V51" s="53">
        <v>15139</v>
      </c>
      <c r="W51" s="53">
        <v>25</v>
      </c>
      <c r="X51" s="53">
        <v>0.51700000000000002</v>
      </c>
      <c r="Y51" s="53">
        <v>18.399999999999999</v>
      </c>
      <c r="Z51" s="11">
        <f t="shared" si="0"/>
        <v>3.6000000000000005</v>
      </c>
      <c r="AA51" s="11">
        <f t="shared" si="1"/>
        <v>0</v>
      </c>
      <c r="AB51" s="53">
        <f t="shared" si="2"/>
        <v>0.20134776578214056</v>
      </c>
      <c r="AC51" s="63" t="s">
        <v>204</v>
      </c>
    </row>
    <row r="52" spans="1:46">
      <c r="A52" s="11">
        <v>52</v>
      </c>
      <c r="B52" s="57">
        <v>44927</v>
      </c>
      <c r="C52" s="54">
        <v>0.3125</v>
      </c>
      <c r="D52" s="53">
        <v>5.6</v>
      </c>
      <c r="E52" s="53">
        <v>12.7</v>
      </c>
      <c r="F52" s="53">
        <v>0</v>
      </c>
      <c r="G52" s="53">
        <v>6.9</v>
      </c>
      <c r="H52" s="53">
        <v>1.2E-2</v>
      </c>
      <c r="I52" s="53">
        <v>3.6</v>
      </c>
      <c r="J52" s="53" t="s">
        <v>159</v>
      </c>
      <c r="K52" s="53">
        <v>3.7</v>
      </c>
      <c r="L52" s="53" t="s">
        <v>159</v>
      </c>
      <c r="M52" s="54">
        <v>0.31027777777777776</v>
      </c>
      <c r="N52" s="53">
        <v>5.2</v>
      </c>
      <c r="O52" s="53" t="s">
        <v>159</v>
      </c>
      <c r="P52" s="54">
        <v>0.30631944444444442</v>
      </c>
      <c r="Q52" s="53">
        <v>4.2</v>
      </c>
      <c r="R52" s="53" t="s">
        <v>151</v>
      </c>
      <c r="S52" s="53">
        <v>0.6</v>
      </c>
      <c r="T52" s="53">
        <v>55.4</v>
      </c>
      <c r="U52" s="53">
        <v>58</v>
      </c>
      <c r="V52" s="53">
        <v>26838</v>
      </c>
      <c r="W52" s="53">
        <v>45</v>
      </c>
      <c r="X52" s="53">
        <v>0.51700000000000002</v>
      </c>
      <c r="Y52" s="53">
        <v>18.46</v>
      </c>
      <c r="Z52" s="11">
        <f t="shared" si="0"/>
        <v>7.2000000000000011</v>
      </c>
      <c r="AA52" s="11">
        <f t="shared" si="1"/>
        <v>0</v>
      </c>
      <c r="AB52" s="53">
        <f t="shared" si="2"/>
        <v>0.20134776578214056</v>
      </c>
      <c r="AC52" s="63" t="s">
        <v>204</v>
      </c>
    </row>
    <row r="53" spans="1:46">
      <c r="A53" s="11">
        <v>53</v>
      </c>
      <c r="B53" s="57">
        <v>44927</v>
      </c>
      <c r="C53" s="54">
        <v>0.31944444444444448</v>
      </c>
      <c r="D53" s="53">
        <v>5.8</v>
      </c>
      <c r="E53" s="53">
        <v>12.8</v>
      </c>
      <c r="F53" s="53">
        <v>0</v>
      </c>
      <c r="G53" s="53">
        <v>6.9</v>
      </c>
      <c r="H53" s="53">
        <v>1.9E-2</v>
      </c>
      <c r="I53" s="53">
        <v>3.9</v>
      </c>
      <c r="J53" s="53" t="s">
        <v>159</v>
      </c>
      <c r="K53" s="53">
        <v>3.9</v>
      </c>
      <c r="L53" s="53" t="s">
        <v>159</v>
      </c>
      <c r="M53" s="54">
        <v>0.3192592592592593</v>
      </c>
      <c r="N53" s="53">
        <v>6</v>
      </c>
      <c r="O53" s="53" t="s">
        <v>159</v>
      </c>
      <c r="P53" s="54">
        <v>0.31622685185185184</v>
      </c>
      <c r="Q53" s="53">
        <v>4.0999999999999996</v>
      </c>
      <c r="R53" s="53" t="s">
        <v>151</v>
      </c>
      <c r="S53" s="53">
        <v>0.7</v>
      </c>
      <c r="T53" s="53">
        <v>56.3</v>
      </c>
      <c r="U53" s="53">
        <v>73</v>
      </c>
      <c r="V53" s="53">
        <v>40034</v>
      </c>
      <c r="W53" s="53">
        <v>67</v>
      </c>
      <c r="X53" s="53">
        <v>0.51700000000000002</v>
      </c>
      <c r="Y53" s="53">
        <v>18.45</v>
      </c>
      <c r="Z53" s="11">
        <f t="shared" si="0"/>
        <v>11.4</v>
      </c>
      <c r="AA53" s="11">
        <f t="shared" si="1"/>
        <v>0</v>
      </c>
      <c r="AB53" s="53">
        <f t="shared" si="2"/>
        <v>0.20134776578214056</v>
      </c>
      <c r="AC53" s="63" t="s">
        <v>204</v>
      </c>
    </row>
    <row r="54" spans="1:46">
      <c r="A54" s="11">
        <v>54</v>
      </c>
      <c r="B54" s="57">
        <v>44927</v>
      </c>
      <c r="C54" s="54">
        <v>0.3263888888888889</v>
      </c>
      <c r="D54" s="53">
        <v>6</v>
      </c>
      <c r="E54" s="53">
        <v>12.8</v>
      </c>
      <c r="F54" s="53">
        <v>0</v>
      </c>
      <c r="G54" s="53">
        <v>7.1</v>
      </c>
      <c r="H54" s="53">
        <v>2.3E-2</v>
      </c>
      <c r="I54" s="53">
        <v>3.5</v>
      </c>
      <c r="J54" s="53" t="s">
        <v>159</v>
      </c>
      <c r="K54" s="53">
        <v>3.9</v>
      </c>
      <c r="L54" s="53" t="s">
        <v>159</v>
      </c>
      <c r="M54" s="54">
        <v>0.31968750000000001</v>
      </c>
      <c r="N54" s="53">
        <v>5.5</v>
      </c>
      <c r="O54" s="53" t="s">
        <v>159</v>
      </c>
      <c r="P54" s="54">
        <v>0.32364583333333335</v>
      </c>
      <c r="Q54" s="53">
        <v>2</v>
      </c>
      <c r="R54" s="53" t="s">
        <v>153</v>
      </c>
      <c r="S54" s="53">
        <v>0.8</v>
      </c>
      <c r="T54" s="53">
        <v>56.1</v>
      </c>
      <c r="U54" s="53">
        <v>88</v>
      </c>
      <c r="V54" s="53">
        <v>50552</v>
      </c>
      <c r="W54" s="53">
        <v>84</v>
      </c>
      <c r="X54" s="53">
        <v>0.51700000000000002</v>
      </c>
      <c r="Y54" s="53">
        <v>18.47</v>
      </c>
      <c r="Z54" s="11">
        <f t="shared" si="0"/>
        <v>13.799999999999999</v>
      </c>
      <c r="AA54" s="11">
        <f t="shared" si="1"/>
        <v>0</v>
      </c>
      <c r="AB54" s="53">
        <f t="shared" si="2"/>
        <v>0.20134776578214056</v>
      </c>
      <c r="AC54" s="63" t="s">
        <v>204</v>
      </c>
    </row>
    <row r="55" spans="1:46">
      <c r="A55" s="11">
        <v>55</v>
      </c>
      <c r="B55" s="57">
        <v>44927</v>
      </c>
      <c r="C55" s="54">
        <v>0.33333333333333331</v>
      </c>
      <c r="D55" s="53">
        <v>6.2</v>
      </c>
      <c r="E55" s="53">
        <v>12.9</v>
      </c>
      <c r="F55" s="53">
        <v>0</v>
      </c>
      <c r="G55" s="53">
        <v>6.9</v>
      </c>
      <c r="H55" s="53">
        <v>2.4E-2</v>
      </c>
      <c r="I55" s="53">
        <v>2.5</v>
      </c>
      <c r="J55" s="53" t="s">
        <v>153</v>
      </c>
      <c r="K55" s="53">
        <v>3.5</v>
      </c>
      <c r="L55" s="53" t="s">
        <v>159</v>
      </c>
      <c r="M55" s="54">
        <v>0.32640046296296293</v>
      </c>
      <c r="N55" s="53">
        <v>5.2</v>
      </c>
      <c r="O55" s="53" t="s">
        <v>159</v>
      </c>
      <c r="P55" s="54">
        <v>0.33309027777777778</v>
      </c>
      <c r="Q55" s="53">
        <v>4.9000000000000004</v>
      </c>
      <c r="R55" s="53" t="s">
        <v>159</v>
      </c>
      <c r="S55" s="53">
        <v>0.7</v>
      </c>
      <c r="T55" s="53">
        <v>58.3</v>
      </c>
      <c r="U55" s="53">
        <v>127</v>
      </c>
      <c r="V55" s="53">
        <v>58209</v>
      </c>
      <c r="W55" s="53">
        <v>97</v>
      </c>
      <c r="X55" s="53">
        <v>0.51700000000000002</v>
      </c>
      <c r="Y55" s="53">
        <v>18.489999999999998</v>
      </c>
      <c r="Z55" s="11">
        <f t="shared" si="0"/>
        <v>14.400000000000002</v>
      </c>
      <c r="AA55" s="11">
        <f t="shared" si="1"/>
        <v>0</v>
      </c>
      <c r="AB55" s="53">
        <f t="shared" si="2"/>
        <v>0.20134776578214056</v>
      </c>
      <c r="AC55" s="63" t="s">
        <v>204</v>
      </c>
      <c r="AE55" s="11">
        <f t="shared" ref="AE55" si="115">SUM(F55:F60)</f>
        <v>0</v>
      </c>
      <c r="AF55" s="11">
        <f t="shared" ref="AF55" si="116">AVERAGE(AB55:AB60)</f>
        <v>0.20134776578214056</v>
      </c>
      <c r="AG55" s="11">
        <f t="shared" ref="AG55" si="117">AVERAGE(G55:G60)</f>
        <v>7.3166666666666664</v>
      </c>
      <c r="AH55" s="11" t="e">
        <f t="shared" ref="AH55" si="118">AVERAGE(AC55:AC60)</f>
        <v>#DIV/0!</v>
      </c>
      <c r="AI55" s="11">
        <f t="shared" ref="AI55" si="119">AVERAGE(T55:T60)</f>
        <v>57.633333333333347</v>
      </c>
      <c r="AJ55" s="11">
        <f t="shared" ref="AJ55" si="120">SUMIF(H55:H60,"&gt;0",H55:H60)</f>
        <v>0.29600000000000004</v>
      </c>
      <c r="AK55" s="17">
        <f t="shared" ref="AK55" si="121">SUM(AA55:AA60)/60</f>
        <v>0</v>
      </c>
      <c r="AL55" s="17">
        <f t="shared" ref="AL55" si="122">SUM(V55:V60)</f>
        <v>642898</v>
      </c>
      <c r="AM55" s="17">
        <f t="shared" ref="AM55" si="123">AVERAGE(W55:W60)</f>
        <v>178.83333333333334</v>
      </c>
      <c r="AN55" s="11">
        <f t="shared" ref="AN55" si="124">AVERAGE(I55:I60)</f>
        <v>2.9333333333333336</v>
      </c>
      <c r="AO55" s="11">
        <f t="shared" ref="AO55" si="125">MAX(K55:K60)</f>
        <v>3.5</v>
      </c>
      <c r="AP55" s="13" t="str">
        <f t="shared" ref="AP55" ca="1" si="126">INDIRECT(ADDRESS(MATCH(AO55,K55:K60,0)+A55-1,12))</f>
        <v>SSE</v>
      </c>
      <c r="AQ55" s="13">
        <f t="shared" ref="AQ55" ca="1" si="127">INDIRECT(ADDRESS(MATCH(AO55,K55:K60,0)+A55-1,13))</f>
        <v>0.32640046296296293</v>
      </c>
      <c r="AR55" s="11">
        <f t="shared" ref="AR55" si="128">MAX(N55:N60)</f>
        <v>6.7</v>
      </c>
      <c r="AS55" s="13" t="str">
        <f t="shared" ref="AS55" ca="1" si="129">INDIRECT(ADDRESS(MATCH(AR55,N55:N60,0)+A55-1,15))</f>
        <v>SSE</v>
      </c>
      <c r="AT55" s="13">
        <f t="shared" ref="AT55" ca="1" si="130">INDIRECT(ADDRESS(MATCH(AR55,N55:N60,0)+A55-1,16))</f>
        <v>0.33395833333333336</v>
      </c>
    </row>
    <row r="56" spans="1:46">
      <c r="A56" s="11">
        <v>56</v>
      </c>
      <c r="B56" s="57">
        <v>44927</v>
      </c>
      <c r="C56" s="54">
        <v>0.34027777777777773</v>
      </c>
      <c r="D56" s="53">
        <v>6.4</v>
      </c>
      <c r="E56" s="53">
        <v>13</v>
      </c>
      <c r="F56" s="53">
        <v>0</v>
      </c>
      <c r="G56" s="53">
        <v>7.1</v>
      </c>
      <c r="H56" s="53">
        <v>3.6999999999999998E-2</v>
      </c>
      <c r="I56" s="53">
        <v>3.1</v>
      </c>
      <c r="J56" s="53" t="s">
        <v>159</v>
      </c>
      <c r="K56" s="53">
        <v>3.2</v>
      </c>
      <c r="L56" s="53" t="s">
        <v>159</v>
      </c>
      <c r="M56" s="54">
        <v>0.33703703703703702</v>
      </c>
      <c r="N56" s="53">
        <v>6.7</v>
      </c>
      <c r="O56" s="53" t="s">
        <v>159</v>
      </c>
      <c r="P56" s="54">
        <v>0.33395833333333336</v>
      </c>
      <c r="Q56" s="53">
        <v>2.8</v>
      </c>
      <c r="R56" s="53" t="s">
        <v>159</v>
      </c>
      <c r="S56" s="53">
        <v>0.9</v>
      </c>
      <c r="T56" s="53">
        <v>57.7</v>
      </c>
      <c r="U56" s="53">
        <v>129</v>
      </c>
      <c r="V56" s="53">
        <v>81318</v>
      </c>
      <c r="W56" s="53">
        <v>136</v>
      </c>
      <c r="X56" s="53">
        <v>0.51700000000000002</v>
      </c>
      <c r="Y56" s="53">
        <v>18.52</v>
      </c>
      <c r="Z56" s="11">
        <f t="shared" si="0"/>
        <v>22.199999999999996</v>
      </c>
      <c r="AA56" s="11">
        <f t="shared" si="1"/>
        <v>0</v>
      </c>
      <c r="AB56" s="53">
        <f t="shared" si="2"/>
        <v>0.20134776578214056</v>
      </c>
      <c r="AC56" s="63" t="s">
        <v>204</v>
      </c>
    </row>
    <row r="57" spans="1:46">
      <c r="A57" s="11">
        <v>57</v>
      </c>
      <c r="B57" s="57">
        <v>44927</v>
      </c>
      <c r="C57" s="54">
        <v>0.34722222222222227</v>
      </c>
      <c r="D57" s="53">
        <v>6.5</v>
      </c>
      <c r="E57" s="53">
        <v>13.2</v>
      </c>
      <c r="F57" s="53">
        <v>0</v>
      </c>
      <c r="G57" s="53">
        <v>7</v>
      </c>
      <c r="H57" s="53">
        <v>3.5000000000000003E-2</v>
      </c>
      <c r="I57" s="53">
        <v>3.5</v>
      </c>
      <c r="J57" s="53" t="s">
        <v>153</v>
      </c>
      <c r="K57" s="53">
        <v>3.5</v>
      </c>
      <c r="L57" s="53" t="s">
        <v>153</v>
      </c>
      <c r="M57" s="54">
        <v>0.3465509259259259</v>
      </c>
      <c r="N57" s="53">
        <v>5.4</v>
      </c>
      <c r="O57" s="53" t="s">
        <v>153</v>
      </c>
      <c r="P57" s="54">
        <v>0.34248842592592593</v>
      </c>
      <c r="Q57" s="53">
        <v>2.5</v>
      </c>
      <c r="R57" s="53" t="s">
        <v>159</v>
      </c>
      <c r="S57" s="53">
        <v>0.7</v>
      </c>
      <c r="T57" s="53">
        <v>58.3</v>
      </c>
      <c r="U57" s="53">
        <v>151</v>
      </c>
      <c r="V57" s="53">
        <v>86714</v>
      </c>
      <c r="W57" s="53">
        <v>145</v>
      </c>
      <c r="X57" s="53">
        <v>0.51700000000000002</v>
      </c>
      <c r="Y57" s="53">
        <v>18.54</v>
      </c>
      <c r="Z57" s="11">
        <f t="shared" si="0"/>
        <v>21.000000000000004</v>
      </c>
      <c r="AA57" s="11">
        <f t="shared" si="1"/>
        <v>0</v>
      </c>
      <c r="AB57" s="53">
        <f t="shared" si="2"/>
        <v>0.20134776578214056</v>
      </c>
      <c r="AC57" s="63" t="s">
        <v>204</v>
      </c>
    </row>
    <row r="58" spans="1:46">
      <c r="A58" s="11">
        <v>58</v>
      </c>
      <c r="B58" s="57">
        <v>44927</v>
      </c>
      <c r="C58" s="54">
        <v>0.35416666666666669</v>
      </c>
      <c r="D58" s="53">
        <v>6.7</v>
      </c>
      <c r="E58" s="53">
        <v>13.3</v>
      </c>
      <c r="F58" s="53">
        <v>0</v>
      </c>
      <c r="G58" s="53">
        <v>7.5</v>
      </c>
      <c r="H58" s="53">
        <v>4.5999999999999999E-2</v>
      </c>
      <c r="I58" s="53">
        <v>3.2</v>
      </c>
      <c r="J58" s="53" t="s">
        <v>153</v>
      </c>
      <c r="K58" s="53">
        <v>3.5</v>
      </c>
      <c r="L58" s="53" t="s">
        <v>153</v>
      </c>
      <c r="M58" s="54">
        <v>0.3472337962962963</v>
      </c>
      <c r="N58" s="53">
        <v>5.9</v>
      </c>
      <c r="O58" s="53" t="s">
        <v>156</v>
      </c>
      <c r="P58" s="54">
        <v>0.35359953703703706</v>
      </c>
      <c r="Q58" s="53">
        <v>3.6</v>
      </c>
      <c r="R58" s="53" t="s">
        <v>156</v>
      </c>
      <c r="S58" s="53">
        <v>0.9</v>
      </c>
      <c r="T58" s="53">
        <v>57.4</v>
      </c>
      <c r="U58" s="53">
        <v>146</v>
      </c>
      <c r="V58" s="53">
        <v>104230</v>
      </c>
      <c r="W58" s="53">
        <v>174</v>
      </c>
      <c r="X58" s="53">
        <v>0.51700000000000002</v>
      </c>
      <c r="Y58" s="53">
        <v>18.55</v>
      </c>
      <c r="Z58" s="11">
        <f t="shared" si="0"/>
        <v>27.599999999999998</v>
      </c>
      <c r="AA58" s="11">
        <f t="shared" si="1"/>
        <v>0</v>
      </c>
      <c r="AB58" s="53">
        <f t="shared" si="2"/>
        <v>0.20134776578214056</v>
      </c>
      <c r="AC58" s="63" t="s">
        <v>204</v>
      </c>
    </row>
    <row r="59" spans="1:46">
      <c r="A59" s="11">
        <v>59</v>
      </c>
      <c r="B59" s="57">
        <v>44927</v>
      </c>
      <c r="C59" s="54">
        <v>0.3611111111111111</v>
      </c>
      <c r="D59" s="53">
        <v>6.9</v>
      </c>
      <c r="E59" s="53">
        <v>13.8</v>
      </c>
      <c r="F59" s="53">
        <v>0</v>
      </c>
      <c r="G59" s="53">
        <v>7.5</v>
      </c>
      <c r="H59" s="53">
        <v>5.8000000000000003E-2</v>
      </c>
      <c r="I59" s="53">
        <v>2.4</v>
      </c>
      <c r="J59" s="53" t="s">
        <v>156</v>
      </c>
      <c r="K59" s="53">
        <v>3.3</v>
      </c>
      <c r="L59" s="53" t="s">
        <v>153</v>
      </c>
      <c r="M59" s="54">
        <v>0.35612268518518514</v>
      </c>
      <c r="N59" s="53">
        <v>3.9</v>
      </c>
      <c r="O59" s="53" t="s">
        <v>153</v>
      </c>
      <c r="P59" s="54">
        <v>0.35555555555555557</v>
      </c>
      <c r="Q59" s="53">
        <v>3.1</v>
      </c>
      <c r="R59" s="53" t="s">
        <v>160</v>
      </c>
      <c r="S59" s="53">
        <v>0.6</v>
      </c>
      <c r="T59" s="53">
        <v>58</v>
      </c>
      <c r="U59" s="53">
        <v>406</v>
      </c>
      <c r="V59" s="53">
        <v>126096</v>
      </c>
      <c r="W59" s="53">
        <v>210</v>
      </c>
      <c r="X59" s="53">
        <v>0.51700000000000002</v>
      </c>
      <c r="Y59" s="53">
        <v>18.72</v>
      </c>
      <c r="Z59" s="11">
        <f t="shared" si="0"/>
        <v>34.799999999999997</v>
      </c>
      <c r="AA59" s="11">
        <f t="shared" si="1"/>
        <v>0</v>
      </c>
      <c r="AB59" s="53">
        <f t="shared" si="2"/>
        <v>0.20134776578214056</v>
      </c>
      <c r="AC59" s="63" t="s">
        <v>204</v>
      </c>
    </row>
    <row r="60" spans="1:46">
      <c r="A60" s="11">
        <v>60</v>
      </c>
      <c r="B60" s="57">
        <v>44927</v>
      </c>
      <c r="C60" s="54">
        <v>0.36805555555555558</v>
      </c>
      <c r="D60" s="53">
        <v>7.1</v>
      </c>
      <c r="E60" s="53">
        <v>13.7</v>
      </c>
      <c r="F60" s="53">
        <v>0</v>
      </c>
      <c r="G60" s="53">
        <v>7.9</v>
      </c>
      <c r="H60" s="53">
        <v>9.6000000000000002E-2</v>
      </c>
      <c r="I60" s="53">
        <v>2.9</v>
      </c>
      <c r="J60" s="53" t="s">
        <v>160</v>
      </c>
      <c r="K60" s="53">
        <v>2.9</v>
      </c>
      <c r="L60" s="53" t="s">
        <v>156</v>
      </c>
      <c r="M60" s="54">
        <v>0.36803240740740745</v>
      </c>
      <c r="N60" s="53">
        <v>5.3</v>
      </c>
      <c r="O60" s="53" t="s">
        <v>160</v>
      </c>
      <c r="P60" s="54">
        <v>0.36753472222222222</v>
      </c>
      <c r="Q60" s="53">
        <v>3</v>
      </c>
      <c r="R60" s="53" t="s">
        <v>161</v>
      </c>
      <c r="S60" s="53">
        <v>0.7</v>
      </c>
      <c r="T60" s="53">
        <v>56.1</v>
      </c>
      <c r="U60" s="53">
        <v>189</v>
      </c>
      <c r="V60" s="53">
        <v>186331</v>
      </c>
      <c r="W60" s="53">
        <v>311</v>
      </c>
      <c r="X60" s="53">
        <v>0.51700000000000002</v>
      </c>
      <c r="Y60" s="53">
        <v>18.64</v>
      </c>
      <c r="Z60" s="11">
        <f t="shared" si="0"/>
        <v>57.600000000000009</v>
      </c>
      <c r="AA60" s="11">
        <f t="shared" si="1"/>
        <v>0</v>
      </c>
      <c r="AB60" s="53">
        <f t="shared" si="2"/>
        <v>0.20134776578214056</v>
      </c>
      <c r="AC60" s="63" t="s">
        <v>204</v>
      </c>
    </row>
    <row r="61" spans="1:46">
      <c r="A61" s="11">
        <v>61</v>
      </c>
      <c r="B61" s="57">
        <v>44927</v>
      </c>
      <c r="C61" s="54">
        <v>0.375</v>
      </c>
      <c r="D61" s="53">
        <v>7.6</v>
      </c>
      <c r="E61" s="53">
        <v>14.7</v>
      </c>
      <c r="F61" s="53">
        <v>0</v>
      </c>
      <c r="G61" s="53">
        <v>8.3000000000000007</v>
      </c>
      <c r="H61" s="53">
        <v>0.11700000000000001</v>
      </c>
      <c r="I61" s="53">
        <v>3.3</v>
      </c>
      <c r="J61" s="53" t="s">
        <v>160</v>
      </c>
      <c r="K61" s="53">
        <v>3.4</v>
      </c>
      <c r="L61" s="53" t="s">
        <v>160</v>
      </c>
      <c r="M61" s="54">
        <v>0.37398148148148147</v>
      </c>
      <c r="N61" s="53">
        <v>5.8</v>
      </c>
      <c r="O61" s="53" t="s">
        <v>154</v>
      </c>
      <c r="P61" s="54">
        <v>0.37420138888888888</v>
      </c>
      <c r="Q61" s="53">
        <v>1.6</v>
      </c>
      <c r="R61" s="53" t="s">
        <v>160</v>
      </c>
      <c r="S61" s="53">
        <v>0.9</v>
      </c>
      <c r="T61" s="53">
        <v>56</v>
      </c>
      <c r="U61" s="53">
        <v>387</v>
      </c>
      <c r="V61" s="53">
        <v>240009</v>
      </c>
      <c r="W61" s="53">
        <v>400</v>
      </c>
      <c r="X61" s="53">
        <v>0.51700000000000002</v>
      </c>
      <c r="Y61" s="53">
        <v>18.93</v>
      </c>
      <c r="Z61" s="11">
        <f t="shared" si="0"/>
        <v>70.2</v>
      </c>
      <c r="AA61" s="11">
        <f t="shared" si="1"/>
        <v>0</v>
      </c>
      <c r="AB61" s="53">
        <f t="shared" si="2"/>
        <v>0.20134776578214056</v>
      </c>
      <c r="AC61" s="63" t="s">
        <v>204</v>
      </c>
      <c r="AE61" s="11">
        <f t="shared" ref="AE61" si="131">SUM(F61:F66)</f>
        <v>0</v>
      </c>
      <c r="AF61" s="11">
        <f t="shared" ref="AF61" si="132">AVERAGE(AB61:AB66)</f>
        <v>0.20126545053075015</v>
      </c>
      <c r="AG61" s="11">
        <f t="shared" ref="AG61" si="133">AVERAGE(G61:G66)</f>
        <v>8.8166666666666682</v>
      </c>
      <c r="AH61" s="11" t="e">
        <f t="shared" ref="AH61" si="134">AVERAGE(AC61:AC66)</f>
        <v>#DIV/0!</v>
      </c>
      <c r="AI61" s="11">
        <f t="shared" ref="AI61" si="135">AVERAGE(T61:T66)</f>
        <v>53.1</v>
      </c>
      <c r="AJ61" s="11">
        <f t="shared" ref="AJ61" si="136">SUMIF(H61:H66,"&gt;0",H61:H66)</f>
        <v>1.0569999999999999</v>
      </c>
      <c r="AK61" s="17">
        <f t="shared" ref="AK61" si="137">SUM(AA61:AA66)/60</f>
        <v>0.16666666666666666</v>
      </c>
      <c r="AL61" s="17">
        <f t="shared" ref="AL61" si="138">SUM(V61:V66)</f>
        <v>2091723</v>
      </c>
      <c r="AM61" s="17">
        <f t="shared" ref="AM61" si="139">AVERAGE(W61:W66)</f>
        <v>581</v>
      </c>
      <c r="AN61" s="11">
        <f t="shared" ref="AN61" si="140">AVERAGE(I61:I66)</f>
        <v>3.7166666666666663</v>
      </c>
      <c r="AO61" s="11">
        <f t="shared" ref="AO61" si="141">MAX(K61:K66)</f>
        <v>4.4000000000000004</v>
      </c>
      <c r="AP61" s="13" t="str">
        <f t="shared" ref="AP61" ca="1" si="142">INDIRECT(ADDRESS(MATCH(AO61,K61:K66,0)+A61-1,12))</f>
        <v>SW</v>
      </c>
      <c r="AQ61" s="13">
        <f t="shared" ref="AQ61" ca="1" si="143">INDIRECT(ADDRESS(MATCH(AO61,K61:K66,0)+A61-1,13))</f>
        <v>0.40244212962962966</v>
      </c>
      <c r="AR61" s="11">
        <f t="shared" ref="AR61" si="144">MAX(N61:N66)</f>
        <v>7.9</v>
      </c>
      <c r="AS61" s="13" t="str">
        <f t="shared" ref="AS61" ca="1" si="145">INDIRECT(ADDRESS(MATCH(AR61,N61:N66,0)+A61-1,15))</f>
        <v>SW</v>
      </c>
      <c r="AT61" s="13">
        <f t="shared" ref="AT61" ca="1" si="146">INDIRECT(ADDRESS(MATCH(AR61,N61:N66,0)+A61-1,16))</f>
        <v>0.40605324074074073</v>
      </c>
    </row>
    <row r="62" spans="1:46">
      <c r="A62" s="11">
        <v>62</v>
      </c>
      <c r="B62" s="57">
        <v>44927</v>
      </c>
      <c r="C62" s="54">
        <v>0.38194444444444442</v>
      </c>
      <c r="D62" s="53">
        <v>8.3000000000000007</v>
      </c>
      <c r="E62" s="53">
        <v>14.8</v>
      </c>
      <c r="F62" s="53">
        <v>0</v>
      </c>
      <c r="G62" s="53">
        <v>8.8000000000000007</v>
      </c>
      <c r="H62" s="53">
        <v>0.17100000000000001</v>
      </c>
      <c r="I62" s="53">
        <v>3.5</v>
      </c>
      <c r="J62" s="53" t="s">
        <v>160</v>
      </c>
      <c r="K62" s="53">
        <v>3.5</v>
      </c>
      <c r="L62" s="53" t="s">
        <v>160</v>
      </c>
      <c r="M62" s="54">
        <v>0.38194444444444442</v>
      </c>
      <c r="N62" s="53">
        <v>6.5</v>
      </c>
      <c r="O62" s="53" t="s">
        <v>161</v>
      </c>
      <c r="P62" s="54">
        <v>0.37945601851851851</v>
      </c>
      <c r="Q62" s="53">
        <v>3.5</v>
      </c>
      <c r="R62" s="53" t="s">
        <v>156</v>
      </c>
      <c r="S62" s="53">
        <v>0.9</v>
      </c>
      <c r="T62" s="53">
        <v>54.3</v>
      </c>
      <c r="U62" s="53">
        <v>601</v>
      </c>
      <c r="V62" s="53">
        <v>319186</v>
      </c>
      <c r="W62" s="53">
        <v>532</v>
      </c>
      <c r="X62" s="53">
        <v>0.51700000000000002</v>
      </c>
      <c r="Y62" s="53">
        <v>18.850000000000001</v>
      </c>
      <c r="Z62" s="11">
        <f t="shared" si="0"/>
        <v>102.6</v>
      </c>
      <c r="AA62" s="11">
        <f t="shared" si="1"/>
        <v>0</v>
      </c>
      <c r="AB62" s="53">
        <f t="shared" si="2"/>
        <v>0.20134776578214056</v>
      </c>
      <c r="AC62" s="63" t="s">
        <v>204</v>
      </c>
    </row>
    <row r="63" spans="1:46">
      <c r="A63" s="11">
        <v>63</v>
      </c>
      <c r="B63" s="57">
        <v>44927</v>
      </c>
      <c r="C63" s="54">
        <v>0.3888888888888889</v>
      </c>
      <c r="D63" s="53">
        <v>8.9</v>
      </c>
      <c r="E63" s="53">
        <v>14.7</v>
      </c>
      <c r="F63" s="53">
        <v>0</v>
      </c>
      <c r="G63" s="53">
        <v>8.8000000000000007</v>
      </c>
      <c r="H63" s="53">
        <v>0.191</v>
      </c>
      <c r="I63" s="53">
        <v>3.7</v>
      </c>
      <c r="J63" s="53" t="s">
        <v>160</v>
      </c>
      <c r="K63" s="53">
        <v>3.7</v>
      </c>
      <c r="L63" s="53" t="s">
        <v>160</v>
      </c>
      <c r="M63" s="54">
        <v>0.38879629629629631</v>
      </c>
      <c r="N63" s="53">
        <v>6.3</v>
      </c>
      <c r="O63" s="53" t="s">
        <v>161</v>
      </c>
      <c r="P63" s="54">
        <v>0.38741898148148146</v>
      </c>
      <c r="Q63" s="53">
        <v>2.7</v>
      </c>
      <c r="R63" s="53" t="s">
        <v>160</v>
      </c>
      <c r="S63" s="53">
        <v>1.2</v>
      </c>
      <c r="T63" s="53">
        <v>51.6</v>
      </c>
      <c r="U63" s="53">
        <v>662</v>
      </c>
      <c r="V63" s="53">
        <v>382122</v>
      </c>
      <c r="W63" s="53">
        <v>637</v>
      </c>
      <c r="X63" s="53">
        <v>0.51700000000000002</v>
      </c>
      <c r="Y63" s="53">
        <v>18.87</v>
      </c>
      <c r="Z63" s="11">
        <f t="shared" si="0"/>
        <v>114.6</v>
      </c>
      <c r="AA63" s="11">
        <f t="shared" si="1"/>
        <v>0</v>
      </c>
      <c r="AB63" s="53">
        <f t="shared" si="2"/>
        <v>0.20134776578214056</v>
      </c>
      <c r="AC63" s="63" t="s">
        <v>204</v>
      </c>
    </row>
    <row r="64" spans="1:46">
      <c r="A64" s="11">
        <v>64</v>
      </c>
      <c r="B64" s="57">
        <v>44927</v>
      </c>
      <c r="C64" s="54">
        <v>0.39583333333333331</v>
      </c>
      <c r="D64" s="53">
        <v>9.8000000000000007</v>
      </c>
      <c r="E64" s="53">
        <v>14.6</v>
      </c>
      <c r="F64" s="53">
        <v>0</v>
      </c>
      <c r="G64" s="53">
        <v>8.9</v>
      </c>
      <c r="H64" s="53">
        <v>0.188</v>
      </c>
      <c r="I64" s="53">
        <v>3.6</v>
      </c>
      <c r="J64" s="53" t="s">
        <v>160</v>
      </c>
      <c r="K64" s="53">
        <v>4.2</v>
      </c>
      <c r="L64" s="53" t="s">
        <v>160</v>
      </c>
      <c r="M64" s="54">
        <v>0.3932060185185185</v>
      </c>
      <c r="N64" s="53">
        <v>7.1</v>
      </c>
      <c r="O64" s="53" t="s">
        <v>156</v>
      </c>
      <c r="P64" s="54">
        <v>0.39297453703703705</v>
      </c>
      <c r="Q64" s="53">
        <v>6.3</v>
      </c>
      <c r="R64" s="53" t="s">
        <v>160</v>
      </c>
      <c r="S64" s="53">
        <v>1.2</v>
      </c>
      <c r="T64" s="53">
        <v>52.6</v>
      </c>
      <c r="U64" s="53">
        <v>247</v>
      </c>
      <c r="V64" s="53">
        <v>367981</v>
      </c>
      <c r="W64" s="53">
        <v>613</v>
      </c>
      <c r="X64" s="53">
        <v>0.51700000000000002</v>
      </c>
      <c r="Y64" s="53">
        <v>18.8</v>
      </c>
      <c r="Z64" s="11">
        <f t="shared" si="0"/>
        <v>112.80000000000001</v>
      </c>
      <c r="AA64" s="11">
        <f t="shared" si="1"/>
        <v>0</v>
      </c>
      <c r="AB64" s="53">
        <f t="shared" si="2"/>
        <v>0.20134776578214056</v>
      </c>
      <c r="AC64" s="63" t="s">
        <v>204</v>
      </c>
    </row>
    <row r="65" spans="1:46">
      <c r="A65" s="11">
        <v>65</v>
      </c>
      <c r="B65" s="57">
        <v>44927</v>
      </c>
      <c r="C65" s="54">
        <v>0.40277777777777773</v>
      </c>
      <c r="D65" s="53">
        <v>10.4</v>
      </c>
      <c r="E65" s="53">
        <v>14.6</v>
      </c>
      <c r="F65" s="53">
        <v>0</v>
      </c>
      <c r="G65" s="53">
        <v>9</v>
      </c>
      <c r="H65" s="53">
        <v>0.182</v>
      </c>
      <c r="I65" s="53">
        <v>4.3</v>
      </c>
      <c r="J65" s="53" t="s">
        <v>160</v>
      </c>
      <c r="K65" s="53">
        <v>4.4000000000000004</v>
      </c>
      <c r="L65" s="53" t="s">
        <v>160</v>
      </c>
      <c r="M65" s="54">
        <v>0.40244212962962966</v>
      </c>
      <c r="N65" s="53">
        <v>7.3</v>
      </c>
      <c r="O65" s="53" t="s">
        <v>160</v>
      </c>
      <c r="P65" s="54">
        <v>0.39815972222222223</v>
      </c>
      <c r="Q65" s="53">
        <v>3.7</v>
      </c>
      <c r="R65" s="53" t="s">
        <v>160</v>
      </c>
      <c r="S65" s="53">
        <v>1.1000000000000001</v>
      </c>
      <c r="T65" s="53">
        <v>52.5</v>
      </c>
      <c r="U65" s="53">
        <v>298</v>
      </c>
      <c r="V65" s="53">
        <v>368558</v>
      </c>
      <c r="W65" s="53">
        <v>614</v>
      </c>
      <c r="X65" s="53">
        <v>0.51700000000000002</v>
      </c>
      <c r="Y65" s="53">
        <v>18.82</v>
      </c>
      <c r="Z65" s="11">
        <f t="shared" si="0"/>
        <v>109.2</v>
      </c>
      <c r="AA65" s="11">
        <f t="shared" si="1"/>
        <v>0</v>
      </c>
      <c r="AB65" s="53">
        <f t="shared" si="2"/>
        <v>0.20134776578214056</v>
      </c>
      <c r="AC65" s="63" t="s">
        <v>204</v>
      </c>
    </row>
    <row r="66" spans="1:46">
      <c r="A66" s="11">
        <v>66</v>
      </c>
      <c r="B66" s="57">
        <v>44927</v>
      </c>
      <c r="C66" s="54">
        <v>0.40972222222222227</v>
      </c>
      <c r="D66" s="53">
        <v>11</v>
      </c>
      <c r="E66" s="53">
        <v>14.6</v>
      </c>
      <c r="F66" s="53">
        <v>0</v>
      </c>
      <c r="G66" s="53">
        <v>9.1</v>
      </c>
      <c r="H66" s="53">
        <v>0.20799999999999999</v>
      </c>
      <c r="I66" s="53">
        <v>3.9</v>
      </c>
      <c r="J66" s="53" t="s">
        <v>160</v>
      </c>
      <c r="K66" s="53">
        <v>4.4000000000000004</v>
      </c>
      <c r="L66" s="53" t="s">
        <v>160</v>
      </c>
      <c r="M66" s="54">
        <v>0.4033680555555556</v>
      </c>
      <c r="N66" s="53">
        <v>7.9</v>
      </c>
      <c r="O66" s="53" t="s">
        <v>160</v>
      </c>
      <c r="P66" s="54">
        <v>0.40605324074074073</v>
      </c>
      <c r="Q66" s="53">
        <v>5.3</v>
      </c>
      <c r="R66" s="53" t="s">
        <v>161</v>
      </c>
      <c r="S66" s="53">
        <v>1.3</v>
      </c>
      <c r="T66" s="53">
        <v>51.6</v>
      </c>
      <c r="U66" s="53">
        <v>832</v>
      </c>
      <c r="V66" s="53">
        <v>413867</v>
      </c>
      <c r="W66" s="53">
        <v>690</v>
      </c>
      <c r="X66" s="53">
        <v>0.51600000000000001</v>
      </c>
      <c r="Y66" s="53">
        <v>18.86</v>
      </c>
      <c r="Z66" s="11">
        <f t="shared" si="0"/>
        <v>124.8</v>
      </c>
      <c r="AA66" s="11">
        <f t="shared" si="1"/>
        <v>10</v>
      </c>
      <c r="AB66" s="53">
        <f t="shared" si="2"/>
        <v>0.20085387427379792</v>
      </c>
      <c r="AC66" s="63" t="s">
        <v>204</v>
      </c>
    </row>
    <row r="67" spans="1:46">
      <c r="A67" s="11">
        <v>67</v>
      </c>
      <c r="B67" s="57">
        <v>44927</v>
      </c>
      <c r="C67" s="54">
        <v>0.41666666666666669</v>
      </c>
      <c r="D67" s="53">
        <v>11.5</v>
      </c>
      <c r="E67" s="53">
        <v>14.7</v>
      </c>
      <c r="F67" s="53">
        <v>0</v>
      </c>
      <c r="G67" s="53">
        <v>9.4</v>
      </c>
      <c r="H67" s="53">
        <v>0.24199999999999999</v>
      </c>
      <c r="I67" s="53">
        <v>4.3</v>
      </c>
      <c r="J67" s="53" t="s">
        <v>161</v>
      </c>
      <c r="K67" s="53">
        <v>4.5</v>
      </c>
      <c r="L67" s="53" t="s">
        <v>160</v>
      </c>
      <c r="M67" s="54">
        <v>0.41256944444444449</v>
      </c>
      <c r="N67" s="53">
        <v>7.1</v>
      </c>
      <c r="O67" s="53" t="s">
        <v>161</v>
      </c>
      <c r="P67" s="54">
        <v>0.41488425925925926</v>
      </c>
      <c r="Q67" s="53">
        <v>3.4</v>
      </c>
      <c r="R67" s="53" t="s">
        <v>161</v>
      </c>
      <c r="S67" s="53">
        <v>1</v>
      </c>
      <c r="T67" s="53">
        <v>51.2</v>
      </c>
      <c r="U67" s="53">
        <v>885</v>
      </c>
      <c r="V67" s="53">
        <v>479052</v>
      </c>
      <c r="W67" s="53">
        <v>798</v>
      </c>
      <c r="X67" s="53">
        <v>0.51600000000000001</v>
      </c>
      <c r="Y67" s="53">
        <v>18.89</v>
      </c>
      <c r="Z67" s="11">
        <f t="shared" si="0"/>
        <v>145.19999999999999</v>
      </c>
      <c r="AA67" s="11">
        <f t="shared" si="1"/>
        <v>10</v>
      </c>
      <c r="AB67" s="53">
        <f t="shared" si="2"/>
        <v>0.20085387427379792</v>
      </c>
      <c r="AC67" s="63" t="s">
        <v>204</v>
      </c>
      <c r="AE67" s="11">
        <f t="shared" ref="AE67" si="147">SUM(F67:F72)</f>
        <v>0</v>
      </c>
      <c r="AF67" s="11">
        <f t="shared" ref="AF67" si="148">AVERAGE(AB67:AB72)</f>
        <v>0.20085387427379794</v>
      </c>
      <c r="AG67" s="11">
        <f t="shared" ref="AG67" si="149">AVERAGE(G67:G72)</f>
        <v>9.5666666666666647</v>
      </c>
      <c r="AH67" s="11" t="e">
        <f t="shared" ref="AH67" si="150">AVERAGE(AC67:AC72)</f>
        <v>#DIV/0!</v>
      </c>
      <c r="AI67" s="11">
        <f t="shared" ref="AI67" si="151">AVERAGE(T67:T72)</f>
        <v>49.65</v>
      </c>
      <c r="AJ67" s="11">
        <f t="shared" ref="AJ67" si="152">SUMIF(H67:H72,"&gt;0",H67:H72)</f>
        <v>1.6279999999999999</v>
      </c>
      <c r="AK67" s="17">
        <f t="shared" ref="AK67" si="153">SUM(AA67:AA72)/60</f>
        <v>1</v>
      </c>
      <c r="AL67" s="17">
        <f t="shared" ref="AL67" si="154">SUM(V67:V72)</f>
        <v>3236032</v>
      </c>
      <c r="AM67" s="17">
        <f t="shared" ref="AM67" si="155">AVERAGE(W67:W72)</f>
        <v>899</v>
      </c>
      <c r="AN67" s="11">
        <f t="shared" ref="AN67" si="156">AVERAGE(I67:I72)</f>
        <v>4.3500000000000005</v>
      </c>
      <c r="AO67" s="11">
        <f t="shared" ref="AO67" si="157">MAX(K67:K72)</f>
        <v>5.2</v>
      </c>
      <c r="AP67" s="13" t="str">
        <f t="shared" ref="AP67" ca="1" si="158">INDIRECT(ADDRESS(MATCH(AO67,K67:K72,0)+A67-1,12))</f>
        <v>WSW</v>
      </c>
      <c r="AQ67" s="13">
        <f t="shared" ref="AQ67" ca="1" si="159">INDIRECT(ADDRESS(MATCH(AO67,K67:K72,0)+A67-1,13))</f>
        <v>0.42516203703703703</v>
      </c>
      <c r="AR67" s="11">
        <f t="shared" ref="AR67" si="160">MAX(N67:N72)</f>
        <v>8.6</v>
      </c>
      <c r="AS67" s="13" t="str">
        <f t="shared" ref="AS67" ca="1" si="161">INDIRECT(ADDRESS(MATCH(AR67,N67:N72,0)+A67-1,15))</f>
        <v>WSW</v>
      </c>
      <c r="AT67" s="13">
        <f t="shared" ref="AT67" ca="1" si="162">INDIRECT(ADDRESS(MATCH(AR67,N67:N72,0)+A67-1,16))</f>
        <v>0.45130787037037035</v>
      </c>
    </row>
    <row r="68" spans="1:46">
      <c r="A68" s="11">
        <v>68</v>
      </c>
      <c r="B68" s="57">
        <v>44927</v>
      </c>
      <c r="C68" s="54">
        <v>0.4236111111111111</v>
      </c>
      <c r="D68" s="53">
        <v>12</v>
      </c>
      <c r="E68" s="53">
        <v>14.6</v>
      </c>
      <c r="F68" s="53">
        <v>0</v>
      </c>
      <c r="G68" s="53">
        <v>9.5</v>
      </c>
      <c r="H68" s="53">
        <v>0.27500000000000002</v>
      </c>
      <c r="I68" s="53">
        <v>4.9000000000000004</v>
      </c>
      <c r="J68" s="53" t="s">
        <v>161</v>
      </c>
      <c r="K68" s="53">
        <v>4.9000000000000004</v>
      </c>
      <c r="L68" s="53" t="s">
        <v>161</v>
      </c>
      <c r="M68" s="54">
        <v>0.4236111111111111</v>
      </c>
      <c r="N68" s="53">
        <v>8</v>
      </c>
      <c r="O68" s="53" t="s">
        <v>154</v>
      </c>
      <c r="P68" s="54">
        <v>0.4183101851851852</v>
      </c>
      <c r="Q68" s="53">
        <v>6.7</v>
      </c>
      <c r="R68" s="53" t="s">
        <v>160</v>
      </c>
      <c r="S68" s="53">
        <v>1.1000000000000001</v>
      </c>
      <c r="T68" s="53">
        <v>49.6</v>
      </c>
      <c r="U68" s="53">
        <v>803</v>
      </c>
      <c r="V68" s="53">
        <v>545366</v>
      </c>
      <c r="W68" s="53">
        <v>909</v>
      </c>
      <c r="X68" s="53">
        <v>0.51600000000000001</v>
      </c>
      <c r="Y68" s="53">
        <v>18.899999999999999</v>
      </c>
      <c r="Z68" s="11">
        <f t="shared" si="0"/>
        <v>165</v>
      </c>
      <c r="AA68" s="11">
        <f t="shared" si="1"/>
        <v>10</v>
      </c>
      <c r="AB68" s="53">
        <f t="shared" si="2"/>
        <v>0.20085387427379792</v>
      </c>
      <c r="AC68" s="63" t="s">
        <v>204</v>
      </c>
    </row>
    <row r="69" spans="1:46">
      <c r="A69" s="11">
        <v>69</v>
      </c>
      <c r="B69" s="57">
        <v>44927</v>
      </c>
      <c r="C69" s="54">
        <v>0.43055555555555558</v>
      </c>
      <c r="D69" s="53">
        <v>12.4</v>
      </c>
      <c r="E69" s="53">
        <v>14.6</v>
      </c>
      <c r="F69" s="53">
        <v>0</v>
      </c>
      <c r="G69" s="53">
        <v>9.4</v>
      </c>
      <c r="H69" s="53">
        <v>0.27400000000000002</v>
      </c>
      <c r="I69" s="53">
        <v>4.5999999999999996</v>
      </c>
      <c r="J69" s="53" t="s">
        <v>161</v>
      </c>
      <c r="K69" s="53">
        <v>5.2</v>
      </c>
      <c r="L69" s="53" t="s">
        <v>161</v>
      </c>
      <c r="M69" s="54">
        <v>0.42516203703703703</v>
      </c>
      <c r="N69" s="53">
        <v>7.3</v>
      </c>
      <c r="O69" s="53" t="s">
        <v>161</v>
      </c>
      <c r="P69" s="54">
        <v>0.42429398148148145</v>
      </c>
      <c r="Q69" s="53">
        <v>6.2</v>
      </c>
      <c r="R69" s="53" t="s">
        <v>160</v>
      </c>
      <c r="S69" s="53">
        <v>1</v>
      </c>
      <c r="T69" s="53">
        <v>49.2</v>
      </c>
      <c r="U69" s="53">
        <v>912</v>
      </c>
      <c r="V69" s="53">
        <v>542238</v>
      </c>
      <c r="W69" s="53">
        <v>904</v>
      </c>
      <c r="X69" s="53">
        <v>0.51600000000000001</v>
      </c>
      <c r="Y69" s="53">
        <v>18.87</v>
      </c>
      <c r="Z69" s="11">
        <f t="shared" si="0"/>
        <v>164.39999999999998</v>
      </c>
      <c r="AA69" s="11">
        <f t="shared" si="1"/>
        <v>10</v>
      </c>
      <c r="AB69" s="53">
        <f t="shared" si="2"/>
        <v>0.20085387427379792</v>
      </c>
      <c r="AC69" s="63" t="s">
        <v>204</v>
      </c>
    </row>
    <row r="70" spans="1:46">
      <c r="A70" s="11">
        <v>70</v>
      </c>
      <c r="B70" s="57">
        <v>44927</v>
      </c>
      <c r="C70" s="54">
        <v>0.4375</v>
      </c>
      <c r="D70" s="53">
        <v>12.7</v>
      </c>
      <c r="E70" s="53">
        <v>14.6</v>
      </c>
      <c r="F70" s="53">
        <v>0</v>
      </c>
      <c r="G70" s="53">
        <v>9.6</v>
      </c>
      <c r="H70" s="53">
        <v>0.28100000000000003</v>
      </c>
      <c r="I70" s="53">
        <v>3.7</v>
      </c>
      <c r="J70" s="53" t="s">
        <v>161</v>
      </c>
      <c r="K70" s="53">
        <v>4.5999999999999996</v>
      </c>
      <c r="L70" s="53" t="s">
        <v>161</v>
      </c>
      <c r="M70" s="54">
        <v>0.4307407407407407</v>
      </c>
      <c r="N70" s="53">
        <v>6.4</v>
      </c>
      <c r="O70" s="53" t="s">
        <v>160</v>
      </c>
      <c r="P70" s="54">
        <v>0.43057870370370371</v>
      </c>
      <c r="Q70" s="53">
        <v>4.5999999999999996</v>
      </c>
      <c r="R70" s="53" t="s">
        <v>160</v>
      </c>
      <c r="S70" s="53">
        <v>0.9</v>
      </c>
      <c r="T70" s="53">
        <v>49.2</v>
      </c>
      <c r="U70" s="53">
        <v>998</v>
      </c>
      <c r="V70" s="53">
        <v>557146</v>
      </c>
      <c r="W70" s="53">
        <v>929</v>
      </c>
      <c r="X70" s="53">
        <v>0.51600000000000001</v>
      </c>
      <c r="Y70" s="53">
        <v>18.84</v>
      </c>
      <c r="Z70" s="11">
        <f t="shared" si="0"/>
        <v>168.6</v>
      </c>
      <c r="AA70" s="11">
        <f t="shared" si="1"/>
        <v>10</v>
      </c>
      <c r="AB70" s="53">
        <f t="shared" si="2"/>
        <v>0.20085387427379792</v>
      </c>
      <c r="AC70" s="63" t="s">
        <v>204</v>
      </c>
    </row>
    <row r="71" spans="1:46">
      <c r="A71" s="11">
        <v>71</v>
      </c>
      <c r="B71" s="57">
        <v>44927</v>
      </c>
      <c r="C71" s="54">
        <v>0.44444444444444442</v>
      </c>
      <c r="D71" s="53">
        <v>13.1</v>
      </c>
      <c r="E71" s="53">
        <v>14.6</v>
      </c>
      <c r="F71" s="53">
        <v>0</v>
      </c>
      <c r="G71" s="53">
        <v>9.6999999999999993</v>
      </c>
      <c r="H71" s="53">
        <v>0.25900000000000001</v>
      </c>
      <c r="I71" s="53">
        <v>4.2</v>
      </c>
      <c r="J71" s="53" t="s">
        <v>161</v>
      </c>
      <c r="K71" s="53">
        <v>4.3</v>
      </c>
      <c r="L71" s="53" t="s">
        <v>161</v>
      </c>
      <c r="M71" s="54">
        <v>0.44390046296296298</v>
      </c>
      <c r="N71" s="53">
        <v>7.6</v>
      </c>
      <c r="O71" s="53" t="s">
        <v>160</v>
      </c>
      <c r="P71" s="54">
        <v>0.43799768518518517</v>
      </c>
      <c r="Q71" s="53">
        <v>4.2</v>
      </c>
      <c r="R71" s="53" t="s">
        <v>161</v>
      </c>
      <c r="S71" s="53">
        <v>1.1000000000000001</v>
      </c>
      <c r="T71" s="53">
        <v>49.1</v>
      </c>
      <c r="U71" s="53">
        <v>1063</v>
      </c>
      <c r="V71" s="53">
        <v>522999</v>
      </c>
      <c r="W71" s="53">
        <v>872</v>
      </c>
      <c r="X71" s="53">
        <v>0.51600000000000001</v>
      </c>
      <c r="Y71" s="53">
        <v>18.84</v>
      </c>
      <c r="Z71" s="11">
        <f t="shared" si="0"/>
        <v>155.4</v>
      </c>
      <c r="AA71" s="11">
        <f t="shared" si="1"/>
        <v>10</v>
      </c>
      <c r="AB71" s="53">
        <f t="shared" si="2"/>
        <v>0.20085387427379792</v>
      </c>
      <c r="AC71" s="63" t="s">
        <v>204</v>
      </c>
    </row>
    <row r="72" spans="1:46">
      <c r="A72" s="11">
        <v>72</v>
      </c>
      <c r="B72" s="57">
        <v>44927</v>
      </c>
      <c r="C72" s="54">
        <v>0.4513888888888889</v>
      </c>
      <c r="D72" s="53">
        <v>13.4</v>
      </c>
      <c r="E72" s="53">
        <v>14.6</v>
      </c>
      <c r="F72" s="53">
        <v>0</v>
      </c>
      <c r="G72" s="53">
        <v>9.8000000000000007</v>
      </c>
      <c r="H72" s="53">
        <v>0.29699999999999999</v>
      </c>
      <c r="I72" s="53">
        <v>4.4000000000000004</v>
      </c>
      <c r="J72" s="53" t="s">
        <v>154</v>
      </c>
      <c r="K72" s="53">
        <v>4.4000000000000004</v>
      </c>
      <c r="L72" s="53" t="s">
        <v>154</v>
      </c>
      <c r="M72" s="54">
        <v>0.4513888888888889</v>
      </c>
      <c r="N72" s="53">
        <v>8.6</v>
      </c>
      <c r="O72" s="53" t="s">
        <v>161</v>
      </c>
      <c r="P72" s="54">
        <v>0.45130787037037035</v>
      </c>
      <c r="Q72" s="53">
        <v>5.4</v>
      </c>
      <c r="R72" s="53" t="s">
        <v>161</v>
      </c>
      <c r="S72" s="53">
        <v>1</v>
      </c>
      <c r="T72" s="53">
        <v>49.6</v>
      </c>
      <c r="U72" s="53">
        <v>1075</v>
      </c>
      <c r="V72" s="53">
        <v>589231</v>
      </c>
      <c r="W72" s="53">
        <v>982</v>
      </c>
      <c r="X72" s="53">
        <v>0.51600000000000001</v>
      </c>
      <c r="Y72" s="53">
        <v>18.86</v>
      </c>
      <c r="Z72" s="11">
        <f t="shared" ref="Z72:Z135" si="163">H72*3.6/(60)*10*10^3</f>
        <v>178.2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0.20085387427379792</v>
      </c>
      <c r="AC72" s="63" t="s">
        <v>204</v>
      </c>
    </row>
    <row r="73" spans="1:46">
      <c r="A73" s="11">
        <v>73</v>
      </c>
      <c r="B73" s="57">
        <v>44927</v>
      </c>
      <c r="C73" s="54">
        <v>0.45833333333333331</v>
      </c>
      <c r="D73" s="53">
        <v>13.6</v>
      </c>
      <c r="E73" s="53">
        <v>14.1</v>
      </c>
      <c r="F73" s="53">
        <v>0</v>
      </c>
      <c r="G73" s="53">
        <v>10.1</v>
      </c>
      <c r="H73" s="53">
        <v>0.313</v>
      </c>
      <c r="I73" s="53">
        <v>4.3</v>
      </c>
      <c r="J73" s="53" t="s">
        <v>161</v>
      </c>
      <c r="K73" s="53">
        <v>4.5999999999999996</v>
      </c>
      <c r="L73" s="53" t="s">
        <v>154</v>
      </c>
      <c r="M73" s="54">
        <v>0.45384259259259258</v>
      </c>
      <c r="N73" s="53">
        <v>7.5</v>
      </c>
      <c r="O73" s="53" t="s">
        <v>161</v>
      </c>
      <c r="P73" s="54">
        <v>0.45150462962962962</v>
      </c>
      <c r="Q73" s="53">
        <v>5.2</v>
      </c>
      <c r="R73" s="53" t="s">
        <v>154</v>
      </c>
      <c r="S73" s="53">
        <v>1.1000000000000001</v>
      </c>
      <c r="T73" s="53">
        <v>52.6</v>
      </c>
      <c r="U73" s="53">
        <v>1061</v>
      </c>
      <c r="V73" s="53">
        <v>622909</v>
      </c>
      <c r="W73" s="53">
        <v>1038</v>
      </c>
      <c r="X73" s="53">
        <v>0.51600000000000001</v>
      </c>
      <c r="Y73" s="53">
        <v>18.760000000000002</v>
      </c>
      <c r="Z73" s="11">
        <f t="shared" si="163"/>
        <v>187.8</v>
      </c>
      <c r="AA73" s="11">
        <f t="shared" si="164"/>
        <v>10</v>
      </c>
      <c r="AB73" s="53">
        <f t="shared" si="165"/>
        <v>0.20085387427379792</v>
      </c>
      <c r="AC73" s="63" t="s">
        <v>204</v>
      </c>
      <c r="AE73" s="11">
        <f t="shared" ref="AE73" si="166">SUM(F73:F78)</f>
        <v>0</v>
      </c>
      <c r="AF73" s="11">
        <f t="shared" ref="AF73" si="167">AVERAGE(AB73:AB78)</f>
        <v>0.20085387427379794</v>
      </c>
      <c r="AG73" s="11">
        <f t="shared" ref="AG73" si="168">AVERAGE(G73:G78)</f>
        <v>9.9999999999999982</v>
      </c>
      <c r="AH73" s="11" t="e">
        <f t="shared" ref="AH73" si="169">AVERAGE(AC73:AC78)</f>
        <v>#DIV/0!</v>
      </c>
      <c r="AI73" s="11">
        <f t="shared" ref="AI73" si="170">AVERAGE(T73:T78)</f>
        <v>49.166666666666664</v>
      </c>
      <c r="AJ73" s="11">
        <f t="shared" ref="AJ73" si="171">SUMIF(H73:H78,"&gt;0",H73:H78)</f>
        <v>1.8719999999999999</v>
      </c>
      <c r="AK73" s="17">
        <f t="shared" ref="AK73" si="172">SUM(AA73:AA78)/60</f>
        <v>1</v>
      </c>
      <c r="AL73" s="17">
        <f t="shared" ref="AL73" si="173">SUM(V73:V78)</f>
        <v>3742359</v>
      </c>
      <c r="AM73" s="17">
        <f t="shared" ref="AM73" si="174">AVERAGE(W73:W78)</f>
        <v>1039.5</v>
      </c>
      <c r="AN73" s="11">
        <f t="shared" ref="AN73" si="175">AVERAGE(I73:I78)</f>
        <v>4.3</v>
      </c>
      <c r="AO73" s="11">
        <f t="shared" ref="AO73" si="176">MAX(K73:K78)</f>
        <v>4.7</v>
      </c>
      <c r="AP73" s="13" t="str">
        <f t="shared" ref="AP73" ca="1" si="177">INDIRECT(ADDRESS(MATCH(AO73,K73:K78,0)+A73-1,12))</f>
        <v>WSW</v>
      </c>
      <c r="AQ73" s="13">
        <f t="shared" ref="AQ73" ca="1" si="178">INDIRECT(ADDRESS(MATCH(AO73,K73:K78,0)+A73-1,13))</f>
        <v>0.46469907407407413</v>
      </c>
      <c r="AR73" s="11">
        <f t="shared" ref="AR73" si="179">MAX(N73:N78)</f>
        <v>8.1</v>
      </c>
      <c r="AS73" s="13" t="str">
        <f t="shared" ref="AS73" ca="1" si="180">INDIRECT(ADDRESS(MATCH(AR73,N73:N78,0)+A73-1,15))</f>
        <v>SSW</v>
      </c>
      <c r="AT73" s="13">
        <f t="shared" ref="AT73" ca="1" si="181">INDIRECT(ADDRESS(MATCH(AR73,N73:N78,0)+A73-1,16))</f>
        <v>0.48021990740740739</v>
      </c>
    </row>
    <row r="74" spans="1:46">
      <c r="A74" s="11">
        <v>74</v>
      </c>
      <c r="B74" s="57">
        <v>44927</v>
      </c>
      <c r="C74" s="54">
        <v>0.46527777777777773</v>
      </c>
      <c r="D74" s="53">
        <v>13.8</v>
      </c>
      <c r="E74" s="53">
        <v>14.2</v>
      </c>
      <c r="F74" s="53">
        <v>0</v>
      </c>
      <c r="G74" s="53">
        <v>9.6999999999999993</v>
      </c>
      <c r="H74" s="53">
        <v>0.29299999999999998</v>
      </c>
      <c r="I74" s="53">
        <v>4.7</v>
      </c>
      <c r="J74" s="53" t="s">
        <v>161</v>
      </c>
      <c r="K74" s="53">
        <v>4.7</v>
      </c>
      <c r="L74" s="53" t="s">
        <v>161</v>
      </c>
      <c r="M74" s="54">
        <v>0.46469907407407413</v>
      </c>
      <c r="N74" s="53">
        <v>8</v>
      </c>
      <c r="O74" s="53" t="s">
        <v>161</v>
      </c>
      <c r="P74" s="54">
        <v>0.46078703703703705</v>
      </c>
      <c r="Q74" s="53">
        <v>3.5</v>
      </c>
      <c r="R74" s="53" t="s">
        <v>156</v>
      </c>
      <c r="S74" s="53">
        <v>1.1000000000000001</v>
      </c>
      <c r="T74" s="53">
        <v>50.4</v>
      </c>
      <c r="U74" s="53">
        <v>1006</v>
      </c>
      <c r="V74" s="53">
        <v>589532</v>
      </c>
      <c r="W74" s="53">
        <v>983</v>
      </c>
      <c r="X74" s="53">
        <v>0.51600000000000001</v>
      </c>
      <c r="Y74" s="53">
        <v>18.760000000000002</v>
      </c>
      <c r="Z74" s="11">
        <f t="shared" si="163"/>
        <v>175.79999999999998</v>
      </c>
      <c r="AA74" s="11">
        <f t="shared" si="164"/>
        <v>10</v>
      </c>
      <c r="AB74" s="53">
        <f t="shared" si="165"/>
        <v>0.20085387427379792</v>
      </c>
      <c r="AC74" s="63" t="s">
        <v>204</v>
      </c>
    </row>
    <row r="75" spans="1:46">
      <c r="A75" s="11">
        <v>75</v>
      </c>
      <c r="B75" s="57">
        <v>44927</v>
      </c>
      <c r="C75" s="54">
        <v>0.47222222222222227</v>
      </c>
      <c r="D75" s="53">
        <v>14</v>
      </c>
      <c r="E75" s="53">
        <v>14.1</v>
      </c>
      <c r="F75" s="53">
        <v>0</v>
      </c>
      <c r="G75" s="53">
        <v>9.8000000000000007</v>
      </c>
      <c r="H75" s="53">
        <v>0.312</v>
      </c>
      <c r="I75" s="53">
        <v>4.2</v>
      </c>
      <c r="J75" s="53" t="s">
        <v>160</v>
      </c>
      <c r="K75" s="53">
        <v>4.7</v>
      </c>
      <c r="L75" s="53" t="s">
        <v>161</v>
      </c>
      <c r="M75" s="54">
        <v>0.46528935185185188</v>
      </c>
      <c r="N75" s="53">
        <v>7.4</v>
      </c>
      <c r="O75" s="53" t="s">
        <v>160</v>
      </c>
      <c r="P75" s="54">
        <v>0.47151620370370373</v>
      </c>
      <c r="Q75" s="53">
        <v>3.3</v>
      </c>
      <c r="R75" s="53" t="s">
        <v>161</v>
      </c>
      <c r="S75" s="53">
        <v>1</v>
      </c>
      <c r="T75" s="53">
        <v>49.3</v>
      </c>
      <c r="U75" s="53">
        <v>1059</v>
      </c>
      <c r="V75" s="53">
        <v>621266</v>
      </c>
      <c r="W75" s="53">
        <v>1035</v>
      </c>
      <c r="X75" s="53">
        <v>0.51600000000000001</v>
      </c>
      <c r="Y75" s="53">
        <v>18.77</v>
      </c>
      <c r="Z75" s="11">
        <f t="shared" si="163"/>
        <v>187.20000000000002</v>
      </c>
      <c r="AA75" s="11">
        <f t="shared" si="164"/>
        <v>10</v>
      </c>
      <c r="AB75" s="53">
        <f t="shared" si="165"/>
        <v>0.20085387427379792</v>
      </c>
      <c r="AC75" s="63" t="s">
        <v>204</v>
      </c>
    </row>
    <row r="76" spans="1:46">
      <c r="A76" s="11">
        <v>76</v>
      </c>
      <c r="B76" s="57">
        <v>44927</v>
      </c>
      <c r="C76" s="54">
        <v>0.47916666666666669</v>
      </c>
      <c r="D76" s="53">
        <v>14.1</v>
      </c>
      <c r="E76" s="53">
        <v>14.1</v>
      </c>
      <c r="F76" s="53">
        <v>0</v>
      </c>
      <c r="G76" s="53">
        <v>10</v>
      </c>
      <c r="H76" s="53">
        <v>0.32300000000000001</v>
      </c>
      <c r="I76" s="53">
        <v>4.2</v>
      </c>
      <c r="J76" s="53" t="s">
        <v>160</v>
      </c>
      <c r="K76" s="53">
        <v>4.4000000000000004</v>
      </c>
      <c r="L76" s="53" t="s">
        <v>160</v>
      </c>
      <c r="M76" s="54">
        <v>0.47819444444444442</v>
      </c>
      <c r="N76" s="53">
        <v>7.1</v>
      </c>
      <c r="O76" s="53" t="s">
        <v>156</v>
      </c>
      <c r="P76" s="54">
        <v>0.47870370370370369</v>
      </c>
      <c r="Q76" s="53">
        <v>3.1</v>
      </c>
      <c r="R76" s="53" t="s">
        <v>160</v>
      </c>
      <c r="S76" s="53">
        <v>1.1000000000000001</v>
      </c>
      <c r="T76" s="53">
        <v>48.6</v>
      </c>
      <c r="U76" s="53">
        <v>1084</v>
      </c>
      <c r="V76" s="53">
        <v>647313</v>
      </c>
      <c r="W76" s="53">
        <v>1079</v>
      </c>
      <c r="X76" s="53">
        <v>0.51600000000000001</v>
      </c>
      <c r="Y76" s="53">
        <v>18.739999999999998</v>
      </c>
      <c r="Z76" s="11">
        <f t="shared" si="163"/>
        <v>193.80000000000004</v>
      </c>
      <c r="AA76" s="11">
        <f t="shared" si="164"/>
        <v>10</v>
      </c>
      <c r="AB76" s="53">
        <f t="shared" si="165"/>
        <v>0.20085387427379792</v>
      </c>
      <c r="AC76" s="63" t="s">
        <v>204</v>
      </c>
    </row>
    <row r="77" spans="1:46">
      <c r="A77" s="11">
        <v>77</v>
      </c>
      <c r="B77" s="57">
        <v>44927</v>
      </c>
      <c r="C77" s="54">
        <v>0.4861111111111111</v>
      </c>
      <c r="D77" s="53">
        <v>14.3</v>
      </c>
      <c r="E77" s="53">
        <v>14.1</v>
      </c>
      <c r="F77" s="53">
        <v>0</v>
      </c>
      <c r="G77" s="53">
        <v>10.3</v>
      </c>
      <c r="H77" s="53">
        <v>0.32200000000000001</v>
      </c>
      <c r="I77" s="53">
        <v>4.2</v>
      </c>
      <c r="J77" s="53" t="s">
        <v>156</v>
      </c>
      <c r="K77" s="53">
        <v>4.7</v>
      </c>
      <c r="L77" s="53" t="s">
        <v>156</v>
      </c>
      <c r="M77" s="54">
        <v>0.4810532407407408</v>
      </c>
      <c r="N77" s="53">
        <v>8.1</v>
      </c>
      <c r="O77" s="53" t="s">
        <v>156</v>
      </c>
      <c r="P77" s="54">
        <v>0.48021990740740739</v>
      </c>
      <c r="Q77" s="53">
        <v>5.2</v>
      </c>
      <c r="R77" s="53" t="s">
        <v>161</v>
      </c>
      <c r="S77" s="53">
        <v>1.2</v>
      </c>
      <c r="T77" s="53">
        <v>47.2</v>
      </c>
      <c r="U77" s="53">
        <v>1027</v>
      </c>
      <c r="V77" s="53">
        <v>642868</v>
      </c>
      <c r="W77" s="53">
        <v>1071</v>
      </c>
      <c r="X77" s="53">
        <v>0.51600000000000001</v>
      </c>
      <c r="Y77" s="53">
        <v>18.739999999999998</v>
      </c>
      <c r="Z77" s="11">
        <f t="shared" si="163"/>
        <v>193.20000000000002</v>
      </c>
      <c r="AA77" s="11">
        <f t="shared" si="164"/>
        <v>10</v>
      </c>
      <c r="AB77" s="53">
        <f t="shared" si="165"/>
        <v>0.20085387427379792</v>
      </c>
      <c r="AC77" s="63" t="s">
        <v>204</v>
      </c>
    </row>
    <row r="78" spans="1:46">
      <c r="A78" s="11">
        <v>78</v>
      </c>
      <c r="B78" s="57">
        <v>44927</v>
      </c>
      <c r="C78" s="54">
        <v>0.49305555555555558</v>
      </c>
      <c r="D78" s="53">
        <v>14.5</v>
      </c>
      <c r="E78" s="53">
        <v>14.1</v>
      </c>
      <c r="F78" s="53">
        <v>0</v>
      </c>
      <c r="G78" s="53">
        <v>10.1</v>
      </c>
      <c r="H78" s="53">
        <v>0.309</v>
      </c>
      <c r="I78" s="53">
        <v>4.2</v>
      </c>
      <c r="J78" s="53" t="s">
        <v>160</v>
      </c>
      <c r="K78" s="53">
        <v>4.3</v>
      </c>
      <c r="L78" s="53" t="s">
        <v>160</v>
      </c>
      <c r="M78" s="54">
        <v>0.49265046296296294</v>
      </c>
      <c r="N78" s="53">
        <v>7</v>
      </c>
      <c r="O78" s="53" t="s">
        <v>160</v>
      </c>
      <c r="P78" s="54">
        <v>0.4919675925925926</v>
      </c>
      <c r="Q78" s="53">
        <v>2.8</v>
      </c>
      <c r="R78" s="53" t="s">
        <v>161</v>
      </c>
      <c r="S78" s="53">
        <v>1.1000000000000001</v>
      </c>
      <c r="T78" s="53">
        <v>46.9</v>
      </c>
      <c r="U78" s="53">
        <v>1072</v>
      </c>
      <c r="V78" s="53">
        <v>618471</v>
      </c>
      <c r="W78" s="53">
        <v>1031</v>
      </c>
      <c r="X78" s="53">
        <v>0.51600000000000001</v>
      </c>
      <c r="Y78" s="53">
        <v>18.77</v>
      </c>
      <c r="Z78" s="11">
        <f t="shared" si="163"/>
        <v>185.4</v>
      </c>
      <c r="AA78" s="11">
        <f t="shared" si="164"/>
        <v>10</v>
      </c>
      <c r="AB78" s="53">
        <f t="shared" si="165"/>
        <v>0.20085387427379792</v>
      </c>
      <c r="AC78" s="63" t="s">
        <v>204</v>
      </c>
    </row>
    <row r="79" spans="1:46">
      <c r="A79" s="11">
        <v>79</v>
      </c>
      <c r="B79" s="57">
        <v>44927</v>
      </c>
      <c r="C79" s="54">
        <v>0.5</v>
      </c>
      <c r="D79" s="53">
        <v>14.6</v>
      </c>
      <c r="E79" s="53">
        <v>14.1</v>
      </c>
      <c r="F79" s="53">
        <v>0</v>
      </c>
      <c r="G79" s="53">
        <v>10</v>
      </c>
      <c r="H79" s="53">
        <v>0.318</v>
      </c>
      <c r="I79" s="53">
        <v>4.4000000000000004</v>
      </c>
      <c r="J79" s="53" t="s">
        <v>160</v>
      </c>
      <c r="K79" s="53">
        <v>4.4000000000000004</v>
      </c>
      <c r="L79" s="53" t="s">
        <v>160</v>
      </c>
      <c r="M79" s="54">
        <v>0.49523148148148149</v>
      </c>
      <c r="N79" s="53">
        <v>7.8</v>
      </c>
      <c r="O79" s="53" t="s">
        <v>160</v>
      </c>
      <c r="P79" s="54">
        <v>0.49893518518518515</v>
      </c>
      <c r="Q79" s="53">
        <v>4.9000000000000004</v>
      </c>
      <c r="R79" s="53" t="s">
        <v>156</v>
      </c>
      <c r="S79" s="53">
        <v>1.2</v>
      </c>
      <c r="T79" s="53">
        <v>45.7</v>
      </c>
      <c r="U79" s="53">
        <v>1057</v>
      </c>
      <c r="V79" s="53">
        <v>635153</v>
      </c>
      <c r="W79" s="53">
        <v>1059</v>
      </c>
      <c r="X79" s="53">
        <v>0.51600000000000001</v>
      </c>
      <c r="Y79" s="53">
        <v>18.739999999999998</v>
      </c>
      <c r="Z79" s="11">
        <f t="shared" si="163"/>
        <v>190.8</v>
      </c>
      <c r="AA79" s="11">
        <f t="shared" si="164"/>
        <v>10</v>
      </c>
      <c r="AB79" s="53">
        <f t="shared" si="165"/>
        <v>0.20085387427379792</v>
      </c>
      <c r="AC79" s="63" t="s">
        <v>204</v>
      </c>
      <c r="AE79" s="11">
        <f t="shared" ref="AE79" si="182">SUM(F79:F84)</f>
        <v>0</v>
      </c>
      <c r="AF79" s="11">
        <f t="shared" ref="AF79" si="183">AVERAGE(AB79:AB84)</f>
        <v>0.20044307408746243</v>
      </c>
      <c r="AG79" s="11">
        <f t="shared" ref="AG79" si="184">AVERAGE(G79:G84)</f>
        <v>10.500000000000002</v>
      </c>
      <c r="AH79" s="11" t="e">
        <f t="shared" ref="AH79" si="185">AVERAGE(AC79:AC84)</f>
        <v>#DIV/0!</v>
      </c>
      <c r="AI79" s="11">
        <f t="shared" ref="AI79" si="186">AVERAGE(T79:T84)</f>
        <v>45.833333333333336</v>
      </c>
      <c r="AJ79" s="11">
        <f t="shared" ref="AJ79" si="187">SUMIF(H79:H84,"&gt;0",H79:H84)</f>
        <v>1.9019999999999999</v>
      </c>
      <c r="AK79" s="17">
        <f t="shared" ref="AK79" si="188">SUM(AA79:AA84)/60</f>
        <v>1</v>
      </c>
      <c r="AL79" s="17">
        <f t="shared" ref="AL79" si="189">SUM(V79:V84)</f>
        <v>3810476</v>
      </c>
      <c r="AM79" s="17">
        <f t="shared" ref="AM79" si="190">AVERAGE(W79:W84)</f>
        <v>1058.5</v>
      </c>
      <c r="AN79" s="11">
        <f t="shared" ref="AN79" si="191">AVERAGE(I79:I84)</f>
        <v>4.0166666666666666</v>
      </c>
      <c r="AO79" s="11">
        <f t="shared" ref="AO79" si="192">MAX(K79:K84)</f>
        <v>4.5999999999999996</v>
      </c>
      <c r="AP79" s="13" t="str">
        <f t="shared" ref="AP79" ca="1" si="193">INDIRECT(ADDRESS(MATCH(AO79,K79:K84,0)+A79-1,12))</f>
        <v>SW</v>
      </c>
      <c r="AQ79" s="13">
        <f t="shared" ref="AQ79" ca="1" si="194">INDIRECT(ADDRESS(MATCH(AO79,K79:K84,0)+A79-1,13))</f>
        <v>0.50156250000000002</v>
      </c>
      <c r="AR79" s="11">
        <f t="shared" ref="AR79" si="195">MAX(N79:N84)</f>
        <v>7.8</v>
      </c>
      <c r="AS79" s="13" t="str">
        <f t="shared" ref="AS79" ca="1" si="196">INDIRECT(ADDRESS(MATCH(AR79,N79:N84,0)+A79-1,15))</f>
        <v>SW</v>
      </c>
      <c r="AT79" s="13">
        <f t="shared" ref="AT79" ca="1" si="197">INDIRECT(ADDRESS(MATCH(AR79,N79:N84,0)+A79-1,16))</f>
        <v>0.49893518518518515</v>
      </c>
    </row>
    <row r="80" spans="1:46">
      <c r="A80" s="11">
        <v>80</v>
      </c>
      <c r="B80" s="57">
        <v>44927</v>
      </c>
      <c r="C80" s="54">
        <v>0.50694444444444442</v>
      </c>
      <c r="D80" s="53">
        <v>14.7</v>
      </c>
      <c r="E80" s="53">
        <v>14.1</v>
      </c>
      <c r="F80" s="53">
        <v>0</v>
      </c>
      <c r="G80" s="53">
        <v>10.3</v>
      </c>
      <c r="H80" s="53">
        <v>0.32100000000000001</v>
      </c>
      <c r="I80" s="53">
        <v>4.0999999999999996</v>
      </c>
      <c r="J80" s="53" t="s">
        <v>160</v>
      </c>
      <c r="K80" s="53">
        <v>4.5999999999999996</v>
      </c>
      <c r="L80" s="53" t="s">
        <v>160</v>
      </c>
      <c r="M80" s="54">
        <v>0.50156250000000002</v>
      </c>
      <c r="N80" s="53">
        <v>7.3</v>
      </c>
      <c r="O80" s="53" t="s">
        <v>156</v>
      </c>
      <c r="P80" s="54">
        <v>0.50045138888888896</v>
      </c>
      <c r="Q80" s="53">
        <v>5</v>
      </c>
      <c r="R80" s="53" t="s">
        <v>160</v>
      </c>
      <c r="S80" s="53">
        <v>1.1000000000000001</v>
      </c>
      <c r="T80" s="53">
        <v>46.3</v>
      </c>
      <c r="U80" s="53">
        <v>1078</v>
      </c>
      <c r="V80" s="53">
        <v>640392</v>
      </c>
      <c r="W80" s="53">
        <v>1067</v>
      </c>
      <c r="X80" s="53">
        <v>0.51500000000000001</v>
      </c>
      <c r="Y80" s="53">
        <v>18.739999999999998</v>
      </c>
      <c r="Z80" s="11">
        <f t="shared" si="163"/>
        <v>192.6</v>
      </c>
      <c r="AA80" s="11">
        <f t="shared" si="164"/>
        <v>10</v>
      </c>
      <c r="AB80" s="53">
        <f t="shared" si="165"/>
        <v>0.20036091405019532</v>
      </c>
      <c r="AC80" s="63" t="s">
        <v>204</v>
      </c>
    </row>
    <row r="81" spans="1:46">
      <c r="A81" s="11">
        <v>81</v>
      </c>
      <c r="B81" s="57">
        <v>44927</v>
      </c>
      <c r="C81" s="54">
        <v>0.51388888888888895</v>
      </c>
      <c r="D81" s="53">
        <v>14.7</v>
      </c>
      <c r="E81" s="53">
        <v>14.1</v>
      </c>
      <c r="F81" s="53">
        <v>0</v>
      </c>
      <c r="G81" s="53">
        <v>10.7</v>
      </c>
      <c r="H81" s="53">
        <v>0.32300000000000001</v>
      </c>
      <c r="I81" s="53">
        <v>3.9</v>
      </c>
      <c r="J81" s="53" t="s">
        <v>160</v>
      </c>
      <c r="K81" s="53">
        <v>4.0999999999999996</v>
      </c>
      <c r="L81" s="53" t="s">
        <v>160</v>
      </c>
      <c r="M81" s="54">
        <v>0.50708333333333333</v>
      </c>
      <c r="N81" s="53">
        <v>7.4</v>
      </c>
      <c r="O81" s="53" t="s">
        <v>160</v>
      </c>
      <c r="P81" s="54">
        <v>0.51013888888888892</v>
      </c>
      <c r="Q81" s="53">
        <v>6.4</v>
      </c>
      <c r="R81" s="53" t="s">
        <v>160</v>
      </c>
      <c r="S81" s="53">
        <v>1.2</v>
      </c>
      <c r="T81" s="53">
        <v>46.5</v>
      </c>
      <c r="U81" s="53">
        <v>1074</v>
      </c>
      <c r="V81" s="53">
        <v>649009</v>
      </c>
      <c r="W81" s="53">
        <v>1082</v>
      </c>
      <c r="X81" s="53">
        <v>0.51500000000000001</v>
      </c>
      <c r="Y81" s="53">
        <v>18.75</v>
      </c>
      <c r="Z81" s="11">
        <f t="shared" si="163"/>
        <v>193.80000000000004</v>
      </c>
      <c r="AA81" s="11">
        <f t="shared" si="164"/>
        <v>10</v>
      </c>
      <c r="AB81" s="53">
        <f t="shared" si="165"/>
        <v>0.20036091405019532</v>
      </c>
      <c r="AC81" s="63" t="s">
        <v>204</v>
      </c>
    </row>
    <row r="82" spans="1:46">
      <c r="A82" s="11">
        <v>82</v>
      </c>
      <c r="B82" s="57">
        <v>44927</v>
      </c>
      <c r="C82" s="54">
        <v>0.52083333333333337</v>
      </c>
      <c r="D82" s="53">
        <v>14.8</v>
      </c>
      <c r="E82" s="53">
        <v>14.1</v>
      </c>
      <c r="F82" s="53">
        <v>0</v>
      </c>
      <c r="G82" s="53">
        <v>10.7</v>
      </c>
      <c r="H82" s="53">
        <v>0.31900000000000001</v>
      </c>
      <c r="I82" s="53">
        <v>4</v>
      </c>
      <c r="J82" s="53" t="s">
        <v>160</v>
      </c>
      <c r="K82" s="53">
        <v>4.0999999999999996</v>
      </c>
      <c r="L82" s="53" t="s">
        <v>160</v>
      </c>
      <c r="M82" s="54">
        <v>0.51700231481481485</v>
      </c>
      <c r="N82" s="53">
        <v>6.7</v>
      </c>
      <c r="O82" s="53" t="s">
        <v>156</v>
      </c>
      <c r="P82" s="54">
        <v>0.51553240740740736</v>
      </c>
      <c r="Q82" s="53">
        <v>4.0999999999999996</v>
      </c>
      <c r="R82" s="53" t="s">
        <v>161</v>
      </c>
      <c r="S82" s="53">
        <v>1</v>
      </c>
      <c r="T82" s="53">
        <v>45.5</v>
      </c>
      <c r="U82" s="53">
        <v>1082</v>
      </c>
      <c r="V82" s="53">
        <v>643236</v>
      </c>
      <c r="W82" s="53">
        <v>1072</v>
      </c>
      <c r="X82" s="53">
        <v>0.51500000000000001</v>
      </c>
      <c r="Y82" s="53">
        <v>18.73</v>
      </c>
      <c r="Z82" s="11">
        <f t="shared" si="163"/>
        <v>191.4</v>
      </c>
      <c r="AA82" s="11">
        <f t="shared" si="164"/>
        <v>10</v>
      </c>
      <c r="AB82" s="53">
        <f t="shared" si="165"/>
        <v>0.20036091405019532</v>
      </c>
      <c r="AC82" s="63" t="s">
        <v>204</v>
      </c>
    </row>
    <row r="83" spans="1:46">
      <c r="A83" s="11">
        <v>83</v>
      </c>
      <c r="B83" s="57">
        <v>44927</v>
      </c>
      <c r="C83" s="54">
        <v>0.52777777777777779</v>
      </c>
      <c r="D83" s="53">
        <v>14.8</v>
      </c>
      <c r="E83" s="53">
        <v>14.1</v>
      </c>
      <c r="F83" s="53">
        <v>0</v>
      </c>
      <c r="G83" s="53">
        <v>10.7</v>
      </c>
      <c r="H83" s="53">
        <v>0.311</v>
      </c>
      <c r="I83" s="53">
        <v>4</v>
      </c>
      <c r="J83" s="53" t="s">
        <v>160</v>
      </c>
      <c r="K83" s="53">
        <v>4.4000000000000004</v>
      </c>
      <c r="L83" s="53" t="s">
        <v>160</v>
      </c>
      <c r="M83" s="54">
        <v>0.52547453703703706</v>
      </c>
      <c r="N83" s="53">
        <v>6.7</v>
      </c>
      <c r="O83" s="53" t="s">
        <v>161</v>
      </c>
      <c r="P83" s="54">
        <v>0.52335648148148151</v>
      </c>
      <c r="Q83" s="53">
        <v>3.5</v>
      </c>
      <c r="R83" s="53" t="s">
        <v>156</v>
      </c>
      <c r="S83" s="53">
        <v>1.1000000000000001</v>
      </c>
      <c r="T83" s="53">
        <v>45.2</v>
      </c>
      <c r="U83" s="53">
        <v>1038</v>
      </c>
      <c r="V83" s="53">
        <v>622423</v>
      </c>
      <c r="W83" s="53">
        <v>1037</v>
      </c>
      <c r="X83" s="53">
        <v>0.51500000000000001</v>
      </c>
      <c r="Y83" s="53">
        <v>18.739999999999998</v>
      </c>
      <c r="Z83" s="11">
        <f t="shared" si="163"/>
        <v>186.6</v>
      </c>
      <c r="AA83" s="11">
        <f t="shared" si="164"/>
        <v>10</v>
      </c>
      <c r="AB83" s="53">
        <f t="shared" si="165"/>
        <v>0.20036091405019532</v>
      </c>
      <c r="AC83" s="63" t="s">
        <v>204</v>
      </c>
    </row>
    <row r="84" spans="1:46">
      <c r="A84" s="11">
        <v>84</v>
      </c>
      <c r="B84" s="57">
        <v>44927</v>
      </c>
      <c r="C84" s="54">
        <v>0.53472222222222221</v>
      </c>
      <c r="D84" s="53">
        <v>14.9</v>
      </c>
      <c r="E84" s="53">
        <v>14.1</v>
      </c>
      <c r="F84" s="53">
        <v>0</v>
      </c>
      <c r="G84" s="53">
        <v>10.6</v>
      </c>
      <c r="H84" s="53">
        <v>0.31</v>
      </c>
      <c r="I84" s="53">
        <v>3.7</v>
      </c>
      <c r="J84" s="53" t="s">
        <v>160</v>
      </c>
      <c r="K84" s="53">
        <v>4</v>
      </c>
      <c r="L84" s="53" t="s">
        <v>160</v>
      </c>
      <c r="M84" s="54">
        <v>0.52778935185185183</v>
      </c>
      <c r="N84" s="53">
        <v>7.6</v>
      </c>
      <c r="O84" s="53" t="s">
        <v>160</v>
      </c>
      <c r="P84" s="54">
        <v>0.52981481481481485</v>
      </c>
      <c r="Q84" s="53">
        <v>4.5</v>
      </c>
      <c r="R84" s="53" t="s">
        <v>160</v>
      </c>
      <c r="S84" s="53">
        <v>1.2</v>
      </c>
      <c r="T84" s="53">
        <v>45.8</v>
      </c>
      <c r="U84" s="53">
        <v>1016</v>
      </c>
      <c r="V84" s="53">
        <v>620263</v>
      </c>
      <c r="W84" s="53">
        <v>1034</v>
      </c>
      <c r="X84" s="53">
        <v>0.51500000000000001</v>
      </c>
      <c r="Y84" s="53">
        <v>18.71</v>
      </c>
      <c r="Z84" s="11">
        <f t="shared" si="163"/>
        <v>186.00000000000003</v>
      </c>
      <c r="AA84" s="11">
        <f t="shared" si="164"/>
        <v>10</v>
      </c>
      <c r="AB84" s="53">
        <f t="shared" si="165"/>
        <v>0.20036091405019532</v>
      </c>
      <c r="AC84" s="63" t="s">
        <v>204</v>
      </c>
    </row>
    <row r="85" spans="1:46">
      <c r="A85" s="11">
        <v>85</v>
      </c>
      <c r="B85" s="57">
        <v>44927</v>
      </c>
      <c r="C85" s="54">
        <v>0.54166666666666663</v>
      </c>
      <c r="D85" s="53">
        <v>14.8</v>
      </c>
      <c r="E85" s="53">
        <v>14</v>
      </c>
      <c r="F85" s="53">
        <v>0</v>
      </c>
      <c r="G85" s="53">
        <v>10.199999999999999</v>
      </c>
      <c r="H85" s="53">
        <v>0.26800000000000002</v>
      </c>
      <c r="I85" s="53">
        <v>3.6</v>
      </c>
      <c r="J85" s="53" t="s">
        <v>156</v>
      </c>
      <c r="K85" s="53">
        <v>3.9</v>
      </c>
      <c r="L85" s="53" t="s">
        <v>160</v>
      </c>
      <c r="M85" s="54">
        <v>0.53625</v>
      </c>
      <c r="N85" s="53">
        <v>5.7</v>
      </c>
      <c r="O85" s="53" t="s">
        <v>156</v>
      </c>
      <c r="P85" s="54">
        <v>0.54065972222222225</v>
      </c>
      <c r="Q85" s="53">
        <v>4.0999999999999996</v>
      </c>
      <c r="R85" s="53" t="s">
        <v>153</v>
      </c>
      <c r="S85" s="53">
        <v>0.8</v>
      </c>
      <c r="T85" s="53">
        <v>44.8</v>
      </c>
      <c r="U85" s="53">
        <v>1015</v>
      </c>
      <c r="V85" s="53">
        <v>543883</v>
      </c>
      <c r="W85" s="53">
        <v>906</v>
      </c>
      <c r="X85" s="53">
        <v>0.51500000000000001</v>
      </c>
      <c r="Y85" s="53">
        <v>18.71</v>
      </c>
      <c r="Z85" s="11">
        <f t="shared" si="163"/>
        <v>160.80000000000001</v>
      </c>
      <c r="AA85" s="11">
        <f t="shared" si="164"/>
        <v>10</v>
      </c>
      <c r="AB85" s="53">
        <f t="shared" si="165"/>
        <v>0.20036091405019532</v>
      </c>
      <c r="AC85" s="63" t="s">
        <v>204</v>
      </c>
      <c r="AE85" s="11">
        <f t="shared" ref="AE85" si="198">SUM(F85:F90)</f>
        <v>0</v>
      </c>
      <c r="AF85" s="11">
        <f t="shared" ref="AF85" si="199">AVERAGE(AB85:AB90)</f>
        <v>0.20036091405019532</v>
      </c>
      <c r="AG85" s="11">
        <f t="shared" ref="AG85" si="200">AVERAGE(G85:G90)</f>
        <v>10.5</v>
      </c>
      <c r="AH85" s="11" t="e">
        <f t="shared" ref="AH85" si="201">AVERAGE(AC85:AC90)</f>
        <v>#DIV/0!</v>
      </c>
      <c r="AI85" s="11">
        <f t="shared" ref="AI85" si="202">AVERAGE(T85:T90)</f>
        <v>44.983333333333327</v>
      </c>
      <c r="AJ85" s="11">
        <f t="shared" ref="AJ85" si="203">SUMIF(H85:H90,"&gt;0",H85:H90)</f>
        <v>1.6600000000000001</v>
      </c>
      <c r="AK85" s="17">
        <f t="shared" ref="AK85" si="204">SUM(AA85:AA90)/60</f>
        <v>1</v>
      </c>
      <c r="AL85" s="17">
        <f t="shared" ref="AL85" si="205">SUM(V85:V90)</f>
        <v>3351934</v>
      </c>
      <c r="AM85" s="17">
        <f t="shared" ref="AM85" si="206">AVERAGE(W85:W90)</f>
        <v>931.16666666666663</v>
      </c>
      <c r="AN85" s="11">
        <f t="shared" ref="AN85" si="207">AVERAGE(I85:I90)</f>
        <v>3.2999999999999994</v>
      </c>
      <c r="AO85" s="11">
        <f t="shared" ref="AO85" si="208">MAX(K85:K90)</f>
        <v>3.9</v>
      </c>
      <c r="AP85" s="13" t="str">
        <f t="shared" ref="AP85" ca="1" si="209">INDIRECT(ADDRESS(MATCH(AO85,K85:K90,0)+A85-1,12))</f>
        <v>SW</v>
      </c>
      <c r="AQ85" s="13">
        <f t="shared" ref="AQ85" ca="1" si="210">INDIRECT(ADDRESS(MATCH(AO85,K85:K90,0)+A85-1,13))</f>
        <v>0.53625</v>
      </c>
      <c r="AR85" s="11">
        <f t="shared" ref="AR85" si="211">MAX(N85:N90)</f>
        <v>6.6</v>
      </c>
      <c r="AS85" s="13" t="str">
        <f t="shared" ref="AS85" ca="1" si="212">INDIRECT(ADDRESS(MATCH(AR85,N85:N90,0)+A85-1,15))</f>
        <v>SSW</v>
      </c>
      <c r="AT85" s="13">
        <f t="shared" ref="AT85" ca="1" si="213">INDIRECT(ADDRESS(MATCH(AR85,N85:N90,0)+A85-1,16))</f>
        <v>0.5449074074074074</v>
      </c>
    </row>
    <row r="86" spans="1:46">
      <c r="A86" s="11">
        <v>86</v>
      </c>
      <c r="B86" s="57">
        <v>44927</v>
      </c>
      <c r="C86" s="54">
        <v>0.54861111111111105</v>
      </c>
      <c r="D86" s="53">
        <v>14.8</v>
      </c>
      <c r="E86" s="53">
        <v>14</v>
      </c>
      <c r="F86" s="53">
        <v>0</v>
      </c>
      <c r="G86" s="53">
        <v>10.4</v>
      </c>
      <c r="H86" s="53">
        <v>0.28399999999999997</v>
      </c>
      <c r="I86" s="53">
        <v>3.4</v>
      </c>
      <c r="J86" s="53" t="s">
        <v>160</v>
      </c>
      <c r="K86" s="53">
        <v>3.9</v>
      </c>
      <c r="L86" s="53" t="s">
        <v>156</v>
      </c>
      <c r="M86" s="54">
        <v>0.54561342592592588</v>
      </c>
      <c r="N86" s="53">
        <v>6.6</v>
      </c>
      <c r="O86" s="53" t="s">
        <v>156</v>
      </c>
      <c r="P86" s="54">
        <v>0.5449074074074074</v>
      </c>
      <c r="Q86" s="53">
        <v>1.4</v>
      </c>
      <c r="R86" s="53" t="s">
        <v>160</v>
      </c>
      <c r="S86" s="53">
        <v>1</v>
      </c>
      <c r="T86" s="53">
        <v>45.6</v>
      </c>
      <c r="U86" s="53">
        <v>970</v>
      </c>
      <c r="V86" s="53">
        <v>571860</v>
      </c>
      <c r="W86" s="53">
        <v>953</v>
      </c>
      <c r="X86" s="53">
        <v>0.51500000000000001</v>
      </c>
      <c r="Y86" s="53">
        <v>18.72</v>
      </c>
      <c r="Z86" s="11">
        <f t="shared" si="163"/>
        <v>170.4</v>
      </c>
      <c r="AA86" s="11">
        <f t="shared" si="164"/>
        <v>10</v>
      </c>
      <c r="AB86" s="53">
        <f t="shared" si="165"/>
        <v>0.20036091405019532</v>
      </c>
      <c r="AC86" s="63" t="s">
        <v>204</v>
      </c>
    </row>
    <row r="87" spans="1:46">
      <c r="A87" s="11">
        <v>87</v>
      </c>
      <c r="B87" s="57">
        <v>44927</v>
      </c>
      <c r="C87" s="54">
        <v>0.55555555555555558</v>
      </c>
      <c r="D87" s="53">
        <v>14.7</v>
      </c>
      <c r="E87" s="53">
        <v>14.1</v>
      </c>
      <c r="F87" s="53">
        <v>0</v>
      </c>
      <c r="G87" s="53">
        <v>10.7</v>
      </c>
      <c r="H87" s="53">
        <v>0.28999999999999998</v>
      </c>
      <c r="I87" s="53">
        <v>3.5</v>
      </c>
      <c r="J87" s="53" t="s">
        <v>156</v>
      </c>
      <c r="K87" s="53">
        <v>3.5</v>
      </c>
      <c r="L87" s="53" t="s">
        <v>156</v>
      </c>
      <c r="M87" s="54">
        <v>0.55494212962962963</v>
      </c>
      <c r="N87" s="53">
        <v>6.1</v>
      </c>
      <c r="O87" s="53" t="s">
        <v>160</v>
      </c>
      <c r="P87" s="54">
        <v>0.55170138888888887</v>
      </c>
      <c r="Q87" s="53">
        <v>2.4</v>
      </c>
      <c r="R87" s="53" t="s">
        <v>156</v>
      </c>
      <c r="S87" s="53">
        <v>1</v>
      </c>
      <c r="T87" s="53">
        <v>45.5</v>
      </c>
      <c r="U87" s="53">
        <v>956</v>
      </c>
      <c r="V87" s="53">
        <v>584320</v>
      </c>
      <c r="W87" s="53">
        <v>974</v>
      </c>
      <c r="X87" s="53">
        <v>0.51500000000000001</v>
      </c>
      <c r="Y87" s="53">
        <v>18.68</v>
      </c>
      <c r="Z87" s="11">
        <f t="shared" si="163"/>
        <v>174.00000000000003</v>
      </c>
      <c r="AA87" s="11">
        <f t="shared" si="164"/>
        <v>10</v>
      </c>
      <c r="AB87" s="53">
        <f t="shared" si="165"/>
        <v>0.20036091405019532</v>
      </c>
      <c r="AC87" s="63" t="s">
        <v>204</v>
      </c>
    </row>
    <row r="88" spans="1:46">
      <c r="A88" s="11">
        <v>88</v>
      </c>
      <c r="B88" s="57">
        <v>44927</v>
      </c>
      <c r="C88" s="54">
        <v>0.5625</v>
      </c>
      <c r="D88" s="53">
        <v>14.7</v>
      </c>
      <c r="E88" s="53">
        <v>14</v>
      </c>
      <c r="F88" s="53">
        <v>0</v>
      </c>
      <c r="G88" s="53">
        <v>10.6</v>
      </c>
      <c r="H88" s="53">
        <v>0.27800000000000002</v>
      </c>
      <c r="I88" s="53">
        <v>3.7</v>
      </c>
      <c r="J88" s="53" t="s">
        <v>160</v>
      </c>
      <c r="K88" s="53">
        <v>3.7</v>
      </c>
      <c r="L88" s="53" t="s">
        <v>160</v>
      </c>
      <c r="M88" s="54">
        <v>0.5625</v>
      </c>
      <c r="N88" s="53">
        <v>6.2</v>
      </c>
      <c r="O88" s="53" t="s">
        <v>160</v>
      </c>
      <c r="P88" s="54">
        <v>0.56115740740740738</v>
      </c>
      <c r="Q88" s="53">
        <v>3.2</v>
      </c>
      <c r="R88" s="53" t="s">
        <v>160</v>
      </c>
      <c r="S88" s="53">
        <v>0.9</v>
      </c>
      <c r="T88" s="53">
        <v>44.9</v>
      </c>
      <c r="U88" s="53">
        <v>936</v>
      </c>
      <c r="V88" s="53">
        <v>563126</v>
      </c>
      <c r="W88" s="53">
        <v>939</v>
      </c>
      <c r="X88" s="53">
        <v>0.51500000000000001</v>
      </c>
      <c r="Y88" s="53">
        <v>18.68</v>
      </c>
      <c r="Z88" s="11">
        <f t="shared" si="163"/>
        <v>166.80000000000004</v>
      </c>
      <c r="AA88" s="11">
        <f t="shared" si="164"/>
        <v>10</v>
      </c>
      <c r="AB88" s="53">
        <f t="shared" si="165"/>
        <v>0.20036091405019532</v>
      </c>
      <c r="AC88" s="63" t="s">
        <v>204</v>
      </c>
    </row>
    <row r="89" spans="1:46">
      <c r="A89" s="11">
        <v>89</v>
      </c>
      <c r="B89" s="57">
        <v>44927</v>
      </c>
      <c r="C89" s="54">
        <v>0.56944444444444442</v>
      </c>
      <c r="D89" s="53">
        <v>14.7</v>
      </c>
      <c r="E89" s="53">
        <v>14</v>
      </c>
      <c r="F89" s="53">
        <v>0</v>
      </c>
      <c r="G89" s="53">
        <v>10.5</v>
      </c>
      <c r="H89" s="53">
        <v>0.27700000000000002</v>
      </c>
      <c r="I89" s="53">
        <v>3.2</v>
      </c>
      <c r="J89" s="53" t="s">
        <v>156</v>
      </c>
      <c r="K89" s="53">
        <v>3.7</v>
      </c>
      <c r="L89" s="53" t="s">
        <v>160</v>
      </c>
      <c r="M89" s="54">
        <v>0.56289351851851854</v>
      </c>
      <c r="N89" s="53">
        <v>5.2</v>
      </c>
      <c r="O89" s="53" t="s">
        <v>160</v>
      </c>
      <c r="P89" s="54">
        <v>0.56653935185185189</v>
      </c>
      <c r="Q89" s="53">
        <v>1.8</v>
      </c>
      <c r="R89" s="53" t="s">
        <v>153</v>
      </c>
      <c r="S89" s="53">
        <v>0.9</v>
      </c>
      <c r="T89" s="53">
        <v>44.6</v>
      </c>
      <c r="U89" s="53">
        <v>910</v>
      </c>
      <c r="V89" s="53">
        <v>557833</v>
      </c>
      <c r="W89" s="53">
        <v>930</v>
      </c>
      <c r="X89" s="53">
        <v>0.51500000000000001</v>
      </c>
      <c r="Y89" s="53">
        <v>18.670000000000002</v>
      </c>
      <c r="Z89" s="11">
        <f t="shared" si="163"/>
        <v>166.20000000000002</v>
      </c>
      <c r="AA89" s="11">
        <f t="shared" si="164"/>
        <v>10</v>
      </c>
      <c r="AB89" s="53">
        <f t="shared" si="165"/>
        <v>0.20036091405019532</v>
      </c>
      <c r="AC89" s="63" t="s">
        <v>204</v>
      </c>
    </row>
    <row r="90" spans="1:46">
      <c r="A90" s="11">
        <v>90</v>
      </c>
      <c r="B90" s="57">
        <v>44927</v>
      </c>
      <c r="C90" s="54">
        <v>0.57638888888888895</v>
      </c>
      <c r="D90" s="53">
        <v>14.7</v>
      </c>
      <c r="E90" s="53">
        <v>14.1</v>
      </c>
      <c r="F90" s="53">
        <v>0</v>
      </c>
      <c r="G90" s="53">
        <v>10.6</v>
      </c>
      <c r="H90" s="53">
        <v>0.26300000000000001</v>
      </c>
      <c r="I90" s="53">
        <v>2.4</v>
      </c>
      <c r="J90" s="53" t="s">
        <v>160</v>
      </c>
      <c r="K90" s="53">
        <v>3.2</v>
      </c>
      <c r="L90" s="53" t="s">
        <v>156</v>
      </c>
      <c r="M90" s="54">
        <v>0.56945601851851857</v>
      </c>
      <c r="N90" s="53">
        <v>4.7</v>
      </c>
      <c r="O90" s="53" t="s">
        <v>160</v>
      </c>
      <c r="P90" s="54">
        <v>0.5727430555555556</v>
      </c>
      <c r="Q90" s="53">
        <v>3.2</v>
      </c>
      <c r="R90" s="53" t="s">
        <v>160</v>
      </c>
      <c r="S90" s="53">
        <v>0.8</v>
      </c>
      <c r="T90" s="53">
        <v>44.5</v>
      </c>
      <c r="U90" s="53">
        <v>849</v>
      </c>
      <c r="V90" s="53">
        <v>530912</v>
      </c>
      <c r="W90" s="53">
        <v>885</v>
      </c>
      <c r="X90" s="53">
        <v>0.51500000000000001</v>
      </c>
      <c r="Y90" s="53">
        <v>18.68</v>
      </c>
      <c r="Z90" s="11">
        <f t="shared" si="163"/>
        <v>157.80000000000001</v>
      </c>
      <c r="AA90" s="11">
        <f t="shared" si="164"/>
        <v>10</v>
      </c>
      <c r="AB90" s="53">
        <f t="shared" si="165"/>
        <v>0.20036091405019532</v>
      </c>
      <c r="AC90" s="63" t="s">
        <v>204</v>
      </c>
    </row>
    <row r="91" spans="1:46">
      <c r="A91" s="11">
        <v>91</v>
      </c>
      <c r="B91" s="57">
        <v>44927</v>
      </c>
      <c r="C91" s="54">
        <v>0.58333333333333337</v>
      </c>
      <c r="D91" s="53">
        <v>14.7</v>
      </c>
      <c r="E91" s="53">
        <v>14.1</v>
      </c>
      <c r="F91" s="53">
        <v>0</v>
      </c>
      <c r="G91" s="53">
        <v>10.6</v>
      </c>
      <c r="H91" s="53">
        <v>0.22800000000000001</v>
      </c>
      <c r="I91" s="53">
        <v>3</v>
      </c>
      <c r="J91" s="53" t="s">
        <v>156</v>
      </c>
      <c r="K91" s="53">
        <v>3.2</v>
      </c>
      <c r="L91" s="53" t="s">
        <v>160</v>
      </c>
      <c r="M91" s="54">
        <v>0.58155092592592594</v>
      </c>
      <c r="N91" s="53">
        <v>5.9</v>
      </c>
      <c r="O91" s="53" t="s">
        <v>156</v>
      </c>
      <c r="P91" s="54">
        <v>0.57951388888888888</v>
      </c>
      <c r="Q91" s="53">
        <v>1.4</v>
      </c>
      <c r="R91" s="53" t="s">
        <v>156</v>
      </c>
      <c r="S91" s="53">
        <v>1.1000000000000001</v>
      </c>
      <c r="T91" s="53">
        <v>46.4</v>
      </c>
      <c r="U91" s="53">
        <v>815</v>
      </c>
      <c r="V91" s="53">
        <v>465834</v>
      </c>
      <c r="W91" s="53">
        <v>776</v>
      </c>
      <c r="X91" s="53">
        <v>0.51500000000000001</v>
      </c>
      <c r="Y91" s="53">
        <v>18.670000000000002</v>
      </c>
      <c r="Z91" s="11">
        <f t="shared" si="163"/>
        <v>136.80000000000001</v>
      </c>
      <c r="AA91" s="11">
        <f t="shared" si="164"/>
        <v>10</v>
      </c>
      <c r="AB91" s="53">
        <f t="shared" si="165"/>
        <v>0.20036091405019532</v>
      </c>
      <c r="AC91" s="63" t="s">
        <v>204</v>
      </c>
      <c r="AE91" s="11">
        <f t="shared" ref="AE91" si="214">SUM(F91:F96)</f>
        <v>0</v>
      </c>
      <c r="AF91" s="11">
        <f t="shared" ref="AF91" si="215">AVERAGE(AB91:AB96)</f>
        <v>0.20036091405019532</v>
      </c>
      <c r="AG91" s="11">
        <f t="shared" ref="AG91" si="216">AVERAGE(G91:G96)</f>
        <v>10.833333333333334</v>
      </c>
      <c r="AH91" s="11" t="e">
        <f t="shared" ref="AH91" si="217">AVERAGE(AC91:AC96)</f>
        <v>#DIV/0!</v>
      </c>
      <c r="AI91" s="11">
        <f t="shared" ref="AI91" si="218">AVERAGE(T91:T96)</f>
        <v>46.083333333333336</v>
      </c>
      <c r="AJ91" s="11">
        <f t="shared" ref="AJ91" si="219">SUMIF(H91:H96,"&gt;0",H91:H96)</f>
        <v>1.274</v>
      </c>
      <c r="AK91" s="17">
        <f t="shared" ref="AK91" si="220">SUM(AA91:AA96)/60</f>
        <v>0.66666666666666663</v>
      </c>
      <c r="AL91" s="17">
        <f t="shared" ref="AL91" si="221">SUM(V91:V96)</f>
        <v>2621895</v>
      </c>
      <c r="AM91" s="17">
        <f t="shared" ref="AM91" si="222">AVERAGE(W91:W96)</f>
        <v>728.33333333333337</v>
      </c>
      <c r="AN91" s="11">
        <f t="shared" ref="AN91" si="223">AVERAGE(I91:I96)</f>
        <v>2.6999999999999997</v>
      </c>
      <c r="AO91" s="11">
        <f t="shared" ref="AO91" si="224">MAX(K91:K96)</f>
        <v>3.2</v>
      </c>
      <c r="AP91" s="13" t="str">
        <f t="shared" ref="AP91" ca="1" si="225">INDIRECT(ADDRESS(MATCH(AO91,K91:K96,0)+A91-1,12))</f>
        <v>SW</v>
      </c>
      <c r="AQ91" s="13">
        <f t="shared" ref="AQ91" ca="1" si="226">INDIRECT(ADDRESS(MATCH(AO91,K91:K96,0)+A91-1,13))</f>
        <v>0.58155092592592594</v>
      </c>
      <c r="AR91" s="11">
        <f t="shared" ref="AR91" si="227">MAX(N91:N96)</f>
        <v>5.9</v>
      </c>
      <c r="AS91" s="13" t="str">
        <f t="shared" ref="AS91" ca="1" si="228">INDIRECT(ADDRESS(MATCH(AR91,N91:N96,0)+A91-1,15))</f>
        <v>SSW</v>
      </c>
      <c r="AT91" s="13">
        <f t="shared" ref="AT91" ca="1" si="229">INDIRECT(ADDRESS(MATCH(AR91,N91:N96,0)+A91-1,16))</f>
        <v>0.57951388888888888</v>
      </c>
    </row>
    <row r="92" spans="1:46">
      <c r="A92" s="11">
        <v>92</v>
      </c>
      <c r="B92" s="57">
        <v>44927</v>
      </c>
      <c r="C92" s="54">
        <v>0.59027777777777779</v>
      </c>
      <c r="D92" s="53">
        <v>14.7</v>
      </c>
      <c r="E92" s="53">
        <v>14</v>
      </c>
      <c r="F92" s="53">
        <v>0</v>
      </c>
      <c r="G92" s="53">
        <v>11</v>
      </c>
      <c r="H92" s="53">
        <v>0.23200000000000001</v>
      </c>
      <c r="I92" s="53">
        <v>2.6</v>
      </c>
      <c r="J92" s="53" t="s">
        <v>160</v>
      </c>
      <c r="K92" s="53">
        <v>3</v>
      </c>
      <c r="L92" s="53" t="s">
        <v>156</v>
      </c>
      <c r="M92" s="54">
        <v>0.58334490740740741</v>
      </c>
      <c r="N92" s="53">
        <v>4.5</v>
      </c>
      <c r="O92" s="53" t="s">
        <v>154</v>
      </c>
      <c r="P92" s="54">
        <v>0.5875231481481481</v>
      </c>
      <c r="Q92" s="53">
        <v>2.6</v>
      </c>
      <c r="R92" s="53" t="s">
        <v>161</v>
      </c>
      <c r="S92" s="53">
        <v>0.7</v>
      </c>
      <c r="T92" s="53">
        <v>45.2</v>
      </c>
      <c r="U92" s="53">
        <v>778</v>
      </c>
      <c r="V92" s="53">
        <v>473567</v>
      </c>
      <c r="W92" s="53">
        <v>789</v>
      </c>
      <c r="X92" s="53">
        <v>0.51500000000000001</v>
      </c>
      <c r="Y92" s="53">
        <v>18.66</v>
      </c>
      <c r="Z92" s="11">
        <f t="shared" si="163"/>
        <v>139.19999999999999</v>
      </c>
      <c r="AA92" s="11">
        <f t="shared" si="164"/>
        <v>10</v>
      </c>
      <c r="AB92" s="53">
        <f t="shared" si="165"/>
        <v>0.20036091405019532</v>
      </c>
      <c r="AC92" s="63" t="s">
        <v>204</v>
      </c>
    </row>
    <row r="93" spans="1:46">
      <c r="A93" s="11">
        <v>93</v>
      </c>
      <c r="B93" s="57">
        <v>44927</v>
      </c>
      <c r="C93" s="54">
        <v>0.59722222222222221</v>
      </c>
      <c r="D93" s="53">
        <v>14.6</v>
      </c>
      <c r="E93" s="53">
        <v>14.1</v>
      </c>
      <c r="F93" s="53">
        <v>0</v>
      </c>
      <c r="G93" s="53">
        <v>11.1</v>
      </c>
      <c r="H93" s="53">
        <v>0.22500000000000001</v>
      </c>
      <c r="I93" s="53">
        <v>2.7</v>
      </c>
      <c r="J93" s="53" t="s">
        <v>156</v>
      </c>
      <c r="K93" s="53">
        <v>2.7</v>
      </c>
      <c r="L93" s="53" t="s">
        <v>156</v>
      </c>
      <c r="M93" s="54">
        <v>0.59722222222222221</v>
      </c>
      <c r="N93" s="53">
        <v>5</v>
      </c>
      <c r="O93" s="53" t="s">
        <v>160</v>
      </c>
      <c r="P93" s="54">
        <v>0.59351851851851845</v>
      </c>
      <c r="Q93" s="53">
        <v>3.2</v>
      </c>
      <c r="R93" s="53" t="s">
        <v>159</v>
      </c>
      <c r="S93" s="53">
        <v>0.6</v>
      </c>
      <c r="T93" s="53">
        <v>46.3</v>
      </c>
      <c r="U93" s="53">
        <v>741</v>
      </c>
      <c r="V93" s="53">
        <v>461802</v>
      </c>
      <c r="W93" s="53">
        <v>770</v>
      </c>
      <c r="X93" s="53">
        <v>0.51500000000000001</v>
      </c>
      <c r="Y93" s="53">
        <v>18.66</v>
      </c>
      <c r="Z93" s="11">
        <f t="shared" si="163"/>
        <v>135</v>
      </c>
      <c r="AA93" s="11">
        <f t="shared" si="164"/>
        <v>10</v>
      </c>
      <c r="AB93" s="53">
        <f t="shared" si="165"/>
        <v>0.20036091405019532</v>
      </c>
      <c r="AC93" s="63" t="s">
        <v>204</v>
      </c>
    </row>
    <row r="94" spans="1:46">
      <c r="A94" s="11">
        <v>94</v>
      </c>
      <c r="B94" s="57">
        <v>44927</v>
      </c>
      <c r="C94" s="54">
        <v>0.60416666666666663</v>
      </c>
      <c r="D94" s="53">
        <v>14.5</v>
      </c>
      <c r="E94" s="53">
        <v>14</v>
      </c>
      <c r="F94" s="53">
        <v>0</v>
      </c>
      <c r="G94" s="53">
        <v>10.5</v>
      </c>
      <c r="H94" s="53">
        <v>0.20799999999999999</v>
      </c>
      <c r="I94" s="53">
        <v>2.7</v>
      </c>
      <c r="J94" s="53" t="s">
        <v>156</v>
      </c>
      <c r="K94" s="53">
        <v>3</v>
      </c>
      <c r="L94" s="53" t="s">
        <v>153</v>
      </c>
      <c r="M94" s="54">
        <v>0.6028472222222222</v>
      </c>
      <c r="N94" s="53">
        <v>4.5</v>
      </c>
      <c r="O94" s="53" t="s">
        <v>153</v>
      </c>
      <c r="P94" s="54">
        <v>0.5975462962962963</v>
      </c>
      <c r="Q94" s="53">
        <v>1</v>
      </c>
      <c r="R94" s="53" t="s">
        <v>156</v>
      </c>
      <c r="S94" s="53">
        <v>0.9</v>
      </c>
      <c r="T94" s="53">
        <v>46.2</v>
      </c>
      <c r="U94" s="53">
        <v>699</v>
      </c>
      <c r="V94" s="53">
        <v>427974</v>
      </c>
      <c r="W94" s="53">
        <v>713</v>
      </c>
      <c r="X94" s="53">
        <v>0.51500000000000001</v>
      </c>
      <c r="Y94" s="53">
        <v>18.649999999999999</v>
      </c>
      <c r="Z94" s="11">
        <f t="shared" si="163"/>
        <v>124.8</v>
      </c>
      <c r="AA94" s="11">
        <f t="shared" si="164"/>
        <v>10</v>
      </c>
      <c r="AB94" s="53">
        <f t="shared" si="165"/>
        <v>0.20036091405019532</v>
      </c>
      <c r="AC94" s="63" t="s">
        <v>204</v>
      </c>
    </row>
    <row r="95" spans="1:46">
      <c r="A95" s="11">
        <v>95</v>
      </c>
      <c r="B95" s="57">
        <v>44927</v>
      </c>
      <c r="C95" s="54">
        <v>0.61111111111111105</v>
      </c>
      <c r="D95" s="53">
        <v>14.5</v>
      </c>
      <c r="E95" s="53">
        <v>14</v>
      </c>
      <c r="F95" s="53">
        <v>0</v>
      </c>
      <c r="G95" s="53">
        <v>11</v>
      </c>
      <c r="H95" s="53">
        <v>0.19900000000000001</v>
      </c>
      <c r="I95" s="53">
        <v>2.1</v>
      </c>
      <c r="J95" s="53" t="s">
        <v>156</v>
      </c>
      <c r="K95" s="53">
        <v>2.7</v>
      </c>
      <c r="L95" s="53" t="s">
        <v>156</v>
      </c>
      <c r="M95" s="54">
        <v>0.60417824074074067</v>
      </c>
      <c r="N95" s="53">
        <v>5.3</v>
      </c>
      <c r="O95" s="53" t="s">
        <v>153</v>
      </c>
      <c r="P95" s="54">
        <v>0.6107407407407407</v>
      </c>
      <c r="Q95" s="53">
        <v>3</v>
      </c>
      <c r="R95" s="53" t="s">
        <v>159</v>
      </c>
      <c r="S95" s="53">
        <v>1</v>
      </c>
      <c r="T95" s="53">
        <v>46.3</v>
      </c>
      <c r="U95" s="53">
        <v>658</v>
      </c>
      <c r="V95" s="53">
        <v>411984</v>
      </c>
      <c r="W95" s="53">
        <v>687</v>
      </c>
      <c r="X95" s="53">
        <v>0.51500000000000001</v>
      </c>
      <c r="Y95" s="53">
        <v>18.64</v>
      </c>
      <c r="Z95" s="11">
        <f t="shared" si="163"/>
        <v>119.4</v>
      </c>
      <c r="AA95" s="11">
        <f t="shared" si="164"/>
        <v>0</v>
      </c>
      <c r="AB95" s="53">
        <f t="shared" si="165"/>
        <v>0.20036091405019532</v>
      </c>
      <c r="AC95" s="63" t="s">
        <v>204</v>
      </c>
    </row>
    <row r="96" spans="1:46">
      <c r="A96" s="11">
        <v>96</v>
      </c>
      <c r="B96" s="57">
        <v>44927</v>
      </c>
      <c r="C96" s="54">
        <v>0.61805555555555558</v>
      </c>
      <c r="D96" s="53">
        <v>14.5</v>
      </c>
      <c r="E96" s="53">
        <v>14</v>
      </c>
      <c r="F96" s="53">
        <v>0</v>
      </c>
      <c r="G96" s="53">
        <v>10.8</v>
      </c>
      <c r="H96" s="53">
        <v>0.182</v>
      </c>
      <c r="I96" s="53">
        <v>3.1</v>
      </c>
      <c r="J96" s="53" t="s">
        <v>153</v>
      </c>
      <c r="K96" s="53">
        <v>3.2</v>
      </c>
      <c r="L96" s="53" t="s">
        <v>153</v>
      </c>
      <c r="M96" s="54">
        <v>0.61701388888888886</v>
      </c>
      <c r="N96" s="53">
        <v>5.5</v>
      </c>
      <c r="O96" s="53" t="s">
        <v>153</v>
      </c>
      <c r="P96" s="54">
        <v>0.61276620370370372</v>
      </c>
      <c r="Q96" s="53">
        <v>3.3</v>
      </c>
      <c r="R96" s="53" t="s">
        <v>153</v>
      </c>
      <c r="S96" s="53">
        <v>0.9</v>
      </c>
      <c r="T96" s="53">
        <v>46.1</v>
      </c>
      <c r="U96" s="53">
        <v>614</v>
      </c>
      <c r="V96" s="53">
        <v>380734</v>
      </c>
      <c r="W96" s="53">
        <v>635</v>
      </c>
      <c r="X96" s="53">
        <v>0.51500000000000001</v>
      </c>
      <c r="Y96" s="53">
        <v>18.649999999999999</v>
      </c>
      <c r="Z96" s="11">
        <f t="shared" si="163"/>
        <v>109.2</v>
      </c>
      <c r="AA96" s="11">
        <f t="shared" si="164"/>
        <v>0</v>
      </c>
      <c r="AB96" s="53">
        <f t="shared" si="165"/>
        <v>0.20036091405019532</v>
      </c>
      <c r="AC96" s="63" t="s">
        <v>204</v>
      </c>
    </row>
    <row r="97" spans="1:46">
      <c r="A97" s="11">
        <v>97</v>
      </c>
      <c r="B97" s="57">
        <v>44927</v>
      </c>
      <c r="C97" s="54">
        <v>0.625</v>
      </c>
      <c r="D97" s="53">
        <v>14.5</v>
      </c>
      <c r="E97" s="53">
        <v>14</v>
      </c>
      <c r="F97" s="53">
        <v>0</v>
      </c>
      <c r="G97" s="53">
        <v>10.8</v>
      </c>
      <c r="H97" s="53">
        <v>0.16500000000000001</v>
      </c>
      <c r="I97" s="53">
        <v>2.8</v>
      </c>
      <c r="J97" s="53" t="s">
        <v>153</v>
      </c>
      <c r="K97" s="53">
        <v>3.1</v>
      </c>
      <c r="L97" s="53" t="s">
        <v>153</v>
      </c>
      <c r="M97" s="54">
        <v>0.61806712962962962</v>
      </c>
      <c r="N97" s="53">
        <v>4.7</v>
      </c>
      <c r="O97" s="53" t="s">
        <v>153</v>
      </c>
      <c r="P97" s="54">
        <v>0.6225694444444444</v>
      </c>
      <c r="Q97" s="53">
        <v>3</v>
      </c>
      <c r="R97" s="53" t="s">
        <v>160</v>
      </c>
      <c r="S97" s="53">
        <v>0.7</v>
      </c>
      <c r="T97" s="53">
        <v>45.8</v>
      </c>
      <c r="U97" s="53">
        <v>533</v>
      </c>
      <c r="V97" s="53">
        <v>345935</v>
      </c>
      <c r="W97" s="53">
        <v>577</v>
      </c>
      <c r="X97" s="53">
        <v>0.51400000000000001</v>
      </c>
      <c r="Y97" s="53">
        <v>18.649999999999999</v>
      </c>
      <c r="Z97" s="11">
        <f t="shared" si="163"/>
        <v>99</v>
      </c>
      <c r="AA97" s="11">
        <f t="shared" si="164"/>
        <v>0</v>
      </c>
      <c r="AB97" s="53">
        <f t="shared" si="165"/>
        <v>0.19986888512670489</v>
      </c>
      <c r="AC97" s="63" t="s">
        <v>204</v>
      </c>
      <c r="AE97" s="11">
        <f t="shared" ref="AE97" si="230">SUM(F97:F102)</f>
        <v>0</v>
      </c>
      <c r="AF97" s="11">
        <f t="shared" ref="AF97" si="231">AVERAGE(AB97:AB102)</f>
        <v>0.19986888512670489</v>
      </c>
      <c r="AG97" s="11">
        <f t="shared" ref="AG97" si="232">AVERAGE(G97:G102)</f>
        <v>10.549999999999999</v>
      </c>
      <c r="AH97" s="11" t="e">
        <f t="shared" ref="AH97" si="233">AVERAGE(AC97:AC102)</f>
        <v>#DIV/0!</v>
      </c>
      <c r="AI97" s="11">
        <f t="shared" ref="AI97" si="234">AVERAGE(T97:T102)</f>
        <v>47.800000000000004</v>
      </c>
      <c r="AJ97" s="11">
        <f t="shared" ref="AJ97" si="235">SUMIF(H97:H102,"&gt;0",H97:H102)</f>
        <v>0.72899999999999998</v>
      </c>
      <c r="AK97" s="17">
        <f t="shared" ref="AK97" si="236">SUM(AA97:AA102)/60</f>
        <v>0</v>
      </c>
      <c r="AL97" s="17">
        <f t="shared" ref="AL97" si="237">SUM(V97:V102)</f>
        <v>1544205</v>
      </c>
      <c r="AM97" s="17">
        <f t="shared" ref="AM97" si="238">AVERAGE(W97:W102)</f>
        <v>429</v>
      </c>
      <c r="AN97" s="11">
        <f t="shared" ref="AN97" si="239">AVERAGE(I97:I102)</f>
        <v>2.7666666666666662</v>
      </c>
      <c r="AO97" s="11">
        <f t="shared" ref="AO97" si="240">MAX(K97:K102)</f>
        <v>3.6</v>
      </c>
      <c r="AP97" s="13" t="str">
        <f t="shared" ref="AP97" ca="1" si="241">INDIRECT(ADDRESS(MATCH(AO97,K97:K102,0)+A97-1,12))</f>
        <v>SSW</v>
      </c>
      <c r="AQ97" s="13">
        <f t="shared" ref="AQ97" ca="1" si="242">INDIRECT(ADDRESS(MATCH(AO97,K97:K102,0)+A97-1,13))</f>
        <v>0.65717592592592589</v>
      </c>
      <c r="AR97" s="11">
        <f t="shared" ref="AR97" si="243">MAX(N97:N102)</f>
        <v>6</v>
      </c>
      <c r="AS97" s="13" t="str">
        <f t="shared" ref="AS97" ca="1" si="244">INDIRECT(ADDRESS(MATCH(AR97,N97:N102,0)+A97-1,15))</f>
        <v>S</v>
      </c>
      <c r="AT97" s="13">
        <f t="shared" ref="AT97" ca="1" si="245">INDIRECT(ADDRESS(MATCH(AR97,N97:N102,0)+A97-1,16))</f>
        <v>0.65612268518518524</v>
      </c>
    </row>
    <row r="98" spans="1:46">
      <c r="A98" s="11">
        <v>98</v>
      </c>
      <c r="B98" s="57">
        <v>44927</v>
      </c>
      <c r="C98" s="54">
        <v>0.63194444444444442</v>
      </c>
      <c r="D98" s="53">
        <v>14.4</v>
      </c>
      <c r="E98" s="53">
        <v>14</v>
      </c>
      <c r="F98" s="53">
        <v>0</v>
      </c>
      <c r="G98" s="53">
        <v>10.6</v>
      </c>
      <c r="H98" s="53">
        <v>0.14599999999999999</v>
      </c>
      <c r="I98" s="53">
        <v>1.7</v>
      </c>
      <c r="J98" s="53" t="s">
        <v>156</v>
      </c>
      <c r="K98" s="53">
        <v>2.8</v>
      </c>
      <c r="L98" s="53" t="s">
        <v>156</v>
      </c>
      <c r="M98" s="54">
        <v>0.62739583333333326</v>
      </c>
      <c r="N98" s="53">
        <v>2.9</v>
      </c>
      <c r="O98" s="53" t="s">
        <v>153</v>
      </c>
      <c r="P98" s="54">
        <v>0.62650462962962961</v>
      </c>
      <c r="Q98" s="53">
        <v>0.4</v>
      </c>
      <c r="R98" s="53" t="s">
        <v>153</v>
      </c>
      <c r="S98" s="53">
        <v>0.6</v>
      </c>
      <c r="T98" s="53">
        <v>46.3</v>
      </c>
      <c r="U98" s="53">
        <v>482</v>
      </c>
      <c r="V98" s="53">
        <v>306352</v>
      </c>
      <c r="W98" s="53">
        <v>511</v>
      </c>
      <c r="X98" s="53">
        <v>0.51400000000000001</v>
      </c>
      <c r="Y98" s="53">
        <v>18.61</v>
      </c>
      <c r="Z98" s="11">
        <f t="shared" si="163"/>
        <v>87.59999999999998</v>
      </c>
      <c r="AA98" s="11">
        <f t="shared" si="164"/>
        <v>0</v>
      </c>
      <c r="AB98" s="53">
        <f t="shared" si="165"/>
        <v>0.19986888512670489</v>
      </c>
      <c r="AC98" s="63" t="s">
        <v>204</v>
      </c>
    </row>
    <row r="99" spans="1:46">
      <c r="A99" s="11">
        <v>99</v>
      </c>
      <c r="B99" s="57">
        <v>44927</v>
      </c>
      <c r="C99" s="54">
        <v>0.63888888888888895</v>
      </c>
      <c r="D99" s="53">
        <v>14.3</v>
      </c>
      <c r="E99" s="53">
        <v>14</v>
      </c>
      <c r="F99" s="53">
        <v>0</v>
      </c>
      <c r="G99" s="53">
        <v>10.6</v>
      </c>
      <c r="H99" s="53">
        <v>0.127</v>
      </c>
      <c r="I99" s="53">
        <v>2.8</v>
      </c>
      <c r="J99" s="53" t="s">
        <v>156</v>
      </c>
      <c r="K99" s="53">
        <v>2.8</v>
      </c>
      <c r="L99" s="53" t="s">
        <v>156</v>
      </c>
      <c r="M99" s="54">
        <v>0.63888888888888895</v>
      </c>
      <c r="N99" s="53">
        <v>4.9000000000000004</v>
      </c>
      <c r="O99" s="53" t="s">
        <v>156</v>
      </c>
      <c r="P99" s="54">
        <v>0.63447916666666659</v>
      </c>
      <c r="Q99" s="53">
        <v>1.7</v>
      </c>
      <c r="R99" s="53" t="s">
        <v>156</v>
      </c>
      <c r="S99" s="53">
        <v>0.9</v>
      </c>
      <c r="T99" s="53">
        <v>46.8</v>
      </c>
      <c r="U99" s="53">
        <v>428</v>
      </c>
      <c r="V99" s="53">
        <v>270270</v>
      </c>
      <c r="W99" s="53">
        <v>450</v>
      </c>
      <c r="X99" s="53">
        <v>0.51400000000000001</v>
      </c>
      <c r="Y99" s="53">
        <v>18.62</v>
      </c>
      <c r="Z99" s="11">
        <f t="shared" si="163"/>
        <v>76.2</v>
      </c>
      <c r="AA99" s="11">
        <f t="shared" si="164"/>
        <v>0</v>
      </c>
      <c r="AB99" s="53">
        <f t="shared" si="165"/>
        <v>0.19986888512670489</v>
      </c>
      <c r="AC99" s="63" t="s">
        <v>204</v>
      </c>
    </row>
    <row r="100" spans="1:46">
      <c r="A100" s="11">
        <v>100</v>
      </c>
      <c r="B100" s="57">
        <v>44927</v>
      </c>
      <c r="C100" s="54">
        <v>0.64583333333333337</v>
      </c>
      <c r="D100" s="53">
        <v>14.1</v>
      </c>
      <c r="E100" s="53">
        <v>14.1</v>
      </c>
      <c r="F100" s="53">
        <v>0</v>
      </c>
      <c r="G100" s="53">
        <v>10.6</v>
      </c>
      <c r="H100" s="53">
        <v>0.112</v>
      </c>
      <c r="I100" s="53">
        <v>2.8</v>
      </c>
      <c r="J100" s="53" t="s">
        <v>156</v>
      </c>
      <c r="K100" s="53">
        <v>2.8</v>
      </c>
      <c r="L100" s="53" t="s">
        <v>156</v>
      </c>
      <c r="M100" s="54">
        <v>0.63937500000000003</v>
      </c>
      <c r="N100" s="53">
        <v>4.8</v>
      </c>
      <c r="O100" s="53" t="s">
        <v>156</v>
      </c>
      <c r="P100" s="54">
        <v>0.64564814814814808</v>
      </c>
      <c r="Q100" s="53">
        <v>3.5</v>
      </c>
      <c r="R100" s="53" t="s">
        <v>156</v>
      </c>
      <c r="S100" s="53">
        <v>0.8</v>
      </c>
      <c r="T100" s="53">
        <v>48.4</v>
      </c>
      <c r="U100" s="53">
        <v>375</v>
      </c>
      <c r="V100" s="53">
        <v>238070</v>
      </c>
      <c r="W100" s="53">
        <v>397</v>
      </c>
      <c r="X100" s="53">
        <v>0.51400000000000001</v>
      </c>
      <c r="Y100" s="53">
        <v>18.62</v>
      </c>
      <c r="Z100" s="11">
        <f t="shared" si="163"/>
        <v>67.2</v>
      </c>
      <c r="AA100" s="11">
        <f t="shared" si="164"/>
        <v>0</v>
      </c>
      <c r="AB100" s="53">
        <f t="shared" si="165"/>
        <v>0.19986888512670489</v>
      </c>
      <c r="AC100" s="63" t="s">
        <v>204</v>
      </c>
    </row>
    <row r="101" spans="1:46">
      <c r="A101" s="11">
        <v>101</v>
      </c>
      <c r="B101" s="57">
        <v>44927</v>
      </c>
      <c r="C101" s="54">
        <v>0.65277777777777779</v>
      </c>
      <c r="D101" s="53">
        <v>14</v>
      </c>
      <c r="E101" s="53">
        <v>14.1</v>
      </c>
      <c r="F101" s="53">
        <v>0</v>
      </c>
      <c r="G101" s="53">
        <v>10.4</v>
      </c>
      <c r="H101" s="53">
        <v>9.8000000000000004E-2</v>
      </c>
      <c r="I101" s="53">
        <v>3.1</v>
      </c>
      <c r="J101" s="53" t="s">
        <v>156</v>
      </c>
      <c r="K101" s="53">
        <v>3.2</v>
      </c>
      <c r="L101" s="53" t="s">
        <v>156</v>
      </c>
      <c r="M101" s="54">
        <v>0.65219907407407407</v>
      </c>
      <c r="N101" s="53">
        <v>5.3</v>
      </c>
      <c r="O101" s="53" t="s">
        <v>153</v>
      </c>
      <c r="P101" s="54">
        <v>0.65121527777777777</v>
      </c>
      <c r="Q101" s="53">
        <v>2.7</v>
      </c>
      <c r="R101" s="53" t="s">
        <v>153</v>
      </c>
      <c r="S101" s="53">
        <v>0.8</v>
      </c>
      <c r="T101" s="53">
        <v>49.4</v>
      </c>
      <c r="U101" s="53">
        <v>328</v>
      </c>
      <c r="V101" s="53">
        <v>209581</v>
      </c>
      <c r="W101" s="53">
        <v>349</v>
      </c>
      <c r="X101" s="53">
        <v>0.51400000000000001</v>
      </c>
      <c r="Y101" s="53">
        <v>18.579999999999998</v>
      </c>
      <c r="Z101" s="11">
        <f t="shared" si="163"/>
        <v>58.8</v>
      </c>
      <c r="AA101" s="11">
        <f t="shared" si="164"/>
        <v>0</v>
      </c>
      <c r="AB101" s="53">
        <f t="shared" si="165"/>
        <v>0.19986888512670489</v>
      </c>
      <c r="AC101" s="63" t="s">
        <v>204</v>
      </c>
    </row>
    <row r="102" spans="1:46">
      <c r="A102" s="11">
        <v>102</v>
      </c>
      <c r="B102" s="57">
        <v>44927</v>
      </c>
      <c r="C102" s="54">
        <v>0.65972222222222221</v>
      </c>
      <c r="D102" s="53">
        <v>13.8</v>
      </c>
      <c r="E102" s="53">
        <v>14.1</v>
      </c>
      <c r="F102" s="53">
        <v>0</v>
      </c>
      <c r="G102" s="53">
        <v>10.3</v>
      </c>
      <c r="H102" s="53">
        <v>8.1000000000000003E-2</v>
      </c>
      <c r="I102" s="53">
        <v>3.4</v>
      </c>
      <c r="J102" s="53" t="s">
        <v>156</v>
      </c>
      <c r="K102" s="53">
        <v>3.6</v>
      </c>
      <c r="L102" s="53" t="s">
        <v>156</v>
      </c>
      <c r="M102" s="54">
        <v>0.65717592592592589</v>
      </c>
      <c r="N102" s="53">
        <v>6</v>
      </c>
      <c r="O102" s="53" t="s">
        <v>153</v>
      </c>
      <c r="P102" s="54">
        <v>0.65612268518518524</v>
      </c>
      <c r="Q102" s="53">
        <v>1.8</v>
      </c>
      <c r="R102" s="53" t="s">
        <v>159</v>
      </c>
      <c r="S102" s="53">
        <v>0.8</v>
      </c>
      <c r="T102" s="53">
        <v>50.1</v>
      </c>
      <c r="U102" s="53">
        <v>255</v>
      </c>
      <c r="V102" s="53">
        <v>173997</v>
      </c>
      <c r="W102" s="53">
        <v>290</v>
      </c>
      <c r="X102" s="53">
        <v>0.51400000000000001</v>
      </c>
      <c r="Y102" s="53">
        <v>18.579999999999998</v>
      </c>
      <c r="Z102" s="11">
        <f t="shared" si="163"/>
        <v>48.6</v>
      </c>
      <c r="AA102" s="11">
        <f t="shared" si="164"/>
        <v>0</v>
      </c>
      <c r="AB102" s="53">
        <f t="shared" si="165"/>
        <v>0.19986888512670489</v>
      </c>
      <c r="AC102" s="63" t="s">
        <v>204</v>
      </c>
    </row>
    <row r="103" spans="1:46">
      <c r="A103" s="11">
        <v>103</v>
      </c>
      <c r="B103" s="57">
        <v>44927</v>
      </c>
      <c r="C103" s="54">
        <v>0.66666666666666663</v>
      </c>
      <c r="D103" s="53">
        <v>13.6</v>
      </c>
      <c r="E103" s="53">
        <v>14.1</v>
      </c>
      <c r="F103" s="53">
        <v>0</v>
      </c>
      <c r="G103" s="53">
        <v>10.199999999999999</v>
      </c>
      <c r="H103" s="53">
        <v>6.4000000000000001E-2</v>
      </c>
      <c r="I103" s="53">
        <v>3.6</v>
      </c>
      <c r="J103" s="53" t="s">
        <v>156</v>
      </c>
      <c r="K103" s="53">
        <v>3.7</v>
      </c>
      <c r="L103" s="53" t="s">
        <v>156</v>
      </c>
      <c r="M103" s="54">
        <v>0.66246527777777775</v>
      </c>
      <c r="N103" s="53">
        <v>6.1</v>
      </c>
      <c r="O103" s="53" t="s">
        <v>156</v>
      </c>
      <c r="P103" s="54">
        <v>0.66184027777777776</v>
      </c>
      <c r="Q103" s="53">
        <v>3.6</v>
      </c>
      <c r="R103" s="53" t="s">
        <v>153</v>
      </c>
      <c r="S103" s="53">
        <v>0.9</v>
      </c>
      <c r="T103" s="53">
        <v>50.5</v>
      </c>
      <c r="U103" s="53">
        <v>198</v>
      </c>
      <c r="V103" s="53">
        <v>137321</v>
      </c>
      <c r="W103" s="53">
        <v>229</v>
      </c>
      <c r="X103" s="53">
        <v>0.51400000000000001</v>
      </c>
      <c r="Y103" s="53">
        <v>18.62</v>
      </c>
      <c r="Z103" s="11">
        <f t="shared" si="163"/>
        <v>38.400000000000006</v>
      </c>
      <c r="AA103" s="11">
        <f t="shared" si="164"/>
        <v>0</v>
      </c>
      <c r="AB103" s="53">
        <f t="shared" si="165"/>
        <v>0.19986888512670489</v>
      </c>
      <c r="AC103" s="63" t="s">
        <v>204</v>
      </c>
      <c r="AE103" s="11">
        <f t="shared" ref="AE103" si="246">SUM(F103:F108)</f>
        <v>0</v>
      </c>
      <c r="AF103" s="11">
        <f t="shared" ref="AF103" si="247">AVERAGE(AB103:AB108)</f>
        <v>0.19986888512670489</v>
      </c>
      <c r="AG103" s="11">
        <f t="shared" ref="AG103" si="248">AVERAGE(G103:G108)</f>
        <v>9.4499999999999993</v>
      </c>
      <c r="AH103" s="11" t="e">
        <f t="shared" ref="AH103" si="249">AVERAGE(AC103:AC108)</f>
        <v>#DIV/0!</v>
      </c>
      <c r="AI103" s="11">
        <f t="shared" ref="AI103" si="250">AVERAGE(T103:T108)</f>
        <v>53.266666666666659</v>
      </c>
      <c r="AJ103" s="11">
        <f t="shared" ref="AJ103" si="251">SUMIF(H103:H108,"&gt;0",H103:H108)</f>
        <v>0.15500000000000003</v>
      </c>
      <c r="AK103" s="17">
        <f t="shared" ref="AK103" si="252">SUM(AA103:AA108)/60</f>
        <v>0</v>
      </c>
      <c r="AL103" s="17">
        <f t="shared" ref="AL103" si="253">SUM(V103:V108)</f>
        <v>379922</v>
      </c>
      <c r="AM103" s="17">
        <f t="shared" ref="AM103" si="254">AVERAGE(W103:W108)</f>
        <v>105.5</v>
      </c>
      <c r="AN103" s="11">
        <f t="shared" ref="AN103" si="255">AVERAGE(I103:I108)</f>
        <v>3.2333333333333329</v>
      </c>
      <c r="AO103" s="11">
        <f t="shared" ref="AO103" si="256">MAX(K103:K108)</f>
        <v>3.7</v>
      </c>
      <c r="AP103" s="13" t="str">
        <f t="shared" ref="AP103" ca="1" si="257">INDIRECT(ADDRESS(MATCH(AO103,K103:K108,0)+A103-1,12))</f>
        <v>SSW</v>
      </c>
      <c r="AQ103" s="13">
        <f t="shared" ref="AQ103" ca="1" si="258">INDIRECT(ADDRESS(MATCH(AO103,K103:K108,0)+A103-1,13))</f>
        <v>0.66246527777777775</v>
      </c>
      <c r="AR103" s="11">
        <f t="shared" ref="AR103" si="259">MAX(N103:N108)</f>
        <v>6.1</v>
      </c>
      <c r="AS103" s="13" t="str">
        <f t="shared" ref="AS103" ca="1" si="260">INDIRECT(ADDRESS(MATCH(AR103,N103:N108,0)+A103-1,15))</f>
        <v>SSW</v>
      </c>
      <c r="AT103" s="13">
        <f t="shared" ref="AT103" ca="1" si="261">INDIRECT(ADDRESS(MATCH(AR103,N103:N108,0)+A103-1,16))</f>
        <v>0.66184027777777776</v>
      </c>
    </row>
    <row r="104" spans="1:46">
      <c r="A104" s="11">
        <v>104</v>
      </c>
      <c r="B104" s="57">
        <v>44927</v>
      </c>
      <c r="C104" s="54">
        <v>0.67361111111111116</v>
      </c>
      <c r="D104" s="53">
        <v>13.3</v>
      </c>
      <c r="E104" s="53">
        <v>14.1</v>
      </c>
      <c r="F104" s="53">
        <v>0</v>
      </c>
      <c r="G104" s="53">
        <v>10</v>
      </c>
      <c r="H104" s="53">
        <v>4.7E-2</v>
      </c>
      <c r="I104" s="53">
        <v>3.1</v>
      </c>
      <c r="J104" s="53" t="s">
        <v>153</v>
      </c>
      <c r="K104" s="53">
        <v>3.6</v>
      </c>
      <c r="L104" s="53" t="s">
        <v>156</v>
      </c>
      <c r="M104" s="54">
        <v>0.66673611111111108</v>
      </c>
      <c r="N104" s="53">
        <v>5.2</v>
      </c>
      <c r="O104" s="53" t="s">
        <v>153</v>
      </c>
      <c r="P104" s="54">
        <v>0.67101851851851846</v>
      </c>
      <c r="Q104" s="53">
        <v>3.5</v>
      </c>
      <c r="R104" s="53" t="s">
        <v>153</v>
      </c>
      <c r="S104" s="53">
        <v>0.7</v>
      </c>
      <c r="T104" s="53">
        <v>51.8</v>
      </c>
      <c r="U104" s="53">
        <v>105</v>
      </c>
      <c r="V104" s="53">
        <v>102045</v>
      </c>
      <c r="W104" s="53">
        <v>170</v>
      </c>
      <c r="X104" s="53">
        <v>0.51400000000000001</v>
      </c>
      <c r="Y104" s="53">
        <v>18.579999999999998</v>
      </c>
      <c r="Z104" s="11">
        <f t="shared" si="163"/>
        <v>28.200000000000003</v>
      </c>
      <c r="AA104" s="11">
        <f t="shared" si="164"/>
        <v>0</v>
      </c>
      <c r="AB104" s="53">
        <f t="shared" si="165"/>
        <v>0.19986888512670489</v>
      </c>
      <c r="AC104" s="63" t="s">
        <v>204</v>
      </c>
    </row>
    <row r="105" spans="1:46">
      <c r="A105" s="11">
        <v>105</v>
      </c>
      <c r="B105" s="57">
        <v>44927</v>
      </c>
      <c r="C105" s="54">
        <v>0.68055555555555547</v>
      </c>
      <c r="D105" s="53">
        <v>13</v>
      </c>
      <c r="E105" s="53">
        <v>13.4</v>
      </c>
      <c r="F105" s="53">
        <v>0</v>
      </c>
      <c r="G105" s="53">
        <v>9.4</v>
      </c>
      <c r="H105" s="53">
        <v>1.6E-2</v>
      </c>
      <c r="I105" s="53">
        <v>3.3</v>
      </c>
      <c r="J105" s="53" t="s">
        <v>153</v>
      </c>
      <c r="K105" s="53">
        <v>3.4</v>
      </c>
      <c r="L105" s="53" t="s">
        <v>153</v>
      </c>
      <c r="M105" s="54">
        <v>0.68</v>
      </c>
      <c r="N105" s="53">
        <v>5.2</v>
      </c>
      <c r="O105" s="53" t="s">
        <v>153</v>
      </c>
      <c r="P105" s="54">
        <v>0.67978009259259264</v>
      </c>
      <c r="Q105" s="53">
        <v>3.7</v>
      </c>
      <c r="R105" s="53" t="s">
        <v>159</v>
      </c>
      <c r="S105" s="53">
        <v>0.7</v>
      </c>
      <c r="T105" s="53">
        <v>53.3</v>
      </c>
      <c r="U105" s="53">
        <v>79</v>
      </c>
      <c r="V105" s="53">
        <v>54670</v>
      </c>
      <c r="W105" s="53">
        <v>91</v>
      </c>
      <c r="X105" s="53">
        <v>0.51400000000000001</v>
      </c>
      <c r="Y105" s="53">
        <v>18.37</v>
      </c>
      <c r="Z105" s="11">
        <f t="shared" si="163"/>
        <v>9.6000000000000014</v>
      </c>
      <c r="AA105" s="11">
        <f t="shared" si="164"/>
        <v>0</v>
      </c>
      <c r="AB105" s="53">
        <f t="shared" si="165"/>
        <v>0.19986888512670489</v>
      </c>
      <c r="AC105" s="63" t="s">
        <v>204</v>
      </c>
    </row>
    <row r="106" spans="1:46">
      <c r="A106" s="11">
        <v>106</v>
      </c>
      <c r="B106" s="57">
        <v>44927</v>
      </c>
      <c r="C106" s="54">
        <v>0.6875</v>
      </c>
      <c r="D106" s="53">
        <v>12.5</v>
      </c>
      <c r="E106" s="53">
        <v>13.2</v>
      </c>
      <c r="F106" s="53">
        <v>0</v>
      </c>
      <c r="G106" s="53">
        <v>9.1999999999999993</v>
      </c>
      <c r="H106" s="53">
        <v>1.4E-2</v>
      </c>
      <c r="I106" s="53">
        <v>2.7</v>
      </c>
      <c r="J106" s="53" t="s">
        <v>159</v>
      </c>
      <c r="K106" s="53">
        <v>3.3</v>
      </c>
      <c r="L106" s="53" t="s">
        <v>153</v>
      </c>
      <c r="M106" s="54">
        <v>0.68062500000000004</v>
      </c>
      <c r="N106" s="53">
        <v>5.2</v>
      </c>
      <c r="O106" s="53" t="s">
        <v>153</v>
      </c>
      <c r="P106" s="54">
        <v>0.68240740740740735</v>
      </c>
      <c r="Q106" s="53">
        <v>3.2</v>
      </c>
      <c r="R106" s="53" t="s">
        <v>151</v>
      </c>
      <c r="S106" s="53">
        <v>0.7</v>
      </c>
      <c r="T106" s="53">
        <v>54</v>
      </c>
      <c r="U106" s="53">
        <v>59</v>
      </c>
      <c r="V106" s="53">
        <v>41432</v>
      </c>
      <c r="W106" s="53">
        <v>69</v>
      </c>
      <c r="X106" s="53">
        <v>0.51400000000000001</v>
      </c>
      <c r="Y106" s="53">
        <v>18.41</v>
      </c>
      <c r="Z106" s="11">
        <f t="shared" si="163"/>
        <v>8.4</v>
      </c>
      <c r="AA106" s="11">
        <f t="shared" si="164"/>
        <v>0</v>
      </c>
      <c r="AB106" s="53">
        <f t="shared" si="165"/>
        <v>0.19986888512670489</v>
      </c>
      <c r="AC106" s="63" t="s">
        <v>204</v>
      </c>
    </row>
    <row r="107" spans="1:46">
      <c r="A107" s="11">
        <v>107</v>
      </c>
      <c r="B107" s="57">
        <v>44927</v>
      </c>
      <c r="C107" s="54">
        <v>0.69444444444444453</v>
      </c>
      <c r="D107" s="53">
        <v>11.9</v>
      </c>
      <c r="E107" s="53">
        <v>13.1</v>
      </c>
      <c r="F107" s="53">
        <v>0</v>
      </c>
      <c r="G107" s="53">
        <v>9</v>
      </c>
      <c r="H107" s="53">
        <v>8.9999999999999993E-3</v>
      </c>
      <c r="I107" s="53">
        <v>3.1</v>
      </c>
      <c r="J107" s="53" t="s">
        <v>159</v>
      </c>
      <c r="K107" s="53">
        <v>3.1</v>
      </c>
      <c r="L107" s="53" t="s">
        <v>159</v>
      </c>
      <c r="M107" s="54">
        <v>0.69434027777777774</v>
      </c>
      <c r="N107" s="53">
        <v>5.9</v>
      </c>
      <c r="O107" s="53" t="s">
        <v>159</v>
      </c>
      <c r="P107" s="54">
        <v>0.69408564814814822</v>
      </c>
      <c r="Q107" s="53">
        <v>2.6</v>
      </c>
      <c r="R107" s="53" t="s">
        <v>159</v>
      </c>
      <c r="S107" s="53">
        <v>0.8</v>
      </c>
      <c r="T107" s="53">
        <v>54.6</v>
      </c>
      <c r="U107" s="53">
        <v>36</v>
      </c>
      <c r="V107" s="53">
        <v>27801</v>
      </c>
      <c r="W107" s="53">
        <v>46</v>
      </c>
      <c r="X107" s="53">
        <v>0.51400000000000001</v>
      </c>
      <c r="Y107" s="53">
        <v>18.36</v>
      </c>
      <c r="Z107" s="11">
        <f t="shared" si="163"/>
        <v>5.4</v>
      </c>
      <c r="AA107" s="11">
        <f t="shared" si="164"/>
        <v>0</v>
      </c>
      <c r="AB107" s="53">
        <f t="shared" si="165"/>
        <v>0.19986888512670489</v>
      </c>
      <c r="AC107" s="63" t="s">
        <v>204</v>
      </c>
    </row>
    <row r="108" spans="1:46">
      <c r="A108" s="11">
        <v>108</v>
      </c>
      <c r="B108" s="57">
        <v>44927</v>
      </c>
      <c r="C108" s="54">
        <v>0.70138888888888884</v>
      </c>
      <c r="D108" s="53">
        <v>11.3</v>
      </c>
      <c r="E108" s="53">
        <v>13</v>
      </c>
      <c r="F108" s="53">
        <v>0</v>
      </c>
      <c r="G108" s="53">
        <v>8.9</v>
      </c>
      <c r="H108" s="53">
        <v>5.0000000000000001E-3</v>
      </c>
      <c r="I108" s="53">
        <v>3.6</v>
      </c>
      <c r="J108" s="53" t="s">
        <v>159</v>
      </c>
      <c r="K108" s="53">
        <v>3.6</v>
      </c>
      <c r="L108" s="53" t="s">
        <v>159</v>
      </c>
      <c r="M108" s="54">
        <v>0.70138888888888884</v>
      </c>
      <c r="N108" s="53">
        <v>5.3</v>
      </c>
      <c r="O108" s="53" t="s">
        <v>151</v>
      </c>
      <c r="P108" s="54">
        <v>0.70114583333333336</v>
      </c>
      <c r="Q108" s="53">
        <v>4.8</v>
      </c>
      <c r="R108" s="53" t="s">
        <v>153</v>
      </c>
      <c r="S108" s="53">
        <v>0.6</v>
      </c>
      <c r="T108" s="53">
        <v>55.4</v>
      </c>
      <c r="U108" s="53">
        <v>22</v>
      </c>
      <c r="V108" s="53">
        <v>16653</v>
      </c>
      <c r="W108" s="53">
        <v>28</v>
      </c>
      <c r="X108" s="53">
        <v>0.51400000000000001</v>
      </c>
      <c r="Y108" s="53">
        <v>18.37</v>
      </c>
      <c r="Z108" s="11">
        <f t="shared" si="163"/>
        <v>3</v>
      </c>
      <c r="AA108" s="11">
        <f t="shared" si="164"/>
        <v>0</v>
      </c>
      <c r="AB108" s="53">
        <f t="shared" si="165"/>
        <v>0.19986888512670489</v>
      </c>
      <c r="AC108" s="63" t="s">
        <v>204</v>
      </c>
    </row>
    <row r="109" spans="1:46">
      <c r="A109" s="11">
        <v>109</v>
      </c>
      <c r="B109" s="57">
        <v>44927</v>
      </c>
      <c r="C109" s="54">
        <v>0.70833333333333337</v>
      </c>
      <c r="D109" s="53">
        <v>10.7</v>
      </c>
      <c r="E109" s="53">
        <v>13</v>
      </c>
      <c r="F109" s="53">
        <v>0</v>
      </c>
      <c r="G109" s="53">
        <v>8.9</v>
      </c>
      <c r="H109" s="53">
        <v>3.0000000000000001E-3</v>
      </c>
      <c r="I109" s="53">
        <v>3.6</v>
      </c>
      <c r="J109" s="53" t="s">
        <v>159</v>
      </c>
      <c r="K109" s="53">
        <v>3.7</v>
      </c>
      <c r="L109" s="53" t="s">
        <v>159</v>
      </c>
      <c r="M109" s="54">
        <v>0.7026041666666667</v>
      </c>
      <c r="N109" s="53">
        <v>5.4</v>
      </c>
      <c r="O109" s="53" t="s">
        <v>159</v>
      </c>
      <c r="P109" s="54">
        <v>0.70207175925925924</v>
      </c>
      <c r="Q109" s="53">
        <v>4.2</v>
      </c>
      <c r="R109" s="53" t="s">
        <v>151</v>
      </c>
      <c r="S109" s="53">
        <v>0.6</v>
      </c>
      <c r="T109" s="53">
        <v>55.4</v>
      </c>
      <c r="U109" s="53">
        <v>8</v>
      </c>
      <c r="V109" s="53">
        <v>8504</v>
      </c>
      <c r="W109" s="53">
        <v>14</v>
      </c>
      <c r="X109" s="53">
        <v>0.51400000000000001</v>
      </c>
      <c r="Y109" s="53">
        <v>18.34</v>
      </c>
      <c r="Z109" s="11">
        <f t="shared" si="163"/>
        <v>1.8000000000000003</v>
      </c>
      <c r="AA109" s="11">
        <f t="shared" si="164"/>
        <v>0</v>
      </c>
      <c r="AB109" s="53">
        <f t="shared" si="165"/>
        <v>0.19986888512670489</v>
      </c>
      <c r="AC109" s="63" t="s">
        <v>204</v>
      </c>
      <c r="AE109" s="11">
        <f t="shared" ref="AE109" si="262">SUM(F109:F114)</f>
        <v>0</v>
      </c>
      <c r="AF109" s="11">
        <f t="shared" ref="AF109" si="263">AVERAGE(AB109:AB114)</f>
        <v>0.19986888512670489</v>
      </c>
      <c r="AG109" s="11">
        <f t="shared" ref="AG109" si="264">AVERAGE(G109:G114)</f>
        <v>8.7333333333333343</v>
      </c>
      <c r="AH109" s="11" t="e">
        <f t="shared" ref="AH109" si="265">AVERAGE(AC109:AC114)</f>
        <v>#DIV/0!</v>
      </c>
      <c r="AI109" s="11">
        <f t="shared" ref="AI109" si="266">AVERAGE(T109:T114)</f>
        <v>56.216666666666661</v>
      </c>
      <c r="AJ109" s="11">
        <f t="shared" ref="AJ109" si="267">SUMIF(H109:H114,"&gt;0",H109:H114)</f>
        <v>4.0000000000000001E-3</v>
      </c>
      <c r="AK109" s="17">
        <f t="shared" ref="AK109" si="268">SUM(AA109:AA114)/60</f>
        <v>0</v>
      </c>
      <c r="AL109" s="17">
        <f t="shared" ref="AL109" si="269">SUM(V109:V114)</f>
        <v>12654</v>
      </c>
      <c r="AM109" s="17">
        <f t="shared" ref="AM109" si="270">AVERAGE(W109:W114)</f>
        <v>3.3333333333333335</v>
      </c>
      <c r="AN109" s="11">
        <f t="shared" ref="AN109" si="271">AVERAGE(I109:I114)</f>
        <v>2.6166666666666667</v>
      </c>
      <c r="AO109" s="11">
        <f t="shared" ref="AO109" si="272">MAX(K109:K114)</f>
        <v>3.7</v>
      </c>
      <c r="AP109" s="13" t="str">
        <f t="shared" ref="AP109" ca="1" si="273">INDIRECT(ADDRESS(MATCH(AO109,K109:K114,0)+A109-1,12))</f>
        <v>SSE</v>
      </c>
      <c r="AQ109" s="13">
        <f t="shared" ref="AQ109" ca="1" si="274">INDIRECT(ADDRESS(MATCH(AO109,K109:K114,0)+A109-1,13))</f>
        <v>0.7026041666666667</v>
      </c>
      <c r="AR109" s="11">
        <f t="shared" ref="AR109" si="275">MAX(N109:N114)</f>
        <v>5.4</v>
      </c>
      <c r="AS109" s="13" t="str">
        <f t="shared" ref="AS109" ca="1" si="276">INDIRECT(ADDRESS(MATCH(AR109,N109:N114,0)+A109-1,15))</f>
        <v>SSE</v>
      </c>
      <c r="AT109" s="13">
        <f t="shared" ref="AT109" ca="1" si="277">INDIRECT(ADDRESS(MATCH(AR109,N109:N114,0)+A109-1,16))</f>
        <v>0.70207175925925924</v>
      </c>
    </row>
    <row r="110" spans="1:46">
      <c r="A110" s="11">
        <v>110</v>
      </c>
      <c r="B110" s="57">
        <v>44927</v>
      </c>
      <c r="C110" s="54">
        <v>0.71527777777777779</v>
      </c>
      <c r="D110" s="53">
        <v>10.199999999999999</v>
      </c>
      <c r="E110" s="53">
        <v>12.9</v>
      </c>
      <c r="F110" s="53">
        <v>0</v>
      </c>
      <c r="G110" s="53">
        <v>9</v>
      </c>
      <c r="H110" s="53">
        <v>1E-3</v>
      </c>
      <c r="I110" s="53">
        <v>3.3</v>
      </c>
      <c r="J110" s="53" t="s">
        <v>159</v>
      </c>
      <c r="K110" s="53">
        <v>3.7</v>
      </c>
      <c r="L110" s="53" t="s">
        <v>159</v>
      </c>
      <c r="M110" s="54">
        <v>0.71065972222222218</v>
      </c>
      <c r="N110" s="53">
        <v>5.4</v>
      </c>
      <c r="O110" s="53" t="s">
        <v>159</v>
      </c>
      <c r="P110" s="54">
        <v>0.70855324074074078</v>
      </c>
      <c r="Q110" s="53">
        <v>2.4</v>
      </c>
      <c r="R110" s="53" t="s">
        <v>150</v>
      </c>
      <c r="S110" s="53">
        <v>0.7</v>
      </c>
      <c r="T110" s="53">
        <v>55.2</v>
      </c>
      <c r="U110" s="53">
        <v>2</v>
      </c>
      <c r="V110" s="53">
        <v>3003</v>
      </c>
      <c r="W110" s="53">
        <v>5</v>
      </c>
      <c r="X110" s="53">
        <v>0.51400000000000001</v>
      </c>
      <c r="Y110" s="53">
        <v>18.329999999999998</v>
      </c>
      <c r="Z110" s="11">
        <f t="shared" si="163"/>
        <v>0.60000000000000009</v>
      </c>
      <c r="AA110" s="11">
        <f t="shared" si="164"/>
        <v>0</v>
      </c>
      <c r="AB110" s="53">
        <f t="shared" si="165"/>
        <v>0.19986888512670489</v>
      </c>
      <c r="AC110" s="63" t="s">
        <v>204</v>
      </c>
    </row>
    <row r="111" spans="1:46">
      <c r="A111" s="11">
        <v>111</v>
      </c>
      <c r="B111" s="57">
        <v>44927</v>
      </c>
      <c r="C111" s="54">
        <v>0.72222222222222221</v>
      </c>
      <c r="D111" s="53">
        <v>9.9</v>
      </c>
      <c r="E111" s="53">
        <v>13</v>
      </c>
      <c r="F111" s="53">
        <v>0</v>
      </c>
      <c r="G111" s="53">
        <v>8.6</v>
      </c>
      <c r="H111" s="53">
        <v>-1E-3</v>
      </c>
      <c r="I111" s="53">
        <v>2.4</v>
      </c>
      <c r="J111" s="53" t="s">
        <v>151</v>
      </c>
      <c r="K111" s="53">
        <v>3.3</v>
      </c>
      <c r="L111" s="53" t="s">
        <v>159</v>
      </c>
      <c r="M111" s="54">
        <v>0.71528935185185183</v>
      </c>
      <c r="N111" s="53">
        <v>3.9</v>
      </c>
      <c r="O111" s="53" t="s">
        <v>151</v>
      </c>
      <c r="P111" s="54">
        <v>0.71893518518518518</v>
      </c>
      <c r="Q111" s="53">
        <v>2.4</v>
      </c>
      <c r="R111" s="53" t="s">
        <v>151</v>
      </c>
      <c r="S111" s="53">
        <v>0.5</v>
      </c>
      <c r="T111" s="53">
        <v>56.1</v>
      </c>
      <c r="U111" s="53">
        <v>0</v>
      </c>
      <c r="V111" s="53">
        <v>702</v>
      </c>
      <c r="W111" s="53">
        <v>1</v>
      </c>
      <c r="X111" s="53">
        <v>0.51400000000000001</v>
      </c>
      <c r="Y111" s="53">
        <v>18.329999999999998</v>
      </c>
      <c r="Z111" s="11">
        <f t="shared" si="163"/>
        <v>-0.60000000000000009</v>
      </c>
      <c r="AA111" s="11">
        <f t="shared" si="164"/>
        <v>0</v>
      </c>
      <c r="AB111" s="53">
        <f t="shared" si="165"/>
        <v>0.19986888512670489</v>
      </c>
      <c r="AC111" s="63" t="s">
        <v>204</v>
      </c>
    </row>
    <row r="112" spans="1:46">
      <c r="A112" s="11">
        <v>112</v>
      </c>
      <c r="B112" s="57">
        <v>44927</v>
      </c>
      <c r="C112" s="54">
        <v>0.72916666666666663</v>
      </c>
      <c r="D112" s="53">
        <v>9.5</v>
      </c>
      <c r="E112" s="53">
        <v>12.9</v>
      </c>
      <c r="F112" s="53">
        <v>0</v>
      </c>
      <c r="G112" s="53">
        <v>8.6999999999999993</v>
      </c>
      <c r="H112" s="53">
        <v>0</v>
      </c>
      <c r="I112" s="53">
        <v>2.2999999999999998</v>
      </c>
      <c r="J112" s="53" t="s">
        <v>151</v>
      </c>
      <c r="K112" s="53">
        <v>2.6</v>
      </c>
      <c r="L112" s="53" t="s">
        <v>151</v>
      </c>
      <c r="M112" s="54">
        <v>0.72559027777777774</v>
      </c>
      <c r="N112" s="53">
        <v>4.3</v>
      </c>
      <c r="O112" s="53" t="s">
        <v>150</v>
      </c>
      <c r="P112" s="54">
        <v>0.7244560185185186</v>
      </c>
      <c r="Q112" s="53">
        <v>1</v>
      </c>
      <c r="R112" s="53" t="s">
        <v>152</v>
      </c>
      <c r="S112" s="53">
        <v>0.7</v>
      </c>
      <c r="T112" s="53">
        <v>56.9</v>
      </c>
      <c r="U112" s="53">
        <v>0</v>
      </c>
      <c r="V112" s="53">
        <v>195</v>
      </c>
      <c r="W112" s="53">
        <v>0</v>
      </c>
      <c r="X112" s="53">
        <v>0.51400000000000001</v>
      </c>
      <c r="Y112" s="53">
        <v>18.36</v>
      </c>
      <c r="Z112" s="11">
        <f t="shared" si="163"/>
        <v>0</v>
      </c>
      <c r="AA112" s="11">
        <f t="shared" si="164"/>
        <v>0</v>
      </c>
      <c r="AB112" s="53">
        <f t="shared" si="165"/>
        <v>0.19986888512670489</v>
      </c>
      <c r="AC112" s="63" t="s">
        <v>204</v>
      </c>
    </row>
    <row r="113" spans="1:46">
      <c r="A113" s="11">
        <v>113</v>
      </c>
      <c r="B113" s="57">
        <v>44927</v>
      </c>
      <c r="C113" s="54">
        <v>0.73611111111111116</v>
      </c>
      <c r="D113" s="53">
        <v>9.1</v>
      </c>
      <c r="E113" s="53">
        <v>12.9</v>
      </c>
      <c r="F113" s="53">
        <v>0</v>
      </c>
      <c r="G113" s="53">
        <v>8.6</v>
      </c>
      <c r="H113" s="53">
        <v>0</v>
      </c>
      <c r="I113" s="53">
        <v>2.1</v>
      </c>
      <c r="J113" s="53" t="s">
        <v>151</v>
      </c>
      <c r="K113" s="53">
        <v>2.2999999999999998</v>
      </c>
      <c r="L113" s="53" t="s">
        <v>151</v>
      </c>
      <c r="M113" s="54">
        <v>0.72917824074074078</v>
      </c>
      <c r="N113" s="53">
        <v>3.5</v>
      </c>
      <c r="O113" s="53" t="s">
        <v>151</v>
      </c>
      <c r="P113" s="54">
        <v>0.73126157407407411</v>
      </c>
      <c r="Q113" s="53">
        <v>2.2000000000000002</v>
      </c>
      <c r="R113" s="53" t="s">
        <v>151</v>
      </c>
      <c r="S113" s="53">
        <v>0.5</v>
      </c>
      <c r="T113" s="53">
        <v>56.3</v>
      </c>
      <c r="U113" s="53">
        <v>0</v>
      </c>
      <c r="V113" s="53">
        <v>141</v>
      </c>
      <c r="W113" s="53">
        <v>0</v>
      </c>
      <c r="X113" s="53">
        <v>0.51400000000000001</v>
      </c>
      <c r="Y113" s="53">
        <v>18.32</v>
      </c>
      <c r="Z113" s="11">
        <f t="shared" si="163"/>
        <v>0</v>
      </c>
      <c r="AA113" s="11">
        <f t="shared" si="164"/>
        <v>0</v>
      </c>
      <c r="AB113" s="53">
        <f t="shared" si="165"/>
        <v>0.19986888512670489</v>
      </c>
      <c r="AC113" s="63" t="s">
        <v>204</v>
      </c>
    </row>
    <row r="114" spans="1:46">
      <c r="A114" s="11">
        <v>114</v>
      </c>
      <c r="B114" s="57">
        <v>44927</v>
      </c>
      <c r="C114" s="54">
        <v>0.74305555555555547</v>
      </c>
      <c r="D114" s="53">
        <v>8.9</v>
      </c>
      <c r="E114" s="53">
        <v>12.9</v>
      </c>
      <c r="F114" s="53">
        <v>0</v>
      </c>
      <c r="G114" s="53">
        <v>8.6</v>
      </c>
      <c r="H114" s="53">
        <v>-1E-3</v>
      </c>
      <c r="I114" s="53">
        <v>2</v>
      </c>
      <c r="J114" s="53" t="s">
        <v>151</v>
      </c>
      <c r="K114" s="53">
        <v>2.1</v>
      </c>
      <c r="L114" s="53" t="s">
        <v>151</v>
      </c>
      <c r="M114" s="54">
        <v>0.73805555555555558</v>
      </c>
      <c r="N114" s="53">
        <v>3.6</v>
      </c>
      <c r="O114" s="53" t="s">
        <v>151</v>
      </c>
      <c r="P114" s="54">
        <v>0.74096064814814822</v>
      </c>
      <c r="Q114" s="53">
        <v>1.8</v>
      </c>
      <c r="R114" s="53" t="s">
        <v>151</v>
      </c>
      <c r="S114" s="53">
        <v>0.5</v>
      </c>
      <c r="T114" s="53">
        <v>57.4</v>
      </c>
      <c r="U114" s="53">
        <v>1</v>
      </c>
      <c r="V114" s="53">
        <v>109</v>
      </c>
      <c r="W114" s="53">
        <v>0</v>
      </c>
      <c r="X114" s="53">
        <v>0.51400000000000001</v>
      </c>
      <c r="Y114" s="53">
        <v>18.29</v>
      </c>
      <c r="Z114" s="11">
        <f t="shared" si="163"/>
        <v>-0.60000000000000009</v>
      </c>
      <c r="AA114" s="11">
        <f t="shared" si="164"/>
        <v>0</v>
      </c>
      <c r="AB114" s="53">
        <f t="shared" si="165"/>
        <v>0.19986888512670489</v>
      </c>
      <c r="AC114" s="63" t="s">
        <v>204</v>
      </c>
    </row>
    <row r="115" spans="1:46">
      <c r="A115" s="11">
        <v>115</v>
      </c>
      <c r="B115" s="57">
        <v>44927</v>
      </c>
      <c r="C115" s="54">
        <v>0.75</v>
      </c>
      <c r="D115" s="53">
        <v>8.6</v>
      </c>
      <c r="E115" s="53">
        <v>12.9</v>
      </c>
      <c r="F115" s="53">
        <v>0</v>
      </c>
      <c r="G115" s="53">
        <v>8.6999999999999993</v>
      </c>
      <c r="H115" s="53">
        <v>0</v>
      </c>
      <c r="I115" s="53">
        <v>2.6</v>
      </c>
      <c r="J115" s="53" t="s">
        <v>151</v>
      </c>
      <c r="K115" s="53">
        <v>2.6</v>
      </c>
      <c r="L115" s="53" t="s">
        <v>151</v>
      </c>
      <c r="M115" s="54">
        <v>0.75</v>
      </c>
      <c r="N115" s="53">
        <v>4</v>
      </c>
      <c r="O115" s="53" t="s">
        <v>159</v>
      </c>
      <c r="P115" s="54">
        <v>0.7465046296296296</v>
      </c>
      <c r="Q115" s="53">
        <v>3.2</v>
      </c>
      <c r="R115" s="53" t="s">
        <v>151</v>
      </c>
      <c r="S115" s="53">
        <v>0.5</v>
      </c>
      <c r="T115" s="53">
        <v>56.6</v>
      </c>
      <c r="U115" s="53">
        <v>0</v>
      </c>
      <c r="V115" s="53">
        <v>123</v>
      </c>
      <c r="W115" s="53">
        <v>0</v>
      </c>
      <c r="X115" s="53">
        <v>0.51400000000000001</v>
      </c>
      <c r="Y115" s="53">
        <v>18.34</v>
      </c>
      <c r="Z115" s="11">
        <f t="shared" si="163"/>
        <v>0</v>
      </c>
      <c r="AA115" s="11">
        <f t="shared" si="164"/>
        <v>0</v>
      </c>
      <c r="AB115" s="53">
        <f t="shared" si="165"/>
        <v>0.19986888512670489</v>
      </c>
      <c r="AC115" s="63" t="s">
        <v>204</v>
      </c>
      <c r="AE115" s="11">
        <f t="shared" ref="AE115" si="278">SUM(F115:F120)</f>
        <v>0</v>
      </c>
      <c r="AF115" s="11">
        <f t="shared" ref="AF115" si="279">AVERAGE(AB115:AB120)</f>
        <v>0.19986888512670489</v>
      </c>
      <c r="AG115" s="11">
        <f t="shared" ref="AG115" si="280">AVERAGE(G115:G120)</f>
        <v>8.3666666666666671</v>
      </c>
      <c r="AH115" s="11" t="e">
        <f t="shared" ref="AH115" si="281">AVERAGE(AC115:AC120)</f>
        <v>#DIV/0!</v>
      </c>
      <c r="AI115" s="11">
        <f t="shared" ref="AI115" si="282">AVERAGE(T115:T120)</f>
        <v>57.916666666666664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687</v>
      </c>
      <c r="AM115" s="17">
        <f t="shared" ref="AM115" si="286">AVERAGE(W115:W120)</f>
        <v>0</v>
      </c>
      <c r="AN115" s="11">
        <f t="shared" ref="AN115" si="287">AVERAGE(I115:I120)</f>
        <v>2.4666666666666663</v>
      </c>
      <c r="AO115" s="11">
        <f t="shared" ref="AO115" si="288">MAX(K115:K120)</f>
        <v>2.8</v>
      </c>
      <c r="AP115" s="13" t="str">
        <f t="shared" ref="AP115" ca="1" si="289">INDIRECT(ADDRESS(MATCH(AO115,K115:K120,0)+A115-1,12))</f>
        <v>SE</v>
      </c>
      <c r="AQ115" s="13">
        <f t="shared" ref="AQ115" ca="1" si="290">INDIRECT(ADDRESS(MATCH(AO115,K115:K120,0)+A115-1,13))</f>
        <v>0.75261574074074078</v>
      </c>
      <c r="AR115" s="11">
        <f t="shared" ref="AR115" si="291">MAX(N115:N120)</f>
        <v>4</v>
      </c>
      <c r="AS115" s="13" t="str">
        <f t="shared" ref="AS115" ca="1" si="292">INDIRECT(ADDRESS(MATCH(AR115,N115:N120,0)+A115-1,15))</f>
        <v>SSE</v>
      </c>
      <c r="AT115" s="13">
        <f t="shared" ref="AT115" ca="1" si="293">INDIRECT(ADDRESS(MATCH(AR115,N115:N120,0)+A115-1,16))</f>
        <v>0.7465046296296296</v>
      </c>
    </row>
    <row r="116" spans="1:46">
      <c r="A116" s="11">
        <v>116</v>
      </c>
      <c r="B116" s="57">
        <v>44927</v>
      </c>
      <c r="C116" s="54">
        <v>0.75694444444444453</v>
      </c>
      <c r="D116" s="53">
        <v>8.5</v>
      </c>
      <c r="E116" s="53">
        <v>12.9</v>
      </c>
      <c r="F116" s="53">
        <v>0</v>
      </c>
      <c r="G116" s="53">
        <v>8.4</v>
      </c>
      <c r="H116" s="53">
        <v>-1E-3</v>
      </c>
      <c r="I116" s="53">
        <v>2.5</v>
      </c>
      <c r="J116" s="53" t="s">
        <v>151</v>
      </c>
      <c r="K116" s="53">
        <v>2.8</v>
      </c>
      <c r="L116" s="53" t="s">
        <v>151</v>
      </c>
      <c r="M116" s="54">
        <v>0.75261574074074078</v>
      </c>
      <c r="N116" s="53">
        <v>3.6</v>
      </c>
      <c r="O116" s="53" t="s">
        <v>159</v>
      </c>
      <c r="P116" s="54">
        <v>0.75010416666666668</v>
      </c>
      <c r="Q116" s="53">
        <v>3.2</v>
      </c>
      <c r="R116" s="53" t="s">
        <v>151</v>
      </c>
      <c r="S116" s="53">
        <v>0.5</v>
      </c>
      <c r="T116" s="53">
        <v>57.6</v>
      </c>
      <c r="U116" s="53">
        <v>0</v>
      </c>
      <c r="V116" s="53">
        <v>122</v>
      </c>
      <c r="W116" s="53">
        <v>0</v>
      </c>
      <c r="X116" s="53">
        <v>0.51400000000000001</v>
      </c>
      <c r="Y116" s="53">
        <v>18.32</v>
      </c>
      <c r="Z116" s="11">
        <f t="shared" si="163"/>
        <v>-0.60000000000000009</v>
      </c>
      <c r="AA116" s="11">
        <f t="shared" si="164"/>
        <v>0</v>
      </c>
      <c r="AB116" s="53">
        <f t="shared" si="165"/>
        <v>0.19986888512670489</v>
      </c>
      <c r="AC116" s="63" t="s">
        <v>204</v>
      </c>
    </row>
    <row r="117" spans="1:46">
      <c r="A117" s="11">
        <v>117</v>
      </c>
      <c r="B117" s="57">
        <v>44927</v>
      </c>
      <c r="C117" s="54">
        <v>0.76388888888888884</v>
      </c>
      <c r="D117" s="53">
        <v>8.3000000000000007</v>
      </c>
      <c r="E117" s="53">
        <v>12.9</v>
      </c>
      <c r="F117" s="53">
        <v>0</v>
      </c>
      <c r="G117" s="53">
        <v>8.1</v>
      </c>
      <c r="H117" s="53">
        <v>-1E-3</v>
      </c>
      <c r="I117" s="53">
        <v>2.2999999999999998</v>
      </c>
      <c r="J117" s="53" t="s">
        <v>151</v>
      </c>
      <c r="K117" s="53">
        <v>2.5</v>
      </c>
      <c r="L117" s="53" t="s">
        <v>151</v>
      </c>
      <c r="M117" s="54">
        <v>0.75696759259259261</v>
      </c>
      <c r="N117" s="53">
        <v>3.5</v>
      </c>
      <c r="O117" s="53" t="s">
        <v>150</v>
      </c>
      <c r="P117" s="54">
        <v>0.75828703703703704</v>
      </c>
      <c r="Q117" s="53">
        <v>2.5</v>
      </c>
      <c r="R117" s="53" t="s">
        <v>151</v>
      </c>
      <c r="S117" s="53">
        <v>0.4</v>
      </c>
      <c r="T117" s="53">
        <v>58.9</v>
      </c>
      <c r="U117" s="53">
        <v>0</v>
      </c>
      <c r="V117" s="53">
        <v>116</v>
      </c>
      <c r="W117" s="53">
        <v>0</v>
      </c>
      <c r="X117" s="53">
        <v>0.51400000000000001</v>
      </c>
      <c r="Y117" s="53">
        <v>18.309999999999999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0.19986888512670489</v>
      </c>
      <c r="AC117" s="63" t="s">
        <v>204</v>
      </c>
    </row>
    <row r="118" spans="1:46">
      <c r="A118" s="11">
        <v>118</v>
      </c>
      <c r="B118" s="57">
        <v>44927</v>
      </c>
      <c r="C118" s="54">
        <v>0.77083333333333337</v>
      </c>
      <c r="D118" s="53">
        <v>8.1</v>
      </c>
      <c r="E118" s="53">
        <v>12.9</v>
      </c>
      <c r="F118" s="53">
        <v>0</v>
      </c>
      <c r="G118" s="53">
        <v>8.1</v>
      </c>
      <c r="H118" s="53">
        <v>-1E-3</v>
      </c>
      <c r="I118" s="53">
        <v>2.5</v>
      </c>
      <c r="J118" s="53" t="s">
        <v>151</v>
      </c>
      <c r="K118" s="53">
        <v>2.6</v>
      </c>
      <c r="L118" s="53" t="s">
        <v>151</v>
      </c>
      <c r="M118" s="54">
        <v>0.77006944444444436</v>
      </c>
      <c r="N118" s="53">
        <v>3.4</v>
      </c>
      <c r="O118" s="53" t="s">
        <v>151</v>
      </c>
      <c r="P118" s="54">
        <v>0.76908564814814817</v>
      </c>
      <c r="Q118" s="53">
        <v>2.2999999999999998</v>
      </c>
      <c r="R118" s="53" t="s">
        <v>150</v>
      </c>
      <c r="S118" s="53">
        <v>0.4</v>
      </c>
      <c r="T118" s="53">
        <v>58.8</v>
      </c>
      <c r="U118" s="53">
        <v>0</v>
      </c>
      <c r="V118" s="53">
        <v>114</v>
      </c>
      <c r="W118" s="53">
        <v>0</v>
      </c>
      <c r="X118" s="53">
        <v>0.51400000000000001</v>
      </c>
      <c r="Y118" s="53">
        <v>18.32</v>
      </c>
      <c r="Z118" s="11">
        <f t="shared" si="163"/>
        <v>-0.60000000000000009</v>
      </c>
      <c r="AA118" s="11">
        <f t="shared" si="164"/>
        <v>0</v>
      </c>
      <c r="AB118" s="53">
        <f t="shared" si="165"/>
        <v>0.19986888512670489</v>
      </c>
      <c r="AC118" s="63" t="s">
        <v>204</v>
      </c>
    </row>
    <row r="119" spans="1:46">
      <c r="A119" s="11">
        <v>119</v>
      </c>
      <c r="B119" s="57">
        <v>44927</v>
      </c>
      <c r="C119" s="54">
        <v>0.77777777777777779</v>
      </c>
      <c r="D119" s="53">
        <v>8</v>
      </c>
      <c r="E119" s="53">
        <v>12.9</v>
      </c>
      <c r="F119" s="53">
        <v>0</v>
      </c>
      <c r="G119" s="53">
        <v>8.1999999999999993</v>
      </c>
      <c r="H119" s="53">
        <v>0</v>
      </c>
      <c r="I119" s="53">
        <v>2.4</v>
      </c>
      <c r="J119" s="53" t="s">
        <v>151</v>
      </c>
      <c r="K119" s="53">
        <v>2.5</v>
      </c>
      <c r="L119" s="53" t="s">
        <v>151</v>
      </c>
      <c r="M119" s="54">
        <v>0.77084490740740741</v>
      </c>
      <c r="N119" s="53">
        <v>3.1</v>
      </c>
      <c r="O119" s="53" t="s">
        <v>151</v>
      </c>
      <c r="P119" s="54">
        <v>0.77306712962962953</v>
      </c>
      <c r="Q119" s="53">
        <v>3</v>
      </c>
      <c r="R119" s="53" t="s">
        <v>151</v>
      </c>
      <c r="S119" s="53">
        <v>0.4</v>
      </c>
      <c r="T119" s="53">
        <v>58.8</v>
      </c>
      <c r="U119" s="53">
        <v>0</v>
      </c>
      <c r="V119" s="53">
        <v>114</v>
      </c>
      <c r="W119" s="53">
        <v>0</v>
      </c>
      <c r="X119" s="53">
        <v>0.51400000000000001</v>
      </c>
      <c r="Y119" s="53">
        <v>18.29</v>
      </c>
      <c r="Z119" s="11">
        <f t="shared" si="163"/>
        <v>0</v>
      </c>
      <c r="AA119" s="11">
        <f t="shared" si="164"/>
        <v>0</v>
      </c>
      <c r="AB119" s="53">
        <f t="shared" si="165"/>
        <v>0.19986888512670489</v>
      </c>
      <c r="AC119" s="63" t="s">
        <v>204</v>
      </c>
    </row>
    <row r="120" spans="1:46">
      <c r="A120" s="11">
        <v>120</v>
      </c>
      <c r="B120" s="57">
        <v>44927</v>
      </c>
      <c r="C120" s="54">
        <v>0.78472222222222221</v>
      </c>
      <c r="D120" s="53">
        <v>7.9</v>
      </c>
      <c r="E120" s="53">
        <v>12.9</v>
      </c>
      <c r="F120" s="53">
        <v>0</v>
      </c>
      <c r="G120" s="53">
        <v>8.6999999999999993</v>
      </c>
      <c r="H120" s="53">
        <v>0</v>
      </c>
      <c r="I120" s="53">
        <v>2.5</v>
      </c>
      <c r="J120" s="53" t="s">
        <v>151</v>
      </c>
      <c r="K120" s="53">
        <v>2.6</v>
      </c>
      <c r="L120" s="53" t="s">
        <v>151</v>
      </c>
      <c r="M120" s="54">
        <v>0.78344907407407405</v>
      </c>
      <c r="N120" s="53">
        <v>3.2</v>
      </c>
      <c r="O120" s="53" t="s">
        <v>151</v>
      </c>
      <c r="P120" s="54">
        <v>0.7778356481481481</v>
      </c>
      <c r="Q120" s="53">
        <v>2.2000000000000002</v>
      </c>
      <c r="R120" s="53" t="s">
        <v>159</v>
      </c>
      <c r="S120" s="53">
        <v>0.3</v>
      </c>
      <c r="T120" s="53">
        <v>56.8</v>
      </c>
      <c r="U120" s="53">
        <v>1</v>
      </c>
      <c r="V120" s="53">
        <v>98</v>
      </c>
      <c r="W120" s="53">
        <v>0</v>
      </c>
      <c r="X120" s="53">
        <v>0.51400000000000001</v>
      </c>
      <c r="Y120" s="53">
        <v>18.260000000000002</v>
      </c>
      <c r="Z120" s="11">
        <f t="shared" si="163"/>
        <v>0</v>
      </c>
      <c r="AA120" s="11">
        <f t="shared" si="164"/>
        <v>0</v>
      </c>
      <c r="AB120" s="53">
        <f t="shared" si="165"/>
        <v>0.19986888512670489</v>
      </c>
      <c r="AC120" s="63" t="s">
        <v>204</v>
      </c>
    </row>
    <row r="121" spans="1:46">
      <c r="A121" s="11">
        <v>121</v>
      </c>
      <c r="B121" s="57">
        <v>44927</v>
      </c>
      <c r="C121" s="54">
        <v>0.79166666666666663</v>
      </c>
      <c r="D121" s="53">
        <v>7.9</v>
      </c>
      <c r="E121" s="53">
        <v>12.9</v>
      </c>
      <c r="F121" s="53">
        <v>0</v>
      </c>
      <c r="G121" s="53">
        <v>8.1999999999999993</v>
      </c>
      <c r="H121" s="53">
        <v>-1E-3</v>
      </c>
      <c r="I121" s="53">
        <v>2.2000000000000002</v>
      </c>
      <c r="J121" s="53" t="s">
        <v>154</v>
      </c>
      <c r="K121" s="53">
        <v>2.5</v>
      </c>
      <c r="L121" s="53" t="s">
        <v>151</v>
      </c>
      <c r="M121" s="54">
        <v>0.78473379629629625</v>
      </c>
      <c r="N121" s="53">
        <v>5.5</v>
      </c>
      <c r="O121" s="53" t="s">
        <v>158</v>
      </c>
      <c r="P121" s="54">
        <v>0.78887731481481482</v>
      </c>
      <c r="Q121" s="53">
        <v>2.2000000000000002</v>
      </c>
      <c r="R121" s="53" t="s">
        <v>155</v>
      </c>
      <c r="S121" s="53">
        <v>1.1000000000000001</v>
      </c>
      <c r="T121" s="53">
        <v>58.7</v>
      </c>
      <c r="U121" s="53">
        <v>0</v>
      </c>
      <c r="V121" s="53">
        <v>81</v>
      </c>
      <c r="W121" s="53">
        <v>0</v>
      </c>
      <c r="X121" s="53">
        <v>0.51400000000000001</v>
      </c>
      <c r="Y121" s="53">
        <v>18.28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0.19986888512670489</v>
      </c>
      <c r="AC121" s="63" t="s">
        <v>204</v>
      </c>
      <c r="AE121" s="11">
        <f t="shared" ref="AE121" si="294">SUM(F121:F126)</f>
        <v>0</v>
      </c>
      <c r="AF121" s="11">
        <f t="shared" ref="AF121" si="295">AVERAGE(AB121:AB126)</f>
        <v>0.19945963706815428</v>
      </c>
      <c r="AG121" s="11">
        <f t="shared" ref="AG121" si="296">AVERAGE(G121:G126)</f>
        <v>7.6500000000000012</v>
      </c>
      <c r="AH121" s="11" t="e">
        <f t="shared" ref="AH121" si="297">AVERAGE(AC121:AC126)</f>
        <v>#DIV/0!</v>
      </c>
      <c r="AI121" s="11">
        <f t="shared" ref="AI121" si="298">AVERAGE(T121:T126)</f>
        <v>59.666666666666657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588</v>
      </c>
      <c r="AM121" s="17">
        <f t="shared" ref="AM121" si="302">AVERAGE(W121:W126)</f>
        <v>0</v>
      </c>
      <c r="AN121" s="11">
        <f t="shared" ref="AN121" si="303">AVERAGE(I121:I126)</f>
        <v>0.98333333333333306</v>
      </c>
      <c r="AO121" s="11">
        <f t="shared" ref="AO121" si="304">MAX(K121:K126)</f>
        <v>2.5</v>
      </c>
      <c r="AP121" s="13" t="str">
        <f t="shared" ref="AP121" ca="1" si="305">INDIRECT(ADDRESS(MATCH(AO121,K121:K126,0)+A121-1,12))</f>
        <v>SE</v>
      </c>
      <c r="AQ121" s="13">
        <f t="shared" ref="AQ121" ca="1" si="306">INDIRECT(ADDRESS(MATCH(AO121,K121:K126,0)+A121-1,13))</f>
        <v>0.78473379629629625</v>
      </c>
      <c r="AR121" s="11">
        <f t="shared" ref="AR121" si="307">MAX(N121:N126)</f>
        <v>5.5</v>
      </c>
      <c r="AS121" s="13" t="str">
        <f t="shared" ref="AS121" ca="1" si="308">INDIRECT(ADDRESS(MATCH(AR121,N121:N126,0)+A121-1,15))</f>
        <v>WNW</v>
      </c>
      <c r="AT121" s="13">
        <f t="shared" ref="AT121" ca="1" si="309">INDIRECT(ADDRESS(MATCH(AR121,N121:N126,0)+A121-1,16))</f>
        <v>0.78887731481481482</v>
      </c>
    </row>
    <row r="122" spans="1:46">
      <c r="A122" s="11">
        <v>122</v>
      </c>
      <c r="B122" s="57">
        <v>44927</v>
      </c>
      <c r="C122" s="54">
        <v>0.79861111111111116</v>
      </c>
      <c r="D122" s="53">
        <v>7.8</v>
      </c>
      <c r="E122" s="53">
        <v>12.9</v>
      </c>
      <c r="F122" s="53">
        <v>0</v>
      </c>
      <c r="G122" s="53">
        <v>7.9</v>
      </c>
      <c r="H122" s="53">
        <v>-2E-3</v>
      </c>
      <c r="I122" s="53">
        <v>0.9</v>
      </c>
      <c r="J122" s="53" t="s">
        <v>162</v>
      </c>
      <c r="K122" s="53">
        <v>2.2999999999999998</v>
      </c>
      <c r="L122" s="53" t="s">
        <v>157</v>
      </c>
      <c r="M122" s="54">
        <v>0.79431712962962964</v>
      </c>
      <c r="N122" s="53">
        <v>2.5</v>
      </c>
      <c r="O122" s="53" t="s">
        <v>149</v>
      </c>
      <c r="P122" s="54">
        <v>0.79334490740740737</v>
      </c>
      <c r="Q122" s="53">
        <v>1.1000000000000001</v>
      </c>
      <c r="R122" s="53" t="s">
        <v>147</v>
      </c>
      <c r="S122" s="53">
        <v>0.6</v>
      </c>
      <c r="T122" s="53">
        <v>60.7</v>
      </c>
      <c r="U122" s="53">
        <v>0</v>
      </c>
      <c r="V122" s="53">
        <v>104</v>
      </c>
      <c r="W122" s="53">
        <v>0</v>
      </c>
      <c r="X122" s="53">
        <v>0.51300000000000001</v>
      </c>
      <c r="Y122" s="53">
        <v>18.27</v>
      </c>
      <c r="Z122" s="11">
        <f t="shared" si="163"/>
        <v>-1.2000000000000002</v>
      </c>
      <c r="AA122" s="11">
        <f t="shared" si="164"/>
        <v>0</v>
      </c>
      <c r="AB122" s="53">
        <f t="shared" si="165"/>
        <v>0.19937778745644419</v>
      </c>
      <c r="AC122" s="63" t="s">
        <v>204</v>
      </c>
    </row>
    <row r="123" spans="1:46">
      <c r="A123" s="11">
        <v>123</v>
      </c>
      <c r="B123" s="57">
        <v>44927</v>
      </c>
      <c r="C123" s="54">
        <v>0.80555555555555547</v>
      </c>
      <c r="D123" s="53">
        <v>7.6</v>
      </c>
      <c r="E123" s="53">
        <v>12.9</v>
      </c>
      <c r="F123" s="53">
        <v>0</v>
      </c>
      <c r="G123" s="53">
        <v>7.7</v>
      </c>
      <c r="H123" s="53">
        <v>-1E-3</v>
      </c>
      <c r="I123" s="53">
        <v>1</v>
      </c>
      <c r="J123" s="53" t="s">
        <v>148</v>
      </c>
      <c r="K123" s="53">
        <v>1</v>
      </c>
      <c r="L123" s="53" t="s">
        <v>148</v>
      </c>
      <c r="M123" s="54">
        <v>0.80549768518518527</v>
      </c>
      <c r="N123" s="53">
        <v>1.9</v>
      </c>
      <c r="O123" s="53" t="s">
        <v>148</v>
      </c>
      <c r="P123" s="54">
        <v>0.80271990740740751</v>
      </c>
      <c r="Q123" s="53">
        <v>1</v>
      </c>
      <c r="R123" s="53" t="s">
        <v>152</v>
      </c>
      <c r="S123" s="53">
        <v>0.3</v>
      </c>
      <c r="T123" s="53">
        <v>60.3</v>
      </c>
      <c r="U123" s="53">
        <v>0</v>
      </c>
      <c r="V123" s="53">
        <v>101</v>
      </c>
      <c r="W123" s="53">
        <v>0</v>
      </c>
      <c r="X123" s="53">
        <v>0.51300000000000001</v>
      </c>
      <c r="Y123" s="53">
        <v>18.3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0.19937778745644419</v>
      </c>
      <c r="AC123" s="63" t="s">
        <v>204</v>
      </c>
    </row>
    <row r="124" spans="1:46">
      <c r="A124" s="11">
        <v>124</v>
      </c>
      <c r="B124" s="57">
        <v>44927</v>
      </c>
      <c r="C124" s="54">
        <v>0.8125</v>
      </c>
      <c r="D124" s="53">
        <v>7.3</v>
      </c>
      <c r="E124" s="53">
        <v>12.9</v>
      </c>
      <c r="F124" s="53">
        <v>0</v>
      </c>
      <c r="G124" s="53">
        <v>7.3</v>
      </c>
      <c r="H124" s="53">
        <v>-1E-3</v>
      </c>
      <c r="I124" s="53">
        <v>0.6</v>
      </c>
      <c r="J124" s="53" t="s">
        <v>150</v>
      </c>
      <c r="K124" s="53">
        <v>1</v>
      </c>
      <c r="L124" s="53" t="s">
        <v>148</v>
      </c>
      <c r="M124" s="54">
        <v>0.80570601851851853</v>
      </c>
      <c r="N124" s="53">
        <v>1.5</v>
      </c>
      <c r="O124" s="53" t="s">
        <v>149</v>
      </c>
      <c r="P124" s="54">
        <v>0.80587962962962967</v>
      </c>
      <c r="Q124" s="53">
        <v>0.7</v>
      </c>
      <c r="R124" s="53" t="s">
        <v>150</v>
      </c>
      <c r="S124" s="53">
        <v>0.3</v>
      </c>
      <c r="T124" s="53">
        <v>60.5</v>
      </c>
      <c r="U124" s="53">
        <v>1</v>
      </c>
      <c r="V124" s="53">
        <v>102</v>
      </c>
      <c r="W124" s="53">
        <v>0</v>
      </c>
      <c r="X124" s="53">
        <v>0.51300000000000001</v>
      </c>
      <c r="Y124" s="53">
        <v>18.3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0.19937778745644419</v>
      </c>
      <c r="AC124" s="63" t="s">
        <v>204</v>
      </c>
    </row>
    <row r="125" spans="1:46">
      <c r="A125" s="11">
        <v>125</v>
      </c>
      <c r="B125" s="57">
        <v>44927</v>
      </c>
      <c r="C125" s="54">
        <v>0.81944444444444453</v>
      </c>
      <c r="D125" s="53">
        <v>7.1</v>
      </c>
      <c r="E125" s="53">
        <v>12.9</v>
      </c>
      <c r="F125" s="53">
        <v>0</v>
      </c>
      <c r="G125" s="53">
        <v>7.1</v>
      </c>
      <c r="H125" s="53">
        <v>-1E-3</v>
      </c>
      <c r="I125" s="53">
        <v>0.6</v>
      </c>
      <c r="J125" s="53" t="s">
        <v>150</v>
      </c>
      <c r="K125" s="53">
        <v>0.6</v>
      </c>
      <c r="L125" s="53" t="s">
        <v>150</v>
      </c>
      <c r="M125" s="54">
        <v>0.81660879629629635</v>
      </c>
      <c r="N125" s="53">
        <v>1.4</v>
      </c>
      <c r="O125" s="53" t="s">
        <v>151</v>
      </c>
      <c r="P125" s="54">
        <v>0.81516203703703705</v>
      </c>
      <c r="Q125" s="53">
        <v>1</v>
      </c>
      <c r="R125" s="53" t="s">
        <v>159</v>
      </c>
      <c r="S125" s="53">
        <v>0.3</v>
      </c>
      <c r="T125" s="53">
        <v>60.9</v>
      </c>
      <c r="U125" s="53">
        <v>0</v>
      </c>
      <c r="V125" s="53">
        <v>105</v>
      </c>
      <c r="W125" s="53">
        <v>0</v>
      </c>
      <c r="X125" s="53">
        <v>0.51300000000000001</v>
      </c>
      <c r="Y125" s="53">
        <v>18.3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0.19937778745644419</v>
      </c>
      <c r="AC125" s="63" t="s">
        <v>204</v>
      </c>
    </row>
    <row r="126" spans="1:46">
      <c r="A126" s="11">
        <v>126</v>
      </c>
      <c r="B126" s="57">
        <v>44927</v>
      </c>
      <c r="C126" s="54">
        <v>0.82638888888888884</v>
      </c>
      <c r="D126" s="53">
        <v>6.7</v>
      </c>
      <c r="E126" s="53">
        <v>12.9</v>
      </c>
      <c r="F126" s="53">
        <v>0</v>
      </c>
      <c r="G126" s="53">
        <v>7.7</v>
      </c>
      <c r="H126" s="53">
        <v>-1E-3</v>
      </c>
      <c r="I126" s="53">
        <v>0.6</v>
      </c>
      <c r="J126" s="53" t="s">
        <v>151</v>
      </c>
      <c r="K126" s="53">
        <v>0.7</v>
      </c>
      <c r="L126" s="53" t="s">
        <v>151</v>
      </c>
      <c r="M126" s="54">
        <v>0.82351851851851843</v>
      </c>
      <c r="N126" s="53">
        <v>2.6</v>
      </c>
      <c r="O126" s="53" t="s">
        <v>162</v>
      </c>
      <c r="P126" s="54">
        <v>0.82615740740740751</v>
      </c>
      <c r="Q126" s="53">
        <v>1.5</v>
      </c>
      <c r="R126" s="53" t="s">
        <v>162</v>
      </c>
      <c r="S126" s="53">
        <v>0.5</v>
      </c>
      <c r="T126" s="53">
        <v>56.9</v>
      </c>
      <c r="U126" s="53">
        <v>0</v>
      </c>
      <c r="V126" s="53">
        <v>95</v>
      </c>
      <c r="W126" s="53">
        <v>0</v>
      </c>
      <c r="X126" s="53">
        <v>0.51300000000000001</v>
      </c>
      <c r="Y126" s="53">
        <v>18.29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0.19937778745644419</v>
      </c>
      <c r="AC126" s="63" t="s">
        <v>204</v>
      </c>
    </row>
    <row r="127" spans="1:46">
      <c r="A127" s="11">
        <v>127</v>
      </c>
      <c r="B127" s="57">
        <v>44927</v>
      </c>
      <c r="C127" s="54">
        <v>0.83333333333333337</v>
      </c>
      <c r="D127" s="53">
        <v>6.5</v>
      </c>
      <c r="E127" s="53">
        <v>12.9</v>
      </c>
      <c r="F127" s="53">
        <v>0</v>
      </c>
      <c r="G127" s="53">
        <v>7.9</v>
      </c>
      <c r="H127" s="53">
        <v>0</v>
      </c>
      <c r="I127" s="53">
        <v>1</v>
      </c>
      <c r="J127" s="53" t="s">
        <v>158</v>
      </c>
      <c r="K127" s="53">
        <v>1</v>
      </c>
      <c r="L127" s="53" t="s">
        <v>158</v>
      </c>
      <c r="M127" s="54">
        <v>0.83283564814814814</v>
      </c>
      <c r="N127" s="53">
        <v>3</v>
      </c>
      <c r="O127" s="53" t="s">
        <v>162</v>
      </c>
      <c r="P127" s="54">
        <v>0.82674768518518515</v>
      </c>
      <c r="Q127" s="53">
        <v>1</v>
      </c>
      <c r="R127" s="53" t="s">
        <v>158</v>
      </c>
      <c r="S127" s="53">
        <v>0.6</v>
      </c>
      <c r="T127" s="53">
        <v>55.3</v>
      </c>
      <c r="U127" s="53">
        <v>0</v>
      </c>
      <c r="V127" s="53">
        <v>72</v>
      </c>
      <c r="W127" s="53">
        <v>0</v>
      </c>
      <c r="X127" s="53">
        <v>0.51300000000000001</v>
      </c>
      <c r="Y127" s="53">
        <v>18.32</v>
      </c>
      <c r="Z127" s="11">
        <f t="shared" si="163"/>
        <v>0</v>
      </c>
      <c r="AA127" s="11">
        <f t="shared" si="164"/>
        <v>0</v>
      </c>
      <c r="AB127" s="53">
        <f t="shared" si="165"/>
        <v>0.19937778745644419</v>
      </c>
      <c r="AC127" s="63" t="s">
        <v>204</v>
      </c>
      <c r="AE127" s="11">
        <f t="shared" ref="AE127" si="310">SUM(F127:F132)</f>
        <v>0</v>
      </c>
      <c r="AF127" s="11">
        <f t="shared" ref="AF127" si="311">AVERAGE(AB127:AB132)</f>
        <v>0.19937778745644419</v>
      </c>
      <c r="AG127" s="11">
        <f t="shared" ref="AG127" si="312">AVERAGE(G127:G132)</f>
        <v>7.0666666666666664</v>
      </c>
      <c r="AH127" s="11" t="e">
        <f t="shared" ref="AH127" si="313">AVERAGE(AC127:AC132)</f>
        <v>#DIV/0!</v>
      </c>
      <c r="AI127" s="11">
        <f t="shared" ref="AI127" si="314">AVERAGE(T127:T132)</f>
        <v>60.800000000000004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566</v>
      </c>
      <c r="AM127" s="17">
        <f t="shared" ref="AM127" si="318">AVERAGE(W127:W132)</f>
        <v>0</v>
      </c>
      <c r="AN127" s="11">
        <f t="shared" ref="AN127" si="319">AVERAGE(I127:I132)</f>
        <v>1</v>
      </c>
      <c r="AO127" s="11">
        <f t="shared" ref="AO127" si="320">MAX(K127:K132)</f>
        <v>1.5</v>
      </c>
      <c r="AP127" s="13" t="str">
        <f t="shared" ref="AP127" ca="1" si="321">INDIRECT(ADDRESS(MATCH(AO127,K127:K132,0)+A127-1,12))</f>
        <v>S</v>
      </c>
      <c r="AQ127" s="13">
        <f t="shared" ref="AQ127" ca="1" si="322">INDIRECT(ADDRESS(MATCH(AO127,K127:K132,0)+A127-1,13))</f>
        <v>0.86788194444444444</v>
      </c>
      <c r="AR127" s="11">
        <f t="shared" ref="AR127" si="323">MAX(N127:N132)</f>
        <v>3</v>
      </c>
      <c r="AS127" s="13" t="str">
        <f t="shared" ref="AS127" ca="1" si="324">INDIRECT(ADDRESS(MATCH(AR127,N127:N132,0)+A127-1,15))</f>
        <v>N</v>
      </c>
      <c r="AT127" s="13">
        <f t="shared" ref="AT127" ca="1" si="325">INDIRECT(ADDRESS(MATCH(AR127,N127:N132,0)+A127-1,16))</f>
        <v>0.82674768518518515</v>
      </c>
    </row>
    <row r="128" spans="1:46">
      <c r="A128" s="11">
        <v>128</v>
      </c>
      <c r="B128" s="57">
        <v>44927</v>
      </c>
      <c r="C128" s="54">
        <v>0.84027777777777779</v>
      </c>
      <c r="D128" s="53">
        <v>6.3</v>
      </c>
      <c r="E128" s="53">
        <v>12.9</v>
      </c>
      <c r="F128" s="53">
        <v>0</v>
      </c>
      <c r="G128" s="53">
        <v>7.1</v>
      </c>
      <c r="H128" s="53">
        <v>0</v>
      </c>
      <c r="I128" s="53">
        <v>0.9</v>
      </c>
      <c r="J128" s="53" t="s">
        <v>160</v>
      </c>
      <c r="K128" s="53">
        <v>1</v>
      </c>
      <c r="L128" s="53" t="s">
        <v>161</v>
      </c>
      <c r="M128" s="54">
        <v>0.83907407407407408</v>
      </c>
      <c r="N128" s="53">
        <v>2</v>
      </c>
      <c r="O128" s="53" t="s">
        <v>153</v>
      </c>
      <c r="P128" s="54">
        <v>0.83832175925925922</v>
      </c>
      <c r="Q128" s="53">
        <v>0.2</v>
      </c>
      <c r="R128" s="53" t="s">
        <v>160</v>
      </c>
      <c r="S128" s="53">
        <v>0.4</v>
      </c>
      <c r="T128" s="53">
        <v>59.9</v>
      </c>
      <c r="U128" s="53">
        <v>0</v>
      </c>
      <c r="V128" s="53">
        <v>85</v>
      </c>
      <c r="W128" s="53">
        <v>0</v>
      </c>
      <c r="X128" s="53">
        <v>0.51300000000000001</v>
      </c>
      <c r="Y128" s="53">
        <v>18.3</v>
      </c>
      <c r="Z128" s="11">
        <f t="shared" si="163"/>
        <v>0</v>
      </c>
      <c r="AA128" s="11">
        <f t="shared" si="164"/>
        <v>0</v>
      </c>
      <c r="AB128" s="53">
        <f t="shared" si="165"/>
        <v>0.19937778745644419</v>
      </c>
      <c r="AC128" s="63" t="s">
        <v>204</v>
      </c>
    </row>
    <row r="129" spans="1:46">
      <c r="A129" s="11">
        <v>129</v>
      </c>
      <c r="B129" s="57">
        <v>44927</v>
      </c>
      <c r="C129" s="54">
        <v>0.84722222222222221</v>
      </c>
      <c r="D129" s="53">
        <v>6.1</v>
      </c>
      <c r="E129" s="53">
        <v>12.9</v>
      </c>
      <c r="F129" s="53">
        <v>0</v>
      </c>
      <c r="G129" s="53">
        <v>6.7</v>
      </c>
      <c r="H129" s="53">
        <v>-1E-3</v>
      </c>
      <c r="I129" s="53">
        <v>0.9</v>
      </c>
      <c r="J129" s="53" t="s">
        <v>153</v>
      </c>
      <c r="K129" s="53">
        <v>1</v>
      </c>
      <c r="L129" s="53" t="s">
        <v>153</v>
      </c>
      <c r="M129" s="54">
        <v>0.8455555555555555</v>
      </c>
      <c r="N129" s="53">
        <v>2.2000000000000002</v>
      </c>
      <c r="O129" s="53" t="s">
        <v>147</v>
      </c>
      <c r="P129" s="54">
        <v>0.84525462962962961</v>
      </c>
      <c r="Q129" s="53">
        <v>0.8</v>
      </c>
      <c r="R129" s="53" t="s">
        <v>150</v>
      </c>
      <c r="S129" s="53">
        <v>0.5</v>
      </c>
      <c r="T129" s="53">
        <v>62.4</v>
      </c>
      <c r="U129" s="53">
        <v>1</v>
      </c>
      <c r="V129" s="53">
        <v>98</v>
      </c>
      <c r="W129" s="53">
        <v>0</v>
      </c>
      <c r="X129" s="53">
        <v>0.51300000000000001</v>
      </c>
      <c r="Y129" s="53">
        <v>18.32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0.19937778745644419</v>
      </c>
      <c r="AC129" s="63" t="s">
        <v>204</v>
      </c>
    </row>
    <row r="130" spans="1:46">
      <c r="A130" s="11">
        <v>130</v>
      </c>
      <c r="B130" s="57">
        <v>44927</v>
      </c>
      <c r="C130" s="54">
        <v>0.85416666666666663</v>
      </c>
      <c r="D130" s="53">
        <v>5.9</v>
      </c>
      <c r="E130" s="53">
        <v>12.9</v>
      </c>
      <c r="F130" s="53">
        <v>0</v>
      </c>
      <c r="G130" s="53">
        <v>6.9</v>
      </c>
      <c r="H130" s="53">
        <v>0</v>
      </c>
      <c r="I130" s="53">
        <v>0.8</v>
      </c>
      <c r="J130" s="53" t="s">
        <v>159</v>
      </c>
      <c r="K130" s="53">
        <v>1</v>
      </c>
      <c r="L130" s="53" t="s">
        <v>150</v>
      </c>
      <c r="M130" s="54">
        <v>0.84934027777777776</v>
      </c>
      <c r="N130" s="53">
        <v>2.2999999999999998</v>
      </c>
      <c r="O130" s="53" t="s">
        <v>156</v>
      </c>
      <c r="P130" s="54">
        <v>0.85118055555555561</v>
      </c>
      <c r="Q130" s="53">
        <v>1.6</v>
      </c>
      <c r="R130" s="53" t="s">
        <v>159</v>
      </c>
      <c r="S130" s="53">
        <v>0.5</v>
      </c>
      <c r="T130" s="53">
        <v>61</v>
      </c>
      <c r="U130" s="53">
        <v>0</v>
      </c>
      <c r="V130" s="53">
        <v>106</v>
      </c>
      <c r="W130" s="53">
        <v>0</v>
      </c>
      <c r="X130" s="53">
        <v>0.51300000000000001</v>
      </c>
      <c r="Y130" s="53">
        <v>18.309999999999999</v>
      </c>
      <c r="Z130" s="11">
        <f t="shared" si="163"/>
        <v>0</v>
      </c>
      <c r="AA130" s="11">
        <f t="shared" si="164"/>
        <v>0</v>
      </c>
      <c r="AB130" s="53">
        <f t="shared" si="165"/>
        <v>0.19937778745644419</v>
      </c>
      <c r="AC130" s="63" t="s">
        <v>204</v>
      </c>
    </row>
    <row r="131" spans="1:46">
      <c r="A131" s="11">
        <v>131</v>
      </c>
      <c r="B131" s="57">
        <v>44927</v>
      </c>
      <c r="C131" s="54">
        <v>0.86111111111111116</v>
      </c>
      <c r="D131" s="53">
        <v>5.8</v>
      </c>
      <c r="E131" s="53">
        <v>12.9</v>
      </c>
      <c r="F131" s="53">
        <v>0</v>
      </c>
      <c r="G131" s="53">
        <v>6.8</v>
      </c>
      <c r="H131" s="53">
        <v>-1E-3</v>
      </c>
      <c r="I131" s="53">
        <v>0.9</v>
      </c>
      <c r="J131" s="53" t="s">
        <v>153</v>
      </c>
      <c r="K131" s="53">
        <v>0.9</v>
      </c>
      <c r="L131" s="53" t="s">
        <v>153</v>
      </c>
      <c r="M131" s="54">
        <v>0.85531250000000003</v>
      </c>
      <c r="N131" s="53">
        <v>1.8</v>
      </c>
      <c r="O131" s="53" t="s">
        <v>159</v>
      </c>
      <c r="P131" s="54">
        <v>0.86101851851851852</v>
      </c>
      <c r="Q131" s="53">
        <v>1.5</v>
      </c>
      <c r="R131" s="53" t="s">
        <v>153</v>
      </c>
      <c r="S131" s="53">
        <v>0.4</v>
      </c>
      <c r="T131" s="53">
        <v>63.9</v>
      </c>
      <c r="U131" s="53">
        <v>0</v>
      </c>
      <c r="V131" s="53">
        <v>107</v>
      </c>
      <c r="W131" s="53">
        <v>0</v>
      </c>
      <c r="X131" s="53">
        <v>0.51300000000000001</v>
      </c>
      <c r="Y131" s="53">
        <v>18.32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0.19937778745644419</v>
      </c>
      <c r="AC131" s="63" t="s">
        <v>204</v>
      </c>
    </row>
    <row r="132" spans="1:46">
      <c r="A132" s="11">
        <v>132</v>
      </c>
      <c r="B132" s="57">
        <v>44927</v>
      </c>
      <c r="C132" s="54">
        <v>0.86805555555555547</v>
      </c>
      <c r="D132" s="53">
        <v>5.7</v>
      </c>
      <c r="E132" s="53">
        <v>12.9</v>
      </c>
      <c r="F132" s="53">
        <v>0</v>
      </c>
      <c r="G132" s="53">
        <v>7</v>
      </c>
      <c r="H132" s="53">
        <v>0</v>
      </c>
      <c r="I132" s="53">
        <v>1.5</v>
      </c>
      <c r="J132" s="53" t="s">
        <v>153</v>
      </c>
      <c r="K132" s="53">
        <v>1.5</v>
      </c>
      <c r="L132" s="53" t="s">
        <v>153</v>
      </c>
      <c r="M132" s="54">
        <v>0.86788194444444444</v>
      </c>
      <c r="N132" s="53">
        <v>3</v>
      </c>
      <c r="O132" s="53" t="s">
        <v>160</v>
      </c>
      <c r="P132" s="54">
        <v>0.8647800925925927</v>
      </c>
      <c r="Q132" s="53">
        <v>1.6</v>
      </c>
      <c r="R132" s="53" t="s">
        <v>159</v>
      </c>
      <c r="S132" s="53">
        <v>0.6</v>
      </c>
      <c r="T132" s="53">
        <v>62.3</v>
      </c>
      <c r="U132" s="53">
        <v>0</v>
      </c>
      <c r="V132" s="53">
        <v>98</v>
      </c>
      <c r="W132" s="53">
        <v>0</v>
      </c>
      <c r="X132" s="53">
        <v>0.51300000000000001</v>
      </c>
      <c r="Y132" s="53">
        <v>18.3</v>
      </c>
      <c r="Z132" s="11">
        <f t="shared" si="163"/>
        <v>0</v>
      </c>
      <c r="AA132" s="11">
        <f t="shared" si="164"/>
        <v>0</v>
      </c>
      <c r="AB132" s="53">
        <f t="shared" si="165"/>
        <v>0.19937778745644419</v>
      </c>
      <c r="AC132" s="63" t="s">
        <v>204</v>
      </c>
    </row>
    <row r="133" spans="1:46">
      <c r="A133" s="11">
        <v>133</v>
      </c>
      <c r="B133" s="57">
        <v>44927</v>
      </c>
      <c r="C133" s="54">
        <v>0.875</v>
      </c>
      <c r="D133" s="53">
        <v>5.5</v>
      </c>
      <c r="E133" s="53">
        <v>12.8</v>
      </c>
      <c r="F133" s="53">
        <v>0</v>
      </c>
      <c r="G133" s="53">
        <v>7</v>
      </c>
      <c r="H133" s="53">
        <v>0</v>
      </c>
      <c r="I133" s="53">
        <v>1.1000000000000001</v>
      </c>
      <c r="J133" s="53" t="s">
        <v>156</v>
      </c>
      <c r="K133" s="53">
        <v>1.7</v>
      </c>
      <c r="L133" s="53" t="s">
        <v>156</v>
      </c>
      <c r="M133" s="54">
        <v>0.86927083333333333</v>
      </c>
      <c r="N133" s="53">
        <v>2.9</v>
      </c>
      <c r="O133" s="53" t="s">
        <v>156</v>
      </c>
      <c r="P133" s="54">
        <v>0.86815972222222226</v>
      </c>
      <c r="Q133" s="53">
        <v>2.1</v>
      </c>
      <c r="R133" s="53" t="s">
        <v>154</v>
      </c>
      <c r="S133" s="53">
        <v>0.7</v>
      </c>
      <c r="T133" s="53">
        <v>60.7</v>
      </c>
      <c r="U133" s="53">
        <v>0</v>
      </c>
      <c r="V133" s="53">
        <v>75</v>
      </c>
      <c r="W133" s="53">
        <v>0</v>
      </c>
      <c r="X133" s="53">
        <v>0.51300000000000001</v>
      </c>
      <c r="Y133" s="53">
        <v>18.309999999999999</v>
      </c>
      <c r="Z133" s="11">
        <f t="shared" si="163"/>
        <v>0</v>
      </c>
      <c r="AA133" s="11">
        <f t="shared" si="164"/>
        <v>0</v>
      </c>
      <c r="AB133" s="53">
        <f t="shared" si="165"/>
        <v>0.19937778745644419</v>
      </c>
      <c r="AC133" s="63" t="s">
        <v>204</v>
      </c>
      <c r="AE133" s="11">
        <f t="shared" ref="AE133" si="326">SUM(F133:F138)</f>
        <v>0</v>
      </c>
      <c r="AF133" s="11">
        <f t="shared" ref="AF133" si="327">AVERAGE(AB133:AB138)</f>
        <v>0.19937778745644419</v>
      </c>
      <c r="AG133" s="11">
        <f t="shared" ref="AG133" si="328">AVERAGE(G133:G138)</f>
        <v>6.9666666666666659</v>
      </c>
      <c r="AH133" s="11" t="e">
        <f t="shared" ref="AH133" si="329">AVERAGE(AC133:AC138)</f>
        <v>#DIV/0!</v>
      </c>
      <c r="AI133" s="11">
        <f t="shared" ref="AI133" si="330">AVERAGE(T133:T138)</f>
        <v>60.066666666666663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562</v>
      </c>
      <c r="AM133" s="17">
        <f t="shared" ref="AM133" si="334">AVERAGE(W133:W138)</f>
        <v>0</v>
      </c>
      <c r="AN133" s="11">
        <f t="shared" ref="AN133" si="335">AVERAGE(I133:I138)</f>
        <v>1.3833333333333335</v>
      </c>
      <c r="AO133" s="11">
        <f t="shared" ref="AO133" si="336">MAX(K133:K138)</f>
        <v>1.7</v>
      </c>
      <c r="AP133" s="13" t="str">
        <f t="shared" ref="AP133" ca="1" si="337">INDIRECT(ADDRESS(MATCH(AO133,K133:K138,0)+A133-1,12))</f>
        <v>SSW</v>
      </c>
      <c r="AQ133" s="13">
        <f t="shared" ref="AQ133" ca="1" si="338">INDIRECT(ADDRESS(MATCH(AO133,K133:K138,0)+A133-1,13))</f>
        <v>0.86927083333333333</v>
      </c>
      <c r="AR133" s="11">
        <f t="shared" ref="AR133" si="339">MAX(N133:N138)</f>
        <v>4.3</v>
      </c>
      <c r="AS133" s="13" t="str">
        <f t="shared" ref="AS133" ca="1" si="340">INDIRECT(ADDRESS(MATCH(AR133,N133:N138,0)+A133-1,15))</f>
        <v>SSW</v>
      </c>
      <c r="AT133" s="13">
        <f t="shared" ref="AT133" ca="1" si="341">INDIRECT(ADDRESS(MATCH(AR133,N133:N138,0)+A133-1,16))</f>
        <v>0.88733796296296286</v>
      </c>
    </row>
    <row r="134" spans="1:46">
      <c r="A134" s="11">
        <v>134</v>
      </c>
      <c r="B134" s="57">
        <v>44927</v>
      </c>
      <c r="C134" s="54">
        <v>0.88194444444444453</v>
      </c>
      <c r="D134" s="53">
        <v>5.4</v>
      </c>
      <c r="E134" s="53">
        <v>12.8</v>
      </c>
      <c r="F134" s="53">
        <v>0</v>
      </c>
      <c r="G134" s="53">
        <v>7.5</v>
      </c>
      <c r="H134" s="53">
        <v>0</v>
      </c>
      <c r="I134" s="53">
        <v>1.5</v>
      </c>
      <c r="J134" s="53" t="s">
        <v>154</v>
      </c>
      <c r="K134" s="53">
        <v>1.7</v>
      </c>
      <c r="L134" s="53" t="s">
        <v>154</v>
      </c>
      <c r="M134" s="54">
        <v>0.88121527777777775</v>
      </c>
      <c r="N134" s="53">
        <v>3.9</v>
      </c>
      <c r="O134" s="53" t="s">
        <v>154</v>
      </c>
      <c r="P134" s="54">
        <v>0.87913194444444442</v>
      </c>
      <c r="Q134" s="53">
        <v>2</v>
      </c>
      <c r="R134" s="53" t="s">
        <v>154</v>
      </c>
      <c r="S134" s="53">
        <v>0.8</v>
      </c>
      <c r="T134" s="53">
        <v>58.9</v>
      </c>
      <c r="U134" s="53">
        <v>0</v>
      </c>
      <c r="V134" s="53">
        <v>76</v>
      </c>
      <c r="W134" s="53">
        <v>0</v>
      </c>
      <c r="X134" s="53">
        <v>0.51300000000000001</v>
      </c>
      <c r="Y134" s="53">
        <v>18.329999999999998</v>
      </c>
      <c r="Z134" s="11">
        <f t="shared" si="163"/>
        <v>0</v>
      </c>
      <c r="AA134" s="11">
        <f t="shared" si="164"/>
        <v>0</v>
      </c>
      <c r="AB134" s="53">
        <f t="shared" si="165"/>
        <v>0.19937778745644419</v>
      </c>
      <c r="AC134" s="63" t="s">
        <v>204</v>
      </c>
    </row>
    <row r="135" spans="1:46">
      <c r="A135" s="11">
        <v>135</v>
      </c>
      <c r="B135" s="57">
        <v>44927</v>
      </c>
      <c r="C135" s="54">
        <v>0.88888888888888884</v>
      </c>
      <c r="D135" s="53">
        <v>5.3</v>
      </c>
      <c r="E135" s="53">
        <v>12.8</v>
      </c>
      <c r="F135" s="53">
        <v>0</v>
      </c>
      <c r="G135" s="53">
        <v>7.2</v>
      </c>
      <c r="H135" s="53">
        <v>0</v>
      </c>
      <c r="I135" s="53">
        <v>1.6</v>
      </c>
      <c r="J135" s="53" t="s">
        <v>156</v>
      </c>
      <c r="K135" s="53">
        <v>1.6</v>
      </c>
      <c r="L135" s="53" t="s">
        <v>156</v>
      </c>
      <c r="M135" s="54">
        <v>0.88880787037037035</v>
      </c>
      <c r="N135" s="53">
        <v>4.3</v>
      </c>
      <c r="O135" s="53" t="s">
        <v>156</v>
      </c>
      <c r="P135" s="54">
        <v>0.88733796296296286</v>
      </c>
      <c r="Q135" s="53">
        <v>1.2</v>
      </c>
      <c r="R135" s="53" t="s">
        <v>153</v>
      </c>
      <c r="S135" s="53">
        <v>0.5</v>
      </c>
      <c r="T135" s="53">
        <v>58.9</v>
      </c>
      <c r="U135" s="53">
        <v>0</v>
      </c>
      <c r="V135" s="53">
        <v>95</v>
      </c>
      <c r="W135" s="53">
        <v>0</v>
      </c>
      <c r="X135" s="53">
        <v>0.51300000000000001</v>
      </c>
      <c r="Y135" s="53">
        <v>18.3</v>
      </c>
      <c r="Z135" s="11">
        <f t="shared" si="163"/>
        <v>0</v>
      </c>
      <c r="AA135" s="11">
        <f t="shared" si="164"/>
        <v>0</v>
      </c>
      <c r="AB135" s="53">
        <f t="shared" si="165"/>
        <v>0.19937778745644419</v>
      </c>
      <c r="AC135" s="63" t="s">
        <v>204</v>
      </c>
    </row>
    <row r="136" spans="1:46">
      <c r="A136" s="11">
        <v>136</v>
      </c>
      <c r="B136" s="57">
        <v>44927</v>
      </c>
      <c r="C136" s="54">
        <v>0.89583333333333337</v>
      </c>
      <c r="D136" s="53">
        <v>5.3</v>
      </c>
      <c r="E136" s="53">
        <v>12.8</v>
      </c>
      <c r="F136" s="53">
        <v>0</v>
      </c>
      <c r="G136" s="53">
        <v>7.5</v>
      </c>
      <c r="H136" s="53">
        <v>0</v>
      </c>
      <c r="I136" s="53">
        <v>1.7</v>
      </c>
      <c r="J136" s="53" t="s">
        <v>159</v>
      </c>
      <c r="K136" s="53">
        <v>1.7</v>
      </c>
      <c r="L136" s="53" t="s">
        <v>153</v>
      </c>
      <c r="M136" s="54">
        <v>0.89362268518518517</v>
      </c>
      <c r="N136" s="53">
        <v>2.6</v>
      </c>
      <c r="O136" s="53" t="s">
        <v>159</v>
      </c>
      <c r="P136" s="54">
        <v>0.89222222222222225</v>
      </c>
      <c r="Q136" s="53">
        <v>1.5</v>
      </c>
      <c r="R136" s="53" t="s">
        <v>159</v>
      </c>
      <c r="S136" s="53">
        <v>0.3</v>
      </c>
      <c r="T136" s="53">
        <v>57.7</v>
      </c>
      <c r="U136" s="53">
        <v>0</v>
      </c>
      <c r="V136" s="53">
        <v>118</v>
      </c>
      <c r="W136" s="53">
        <v>0</v>
      </c>
      <c r="X136" s="53">
        <v>0.51300000000000001</v>
      </c>
      <c r="Y136" s="53">
        <v>18.32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0.19937778745644419</v>
      </c>
      <c r="AC136" s="63" t="s">
        <v>204</v>
      </c>
    </row>
    <row r="137" spans="1:46">
      <c r="A137" s="11">
        <v>137</v>
      </c>
      <c r="B137" s="57">
        <v>44927</v>
      </c>
      <c r="C137" s="54">
        <v>0.90277777777777779</v>
      </c>
      <c r="D137" s="53">
        <v>5.4</v>
      </c>
      <c r="E137" s="53">
        <v>12.8</v>
      </c>
      <c r="F137" s="53">
        <v>0</v>
      </c>
      <c r="G137" s="53">
        <v>7.2</v>
      </c>
      <c r="H137" s="53">
        <v>-1E-3</v>
      </c>
      <c r="I137" s="53">
        <v>1.1000000000000001</v>
      </c>
      <c r="J137" s="53" t="s">
        <v>153</v>
      </c>
      <c r="K137" s="53">
        <v>1.7</v>
      </c>
      <c r="L137" s="53" t="s">
        <v>159</v>
      </c>
      <c r="M137" s="54">
        <v>0.89599537037037036</v>
      </c>
      <c r="N137" s="53">
        <v>3.1</v>
      </c>
      <c r="O137" s="53" t="s">
        <v>150</v>
      </c>
      <c r="P137" s="54">
        <v>0.90248842592592593</v>
      </c>
      <c r="Q137" s="53">
        <v>2.4</v>
      </c>
      <c r="R137" s="53" t="s">
        <v>159</v>
      </c>
      <c r="S137" s="53">
        <v>0.7</v>
      </c>
      <c r="T137" s="53">
        <v>59</v>
      </c>
      <c r="U137" s="53">
        <v>0</v>
      </c>
      <c r="V137" s="53">
        <v>98</v>
      </c>
      <c r="W137" s="53">
        <v>0</v>
      </c>
      <c r="X137" s="53">
        <v>0.51300000000000001</v>
      </c>
      <c r="Y137" s="53">
        <v>18.32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0.19937778745644419</v>
      </c>
      <c r="AC137" s="63" t="s">
        <v>204</v>
      </c>
    </row>
    <row r="138" spans="1:46">
      <c r="A138" s="11">
        <v>138</v>
      </c>
      <c r="B138" s="57">
        <v>44927</v>
      </c>
      <c r="C138" s="54">
        <v>0.90972222222222221</v>
      </c>
      <c r="D138" s="53">
        <v>5.4</v>
      </c>
      <c r="E138" s="53">
        <v>12.8</v>
      </c>
      <c r="F138" s="53">
        <v>0</v>
      </c>
      <c r="G138" s="53">
        <v>5.4</v>
      </c>
      <c r="H138" s="53">
        <v>0</v>
      </c>
      <c r="I138" s="53">
        <v>1.3</v>
      </c>
      <c r="J138" s="53" t="s">
        <v>153</v>
      </c>
      <c r="K138" s="53">
        <v>1.6</v>
      </c>
      <c r="L138" s="53" t="s">
        <v>159</v>
      </c>
      <c r="M138" s="54">
        <v>0.90825231481481483</v>
      </c>
      <c r="N138" s="53">
        <v>2.5</v>
      </c>
      <c r="O138" s="53" t="s">
        <v>151</v>
      </c>
      <c r="P138" s="54">
        <v>0.90364583333333337</v>
      </c>
      <c r="Q138" s="53">
        <v>0.3</v>
      </c>
      <c r="R138" s="53" t="s">
        <v>162</v>
      </c>
      <c r="S138" s="53">
        <v>0.6</v>
      </c>
      <c r="T138" s="53">
        <v>65.2</v>
      </c>
      <c r="U138" s="53">
        <v>0</v>
      </c>
      <c r="V138" s="53">
        <v>100</v>
      </c>
      <c r="W138" s="53">
        <v>0</v>
      </c>
      <c r="X138" s="53">
        <v>0.51300000000000001</v>
      </c>
      <c r="Y138" s="53">
        <v>18.3</v>
      </c>
      <c r="Z138" s="11">
        <f t="shared" si="342"/>
        <v>0</v>
      </c>
      <c r="AA138" s="11">
        <f t="shared" si="343"/>
        <v>0</v>
      </c>
      <c r="AB138" s="53">
        <f t="shared" si="344"/>
        <v>0.19937778745644419</v>
      </c>
      <c r="AC138" s="63" t="s">
        <v>204</v>
      </c>
    </row>
    <row r="139" spans="1:46">
      <c r="A139" s="11">
        <v>139</v>
      </c>
      <c r="B139" s="57">
        <v>44927</v>
      </c>
      <c r="C139" s="54">
        <v>0.91666666666666663</v>
      </c>
      <c r="D139" s="53">
        <v>5.3</v>
      </c>
      <c r="E139" s="53">
        <v>12.8</v>
      </c>
      <c r="F139" s="53">
        <v>0</v>
      </c>
      <c r="G139" s="53">
        <v>6.1</v>
      </c>
      <c r="H139" s="53">
        <v>-1E-3</v>
      </c>
      <c r="I139" s="53">
        <v>0.9</v>
      </c>
      <c r="J139" s="53" t="s">
        <v>159</v>
      </c>
      <c r="K139" s="53">
        <v>1.3</v>
      </c>
      <c r="L139" s="53" t="s">
        <v>153</v>
      </c>
      <c r="M139" s="54">
        <v>0.90973379629629625</v>
      </c>
      <c r="N139" s="53">
        <v>2.2000000000000002</v>
      </c>
      <c r="O139" s="53" t="s">
        <v>159</v>
      </c>
      <c r="P139" s="54">
        <v>0.91321759259259261</v>
      </c>
      <c r="Q139" s="53">
        <v>0.9</v>
      </c>
      <c r="R139" s="53" t="s">
        <v>150</v>
      </c>
      <c r="S139" s="53">
        <v>0.4</v>
      </c>
      <c r="T139" s="53">
        <v>63.3</v>
      </c>
      <c r="U139" s="53">
        <v>0</v>
      </c>
      <c r="V139" s="53">
        <v>101</v>
      </c>
      <c r="W139" s="53">
        <v>0</v>
      </c>
      <c r="X139" s="53">
        <v>0.51300000000000001</v>
      </c>
      <c r="Y139" s="53">
        <v>18.329999999999998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0.19937778745644419</v>
      </c>
      <c r="AC139" s="63" t="s">
        <v>204</v>
      </c>
      <c r="AE139" s="11">
        <f t="shared" ref="AE139" si="345">SUM(F139:F144)</f>
        <v>0</v>
      </c>
      <c r="AF139" s="11">
        <f t="shared" ref="AF139" si="346">AVERAGE(AB139:AB144)</f>
        <v>0.19937778745644419</v>
      </c>
      <c r="AG139" s="11">
        <f t="shared" ref="AG139" si="347">AVERAGE(G139:G144)</f>
        <v>5.833333333333333</v>
      </c>
      <c r="AH139" s="11" t="e">
        <f t="shared" ref="AH139" si="348">AVERAGE(AC139:AC144)</f>
        <v>#DIV/0!</v>
      </c>
      <c r="AI139" s="11">
        <f t="shared" ref="AI139" si="349">AVERAGE(T139:T144)</f>
        <v>64.333333333333329</v>
      </c>
      <c r="AJ139" s="11">
        <f t="shared" ref="AJ139" si="350">SUMIF(H139:H144,"&gt;0",H139:H144)</f>
        <v>1E-3</v>
      </c>
      <c r="AK139" s="17">
        <f t="shared" ref="AK139" si="351">SUM(AA139:AA144)/60</f>
        <v>0</v>
      </c>
      <c r="AL139" s="17">
        <f t="shared" ref="AL139" si="352">SUM(V139:V144)</f>
        <v>619</v>
      </c>
      <c r="AM139" s="17">
        <f t="shared" ref="AM139" si="353">AVERAGE(W139:W144)</f>
        <v>0</v>
      </c>
      <c r="AN139" s="11">
        <f t="shared" ref="AN139" si="354">AVERAGE(I139:I144)</f>
        <v>1</v>
      </c>
      <c r="AO139" s="11">
        <f t="shared" ref="AO139" si="355">MAX(K139:K144)</f>
        <v>1.6</v>
      </c>
      <c r="AP139" s="13" t="str">
        <f t="shared" ref="AP139" ca="1" si="356">INDIRECT(ADDRESS(MATCH(AO139,K139:K144,0)+A139-1,12))</f>
        <v>ESE</v>
      </c>
      <c r="AQ139" s="13">
        <f t="shared" ref="AQ139" ca="1" si="357">INDIRECT(ADDRESS(MATCH(AO139,K139:K144,0)+A139-1,13))</f>
        <v>0.9507175925925927</v>
      </c>
      <c r="AR139" s="11">
        <f t="shared" ref="AR139" si="358">MAX(N139:N144)</f>
        <v>2.6</v>
      </c>
      <c r="AS139" s="13" t="str">
        <f t="shared" ref="AS139" ca="1" si="359">INDIRECT(ADDRESS(MATCH(AR139,N139:N144,0)+A139-1,15))</f>
        <v>ESE</v>
      </c>
      <c r="AT139" s="13">
        <f t="shared" ref="AT139" ca="1" si="360">INDIRECT(ADDRESS(MATCH(AR139,N139:N144,0)+A139-1,16))</f>
        <v>0.94851851851851843</v>
      </c>
    </row>
    <row r="140" spans="1:46">
      <c r="A140" s="11">
        <v>140</v>
      </c>
      <c r="B140" s="57">
        <v>44927</v>
      </c>
      <c r="C140" s="54">
        <v>0.92361111111111116</v>
      </c>
      <c r="D140" s="53">
        <v>5.3</v>
      </c>
      <c r="E140" s="53">
        <v>12.8</v>
      </c>
      <c r="F140" s="53">
        <v>0</v>
      </c>
      <c r="G140" s="53">
        <v>5.0999999999999996</v>
      </c>
      <c r="H140" s="53">
        <v>-1E-3</v>
      </c>
      <c r="I140" s="53">
        <v>0.9</v>
      </c>
      <c r="J140" s="53" t="s">
        <v>156</v>
      </c>
      <c r="K140" s="53">
        <v>1.1000000000000001</v>
      </c>
      <c r="L140" s="53" t="s">
        <v>153</v>
      </c>
      <c r="M140" s="54">
        <v>0.91878472222222218</v>
      </c>
      <c r="N140" s="53">
        <v>2.1</v>
      </c>
      <c r="O140" s="53" t="s">
        <v>155</v>
      </c>
      <c r="P140" s="54">
        <v>0.92171296296296301</v>
      </c>
      <c r="Q140" s="53">
        <v>0.6</v>
      </c>
      <c r="R140" s="53" t="s">
        <v>161</v>
      </c>
      <c r="S140" s="53">
        <v>0.4</v>
      </c>
      <c r="T140" s="53">
        <v>67.2</v>
      </c>
      <c r="U140" s="53">
        <v>0</v>
      </c>
      <c r="V140" s="53">
        <v>91</v>
      </c>
      <c r="W140" s="53">
        <v>0</v>
      </c>
      <c r="X140" s="53">
        <v>0.51300000000000001</v>
      </c>
      <c r="Y140" s="53">
        <v>18.329999999999998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0.19937778745644419</v>
      </c>
      <c r="AC140" s="63" t="s">
        <v>204</v>
      </c>
    </row>
    <row r="141" spans="1:46">
      <c r="A141" s="11">
        <v>141</v>
      </c>
      <c r="B141" s="57">
        <v>44927</v>
      </c>
      <c r="C141" s="54">
        <v>0.93055555555555547</v>
      </c>
      <c r="D141" s="53">
        <v>5</v>
      </c>
      <c r="E141" s="53">
        <v>12.8</v>
      </c>
      <c r="F141" s="53">
        <v>0</v>
      </c>
      <c r="G141" s="53">
        <v>5.4</v>
      </c>
      <c r="H141" s="53">
        <v>-1E-3</v>
      </c>
      <c r="I141" s="53">
        <v>0.4</v>
      </c>
      <c r="J141" s="53" t="s">
        <v>160</v>
      </c>
      <c r="K141" s="53">
        <v>0.9</v>
      </c>
      <c r="L141" s="53" t="s">
        <v>156</v>
      </c>
      <c r="M141" s="54">
        <v>0.92362268518518509</v>
      </c>
      <c r="N141" s="53">
        <v>1.2</v>
      </c>
      <c r="O141" s="53" t="s">
        <v>161</v>
      </c>
      <c r="P141" s="54">
        <v>0.93016203703703704</v>
      </c>
      <c r="Q141" s="53">
        <v>0.8</v>
      </c>
      <c r="R141" s="53" t="s">
        <v>153</v>
      </c>
      <c r="S141" s="53">
        <v>0.3</v>
      </c>
      <c r="T141" s="53">
        <v>67.099999999999994</v>
      </c>
      <c r="U141" s="53">
        <v>0</v>
      </c>
      <c r="V141" s="53">
        <v>90</v>
      </c>
      <c r="W141" s="53">
        <v>0</v>
      </c>
      <c r="X141" s="53">
        <v>0.51300000000000001</v>
      </c>
      <c r="Y141" s="53">
        <v>18.32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0.19937778745644419</v>
      </c>
      <c r="AC141" s="63" t="s">
        <v>204</v>
      </c>
    </row>
    <row r="142" spans="1:46">
      <c r="A142" s="11">
        <v>142</v>
      </c>
      <c r="B142" s="57">
        <v>44927</v>
      </c>
      <c r="C142" s="54">
        <v>0.9375</v>
      </c>
      <c r="D142" s="53">
        <v>4.8</v>
      </c>
      <c r="E142" s="53">
        <v>12.8</v>
      </c>
      <c r="F142" s="53">
        <v>0</v>
      </c>
      <c r="G142" s="53">
        <v>5.6</v>
      </c>
      <c r="H142" s="53">
        <v>0</v>
      </c>
      <c r="I142" s="53">
        <v>1.2</v>
      </c>
      <c r="J142" s="53" t="s">
        <v>159</v>
      </c>
      <c r="K142" s="53">
        <v>1.2</v>
      </c>
      <c r="L142" s="53" t="s">
        <v>159</v>
      </c>
      <c r="M142" s="54">
        <v>0.9375</v>
      </c>
      <c r="N142" s="53">
        <v>2.4</v>
      </c>
      <c r="O142" s="53" t="s">
        <v>156</v>
      </c>
      <c r="P142" s="54">
        <v>0.93223379629629621</v>
      </c>
      <c r="Q142" s="53">
        <v>1.8</v>
      </c>
      <c r="R142" s="53" t="s">
        <v>150</v>
      </c>
      <c r="S142" s="53">
        <v>0.7</v>
      </c>
      <c r="T142" s="53">
        <v>66.5</v>
      </c>
      <c r="U142" s="53">
        <v>0</v>
      </c>
      <c r="V142" s="53">
        <v>107</v>
      </c>
      <c r="W142" s="53">
        <v>0</v>
      </c>
      <c r="X142" s="53">
        <v>0.51300000000000001</v>
      </c>
      <c r="Y142" s="53">
        <v>18.32</v>
      </c>
      <c r="Z142" s="11">
        <f t="shared" si="342"/>
        <v>0</v>
      </c>
      <c r="AA142" s="11">
        <f t="shared" si="343"/>
        <v>0</v>
      </c>
      <c r="AB142" s="53">
        <f t="shared" si="344"/>
        <v>0.19937778745644419</v>
      </c>
      <c r="AC142" s="63" t="s">
        <v>204</v>
      </c>
    </row>
    <row r="143" spans="1:46">
      <c r="A143" s="11">
        <v>143</v>
      </c>
      <c r="B143" s="57">
        <v>44927</v>
      </c>
      <c r="C143" s="54">
        <v>0.94444444444444453</v>
      </c>
      <c r="D143" s="53">
        <v>4.5999999999999996</v>
      </c>
      <c r="E143" s="53">
        <v>12.8</v>
      </c>
      <c r="F143" s="53">
        <v>0</v>
      </c>
      <c r="G143" s="53">
        <v>6.3</v>
      </c>
      <c r="H143" s="53">
        <v>0</v>
      </c>
      <c r="I143" s="53">
        <v>1</v>
      </c>
      <c r="J143" s="53" t="s">
        <v>151</v>
      </c>
      <c r="K143" s="53">
        <v>1.2</v>
      </c>
      <c r="L143" s="53" t="s">
        <v>159</v>
      </c>
      <c r="M143" s="54">
        <v>0.937962962962963</v>
      </c>
      <c r="N143" s="53">
        <v>2.1</v>
      </c>
      <c r="O143" s="53" t="s">
        <v>150</v>
      </c>
      <c r="P143" s="54">
        <v>0.93784722222222217</v>
      </c>
      <c r="Q143" s="53">
        <v>1.5</v>
      </c>
      <c r="R143" s="53" t="s">
        <v>150</v>
      </c>
      <c r="S143" s="53">
        <v>0.6</v>
      </c>
      <c r="T143" s="53">
        <v>61.5</v>
      </c>
      <c r="U143" s="53">
        <v>0</v>
      </c>
      <c r="V143" s="53">
        <v>115</v>
      </c>
      <c r="W143" s="53">
        <v>0</v>
      </c>
      <c r="X143" s="53">
        <v>0.51300000000000001</v>
      </c>
      <c r="Y143" s="53">
        <v>18.37</v>
      </c>
      <c r="Z143" s="11">
        <f t="shared" si="342"/>
        <v>0</v>
      </c>
      <c r="AA143" s="11">
        <f t="shared" si="343"/>
        <v>0</v>
      </c>
      <c r="AB143" s="53">
        <f t="shared" si="344"/>
        <v>0.19937778745644419</v>
      </c>
      <c r="AC143" s="63" t="s">
        <v>204</v>
      </c>
    </row>
    <row r="144" spans="1:46">
      <c r="A144" s="11">
        <v>144</v>
      </c>
      <c r="B144" s="57">
        <v>44927</v>
      </c>
      <c r="C144" s="54">
        <v>0.95138888888888884</v>
      </c>
      <c r="D144" s="53">
        <v>4.5</v>
      </c>
      <c r="E144" s="53">
        <v>12.8</v>
      </c>
      <c r="F144" s="53">
        <v>0</v>
      </c>
      <c r="G144" s="53">
        <v>6.5</v>
      </c>
      <c r="H144" s="53">
        <v>1E-3</v>
      </c>
      <c r="I144" s="53">
        <v>1.6</v>
      </c>
      <c r="J144" s="53" t="s">
        <v>150</v>
      </c>
      <c r="K144" s="53">
        <v>1.6</v>
      </c>
      <c r="L144" s="53" t="s">
        <v>150</v>
      </c>
      <c r="M144" s="54">
        <v>0.9507175925925927</v>
      </c>
      <c r="N144" s="53">
        <v>2.6</v>
      </c>
      <c r="O144" s="53" t="s">
        <v>150</v>
      </c>
      <c r="P144" s="54">
        <v>0.94851851851851843</v>
      </c>
      <c r="Q144" s="53">
        <v>1.4</v>
      </c>
      <c r="R144" s="53" t="s">
        <v>151</v>
      </c>
      <c r="S144" s="53">
        <v>0.4</v>
      </c>
      <c r="T144" s="53">
        <v>60.4</v>
      </c>
      <c r="U144" s="53">
        <v>0</v>
      </c>
      <c r="V144" s="53">
        <v>115</v>
      </c>
      <c r="W144" s="53">
        <v>0</v>
      </c>
      <c r="X144" s="53">
        <v>0.51300000000000001</v>
      </c>
      <c r="Y144" s="53">
        <v>18.36</v>
      </c>
      <c r="Z144" s="11">
        <f t="shared" si="342"/>
        <v>0.60000000000000009</v>
      </c>
      <c r="AA144" s="11">
        <f t="shared" si="343"/>
        <v>0</v>
      </c>
      <c r="AB144" s="53">
        <f t="shared" si="344"/>
        <v>0.19937778745644419</v>
      </c>
      <c r="AC144" s="63" t="s">
        <v>204</v>
      </c>
    </row>
    <row r="145" spans="1:46">
      <c r="A145" s="11">
        <v>145</v>
      </c>
      <c r="B145" s="57">
        <v>44927</v>
      </c>
      <c r="C145" s="54">
        <v>0.95833333333333337</v>
      </c>
      <c r="D145" s="53">
        <v>4.5</v>
      </c>
      <c r="E145" s="53">
        <v>12.8</v>
      </c>
      <c r="F145" s="53">
        <v>0</v>
      </c>
      <c r="G145" s="53">
        <v>6.1</v>
      </c>
      <c r="H145" s="53">
        <v>-1E-3</v>
      </c>
      <c r="I145" s="53">
        <v>0.6</v>
      </c>
      <c r="J145" s="53" t="s">
        <v>159</v>
      </c>
      <c r="K145" s="53">
        <v>1.6</v>
      </c>
      <c r="L145" s="53" t="s">
        <v>150</v>
      </c>
      <c r="M145" s="54">
        <v>0.95158564814814817</v>
      </c>
      <c r="N145" s="53">
        <v>1.6</v>
      </c>
      <c r="O145" s="53" t="s">
        <v>150</v>
      </c>
      <c r="P145" s="54">
        <v>0.95141203703703703</v>
      </c>
      <c r="Q145" s="53">
        <v>0.5</v>
      </c>
      <c r="R145" s="53" t="s">
        <v>153</v>
      </c>
      <c r="S145" s="53">
        <v>0.4</v>
      </c>
      <c r="T145" s="53">
        <v>63.4</v>
      </c>
      <c r="U145" s="53">
        <v>0</v>
      </c>
      <c r="V145" s="53">
        <v>81</v>
      </c>
      <c r="W145" s="53">
        <v>0</v>
      </c>
      <c r="X145" s="53">
        <v>0.51300000000000001</v>
      </c>
      <c r="Y145" s="53">
        <v>18.350000000000001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0.19937778745644419</v>
      </c>
      <c r="AC145" s="63" t="s">
        <v>204</v>
      </c>
      <c r="AE145" s="11">
        <f t="shared" ref="AE145" si="361">SUM(F145:F150)</f>
        <v>0</v>
      </c>
      <c r="AF145" s="11">
        <f t="shared" ref="AF145" si="362">AVERAGE(AB145:AB150)</f>
        <v>0.19896931535100493</v>
      </c>
      <c r="AG145" s="11">
        <f t="shared" ref="AG145" si="363">AVERAGE(G145:G150)</f>
        <v>4.3833333333333337</v>
      </c>
      <c r="AH145" s="11" t="e">
        <f t="shared" ref="AH145" si="364">AVERAGE(AC145:AC150)</f>
        <v>#DIV/0!</v>
      </c>
      <c r="AI145" s="11">
        <f t="shared" ref="AI145" si="365">AVERAGE(T145:T150)</f>
        <v>71.783333333333346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534</v>
      </c>
      <c r="AM145" s="17">
        <f t="shared" ref="AM145" si="369">AVERAGE(W145:W150)</f>
        <v>0</v>
      </c>
      <c r="AN145" s="11">
        <f t="shared" ref="AN145" si="370">AVERAGE(I145:I150)</f>
        <v>0.69999999999999984</v>
      </c>
      <c r="AO145" s="11">
        <f t="shared" ref="AO145" si="371">MAX(K145:K150)</f>
        <v>1.7</v>
      </c>
      <c r="AP145" s="13" t="str">
        <f t="shared" ref="AP145" ca="1" si="372">INDIRECT(ADDRESS(MATCH(AO145,K145:K150,0)+A145-1,12))</f>
        <v>SE</v>
      </c>
      <c r="AQ145" s="13">
        <f t="shared" ref="AQ145" ca="1" si="373">INDIRECT(ADDRESS(MATCH(AO145,K145:K150,0)+A145-1,13))</f>
        <v>0.97541666666666671</v>
      </c>
      <c r="AR145" s="11">
        <f t="shared" ref="AR145" si="374">MAX(N145:N150)</f>
        <v>3.2</v>
      </c>
      <c r="AS145" s="13" t="str">
        <f t="shared" ref="AS145" ca="1" si="375">INDIRECT(ADDRESS(MATCH(AR145,N145:N150,0)+A145-1,15))</f>
        <v>SSE</v>
      </c>
      <c r="AT145" s="13">
        <f t="shared" ref="AT145" ca="1" si="376">INDIRECT(ADDRESS(MATCH(AR145,N145:N150,0)+A145-1,16))</f>
        <v>0.96913194444444439</v>
      </c>
    </row>
    <row r="146" spans="1:46">
      <c r="A146" s="11">
        <v>146</v>
      </c>
      <c r="B146" s="57">
        <v>44927</v>
      </c>
      <c r="C146" s="54">
        <v>0.96527777777777779</v>
      </c>
      <c r="D146" s="53">
        <v>4.3</v>
      </c>
      <c r="E146" s="53">
        <v>12.8</v>
      </c>
      <c r="F146" s="53">
        <v>0</v>
      </c>
      <c r="G146" s="53">
        <v>5.9</v>
      </c>
      <c r="H146" s="53">
        <v>-1E-3</v>
      </c>
      <c r="I146" s="53">
        <v>0.7</v>
      </c>
      <c r="J146" s="53" t="s">
        <v>153</v>
      </c>
      <c r="K146" s="53">
        <v>0.7</v>
      </c>
      <c r="L146" s="53" t="s">
        <v>153</v>
      </c>
      <c r="M146" s="54">
        <v>0.96527777777777779</v>
      </c>
      <c r="N146" s="53">
        <v>1.8</v>
      </c>
      <c r="O146" s="53" t="s">
        <v>153</v>
      </c>
      <c r="P146" s="54">
        <v>0.96295138888888887</v>
      </c>
      <c r="Q146" s="53">
        <v>1.5</v>
      </c>
      <c r="R146" s="53" t="s">
        <v>159</v>
      </c>
      <c r="S146" s="53">
        <v>0.5</v>
      </c>
      <c r="T146" s="53">
        <v>64.400000000000006</v>
      </c>
      <c r="U146" s="53">
        <v>0</v>
      </c>
      <c r="V146" s="53">
        <v>83</v>
      </c>
      <c r="W146" s="53">
        <v>0</v>
      </c>
      <c r="X146" s="53">
        <v>0.51200000000000001</v>
      </c>
      <c r="Y146" s="53">
        <v>18.34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0.1988876209299171</v>
      </c>
      <c r="AC146" s="63" t="s">
        <v>204</v>
      </c>
    </row>
    <row r="147" spans="1:46">
      <c r="A147" s="11">
        <v>147</v>
      </c>
      <c r="B147" s="57">
        <v>44927</v>
      </c>
      <c r="C147" s="54">
        <v>0.97222222222222221</v>
      </c>
      <c r="D147" s="53">
        <v>4.2</v>
      </c>
      <c r="E147" s="53">
        <v>12.8</v>
      </c>
      <c r="F147" s="53">
        <v>0</v>
      </c>
      <c r="G147" s="53">
        <v>5.7</v>
      </c>
      <c r="H147" s="53">
        <v>0</v>
      </c>
      <c r="I147" s="53">
        <v>1.4</v>
      </c>
      <c r="J147" s="53" t="s">
        <v>159</v>
      </c>
      <c r="K147" s="53">
        <v>1.4</v>
      </c>
      <c r="L147" s="53" t="s">
        <v>159</v>
      </c>
      <c r="M147" s="54">
        <v>0.9721643518518519</v>
      </c>
      <c r="N147" s="53">
        <v>3.2</v>
      </c>
      <c r="O147" s="53" t="s">
        <v>159</v>
      </c>
      <c r="P147" s="54">
        <v>0.96913194444444439</v>
      </c>
      <c r="Q147" s="53">
        <v>1.6</v>
      </c>
      <c r="R147" s="53" t="s">
        <v>151</v>
      </c>
      <c r="S147" s="53">
        <v>0.7</v>
      </c>
      <c r="T147" s="53">
        <v>65.400000000000006</v>
      </c>
      <c r="U147" s="53">
        <v>1</v>
      </c>
      <c r="V147" s="53">
        <v>95</v>
      </c>
      <c r="W147" s="53">
        <v>0</v>
      </c>
      <c r="X147" s="53">
        <v>0.51200000000000001</v>
      </c>
      <c r="Y147" s="53">
        <v>18.329999999999998</v>
      </c>
      <c r="Z147" s="11">
        <f t="shared" si="342"/>
        <v>0</v>
      </c>
      <c r="AA147" s="11">
        <f t="shared" si="343"/>
        <v>0</v>
      </c>
      <c r="AB147" s="53">
        <f t="shared" si="344"/>
        <v>0.1988876209299171</v>
      </c>
      <c r="AC147" s="63" t="s">
        <v>204</v>
      </c>
    </row>
    <row r="148" spans="1:46">
      <c r="A148" s="11">
        <v>148</v>
      </c>
      <c r="B148" s="57">
        <v>44927</v>
      </c>
      <c r="C148" s="54">
        <v>0.97916666666666663</v>
      </c>
      <c r="D148" s="53">
        <v>4.0999999999999996</v>
      </c>
      <c r="E148" s="53">
        <v>12.8</v>
      </c>
      <c r="F148" s="53">
        <v>0</v>
      </c>
      <c r="G148" s="53">
        <v>3.1</v>
      </c>
      <c r="H148" s="53">
        <v>-2E-3</v>
      </c>
      <c r="I148" s="53">
        <v>0.9</v>
      </c>
      <c r="J148" s="53" t="s">
        <v>151</v>
      </c>
      <c r="K148" s="53">
        <v>1.7</v>
      </c>
      <c r="L148" s="53" t="s">
        <v>151</v>
      </c>
      <c r="M148" s="54">
        <v>0.97541666666666671</v>
      </c>
      <c r="N148" s="53">
        <v>2.6</v>
      </c>
      <c r="O148" s="53" t="s">
        <v>151</v>
      </c>
      <c r="P148" s="54">
        <v>0.97332175925925923</v>
      </c>
      <c r="Q148" s="53">
        <v>0</v>
      </c>
      <c r="R148" s="53" t="s">
        <v>155</v>
      </c>
      <c r="S148" s="53">
        <v>0.7</v>
      </c>
      <c r="T148" s="53">
        <v>77</v>
      </c>
      <c r="U148" s="53">
        <v>1</v>
      </c>
      <c r="V148" s="53">
        <v>101</v>
      </c>
      <c r="W148" s="53">
        <v>0</v>
      </c>
      <c r="X148" s="53">
        <v>0.51200000000000001</v>
      </c>
      <c r="Y148" s="53">
        <v>18.32</v>
      </c>
      <c r="Z148" s="11">
        <f t="shared" si="342"/>
        <v>-1.2000000000000002</v>
      </c>
      <c r="AA148" s="11">
        <f t="shared" si="343"/>
        <v>0</v>
      </c>
      <c r="AB148" s="53">
        <f t="shared" si="344"/>
        <v>0.1988876209299171</v>
      </c>
      <c r="AC148" s="63" t="s">
        <v>204</v>
      </c>
    </row>
    <row r="149" spans="1:46">
      <c r="A149" s="11">
        <v>149</v>
      </c>
      <c r="B149" s="57">
        <v>44927</v>
      </c>
      <c r="C149" s="54">
        <v>0.98611111111111116</v>
      </c>
      <c r="D149" s="53">
        <v>3.9</v>
      </c>
      <c r="E149" s="53">
        <v>12.8</v>
      </c>
      <c r="F149" s="53">
        <v>0</v>
      </c>
      <c r="G149" s="53">
        <v>3.1</v>
      </c>
      <c r="H149" s="53">
        <v>-2E-3</v>
      </c>
      <c r="I149" s="53">
        <v>0.3</v>
      </c>
      <c r="J149" s="53" t="s">
        <v>153</v>
      </c>
      <c r="K149" s="53">
        <v>0.9</v>
      </c>
      <c r="L149" s="53" t="s">
        <v>151</v>
      </c>
      <c r="M149" s="54">
        <v>0.97917824074074078</v>
      </c>
      <c r="N149" s="53">
        <v>2.2000000000000002</v>
      </c>
      <c r="O149" s="53" t="s">
        <v>151</v>
      </c>
      <c r="P149" s="54">
        <v>0.98428240740740736</v>
      </c>
      <c r="Q149" s="53">
        <v>0.2</v>
      </c>
      <c r="R149" s="53" t="s">
        <v>155</v>
      </c>
      <c r="S149" s="53">
        <v>0.5</v>
      </c>
      <c r="T149" s="53">
        <v>77.900000000000006</v>
      </c>
      <c r="U149" s="53">
        <v>0</v>
      </c>
      <c r="V149" s="53">
        <v>96</v>
      </c>
      <c r="W149" s="53">
        <v>0</v>
      </c>
      <c r="X149" s="53">
        <v>0.51200000000000001</v>
      </c>
      <c r="Y149" s="53">
        <v>18.350000000000001</v>
      </c>
      <c r="Z149" s="11">
        <f t="shared" si="342"/>
        <v>-1.2000000000000002</v>
      </c>
      <c r="AA149" s="11">
        <f t="shared" si="343"/>
        <v>0</v>
      </c>
      <c r="AB149" s="53">
        <f t="shared" si="344"/>
        <v>0.1988876209299171</v>
      </c>
      <c r="AC149" s="63" t="s">
        <v>204</v>
      </c>
    </row>
    <row r="150" spans="1:46">
      <c r="A150" s="11">
        <v>150</v>
      </c>
      <c r="B150" s="57">
        <v>44927</v>
      </c>
      <c r="C150" s="54">
        <v>0.99305555555555547</v>
      </c>
      <c r="D150" s="53">
        <v>3.6</v>
      </c>
      <c r="E150" s="53">
        <v>12.8</v>
      </c>
      <c r="F150" s="53">
        <v>0</v>
      </c>
      <c r="G150" s="53">
        <v>2.4</v>
      </c>
      <c r="H150" s="53">
        <v>-2E-3</v>
      </c>
      <c r="I150" s="53">
        <v>0.3</v>
      </c>
      <c r="J150" s="53" t="s">
        <v>155</v>
      </c>
      <c r="K150" s="53">
        <v>0.5</v>
      </c>
      <c r="L150" s="53" t="s">
        <v>158</v>
      </c>
      <c r="M150" s="54">
        <v>0.99069444444444443</v>
      </c>
      <c r="N150" s="53">
        <v>1.3</v>
      </c>
      <c r="O150" s="53" t="s">
        <v>154</v>
      </c>
      <c r="P150" s="54">
        <v>0.98685185185185187</v>
      </c>
      <c r="Q150" s="53">
        <v>0.4</v>
      </c>
      <c r="R150" s="53" t="s">
        <v>150</v>
      </c>
      <c r="S150" s="53">
        <v>0.3</v>
      </c>
      <c r="T150" s="53">
        <v>82.6</v>
      </c>
      <c r="U150" s="53">
        <v>0</v>
      </c>
      <c r="V150" s="53">
        <v>78</v>
      </c>
      <c r="W150" s="53">
        <v>0</v>
      </c>
      <c r="X150" s="53">
        <v>0.51200000000000001</v>
      </c>
      <c r="Y150" s="53">
        <v>18.329999999999998</v>
      </c>
      <c r="Z150" s="11">
        <f t="shared" si="342"/>
        <v>-1.2000000000000002</v>
      </c>
      <c r="AA150" s="11">
        <f t="shared" si="343"/>
        <v>0</v>
      </c>
      <c r="AB150" s="53">
        <f t="shared" si="344"/>
        <v>0.1988876209299171</v>
      </c>
      <c r="AC150" s="63" t="s">
        <v>204</v>
      </c>
    </row>
    <row r="151" spans="1:46">
      <c r="A151" s="11">
        <v>151</v>
      </c>
      <c r="B151" s="57">
        <v>44928</v>
      </c>
      <c r="C151" s="54">
        <v>0</v>
      </c>
      <c r="D151" s="53">
        <v>3.2</v>
      </c>
      <c r="E151" s="53">
        <v>12.8</v>
      </c>
      <c r="F151" s="53">
        <v>0</v>
      </c>
      <c r="G151" s="53">
        <v>3.5</v>
      </c>
      <c r="H151" s="53">
        <v>1E-3</v>
      </c>
      <c r="I151" s="53">
        <v>0.9</v>
      </c>
      <c r="J151" s="53" t="s">
        <v>151</v>
      </c>
      <c r="K151" s="53">
        <v>0.9</v>
      </c>
      <c r="L151" s="53" t="s">
        <v>151</v>
      </c>
      <c r="M151" s="54">
        <v>0.99908564814814815</v>
      </c>
      <c r="N151" s="53">
        <v>2.2999999999999998</v>
      </c>
      <c r="O151" s="53" t="s">
        <v>151</v>
      </c>
      <c r="P151" s="54">
        <v>0.9957407407407407</v>
      </c>
      <c r="Q151" s="53">
        <v>0.5</v>
      </c>
      <c r="R151" s="53" t="s">
        <v>156</v>
      </c>
      <c r="S151" s="53">
        <v>0.4</v>
      </c>
      <c r="T151" s="53">
        <v>68.8</v>
      </c>
      <c r="U151" s="53">
        <v>0</v>
      </c>
      <c r="V151" s="53">
        <v>145</v>
      </c>
      <c r="W151" s="53">
        <v>0</v>
      </c>
      <c r="X151" s="53">
        <v>0.51200000000000001</v>
      </c>
      <c r="Y151" s="53">
        <v>18.37</v>
      </c>
      <c r="Z151" s="11">
        <f t="shared" si="342"/>
        <v>0.60000000000000009</v>
      </c>
      <c r="AA151" s="11">
        <f t="shared" si="343"/>
        <v>0</v>
      </c>
      <c r="AB151" s="53">
        <f t="shared" si="344"/>
        <v>0.1988876209299171</v>
      </c>
      <c r="AC151" s="63" t="s">
        <v>204</v>
      </c>
      <c r="AE151" s="11">
        <f t="shared" ref="AE151" si="377">SUM(F151:F156)</f>
        <v>0</v>
      </c>
      <c r="AF151" s="11">
        <f t="shared" ref="AF151" si="378">AVERAGE(AB151:AB156)</f>
        <v>0.1988876209299171</v>
      </c>
      <c r="AG151" s="11">
        <f t="shared" ref="AG151" si="379">AVERAGE(G151:G156)</f>
        <v>2.7333333333333329</v>
      </c>
      <c r="AH151" s="11" t="e">
        <f t="shared" ref="AH151" si="380">AVERAGE(AC151:AC156)</f>
        <v>#DIV/0!</v>
      </c>
      <c r="AI151" s="11">
        <f t="shared" ref="AI151" si="381">AVERAGE(T151:T156)</f>
        <v>78.51666666666668</v>
      </c>
      <c r="AJ151" s="11">
        <f t="shared" ref="AJ151" si="382">SUMIF(H151:H156,"&gt;0",H151:H156)</f>
        <v>1E-3</v>
      </c>
      <c r="AK151" s="17">
        <f t="shared" ref="AK151" si="383">SUM(AA151:AA156)/60</f>
        <v>0</v>
      </c>
      <c r="AL151" s="17">
        <f t="shared" ref="AL151" si="384">SUM(V151:V156)</f>
        <v>603</v>
      </c>
      <c r="AM151" s="17">
        <f t="shared" ref="AM151" si="385">AVERAGE(W151:W156)</f>
        <v>0</v>
      </c>
      <c r="AN151" s="11">
        <f t="shared" ref="AN151" si="386">AVERAGE(I151:I156)</f>
        <v>0.25</v>
      </c>
      <c r="AO151" s="11">
        <f t="shared" ref="AO151" si="387">MAX(K151:K156)</f>
        <v>0.9</v>
      </c>
      <c r="AP151" s="13" t="str">
        <f t="shared" ref="AP151" ca="1" si="388">INDIRECT(ADDRESS(MATCH(AO151,K151:K156,0)+A151-1,12))</f>
        <v>SE</v>
      </c>
      <c r="AQ151" s="13">
        <f t="shared" ref="AQ151" ca="1" si="389">INDIRECT(ADDRESS(MATCH(AO151,K151:K156,0)+A151-1,13))</f>
        <v>0.99908564814814815</v>
      </c>
      <c r="AR151" s="11">
        <f t="shared" ref="AR151" si="390">MAX(N151:N156)</f>
        <v>2.2999999999999998</v>
      </c>
      <c r="AS151" s="13" t="str">
        <f t="shared" ref="AS151" ca="1" si="391">INDIRECT(ADDRESS(MATCH(AR151,N151:N156,0)+A151-1,15))</f>
        <v>SE</v>
      </c>
      <c r="AT151" s="13">
        <f t="shared" ref="AT151" ca="1" si="392">INDIRECT(ADDRESS(MATCH(AR151,N151:N156,0)+A151-1,16))</f>
        <v>0.9957407407407407</v>
      </c>
    </row>
    <row r="152" spans="1:46">
      <c r="A152" s="11">
        <v>152</v>
      </c>
      <c r="B152" s="57">
        <v>44928</v>
      </c>
      <c r="C152" s="54">
        <v>6.9444444444444441E-3</v>
      </c>
      <c r="D152" s="53">
        <v>2.9</v>
      </c>
      <c r="E152" s="53">
        <v>12.8</v>
      </c>
      <c r="F152" s="53">
        <v>0</v>
      </c>
      <c r="G152" s="53">
        <v>3</v>
      </c>
      <c r="H152" s="53">
        <v>-2E-3</v>
      </c>
      <c r="I152" s="53">
        <v>0.3</v>
      </c>
      <c r="J152" s="53" t="s">
        <v>156</v>
      </c>
      <c r="K152" s="53">
        <v>0.9</v>
      </c>
      <c r="L152" s="53" t="s">
        <v>151</v>
      </c>
      <c r="M152" s="54">
        <v>1.1574074074074073E-5</v>
      </c>
      <c r="N152" s="53">
        <v>0.8</v>
      </c>
      <c r="O152" s="53" t="s">
        <v>153</v>
      </c>
      <c r="P152" s="54">
        <v>3.4953703703703705E-3</v>
      </c>
      <c r="Q152" s="53">
        <v>0.5</v>
      </c>
      <c r="R152" s="53" t="s">
        <v>156</v>
      </c>
      <c r="S152" s="53">
        <v>0.2</v>
      </c>
      <c r="T152" s="53">
        <v>79</v>
      </c>
      <c r="U152" s="53">
        <v>0</v>
      </c>
      <c r="V152" s="53">
        <v>101</v>
      </c>
      <c r="W152" s="53">
        <v>0</v>
      </c>
      <c r="X152" s="53">
        <v>0.51200000000000001</v>
      </c>
      <c r="Y152" s="53">
        <v>18.36</v>
      </c>
      <c r="Z152" s="11">
        <f t="shared" si="342"/>
        <v>-1.2000000000000002</v>
      </c>
      <c r="AA152" s="11">
        <f t="shared" si="343"/>
        <v>0</v>
      </c>
      <c r="AB152" s="53">
        <f t="shared" si="344"/>
        <v>0.1988876209299171</v>
      </c>
      <c r="AC152" s="63" t="s">
        <v>204</v>
      </c>
    </row>
    <row r="153" spans="1:46">
      <c r="A153" s="11">
        <v>153</v>
      </c>
      <c r="B153" s="57">
        <v>44928</v>
      </c>
      <c r="C153" s="54">
        <v>1.3888888888888888E-2</v>
      </c>
      <c r="D153" s="53">
        <v>2.6</v>
      </c>
      <c r="E153" s="53">
        <v>12.8</v>
      </c>
      <c r="F153" s="53">
        <v>0</v>
      </c>
      <c r="G153" s="53">
        <v>2.7</v>
      </c>
      <c r="H153" s="53">
        <v>-1E-3</v>
      </c>
      <c r="I153" s="53">
        <v>0.2</v>
      </c>
      <c r="J153" s="53" t="s">
        <v>155</v>
      </c>
      <c r="K153" s="53">
        <v>0.3</v>
      </c>
      <c r="L153" s="53" t="s">
        <v>153</v>
      </c>
      <c r="M153" s="54">
        <v>1.0219907407407408E-2</v>
      </c>
      <c r="N153" s="53">
        <v>0.8</v>
      </c>
      <c r="O153" s="53" t="s">
        <v>149</v>
      </c>
      <c r="P153" s="54">
        <v>9.3287037037037036E-3</v>
      </c>
      <c r="Q153" s="53">
        <v>0.3</v>
      </c>
      <c r="R153" s="53" t="s">
        <v>158</v>
      </c>
      <c r="S153" s="53">
        <v>0.2</v>
      </c>
      <c r="T153" s="53">
        <v>82.5</v>
      </c>
      <c r="U153" s="53">
        <v>0</v>
      </c>
      <c r="V153" s="53">
        <v>77</v>
      </c>
      <c r="W153" s="53">
        <v>0</v>
      </c>
      <c r="X153" s="53">
        <v>0.51200000000000001</v>
      </c>
      <c r="Y153" s="53">
        <v>18.36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0.1988876209299171</v>
      </c>
      <c r="AC153" s="63" t="s">
        <v>204</v>
      </c>
    </row>
    <row r="154" spans="1:46">
      <c r="A154" s="11">
        <v>154</v>
      </c>
      <c r="B154" s="57">
        <v>44928</v>
      </c>
      <c r="C154" s="54">
        <v>2.0833333333333332E-2</v>
      </c>
      <c r="D154" s="53">
        <v>2.2999999999999998</v>
      </c>
      <c r="E154" s="53">
        <v>12.8</v>
      </c>
      <c r="F154" s="53">
        <v>0</v>
      </c>
      <c r="G154" s="53">
        <v>3.1</v>
      </c>
      <c r="H154" s="53">
        <v>-1E-3</v>
      </c>
      <c r="I154" s="53">
        <v>0</v>
      </c>
      <c r="J154" s="53" t="s">
        <v>147</v>
      </c>
      <c r="K154" s="53">
        <v>0.2</v>
      </c>
      <c r="L154" s="53" t="s">
        <v>155</v>
      </c>
      <c r="M154" s="54">
        <v>1.3900462962962962E-2</v>
      </c>
      <c r="N154" s="53">
        <v>0.6</v>
      </c>
      <c r="O154" s="53" t="s">
        <v>159</v>
      </c>
      <c r="P154" s="54">
        <v>1.90625E-2</v>
      </c>
      <c r="Q154" s="53">
        <v>0</v>
      </c>
      <c r="R154" s="53" t="s">
        <v>153</v>
      </c>
      <c r="S154" s="53">
        <v>0.1</v>
      </c>
      <c r="T154" s="53">
        <v>79.900000000000006</v>
      </c>
      <c r="U154" s="53">
        <v>0</v>
      </c>
      <c r="V154" s="53">
        <v>75</v>
      </c>
      <c r="W154" s="53">
        <v>0</v>
      </c>
      <c r="X154" s="53">
        <v>0.51200000000000001</v>
      </c>
      <c r="Y154" s="53">
        <v>18.37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0.1988876209299171</v>
      </c>
      <c r="AC154" s="63" t="s">
        <v>204</v>
      </c>
    </row>
    <row r="155" spans="1:46">
      <c r="A155" s="11">
        <v>155</v>
      </c>
      <c r="B155" s="57">
        <v>44928</v>
      </c>
      <c r="C155" s="54">
        <v>2.7777777777777776E-2</v>
      </c>
      <c r="D155" s="53">
        <v>1.9</v>
      </c>
      <c r="E155" s="53">
        <v>12.8</v>
      </c>
      <c r="F155" s="53">
        <v>0</v>
      </c>
      <c r="G155" s="53">
        <v>2.4</v>
      </c>
      <c r="H155" s="53">
        <v>-1E-3</v>
      </c>
      <c r="I155" s="53">
        <v>0</v>
      </c>
      <c r="J155" s="53" t="s">
        <v>153</v>
      </c>
      <c r="K155" s="53">
        <v>0.1</v>
      </c>
      <c r="L155" s="53" t="s">
        <v>153</v>
      </c>
      <c r="M155" s="54">
        <v>2.5833333333333333E-2</v>
      </c>
      <c r="N155" s="53">
        <v>0.6</v>
      </c>
      <c r="O155" s="53" t="s">
        <v>153</v>
      </c>
      <c r="P155" s="54">
        <v>2.568287037037037E-2</v>
      </c>
      <c r="Q155" s="53">
        <v>0.1</v>
      </c>
      <c r="R155" s="53" t="s">
        <v>153</v>
      </c>
      <c r="S155" s="53">
        <v>0.1</v>
      </c>
      <c r="T155" s="53">
        <v>78.099999999999994</v>
      </c>
      <c r="U155" s="53">
        <v>0</v>
      </c>
      <c r="V155" s="53">
        <v>102</v>
      </c>
      <c r="W155" s="53">
        <v>0</v>
      </c>
      <c r="X155" s="53">
        <v>0.51200000000000001</v>
      </c>
      <c r="Y155" s="53">
        <v>18.38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0.1988876209299171</v>
      </c>
      <c r="AC155" s="63" t="s">
        <v>204</v>
      </c>
    </row>
    <row r="156" spans="1:46">
      <c r="A156" s="11">
        <v>156</v>
      </c>
      <c r="B156" s="57">
        <v>44928</v>
      </c>
      <c r="C156" s="54">
        <v>3.4722222222222224E-2</v>
      </c>
      <c r="D156" s="53">
        <v>1.6</v>
      </c>
      <c r="E156" s="53">
        <v>12.8</v>
      </c>
      <c r="F156" s="53">
        <v>0</v>
      </c>
      <c r="G156" s="53">
        <v>1.7</v>
      </c>
      <c r="H156" s="53">
        <v>-1E-3</v>
      </c>
      <c r="I156" s="53">
        <v>0.1</v>
      </c>
      <c r="J156" s="53" t="s">
        <v>162</v>
      </c>
      <c r="K156" s="53">
        <v>0.1</v>
      </c>
      <c r="L156" s="53" t="s">
        <v>153</v>
      </c>
      <c r="M156" s="54">
        <v>3.246527777777778E-2</v>
      </c>
      <c r="N156" s="53">
        <v>0.7</v>
      </c>
      <c r="O156" s="53" t="s">
        <v>162</v>
      </c>
      <c r="P156" s="54">
        <v>3.0451388888888889E-2</v>
      </c>
      <c r="Q156" s="53">
        <v>0</v>
      </c>
      <c r="R156" s="53" t="s">
        <v>157</v>
      </c>
      <c r="S156" s="53">
        <v>0.2</v>
      </c>
      <c r="T156" s="53">
        <v>82.8</v>
      </c>
      <c r="U156" s="53">
        <v>0</v>
      </c>
      <c r="V156" s="53">
        <v>103</v>
      </c>
      <c r="W156" s="53">
        <v>0</v>
      </c>
      <c r="X156" s="53">
        <v>0.51200000000000001</v>
      </c>
      <c r="Y156" s="53">
        <v>18.37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0.1988876209299171</v>
      </c>
      <c r="AC156" s="63" t="s">
        <v>204</v>
      </c>
    </row>
    <row r="157" spans="1:46">
      <c r="A157" s="11">
        <v>157</v>
      </c>
      <c r="B157" s="57">
        <v>44928</v>
      </c>
      <c r="C157" s="54">
        <v>4.1666666666666664E-2</v>
      </c>
      <c r="D157" s="53">
        <v>1.3</v>
      </c>
      <c r="E157" s="53">
        <v>12.8</v>
      </c>
      <c r="F157" s="53">
        <v>0</v>
      </c>
      <c r="G157" s="53">
        <v>1.7</v>
      </c>
      <c r="H157" s="53">
        <v>-1E-3</v>
      </c>
      <c r="I157" s="53">
        <v>0.2</v>
      </c>
      <c r="J157" s="53" t="s">
        <v>156</v>
      </c>
      <c r="K157" s="53">
        <v>0.2</v>
      </c>
      <c r="L157" s="53" t="s">
        <v>158</v>
      </c>
      <c r="M157" s="54">
        <v>3.888888888888889E-2</v>
      </c>
      <c r="N157" s="53">
        <v>0.7</v>
      </c>
      <c r="O157" s="53" t="s">
        <v>159</v>
      </c>
      <c r="P157" s="54">
        <v>3.7569444444444447E-2</v>
      </c>
      <c r="Q157" s="53">
        <v>0.2</v>
      </c>
      <c r="R157" s="53" t="s">
        <v>161</v>
      </c>
      <c r="S157" s="53">
        <v>0.2</v>
      </c>
      <c r="T157" s="53">
        <v>87.4</v>
      </c>
      <c r="U157" s="53">
        <v>0</v>
      </c>
      <c r="V157" s="53">
        <v>93</v>
      </c>
      <c r="W157" s="53">
        <v>0</v>
      </c>
      <c r="X157" s="53">
        <v>0.51200000000000001</v>
      </c>
      <c r="Y157" s="53">
        <v>18.36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0.1988876209299171</v>
      </c>
      <c r="AC157" s="63" t="s">
        <v>204</v>
      </c>
      <c r="AE157" s="11">
        <f t="shared" ref="AE157" si="393">SUM(F157:F162)</f>
        <v>0</v>
      </c>
      <c r="AF157" s="11">
        <f t="shared" ref="AF157" si="394">AVERAGE(AB157:AB162)</f>
        <v>0.1988876209299171</v>
      </c>
      <c r="AG157" s="11">
        <f t="shared" ref="AG157" si="395">AVERAGE(G157:G162)</f>
        <v>2.5166666666666671</v>
      </c>
      <c r="AH157" s="11" t="e">
        <f t="shared" ref="AH157" si="396">AVERAGE(AC157:AC162)</f>
        <v>#DIV/0!</v>
      </c>
      <c r="AI157" s="11">
        <f t="shared" ref="AI157" si="397">AVERAGE(T157:T162)</f>
        <v>82.61666666666666</v>
      </c>
      <c r="AJ157" s="11">
        <f t="shared" ref="AJ157" si="398">SUMIF(H157:H162,"&gt;0",H157:H162)</f>
        <v>1E-3</v>
      </c>
      <c r="AK157" s="17">
        <f t="shared" ref="AK157" si="399">SUM(AA157:AA162)/60</f>
        <v>0</v>
      </c>
      <c r="AL157" s="17">
        <f t="shared" ref="AL157" si="400">SUM(V157:V162)</f>
        <v>530</v>
      </c>
      <c r="AM157" s="17">
        <f t="shared" ref="AM157" si="401">AVERAGE(W157:W162)</f>
        <v>0</v>
      </c>
      <c r="AN157" s="11">
        <f t="shared" ref="AN157" si="402">AVERAGE(I157:I162)</f>
        <v>0.35000000000000003</v>
      </c>
      <c r="AO157" s="11">
        <f t="shared" ref="AO157" si="403">MAX(K157:K162)</f>
        <v>0.7</v>
      </c>
      <c r="AP157" s="13" t="str">
        <f t="shared" ref="AP157" ca="1" si="404">INDIRECT(ADDRESS(MATCH(AO157,K157:K162,0)+A157-1,12))</f>
        <v>S</v>
      </c>
      <c r="AQ157" s="13">
        <f t="shared" ref="AQ157" ca="1" si="405">INDIRECT(ADDRESS(MATCH(AO157,K157:K162,0)+A157-1,13))</f>
        <v>5.1979166666666667E-2</v>
      </c>
      <c r="AR157" s="11">
        <f t="shared" ref="AR157" si="406">MAX(N157:N162)</f>
        <v>2</v>
      </c>
      <c r="AS157" s="13" t="str">
        <f t="shared" ref="AS157" ca="1" si="407">INDIRECT(ADDRESS(MATCH(AR157,N157:N162,0)+A157-1,15))</f>
        <v>SSE</v>
      </c>
      <c r="AT157" s="13">
        <f t="shared" ref="AT157" ca="1" si="408">INDIRECT(ADDRESS(MATCH(AR157,N157:N162,0)+A157-1,16))</f>
        <v>4.8206018518518523E-2</v>
      </c>
    </row>
    <row r="158" spans="1:46">
      <c r="A158" s="11">
        <v>158</v>
      </c>
      <c r="B158" s="57">
        <v>44928</v>
      </c>
      <c r="C158" s="54">
        <v>4.8611111111111112E-2</v>
      </c>
      <c r="D158" s="53">
        <v>1</v>
      </c>
      <c r="E158" s="53">
        <v>12.8</v>
      </c>
      <c r="F158" s="53">
        <v>0</v>
      </c>
      <c r="G158" s="53">
        <v>3.7</v>
      </c>
      <c r="H158" s="53">
        <v>1E-3</v>
      </c>
      <c r="I158" s="53">
        <v>0.4</v>
      </c>
      <c r="J158" s="53" t="s">
        <v>159</v>
      </c>
      <c r="K158" s="53">
        <v>0.4</v>
      </c>
      <c r="L158" s="53" t="s">
        <v>159</v>
      </c>
      <c r="M158" s="54">
        <v>4.8611111111111112E-2</v>
      </c>
      <c r="N158" s="53">
        <v>2</v>
      </c>
      <c r="O158" s="53" t="s">
        <v>159</v>
      </c>
      <c r="P158" s="54">
        <v>4.8206018518518523E-2</v>
      </c>
      <c r="Q158" s="53">
        <v>1.2</v>
      </c>
      <c r="R158" s="53" t="s">
        <v>151</v>
      </c>
      <c r="S158" s="53">
        <v>0.4</v>
      </c>
      <c r="T158" s="53">
        <v>75.599999999999994</v>
      </c>
      <c r="U158" s="53">
        <v>0</v>
      </c>
      <c r="V158" s="53">
        <v>85</v>
      </c>
      <c r="W158" s="53">
        <v>0</v>
      </c>
      <c r="X158" s="53">
        <v>0.51200000000000001</v>
      </c>
      <c r="Y158" s="53">
        <v>18.350000000000001</v>
      </c>
      <c r="Z158" s="11">
        <f t="shared" si="342"/>
        <v>0.60000000000000009</v>
      </c>
      <c r="AA158" s="11">
        <f t="shared" si="343"/>
        <v>0</v>
      </c>
      <c r="AB158" s="53">
        <f t="shared" si="344"/>
        <v>0.1988876209299171</v>
      </c>
      <c r="AC158" s="63" t="s">
        <v>204</v>
      </c>
    </row>
    <row r="159" spans="1:46">
      <c r="A159" s="11">
        <v>159</v>
      </c>
      <c r="B159" s="57">
        <v>44928</v>
      </c>
      <c r="C159" s="54">
        <v>5.5555555555555552E-2</v>
      </c>
      <c r="D159" s="53">
        <v>0.8</v>
      </c>
      <c r="E159" s="53">
        <v>12.7</v>
      </c>
      <c r="F159" s="53">
        <v>0</v>
      </c>
      <c r="G159" s="53">
        <v>1.3</v>
      </c>
      <c r="H159" s="53">
        <v>-1E-3</v>
      </c>
      <c r="I159" s="53">
        <v>0.6</v>
      </c>
      <c r="J159" s="53" t="s">
        <v>160</v>
      </c>
      <c r="K159" s="53">
        <v>0.7</v>
      </c>
      <c r="L159" s="53" t="s">
        <v>153</v>
      </c>
      <c r="M159" s="54">
        <v>5.1979166666666667E-2</v>
      </c>
      <c r="N159" s="53">
        <v>1.4</v>
      </c>
      <c r="O159" s="53" t="s">
        <v>153</v>
      </c>
      <c r="P159" s="54">
        <v>4.8645833333333333E-2</v>
      </c>
      <c r="Q159" s="53">
        <v>0.4</v>
      </c>
      <c r="R159" s="53" t="s">
        <v>161</v>
      </c>
      <c r="S159" s="53">
        <v>0.2</v>
      </c>
      <c r="T159" s="53">
        <v>84.4</v>
      </c>
      <c r="U159" s="53">
        <v>0</v>
      </c>
      <c r="V159" s="53">
        <v>76</v>
      </c>
      <c r="W159" s="53">
        <v>0</v>
      </c>
      <c r="X159" s="53">
        <v>0.51200000000000001</v>
      </c>
      <c r="Y159" s="53">
        <v>18.38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0.1988876209299171</v>
      </c>
      <c r="AC159" s="63" t="s">
        <v>204</v>
      </c>
    </row>
    <row r="160" spans="1:46">
      <c r="A160" s="11">
        <v>160</v>
      </c>
      <c r="B160" s="57">
        <v>44928</v>
      </c>
      <c r="C160" s="54">
        <v>6.25E-2</v>
      </c>
      <c r="D160" s="53">
        <v>0.7</v>
      </c>
      <c r="E160" s="53">
        <v>12.8</v>
      </c>
      <c r="F160" s="53">
        <v>0</v>
      </c>
      <c r="G160" s="53">
        <v>2.9</v>
      </c>
      <c r="H160" s="53">
        <v>0</v>
      </c>
      <c r="I160" s="53">
        <v>0.2</v>
      </c>
      <c r="J160" s="53" t="s">
        <v>153</v>
      </c>
      <c r="K160" s="53">
        <v>0.6</v>
      </c>
      <c r="L160" s="53" t="s">
        <v>160</v>
      </c>
      <c r="M160" s="54">
        <v>5.5567129629629626E-2</v>
      </c>
      <c r="N160" s="53">
        <v>0.8</v>
      </c>
      <c r="O160" s="53" t="s">
        <v>160</v>
      </c>
      <c r="P160" s="54">
        <v>5.6134259259259266E-2</v>
      </c>
      <c r="Q160" s="53">
        <v>0</v>
      </c>
      <c r="R160" s="53" t="s">
        <v>161</v>
      </c>
      <c r="S160" s="53">
        <v>0.2</v>
      </c>
      <c r="T160" s="53">
        <v>80.599999999999994</v>
      </c>
      <c r="U160" s="53">
        <v>0</v>
      </c>
      <c r="V160" s="53">
        <v>104</v>
      </c>
      <c r="W160" s="53">
        <v>0</v>
      </c>
      <c r="X160" s="53">
        <v>0.51200000000000001</v>
      </c>
      <c r="Y160" s="53">
        <v>18.37</v>
      </c>
      <c r="Z160" s="11">
        <f t="shared" si="342"/>
        <v>0</v>
      </c>
      <c r="AA160" s="11">
        <f t="shared" si="343"/>
        <v>0</v>
      </c>
      <c r="AB160" s="53">
        <f t="shared" si="344"/>
        <v>0.1988876209299171</v>
      </c>
      <c r="AC160" s="63" t="s">
        <v>204</v>
      </c>
    </row>
    <row r="161" spans="1:46">
      <c r="A161" s="11">
        <v>161</v>
      </c>
      <c r="B161" s="57">
        <v>44928</v>
      </c>
      <c r="C161" s="54">
        <v>6.9444444444444434E-2</v>
      </c>
      <c r="D161" s="53">
        <v>0.5</v>
      </c>
      <c r="E161" s="53">
        <v>12.7</v>
      </c>
      <c r="F161" s="53">
        <v>0</v>
      </c>
      <c r="G161" s="53">
        <v>2.7</v>
      </c>
      <c r="H161" s="53">
        <v>0</v>
      </c>
      <c r="I161" s="53">
        <v>0.3</v>
      </c>
      <c r="J161" s="53" t="s">
        <v>157</v>
      </c>
      <c r="K161" s="53">
        <v>0.3</v>
      </c>
      <c r="L161" s="53" t="s">
        <v>155</v>
      </c>
      <c r="M161" s="54">
        <v>6.7592592592592593E-2</v>
      </c>
      <c r="N161" s="53">
        <v>0.9</v>
      </c>
      <c r="O161" s="53" t="s">
        <v>155</v>
      </c>
      <c r="P161" s="54">
        <v>6.3495370370370369E-2</v>
      </c>
      <c r="Q161" s="53">
        <v>0</v>
      </c>
      <c r="R161" s="53" t="s">
        <v>150</v>
      </c>
      <c r="S161" s="53">
        <v>0.3</v>
      </c>
      <c r="T161" s="53">
        <v>84.4</v>
      </c>
      <c r="U161" s="53">
        <v>0</v>
      </c>
      <c r="V161" s="53">
        <v>90</v>
      </c>
      <c r="W161" s="53">
        <v>0</v>
      </c>
      <c r="X161" s="53">
        <v>0.51200000000000001</v>
      </c>
      <c r="Y161" s="53">
        <v>18.399999999999999</v>
      </c>
      <c r="Z161" s="11">
        <f t="shared" si="342"/>
        <v>0</v>
      </c>
      <c r="AA161" s="11">
        <f t="shared" si="343"/>
        <v>0</v>
      </c>
      <c r="AB161" s="53">
        <f t="shared" si="344"/>
        <v>0.1988876209299171</v>
      </c>
      <c r="AC161" s="63" t="s">
        <v>204</v>
      </c>
    </row>
    <row r="162" spans="1:46">
      <c r="A162" s="11">
        <v>162</v>
      </c>
      <c r="B162" s="57">
        <v>44928</v>
      </c>
      <c r="C162" s="54">
        <v>7.6388888888888895E-2</v>
      </c>
      <c r="D162" s="53">
        <v>0.4</v>
      </c>
      <c r="E162" s="53">
        <v>12.7</v>
      </c>
      <c r="F162" s="53">
        <v>0</v>
      </c>
      <c r="G162" s="53">
        <v>2.8</v>
      </c>
      <c r="H162" s="53">
        <v>0</v>
      </c>
      <c r="I162" s="53">
        <v>0.4</v>
      </c>
      <c r="J162" s="53" t="s">
        <v>152</v>
      </c>
      <c r="K162" s="53">
        <v>0.4</v>
      </c>
      <c r="L162" s="53" t="s">
        <v>152</v>
      </c>
      <c r="M162" s="54">
        <v>7.6388888888888895E-2</v>
      </c>
      <c r="N162" s="53">
        <v>1.3</v>
      </c>
      <c r="O162" s="53" t="s">
        <v>159</v>
      </c>
      <c r="P162" s="54">
        <v>7.631944444444444E-2</v>
      </c>
      <c r="Q162" s="53">
        <v>1.1000000000000001</v>
      </c>
      <c r="R162" s="53" t="s">
        <v>159</v>
      </c>
      <c r="S162" s="53">
        <v>0.4</v>
      </c>
      <c r="T162" s="53">
        <v>83.3</v>
      </c>
      <c r="U162" s="53">
        <v>1</v>
      </c>
      <c r="V162" s="53">
        <v>82</v>
      </c>
      <c r="W162" s="53">
        <v>0</v>
      </c>
      <c r="X162" s="53">
        <v>0.51200000000000001</v>
      </c>
      <c r="Y162" s="53">
        <v>18.399999999999999</v>
      </c>
      <c r="Z162" s="11">
        <f t="shared" si="342"/>
        <v>0</v>
      </c>
      <c r="AA162" s="11">
        <f t="shared" si="343"/>
        <v>0</v>
      </c>
      <c r="AB162" s="53">
        <f t="shared" si="344"/>
        <v>0.1988876209299171</v>
      </c>
      <c r="AC162" s="63" t="s">
        <v>204</v>
      </c>
    </row>
    <row r="163" spans="1:46">
      <c r="A163" s="11">
        <v>163</v>
      </c>
      <c r="B163" s="57">
        <v>44928</v>
      </c>
      <c r="C163" s="54">
        <v>8.3333333333333329E-2</v>
      </c>
      <c r="D163" s="53">
        <v>0.4</v>
      </c>
      <c r="E163" s="53">
        <v>12.8</v>
      </c>
      <c r="F163" s="53">
        <v>0</v>
      </c>
      <c r="G163" s="53">
        <v>5.3</v>
      </c>
      <c r="H163" s="53">
        <v>2E-3</v>
      </c>
      <c r="I163" s="53">
        <v>1.4</v>
      </c>
      <c r="J163" s="53" t="s">
        <v>159</v>
      </c>
      <c r="K163" s="53">
        <v>1.4</v>
      </c>
      <c r="L163" s="53" t="s">
        <v>159</v>
      </c>
      <c r="M163" s="54">
        <v>8.3333333333333329E-2</v>
      </c>
      <c r="N163" s="53">
        <v>2.9</v>
      </c>
      <c r="O163" s="53" t="s">
        <v>151</v>
      </c>
      <c r="P163" s="54">
        <v>8.3252314814814821E-2</v>
      </c>
      <c r="Q163" s="53">
        <v>2.2000000000000002</v>
      </c>
      <c r="R163" s="53" t="s">
        <v>150</v>
      </c>
      <c r="S163" s="53">
        <v>0.6</v>
      </c>
      <c r="T163" s="53">
        <v>71</v>
      </c>
      <c r="U163" s="53">
        <v>1</v>
      </c>
      <c r="V163" s="53">
        <v>118</v>
      </c>
      <c r="W163" s="53">
        <v>0</v>
      </c>
      <c r="X163" s="53">
        <v>0.51200000000000001</v>
      </c>
      <c r="Y163" s="53">
        <v>18.43</v>
      </c>
      <c r="Z163" s="11">
        <f t="shared" si="342"/>
        <v>1.2000000000000002</v>
      </c>
      <c r="AA163" s="11">
        <f t="shared" si="343"/>
        <v>0</v>
      </c>
      <c r="AB163" s="53">
        <f t="shared" si="344"/>
        <v>0.1988876209299171</v>
      </c>
      <c r="AC163" s="63" t="s">
        <v>204</v>
      </c>
      <c r="AE163" s="11">
        <f t="shared" ref="AE163" si="409">SUM(F163:F168)</f>
        <v>0</v>
      </c>
      <c r="AF163" s="11">
        <f t="shared" ref="AF163" si="410">AVERAGE(AB163:AB168)</f>
        <v>0.1988876209299171</v>
      </c>
      <c r="AG163" s="11">
        <f t="shared" ref="AG163" si="411">AVERAGE(G163:G168)</f>
        <v>4.8999999999999995</v>
      </c>
      <c r="AH163" s="11" t="e">
        <f t="shared" ref="AH163" si="412">AVERAGE(AC163:AC168)</f>
        <v>#DIV/0!</v>
      </c>
      <c r="AI163" s="11">
        <f t="shared" ref="AI163" si="413">AVERAGE(T163:T168)</f>
        <v>71.650000000000006</v>
      </c>
      <c r="AJ163" s="11">
        <f t="shared" ref="AJ163" si="414">SUMIF(H163:H168,"&gt;0",H163:H168)</f>
        <v>9.0000000000000011E-3</v>
      </c>
      <c r="AK163" s="17">
        <f t="shared" ref="AK163" si="415">SUM(AA163:AA168)/60</f>
        <v>0</v>
      </c>
      <c r="AL163" s="17">
        <f t="shared" ref="AL163" si="416">SUM(V163:V168)</f>
        <v>687</v>
      </c>
      <c r="AM163" s="17">
        <f t="shared" ref="AM163" si="417">AVERAGE(W163:W168)</f>
        <v>0</v>
      </c>
      <c r="AN163" s="11">
        <f t="shared" ref="AN163" si="418">AVERAGE(I163:I168)</f>
        <v>1.6166666666666665</v>
      </c>
      <c r="AO163" s="11">
        <f t="shared" ref="AO163" si="419">MAX(K163:K168)</f>
        <v>2.6</v>
      </c>
      <c r="AP163" s="13" t="str">
        <f t="shared" ref="AP163" ca="1" si="420">INDIRECT(ADDRESS(MATCH(AO163,K163:K168,0)+A163-1,12))</f>
        <v>SE</v>
      </c>
      <c r="AQ163" s="13">
        <f t="shared" ref="AQ163" ca="1" si="421">INDIRECT(ADDRESS(MATCH(AO163,K163:K168,0)+A163-1,13))</f>
        <v>0.11804398148148149</v>
      </c>
      <c r="AR163" s="11">
        <f t="shared" ref="AR163" si="422">MAX(N163:N168)</f>
        <v>3.9</v>
      </c>
      <c r="AS163" s="13" t="str">
        <f t="shared" ref="AS163" ca="1" si="423">INDIRECT(ADDRESS(MATCH(AR163,N163:N168,0)+A163-1,15))</f>
        <v>SSE</v>
      </c>
      <c r="AT163" s="13">
        <f t="shared" ref="AT163" ca="1" si="424">INDIRECT(ADDRESS(MATCH(AR163,N163:N168,0)+A163-1,16))</f>
        <v>0.11184027777777777</v>
      </c>
    </row>
    <row r="164" spans="1:46">
      <c r="A164" s="11">
        <v>164</v>
      </c>
      <c r="B164" s="57">
        <v>44928</v>
      </c>
      <c r="C164" s="54">
        <v>9.0277777777777776E-2</v>
      </c>
      <c r="D164" s="53">
        <v>0.5</v>
      </c>
      <c r="E164" s="53">
        <v>12.8</v>
      </c>
      <c r="F164" s="53">
        <v>0</v>
      </c>
      <c r="G164" s="53">
        <v>6</v>
      </c>
      <c r="H164" s="53">
        <v>3.0000000000000001E-3</v>
      </c>
      <c r="I164" s="53">
        <v>2.2999999999999998</v>
      </c>
      <c r="J164" s="53" t="s">
        <v>151</v>
      </c>
      <c r="K164" s="53">
        <v>2.4</v>
      </c>
      <c r="L164" s="53" t="s">
        <v>151</v>
      </c>
      <c r="M164" s="54">
        <v>8.8495370370370363E-2</v>
      </c>
      <c r="N164" s="53">
        <v>3.1</v>
      </c>
      <c r="O164" s="53" t="s">
        <v>150</v>
      </c>
      <c r="P164" s="54">
        <v>8.6504629629629626E-2</v>
      </c>
      <c r="Q164" s="53">
        <v>2.1</v>
      </c>
      <c r="R164" s="53" t="s">
        <v>151</v>
      </c>
      <c r="S164" s="53">
        <v>0.4</v>
      </c>
      <c r="T164" s="53">
        <v>66.2</v>
      </c>
      <c r="U164" s="53">
        <v>0</v>
      </c>
      <c r="V164" s="53">
        <v>154</v>
      </c>
      <c r="W164" s="53">
        <v>0</v>
      </c>
      <c r="X164" s="53">
        <v>0.51200000000000001</v>
      </c>
      <c r="Y164" s="53">
        <v>18.420000000000002</v>
      </c>
      <c r="Z164" s="11">
        <f t="shared" si="342"/>
        <v>1.8000000000000003</v>
      </c>
      <c r="AA164" s="11">
        <f t="shared" si="343"/>
        <v>0</v>
      </c>
      <c r="AB164" s="53">
        <f t="shared" si="344"/>
        <v>0.1988876209299171</v>
      </c>
      <c r="AC164" s="63" t="s">
        <v>204</v>
      </c>
    </row>
    <row r="165" spans="1:46">
      <c r="A165" s="11">
        <v>165</v>
      </c>
      <c r="B165" s="57">
        <v>44928</v>
      </c>
      <c r="C165" s="54">
        <v>9.7222222222222224E-2</v>
      </c>
      <c r="D165" s="53">
        <v>1</v>
      </c>
      <c r="E165" s="53">
        <v>12.7</v>
      </c>
      <c r="F165" s="53">
        <v>0</v>
      </c>
      <c r="G165" s="53">
        <v>5.6</v>
      </c>
      <c r="H165" s="53">
        <v>0</v>
      </c>
      <c r="I165" s="53">
        <v>1.7</v>
      </c>
      <c r="J165" s="53" t="s">
        <v>151</v>
      </c>
      <c r="K165" s="53">
        <v>2.2999999999999998</v>
      </c>
      <c r="L165" s="53" t="s">
        <v>151</v>
      </c>
      <c r="M165" s="54">
        <v>9.0300925925925923E-2</v>
      </c>
      <c r="N165" s="53">
        <v>3.2</v>
      </c>
      <c r="O165" s="53" t="s">
        <v>159</v>
      </c>
      <c r="P165" s="54">
        <v>9.6793981481481481E-2</v>
      </c>
      <c r="Q165" s="53">
        <v>2</v>
      </c>
      <c r="R165" s="53" t="s">
        <v>159</v>
      </c>
      <c r="S165" s="53">
        <v>0.4</v>
      </c>
      <c r="T165" s="53">
        <v>67.599999999999994</v>
      </c>
      <c r="U165" s="53">
        <v>0</v>
      </c>
      <c r="V165" s="53">
        <v>98</v>
      </c>
      <c r="W165" s="53">
        <v>0</v>
      </c>
      <c r="X165" s="53">
        <v>0.51200000000000001</v>
      </c>
      <c r="Y165" s="53">
        <v>18.41</v>
      </c>
      <c r="Z165" s="11">
        <f t="shared" si="342"/>
        <v>0</v>
      </c>
      <c r="AA165" s="11">
        <f t="shared" si="343"/>
        <v>0</v>
      </c>
      <c r="AB165" s="53">
        <f t="shared" si="344"/>
        <v>0.1988876209299171</v>
      </c>
      <c r="AC165" s="63" t="s">
        <v>204</v>
      </c>
    </row>
    <row r="166" spans="1:46">
      <c r="A166" s="11">
        <v>166</v>
      </c>
      <c r="B166" s="57">
        <v>44928</v>
      </c>
      <c r="C166" s="54">
        <v>0.10416666666666667</v>
      </c>
      <c r="D166" s="53">
        <v>1.4</v>
      </c>
      <c r="E166" s="53">
        <v>12.7</v>
      </c>
      <c r="F166" s="53">
        <v>0</v>
      </c>
      <c r="G166" s="53">
        <v>2</v>
      </c>
      <c r="H166" s="53">
        <v>-2E-3</v>
      </c>
      <c r="I166" s="53">
        <v>1.1000000000000001</v>
      </c>
      <c r="J166" s="53" t="s">
        <v>159</v>
      </c>
      <c r="K166" s="53">
        <v>1.8</v>
      </c>
      <c r="L166" s="53" t="s">
        <v>151</v>
      </c>
      <c r="M166" s="54">
        <v>9.9155092592592586E-2</v>
      </c>
      <c r="N166" s="53">
        <v>3.4</v>
      </c>
      <c r="O166" s="53" t="s">
        <v>151</v>
      </c>
      <c r="P166" s="54">
        <v>9.8726851851851857E-2</v>
      </c>
      <c r="Q166" s="53">
        <v>0.2</v>
      </c>
      <c r="R166" s="53" t="s">
        <v>155</v>
      </c>
      <c r="S166" s="53">
        <v>0.8</v>
      </c>
      <c r="T166" s="53">
        <v>79.900000000000006</v>
      </c>
      <c r="U166" s="53">
        <v>0</v>
      </c>
      <c r="V166" s="53">
        <v>91</v>
      </c>
      <c r="W166" s="53">
        <v>0</v>
      </c>
      <c r="X166" s="53">
        <v>0.51200000000000001</v>
      </c>
      <c r="Y166" s="53">
        <v>18.37</v>
      </c>
      <c r="Z166" s="11">
        <f t="shared" si="342"/>
        <v>-1.2000000000000002</v>
      </c>
      <c r="AA166" s="11">
        <f t="shared" si="343"/>
        <v>0</v>
      </c>
      <c r="AB166" s="53">
        <f t="shared" si="344"/>
        <v>0.1988876209299171</v>
      </c>
      <c r="AC166" s="63" t="s">
        <v>204</v>
      </c>
    </row>
    <row r="167" spans="1:46">
      <c r="A167" s="11">
        <v>167</v>
      </c>
      <c r="B167" s="57">
        <v>44928</v>
      </c>
      <c r="C167" s="54">
        <v>0.1111111111111111</v>
      </c>
      <c r="D167" s="53">
        <v>1.7</v>
      </c>
      <c r="E167" s="53">
        <v>12.7</v>
      </c>
      <c r="F167" s="53">
        <v>0</v>
      </c>
      <c r="G167" s="53">
        <v>4</v>
      </c>
      <c r="H167" s="53">
        <v>-2E-3</v>
      </c>
      <c r="I167" s="53">
        <v>0.6</v>
      </c>
      <c r="J167" s="53" t="s">
        <v>147</v>
      </c>
      <c r="K167" s="53">
        <v>1.1000000000000001</v>
      </c>
      <c r="L167" s="53" t="s">
        <v>159</v>
      </c>
      <c r="M167" s="54">
        <v>0.10417824074074074</v>
      </c>
      <c r="N167" s="53">
        <v>3.2</v>
      </c>
      <c r="O167" s="53" t="s">
        <v>151</v>
      </c>
      <c r="P167" s="54">
        <v>0.11069444444444444</v>
      </c>
      <c r="Q167" s="53">
        <v>2.2000000000000002</v>
      </c>
      <c r="R167" s="53" t="s">
        <v>159</v>
      </c>
      <c r="S167" s="53">
        <v>0.8</v>
      </c>
      <c r="T167" s="53">
        <v>80.900000000000006</v>
      </c>
      <c r="U167" s="53">
        <v>0</v>
      </c>
      <c r="V167" s="53">
        <v>93</v>
      </c>
      <c r="W167" s="53">
        <v>0</v>
      </c>
      <c r="X167" s="53">
        <v>0.51200000000000001</v>
      </c>
      <c r="Y167" s="53">
        <v>18.420000000000002</v>
      </c>
      <c r="Z167" s="11">
        <f t="shared" si="342"/>
        <v>-1.2000000000000002</v>
      </c>
      <c r="AA167" s="11">
        <f t="shared" si="343"/>
        <v>0</v>
      </c>
      <c r="AB167" s="53">
        <f t="shared" si="344"/>
        <v>0.1988876209299171</v>
      </c>
      <c r="AC167" s="63" t="s">
        <v>204</v>
      </c>
    </row>
    <row r="168" spans="1:46">
      <c r="A168" s="11">
        <v>168</v>
      </c>
      <c r="B168" s="57">
        <v>44928</v>
      </c>
      <c r="C168" s="54">
        <v>0.11805555555555557</v>
      </c>
      <c r="D168" s="53">
        <v>1.8</v>
      </c>
      <c r="E168" s="53">
        <v>12.7</v>
      </c>
      <c r="F168" s="53">
        <v>0</v>
      </c>
      <c r="G168" s="53">
        <v>6.5</v>
      </c>
      <c r="H168" s="53">
        <v>4.0000000000000001E-3</v>
      </c>
      <c r="I168" s="53">
        <v>2.6</v>
      </c>
      <c r="J168" s="53" t="s">
        <v>151</v>
      </c>
      <c r="K168" s="53">
        <v>2.6</v>
      </c>
      <c r="L168" s="53" t="s">
        <v>151</v>
      </c>
      <c r="M168" s="54">
        <v>0.11804398148148149</v>
      </c>
      <c r="N168" s="53">
        <v>3.9</v>
      </c>
      <c r="O168" s="53" t="s">
        <v>159</v>
      </c>
      <c r="P168" s="54">
        <v>0.11184027777777777</v>
      </c>
      <c r="Q168" s="53">
        <v>2</v>
      </c>
      <c r="R168" s="53" t="s">
        <v>151</v>
      </c>
      <c r="S168" s="53">
        <v>0.5</v>
      </c>
      <c r="T168" s="53">
        <v>64.3</v>
      </c>
      <c r="U168" s="53">
        <v>1</v>
      </c>
      <c r="V168" s="53">
        <v>133</v>
      </c>
      <c r="W168" s="53">
        <v>0</v>
      </c>
      <c r="X168" s="53">
        <v>0.51200000000000001</v>
      </c>
      <c r="Y168" s="53">
        <v>18.41</v>
      </c>
      <c r="Z168" s="11">
        <f t="shared" si="342"/>
        <v>2.4000000000000004</v>
      </c>
      <c r="AA168" s="11">
        <f t="shared" si="343"/>
        <v>0</v>
      </c>
      <c r="AB168" s="53">
        <f t="shared" si="344"/>
        <v>0.1988876209299171</v>
      </c>
      <c r="AC168" s="63" t="s">
        <v>204</v>
      </c>
    </row>
    <row r="169" spans="1:46">
      <c r="A169" s="11">
        <v>169</v>
      </c>
      <c r="B169" s="57">
        <v>44928</v>
      </c>
      <c r="C169" s="54">
        <v>0.125</v>
      </c>
      <c r="D169" s="53">
        <v>2.2000000000000002</v>
      </c>
      <c r="E169" s="53">
        <v>12.7</v>
      </c>
      <c r="F169" s="53">
        <v>0</v>
      </c>
      <c r="G169" s="53">
        <v>6.3</v>
      </c>
      <c r="H169" s="53">
        <v>1E-3</v>
      </c>
      <c r="I169" s="53">
        <v>2.5</v>
      </c>
      <c r="J169" s="53" t="s">
        <v>151</v>
      </c>
      <c r="K169" s="53">
        <v>2.6</v>
      </c>
      <c r="L169" s="53" t="s">
        <v>151</v>
      </c>
      <c r="M169" s="54">
        <v>0.12077546296296297</v>
      </c>
      <c r="N169" s="53">
        <v>4.0999999999999996</v>
      </c>
      <c r="O169" s="53" t="s">
        <v>151</v>
      </c>
      <c r="P169" s="54">
        <v>0.12055555555555557</v>
      </c>
      <c r="Q169" s="53">
        <v>2.5</v>
      </c>
      <c r="R169" s="53" t="s">
        <v>150</v>
      </c>
      <c r="S169" s="53">
        <v>0.6</v>
      </c>
      <c r="T169" s="53">
        <v>64.2</v>
      </c>
      <c r="U169" s="53">
        <v>0</v>
      </c>
      <c r="V169" s="53">
        <v>104</v>
      </c>
      <c r="W169" s="53">
        <v>0</v>
      </c>
      <c r="X169" s="53">
        <v>0.51200000000000001</v>
      </c>
      <c r="Y169" s="53">
        <v>18.39</v>
      </c>
      <c r="Z169" s="11">
        <f t="shared" si="342"/>
        <v>0.60000000000000009</v>
      </c>
      <c r="AA169" s="11">
        <f t="shared" si="343"/>
        <v>0</v>
      </c>
      <c r="AB169" s="53">
        <f t="shared" si="344"/>
        <v>0.1988876209299171</v>
      </c>
      <c r="AC169" s="63" t="s">
        <v>204</v>
      </c>
      <c r="AE169" s="11">
        <f t="shared" ref="AE169" si="425">SUM(F169:F174)</f>
        <v>0</v>
      </c>
      <c r="AF169" s="11">
        <f t="shared" ref="AF169" si="426">AVERAGE(AB169:AB174)</f>
        <v>0.19847992463387046</v>
      </c>
      <c r="AG169" s="11">
        <f t="shared" ref="AG169" si="427">AVERAGE(G169:G174)</f>
        <v>6.6166666666666671</v>
      </c>
      <c r="AH169" s="11" t="e">
        <f t="shared" ref="AH169" si="428">AVERAGE(AC169:AC174)</f>
        <v>#DIV/0!</v>
      </c>
      <c r="AI169" s="11">
        <f t="shared" ref="AI169" si="429">AVERAGE(T169:T174)</f>
        <v>63.283333333333331</v>
      </c>
      <c r="AJ169" s="11">
        <f t="shared" ref="AJ169" si="430">SUMIF(H169:H174,"&gt;0",H169:H174)</f>
        <v>1E-3</v>
      </c>
      <c r="AK169" s="17">
        <f t="shared" ref="AK169" si="431">SUM(AA169:AA174)/60</f>
        <v>0</v>
      </c>
      <c r="AL169" s="17">
        <f t="shared" ref="AL169" si="432">SUM(V169:V174)</f>
        <v>623</v>
      </c>
      <c r="AM169" s="17">
        <f t="shared" ref="AM169" si="433">AVERAGE(W169:W174)</f>
        <v>0</v>
      </c>
      <c r="AN169" s="11">
        <f t="shared" ref="AN169" si="434">AVERAGE(I169:I174)</f>
        <v>2.7833333333333332</v>
      </c>
      <c r="AO169" s="11">
        <f t="shared" ref="AO169" si="435">MAX(K169:K174)</f>
        <v>3.4</v>
      </c>
      <c r="AP169" s="13" t="str">
        <f t="shared" ref="AP169" ca="1" si="436">INDIRECT(ADDRESS(MATCH(AO169,K169:K174,0)+A169-1,12))</f>
        <v>SE</v>
      </c>
      <c r="AQ169" s="13">
        <f t="shared" ref="AQ169" ca="1" si="437">INDIRECT(ADDRESS(MATCH(AO169,K169:K174,0)+A169-1,13))</f>
        <v>0.14583333333333334</v>
      </c>
      <c r="AR169" s="11">
        <f t="shared" ref="AR169" si="438">MAX(N169:N174)</f>
        <v>4.8</v>
      </c>
      <c r="AS169" s="13" t="str">
        <f t="shared" ref="AS169" ca="1" si="439">INDIRECT(ADDRESS(MATCH(AR169,N169:N174,0)+A169-1,15))</f>
        <v>SSE</v>
      </c>
      <c r="AT169" s="13">
        <f t="shared" ref="AT169" ca="1" si="440">INDIRECT(ADDRESS(MATCH(AR169,N169:N174,0)+A169-1,16))</f>
        <v>0.14232638888888891</v>
      </c>
    </row>
    <row r="170" spans="1:46">
      <c r="A170" s="11">
        <v>170</v>
      </c>
      <c r="B170" s="57">
        <v>44928</v>
      </c>
      <c r="C170" s="54">
        <v>0.13194444444444445</v>
      </c>
      <c r="D170" s="53">
        <v>2.7</v>
      </c>
      <c r="E170" s="53">
        <v>12.7</v>
      </c>
      <c r="F170" s="53">
        <v>0</v>
      </c>
      <c r="G170" s="53">
        <v>6.4</v>
      </c>
      <c r="H170" s="53">
        <v>0</v>
      </c>
      <c r="I170" s="53">
        <v>2.6</v>
      </c>
      <c r="J170" s="53" t="s">
        <v>151</v>
      </c>
      <c r="K170" s="53">
        <v>2.6</v>
      </c>
      <c r="L170" s="53" t="s">
        <v>151</v>
      </c>
      <c r="M170" s="54">
        <v>0.13109953703703703</v>
      </c>
      <c r="N170" s="53">
        <v>4.2</v>
      </c>
      <c r="O170" s="53" t="s">
        <v>159</v>
      </c>
      <c r="P170" s="54">
        <v>0.12738425925925925</v>
      </c>
      <c r="Q170" s="53">
        <v>3.3</v>
      </c>
      <c r="R170" s="53" t="s">
        <v>151</v>
      </c>
      <c r="S170" s="53">
        <v>0.6</v>
      </c>
      <c r="T170" s="53">
        <v>63.7</v>
      </c>
      <c r="U170" s="53">
        <v>0</v>
      </c>
      <c r="V170" s="53">
        <v>103</v>
      </c>
      <c r="W170" s="53">
        <v>0</v>
      </c>
      <c r="X170" s="53">
        <v>0.51100000000000001</v>
      </c>
      <c r="Y170" s="53">
        <v>18.420000000000002</v>
      </c>
      <c r="Z170" s="11">
        <f t="shared" si="342"/>
        <v>0</v>
      </c>
      <c r="AA170" s="11">
        <f t="shared" si="343"/>
        <v>0</v>
      </c>
      <c r="AB170" s="53">
        <f t="shared" si="344"/>
        <v>0.19839838537466109</v>
      </c>
      <c r="AC170" s="63" t="s">
        <v>204</v>
      </c>
    </row>
    <row r="171" spans="1:46">
      <c r="A171" s="11">
        <v>171</v>
      </c>
      <c r="B171" s="57">
        <v>44928</v>
      </c>
      <c r="C171" s="54">
        <v>0.1388888888888889</v>
      </c>
      <c r="D171" s="53">
        <v>3.2</v>
      </c>
      <c r="E171" s="53">
        <v>12.7</v>
      </c>
      <c r="F171" s="53">
        <v>0</v>
      </c>
      <c r="G171" s="53">
        <v>6.7</v>
      </c>
      <c r="H171" s="53">
        <v>0</v>
      </c>
      <c r="I171" s="53">
        <v>2.6</v>
      </c>
      <c r="J171" s="53" t="s">
        <v>151</v>
      </c>
      <c r="K171" s="53">
        <v>2.7</v>
      </c>
      <c r="L171" s="53" t="s">
        <v>151</v>
      </c>
      <c r="M171" s="54">
        <v>0.13868055555555556</v>
      </c>
      <c r="N171" s="53">
        <v>4</v>
      </c>
      <c r="O171" s="53" t="s">
        <v>151</v>
      </c>
      <c r="P171" s="54">
        <v>0.13644675925925925</v>
      </c>
      <c r="Q171" s="53">
        <v>3.1</v>
      </c>
      <c r="R171" s="53" t="s">
        <v>159</v>
      </c>
      <c r="S171" s="53">
        <v>0.6</v>
      </c>
      <c r="T171" s="53">
        <v>63.2</v>
      </c>
      <c r="U171" s="53">
        <v>0</v>
      </c>
      <c r="V171" s="53">
        <v>103</v>
      </c>
      <c r="W171" s="53">
        <v>0</v>
      </c>
      <c r="X171" s="53">
        <v>0.51100000000000001</v>
      </c>
      <c r="Y171" s="53">
        <v>18.440000000000001</v>
      </c>
      <c r="Z171" s="11">
        <f t="shared" si="342"/>
        <v>0</v>
      </c>
      <c r="AA171" s="11">
        <f t="shared" si="343"/>
        <v>0</v>
      </c>
      <c r="AB171" s="53">
        <f t="shared" si="344"/>
        <v>0.19839838537466109</v>
      </c>
      <c r="AC171" s="63" t="s">
        <v>204</v>
      </c>
    </row>
    <row r="172" spans="1:46">
      <c r="A172" s="11">
        <v>172</v>
      </c>
      <c r="B172" s="57">
        <v>44928</v>
      </c>
      <c r="C172" s="54">
        <v>0.14583333333333334</v>
      </c>
      <c r="D172" s="53">
        <v>3.7</v>
      </c>
      <c r="E172" s="53">
        <v>12.7</v>
      </c>
      <c r="F172" s="53">
        <v>0</v>
      </c>
      <c r="G172" s="53">
        <v>6.8</v>
      </c>
      <c r="H172" s="53">
        <v>0</v>
      </c>
      <c r="I172" s="53">
        <v>3.4</v>
      </c>
      <c r="J172" s="53" t="s">
        <v>151</v>
      </c>
      <c r="K172" s="53">
        <v>3.4</v>
      </c>
      <c r="L172" s="53" t="s">
        <v>151</v>
      </c>
      <c r="M172" s="54">
        <v>0.14583333333333334</v>
      </c>
      <c r="N172" s="53">
        <v>4.8</v>
      </c>
      <c r="O172" s="53" t="s">
        <v>159</v>
      </c>
      <c r="P172" s="54">
        <v>0.14232638888888891</v>
      </c>
      <c r="Q172" s="53">
        <v>3.5</v>
      </c>
      <c r="R172" s="53" t="s">
        <v>151</v>
      </c>
      <c r="S172" s="53">
        <v>0.6</v>
      </c>
      <c r="T172" s="53">
        <v>62.5</v>
      </c>
      <c r="U172" s="53">
        <v>0</v>
      </c>
      <c r="V172" s="53">
        <v>99</v>
      </c>
      <c r="W172" s="53">
        <v>0</v>
      </c>
      <c r="X172" s="53">
        <v>0.51100000000000001</v>
      </c>
      <c r="Y172" s="53">
        <v>18.47</v>
      </c>
      <c r="Z172" s="11">
        <f t="shared" si="342"/>
        <v>0</v>
      </c>
      <c r="AA172" s="11">
        <f t="shared" si="343"/>
        <v>0</v>
      </c>
      <c r="AB172" s="53">
        <f t="shared" si="344"/>
        <v>0.19839838537466109</v>
      </c>
      <c r="AC172" s="63" t="s">
        <v>204</v>
      </c>
    </row>
    <row r="173" spans="1:46">
      <c r="A173" s="11">
        <v>173</v>
      </c>
      <c r="B173" s="57">
        <v>44928</v>
      </c>
      <c r="C173" s="54">
        <v>0.15277777777777776</v>
      </c>
      <c r="D173" s="53">
        <v>4.0999999999999996</v>
      </c>
      <c r="E173" s="53">
        <v>12.7</v>
      </c>
      <c r="F173" s="53">
        <v>0</v>
      </c>
      <c r="G173" s="53">
        <v>6.8</v>
      </c>
      <c r="H173" s="53">
        <v>-1E-3</v>
      </c>
      <c r="I173" s="53">
        <v>3</v>
      </c>
      <c r="J173" s="53" t="s">
        <v>151</v>
      </c>
      <c r="K173" s="53">
        <v>3.4</v>
      </c>
      <c r="L173" s="53" t="s">
        <v>151</v>
      </c>
      <c r="M173" s="54">
        <v>0.14621527777777779</v>
      </c>
      <c r="N173" s="53">
        <v>4.5</v>
      </c>
      <c r="O173" s="53" t="s">
        <v>151</v>
      </c>
      <c r="P173" s="54">
        <v>0.14820601851851853</v>
      </c>
      <c r="Q173" s="53">
        <v>3.2</v>
      </c>
      <c r="R173" s="53" t="s">
        <v>151</v>
      </c>
      <c r="S173" s="53">
        <v>0.6</v>
      </c>
      <c r="T173" s="53">
        <v>62.9</v>
      </c>
      <c r="U173" s="53">
        <v>0</v>
      </c>
      <c r="V173" s="53">
        <v>102</v>
      </c>
      <c r="W173" s="53">
        <v>0</v>
      </c>
      <c r="X173" s="53">
        <v>0.51100000000000001</v>
      </c>
      <c r="Y173" s="53">
        <v>18.440000000000001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0.19839838537466109</v>
      </c>
      <c r="AC173" s="63" t="s">
        <v>204</v>
      </c>
    </row>
    <row r="174" spans="1:46">
      <c r="A174" s="11">
        <v>174</v>
      </c>
      <c r="B174" s="57">
        <v>44928</v>
      </c>
      <c r="C174" s="54">
        <v>0.15972222222222224</v>
      </c>
      <c r="D174" s="53">
        <v>4.5</v>
      </c>
      <c r="E174" s="53">
        <v>12.7</v>
      </c>
      <c r="F174" s="53">
        <v>0</v>
      </c>
      <c r="G174" s="53">
        <v>6.7</v>
      </c>
      <c r="H174" s="53">
        <v>-1E-3</v>
      </c>
      <c r="I174" s="53">
        <v>2.6</v>
      </c>
      <c r="J174" s="53" t="s">
        <v>151</v>
      </c>
      <c r="K174" s="53">
        <v>3</v>
      </c>
      <c r="L174" s="53" t="s">
        <v>151</v>
      </c>
      <c r="M174" s="54">
        <v>0.15278935185185186</v>
      </c>
      <c r="N174" s="53">
        <v>4.5999999999999996</v>
      </c>
      <c r="O174" s="53" t="s">
        <v>151</v>
      </c>
      <c r="P174" s="54">
        <v>0.15439814814814815</v>
      </c>
      <c r="Q174" s="53">
        <v>3</v>
      </c>
      <c r="R174" s="53" t="s">
        <v>151</v>
      </c>
      <c r="S174" s="53">
        <v>0.7</v>
      </c>
      <c r="T174" s="53">
        <v>63.2</v>
      </c>
      <c r="U174" s="53">
        <v>0</v>
      </c>
      <c r="V174" s="53">
        <v>112</v>
      </c>
      <c r="W174" s="53">
        <v>0</v>
      </c>
      <c r="X174" s="53">
        <v>0.51100000000000001</v>
      </c>
      <c r="Y174" s="53">
        <v>18.45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0.19839838537466109</v>
      </c>
      <c r="AC174" s="63" t="s">
        <v>204</v>
      </c>
    </row>
    <row r="175" spans="1:46">
      <c r="A175" s="11">
        <v>175</v>
      </c>
      <c r="B175" s="57">
        <v>44928</v>
      </c>
      <c r="C175" s="54">
        <v>0.16666666666666666</v>
      </c>
      <c r="D175" s="53">
        <v>4.8</v>
      </c>
      <c r="E175" s="53">
        <v>12.7</v>
      </c>
      <c r="F175" s="53">
        <v>0</v>
      </c>
      <c r="G175" s="53">
        <v>6.6</v>
      </c>
      <c r="H175" s="53">
        <v>0</v>
      </c>
      <c r="I175" s="53">
        <v>3</v>
      </c>
      <c r="J175" s="53" t="s">
        <v>151</v>
      </c>
      <c r="K175" s="53">
        <v>3</v>
      </c>
      <c r="L175" s="53" t="s">
        <v>151</v>
      </c>
      <c r="M175" s="54">
        <v>0.1665625</v>
      </c>
      <c r="N175" s="53">
        <v>4.4000000000000004</v>
      </c>
      <c r="O175" s="53" t="s">
        <v>151</v>
      </c>
      <c r="P175" s="54">
        <v>0.16578703703703704</v>
      </c>
      <c r="Q175" s="53">
        <v>2.6</v>
      </c>
      <c r="R175" s="53" t="s">
        <v>151</v>
      </c>
      <c r="S175" s="53">
        <v>0.6</v>
      </c>
      <c r="T175" s="53">
        <v>63.3</v>
      </c>
      <c r="U175" s="53">
        <v>0</v>
      </c>
      <c r="V175" s="53">
        <v>114</v>
      </c>
      <c r="W175" s="53">
        <v>0</v>
      </c>
      <c r="X175" s="53">
        <v>0.51100000000000001</v>
      </c>
      <c r="Y175" s="53">
        <v>18.5</v>
      </c>
      <c r="Z175" s="11">
        <f t="shared" si="342"/>
        <v>0</v>
      </c>
      <c r="AA175" s="11">
        <f t="shared" si="343"/>
        <v>0</v>
      </c>
      <c r="AB175" s="53">
        <f t="shared" si="344"/>
        <v>0.19839838537466109</v>
      </c>
      <c r="AC175" s="63" t="s">
        <v>204</v>
      </c>
      <c r="AE175" s="11">
        <f t="shared" ref="AE175" si="441">SUM(F175:F180)</f>
        <v>0</v>
      </c>
      <c r="AF175" s="11">
        <f t="shared" ref="AF175" si="442">AVERAGE(AB175:AB180)</f>
        <v>0.19839838537466112</v>
      </c>
      <c r="AG175" s="11">
        <f t="shared" ref="AG175" si="443">AVERAGE(G175:G180)</f>
        <v>6.2333333333333334</v>
      </c>
      <c r="AH175" s="11" t="e">
        <f t="shared" ref="AH175" si="444">AVERAGE(AC175:AC180)</f>
        <v>#DIV/0!</v>
      </c>
      <c r="AI175" s="11">
        <f t="shared" ref="AI175" si="445">AVERAGE(T175:T180)</f>
        <v>62.983333333333327</v>
      </c>
      <c r="AJ175" s="11">
        <f t="shared" ref="AJ175" si="446">SUMIF(H175:H180,"&gt;0",H175:H180)</f>
        <v>1E-3</v>
      </c>
      <c r="AK175" s="17">
        <f t="shared" ref="AK175" si="447">SUM(AA175:AA180)/60</f>
        <v>0</v>
      </c>
      <c r="AL175" s="17">
        <f t="shared" ref="AL175" si="448">SUM(V175:V180)</f>
        <v>688</v>
      </c>
      <c r="AM175" s="17">
        <f t="shared" ref="AM175" si="449">AVERAGE(W175:W180)</f>
        <v>0</v>
      </c>
      <c r="AN175" s="11">
        <f t="shared" ref="AN175" si="450">AVERAGE(I175:I180)</f>
        <v>2.1833333333333331</v>
      </c>
      <c r="AO175" s="11">
        <f t="shared" ref="AO175" si="451">MAX(K175:K180)</f>
        <v>3.1</v>
      </c>
      <c r="AP175" s="13" t="str">
        <f t="shared" ref="AP175" ca="1" si="452">INDIRECT(ADDRESS(MATCH(AO175,K175:K180,0)+A175-1,12))</f>
        <v>SE</v>
      </c>
      <c r="AQ175" s="13">
        <f t="shared" ref="AQ175" ca="1" si="453">INDIRECT(ADDRESS(MATCH(AO175,K175:K180,0)+A175-1,13))</f>
        <v>0.1683449074074074</v>
      </c>
      <c r="AR175" s="11">
        <f t="shared" ref="AR175" si="454">MAX(N175:N180)</f>
        <v>4.7</v>
      </c>
      <c r="AS175" s="13" t="str">
        <f t="shared" ref="AS175" ca="1" si="455">INDIRECT(ADDRESS(MATCH(AR175,N175:N180,0)+A175-1,15))</f>
        <v>SE</v>
      </c>
      <c r="AT175" s="13">
        <f t="shared" ref="AT175" ca="1" si="456">INDIRECT(ADDRESS(MATCH(AR175,N175:N180,0)+A175-1,16))</f>
        <v>0.16715277777777779</v>
      </c>
    </row>
    <row r="176" spans="1:46">
      <c r="A176" s="11">
        <v>176</v>
      </c>
      <c r="B176" s="57">
        <v>44928</v>
      </c>
      <c r="C176" s="54">
        <v>0.17361111111111113</v>
      </c>
      <c r="D176" s="53">
        <v>5</v>
      </c>
      <c r="E176" s="53">
        <v>12.7</v>
      </c>
      <c r="F176" s="53">
        <v>0</v>
      </c>
      <c r="G176" s="53">
        <v>7</v>
      </c>
      <c r="H176" s="53">
        <v>0</v>
      </c>
      <c r="I176" s="53">
        <v>2.8</v>
      </c>
      <c r="J176" s="53" t="s">
        <v>151</v>
      </c>
      <c r="K176" s="53">
        <v>3.1</v>
      </c>
      <c r="L176" s="53" t="s">
        <v>151</v>
      </c>
      <c r="M176" s="54">
        <v>0.1683449074074074</v>
      </c>
      <c r="N176" s="53">
        <v>4.7</v>
      </c>
      <c r="O176" s="53" t="s">
        <v>151</v>
      </c>
      <c r="P176" s="54">
        <v>0.16715277777777779</v>
      </c>
      <c r="Q176" s="53">
        <v>2.4</v>
      </c>
      <c r="R176" s="53" t="s">
        <v>151</v>
      </c>
      <c r="S176" s="53">
        <v>0.7</v>
      </c>
      <c r="T176" s="53">
        <v>60.4</v>
      </c>
      <c r="U176" s="53">
        <v>0</v>
      </c>
      <c r="V176" s="53">
        <v>125</v>
      </c>
      <c r="W176" s="53">
        <v>0</v>
      </c>
      <c r="X176" s="53">
        <v>0.51100000000000001</v>
      </c>
      <c r="Y176" s="53">
        <v>18.489999999999998</v>
      </c>
      <c r="Z176" s="11">
        <f t="shared" si="342"/>
        <v>0</v>
      </c>
      <c r="AA176" s="11">
        <f t="shared" si="343"/>
        <v>0</v>
      </c>
      <c r="AB176" s="53">
        <f t="shared" si="344"/>
        <v>0.19839838537466109</v>
      </c>
      <c r="AC176" s="63" t="s">
        <v>204</v>
      </c>
    </row>
    <row r="177" spans="1:46">
      <c r="A177" s="11">
        <v>177</v>
      </c>
      <c r="B177" s="57">
        <v>44928</v>
      </c>
      <c r="C177" s="54">
        <v>0.18055555555555555</v>
      </c>
      <c r="D177" s="53">
        <v>5.2</v>
      </c>
      <c r="E177" s="53">
        <v>12.7</v>
      </c>
      <c r="F177" s="53">
        <v>0</v>
      </c>
      <c r="G177" s="53">
        <v>5.0999999999999996</v>
      </c>
      <c r="H177" s="53">
        <v>-1E-3</v>
      </c>
      <c r="I177" s="53">
        <v>1.8</v>
      </c>
      <c r="J177" s="53" t="s">
        <v>151</v>
      </c>
      <c r="K177" s="53">
        <v>2.8</v>
      </c>
      <c r="L177" s="53" t="s">
        <v>151</v>
      </c>
      <c r="M177" s="54">
        <v>0.17363425925925927</v>
      </c>
      <c r="N177" s="53">
        <v>3.9</v>
      </c>
      <c r="O177" s="53" t="s">
        <v>150</v>
      </c>
      <c r="P177" s="54">
        <v>0.17508101851851851</v>
      </c>
      <c r="Q177" s="53">
        <v>0</v>
      </c>
      <c r="R177" s="53" t="s">
        <v>148</v>
      </c>
      <c r="S177" s="53">
        <v>1</v>
      </c>
      <c r="T177" s="53">
        <v>64.7</v>
      </c>
      <c r="U177" s="53">
        <v>0</v>
      </c>
      <c r="V177" s="53">
        <v>113</v>
      </c>
      <c r="W177" s="53">
        <v>0</v>
      </c>
      <c r="X177" s="53">
        <v>0.51100000000000001</v>
      </c>
      <c r="Y177" s="53">
        <v>18.52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0.19839838537466109</v>
      </c>
      <c r="AC177" s="63" t="s">
        <v>204</v>
      </c>
    </row>
    <row r="178" spans="1:46">
      <c r="A178" s="11">
        <v>178</v>
      </c>
      <c r="B178" s="57">
        <v>44928</v>
      </c>
      <c r="C178" s="54">
        <v>0.1875</v>
      </c>
      <c r="D178" s="53">
        <v>5.2</v>
      </c>
      <c r="E178" s="53">
        <v>12.7</v>
      </c>
      <c r="F178" s="53">
        <v>0</v>
      </c>
      <c r="G178" s="53">
        <v>6.1</v>
      </c>
      <c r="H178" s="53">
        <v>-1E-3</v>
      </c>
      <c r="I178" s="53">
        <v>1.4</v>
      </c>
      <c r="J178" s="53" t="s">
        <v>151</v>
      </c>
      <c r="K178" s="53">
        <v>1.8</v>
      </c>
      <c r="L178" s="53" t="s">
        <v>151</v>
      </c>
      <c r="M178" s="54">
        <v>0.18056712962962962</v>
      </c>
      <c r="N178" s="53">
        <v>2.7</v>
      </c>
      <c r="O178" s="53" t="s">
        <v>151</v>
      </c>
      <c r="P178" s="54">
        <v>0.18309027777777778</v>
      </c>
      <c r="Q178" s="53">
        <v>1.9</v>
      </c>
      <c r="R178" s="53" t="s">
        <v>151</v>
      </c>
      <c r="S178" s="53">
        <v>0.6</v>
      </c>
      <c r="T178" s="53">
        <v>62.7</v>
      </c>
      <c r="U178" s="53">
        <v>0</v>
      </c>
      <c r="V178" s="53">
        <v>100</v>
      </c>
      <c r="W178" s="53">
        <v>0</v>
      </c>
      <c r="X178" s="53">
        <v>0.51100000000000001</v>
      </c>
      <c r="Y178" s="53">
        <v>18.46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0.19839838537466109</v>
      </c>
      <c r="AC178" s="63" t="s">
        <v>204</v>
      </c>
    </row>
    <row r="179" spans="1:46">
      <c r="A179" s="11">
        <v>179</v>
      </c>
      <c r="B179" s="57">
        <v>44928</v>
      </c>
      <c r="C179" s="54">
        <v>0.19444444444444445</v>
      </c>
      <c r="D179" s="53">
        <v>5.0999999999999996</v>
      </c>
      <c r="E179" s="53">
        <v>12.7</v>
      </c>
      <c r="F179" s="53">
        <v>0</v>
      </c>
      <c r="G179" s="53">
        <v>5.9</v>
      </c>
      <c r="H179" s="53">
        <v>-1E-3</v>
      </c>
      <c r="I179" s="53">
        <v>1.7</v>
      </c>
      <c r="J179" s="53" t="s">
        <v>151</v>
      </c>
      <c r="K179" s="53">
        <v>1.7</v>
      </c>
      <c r="L179" s="53" t="s">
        <v>151</v>
      </c>
      <c r="M179" s="54">
        <v>0.19444444444444445</v>
      </c>
      <c r="N179" s="53">
        <v>3.2</v>
      </c>
      <c r="O179" s="53" t="s">
        <v>151</v>
      </c>
      <c r="P179" s="54">
        <v>0.1942824074074074</v>
      </c>
      <c r="Q179" s="53">
        <v>2.4</v>
      </c>
      <c r="R179" s="53" t="s">
        <v>159</v>
      </c>
      <c r="S179" s="53">
        <v>0.5</v>
      </c>
      <c r="T179" s="53">
        <v>65.900000000000006</v>
      </c>
      <c r="U179" s="53">
        <v>0</v>
      </c>
      <c r="V179" s="53">
        <v>110</v>
      </c>
      <c r="W179" s="53">
        <v>0</v>
      </c>
      <c r="X179" s="53">
        <v>0.51100000000000001</v>
      </c>
      <c r="Y179" s="53">
        <v>18.52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0.19839838537466109</v>
      </c>
      <c r="AC179" s="63" t="s">
        <v>204</v>
      </c>
    </row>
    <row r="180" spans="1:46">
      <c r="A180" s="11">
        <v>180</v>
      </c>
      <c r="B180" s="57">
        <v>44928</v>
      </c>
      <c r="C180" s="54">
        <v>0.20138888888888887</v>
      </c>
      <c r="D180" s="53">
        <v>4.9000000000000004</v>
      </c>
      <c r="E180" s="53">
        <v>12.7</v>
      </c>
      <c r="F180" s="53">
        <v>0</v>
      </c>
      <c r="G180" s="53">
        <v>6.7</v>
      </c>
      <c r="H180" s="53">
        <v>1E-3</v>
      </c>
      <c r="I180" s="53">
        <v>2.4</v>
      </c>
      <c r="J180" s="53" t="s">
        <v>159</v>
      </c>
      <c r="K180" s="53">
        <v>2.4</v>
      </c>
      <c r="L180" s="53" t="s">
        <v>159</v>
      </c>
      <c r="M180" s="54">
        <v>0.20138888888888887</v>
      </c>
      <c r="N180" s="53">
        <v>3.8</v>
      </c>
      <c r="O180" s="53" t="s">
        <v>159</v>
      </c>
      <c r="P180" s="54">
        <v>0.20094907407407406</v>
      </c>
      <c r="Q180" s="53">
        <v>2.4</v>
      </c>
      <c r="R180" s="53" t="s">
        <v>159</v>
      </c>
      <c r="S180" s="53">
        <v>0.6</v>
      </c>
      <c r="T180" s="53">
        <v>60.9</v>
      </c>
      <c r="U180" s="53">
        <v>0</v>
      </c>
      <c r="V180" s="53">
        <v>126</v>
      </c>
      <c r="W180" s="53">
        <v>0</v>
      </c>
      <c r="X180" s="53">
        <v>0.51100000000000001</v>
      </c>
      <c r="Y180" s="53">
        <v>18.46</v>
      </c>
      <c r="Z180" s="11">
        <f t="shared" si="342"/>
        <v>0.60000000000000009</v>
      </c>
      <c r="AA180" s="11">
        <f t="shared" si="343"/>
        <v>0</v>
      </c>
      <c r="AB180" s="53">
        <f t="shared" si="344"/>
        <v>0.19839838537466109</v>
      </c>
      <c r="AC180" s="63" t="s">
        <v>204</v>
      </c>
    </row>
    <row r="181" spans="1:46">
      <c r="A181" s="11">
        <v>181</v>
      </c>
      <c r="B181" s="57">
        <v>44928</v>
      </c>
      <c r="C181" s="54">
        <v>0.20833333333333334</v>
      </c>
      <c r="D181" s="53">
        <v>4.8</v>
      </c>
      <c r="E181" s="53">
        <v>12.7</v>
      </c>
      <c r="F181" s="53">
        <v>0</v>
      </c>
      <c r="G181" s="53">
        <v>6.8</v>
      </c>
      <c r="H181" s="53">
        <v>1E-3</v>
      </c>
      <c r="I181" s="53">
        <v>2.4</v>
      </c>
      <c r="J181" s="53" t="s">
        <v>151</v>
      </c>
      <c r="K181" s="53">
        <v>2.6</v>
      </c>
      <c r="L181" s="53" t="s">
        <v>159</v>
      </c>
      <c r="M181" s="54">
        <v>0.20372685185185188</v>
      </c>
      <c r="N181" s="53">
        <v>3.8</v>
      </c>
      <c r="O181" s="53" t="s">
        <v>151</v>
      </c>
      <c r="P181" s="54">
        <v>0.20533564814814817</v>
      </c>
      <c r="Q181" s="53">
        <v>2</v>
      </c>
      <c r="R181" s="53" t="s">
        <v>151</v>
      </c>
      <c r="S181" s="53">
        <v>0.5</v>
      </c>
      <c r="T181" s="53">
        <v>60.5</v>
      </c>
      <c r="U181" s="53">
        <v>0</v>
      </c>
      <c r="V181" s="53">
        <v>127</v>
      </c>
      <c r="W181" s="53">
        <v>0</v>
      </c>
      <c r="X181" s="53">
        <v>0.51100000000000001</v>
      </c>
      <c r="Y181" s="53">
        <v>18.47</v>
      </c>
      <c r="Z181" s="11">
        <f t="shared" si="342"/>
        <v>0.60000000000000009</v>
      </c>
      <c r="AA181" s="11">
        <f t="shared" si="343"/>
        <v>0</v>
      </c>
      <c r="AB181" s="53">
        <f t="shared" si="344"/>
        <v>0.19839838537466109</v>
      </c>
      <c r="AC181" s="63" t="s">
        <v>204</v>
      </c>
      <c r="AE181" s="11">
        <f t="shared" ref="AE181" si="457">SUM(F181:F186)</f>
        <v>0</v>
      </c>
      <c r="AF181" s="11">
        <f t="shared" ref="AF181" si="458">AVERAGE(AB181:AB186)</f>
        <v>0.19799146469152448</v>
      </c>
      <c r="AG181" s="11">
        <f t="shared" ref="AG181" si="459">AVERAGE(G181:G186)</f>
        <v>6.9333333333333336</v>
      </c>
      <c r="AH181" s="11" t="e">
        <f t="shared" ref="AH181" si="460">AVERAGE(AC181:AC186)</f>
        <v>#DIV/0!</v>
      </c>
      <c r="AI181" s="11">
        <f t="shared" ref="AI181" si="461">AVERAGE(T181:T186)</f>
        <v>60.733333333333327</v>
      </c>
      <c r="AJ181" s="11">
        <f t="shared" ref="AJ181" si="462">SUMIF(H181:H186,"&gt;0",H181:H186)</f>
        <v>1E-3</v>
      </c>
      <c r="AK181" s="17">
        <f t="shared" ref="AK181" si="463">SUM(AA181:AA186)/60</f>
        <v>0</v>
      </c>
      <c r="AL181" s="17">
        <f t="shared" ref="AL181" si="464">SUM(V181:V186)</f>
        <v>636</v>
      </c>
      <c r="AM181" s="17">
        <f t="shared" ref="AM181" si="465">AVERAGE(W181:W186)</f>
        <v>0</v>
      </c>
      <c r="AN181" s="11">
        <f t="shared" ref="AN181" si="466">AVERAGE(I181:I186)</f>
        <v>2.4666666666666668</v>
      </c>
      <c r="AO181" s="11">
        <f t="shared" ref="AO181" si="467">MAX(K181:K186)</f>
        <v>2.8</v>
      </c>
      <c r="AP181" s="13" t="str">
        <f t="shared" ref="AP181" ca="1" si="468">INDIRECT(ADDRESS(MATCH(AO181,K181:K186,0)+A181-1,12))</f>
        <v>SSE</v>
      </c>
      <c r="AQ181" s="13">
        <f t="shared" ref="AQ181" ca="1" si="469">INDIRECT(ADDRESS(MATCH(AO181,K181:K186,0)+A181-1,13))</f>
        <v>0.24126157407407409</v>
      </c>
      <c r="AR181" s="11">
        <f t="shared" ref="AR181" si="470">MAX(N181:N186)</f>
        <v>4.7</v>
      </c>
      <c r="AS181" s="13" t="str">
        <f t="shared" ref="AS181" ca="1" si="471">INDIRECT(ADDRESS(MATCH(AR181,N181:N186,0)+A181-1,15))</f>
        <v>SSE</v>
      </c>
      <c r="AT181" s="13">
        <f t="shared" ref="AT181" ca="1" si="472">INDIRECT(ADDRESS(MATCH(AR181,N181:N186,0)+A181-1,16))</f>
        <v>0.23553240740740741</v>
      </c>
    </row>
    <row r="182" spans="1:46">
      <c r="A182" s="11">
        <v>182</v>
      </c>
      <c r="B182" s="57">
        <v>44928</v>
      </c>
      <c r="C182" s="54">
        <v>0.21527777777777779</v>
      </c>
      <c r="D182" s="53">
        <v>5</v>
      </c>
      <c r="E182" s="53">
        <v>12.6</v>
      </c>
      <c r="F182" s="53">
        <v>0</v>
      </c>
      <c r="G182" s="53">
        <v>6.9</v>
      </c>
      <c r="H182" s="53">
        <v>0</v>
      </c>
      <c r="I182" s="53">
        <v>2.7</v>
      </c>
      <c r="J182" s="53" t="s">
        <v>151</v>
      </c>
      <c r="K182" s="53">
        <v>2.7</v>
      </c>
      <c r="L182" s="53" t="s">
        <v>151</v>
      </c>
      <c r="M182" s="54">
        <v>0.21494212962962964</v>
      </c>
      <c r="N182" s="53">
        <v>4.0999999999999996</v>
      </c>
      <c r="O182" s="53" t="s">
        <v>159</v>
      </c>
      <c r="P182" s="54">
        <v>0.21167824074074074</v>
      </c>
      <c r="Q182" s="53">
        <v>2.6</v>
      </c>
      <c r="R182" s="53" t="s">
        <v>151</v>
      </c>
      <c r="S182" s="53">
        <v>0.5</v>
      </c>
      <c r="T182" s="53">
        <v>60.3</v>
      </c>
      <c r="U182" s="53">
        <v>0</v>
      </c>
      <c r="V182" s="53">
        <v>91</v>
      </c>
      <c r="W182" s="53">
        <v>0</v>
      </c>
      <c r="X182" s="53">
        <v>0.51</v>
      </c>
      <c r="Y182" s="53">
        <v>18.510000000000002</v>
      </c>
      <c r="Z182" s="11">
        <f t="shared" si="342"/>
        <v>0</v>
      </c>
      <c r="AA182" s="11">
        <f t="shared" si="343"/>
        <v>0</v>
      </c>
      <c r="AB182" s="53">
        <f t="shared" si="344"/>
        <v>0.19791008055489712</v>
      </c>
      <c r="AC182" s="63" t="s">
        <v>204</v>
      </c>
    </row>
    <row r="183" spans="1:46">
      <c r="A183" s="11">
        <v>183</v>
      </c>
      <c r="B183" s="57">
        <v>44928</v>
      </c>
      <c r="C183" s="54">
        <v>0.22222222222222221</v>
      </c>
      <c r="D183" s="53">
        <v>5</v>
      </c>
      <c r="E183" s="53">
        <v>12.7</v>
      </c>
      <c r="F183" s="53">
        <v>0</v>
      </c>
      <c r="G183" s="53">
        <v>6.8</v>
      </c>
      <c r="H183" s="53">
        <v>-1E-3</v>
      </c>
      <c r="I183" s="53">
        <v>2.1</v>
      </c>
      <c r="J183" s="53" t="s">
        <v>151</v>
      </c>
      <c r="K183" s="53">
        <v>2.7</v>
      </c>
      <c r="L183" s="53" t="s">
        <v>151</v>
      </c>
      <c r="M183" s="54">
        <v>0.2174189814814815</v>
      </c>
      <c r="N183" s="53">
        <v>3.7</v>
      </c>
      <c r="O183" s="53" t="s">
        <v>159</v>
      </c>
      <c r="P183" s="54">
        <v>0.21546296296296297</v>
      </c>
      <c r="Q183" s="53">
        <v>2.2999999999999998</v>
      </c>
      <c r="R183" s="53" t="s">
        <v>159</v>
      </c>
      <c r="S183" s="53">
        <v>0.6</v>
      </c>
      <c r="T183" s="53">
        <v>61</v>
      </c>
      <c r="U183" s="53">
        <v>0</v>
      </c>
      <c r="V183" s="53">
        <v>105</v>
      </c>
      <c r="W183" s="53">
        <v>0</v>
      </c>
      <c r="X183" s="53">
        <v>0.51</v>
      </c>
      <c r="Y183" s="53">
        <v>18.52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0.19791008055489712</v>
      </c>
      <c r="AC183" s="63" t="s">
        <v>204</v>
      </c>
    </row>
    <row r="184" spans="1:46">
      <c r="A184" s="11">
        <v>184</v>
      </c>
      <c r="B184" s="57">
        <v>44928</v>
      </c>
      <c r="C184" s="54">
        <v>0.22916666666666666</v>
      </c>
      <c r="D184" s="53">
        <v>5.2</v>
      </c>
      <c r="E184" s="53">
        <v>12.6</v>
      </c>
      <c r="F184" s="53">
        <v>0</v>
      </c>
      <c r="G184" s="53">
        <v>7.1</v>
      </c>
      <c r="H184" s="53">
        <v>0</v>
      </c>
      <c r="I184" s="53">
        <v>2.4</v>
      </c>
      <c r="J184" s="53" t="s">
        <v>159</v>
      </c>
      <c r="K184" s="53">
        <v>2.4</v>
      </c>
      <c r="L184" s="53" t="s">
        <v>159</v>
      </c>
      <c r="M184" s="54">
        <v>0.22916666666666666</v>
      </c>
      <c r="N184" s="53">
        <v>4</v>
      </c>
      <c r="O184" s="53" t="s">
        <v>159</v>
      </c>
      <c r="P184" s="54">
        <v>0.22615740740740742</v>
      </c>
      <c r="Q184" s="53">
        <v>3.5</v>
      </c>
      <c r="R184" s="53" t="s">
        <v>159</v>
      </c>
      <c r="S184" s="53">
        <v>0.6</v>
      </c>
      <c r="T184" s="53">
        <v>60</v>
      </c>
      <c r="U184" s="53">
        <v>0</v>
      </c>
      <c r="V184" s="53">
        <v>100</v>
      </c>
      <c r="W184" s="53">
        <v>0</v>
      </c>
      <c r="X184" s="53">
        <v>0.51</v>
      </c>
      <c r="Y184" s="53">
        <v>18.5</v>
      </c>
      <c r="Z184" s="11">
        <f t="shared" si="342"/>
        <v>0</v>
      </c>
      <c r="AA184" s="11">
        <f t="shared" si="343"/>
        <v>0</v>
      </c>
      <c r="AB184" s="53">
        <f t="shared" si="344"/>
        <v>0.19791008055489712</v>
      </c>
      <c r="AC184" s="63" t="s">
        <v>204</v>
      </c>
    </row>
    <row r="185" spans="1:46">
      <c r="A185" s="11">
        <v>185</v>
      </c>
      <c r="B185" s="57">
        <v>44928</v>
      </c>
      <c r="C185" s="54">
        <v>0.23611111111111113</v>
      </c>
      <c r="D185" s="53">
        <v>5.3</v>
      </c>
      <c r="E185" s="53">
        <v>12.6</v>
      </c>
      <c r="F185" s="53">
        <v>0</v>
      </c>
      <c r="G185" s="53">
        <v>6.9</v>
      </c>
      <c r="H185" s="53">
        <v>-1E-3</v>
      </c>
      <c r="I185" s="53">
        <v>2.5</v>
      </c>
      <c r="J185" s="53" t="s">
        <v>159</v>
      </c>
      <c r="K185" s="53">
        <v>2.7</v>
      </c>
      <c r="L185" s="53" t="s">
        <v>159</v>
      </c>
      <c r="M185" s="54">
        <v>0.23099537037037035</v>
      </c>
      <c r="N185" s="53">
        <v>4.7</v>
      </c>
      <c r="O185" s="53" t="s">
        <v>159</v>
      </c>
      <c r="P185" s="54">
        <v>0.23553240740740741</v>
      </c>
      <c r="Q185" s="53">
        <v>2.6</v>
      </c>
      <c r="R185" s="53" t="s">
        <v>151</v>
      </c>
      <c r="S185" s="53">
        <v>0.7</v>
      </c>
      <c r="T185" s="53">
        <v>61.9</v>
      </c>
      <c r="U185" s="53">
        <v>0</v>
      </c>
      <c r="V185" s="53">
        <v>112</v>
      </c>
      <c r="W185" s="53">
        <v>0</v>
      </c>
      <c r="X185" s="53">
        <v>0.51</v>
      </c>
      <c r="Y185" s="53">
        <v>18.510000000000002</v>
      </c>
      <c r="Z185" s="11">
        <f t="shared" si="342"/>
        <v>-0.60000000000000009</v>
      </c>
      <c r="AA185" s="11">
        <f t="shared" si="343"/>
        <v>0</v>
      </c>
      <c r="AB185" s="53">
        <f t="shared" si="344"/>
        <v>0.19791008055489712</v>
      </c>
      <c r="AC185" s="63" t="s">
        <v>204</v>
      </c>
    </row>
    <row r="186" spans="1:46">
      <c r="A186" s="11">
        <v>186</v>
      </c>
      <c r="B186" s="57">
        <v>44928</v>
      </c>
      <c r="C186" s="54">
        <v>0.24305555555555555</v>
      </c>
      <c r="D186" s="53">
        <v>5.4</v>
      </c>
      <c r="E186" s="53">
        <v>12.7</v>
      </c>
      <c r="F186" s="53">
        <v>0</v>
      </c>
      <c r="G186" s="53">
        <v>7.1</v>
      </c>
      <c r="H186" s="53">
        <v>0</v>
      </c>
      <c r="I186" s="53">
        <v>2.7</v>
      </c>
      <c r="J186" s="53" t="s">
        <v>159</v>
      </c>
      <c r="K186" s="53">
        <v>2.8</v>
      </c>
      <c r="L186" s="53" t="s">
        <v>159</v>
      </c>
      <c r="M186" s="54">
        <v>0.24126157407407409</v>
      </c>
      <c r="N186" s="53">
        <v>4.4000000000000004</v>
      </c>
      <c r="O186" s="53" t="s">
        <v>159</v>
      </c>
      <c r="P186" s="54">
        <v>0.24055555555555555</v>
      </c>
      <c r="Q186" s="53">
        <v>1.3</v>
      </c>
      <c r="R186" s="53" t="s">
        <v>151</v>
      </c>
      <c r="S186" s="53">
        <v>0.6</v>
      </c>
      <c r="T186" s="53">
        <v>60.7</v>
      </c>
      <c r="U186" s="53">
        <v>0</v>
      </c>
      <c r="V186" s="53">
        <v>101</v>
      </c>
      <c r="W186" s="53">
        <v>0</v>
      </c>
      <c r="X186" s="53">
        <v>0.51</v>
      </c>
      <c r="Y186" s="53">
        <v>18.54</v>
      </c>
      <c r="Z186" s="11">
        <f t="shared" si="342"/>
        <v>0</v>
      </c>
      <c r="AA186" s="11">
        <f t="shared" si="343"/>
        <v>0</v>
      </c>
      <c r="AB186" s="53">
        <f t="shared" si="344"/>
        <v>0.19791008055489712</v>
      </c>
      <c r="AC186" s="63" t="s">
        <v>204</v>
      </c>
    </row>
    <row r="187" spans="1:46">
      <c r="A187" s="11">
        <v>187</v>
      </c>
      <c r="B187" s="57">
        <v>44928</v>
      </c>
      <c r="C187" s="54">
        <v>0.25</v>
      </c>
      <c r="D187" s="53">
        <v>5.6</v>
      </c>
      <c r="E187" s="53">
        <v>12.6</v>
      </c>
      <c r="F187" s="53">
        <v>0</v>
      </c>
      <c r="G187" s="53">
        <v>7.2</v>
      </c>
      <c r="H187" s="53">
        <v>0</v>
      </c>
      <c r="I187" s="53">
        <v>2.4</v>
      </c>
      <c r="J187" s="53" t="s">
        <v>151</v>
      </c>
      <c r="K187" s="53">
        <v>2.7</v>
      </c>
      <c r="L187" s="53" t="s">
        <v>159</v>
      </c>
      <c r="M187" s="54">
        <v>0.24306712962962962</v>
      </c>
      <c r="N187" s="53">
        <v>4.3</v>
      </c>
      <c r="O187" s="53" t="s">
        <v>151</v>
      </c>
      <c r="P187" s="54">
        <v>0.24517361111111111</v>
      </c>
      <c r="Q187" s="53">
        <v>2.6</v>
      </c>
      <c r="R187" s="53" t="s">
        <v>151</v>
      </c>
      <c r="S187" s="53">
        <v>0.6</v>
      </c>
      <c r="T187" s="53">
        <v>60.7</v>
      </c>
      <c r="U187" s="53">
        <v>0</v>
      </c>
      <c r="V187" s="53">
        <v>114</v>
      </c>
      <c r="W187" s="53">
        <v>0</v>
      </c>
      <c r="X187" s="53">
        <v>0.51</v>
      </c>
      <c r="Y187" s="53">
        <v>18.52</v>
      </c>
      <c r="Z187" s="11">
        <f t="shared" si="342"/>
        <v>0</v>
      </c>
      <c r="AA187" s="11">
        <f t="shared" si="343"/>
        <v>0</v>
      </c>
      <c r="AB187" s="53">
        <f t="shared" si="344"/>
        <v>0.19791008055489712</v>
      </c>
      <c r="AC187" s="63" t="s">
        <v>204</v>
      </c>
      <c r="AE187" s="11">
        <f t="shared" ref="AE187" si="473">SUM(F187:F192)</f>
        <v>0</v>
      </c>
      <c r="AF187" s="11">
        <f t="shared" ref="AF187" si="474">AVERAGE(AB187:AB192)</f>
        <v>0.19791008055489712</v>
      </c>
      <c r="AG187" s="11">
        <f t="shared" ref="AG187" si="475">AVERAGE(G187:G192)</f>
        <v>7.3166666666666673</v>
      </c>
      <c r="AH187" s="11" t="e">
        <f t="shared" ref="AH187" si="476">AVERAGE(AC187:AC192)</f>
        <v>#DIV/0!</v>
      </c>
      <c r="AI187" s="11">
        <f t="shared" ref="AI187" si="477">AVERAGE(T187:T192)</f>
        <v>62.033333333333331</v>
      </c>
      <c r="AJ187" s="11">
        <f t="shared" ref="AJ187" si="478">SUMIF(H187:H192,"&gt;0",H187:H192)</f>
        <v>0</v>
      </c>
      <c r="AK187" s="17">
        <f t="shared" ref="AK187" si="479">SUM(AA187:AA192)/60</f>
        <v>0</v>
      </c>
      <c r="AL187" s="17">
        <f t="shared" ref="AL187" si="480">SUM(V187:V192)</f>
        <v>905</v>
      </c>
      <c r="AM187" s="17">
        <f t="shared" ref="AM187" si="481">AVERAGE(W187:W192)</f>
        <v>0.16666666666666666</v>
      </c>
      <c r="AN187" s="11">
        <f t="shared" ref="AN187" si="482">AVERAGE(I187:I192)</f>
        <v>2.4499999999999997</v>
      </c>
      <c r="AO187" s="11">
        <f t="shared" ref="AO187" si="483">MAX(K187:K192)</f>
        <v>2.8</v>
      </c>
      <c r="AP187" s="13" t="str">
        <f t="shared" ref="AP187" ca="1" si="484">INDIRECT(ADDRESS(MATCH(AO187,K187:K192,0)+A187-1,12))</f>
        <v>SE</v>
      </c>
      <c r="AQ187" s="13">
        <f t="shared" ref="AQ187" ca="1" si="485">INDIRECT(ADDRESS(MATCH(AO187,K187:K192,0)+A187-1,13))</f>
        <v>0.26430555555555557</v>
      </c>
      <c r="AR187" s="11">
        <f t="shared" ref="AR187" si="486">MAX(N187:N192)</f>
        <v>4.5999999999999996</v>
      </c>
      <c r="AS187" s="13" t="str">
        <f t="shared" ref="AS187" ca="1" si="487">INDIRECT(ADDRESS(MATCH(AR187,N187:N192,0)+A187-1,15))</f>
        <v>SE</v>
      </c>
      <c r="AT187" s="13">
        <f t="shared" ref="AT187" ca="1" si="488">INDIRECT(ADDRESS(MATCH(AR187,N187:N192,0)+A187-1,16))</f>
        <v>0.27689814814814812</v>
      </c>
    </row>
    <row r="188" spans="1:46">
      <c r="A188" s="11">
        <v>188</v>
      </c>
      <c r="B188" s="57">
        <v>44928</v>
      </c>
      <c r="C188" s="54">
        <v>0.25694444444444448</v>
      </c>
      <c r="D188" s="53">
        <v>5.6</v>
      </c>
      <c r="E188" s="53">
        <v>12.6</v>
      </c>
      <c r="F188" s="53">
        <v>0</v>
      </c>
      <c r="G188" s="53">
        <v>7.1</v>
      </c>
      <c r="H188" s="53">
        <v>0</v>
      </c>
      <c r="I188" s="53">
        <v>2.2000000000000002</v>
      </c>
      <c r="J188" s="53" t="s">
        <v>151</v>
      </c>
      <c r="K188" s="53">
        <v>2.6</v>
      </c>
      <c r="L188" s="53" t="s">
        <v>151</v>
      </c>
      <c r="M188" s="54">
        <v>0.2520486111111111</v>
      </c>
      <c r="N188" s="53">
        <v>4.4000000000000004</v>
      </c>
      <c r="O188" s="53" t="s">
        <v>159</v>
      </c>
      <c r="P188" s="54">
        <v>0.25620370370370371</v>
      </c>
      <c r="Q188" s="53">
        <v>2.4</v>
      </c>
      <c r="R188" s="53" t="s">
        <v>151</v>
      </c>
      <c r="S188" s="53">
        <v>0.6</v>
      </c>
      <c r="T188" s="53">
        <v>62.3</v>
      </c>
      <c r="U188" s="53">
        <v>1</v>
      </c>
      <c r="V188" s="53">
        <v>111</v>
      </c>
      <c r="W188" s="53">
        <v>0</v>
      </c>
      <c r="X188" s="53">
        <v>0.51</v>
      </c>
      <c r="Y188" s="53">
        <v>18.55</v>
      </c>
      <c r="Z188" s="11">
        <f t="shared" si="342"/>
        <v>0</v>
      </c>
      <c r="AA188" s="11">
        <f t="shared" si="343"/>
        <v>0</v>
      </c>
      <c r="AB188" s="53">
        <f t="shared" si="344"/>
        <v>0.19791008055489712</v>
      </c>
      <c r="AC188" s="63" t="s">
        <v>204</v>
      </c>
    </row>
    <row r="189" spans="1:46">
      <c r="A189" s="11">
        <v>189</v>
      </c>
      <c r="B189" s="57">
        <v>44928</v>
      </c>
      <c r="C189" s="54">
        <v>0.2638888888888889</v>
      </c>
      <c r="D189" s="53">
        <v>5.8</v>
      </c>
      <c r="E189" s="53">
        <v>12.6</v>
      </c>
      <c r="F189" s="53">
        <v>0</v>
      </c>
      <c r="G189" s="53">
        <v>7.3</v>
      </c>
      <c r="H189" s="53">
        <v>0</v>
      </c>
      <c r="I189" s="53">
        <v>2.7</v>
      </c>
      <c r="J189" s="53" t="s">
        <v>151</v>
      </c>
      <c r="K189" s="53">
        <v>2.7</v>
      </c>
      <c r="L189" s="53" t="s">
        <v>151</v>
      </c>
      <c r="M189" s="54">
        <v>0.2638888888888889</v>
      </c>
      <c r="N189" s="53">
        <v>4.3</v>
      </c>
      <c r="O189" s="53" t="s">
        <v>159</v>
      </c>
      <c r="P189" s="54">
        <v>0.2625925925925926</v>
      </c>
      <c r="Q189" s="53">
        <v>2.6</v>
      </c>
      <c r="R189" s="53" t="s">
        <v>159</v>
      </c>
      <c r="S189" s="53">
        <v>0.6</v>
      </c>
      <c r="T189" s="53">
        <v>61.5</v>
      </c>
      <c r="U189" s="53">
        <v>0</v>
      </c>
      <c r="V189" s="53">
        <v>95</v>
      </c>
      <c r="W189" s="53">
        <v>0</v>
      </c>
      <c r="X189" s="53">
        <v>0.51</v>
      </c>
      <c r="Y189" s="53">
        <v>18.54</v>
      </c>
      <c r="Z189" s="11">
        <f t="shared" si="342"/>
        <v>0</v>
      </c>
      <c r="AA189" s="11">
        <f t="shared" si="343"/>
        <v>0</v>
      </c>
      <c r="AB189" s="53">
        <f t="shared" si="344"/>
        <v>0.19791008055489712</v>
      </c>
      <c r="AC189" s="63" t="s">
        <v>204</v>
      </c>
    </row>
    <row r="190" spans="1:46">
      <c r="A190" s="11">
        <v>190</v>
      </c>
      <c r="B190" s="57">
        <v>44928</v>
      </c>
      <c r="C190" s="54">
        <v>0.27083333333333331</v>
      </c>
      <c r="D190" s="53">
        <v>5.9</v>
      </c>
      <c r="E190" s="53">
        <v>12.6</v>
      </c>
      <c r="F190" s="53">
        <v>0</v>
      </c>
      <c r="G190" s="53">
        <v>7.3</v>
      </c>
      <c r="H190" s="53">
        <v>0</v>
      </c>
      <c r="I190" s="53">
        <v>2.2999999999999998</v>
      </c>
      <c r="J190" s="53" t="s">
        <v>159</v>
      </c>
      <c r="K190" s="53">
        <v>2.8</v>
      </c>
      <c r="L190" s="53" t="s">
        <v>151</v>
      </c>
      <c r="M190" s="54">
        <v>0.26430555555555557</v>
      </c>
      <c r="N190" s="53">
        <v>3.5</v>
      </c>
      <c r="O190" s="53" t="s">
        <v>159</v>
      </c>
      <c r="P190" s="54">
        <v>0.26623842592592589</v>
      </c>
      <c r="Q190" s="53">
        <v>2.5</v>
      </c>
      <c r="R190" s="53" t="s">
        <v>151</v>
      </c>
      <c r="S190" s="53">
        <v>0.5</v>
      </c>
      <c r="T190" s="53">
        <v>62.7</v>
      </c>
      <c r="U190" s="53">
        <v>0</v>
      </c>
      <c r="V190" s="53">
        <v>102</v>
      </c>
      <c r="W190" s="53">
        <v>0</v>
      </c>
      <c r="X190" s="53">
        <v>0.51</v>
      </c>
      <c r="Y190" s="53">
        <v>18.54</v>
      </c>
      <c r="Z190" s="11">
        <f t="shared" si="342"/>
        <v>0</v>
      </c>
      <c r="AA190" s="11">
        <f t="shared" si="343"/>
        <v>0</v>
      </c>
      <c r="AB190" s="53">
        <f t="shared" si="344"/>
        <v>0.19791008055489712</v>
      </c>
      <c r="AC190" s="63" t="s">
        <v>204</v>
      </c>
    </row>
    <row r="191" spans="1:46">
      <c r="A191" s="11">
        <v>191</v>
      </c>
      <c r="B191" s="57">
        <v>44928</v>
      </c>
      <c r="C191" s="54">
        <v>0.27777777777777779</v>
      </c>
      <c r="D191" s="53">
        <v>6.1</v>
      </c>
      <c r="E191" s="53">
        <v>12.6</v>
      </c>
      <c r="F191" s="53">
        <v>0</v>
      </c>
      <c r="G191" s="53">
        <v>7.5</v>
      </c>
      <c r="H191" s="53">
        <v>0</v>
      </c>
      <c r="I191" s="53">
        <v>2.5</v>
      </c>
      <c r="J191" s="53" t="s">
        <v>151</v>
      </c>
      <c r="K191" s="53">
        <v>2.5</v>
      </c>
      <c r="L191" s="53" t="s">
        <v>151</v>
      </c>
      <c r="M191" s="54">
        <v>0.27775462962962966</v>
      </c>
      <c r="N191" s="53">
        <v>4.5999999999999996</v>
      </c>
      <c r="O191" s="53" t="s">
        <v>151</v>
      </c>
      <c r="P191" s="54">
        <v>0.27689814814814812</v>
      </c>
      <c r="Q191" s="53">
        <v>2.2000000000000002</v>
      </c>
      <c r="R191" s="53" t="s">
        <v>151</v>
      </c>
      <c r="S191" s="53">
        <v>0.6</v>
      </c>
      <c r="T191" s="53">
        <v>62.9</v>
      </c>
      <c r="U191" s="53">
        <v>0</v>
      </c>
      <c r="V191" s="53">
        <v>124</v>
      </c>
      <c r="W191" s="53">
        <v>0</v>
      </c>
      <c r="X191" s="53">
        <v>0.51</v>
      </c>
      <c r="Y191" s="53">
        <v>18.54</v>
      </c>
      <c r="Z191" s="11">
        <f t="shared" si="342"/>
        <v>0</v>
      </c>
      <c r="AA191" s="11">
        <f t="shared" si="343"/>
        <v>0</v>
      </c>
      <c r="AB191" s="53">
        <f t="shared" si="344"/>
        <v>0.19791008055489712</v>
      </c>
      <c r="AC191" s="63" t="s">
        <v>204</v>
      </c>
    </row>
    <row r="192" spans="1:46">
      <c r="A192" s="11">
        <v>192</v>
      </c>
      <c r="B192" s="57">
        <v>44928</v>
      </c>
      <c r="C192" s="54">
        <v>0.28472222222222221</v>
      </c>
      <c r="D192" s="53">
        <v>6.2</v>
      </c>
      <c r="E192" s="53">
        <v>12.6</v>
      </c>
      <c r="F192" s="53">
        <v>0</v>
      </c>
      <c r="G192" s="53">
        <v>7.5</v>
      </c>
      <c r="H192" s="53">
        <v>0</v>
      </c>
      <c r="I192" s="53">
        <v>2.6</v>
      </c>
      <c r="J192" s="53" t="s">
        <v>159</v>
      </c>
      <c r="K192" s="53">
        <v>2.7</v>
      </c>
      <c r="L192" s="53" t="s">
        <v>159</v>
      </c>
      <c r="M192" s="54">
        <v>0.28363425925925928</v>
      </c>
      <c r="N192" s="53">
        <v>3.9</v>
      </c>
      <c r="O192" s="53" t="s">
        <v>159</v>
      </c>
      <c r="P192" s="54">
        <v>0.27839120370370368</v>
      </c>
      <c r="Q192" s="53">
        <v>1.7</v>
      </c>
      <c r="R192" s="53" t="s">
        <v>151</v>
      </c>
      <c r="S192" s="53">
        <v>0.5</v>
      </c>
      <c r="T192" s="53">
        <v>62.1</v>
      </c>
      <c r="U192" s="53">
        <v>1</v>
      </c>
      <c r="V192" s="53">
        <v>359</v>
      </c>
      <c r="W192" s="53">
        <v>1</v>
      </c>
      <c r="X192" s="53">
        <v>0.51</v>
      </c>
      <c r="Y192" s="53">
        <v>18.53</v>
      </c>
      <c r="Z192" s="11">
        <f t="shared" si="342"/>
        <v>0</v>
      </c>
      <c r="AA192" s="11">
        <f t="shared" si="343"/>
        <v>0</v>
      </c>
      <c r="AB192" s="53">
        <f t="shared" si="344"/>
        <v>0.19791008055489712</v>
      </c>
      <c r="AC192" s="63" t="s">
        <v>204</v>
      </c>
    </row>
    <row r="193" spans="1:46">
      <c r="A193" s="11">
        <v>193</v>
      </c>
      <c r="B193" s="57">
        <v>44928</v>
      </c>
      <c r="C193" s="54">
        <v>0.29166666666666669</v>
      </c>
      <c r="D193" s="53">
        <v>6.3</v>
      </c>
      <c r="E193" s="53">
        <v>12.6</v>
      </c>
      <c r="F193" s="53">
        <v>0</v>
      </c>
      <c r="G193" s="53">
        <v>7.5</v>
      </c>
      <c r="H193" s="53">
        <v>1E-3</v>
      </c>
      <c r="I193" s="53">
        <v>2.6</v>
      </c>
      <c r="J193" s="53" t="s">
        <v>159</v>
      </c>
      <c r="K193" s="53">
        <v>2.7</v>
      </c>
      <c r="L193" s="53" t="s">
        <v>159</v>
      </c>
      <c r="M193" s="54">
        <v>0.28847222222222224</v>
      </c>
      <c r="N193" s="53">
        <v>4.0999999999999996</v>
      </c>
      <c r="O193" s="53" t="s">
        <v>159</v>
      </c>
      <c r="P193" s="54">
        <v>0.2867939814814815</v>
      </c>
      <c r="Q193" s="53">
        <v>2.4</v>
      </c>
      <c r="R193" s="53" t="s">
        <v>159</v>
      </c>
      <c r="S193" s="53">
        <v>0.5</v>
      </c>
      <c r="T193" s="53">
        <v>62</v>
      </c>
      <c r="U193" s="53">
        <v>6</v>
      </c>
      <c r="V193" s="53">
        <v>2134</v>
      </c>
      <c r="W193" s="53">
        <v>4</v>
      </c>
      <c r="X193" s="53">
        <v>0.51</v>
      </c>
      <c r="Y193" s="53">
        <v>18.489999999999998</v>
      </c>
      <c r="Z193" s="11">
        <f t="shared" si="342"/>
        <v>0.60000000000000009</v>
      </c>
      <c r="AA193" s="11">
        <f t="shared" si="343"/>
        <v>0</v>
      </c>
      <c r="AB193" s="53">
        <f t="shared" si="344"/>
        <v>0.19791008055489712</v>
      </c>
      <c r="AC193" s="63" t="s">
        <v>204</v>
      </c>
      <c r="AE193" s="11">
        <f t="shared" ref="AE193" si="489">SUM(F193:F198)</f>
        <v>0</v>
      </c>
      <c r="AF193" s="11">
        <f t="shared" ref="AF193" si="490">AVERAGE(AB193:AB198)</f>
        <v>0.19791008055489712</v>
      </c>
      <c r="AG193" s="11">
        <f t="shared" ref="AG193" si="491">AVERAGE(G193:G198)</f>
        <v>7.5</v>
      </c>
      <c r="AH193" s="11" t="e">
        <f t="shared" ref="AH193" si="492">AVERAGE(AC193:AC198)</f>
        <v>#DIV/0!</v>
      </c>
      <c r="AI193" s="11">
        <f t="shared" ref="AI193" si="493">AVERAGE(T193:T198)</f>
        <v>62.883333333333333</v>
      </c>
      <c r="AJ193" s="11">
        <f t="shared" ref="AJ193" si="494">SUMIF(H193:H198,"&gt;0",H193:H198)</f>
        <v>3.7999999999999999E-2</v>
      </c>
      <c r="AK193" s="17">
        <f t="shared" ref="AK193" si="495">SUM(AA193:AA198)/60</f>
        <v>0</v>
      </c>
      <c r="AL193" s="17">
        <f t="shared" ref="AL193" si="496">SUM(V193:V198)</f>
        <v>105354</v>
      </c>
      <c r="AM193" s="17">
        <f t="shared" ref="AM193" si="497">AVERAGE(W193:W198)</f>
        <v>29.5</v>
      </c>
      <c r="AN193" s="11">
        <f t="shared" ref="AN193" si="498">AVERAGE(I193:I198)</f>
        <v>2.5166666666666671</v>
      </c>
      <c r="AO193" s="11">
        <f t="shared" ref="AO193" si="499">MAX(K193:K198)</f>
        <v>2.9</v>
      </c>
      <c r="AP193" s="13" t="str">
        <f t="shared" ref="AP193" ca="1" si="500">INDIRECT(ADDRESS(MATCH(AO193,K193:K198,0)+A193-1,12))</f>
        <v>SSE</v>
      </c>
      <c r="AQ193" s="13">
        <f t="shared" ref="AQ193" ca="1" si="501">INDIRECT(ADDRESS(MATCH(AO193,K193:K198,0)+A193-1,13))</f>
        <v>0.31100694444444443</v>
      </c>
      <c r="AR193" s="11">
        <f t="shared" ref="AR193" si="502">MAX(N193:N198)</f>
        <v>4.3</v>
      </c>
      <c r="AS193" s="13" t="str">
        <f t="shared" ref="AS193" ca="1" si="503">INDIRECT(ADDRESS(MATCH(AR193,N193:N198,0)+A193-1,15))</f>
        <v>SSE</v>
      </c>
      <c r="AT193" s="13">
        <f t="shared" ref="AT193" ca="1" si="504">INDIRECT(ADDRESS(MATCH(AR193,N193:N198,0)+A193-1,16))</f>
        <v>0.30706018518518519</v>
      </c>
    </row>
    <row r="194" spans="1:46">
      <c r="A194" s="11">
        <v>194</v>
      </c>
      <c r="B194" s="57">
        <v>44928</v>
      </c>
      <c r="C194" s="54">
        <v>0.2986111111111111</v>
      </c>
      <c r="D194" s="53">
        <v>6.4</v>
      </c>
      <c r="E194" s="53">
        <v>12.6</v>
      </c>
      <c r="F194" s="53">
        <v>0</v>
      </c>
      <c r="G194" s="53">
        <v>7.3</v>
      </c>
      <c r="H194" s="53">
        <v>2E-3</v>
      </c>
      <c r="I194" s="53">
        <v>2</v>
      </c>
      <c r="J194" s="53" t="s">
        <v>151</v>
      </c>
      <c r="K194" s="53">
        <v>2.6</v>
      </c>
      <c r="L194" s="53" t="s">
        <v>159</v>
      </c>
      <c r="M194" s="54">
        <v>0.29175925925925927</v>
      </c>
      <c r="N194" s="53">
        <v>3.2</v>
      </c>
      <c r="O194" s="53" t="s">
        <v>159</v>
      </c>
      <c r="P194" s="54">
        <v>0.29322916666666665</v>
      </c>
      <c r="Q194" s="53">
        <v>1.6</v>
      </c>
      <c r="R194" s="53" t="s">
        <v>159</v>
      </c>
      <c r="S194" s="53">
        <v>0.5</v>
      </c>
      <c r="T194" s="53">
        <v>63.2</v>
      </c>
      <c r="U194" s="53">
        <v>13</v>
      </c>
      <c r="V194" s="53">
        <v>5343</v>
      </c>
      <c r="W194" s="53">
        <v>9</v>
      </c>
      <c r="X194" s="53">
        <v>0.51</v>
      </c>
      <c r="Y194" s="53">
        <v>18.5</v>
      </c>
      <c r="Z194" s="11">
        <f t="shared" si="342"/>
        <v>1.2000000000000002</v>
      </c>
      <c r="AA194" s="11">
        <f t="shared" si="343"/>
        <v>0</v>
      </c>
      <c r="AB194" s="53">
        <f t="shared" si="344"/>
        <v>0.19791008055489712</v>
      </c>
      <c r="AC194" s="63" t="s">
        <v>204</v>
      </c>
    </row>
    <row r="195" spans="1:46">
      <c r="A195" s="11">
        <v>195</v>
      </c>
      <c r="B195" s="57">
        <v>44928</v>
      </c>
      <c r="C195" s="54">
        <v>0.30555555555555552</v>
      </c>
      <c r="D195" s="53">
        <v>6.5</v>
      </c>
      <c r="E195" s="53">
        <v>12.6</v>
      </c>
      <c r="F195" s="53">
        <v>0</v>
      </c>
      <c r="G195" s="53">
        <v>7.6</v>
      </c>
      <c r="H195" s="53">
        <v>3.0000000000000001E-3</v>
      </c>
      <c r="I195" s="53">
        <v>2.1</v>
      </c>
      <c r="J195" s="53" t="s">
        <v>151</v>
      </c>
      <c r="K195" s="53">
        <v>2.1</v>
      </c>
      <c r="L195" s="53" t="s">
        <v>151</v>
      </c>
      <c r="M195" s="54">
        <v>0.30555555555555552</v>
      </c>
      <c r="N195" s="53">
        <v>3.8</v>
      </c>
      <c r="O195" s="53" t="s">
        <v>159</v>
      </c>
      <c r="P195" s="54">
        <v>0.3033912037037037</v>
      </c>
      <c r="Q195" s="53">
        <v>2.7</v>
      </c>
      <c r="R195" s="53" t="s">
        <v>159</v>
      </c>
      <c r="S195" s="53">
        <v>0.6</v>
      </c>
      <c r="T195" s="53">
        <v>63</v>
      </c>
      <c r="U195" s="53">
        <v>25</v>
      </c>
      <c r="V195" s="53">
        <v>11217</v>
      </c>
      <c r="W195" s="53">
        <v>19</v>
      </c>
      <c r="X195" s="53">
        <v>0.51</v>
      </c>
      <c r="Y195" s="53">
        <v>18.54</v>
      </c>
      <c r="Z195" s="11">
        <f t="shared" si="342"/>
        <v>1.8000000000000003</v>
      </c>
      <c r="AA195" s="11">
        <f t="shared" si="343"/>
        <v>0</v>
      </c>
      <c r="AB195" s="53">
        <f t="shared" si="344"/>
        <v>0.19791008055489712</v>
      </c>
      <c r="AC195" s="63" t="s">
        <v>204</v>
      </c>
    </row>
    <row r="196" spans="1:46">
      <c r="A196" s="11">
        <v>196</v>
      </c>
      <c r="B196" s="57">
        <v>44928</v>
      </c>
      <c r="C196" s="54">
        <v>0.3125</v>
      </c>
      <c r="D196" s="53">
        <v>6.5</v>
      </c>
      <c r="E196" s="53">
        <v>12.7</v>
      </c>
      <c r="F196" s="53">
        <v>0</v>
      </c>
      <c r="G196" s="53">
        <v>7.3</v>
      </c>
      <c r="H196" s="53">
        <v>7.0000000000000001E-3</v>
      </c>
      <c r="I196" s="53">
        <v>2.8</v>
      </c>
      <c r="J196" s="53" t="s">
        <v>159</v>
      </c>
      <c r="K196" s="53">
        <v>2.9</v>
      </c>
      <c r="L196" s="53" t="s">
        <v>159</v>
      </c>
      <c r="M196" s="54">
        <v>0.31100694444444443</v>
      </c>
      <c r="N196" s="53">
        <v>4.3</v>
      </c>
      <c r="O196" s="53" t="s">
        <v>159</v>
      </c>
      <c r="P196" s="54">
        <v>0.30706018518518519</v>
      </c>
      <c r="Q196" s="53">
        <v>2.2999999999999998</v>
      </c>
      <c r="R196" s="53" t="s">
        <v>159</v>
      </c>
      <c r="S196" s="53">
        <v>0.6</v>
      </c>
      <c r="T196" s="53">
        <v>63.5</v>
      </c>
      <c r="U196" s="53">
        <v>40</v>
      </c>
      <c r="V196" s="53">
        <v>19685</v>
      </c>
      <c r="W196" s="53">
        <v>33</v>
      </c>
      <c r="X196" s="53">
        <v>0.51</v>
      </c>
      <c r="Y196" s="53">
        <v>18.579999999999998</v>
      </c>
      <c r="Z196" s="11">
        <f t="shared" si="342"/>
        <v>4.2</v>
      </c>
      <c r="AA196" s="11">
        <f t="shared" si="343"/>
        <v>0</v>
      </c>
      <c r="AB196" s="53">
        <f t="shared" si="344"/>
        <v>0.19791008055489712</v>
      </c>
      <c r="AC196" s="63" t="s">
        <v>204</v>
      </c>
    </row>
    <row r="197" spans="1:46">
      <c r="A197" s="11">
        <v>197</v>
      </c>
      <c r="B197" s="57">
        <v>44928</v>
      </c>
      <c r="C197" s="54">
        <v>0.31944444444444448</v>
      </c>
      <c r="D197" s="53">
        <v>6.6</v>
      </c>
      <c r="E197" s="53">
        <v>12.7</v>
      </c>
      <c r="F197" s="53">
        <v>0</v>
      </c>
      <c r="G197" s="53">
        <v>7.6</v>
      </c>
      <c r="H197" s="53">
        <v>1.0999999999999999E-2</v>
      </c>
      <c r="I197" s="53">
        <v>2.8</v>
      </c>
      <c r="J197" s="53" t="s">
        <v>159</v>
      </c>
      <c r="K197" s="53">
        <v>2.8</v>
      </c>
      <c r="L197" s="53" t="s">
        <v>159</v>
      </c>
      <c r="M197" s="54">
        <v>0.31251157407407409</v>
      </c>
      <c r="N197" s="53">
        <v>4</v>
      </c>
      <c r="O197" s="53" t="s">
        <v>159</v>
      </c>
      <c r="P197" s="54">
        <v>0.31765046296296295</v>
      </c>
      <c r="Q197" s="53">
        <v>3.2</v>
      </c>
      <c r="R197" s="53" t="s">
        <v>159</v>
      </c>
      <c r="S197" s="53">
        <v>0.4</v>
      </c>
      <c r="T197" s="53">
        <v>62.5</v>
      </c>
      <c r="U197" s="53">
        <v>54</v>
      </c>
      <c r="V197" s="53">
        <v>28794</v>
      </c>
      <c r="W197" s="53">
        <v>48</v>
      </c>
      <c r="X197" s="53">
        <v>0.51</v>
      </c>
      <c r="Y197" s="53">
        <v>18.559999999999999</v>
      </c>
      <c r="Z197" s="11">
        <f t="shared" si="342"/>
        <v>6.5999999999999988</v>
      </c>
      <c r="AA197" s="11">
        <f t="shared" si="343"/>
        <v>0</v>
      </c>
      <c r="AB197" s="53">
        <f t="shared" si="344"/>
        <v>0.19791008055489712</v>
      </c>
      <c r="AC197" s="63" t="s">
        <v>204</v>
      </c>
    </row>
    <row r="198" spans="1:46">
      <c r="A198" s="11">
        <v>198</v>
      </c>
      <c r="B198" s="57">
        <v>44928</v>
      </c>
      <c r="C198" s="54">
        <v>0.3263888888888889</v>
      </c>
      <c r="D198" s="53">
        <v>6.7</v>
      </c>
      <c r="E198" s="53">
        <v>12.8</v>
      </c>
      <c r="F198" s="53">
        <v>0</v>
      </c>
      <c r="G198" s="53">
        <v>7.7</v>
      </c>
      <c r="H198" s="53">
        <v>1.4E-2</v>
      </c>
      <c r="I198" s="53">
        <v>2.8</v>
      </c>
      <c r="J198" s="53" t="s">
        <v>159</v>
      </c>
      <c r="K198" s="53">
        <v>2.9</v>
      </c>
      <c r="L198" s="53" t="s">
        <v>159</v>
      </c>
      <c r="M198" s="54">
        <v>0.32306712962962963</v>
      </c>
      <c r="N198" s="53">
        <v>4.2</v>
      </c>
      <c r="O198" s="53" t="s">
        <v>151</v>
      </c>
      <c r="P198" s="54">
        <v>0.32295138888888891</v>
      </c>
      <c r="Q198" s="53">
        <v>3</v>
      </c>
      <c r="R198" s="53" t="s">
        <v>159</v>
      </c>
      <c r="S198" s="53">
        <v>0.5</v>
      </c>
      <c r="T198" s="53">
        <v>63.1</v>
      </c>
      <c r="U198" s="53">
        <v>75</v>
      </c>
      <c r="V198" s="53">
        <v>38181</v>
      </c>
      <c r="W198" s="53">
        <v>64</v>
      </c>
      <c r="X198" s="53">
        <v>0.51</v>
      </c>
      <c r="Y198" s="53">
        <v>18.59</v>
      </c>
      <c r="Z198" s="11">
        <f t="shared" si="342"/>
        <v>8.4</v>
      </c>
      <c r="AA198" s="11">
        <f t="shared" si="343"/>
        <v>0</v>
      </c>
      <c r="AB198" s="53">
        <f t="shared" si="344"/>
        <v>0.19791008055489712</v>
      </c>
      <c r="AC198" s="63" t="s">
        <v>204</v>
      </c>
    </row>
    <row r="199" spans="1:46">
      <c r="A199" s="11">
        <v>199</v>
      </c>
      <c r="B199" s="57">
        <v>44928</v>
      </c>
      <c r="C199" s="54">
        <v>0.33333333333333331</v>
      </c>
      <c r="D199" s="53">
        <v>6.7</v>
      </c>
      <c r="E199" s="53">
        <v>12.9</v>
      </c>
      <c r="F199" s="53">
        <v>0</v>
      </c>
      <c r="G199" s="53">
        <v>7.7</v>
      </c>
      <c r="H199" s="53">
        <v>2.3E-2</v>
      </c>
      <c r="I199" s="53">
        <v>2.8</v>
      </c>
      <c r="J199" s="53" t="s">
        <v>159</v>
      </c>
      <c r="K199" s="53">
        <v>2.9</v>
      </c>
      <c r="L199" s="53" t="s">
        <v>159</v>
      </c>
      <c r="M199" s="54">
        <v>0.32850694444444445</v>
      </c>
      <c r="N199" s="53">
        <v>4.4000000000000004</v>
      </c>
      <c r="O199" s="53" t="s">
        <v>151</v>
      </c>
      <c r="P199" s="54">
        <v>0.3283564814814815</v>
      </c>
      <c r="Q199" s="53">
        <v>3.2</v>
      </c>
      <c r="R199" s="53" t="s">
        <v>151</v>
      </c>
      <c r="S199" s="53">
        <v>0.5</v>
      </c>
      <c r="T199" s="53">
        <v>62.9</v>
      </c>
      <c r="U199" s="53">
        <v>122</v>
      </c>
      <c r="V199" s="53">
        <v>58392</v>
      </c>
      <c r="W199" s="53">
        <v>97</v>
      </c>
      <c r="X199" s="53">
        <v>0.51</v>
      </c>
      <c r="Y199" s="53">
        <v>18.61</v>
      </c>
      <c r="Z199" s="11">
        <f t="shared" si="342"/>
        <v>13.799999999999999</v>
      </c>
      <c r="AA199" s="11">
        <f t="shared" si="343"/>
        <v>0</v>
      </c>
      <c r="AB199" s="53">
        <f t="shared" si="344"/>
        <v>0.19791008055489712</v>
      </c>
      <c r="AC199" s="63" t="s">
        <v>204</v>
      </c>
      <c r="AE199" s="11">
        <f t="shared" ref="AE199" si="505">SUM(F199:F204)</f>
        <v>0</v>
      </c>
      <c r="AF199" s="11">
        <f t="shared" ref="AF199" si="506">AVERAGE(AB199:AB204)</f>
        <v>0.19791008055489712</v>
      </c>
      <c r="AG199" s="11">
        <f t="shared" ref="AG199" si="507">AVERAGE(G199:G204)</f>
        <v>8.2333333333333343</v>
      </c>
      <c r="AH199" s="11" t="e">
        <f t="shared" ref="AH199" si="508">AVERAGE(AC199:AC204)</f>
        <v>#DIV/0!</v>
      </c>
      <c r="AI199" s="11">
        <f t="shared" ref="AI199" si="509">AVERAGE(T199:T204)</f>
        <v>61</v>
      </c>
      <c r="AJ199" s="11">
        <f t="shared" ref="AJ199" si="510">SUMIF(H199:H204,"&gt;0",H199:H204)</f>
        <v>0.50900000000000001</v>
      </c>
      <c r="AK199" s="17">
        <f t="shared" ref="AK199" si="511">SUM(AA199:AA204)/60</f>
        <v>0</v>
      </c>
      <c r="AL199" s="17">
        <f t="shared" ref="AL199" si="512">SUM(V199:V204)</f>
        <v>1003958</v>
      </c>
      <c r="AM199" s="17">
        <f t="shared" ref="AM199" si="513">AVERAGE(W199:W204)</f>
        <v>278.83333333333331</v>
      </c>
      <c r="AN199" s="11">
        <f t="shared" ref="AN199" si="514">AVERAGE(I199:I204)</f>
        <v>2.5333333333333332</v>
      </c>
      <c r="AO199" s="11">
        <f t="shared" ref="AO199" si="515">MAX(K199:K204)</f>
        <v>2.9</v>
      </c>
      <c r="AP199" s="13" t="str">
        <f t="shared" ref="AP199" ca="1" si="516">INDIRECT(ADDRESS(MATCH(AO199,K199:K204,0)+A199-1,12))</f>
        <v>SSE</v>
      </c>
      <c r="AQ199" s="13">
        <f t="shared" ref="AQ199" ca="1" si="517">INDIRECT(ADDRESS(MATCH(AO199,K199:K204,0)+A199-1,13))</f>
        <v>0.32850694444444445</v>
      </c>
      <c r="AR199" s="11">
        <f t="shared" ref="AR199" si="518">MAX(N199:N204)</f>
        <v>4.4000000000000004</v>
      </c>
      <c r="AS199" s="13" t="str">
        <f t="shared" ref="AS199" ca="1" si="519">INDIRECT(ADDRESS(MATCH(AR199,N199:N204,0)+A199-1,15))</f>
        <v>SE</v>
      </c>
      <c r="AT199" s="13">
        <f t="shared" ref="AT199" ca="1" si="520">INDIRECT(ADDRESS(MATCH(AR199,N199:N204,0)+A199-1,16))</f>
        <v>0.3283564814814815</v>
      </c>
    </row>
    <row r="200" spans="1:46">
      <c r="A200" s="11">
        <v>200</v>
      </c>
      <c r="B200" s="57">
        <v>44928</v>
      </c>
      <c r="C200" s="54">
        <v>0.34027777777777773</v>
      </c>
      <c r="D200" s="53">
        <v>7</v>
      </c>
      <c r="E200" s="53">
        <v>13.4</v>
      </c>
      <c r="F200" s="53">
        <v>0</v>
      </c>
      <c r="G200" s="53">
        <v>7.9</v>
      </c>
      <c r="H200" s="53">
        <v>4.5999999999999999E-2</v>
      </c>
      <c r="I200" s="53">
        <v>2.8</v>
      </c>
      <c r="J200" s="53" t="s">
        <v>159</v>
      </c>
      <c r="K200" s="53">
        <v>2.9</v>
      </c>
      <c r="L200" s="53" t="s">
        <v>159</v>
      </c>
      <c r="M200" s="54">
        <v>0.33827546296296296</v>
      </c>
      <c r="N200" s="53">
        <v>4.3</v>
      </c>
      <c r="O200" s="53" t="s">
        <v>153</v>
      </c>
      <c r="P200" s="54">
        <v>0.33461805555555557</v>
      </c>
      <c r="Q200" s="53">
        <v>1.3</v>
      </c>
      <c r="R200" s="53" t="s">
        <v>159</v>
      </c>
      <c r="S200" s="53">
        <v>0.6</v>
      </c>
      <c r="T200" s="53">
        <v>61.9</v>
      </c>
      <c r="U200" s="53">
        <v>193</v>
      </c>
      <c r="V200" s="53">
        <v>95065</v>
      </c>
      <c r="W200" s="53">
        <v>158</v>
      </c>
      <c r="X200" s="53">
        <v>0.51</v>
      </c>
      <c r="Y200" s="53">
        <v>18.7</v>
      </c>
      <c r="Z200" s="11">
        <f t="shared" ref="Z200:Z263" si="521">H200*3.6/(60)*10*10^3</f>
        <v>27.599999999999998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0.19791008055489712</v>
      </c>
      <c r="AC200" s="63" t="s">
        <v>204</v>
      </c>
    </row>
    <row r="201" spans="1:46">
      <c r="A201" s="11">
        <v>201</v>
      </c>
      <c r="B201" s="57">
        <v>44928</v>
      </c>
      <c r="C201" s="54">
        <v>0.34722222222222227</v>
      </c>
      <c r="D201" s="53">
        <v>7.3</v>
      </c>
      <c r="E201" s="53">
        <v>13.8</v>
      </c>
      <c r="F201" s="53">
        <v>0</v>
      </c>
      <c r="G201" s="53">
        <v>8.1999999999999993</v>
      </c>
      <c r="H201" s="53">
        <v>7.2999999999999995E-2</v>
      </c>
      <c r="I201" s="53">
        <v>2.8</v>
      </c>
      <c r="J201" s="53" t="s">
        <v>159</v>
      </c>
      <c r="K201" s="53">
        <v>2.8</v>
      </c>
      <c r="L201" s="53" t="s">
        <v>159</v>
      </c>
      <c r="M201" s="54">
        <v>0.34722222222222227</v>
      </c>
      <c r="N201" s="53">
        <v>4.2</v>
      </c>
      <c r="O201" s="53" t="s">
        <v>159</v>
      </c>
      <c r="P201" s="54">
        <v>0.34626157407407404</v>
      </c>
      <c r="Q201" s="53">
        <v>2.1</v>
      </c>
      <c r="R201" s="53" t="s">
        <v>159</v>
      </c>
      <c r="S201" s="53">
        <v>0.5</v>
      </c>
      <c r="T201" s="53">
        <v>60.7</v>
      </c>
      <c r="U201" s="53">
        <v>285</v>
      </c>
      <c r="V201" s="53">
        <v>140715</v>
      </c>
      <c r="W201" s="53">
        <v>235</v>
      </c>
      <c r="X201" s="53">
        <v>0.51</v>
      </c>
      <c r="Y201" s="53">
        <v>18.75</v>
      </c>
      <c r="Z201" s="11">
        <f t="shared" si="521"/>
        <v>43.79999999999999</v>
      </c>
      <c r="AA201" s="11">
        <f t="shared" si="522"/>
        <v>0</v>
      </c>
      <c r="AB201" s="53">
        <f t="shared" si="523"/>
        <v>0.19791008055489712</v>
      </c>
      <c r="AC201" s="63" t="s">
        <v>204</v>
      </c>
    </row>
    <row r="202" spans="1:46">
      <c r="A202" s="11">
        <v>202</v>
      </c>
      <c r="B202" s="57">
        <v>44928</v>
      </c>
      <c r="C202" s="54">
        <v>0.35416666666666669</v>
      </c>
      <c r="D202" s="53">
        <v>7.7</v>
      </c>
      <c r="E202" s="53">
        <v>14.7</v>
      </c>
      <c r="F202" s="53">
        <v>0</v>
      </c>
      <c r="G202" s="53">
        <v>8.3000000000000007</v>
      </c>
      <c r="H202" s="53">
        <v>0.109</v>
      </c>
      <c r="I202" s="53">
        <v>2.1</v>
      </c>
      <c r="J202" s="53" t="s">
        <v>159</v>
      </c>
      <c r="K202" s="53">
        <v>2.9</v>
      </c>
      <c r="L202" s="53" t="s">
        <v>159</v>
      </c>
      <c r="M202" s="54">
        <v>0.34812500000000002</v>
      </c>
      <c r="N202" s="53">
        <v>3.6</v>
      </c>
      <c r="O202" s="53" t="s">
        <v>151</v>
      </c>
      <c r="P202" s="54">
        <v>0.34761574074074075</v>
      </c>
      <c r="Q202" s="53">
        <v>2</v>
      </c>
      <c r="R202" s="53" t="s">
        <v>159</v>
      </c>
      <c r="S202" s="53">
        <v>0.5</v>
      </c>
      <c r="T202" s="53">
        <v>60.9</v>
      </c>
      <c r="U202" s="53">
        <v>417</v>
      </c>
      <c r="V202" s="53">
        <v>206128</v>
      </c>
      <c r="W202" s="53">
        <v>344</v>
      </c>
      <c r="X202" s="53">
        <v>0.51</v>
      </c>
      <c r="Y202" s="53">
        <v>18.989999999999998</v>
      </c>
      <c r="Z202" s="11">
        <f t="shared" si="521"/>
        <v>65.40000000000002</v>
      </c>
      <c r="AA202" s="11">
        <f t="shared" si="522"/>
        <v>0</v>
      </c>
      <c r="AB202" s="53">
        <f t="shared" si="523"/>
        <v>0.19791008055489712</v>
      </c>
      <c r="AC202" s="63" t="s">
        <v>204</v>
      </c>
    </row>
    <row r="203" spans="1:46">
      <c r="A203" s="11">
        <v>203</v>
      </c>
      <c r="B203" s="57">
        <v>44928</v>
      </c>
      <c r="C203" s="54">
        <v>0.3611111111111111</v>
      </c>
      <c r="D203" s="53">
        <v>8.1999999999999993</v>
      </c>
      <c r="E203" s="53">
        <v>14.7</v>
      </c>
      <c r="F203" s="53">
        <v>0</v>
      </c>
      <c r="G203" s="53">
        <v>8.6</v>
      </c>
      <c r="H203" s="53">
        <v>0.13200000000000001</v>
      </c>
      <c r="I203" s="53">
        <v>2.2000000000000002</v>
      </c>
      <c r="J203" s="53" t="s">
        <v>153</v>
      </c>
      <c r="K203" s="53">
        <v>2.2000000000000002</v>
      </c>
      <c r="L203" s="53" t="s">
        <v>153</v>
      </c>
      <c r="M203" s="54">
        <v>0.36106481481481478</v>
      </c>
      <c r="N203" s="53">
        <v>3.5</v>
      </c>
      <c r="O203" s="53" t="s">
        <v>159</v>
      </c>
      <c r="P203" s="54">
        <v>0.36065972222222226</v>
      </c>
      <c r="Q203" s="53">
        <v>1.8</v>
      </c>
      <c r="R203" s="53" t="s">
        <v>153</v>
      </c>
      <c r="S203" s="53">
        <v>0.5</v>
      </c>
      <c r="T203" s="53">
        <v>59.8</v>
      </c>
      <c r="U203" s="53">
        <v>434</v>
      </c>
      <c r="V203" s="53">
        <v>251531</v>
      </c>
      <c r="W203" s="53">
        <v>419</v>
      </c>
      <c r="X203" s="53">
        <v>0.51</v>
      </c>
      <c r="Y203" s="53">
        <v>18.91</v>
      </c>
      <c r="Z203" s="11">
        <f t="shared" si="521"/>
        <v>79.199999999999989</v>
      </c>
      <c r="AA203" s="11">
        <f t="shared" si="522"/>
        <v>0</v>
      </c>
      <c r="AB203" s="53">
        <f t="shared" si="523"/>
        <v>0.19791008055489712</v>
      </c>
      <c r="AC203" s="63" t="s">
        <v>204</v>
      </c>
    </row>
    <row r="204" spans="1:46">
      <c r="A204" s="11">
        <v>204</v>
      </c>
      <c r="B204" s="57">
        <v>44928</v>
      </c>
      <c r="C204" s="54">
        <v>0.36805555555555558</v>
      </c>
      <c r="D204" s="53">
        <v>9</v>
      </c>
      <c r="E204" s="53">
        <v>14.7</v>
      </c>
      <c r="F204" s="53">
        <v>0</v>
      </c>
      <c r="G204" s="53">
        <v>8.6999999999999993</v>
      </c>
      <c r="H204" s="53">
        <v>0.126</v>
      </c>
      <c r="I204" s="53">
        <v>2.5</v>
      </c>
      <c r="J204" s="53" t="s">
        <v>159</v>
      </c>
      <c r="K204" s="53">
        <v>2.5</v>
      </c>
      <c r="L204" s="53" t="s">
        <v>159</v>
      </c>
      <c r="M204" s="54">
        <v>0.36675925925925923</v>
      </c>
      <c r="N204" s="53">
        <v>4</v>
      </c>
      <c r="O204" s="53" t="s">
        <v>159</v>
      </c>
      <c r="P204" s="54">
        <v>0.36616898148148147</v>
      </c>
      <c r="Q204" s="53">
        <v>2.5</v>
      </c>
      <c r="R204" s="53" t="s">
        <v>159</v>
      </c>
      <c r="S204" s="53">
        <v>0.6</v>
      </c>
      <c r="T204" s="53">
        <v>59.8</v>
      </c>
      <c r="U204" s="53">
        <v>452</v>
      </c>
      <c r="V204" s="53">
        <v>252127</v>
      </c>
      <c r="W204" s="53">
        <v>420</v>
      </c>
      <c r="X204" s="53">
        <v>0.51</v>
      </c>
      <c r="Y204" s="53">
        <v>18.920000000000002</v>
      </c>
      <c r="Z204" s="11">
        <f t="shared" si="521"/>
        <v>75.599999999999994</v>
      </c>
      <c r="AA204" s="11">
        <f t="shared" si="522"/>
        <v>0</v>
      </c>
      <c r="AB204" s="53">
        <f t="shared" si="523"/>
        <v>0.19791008055489712</v>
      </c>
      <c r="AC204" s="63" t="s">
        <v>204</v>
      </c>
    </row>
    <row r="205" spans="1:46">
      <c r="A205" s="11">
        <v>205</v>
      </c>
      <c r="B205" s="57">
        <v>44928</v>
      </c>
      <c r="C205" s="54">
        <v>0.375</v>
      </c>
      <c r="D205" s="53">
        <v>9.6999999999999993</v>
      </c>
      <c r="E205" s="53">
        <v>14.7</v>
      </c>
      <c r="F205" s="53">
        <v>0</v>
      </c>
      <c r="G205" s="53">
        <v>9</v>
      </c>
      <c r="H205" s="53">
        <v>0.14199999999999999</v>
      </c>
      <c r="I205" s="53">
        <v>2.4</v>
      </c>
      <c r="J205" s="53" t="s">
        <v>153</v>
      </c>
      <c r="K205" s="53">
        <v>2.6</v>
      </c>
      <c r="L205" s="53" t="s">
        <v>153</v>
      </c>
      <c r="M205" s="54">
        <v>0.37099537037037034</v>
      </c>
      <c r="N205" s="53">
        <v>3.8</v>
      </c>
      <c r="O205" s="53" t="s">
        <v>153</v>
      </c>
      <c r="P205" s="54">
        <v>0.37027777777777776</v>
      </c>
      <c r="Q205" s="53">
        <v>1.8</v>
      </c>
      <c r="R205" s="53" t="s">
        <v>156</v>
      </c>
      <c r="S205" s="53">
        <v>0.5</v>
      </c>
      <c r="T205" s="53">
        <v>58.2</v>
      </c>
      <c r="U205" s="53">
        <v>560</v>
      </c>
      <c r="V205" s="53">
        <v>294688</v>
      </c>
      <c r="W205" s="53">
        <v>491</v>
      </c>
      <c r="X205" s="53">
        <v>0.51</v>
      </c>
      <c r="Y205" s="53">
        <v>18.86</v>
      </c>
      <c r="Z205" s="11">
        <f t="shared" si="521"/>
        <v>85.2</v>
      </c>
      <c r="AA205" s="11">
        <f t="shared" si="522"/>
        <v>0</v>
      </c>
      <c r="AB205" s="53">
        <f t="shared" si="523"/>
        <v>0.19791008055489712</v>
      </c>
      <c r="AC205" s="63" t="s">
        <v>204</v>
      </c>
      <c r="AE205" s="11">
        <f t="shared" ref="AE205" si="524">SUM(F205:F210)</f>
        <v>0</v>
      </c>
      <c r="AF205" s="11">
        <f t="shared" ref="AF205" si="525">AVERAGE(AB205:AB210)</f>
        <v>0.19750393523514057</v>
      </c>
      <c r="AG205" s="11">
        <f t="shared" ref="AG205" si="526">AVERAGE(G205:G210)</f>
        <v>9.6666666666666679</v>
      </c>
      <c r="AH205" s="11" t="e">
        <f t="shared" ref="AH205" si="527">AVERAGE(AC205:AC210)</f>
        <v>#DIV/0!</v>
      </c>
      <c r="AI205" s="11">
        <f t="shared" ref="AI205" si="528">AVERAGE(T205:T210)</f>
        <v>55.699999999999996</v>
      </c>
      <c r="AJ205" s="11">
        <f t="shared" ref="AJ205" si="529">SUMIF(H205:H210,"&gt;0",H205:H210)</f>
        <v>1.1379999999999999</v>
      </c>
      <c r="AK205" s="17">
        <f t="shared" ref="AK205" si="530">SUM(AA205:AA210)/60</f>
        <v>0.33333333333333331</v>
      </c>
      <c r="AL205" s="17">
        <f t="shared" ref="AL205" si="531">SUM(V205:V210)</f>
        <v>2294644</v>
      </c>
      <c r="AM205" s="17">
        <f t="shared" ref="AM205" si="532">AVERAGE(W205:W210)</f>
        <v>637.16666666666663</v>
      </c>
      <c r="AN205" s="11">
        <f t="shared" ref="AN205" si="533">AVERAGE(I205:I210)</f>
        <v>2.4333333333333336</v>
      </c>
      <c r="AO205" s="11">
        <f t="shared" ref="AO205" si="534">MAX(K205:K210)</f>
        <v>2.8</v>
      </c>
      <c r="AP205" s="13" t="str">
        <f t="shared" ref="AP205" ca="1" si="535">INDIRECT(ADDRESS(MATCH(AO205,K205:K210,0)+A205-1,12))</f>
        <v>S</v>
      </c>
      <c r="AQ205" s="13">
        <f t="shared" ref="AQ205" ca="1" si="536">INDIRECT(ADDRESS(MATCH(AO205,K205:K210,0)+A205-1,13))</f>
        <v>0.38458333333333333</v>
      </c>
      <c r="AR205" s="11">
        <f t="shared" ref="AR205" si="537">MAX(N205:N210)</f>
        <v>4.5999999999999996</v>
      </c>
      <c r="AS205" s="13" t="str">
        <f t="shared" ref="AS205" ca="1" si="538">INDIRECT(ADDRESS(MATCH(AR205,N205:N210,0)+A205-1,15))</f>
        <v>S</v>
      </c>
      <c r="AT205" s="13">
        <f t="shared" ref="AT205" ca="1" si="539">INDIRECT(ADDRESS(MATCH(AR205,N205:N210,0)+A205-1,16))</f>
        <v>0.38027777777777777</v>
      </c>
    </row>
    <row r="206" spans="1:46">
      <c r="A206" s="11">
        <v>206</v>
      </c>
      <c r="B206" s="57">
        <v>44928</v>
      </c>
      <c r="C206" s="54">
        <v>0.38194444444444442</v>
      </c>
      <c r="D206" s="53">
        <v>10.4</v>
      </c>
      <c r="E206" s="53">
        <v>14.7</v>
      </c>
      <c r="F206" s="53">
        <v>0</v>
      </c>
      <c r="G206" s="53">
        <v>9.3000000000000007</v>
      </c>
      <c r="H206" s="53">
        <v>0.17100000000000001</v>
      </c>
      <c r="I206" s="53">
        <v>2.6</v>
      </c>
      <c r="J206" s="53" t="s">
        <v>153</v>
      </c>
      <c r="K206" s="53">
        <v>2.6</v>
      </c>
      <c r="L206" s="53" t="s">
        <v>153</v>
      </c>
      <c r="M206" s="54">
        <v>0.38194444444444442</v>
      </c>
      <c r="N206" s="53">
        <v>4.5999999999999996</v>
      </c>
      <c r="O206" s="53" t="s">
        <v>153</v>
      </c>
      <c r="P206" s="54">
        <v>0.38027777777777777</v>
      </c>
      <c r="Q206" s="53">
        <v>3.5</v>
      </c>
      <c r="R206" s="53" t="s">
        <v>153</v>
      </c>
      <c r="S206" s="53">
        <v>0.6</v>
      </c>
      <c r="T206" s="53">
        <v>56.9</v>
      </c>
      <c r="U206" s="53">
        <v>544</v>
      </c>
      <c r="V206" s="53">
        <v>333857</v>
      </c>
      <c r="W206" s="53">
        <v>556</v>
      </c>
      <c r="X206" s="53">
        <v>0.50900000000000001</v>
      </c>
      <c r="Y206" s="53">
        <v>18.87</v>
      </c>
      <c r="Z206" s="11">
        <f t="shared" si="521"/>
        <v>102.6</v>
      </c>
      <c r="AA206" s="11">
        <f t="shared" si="522"/>
        <v>0</v>
      </c>
      <c r="AB206" s="53">
        <f t="shared" si="523"/>
        <v>0.19742270617118923</v>
      </c>
      <c r="AC206" s="63" t="s">
        <v>204</v>
      </c>
    </row>
    <row r="207" spans="1:46">
      <c r="A207" s="11">
        <v>207</v>
      </c>
      <c r="B207" s="57">
        <v>44928</v>
      </c>
      <c r="C207" s="54">
        <v>0.3888888888888889</v>
      </c>
      <c r="D207" s="53">
        <v>11.2</v>
      </c>
      <c r="E207" s="53">
        <v>14.7</v>
      </c>
      <c r="F207" s="53">
        <v>0</v>
      </c>
      <c r="G207" s="53">
        <v>9.8000000000000007</v>
      </c>
      <c r="H207" s="53">
        <v>0.19900000000000001</v>
      </c>
      <c r="I207" s="53">
        <v>2.4</v>
      </c>
      <c r="J207" s="53" t="s">
        <v>153</v>
      </c>
      <c r="K207" s="53">
        <v>2.8</v>
      </c>
      <c r="L207" s="53" t="s">
        <v>153</v>
      </c>
      <c r="M207" s="54">
        <v>0.38458333333333333</v>
      </c>
      <c r="N207" s="53">
        <v>3.6</v>
      </c>
      <c r="O207" s="53" t="s">
        <v>153</v>
      </c>
      <c r="P207" s="54">
        <v>0.38195601851851851</v>
      </c>
      <c r="Q207" s="53">
        <v>2</v>
      </c>
      <c r="R207" s="53" t="s">
        <v>156</v>
      </c>
      <c r="S207" s="53">
        <v>0.5</v>
      </c>
      <c r="T207" s="53">
        <v>54.9</v>
      </c>
      <c r="U207" s="53">
        <v>729</v>
      </c>
      <c r="V207" s="53">
        <v>393679</v>
      </c>
      <c r="W207" s="53">
        <v>656</v>
      </c>
      <c r="X207" s="53">
        <v>0.50900000000000001</v>
      </c>
      <c r="Y207" s="53">
        <v>18.88</v>
      </c>
      <c r="Z207" s="11">
        <f t="shared" si="521"/>
        <v>119.4</v>
      </c>
      <c r="AA207" s="11">
        <f t="shared" si="522"/>
        <v>0</v>
      </c>
      <c r="AB207" s="53">
        <f t="shared" si="523"/>
        <v>0.19742270617118923</v>
      </c>
      <c r="AC207" s="63" t="s">
        <v>204</v>
      </c>
    </row>
    <row r="208" spans="1:46">
      <c r="A208" s="11">
        <v>208</v>
      </c>
      <c r="B208" s="57">
        <v>44928</v>
      </c>
      <c r="C208" s="54">
        <v>0.39583333333333331</v>
      </c>
      <c r="D208" s="53">
        <v>12.1</v>
      </c>
      <c r="E208" s="53">
        <v>14.7</v>
      </c>
      <c r="F208" s="53">
        <v>0</v>
      </c>
      <c r="G208" s="53">
        <v>10</v>
      </c>
      <c r="H208" s="53">
        <v>0.2</v>
      </c>
      <c r="I208" s="53">
        <v>2.7</v>
      </c>
      <c r="J208" s="53" t="s">
        <v>156</v>
      </c>
      <c r="K208" s="53">
        <v>2.7</v>
      </c>
      <c r="L208" s="53" t="s">
        <v>156</v>
      </c>
      <c r="M208" s="54">
        <v>0.39583333333333331</v>
      </c>
      <c r="N208" s="53">
        <v>4.4000000000000004</v>
      </c>
      <c r="O208" s="53" t="s">
        <v>153</v>
      </c>
      <c r="P208" s="54">
        <v>0.39054398148148151</v>
      </c>
      <c r="Q208" s="53">
        <v>2.4</v>
      </c>
      <c r="R208" s="53" t="s">
        <v>156</v>
      </c>
      <c r="S208" s="53">
        <v>0.6</v>
      </c>
      <c r="T208" s="53">
        <v>56.1</v>
      </c>
      <c r="U208" s="53">
        <v>663</v>
      </c>
      <c r="V208" s="53">
        <v>402685</v>
      </c>
      <c r="W208" s="53">
        <v>671</v>
      </c>
      <c r="X208" s="53">
        <v>0.50900000000000001</v>
      </c>
      <c r="Y208" s="53">
        <v>18.87</v>
      </c>
      <c r="Z208" s="11">
        <f t="shared" si="521"/>
        <v>120.00000000000003</v>
      </c>
      <c r="AA208" s="11">
        <f t="shared" si="522"/>
        <v>0</v>
      </c>
      <c r="AB208" s="53">
        <f t="shared" si="523"/>
        <v>0.19742270617118923</v>
      </c>
      <c r="AC208" s="63" t="s">
        <v>204</v>
      </c>
    </row>
    <row r="209" spans="1:46">
      <c r="A209" s="11">
        <v>209</v>
      </c>
      <c r="B209" s="57">
        <v>44928</v>
      </c>
      <c r="C209" s="54">
        <v>0.40277777777777773</v>
      </c>
      <c r="D209" s="53">
        <v>12.8</v>
      </c>
      <c r="E209" s="53">
        <v>14.6</v>
      </c>
      <c r="F209" s="53">
        <v>0</v>
      </c>
      <c r="G209" s="53">
        <v>9.8000000000000007</v>
      </c>
      <c r="H209" s="53">
        <v>0.20200000000000001</v>
      </c>
      <c r="I209" s="53">
        <v>2.6</v>
      </c>
      <c r="J209" s="53" t="s">
        <v>160</v>
      </c>
      <c r="K209" s="53">
        <v>2.8</v>
      </c>
      <c r="L209" s="53" t="s">
        <v>156</v>
      </c>
      <c r="M209" s="54">
        <v>0.39604166666666668</v>
      </c>
      <c r="N209" s="53">
        <v>4.3</v>
      </c>
      <c r="O209" s="53" t="s">
        <v>161</v>
      </c>
      <c r="P209" s="54">
        <v>0.40079861111111109</v>
      </c>
      <c r="Q209" s="53">
        <v>2.1</v>
      </c>
      <c r="R209" s="53" t="s">
        <v>160</v>
      </c>
      <c r="S209" s="53">
        <v>0.7</v>
      </c>
      <c r="T209" s="53">
        <v>55.3</v>
      </c>
      <c r="U209" s="53">
        <v>712</v>
      </c>
      <c r="V209" s="53">
        <v>414812</v>
      </c>
      <c r="W209" s="53">
        <v>691</v>
      </c>
      <c r="X209" s="53">
        <v>0.50900000000000001</v>
      </c>
      <c r="Y209" s="53">
        <v>18.87</v>
      </c>
      <c r="Z209" s="11">
        <f t="shared" si="521"/>
        <v>121.2</v>
      </c>
      <c r="AA209" s="11">
        <f t="shared" si="522"/>
        <v>10</v>
      </c>
      <c r="AB209" s="53">
        <f t="shared" si="523"/>
        <v>0.19742270617118923</v>
      </c>
      <c r="AC209" s="63" t="s">
        <v>204</v>
      </c>
    </row>
    <row r="210" spans="1:46">
      <c r="A210" s="11">
        <v>210</v>
      </c>
      <c r="B210" s="57">
        <v>44928</v>
      </c>
      <c r="C210" s="54">
        <v>0.40972222222222227</v>
      </c>
      <c r="D210" s="53">
        <v>13.4</v>
      </c>
      <c r="E210" s="53">
        <v>14.6</v>
      </c>
      <c r="F210" s="53">
        <v>0</v>
      </c>
      <c r="G210" s="53">
        <v>10.1</v>
      </c>
      <c r="H210" s="53">
        <v>0.224</v>
      </c>
      <c r="I210" s="53">
        <v>1.9</v>
      </c>
      <c r="J210" s="53" t="s">
        <v>161</v>
      </c>
      <c r="K210" s="53">
        <v>2.6</v>
      </c>
      <c r="L210" s="53" t="s">
        <v>160</v>
      </c>
      <c r="M210" s="54">
        <v>0.40278935185185188</v>
      </c>
      <c r="N210" s="53">
        <v>3.2</v>
      </c>
      <c r="O210" s="53" t="s">
        <v>161</v>
      </c>
      <c r="P210" s="54">
        <v>0.40738425925925931</v>
      </c>
      <c r="Q210" s="53">
        <v>1.9</v>
      </c>
      <c r="R210" s="53" t="s">
        <v>160</v>
      </c>
      <c r="S210" s="53">
        <v>0.6</v>
      </c>
      <c r="T210" s="53">
        <v>52.8</v>
      </c>
      <c r="U210" s="53">
        <v>816</v>
      </c>
      <c r="V210" s="53">
        <v>454923</v>
      </c>
      <c r="W210" s="53">
        <v>758</v>
      </c>
      <c r="X210" s="53">
        <v>0.50900000000000001</v>
      </c>
      <c r="Y210" s="53">
        <v>18.899999999999999</v>
      </c>
      <c r="Z210" s="11">
        <f t="shared" si="521"/>
        <v>134.4</v>
      </c>
      <c r="AA210" s="11">
        <f t="shared" si="522"/>
        <v>10</v>
      </c>
      <c r="AB210" s="53">
        <f t="shared" si="523"/>
        <v>0.19742270617118923</v>
      </c>
      <c r="AC210" s="63" t="s">
        <v>204</v>
      </c>
    </row>
    <row r="211" spans="1:46">
      <c r="A211" s="11">
        <v>211</v>
      </c>
      <c r="B211" s="57">
        <v>44928</v>
      </c>
      <c r="C211" s="54">
        <v>0.41666666666666669</v>
      </c>
      <c r="D211" s="53">
        <v>14.1</v>
      </c>
      <c r="E211" s="53">
        <v>14.6</v>
      </c>
      <c r="F211" s="53">
        <v>0</v>
      </c>
      <c r="G211" s="53">
        <v>10.3</v>
      </c>
      <c r="H211" s="53">
        <v>0.26300000000000001</v>
      </c>
      <c r="I211" s="53">
        <v>2.2999999999999998</v>
      </c>
      <c r="J211" s="53" t="s">
        <v>156</v>
      </c>
      <c r="K211" s="53">
        <v>2.2999999999999998</v>
      </c>
      <c r="L211" s="53" t="s">
        <v>156</v>
      </c>
      <c r="M211" s="54">
        <v>0.41666666666666669</v>
      </c>
      <c r="N211" s="53">
        <v>4.9000000000000004</v>
      </c>
      <c r="O211" s="53" t="s">
        <v>160</v>
      </c>
      <c r="P211" s="54">
        <v>0.41541666666666671</v>
      </c>
      <c r="Q211" s="53">
        <v>2.4</v>
      </c>
      <c r="R211" s="53" t="s">
        <v>154</v>
      </c>
      <c r="S211" s="53">
        <v>0.7</v>
      </c>
      <c r="T211" s="53">
        <v>55.2</v>
      </c>
      <c r="U211" s="53">
        <v>917</v>
      </c>
      <c r="V211" s="53">
        <v>528864</v>
      </c>
      <c r="W211" s="53">
        <v>881</v>
      </c>
      <c r="X211" s="53">
        <v>0.50900000000000001</v>
      </c>
      <c r="Y211" s="53">
        <v>18.89</v>
      </c>
      <c r="Z211" s="11">
        <f t="shared" si="521"/>
        <v>157.80000000000001</v>
      </c>
      <c r="AA211" s="11">
        <f t="shared" si="522"/>
        <v>10</v>
      </c>
      <c r="AB211" s="53">
        <f t="shared" si="523"/>
        <v>0.19742270617118923</v>
      </c>
      <c r="AC211" s="63" t="s">
        <v>204</v>
      </c>
      <c r="AE211" s="11">
        <f t="shared" ref="AE211" si="540">SUM(F211:F216)</f>
        <v>0</v>
      </c>
      <c r="AF211" s="11">
        <f t="shared" ref="AF211" si="541">AVERAGE(AB211:AB216)</f>
        <v>0.19742270617118926</v>
      </c>
      <c r="AG211" s="11">
        <f t="shared" ref="AG211" si="542">AVERAGE(G211:G216)</f>
        <v>10.633333333333333</v>
      </c>
      <c r="AH211" s="11" t="e">
        <f t="shared" ref="AH211" si="543">AVERAGE(AC211:AC216)</f>
        <v>#DIV/0!</v>
      </c>
      <c r="AI211" s="11">
        <f t="shared" ref="AI211" si="544">AVERAGE(T211:T216)</f>
        <v>50.65</v>
      </c>
      <c r="AJ211" s="11">
        <f t="shared" ref="AJ211" si="545">SUMIF(H211:H216,"&gt;0",H211:H216)</f>
        <v>1.526</v>
      </c>
      <c r="AK211" s="17">
        <f t="shared" ref="AK211" si="546">SUM(AA211:AA216)/60</f>
        <v>1</v>
      </c>
      <c r="AL211" s="17">
        <f t="shared" ref="AL211" si="547">SUM(V211:V216)</f>
        <v>3103452</v>
      </c>
      <c r="AM211" s="17">
        <f t="shared" ref="AM211" si="548">AVERAGE(W211:W216)</f>
        <v>861.83333333333337</v>
      </c>
      <c r="AN211" s="11">
        <f t="shared" ref="AN211" si="549">AVERAGE(I211:I216)</f>
        <v>2.6833333333333336</v>
      </c>
      <c r="AO211" s="11">
        <f t="shared" ref="AO211" si="550">MAX(K211:K216)</f>
        <v>3.3</v>
      </c>
      <c r="AP211" s="13" t="str">
        <f t="shared" ref="AP211" ca="1" si="551">INDIRECT(ADDRESS(MATCH(AO211,K211:K216,0)+A211-1,12))</f>
        <v>WSW</v>
      </c>
      <c r="AQ211" s="13">
        <f t="shared" ref="AQ211" ca="1" si="552">INDIRECT(ADDRESS(MATCH(AO211,K211:K216,0)+A211-1,13))</f>
        <v>0.43425925925925929</v>
      </c>
      <c r="AR211" s="11">
        <f t="shared" ref="AR211" si="553">MAX(N211:N216)</f>
        <v>6</v>
      </c>
      <c r="AS211" s="13" t="str">
        <f t="shared" ref="AS211" ca="1" si="554">INDIRECT(ADDRESS(MATCH(AR211,N211:N216,0)+A211-1,15))</f>
        <v>W</v>
      </c>
      <c r="AT211" s="13">
        <f t="shared" ref="AT211" ca="1" si="555">INDIRECT(ADDRESS(MATCH(AR211,N211:N216,0)+A211-1,16))</f>
        <v>0.43172453703703706</v>
      </c>
    </row>
    <row r="212" spans="1:46">
      <c r="A212" s="11">
        <v>212</v>
      </c>
      <c r="B212" s="57">
        <v>44928</v>
      </c>
      <c r="C212" s="54">
        <v>0.4236111111111111</v>
      </c>
      <c r="D212" s="53">
        <v>14.7</v>
      </c>
      <c r="E212" s="53">
        <v>14.6</v>
      </c>
      <c r="F212" s="53">
        <v>0</v>
      </c>
      <c r="G212" s="53">
        <v>10.9</v>
      </c>
      <c r="H212" s="53">
        <v>0.27300000000000002</v>
      </c>
      <c r="I212" s="53">
        <v>3</v>
      </c>
      <c r="J212" s="53" t="s">
        <v>154</v>
      </c>
      <c r="K212" s="53">
        <v>3</v>
      </c>
      <c r="L212" s="53" t="s">
        <v>154</v>
      </c>
      <c r="M212" s="54">
        <v>0.4236111111111111</v>
      </c>
      <c r="N212" s="53">
        <v>4.5999999999999996</v>
      </c>
      <c r="O212" s="53" t="s">
        <v>156</v>
      </c>
      <c r="P212" s="54">
        <v>0.41910879629629627</v>
      </c>
      <c r="Q212" s="53">
        <v>2.4</v>
      </c>
      <c r="R212" s="53" t="s">
        <v>154</v>
      </c>
      <c r="S212" s="53">
        <v>0.6</v>
      </c>
      <c r="T212" s="53">
        <v>49</v>
      </c>
      <c r="U212" s="53">
        <v>1032</v>
      </c>
      <c r="V212" s="53">
        <v>550496</v>
      </c>
      <c r="W212" s="53">
        <v>917</v>
      </c>
      <c r="X212" s="53">
        <v>0.50900000000000001</v>
      </c>
      <c r="Y212" s="53">
        <v>18.93</v>
      </c>
      <c r="Z212" s="11">
        <f t="shared" si="521"/>
        <v>163.80000000000004</v>
      </c>
      <c r="AA212" s="11">
        <f t="shared" si="522"/>
        <v>10</v>
      </c>
      <c r="AB212" s="53">
        <f t="shared" si="523"/>
        <v>0.19742270617118923</v>
      </c>
      <c r="AC212" s="63" t="s">
        <v>204</v>
      </c>
    </row>
    <row r="213" spans="1:46">
      <c r="A213" s="11">
        <v>213</v>
      </c>
      <c r="B213" s="57">
        <v>44928</v>
      </c>
      <c r="C213" s="54">
        <v>0.43055555555555558</v>
      </c>
      <c r="D213" s="53">
        <v>15.3</v>
      </c>
      <c r="E213" s="53">
        <v>14.5</v>
      </c>
      <c r="F213" s="53">
        <v>0</v>
      </c>
      <c r="G213" s="53">
        <v>10.9</v>
      </c>
      <c r="H213" s="53">
        <v>0.308</v>
      </c>
      <c r="I213" s="53">
        <v>2.6</v>
      </c>
      <c r="J213" s="53" t="s">
        <v>154</v>
      </c>
      <c r="K213" s="53">
        <v>3</v>
      </c>
      <c r="L213" s="53" t="s">
        <v>154</v>
      </c>
      <c r="M213" s="54">
        <v>0.42412037037037037</v>
      </c>
      <c r="N213" s="53">
        <v>4.2</v>
      </c>
      <c r="O213" s="53" t="s">
        <v>158</v>
      </c>
      <c r="P213" s="54">
        <v>0.4304398148148148</v>
      </c>
      <c r="Q213" s="53">
        <v>2</v>
      </c>
      <c r="R213" s="53" t="s">
        <v>158</v>
      </c>
      <c r="S213" s="53">
        <v>0.7</v>
      </c>
      <c r="T213" s="53">
        <v>48.5</v>
      </c>
      <c r="U213" s="53">
        <v>1188</v>
      </c>
      <c r="V213" s="53">
        <v>613710</v>
      </c>
      <c r="W213" s="53">
        <v>1023</v>
      </c>
      <c r="X213" s="53">
        <v>0.50900000000000001</v>
      </c>
      <c r="Y213" s="53">
        <v>18.91</v>
      </c>
      <c r="Z213" s="11">
        <f t="shared" si="521"/>
        <v>184.79999999999998</v>
      </c>
      <c r="AA213" s="11">
        <f t="shared" si="522"/>
        <v>10</v>
      </c>
      <c r="AB213" s="53">
        <f t="shared" si="523"/>
        <v>0.19742270617118923</v>
      </c>
      <c r="AC213" s="63" t="s">
        <v>204</v>
      </c>
    </row>
    <row r="214" spans="1:46">
      <c r="A214" s="11">
        <v>214</v>
      </c>
      <c r="B214" s="57">
        <v>44928</v>
      </c>
      <c r="C214" s="54">
        <v>0.4375</v>
      </c>
      <c r="D214" s="53">
        <v>15.8</v>
      </c>
      <c r="E214" s="53">
        <v>14.5</v>
      </c>
      <c r="F214" s="53">
        <v>0</v>
      </c>
      <c r="G214" s="53">
        <v>10.5</v>
      </c>
      <c r="H214" s="53">
        <v>0.246</v>
      </c>
      <c r="I214" s="53">
        <v>2.9</v>
      </c>
      <c r="J214" s="53" t="s">
        <v>161</v>
      </c>
      <c r="K214" s="53">
        <v>3.3</v>
      </c>
      <c r="L214" s="53" t="s">
        <v>161</v>
      </c>
      <c r="M214" s="54">
        <v>0.43425925925925929</v>
      </c>
      <c r="N214" s="53">
        <v>6</v>
      </c>
      <c r="O214" s="53" t="s">
        <v>154</v>
      </c>
      <c r="P214" s="54">
        <v>0.43172453703703706</v>
      </c>
      <c r="Q214" s="53">
        <v>3</v>
      </c>
      <c r="R214" s="53" t="s">
        <v>154</v>
      </c>
      <c r="S214" s="53">
        <v>1</v>
      </c>
      <c r="T214" s="53">
        <v>50.6</v>
      </c>
      <c r="U214" s="53">
        <v>935</v>
      </c>
      <c r="V214" s="53">
        <v>502632</v>
      </c>
      <c r="W214" s="53">
        <v>838</v>
      </c>
      <c r="X214" s="53">
        <v>0.50900000000000001</v>
      </c>
      <c r="Y214" s="53">
        <v>18.89</v>
      </c>
      <c r="Z214" s="11">
        <f t="shared" si="521"/>
        <v>147.60000000000002</v>
      </c>
      <c r="AA214" s="11">
        <f t="shared" si="522"/>
        <v>10</v>
      </c>
      <c r="AB214" s="53">
        <f t="shared" si="523"/>
        <v>0.19742270617118923</v>
      </c>
      <c r="AC214" s="63" t="s">
        <v>204</v>
      </c>
    </row>
    <row r="215" spans="1:46">
      <c r="A215" s="11">
        <v>215</v>
      </c>
      <c r="B215" s="57">
        <v>44928</v>
      </c>
      <c r="C215" s="54">
        <v>0.44444444444444442</v>
      </c>
      <c r="D215" s="53">
        <v>16</v>
      </c>
      <c r="E215" s="53">
        <v>14.5</v>
      </c>
      <c r="F215" s="53">
        <v>0</v>
      </c>
      <c r="G215" s="53">
        <v>10.5</v>
      </c>
      <c r="H215" s="53">
        <v>0.22600000000000001</v>
      </c>
      <c r="I215" s="53">
        <v>2.5</v>
      </c>
      <c r="J215" s="53" t="s">
        <v>154</v>
      </c>
      <c r="K215" s="53">
        <v>3</v>
      </c>
      <c r="L215" s="53" t="s">
        <v>161</v>
      </c>
      <c r="M215" s="54">
        <v>0.43756944444444446</v>
      </c>
      <c r="N215" s="53">
        <v>4.4000000000000004</v>
      </c>
      <c r="O215" s="53" t="s">
        <v>154</v>
      </c>
      <c r="P215" s="54">
        <v>0.44364583333333335</v>
      </c>
      <c r="Q215" s="53">
        <v>3</v>
      </c>
      <c r="R215" s="53" t="s">
        <v>154</v>
      </c>
      <c r="S215" s="53">
        <v>0.7</v>
      </c>
      <c r="T215" s="53">
        <v>50.1</v>
      </c>
      <c r="U215" s="53">
        <v>759</v>
      </c>
      <c r="V215" s="53">
        <v>470055</v>
      </c>
      <c r="W215" s="53">
        <v>783</v>
      </c>
      <c r="X215" s="53">
        <v>0.50900000000000001</v>
      </c>
      <c r="Y215" s="53">
        <v>18.89</v>
      </c>
      <c r="Z215" s="11">
        <f t="shared" si="521"/>
        <v>135.6</v>
      </c>
      <c r="AA215" s="11">
        <f t="shared" si="522"/>
        <v>10</v>
      </c>
      <c r="AB215" s="53">
        <f t="shared" si="523"/>
        <v>0.19742270617118923</v>
      </c>
      <c r="AC215" s="63" t="s">
        <v>204</v>
      </c>
    </row>
    <row r="216" spans="1:46">
      <c r="A216" s="11">
        <v>216</v>
      </c>
      <c r="B216" s="57">
        <v>44928</v>
      </c>
      <c r="C216" s="54">
        <v>0.4513888888888889</v>
      </c>
      <c r="D216" s="53">
        <v>16.100000000000001</v>
      </c>
      <c r="E216" s="53">
        <v>14.1</v>
      </c>
      <c r="F216" s="53">
        <v>0</v>
      </c>
      <c r="G216" s="53">
        <v>10.7</v>
      </c>
      <c r="H216" s="53">
        <v>0.21</v>
      </c>
      <c r="I216" s="53">
        <v>2.8</v>
      </c>
      <c r="J216" s="53" t="s">
        <v>161</v>
      </c>
      <c r="K216" s="53">
        <v>2.8</v>
      </c>
      <c r="L216" s="53" t="s">
        <v>161</v>
      </c>
      <c r="M216" s="54">
        <v>0.45099537037037035</v>
      </c>
      <c r="N216" s="53">
        <v>5.3</v>
      </c>
      <c r="O216" s="53" t="s">
        <v>154</v>
      </c>
      <c r="P216" s="54">
        <v>0.44807870370370373</v>
      </c>
      <c r="Q216" s="53">
        <v>4.0999999999999996</v>
      </c>
      <c r="R216" s="53" t="s">
        <v>154</v>
      </c>
      <c r="S216" s="53">
        <v>0.8</v>
      </c>
      <c r="T216" s="53">
        <v>50.5</v>
      </c>
      <c r="U216" s="53">
        <v>767</v>
      </c>
      <c r="V216" s="53">
        <v>437695</v>
      </c>
      <c r="W216" s="53">
        <v>729</v>
      </c>
      <c r="X216" s="53">
        <v>0.50900000000000001</v>
      </c>
      <c r="Y216" s="53">
        <v>18.760000000000002</v>
      </c>
      <c r="Z216" s="11">
        <f t="shared" si="521"/>
        <v>126</v>
      </c>
      <c r="AA216" s="11">
        <f t="shared" si="522"/>
        <v>10</v>
      </c>
      <c r="AB216" s="53">
        <f t="shared" si="523"/>
        <v>0.19742270617118923</v>
      </c>
      <c r="AC216" s="63" t="s">
        <v>204</v>
      </c>
    </row>
    <row r="217" spans="1:46">
      <c r="A217" s="11">
        <v>217</v>
      </c>
      <c r="B217" s="57">
        <v>44928</v>
      </c>
      <c r="C217" s="54">
        <v>0.45833333333333331</v>
      </c>
      <c r="D217" s="53">
        <v>16</v>
      </c>
      <c r="E217" s="53">
        <v>14.1</v>
      </c>
      <c r="F217" s="53">
        <v>0</v>
      </c>
      <c r="G217" s="53">
        <v>10.8</v>
      </c>
      <c r="H217" s="53">
        <v>0.23899999999999999</v>
      </c>
      <c r="I217" s="53">
        <v>3.1</v>
      </c>
      <c r="J217" s="53" t="s">
        <v>154</v>
      </c>
      <c r="K217" s="53">
        <v>3.3</v>
      </c>
      <c r="L217" s="53" t="s">
        <v>154</v>
      </c>
      <c r="M217" s="54">
        <v>0.45488425925925924</v>
      </c>
      <c r="N217" s="53">
        <v>5.2</v>
      </c>
      <c r="O217" s="53" t="s">
        <v>154</v>
      </c>
      <c r="P217" s="54">
        <v>0.45297453703703705</v>
      </c>
      <c r="Q217" s="53">
        <v>4.4000000000000004</v>
      </c>
      <c r="R217" s="53" t="s">
        <v>154</v>
      </c>
      <c r="S217" s="53">
        <v>0.8</v>
      </c>
      <c r="T217" s="53">
        <v>51.6</v>
      </c>
      <c r="U217" s="53">
        <v>1188</v>
      </c>
      <c r="V217" s="53">
        <v>494556</v>
      </c>
      <c r="W217" s="53">
        <v>824</v>
      </c>
      <c r="X217" s="53">
        <v>0.50900000000000001</v>
      </c>
      <c r="Y217" s="53">
        <v>18.72</v>
      </c>
      <c r="Z217" s="11">
        <f t="shared" si="521"/>
        <v>143.39999999999998</v>
      </c>
      <c r="AA217" s="11">
        <f t="shared" si="522"/>
        <v>10</v>
      </c>
      <c r="AB217" s="53">
        <f t="shared" si="523"/>
        <v>0.19742270617118923</v>
      </c>
      <c r="AC217" s="63" t="s">
        <v>204</v>
      </c>
      <c r="AE217" s="11">
        <f t="shared" ref="AE217" si="556">SUM(F217:F222)</f>
        <v>0</v>
      </c>
      <c r="AF217" s="11">
        <f t="shared" ref="AF217" si="557">AVERAGE(AB217:AB222)</f>
        <v>0.19717948401564842</v>
      </c>
      <c r="AG217" s="11">
        <f t="shared" ref="AG217" si="558">AVERAGE(G217:G222)</f>
        <v>10.616666666666669</v>
      </c>
      <c r="AH217" s="11" t="e">
        <f t="shared" ref="AH217" si="559">AVERAGE(AC217:AC222)</f>
        <v>#DIV/0!</v>
      </c>
      <c r="AI217" s="11">
        <f t="shared" ref="AI217" si="560">AVERAGE(T217:T222)</f>
        <v>50.733333333333341</v>
      </c>
      <c r="AJ217" s="11">
        <f t="shared" ref="AJ217" si="561">SUMIF(H217:H222,"&gt;0",H217:H222)</f>
        <v>1.6379999999999999</v>
      </c>
      <c r="AK217" s="17">
        <f t="shared" ref="AK217" si="562">SUM(AA217:AA222)/60</f>
        <v>1</v>
      </c>
      <c r="AL217" s="17">
        <f t="shared" ref="AL217" si="563">SUM(V217:V222)</f>
        <v>3366323</v>
      </c>
      <c r="AM217" s="17">
        <f t="shared" ref="AM217" si="564">AVERAGE(W217:W222)</f>
        <v>935</v>
      </c>
      <c r="AN217" s="11">
        <f t="shared" ref="AN217" si="565">AVERAGE(I217:I222)</f>
        <v>3.0166666666666662</v>
      </c>
      <c r="AO217" s="11">
        <f t="shared" ref="AO217" si="566">MAX(K217:K222)</f>
        <v>3.4</v>
      </c>
      <c r="AP217" s="13" t="str">
        <f t="shared" ref="AP217" ca="1" si="567">INDIRECT(ADDRESS(MATCH(AO217,K217:K222,0)+A217-1,12))</f>
        <v>SW</v>
      </c>
      <c r="AQ217" s="13">
        <f t="shared" ref="AQ217" ca="1" si="568">INDIRECT(ADDRESS(MATCH(AO217,K217:K222,0)+A217-1,13))</f>
        <v>0.47719907407407408</v>
      </c>
      <c r="AR217" s="11">
        <f t="shared" ref="AR217" si="569">MAX(N217:N222)</f>
        <v>6.2</v>
      </c>
      <c r="AS217" s="13" t="str">
        <f t="shared" ref="AS217" ca="1" si="570">INDIRECT(ADDRESS(MATCH(AR217,N217:N222,0)+A217-1,15))</f>
        <v>W</v>
      </c>
      <c r="AT217" s="13">
        <f t="shared" ref="AT217" ca="1" si="571">INDIRECT(ADDRESS(MATCH(AR217,N217:N222,0)+A217-1,16))</f>
        <v>0.45914351851851848</v>
      </c>
    </row>
    <row r="218" spans="1:46">
      <c r="A218" s="11">
        <v>218</v>
      </c>
      <c r="B218" s="57">
        <v>44928</v>
      </c>
      <c r="C218" s="54">
        <v>0.46527777777777773</v>
      </c>
      <c r="D218" s="53">
        <v>15.8</v>
      </c>
      <c r="E218" s="53">
        <v>14.1</v>
      </c>
      <c r="F218" s="53">
        <v>0</v>
      </c>
      <c r="G218" s="53">
        <v>10.7</v>
      </c>
      <c r="H218" s="53">
        <v>0.35099999999999998</v>
      </c>
      <c r="I218" s="53">
        <v>2.9</v>
      </c>
      <c r="J218" s="53" t="s">
        <v>161</v>
      </c>
      <c r="K218" s="53">
        <v>3.3</v>
      </c>
      <c r="L218" s="53" t="s">
        <v>154</v>
      </c>
      <c r="M218" s="54">
        <v>0.45986111111111111</v>
      </c>
      <c r="N218" s="53">
        <v>6.2</v>
      </c>
      <c r="O218" s="53" t="s">
        <v>154</v>
      </c>
      <c r="P218" s="54">
        <v>0.45914351851851848</v>
      </c>
      <c r="Q218" s="53">
        <v>1.9</v>
      </c>
      <c r="R218" s="53" t="s">
        <v>154</v>
      </c>
      <c r="S218" s="53">
        <v>1.2</v>
      </c>
      <c r="T218" s="53">
        <v>48.2</v>
      </c>
      <c r="U218" s="53">
        <v>1261</v>
      </c>
      <c r="V218" s="53">
        <v>698600</v>
      </c>
      <c r="W218" s="53">
        <v>1164</v>
      </c>
      <c r="X218" s="53">
        <v>0.50900000000000001</v>
      </c>
      <c r="Y218" s="53">
        <v>18.739999999999998</v>
      </c>
      <c r="Z218" s="11">
        <f t="shared" si="521"/>
        <v>210.60000000000002</v>
      </c>
      <c r="AA218" s="11">
        <f t="shared" si="522"/>
        <v>10</v>
      </c>
      <c r="AB218" s="53">
        <f t="shared" si="523"/>
        <v>0.19742270617118923</v>
      </c>
      <c r="AC218" s="63" t="s">
        <v>204</v>
      </c>
    </row>
    <row r="219" spans="1:46">
      <c r="A219" s="11">
        <v>219</v>
      </c>
      <c r="B219" s="57">
        <v>44928</v>
      </c>
      <c r="C219" s="54">
        <v>0.47222222222222227</v>
      </c>
      <c r="D219" s="53">
        <v>15.9</v>
      </c>
      <c r="E219" s="53">
        <v>14.1</v>
      </c>
      <c r="F219" s="53">
        <v>0</v>
      </c>
      <c r="G219" s="53">
        <v>10.6</v>
      </c>
      <c r="H219" s="53">
        <v>0.28799999999999998</v>
      </c>
      <c r="I219" s="53">
        <v>3.2</v>
      </c>
      <c r="J219" s="53" t="s">
        <v>161</v>
      </c>
      <c r="K219" s="53">
        <v>3.2</v>
      </c>
      <c r="L219" s="53" t="s">
        <v>161</v>
      </c>
      <c r="M219" s="54">
        <v>0.47222222222222227</v>
      </c>
      <c r="N219" s="53">
        <v>6</v>
      </c>
      <c r="O219" s="53" t="s">
        <v>156</v>
      </c>
      <c r="P219" s="54">
        <v>0.47057870370370369</v>
      </c>
      <c r="Q219" s="53">
        <v>2.9</v>
      </c>
      <c r="R219" s="53" t="s">
        <v>154</v>
      </c>
      <c r="S219" s="53">
        <v>1.2</v>
      </c>
      <c r="T219" s="53">
        <v>50.5</v>
      </c>
      <c r="U219" s="53">
        <v>847</v>
      </c>
      <c r="V219" s="53">
        <v>594636</v>
      </c>
      <c r="W219" s="53">
        <v>991</v>
      </c>
      <c r="X219" s="53">
        <v>0.50900000000000001</v>
      </c>
      <c r="Y219" s="53">
        <v>18.760000000000002</v>
      </c>
      <c r="Z219" s="11">
        <f t="shared" si="521"/>
        <v>172.8</v>
      </c>
      <c r="AA219" s="11">
        <f t="shared" si="522"/>
        <v>10</v>
      </c>
      <c r="AB219" s="53">
        <f t="shared" si="523"/>
        <v>0.19742270617118923</v>
      </c>
      <c r="AC219" s="63" t="s">
        <v>204</v>
      </c>
    </row>
    <row r="220" spans="1:46">
      <c r="A220" s="11">
        <v>220</v>
      </c>
      <c r="B220" s="57">
        <v>44928</v>
      </c>
      <c r="C220" s="54">
        <v>0.47916666666666669</v>
      </c>
      <c r="D220" s="53">
        <v>16</v>
      </c>
      <c r="E220" s="53">
        <v>14.1</v>
      </c>
      <c r="F220" s="53">
        <v>0</v>
      </c>
      <c r="G220" s="53">
        <v>10.3</v>
      </c>
      <c r="H220" s="53">
        <v>0.23599999999999999</v>
      </c>
      <c r="I220" s="53">
        <v>3.2</v>
      </c>
      <c r="J220" s="53" t="s">
        <v>160</v>
      </c>
      <c r="K220" s="53">
        <v>3.4</v>
      </c>
      <c r="L220" s="53" t="s">
        <v>160</v>
      </c>
      <c r="M220" s="54">
        <v>0.47719907407407408</v>
      </c>
      <c r="N220" s="53">
        <v>5.6</v>
      </c>
      <c r="O220" s="53" t="s">
        <v>156</v>
      </c>
      <c r="P220" s="54">
        <v>0.47814814814814816</v>
      </c>
      <c r="Q220" s="53">
        <v>3.1</v>
      </c>
      <c r="R220" s="53" t="s">
        <v>153</v>
      </c>
      <c r="S220" s="53">
        <v>0.8</v>
      </c>
      <c r="T220" s="53">
        <v>51.3</v>
      </c>
      <c r="U220" s="53">
        <v>752</v>
      </c>
      <c r="V220" s="53">
        <v>493086</v>
      </c>
      <c r="W220" s="53">
        <v>822</v>
      </c>
      <c r="X220" s="53">
        <v>0.50800000000000001</v>
      </c>
      <c r="Y220" s="53">
        <v>18.71</v>
      </c>
      <c r="Z220" s="11">
        <f t="shared" si="521"/>
        <v>141.6</v>
      </c>
      <c r="AA220" s="11">
        <f t="shared" si="522"/>
        <v>10</v>
      </c>
      <c r="AB220" s="53">
        <f t="shared" si="523"/>
        <v>0.19693626186010757</v>
      </c>
      <c r="AC220" s="63" t="s">
        <v>204</v>
      </c>
    </row>
    <row r="221" spans="1:46">
      <c r="A221" s="11">
        <v>221</v>
      </c>
      <c r="B221" s="57">
        <v>44928</v>
      </c>
      <c r="C221" s="54">
        <v>0.4861111111111111</v>
      </c>
      <c r="D221" s="53">
        <v>16</v>
      </c>
      <c r="E221" s="53">
        <v>14.1</v>
      </c>
      <c r="F221" s="53">
        <v>0</v>
      </c>
      <c r="G221" s="53">
        <v>10.7</v>
      </c>
      <c r="H221" s="53">
        <v>0.26600000000000001</v>
      </c>
      <c r="I221" s="53">
        <v>2.6</v>
      </c>
      <c r="J221" s="53" t="s">
        <v>160</v>
      </c>
      <c r="K221" s="53">
        <v>3.2</v>
      </c>
      <c r="L221" s="53" t="s">
        <v>156</v>
      </c>
      <c r="M221" s="54">
        <v>0.47934027777777777</v>
      </c>
      <c r="N221" s="53">
        <v>4.7</v>
      </c>
      <c r="O221" s="53" t="s">
        <v>161</v>
      </c>
      <c r="P221" s="54">
        <v>0.48136574074074073</v>
      </c>
      <c r="Q221" s="53">
        <v>3.2</v>
      </c>
      <c r="R221" s="53" t="s">
        <v>161</v>
      </c>
      <c r="S221" s="53">
        <v>0.8</v>
      </c>
      <c r="T221" s="53">
        <v>52.2</v>
      </c>
      <c r="U221" s="53">
        <v>919</v>
      </c>
      <c r="V221" s="53">
        <v>547768</v>
      </c>
      <c r="W221" s="53">
        <v>913</v>
      </c>
      <c r="X221" s="53">
        <v>0.50800000000000001</v>
      </c>
      <c r="Y221" s="53">
        <v>18.73</v>
      </c>
      <c r="Z221" s="11">
        <f t="shared" si="521"/>
        <v>159.60000000000002</v>
      </c>
      <c r="AA221" s="11">
        <f t="shared" si="522"/>
        <v>10</v>
      </c>
      <c r="AB221" s="53">
        <f t="shared" si="523"/>
        <v>0.19693626186010757</v>
      </c>
      <c r="AC221" s="63" t="s">
        <v>204</v>
      </c>
    </row>
    <row r="222" spans="1:46">
      <c r="A222" s="11">
        <v>222</v>
      </c>
      <c r="B222" s="57">
        <v>44928</v>
      </c>
      <c r="C222" s="54">
        <v>0.49305555555555558</v>
      </c>
      <c r="D222" s="53">
        <v>16</v>
      </c>
      <c r="E222" s="53">
        <v>14.1</v>
      </c>
      <c r="F222" s="53">
        <v>0</v>
      </c>
      <c r="G222" s="53">
        <v>10.6</v>
      </c>
      <c r="H222" s="53">
        <v>0.25800000000000001</v>
      </c>
      <c r="I222" s="53">
        <v>3.1</v>
      </c>
      <c r="J222" s="53" t="s">
        <v>161</v>
      </c>
      <c r="K222" s="53">
        <v>3.2</v>
      </c>
      <c r="L222" s="53" t="s">
        <v>161</v>
      </c>
      <c r="M222" s="54">
        <v>0.4918865740740741</v>
      </c>
      <c r="N222" s="53">
        <v>5</v>
      </c>
      <c r="O222" s="53" t="s">
        <v>161</v>
      </c>
      <c r="P222" s="54">
        <v>0.48887731481481483</v>
      </c>
      <c r="Q222" s="53">
        <v>2.9</v>
      </c>
      <c r="R222" s="53" t="s">
        <v>156</v>
      </c>
      <c r="S222" s="53">
        <v>0.7</v>
      </c>
      <c r="T222" s="53">
        <v>50.6</v>
      </c>
      <c r="U222" s="53">
        <v>826</v>
      </c>
      <c r="V222" s="53">
        <v>537677</v>
      </c>
      <c r="W222" s="53">
        <v>896</v>
      </c>
      <c r="X222" s="53">
        <v>0.50800000000000001</v>
      </c>
      <c r="Y222" s="53">
        <v>18.75</v>
      </c>
      <c r="Z222" s="11">
        <f t="shared" si="521"/>
        <v>154.79999999999998</v>
      </c>
      <c r="AA222" s="11">
        <f t="shared" si="522"/>
        <v>10</v>
      </c>
      <c r="AB222" s="53">
        <f t="shared" si="523"/>
        <v>0.19693626186010757</v>
      </c>
      <c r="AC222" s="63" t="s">
        <v>204</v>
      </c>
    </row>
    <row r="223" spans="1:46">
      <c r="A223" s="11">
        <v>223</v>
      </c>
      <c r="B223" s="57">
        <v>44928</v>
      </c>
      <c r="C223" s="54">
        <v>0.5</v>
      </c>
      <c r="D223" s="53">
        <v>15.9</v>
      </c>
      <c r="E223" s="53">
        <v>14</v>
      </c>
      <c r="F223" s="53">
        <v>0</v>
      </c>
      <c r="G223" s="53">
        <v>10.4</v>
      </c>
      <c r="H223" s="53">
        <v>0.25700000000000001</v>
      </c>
      <c r="I223" s="53">
        <v>3</v>
      </c>
      <c r="J223" s="53" t="s">
        <v>160</v>
      </c>
      <c r="K223" s="53">
        <v>3.1</v>
      </c>
      <c r="L223" s="53" t="s">
        <v>161</v>
      </c>
      <c r="M223" s="54">
        <v>0.49358796296296298</v>
      </c>
      <c r="N223" s="53">
        <v>5.4</v>
      </c>
      <c r="O223" s="53" t="s">
        <v>161</v>
      </c>
      <c r="P223" s="54">
        <v>0.49670138888888887</v>
      </c>
      <c r="Q223" s="53">
        <v>2.7</v>
      </c>
      <c r="R223" s="53" t="s">
        <v>156</v>
      </c>
      <c r="S223" s="53">
        <v>0.9</v>
      </c>
      <c r="T223" s="53">
        <v>51</v>
      </c>
      <c r="U223" s="53">
        <v>1286</v>
      </c>
      <c r="V223" s="53">
        <v>533457</v>
      </c>
      <c r="W223" s="53">
        <v>889</v>
      </c>
      <c r="X223" s="53">
        <v>0.50800000000000001</v>
      </c>
      <c r="Y223" s="53">
        <v>18.7</v>
      </c>
      <c r="Z223" s="11">
        <f t="shared" si="521"/>
        <v>154.20000000000002</v>
      </c>
      <c r="AA223" s="11">
        <f t="shared" si="522"/>
        <v>10</v>
      </c>
      <c r="AB223" s="53">
        <f t="shared" si="523"/>
        <v>0.19693626186010757</v>
      </c>
      <c r="AC223" s="63" t="s">
        <v>204</v>
      </c>
      <c r="AE223" s="11">
        <f t="shared" ref="AE223" si="572">SUM(F223:F228)</f>
        <v>0</v>
      </c>
      <c r="AF223" s="11">
        <f t="shared" ref="AF223" si="573">AVERAGE(AB223:AB228)</f>
        <v>0.19693626186010757</v>
      </c>
      <c r="AG223" s="11">
        <f t="shared" ref="AG223" si="574">AVERAGE(G223:G228)</f>
        <v>10.633333333333333</v>
      </c>
      <c r="AH223" s="11" t="e">
        <f t="shared" ref="AH223" si="575">AVERAGE(AC223:AC228)</f>
        <v>#DIV/0!</v>
      </c>
      <c r="AI223" s="11">
        <f t="shared" ref="AI223" si="576">AVERAGE(T223:T228)</f>
        <v>50.716666666666669</v>
      </c>
      <c r="AJ223" s="11">
        <f t="shared" ref="AJ223" si="577">SUMIF(H223:H228,"&gt;0",H223:H228)</f>
        <v>1.669</v>
      </c>
      <c r="AK223" s="17">
        <f t="shared" ref="AK223" si="578">SUM(AA223:AA228)/60</f>
        <v>1</v>
      </c>
      <c r="AL223" s="17">
        <f t="shared" ref="AL223" si="579">SUM(V223:V228)</f>
        <v>3431322</v>
      </c>
      <c r="AM223" s="17">
        <f t="shared" ref="AM223" si="580">AVERAGE(W223:W228)</f>
        <v>953.16666666666663</v>
      </c>
      <c r="AN223" s="11">
        <f t="shared" ref="AN223" si="581">AVERAGE(I223:I228)</f>
        <v>2.6333333333333333</v>
      </c>
      <c r="AO223" s="11">
        <f t="shared" ref="AO223" si="582">MAX(K223:K228)</f>
        <v>3.1</v>
      </c>
      <c r="AP223" s="13" t="str">
        <f t="shared" ref="AP223" ca="1" si="583">INDIRECT(ADDRESS(MATCH(AO223,K223:K228,0)+A223-1,12))</f>
        <v>WSW</v>
      </c>
      <c r="AQ223" s="13">
        <f t="shared" ref="AQ223" ca="1" si="584">INDIRECT(ADDRESS(MATCH(AO223,K223:K228,0)+A223-1,13))</f>
        <v>0.49358796296296298</v>
      </c>
      <c r="AR223" s="11">
        <f t="shared" ref="AR223" si="585">MAX(N223:N228)</f>
        <v>5.4</v>
      </c>
      <c r="AS223" s="13" t="str">
        <f t="shared" ref="AS223" ca="1" si="586">INDIRECT(ADDRESS(MATCH(AR223,N223:N228,0)+A223-1,15))</f>
        <v>WSW</v>
      </c>
      <c r="AT223" s="13">
        <f t="shared" ref="AT223" ca="1" si="587">INDIRECT(ADDRESS(MATCH(AR223,N223:N228,0)+A223-1,16))</f>
        <v>0.49670138888888887</v>
      </c>
    </row>
    <row r="224" spans="1:46">
      <c r="A224" s="11">
        <v>224</v>
      </c>
      <c r="B224" s="57">
        <v>44928</v>
      </c>
      <c r="C224" s="54">
        <v>0.50694444444444442</v>
      </c>
      <c r="D224" s="53">
        <v>15.8</v>
      </c>
      <c r="E224" s="53">
        <v>14</v>
      </c>
      <c r="F224" s="53">
        <v>0</v>
      </c>
      <c r="G224" s="53">
        <v>10.199999999999999</v>
      </c>
      <c r="H224" s="53">
        <v>0.24299999999999999</v>
      </c>
      <c r="I224" s="53">
        <v>2.2999999999999998</v>
      </c>
      <c r="J224" s="53" t="s">
        <v>160</v>
      </c>
      <c r="K224" s="53">
        <v>3.1</v>
      </c>
      <c r="L224" s="53" t="s">
        <v>160</v>
      </c>
      <c r="M224" s="54">
        <v>0.50208333333333333</v>
      </c>
      <c r="N224" s="53">
        <v>4.5999999999999996</v>
      </c>
      <c r="O224" s="53" t="s">
        <v>160</v>
      </c>
      <c r="P224" s="54">
        <v>0.50474537037037037</v>
      </c>
      <c r="Q224" s="53">
        <v>1.7</v>
      </c>
      <c r="R224" s="53" t="s">
        <v>160</v>
      </c>
      <c r="S224" s="53">
        <v>0.9</v>
      </c>
      <c r="T224" s="53">
        <v>51.4</v>
      </c>
      <c r="U224" s="53">
        <v>662</v>
      </c>
      <c r="V224" s="53">
        <v>505507</v>
      </c>
      <c r="W224" s="53">
        <v>843</v>
      </c>
      <c r="X224" s="53">
        <v>0.50800000000000001</v>
      </c>
      <c r="Y224" s="53">
        <v>18.72</v>
      </c>
      <c r="Z224" s="11">
        <f t="shared" si="521"/>
        <v>145.80000000000001</v>
      </c>
      <c r="AA224" s="11">
        <f t="shared" si="522"/>
        <v>10</v>
      </c>
      <c r="AB224" s="53">
        <f t="shared" si="523"/>
        <v>0.19693626186010757</v>
      </c>
      <c r="AC224" s="63" t="s">
        <v>204</v>
      </c>
    </row>
    <row r="225" spans="1:46">
      <c r="A225" s="11">
        <v>225</v>
      </c>
      <c r="B225" s="57">
        <v>44928</v>
      </c>
      <c r="C225" s="54">
        <v>0.51388888888888895</v>
      </c>
      <c r="D225" s="53">
        <v>15.8</v>
      </c>
      <c r="E225" s="53">
        <v>14.1</v>
      </c>
      <c r="F225" s="53">
        <v>0</v>
      </c>
      <c r="G225" s="53">
        <v>10.7</v>
      </c>
      <c r="H225" s="53">
        <v>0.22800000000000001</v>
      </c>
      <c r="I225" s="53">
        <v>2.9</v>
      </c>
      <c r="J225" s="53" t="s">
        <v>161</v>
      </c>
      <c r="K225" s="53">
        <v>2.9</v>
      </c>
      <c r="L225" s="53" t="s">
        <v>161</v>
      </c>
      <c r="M225" s="54">
        <v>0.51388888888888895</v>
      </c>
      <c r="N225" s="53">
        <v>5.0999999999999996</v>
      </c>
      <c r="O225" s="53" t="s">
        <v>154</v>
      </c>
      <c r="P225" s="54">
        <v>0.50820601851851854</v>
      </c>
      <c r="Q225" s="53">
        <v>2.5</v>
      </c>
      <c r="R225" s="53" t="s">
        <v>161</v>
      </c>
      <c r="S225" s="53">
        <v>0.8</v>
      </c>
      <c r="T225" s="53">
        <v>51.6</v>
      </c>
      <c r="U225" s="53">
        <v>956</v>
      </c>
      <c r="V225" s="53">
        <v>478177</v>
      </c>
      <c r="W225" s="53">
        <v>797</v>
      </c>
      <c r="X225" s="53">
        <v>0.50800000000000001</v>
      </c>
      <c r="Y225" s="53">
        <v>18.71</v>
      </c>
      <c r="Z225" s="11">
        <f t="shared" si="521"/>
        <v>136.80000000000001</v>
      </c>
      <c r="AA225" s="11">
        <f t="shared" si="522"/>
        <v>10</v>
      </c>
      <c r="AB225" s="53">
        <f t="shared" si="523"/>
        <v>0.19693626186010757</v>
      </c>
      <c r="AC225" s="63" t="s">
        <v>204</v>
      </c>
    </row>
    <row r="226" spans="1:46">
      <c r="A226" s="11">
        <v>226</v>
      </c>
      <c r="B226" s="57">
        <v>44928</v>
      </c>
      <c r="C226" s="54">
        <v>0.52083333333333337</v>
      </c>
      <c r="D226" s="53">
        <v>15.6</v>
      </c>
      <c r="E226" s="53">
        <v>14</v>
      </c>
      <c r="F226" s="53">
        <v>0</v>
      </c>
      <c r="G226" s="53">
        <v>11</v>
      </c>
      <c r="H226" s="53">
        <v>0.29799999999999999</v>
      </c>
      <c r="I226" s="53">
        <v>2.4</v>
      </c>
      <c r="J226" s="53" t="s">
        <v>161</v>
      </c>
      <c r="K226" s="53">
        <v>3.1</v>
      </c>
      <c r="L226" s="53" t="s">
        <v>161</v>
      </c>
      <c r="M226" s="54">
        <v>0.51644675925925931</v>
      </c>
      <c r="N226" s="53">
        <v>4.5</v>
      </c>
      <c r="O226" s="53" t="s">
        <v>161</v>
      </c>
      <c r="P226" s="54">
        <v>0.52048611111111109</v>
      </c>
      <c r="Q226" s="53">
        <v>3.7</v>
      </c>
      <c r="R226" s="53" t="s">
        <v>161</v>
      </c>
      <c r="S226" s="53">
        <v>1.1000000000000001</v>
      </c>
      <c r="T226" s="53">
        <v>50.5</v>
      </c>
      <c r="U226" s="53">
        <v>1096</v>
      </c>
      <c r="V226" s="53">
        <v>608492</v>
      </c>
      <c r="W226" s="53">
        <v>1014</v>
      </c>
      <c r="X226" s="53">
        <v>0.50800000000000001</v>
      </c>
      <c r="Y226" s="53">
        <v>18.690000000000001</v>
      </c>
      <c r="Z226" s="11">
        <f t="shared" si="521"/>
        <v>178.8</v>
      </c>
      <c r="AA226" s="11">
        <f t="shared" si="522"/>
        <v>10</v>
      </c>
      <c r="AB226" s="53">
        <f t="shared" si="523"/>
        <v>0.19693626186010757</v>
      </c>
      <c r="AC226" s="63" t="s">
        <v>204</v>
      </c>
    </row>
    <row r="227" spans="1:46">
      <c r="A227" s="11">
        <v>227</v>
      </c>
      <c r="B227" s="57">
        <v>44928</v>
      </c>
      <c r="C227" s="54">
        <v>0.52777777777777779</v>
      </c>
      <c r="D227" s="53">
        <v>15.7</v>
      </c>
      <c r="E227" s="53">
        <v>14.1</v>
      </c>
      <c r="F227" s="53">
        <v>0</v>
      </c>
      <c r="G227" s="53">
        <v>10.5</v>
      </c>
      <c r="H227" s="53">
        <v>0.31900000000000001</v>
      </c>
      <c r="I227" s="53">
        <v>2.7</v>
      </c>
      <c r="J227" s="53" t="s">
        <v>160</v>
      </c>
      <c r="K227" s="53">
        <v>2.8</v>
      </c>
      <c r="L227" s="53" t="s">
        <v>160</v>
      </c>
      <c r="M227" s="54">
        <v>0.52692129629629625</v>
      </c>
      <c r="N227" s="53">
        <v>4.7</v>
      </c>
      <c r="O227" s="53" t="s">
        <v>161</v>
      </c>
      <c r="P227" s="54">
        <v>0.52377314814814813</v>
      </c>
      <c r="Q227" s="53">
        <v>3</v>
      </c>
      <c r="R227" s="53" t="s">
        <v>160</v>
      </c>
      <c r="S227" s="53">
        <v>0.7</v>
      </c>
      <c r="T227" s="53">
        <v>51.4</v>
      </c>
      <c r="U227" s="53">
        <v>1124</v>
      </c>
      <c r="V227" s="53">
        <v>648474</v>
      </c>
      <c r="W227" s="53">
        <v>1081</v>
      </c>
      <c r="X227" s="53">
        <v>0.50800000000000001</v>
      </c>
      <c r="Y227" s="53">
        <v>18.690000000000001</v>
      </c>
      <c r="Z227" s="11">
        <f t="shared" si="521"/>
        <v>191.4</v>
      </c>
      <c r="AA227" s="11">
        <f t="shared" si="522"/>
        <v>10</v>
      </c>
      <c r="AB227" s="53">
        <f t="shared" si="523"/>
        <v>0.19693626186010757</v>
      </c>
      <c r="AC227" s="63" t="s">
        <v>204</v>
      </c>
    </row>
    <row r="228" spans="1:46">
      <c r="A228" s="11">
        <v>228</v>
      </c>
      <c r="B228" s="57">
        <v>44928</v>
      </c>
      <c r="C228" s="54">
        <v>0.53472222222222221</v>
      </c>
      <c r="D228" s="53">
        <v>15.7</v>
      </c>
      <c r="E228" s="53">
        <v>14</v>
      </c>
      <c r="F228" s="53">
        <v>0</v>
      </c>
      <c r="G228" s="53">
        <v>11</v>
      </c>
      <c r="H228" s="53">
        <v>0.32400000000000001</v>
      </c>
      <c r="I228" s="53">
        <v>2.5</v>
      </c>
      <c r="J228" s="53" t="s">
        <v>154</v>
      </c>
      <c r="K228" s="53">
        <v>2.7</v>
      </c>
      <c r="L228" s="53" t="s">
        <v>160</v>
      </c>
      <c r="M228" s="54">
        <v>0.52778935185185183</v>
      </c>
      <c r="N228" s="53">
        <v>4.5</v>
      </c>
      <c r="O228" s="53" t="s">
        <v>155</v>
      </c>
      <c r="P228" s="54">
        <v>0.53074074074074074</v>
      </c>
      <c r="Q228" s="53">
        <v>3</v>
      </c>
      <c r="R228" s="53" t="s">
        <v>155</v>
      </c>
      <c r="S228" s="53">
        <v>0.9</v>
      </c>
      <c r="T228" s="53">
        <v>48.4</v>
      </c>
      <c r="U228" s="53">
        <v>1076</v>
      </c>
      <c r="V228" s="53">
        <v>657215</v>
      </c>
      <c r="W228" s="53">
        <v>1095</v>
      </c>
      <c r="X228" s="53">
        <v>0.50800000000000001</v>
      </c>
      <c r="Y228" s="53">
        <v>18.66</v>
      </c>
      <c r="Z228" s="11">
        <f t="shared" si="521"/>
        <v>194.4</v>
      </c>
      <c r="AA228" s="11">
        <f t="shared" si="522"/>
        <v>10</v>
      </c>
      <c r="AB228" s="53">
        <f t="shared" si="523"/>
        <v>0.19693626186010757</v>
      </c>
      <c r="AC228" s="63" t="s">
        <v>204</v>
      </c>
    </row>
    <row r="229" spans="1:46">
      <c r="A229" s="11">
        <v>229</v>
      </c>
      <c r="B229" s="57">
        <v>44928</v>
      </c>
      <c r="C229" s="54">
        <v>0.54166666666666663</v>
      </c>
      <c r="D229" s="53">
        <v>15.8</v>
      </c>
      <c r="E229" s="53">
        <v>14</v>
      </c>
      <c r="F229" s="53">
        <v>0</v>
      </c>
      <c r="G229" s="53">
        <v>10.8</v>
      </c>
      <c r="H229" s="53">
        <v>0.29899999999999999</v>
      </c>
      <c r="I229" s="53">
        <v>2</v>
      </c>
      <c r="J229" s="53" t="s">
        <v>154</v>
      </c>
      <c r="K229" s="53">
        <v>2.6</v>
      </c>
      <c r="L229" s="53" t="s">
        <v>158</v>
      </c>
      <c r="M229" s="54">
        <v>0.53672453703703704</v>
      </c>
      <c r="N229" s="53">
        <v>3.4</v>
      </c>
      <c r="O229" s="53" t="s">
        <v>161</v>
      </c>
      <c r="P229" s="54">
        <v>0.53662037037037036</v>
      </c>
      <c r="Q229" s="53">
        <v>1.1000000000000001</v>
      </c>
      <c r="R229" s="53" t="s">
        <v>158</v>
      </c>
      <c r="S229" s="53">
        <v>0.6</v>
      </c>
      <c r="T229" s="53">
        <v>45.8</v>
      </c>
      <c r="U229" s="53">
        <v>1011</v>
      </c>
      <c r="V229" s="53">
        <v>616616</v>
      </c>
      <c r="W229" s="53">
        <v>1028</v>
      </c>
      <c r="X229" s="53">
        <v>0.50800000000000001</v>
      </c>
      <c r="Y229" s="53">
        <v>18.64</v>
      </c>
      <c r="Z229" s="11">
        <f t="shared" si="521"/>
        <v>179.4</v>
      </c>
      <c r="AA229" s="11">
        <f t="shared" si="522"/>
        <v>10</v>
      </c>
      <c r="AB229" s="53">
        <f t="shared" si="523"/>
        <v>0.19693626186010757</v>
      </c>
      <c r="AC229" s="63" t="s">
        <v>204</v>
      </c>
      <c r="AE229" s="11">
        <f t="shared" ref="AE229" si="588">SUM(F229:F234)</f>
        <v>0</v>
      </c>
      <c r="AF229" s="11">
        <f t="shared" ref="AF229" si="589">AVERAGE(AB229:AB234)</f>
        <v>0.19693626186010757</v>
      </c>
      <c r="AG229" s="11">
        <f t="shared" ref="AG229" si="590">AVERAGE(G229:G234)</f>
        <v>11.266666666666667</v>
      </c>
      <c r="AH229" s="11" t="e">
        <f t="shared" ref="AH229" si="591">AVERAGE(AC229:AC234)</f>
        <v>#DIV/0!</v>
      </c>
      <c r="AI229" s="11">
        <f t="shared" ref="AI229" si="592">AVERAGE(T229:T234)</f>
        <v>44.533333333333331</v>
      </c>
      <c r="AJ229" s="11">
        <f t="shared" ref="AJ229" si="593">SUMIF(H229:H234,"&gt;0",H229:H234)</f>
        <v>1.6519999999999999</v>
      </c>
      <c r="AK229" s="17">
        <f t="shared" ref="AK229" si="594">SUM(AA229:AA234)/60</f>
        <v>1</v>
      </c>
      <c r="AL229" s="17">
        <f t="shared" ref="AL229" si="595">SUM(V229:V234)</f>
        <v>3426256</v>
      </c>
      <c r="AM229" s="17">
        <f t="shared" ref="AM229" si="596">AVERAGE(W229:W234)</f>
        <v>951.66666666666663</v>
      </c>
      <c r="AN229" s="11">
        <f t="shared" ref="AN229" si="597">AVERAGE(I229:I234)</f>
        <v>1.9833333333333332</v>
      </c>
      <c r="AO229" s="11">
        <f t="shared" ref="AO229" si="598">MAX(K229:K234)</f>
        <v>2.6</v>
      </c>
      <c r="AP229" s="13" t="str">
        <f t="shared" ref="AP229" ca="1" si="599">INDIRECT(ADDRESS(MATCH(AO229,K229:K234,0)+A229-1,12))</f>
        <v>WNW</v>
      </c>
      <c r="AQ229" s="13">
        <f t="shared" ref="AQ229" ca="1" si="600">INDIRECT(ADDRESS(MATCH(AO229,K229:K234,0)+A229-1,13))</f>
        <v>0.53672453703703704</v>
      </c>
      <c r="AR229" s="11">
        <f t="shared" ref="AR229" si="601">MAX(N229:N234)</f>
        <v>4.0999999999999996</v>
      </c>
      <c r="AS229" s="13" t="str">
        <f t="shared" ref="AS229" ca="1" si="602">INDIRECT(ADDRESS(MATCH(AR229,N229:N234,0)+A229-1,15))</f>
        <v>WNW</v>
      </c>
      <c r="AT229" s="13">
        <f t="shared" ref="AT229" ca="1" si="603">INDIRECT(ADDRESS(MATCH(AR229,N229:N234,0)+A229-1,16))</f>
        <v>0.54295138888888894</v>
      </c>
    </row>
    <row r="230" spans="1:46">
      <c r="A230" s="11">
        <v>230</v>
      </c>
      <c r="B230" s="57">
        <v>44928</v>
      </c>
      <c r="C230" s="54">
        <v>0.54861111111111105</v>
      </c>
      <c r="D230" s="53">
        <v>15.9</v>
      </c>
      <c r="E230" s="53">
        <v>14</v>
      </c>
      <c r="F230" s="53">
        <v>0</v>
      </c>
      <c r="G230" s="53">
        <v>11.9</v>
      </c>
      <c r="H230" s="53">
        <v>0.28599999999999998</v>
      </c>
      <c r="I230" s="53">
        <v>1.8</v>
      </c>
      <c r="J230" s="53" t="s">
        <v>158</v>
      </c>
      <c r="K230" s="53">
        <v>2</v>
      </c>
      <c r="L230" s="53" t="s">
        <v>154</v>
      </c>
      <c r="M230" s="54">
        <v>0.54167824074074067</v>
      </c>
      <c r="N230" s="53">
        <v>4.0999999999999996</v>
      </c>
      <c r="O230" s="53" t="s">
        <v>158</v>
      </c>
      <c r="P230" s="54">
        <v>0.54295138888888894</v>
      </c>
      <c r="Q230" s="53">
        <v>1.8</v>
      </c>
      <c r="R230" s="53" t="s">
        <v>155</v>
      </c>
      <c r="S230" s="53">
        <v>0.9</v>
      </c>
      <c r="T230" s="53">
        <v>44.6</v>
      </c>
      <c r="U230" s="53">
        <v>969</v>
      </c>
      <c r="V230" s="53">
        <v>590403</v>
      </c>
      <c r="W230" s="53">
        <v>984</v>
      </c>
      <c r="X230" s="53">
        <v>0.50800000000000001</v>
      </c>
      <c r="Y230" s="53">
        <v>18.62</v>
      </c>
      <c r="Z230" s="11">
        <f t="shared" si="521"/>
        <v>171.59999999999997</v>
      </c>
      <c r="AA230" s="11">
        <f t="shared" si="522"/>
        <v>10</v>
      </c>
      <c r="AB230" s="53">
        <f t="shared" si="523"/>
        <v>0.19693626186010757</v>
      </c>
      <c r="AC230" s="63" t="s">
        <v>204</v>
      </c>
    </row>
    <row r="231" spans="1:46">
      <c r="A231" s="11">
        <v>231</v>
      </c>
      <c r="B231" s="57">
        <v>44928</v>
      </c>
      <c r="C231" s="54">
        <v>0.55555555555555558</v>
      </c>
      <c r="D231" s="53">
        <v>16</v>
      </c>
      <c r="E231" s="53">
        <v>14</v>
      </c>
      <c r="F231" s="53">
        <v>0</v>
      </c>
      <c r="G231" s="53">
        <v>11.1</v>
      </c>
      <c r="H231" s="53">
        <v>0.28100000000000003</v>
      </c>
      <c r="I231" s="53">
        <v>1.8</v>
      </c>
      <c r="J231" s="53" t="s">
        <v>154</v>
      </c>
      <c r="K231" s="53">
        <v>2</v>
      </c>
      <c r="L231" s="53" t="s">
        <v>158</v>
      </c>
      <c r="M231" s="54">
        <v>0.55181712962962959</v>
      </c>
      <c r="N231" s="53">
        <v>3.5</v>
      </c>
      <c r="O231" s="53" t="s">
        <v>161</v>
      </c>
      <c r="P231" s="54">
        <v>0.55554398148148143</v>
      </c>
      <c r="Q231" s="53">
        <v>3.3</v>
      </c>
      <c r="R231" s="53" t="s">
        <v>160</v>
      </c>
      <c r="S231" s="53">
        <v>0.6</v>
      </c>
      <c r="T231" s="53">
        <v>45</v>
      </c>
      <c r="U231" s="53">
        <v>967</v>
      </c>
      <c r="V231" s="53">
        <v>583656</v>
      </c>
      <c r="W231" s="53">
        <v>973</v>
      </c>
      <c r="X231" s="53">
        <v>0.50800000000000001</v>
      </c>
      <c r="Y231" s="53">
        <v>18.63</v>
      </c>
      <c r="Z231" s="11">
        <f t="shared" si="521"/>
        <v>168.6</v>
      </c>
      <c r="AA231" s="11">
        <f t="shared" si="522"/>
        <v>10</v>
      </c>
      <c r="AB231" s="53">
        <f t="shared" si="523"/>
        <v>0.19693626186010757</v>
      </c>
      <c r="AC231" s="63" t="s">
        <v>204</v>
      </c>
    </row>
    <row r="232" spans="1:46">
      <c r="A232" s="11">
        <v>232</v>
      </c>
      <c r="B232" s="57">
        <v>44928</v>
      </c>
      <c r="C232" s="54">
        <v>0.5625</v>
      </c>
      <c r="D232" s="53">
        <v>16.100000000000001</v>
      </c>
      <c r="E232" s="53">
        <v>14</v>
      </c>
      <c r="F232" s="53">
        <v>0</v>
      </c>
      <c r="G232" s="53">
        <v>10.9</v>
      </c>
      <c r="H232" s="53">
        <v>0.27200000000000002</v>
      </c>
      <c r="I232" s="53">
        <v>2.2999999999999998</v>
      </c>
      <c r="J232" s="53" t="s">
        <v>154</v>
      </c>
      <c r="K232" s="53">
        <v>2.2999999999999998</v>
      </c>
      <c r="L232" s="53" t="s">
        <v>161</v>
      </c>
      <c r="M232" s="54">
        <v>0.56180555555555556</v>
      </c>
      <c r="N232" s="53">
        <v>4</v>
      </c>
      <c r="O232" s="53" t="s">
        <v>154</v>
      </c>
      <c r="P232" s="54">
        <v>0.56107638888888889</v>
      </c>
      <c r="Q232" s="53">
        <v>2.7</v>
      </c>
      <c r="R232" s="53" t="s">
        <v>154</v>
      </c>
      <c r="S232" s="53">
        <v>0.6</v>
      </c>
      <c r="T232" s="53">
        <v>45.3</v>
      </c>
      <c r="U232" s="53">
        <v>927</v>
      </c>
      <c r="V232" s="53">
        <v>567758</v>
      </c>
      <c r="W232" s="53">
        <v>946</v>
      </c>
      <c r="X232" s="53">
        <v>0.50800000000000001</v>
      </c>
      <c r="Y232" s="53">
        <v>18.63</v>
      </c>
      <c r="Z232" s="11">
        <f t="shared" si="521"/>
        <v>163.20000000000002</v>
      </c>
      <c r="AA232" s="11">
        <f t="shared" si="522"/>
        <v>10</v>
      </c>
      <c r="AB232" s="53">
        <f t="shared" si="523"/>
        <v>0.19693626186010757</v>
      </c>
      <c r="AC232" s="63" t="s">
        <v>204</v>
      </c>
    </row>
    <row r="233" spans="1:46">
      <c r="A233" s="11">
        <v>233</v>
      </c>
      <c r="B233" s="57">
        <v>44928</v>
      </c>
      <c r="C233" s="54">
        <v>0.56944444444444442</v>
      </c>
      <c r="D233" s="53">
        <v>16.100000000000001</v>
      </c>
      <c r="E233" s="53">
        <v>14</v>
      </c>
      <c r="F233" s="53">
        <v>0</v>
      </c>
      <c r="G233" s="53">
        <v>11</v>
      </c>
      <c r="H233" s="53">
        <v>0.26200000000000001</v>
      </c>
      <c r="I233" s="53">
        <v>2.4</v>
      </c>
      <c r="J233" s="53" t="s">
        <v>154</v>
      </c>
      <c r="K233" s="53">
        <v>2.5</v>
      </c>
      <c r="L233" s="53" t="s">
        <v>154</v>
      </c>
      <c r="M233" s="54">
        <v>0.5681018518518518</v>
      </c>
      <c r="N233" s="53">
        <v>4</v>
      </c>
      <c r="O233" s="53" t="s">
        <v>154</v>
      </c>
      <c r="P233" s="54">
        <v>0.56354166666666672</v>
      </c>
      <c r="Q233" s="53">
        <v>0.8</v>
      </c>
      <c r="R233" s="53" t="s">
        <v>155</v>
      </c>
      <c r="S233" s="53">
        <v>0.7</v>
      </c>
      <c r="T233" s="53">
        <v>45.7</v>
      </c>
      <c r="U233" s="53">
        <v>890</v>
      </c>
      <c r="V233" s="53">
        <v>545615</v>
      </c>
      <c r="W233" s="53">
        <v>909</v>
      </c>
      <c r="X233" s="53">
        <v>0.50800000000000001</v>
      </c>
      <c r="Y233" s="53">
        <v>18.600000000000001</v>
      </c>
      <c r="Z233" s="11">
        <f t="shared" si="521"/>
        <v>157.20000000000002</v>
      </c>
      <c r="AA233" s="11">
        <f t="shared" si="522"/>
        <v>10</v>
      </c>
      <c r="AB233" s="53">
        <f t="shared" si="523"/>
        <v>0.19693626186010757</v>
      </c>
      <c r="AC233" s="63" t="s">
        <v>204</v>
      </c>
    </row>
    <row r="234" spans="1:46">
      <c r="A234" s="11">
        <v>234</v>
      </c>
      <c r="B234" s="57">
        <v>44928</v>
      </c>
      <c r="C234" s="54">
        <v>0.57638888888888895</v>
      </c>
      <c r="D234" s="53">
        <v>16</v>
      </c>
      <c r="E234" s="53">
        <v>14</v>
      </c>
      <c r="F234" s="53">
        <v>0</v>
      </c>
      <c r="G234" s="53">
        <v>11.9</v>
      </c>
      <c r="H234" s="53">
        <v>0.252</v>
      </c>
      <c r="I234" s="53">
        <v>1.6</v>
      </c>
      <c r="J234" s="53" t="s">
        <v>154</v>
      </c>
      <c r="K234" s="53">
        <v>2.4</v>
      </c>
      <c r="L234" s="53" t="s">
        <v>154</v>
      </c>
      <c r="M234" s="54">
        <v>0.56945601851851857</v>
      </c>
      <c r="N234" s="53">
        <v>2.8</v>
      </c>
      <c r="O234" s="53" t="s">
        <v>153</v>
      </c>
      <c r="P234" s="54">
        <v>0.57210648148148147</v>
      </c>
      <c r="Q234" s="53">
        <v>1.9</v>
      </c>
      <c r="R234" s="53" t="s">
        <v>158</v>
      </c>
      <c r="S234" s="53">
        <v>0.5</v>
      </c>
      <c r="T234" s="53">
        <v>40.799999999999997</v>
      </c>
      <c r="U234" s="53">
        <v>854</v>
      </c>
      <c r="V234" s="53">
        <v>522208</v>
      </c>
      <c r="W234" s="53">
        <v>870</v>
      </c>
      <c r="X234" s="53">
        <v>0.50800000000000001</v>
      </c>
      <c r="Y234" s="53">
        <v>18.649999999999999</v>
      </c>
      <c r="Z234" s="11">
        <f t="shared" si="521"/>
        <v>151.19999999999999</v>
      </c>
      <c r="AA234" s="11">
        <f t="shared" si="522"/>
        <v>10</v>
      </c>
      <c r="AB234" s="53">
        <f t="shared" si="523"/>
        <v>0.19693626186010757</v>
      </c>
      <c r="AC234" s="63" t="s">
        <v>204</v>
      </c>
    </row>
    <row r="235" spans="1:46">
      <c r="A235" s="11">
        <v>235</v>
      </c>
      <c r="B235" s="57">
        <v>44928</v>
      </c>
      <c r="C235" s="54">
        <v>0.58333333333333337</v>
      </c>
      <c r="D235" s="53">
        <v>15.9</v>
      </c>
      <c r="E235" s="53">
        <v>14</v>
      </c>
      <c r="F235" s="53">
        <v>0</v>
      </c>
      <c r="G235" s="53">
        <v>11.3</v>
      </c>
      <c r="H235" s="53">
        <v>0.23899999999999999</v>
      </c>
      <c r="I235" s="53">
        <v>2</v>
      </c>
      <c r="J235" s="53" t="s">
        <v>158</v>
      </c>
      <c r="K235" s="53">
        <v>2</v>
      </c>
      <c r="L235" s="53" t="s">
        <v>158</v>
      </c>
      <c r="M235" s="54">
        <v>0.58293981481481483</v>
      </c>
      <c r="N235" s="53">
        <v>3.2</v>
      </c>
      <c r="O235" s="53" t="s">
        <v>154</v>
      </c>
      <c r="P235" s="54">
        <v>0.57687500000000003</v>
      </c>
      <c r="Q235" s="53">
        <v>0.9</v>
      </c>
      <c r="R235" s="53" t="s">
        <v>157</v>
      </c>
      <c r="S235" s="53">
        <v>0.6</v>
      </c>
      <c r="T235" s="53">
        <v>42</v>
      </c>
      <c r="U235" s="53">
        <v>817</v>
      </c>
      <c r="V235" s="53">
        <v>501758</v>
      </c>
      <c r="W235" s="53">
        <v>836</v>
      </c>
      <c r="X235" s="53">
        <v>0.50800000000000001</v>
      </c>
      <c r="Y235" s="53">
        <v>18.63</v>
      </c>
      <c r="Z235" s="11">
        <f t="shared" si="521"/>
        <v>143.39999999999998</v>
      </c>
      <c r="AA235" s="11">
        <f t="shared" si="522"/>
        <v>10</v>
      </c>
      <c r="AB235" s="53">
        <f t="shared" si="523"/>
        <v>0.19693626186010757</v>
      </c>
      <c r="AC235" s="63" t="s">
        <v>204</v>
      </c>
      <c r="AE235" s="11">
        <f t="shared" ref="AE235" si="604">SUM(F235:F240)</f>
        <v>0</v>
      </c>
      <c r="AF235" s="11">
        <f t="shared" ref="AF235" si="605">AVERAGE(AB235:AB240)</f>
        <v>0.19693626186010757</v>
      </c>
      <c r="AG235" s="11">
        <f t="shared" ref="AG235" si="606">AVERAGE(G235:G240)</f>
        <v>11.083333333333334</v>
      </c>
      <c r="AH235" s="11" t="e">
        <f t="shared" ref="AH235" si="607">AVERAGE(AC235:AC240)</f>
        <v>#DIV/0!</v>
      </c>
      <c r="AI235" s="11">
        <f t="shared" ref="AI235" si="608">AVERAGE(T235:T240)</f>
        <v>41.54999999999999</v>
      </c>
      <c r="AJ235" s="11">
        <f t="shared" ref="AJ235" si="609">SUMIF(H235:H240,"&gt;0",H235:H240)</f>
        <v>1.248</v>
      </c>
      <c r="AK235" s="17">
        <f t="shared" ref="AK235" si="610">SUM(AA235:AA240)/60</f>
        <v>0.66666666666666663</v>
      </c>
      <c r="AL235" s="17">
        <f t="shared" ref="AL235" si="611">SUM(V235:V240)</f>
        <v>2629459</v>
      </c>
      <c r="AM235" s="17">
        <f t="shared" ref="AM235" si="612">AVERAGE(W235:W240)</f>
        <v>730.33333333333337</v>
      </c>
      <c r="AN235" s="11">
        <f t="shared" ref="AN235" si="613">AVERAGE(I235:I240)</f>
        <v>1.6500000000000004</v>
      </c>
      <c r="AO235" s="11">
        <f t="shared" ref="AO235" si="614">MAX(K235:K240)</f>
        <v>2.2000000000000002</v>
      </c>
      <c r="AP235" s="13" t="str">
        <f t="shared" ref="AP235" ca="1" si="615">INDIRECT(ADDRESS(MATCH(AO235,K235:K240,0)+A235-1,12))</f>
        <v>SSW</v>
      </c>
      <c r="AQ235" s="13">
        <f t="shared" ref="AQ235" ca="1" si="616">INDIRECT(ADDRESS(MATCH(AO235,K235:K240,0)+A235-1,13))</f>
        <v>0.61276620370370372</v>
      </c>
      <c r="AR235" s="11">
        <f t="shared" ref="AR235" si="617">MAX(N235:N240)</f>
        <v>4.3</v>
      </c>
      <c r="AS235" s="13" t="str">
        <f t="shared" ref="AS235" ca="1" si="618">INDIRECT(ADDRESS(MATCH(AR235,N235:N240,0)+A235-1,15))</f>
        <v>SSW</v>
      </c>
      <c r="AT235" s="13">
        <f t="shared" ref="AT235" ca="1" si="619">INDIRECT(ADDRESS(MATCH(AR235,N235:N240,0)+A235-1,16))</f>
        <v>0.61064814814814816</v>
      </c>
    </row>
    <row r="236" spans="1:46">
      <c r="A236" s="11">
        <v>236</v>
      </c>
      <c r="B236" s="57">
        <v>44928</v>
      </c>
      <c r="C236" s="54">
        <v>0.59027777777777779</v>
      </c>
      <c r="D236" s="53">
        <v>15.8</v>
      </c>
      <c r="E236" s="53">
        <v>14</v>
      </c>
      <c r="F236" s="53">
        <v>0</v>
      </c>
      <c r="G236" s="53">
        <v>10.6</v>
      </c>
      <c r="H236" s="53">
        <v>0.22800000000000001</v>
      </c>
      <c r="I236" s="53">
        <v>1.5</v>
      </c>
      <c r="J236" s="53" t="s">
        <v>160</v>
      </c>
      <c r="K236" s="53">
        <v>2</v>
      </c>
      <c r="L236" s="53" t="s">
        <v>158</v>
      </c>
      <c r="M236" s="54">
        <v>0.58334490740740741</v>
      </c>
      <c r="N236" s="53">
        <v>3</v>
      </c>
      <c r="O236" s="53" t="s">
        <v>160</v>
      </c>
      <c r="P236" s="54">
        <v>0.58890046296296295</v>
      </c>
      <c r="Q236" s="53">
        <v>0.8</v>
      </c>
      <c r="R236" s="53" t="s">
        <v>161</v>
      </c>
      <c r="S236" s="53">
        <v>0.5</v>
      </c>
      <c r="T236" s="53">
        <v>41.3</v>
      </c>
      <c r="U236" s="53">
        <v>777</v>
      </c>
      <c r="V236" s="53">
        <v>477134</v>
      </c>
      <c r="W236" s="53">
        <v>795</v>
      </c>
      <c r="X236" s="53">
        <v>0.50800000000000001</v>
      </c>
      <c r="Y236" s="53">
        <v>18.64</v>
      </c>
      <c r="Z236" s="11">
        <f t="shared" si="521"/>
        <v>136.80000000000001</v>
      </c>
      <c r="AA236" s="11">
        <f t="shared" si="522"/>
        <v>10</v>
      </c>
      <c r="AB236" s="53">
        <f t="shared" si="523"/>
        <v>0.19693626186010757</v>
      </c>
      <c r="AC236" s="63" t="s">
        <v>204</v>
      </c>
    </row>
    <row r="237" spans="1:46">
      <c r="A237" s="11">
        <v>237</v>
      </c>
      <c r="B237" s="57">
        <v>44928</v>
      </c>
      <c r="C237" s="54">
        <v>0.59722222222222221</v>
      </c>
      <c r="D237" s="53">
        <v>15.7</v>
      </c>
      <c r="E237" s="53">
        <v>14</v>
      </c>
      <c r="F237" s="53">
        <v>0</v>
      </c>
      <c r="G237" s="53">
        <v>11.1</v>
      </c>
      <c r="H237" s="53">
        <v>0.216</v>
      </c>
      <c r="I237" s="53">
        <v>1.4</v>
      </c>
      <c r="J237" s="53" t="s">
        <v>161</v>
      </c>
      <c r="K237" s="53">
        <v>1.5</v>
      </c>
      <c r="L237" s="53" t="s">
        <v>160</v>
      </c>
      <c r="M237" s="54">
        <v>0.59028935185185183</v>
      </c>
      <c r="N237" s="53">
        <v>2.6</v>
      </c>
      <c r="O237" s="53" t="s">
        <v>154</v>
      </c>
      <c r="P237" s="54">
        <v>0.59637731481481482</v>
      </c>
      <c r="Q237" s="53">
        <v>1.7</v>
      </c>
      <c r="R237" s="53" t="s">
        <v>158</v>
      </c>
      <c r="S237" s="53">
        <v>0.6</v>
      </c>
      <c r="T237" s="53">
        <v>42.3</v>
      </c>
      <c r="U237" s="53">
        <v>735</v>
      </c>
      <c r="V237" s="53">
        <v>455119</v>
      </c>
      <c r="W237" s="53">
        <v>759</v>
      </c>
      <c r="X237" s="53">
        <v>0.50800000000000001</v>
      </c>
      <c r="Y237" s="53">
        <v>18.579999999999998</v>
      </c>
      <c r="Z237" s="11">
        <f t="shared" si="521"/>
        <v>129.6</v>
      </c>
      <c r="AA237" s="11">
        <f t="shared" si="522"/>
        <v>10</v>
      </c>
      <c r="AB237" s="53">
        <f t="shared" si="523"/>
        <v>0.19693626186010757</v>
      </c>
      <c r="AC237" s="63" t="s">
        <v>204</v>
      </c>
    </row>
    <row r="238" spans="1:46">
      <c r="A238" s="11">
        <v>238</v>
      </c>
      <c r="B238" s="57">
        <v>44928</v>
      </c>
      <c r="C238" s="54">
        <v>0.60416666666666663</v>
      </c>
      <c r="D238" s="53">
        <v>15.6</v>
      </c>
      <c r="E238" s="53">
        <v>14</v>
      </c>
      <c r="F238" s="53">
        <v>0</v>
      </c>
      <c r="G238" s="53">
        <v>11.1</v>
      </c>
      <c r="H238" s="53">
        <v>0.20200000000000001</v>
      </c>
      <c r="I238" s="53">
        <v>1.2</v>
      </c>
      <c r="J238" s="53" t="s">
        <v>160</v>
      </c>
      <c r="K238" s="53">
        <v>1.7</v>
      </c>
      <c r="L238" s="53" t="s">
        <v>161</v>
      </c>
      <c r="M238" s="54">
        <v>0.59890046296296295</v>
      </c>
      <c r="N238" s="53">
        <v>2.7</v>
      </c>
      <c r="O238" s="53" t="s">
        <v>154</v>
      </c>
      <c r="P238" s="54">
        <v>0.59769675925925925</v>
      </c>
      <c r="Q238" s="53">
        <v>0.8</v>
      </c>
      <c r="R238" s="53" t="s">
        <v>160</v>
      </c>
      <c r="S238" s="53">
        <v>0.5</v>
      </c>
      <c r="T238" s="53">
        <v>41.8</v>
      </c>
      <c r="U238" s="53">
        <v>688</v>
      </c>
      <c r="V238" s="53">
        <v>423573</v>
      </c>
      <c r="W238" s="53">
        <v>706</v>
      </c>
      <c r="X238" s="53">
        <v>0.50800000000000001</v>
      </c>
      <c r="Y238" s="53">
        <v>18.59</v>
      </c>
      <c r="Z238" s="11">
        <f t="shared" si="521"/>
        <v>121.2</v>
      </c>
      <c r="AA238" s="11">
        <f t="shared" si="522"/>
        <v>10</v>
      </c>
      <c r="AB238" s="53">
        <f t="shared" si="523"/>
        <v>0.19693626186010757</v>
      </c>
      <c r="AC238" s="63" t="s">
        <v>204</v>
      </c>
    </row>
    <row r="239" spans="1:46">
      <c r="A239" s="11">
        <v>239</v>
      </c>
      <c r="B239" s="57">
        <v>44928</v>
      </c>
      <c r="C239" s="54">
        <v>0.61111111111111105</v>
      </c>
      <c r="D239" s="53">
        <v>15.5</v>
      </c>
      <c r="E239" s="53">
        <v>14</v>
      </c>
      <c r="F239" s="53">
        <v>0</v>
      </c>
      <c r="G239" s="53">
        <v>11.2</v>
      </c>
      <c r="H239" s="53">
        <v>0.189</v>
      </c>
      <c r="I239" s="53">
        <v>2</v>
      </c>
      <c r="J239" s="53" t="s">
        <v>160</v>
      </c>
      <c r="K239" s="53">
        <v>2</v>
      </c>
      <c r="L239" s="53" t="s">
        <v>160</v>
      </c>
      <c r="M239" s="54">
        <v>0.61111111111111105</v>
      </c>
      <c r="N239" s="53">
        <v>4.3</v>
      </c>
      <c r="O239" s="53" t="s">
        <v>156</v>
      </c>
      <c r="P239" s="54">
        <v>0.61064814814814816</v>
      </c>
      <c r="Q239" s="53">
        <v>2</v>
      </c>
      <c r="R239" s="53" t="s">
        <v>153</v>
      </c>
      <c r="S239" s="53">
        <v>0.8</v>
      </c>
      <c r="T239" s="53">
        <v>42.1</v>
      </c>
      <c r="U239" s="53">
        <v>643</v>
      </c>
      <c r="V239" s="53">
        <v>402061</v>
      </c>
      <c r="W239" s="53">
        <v>670</v>
      </c>
      <c r="X239" s="53">
        <v>0.50800000000000001</v>
      </c>
      <c r="Y239" s="53">
        <v>18.61</v>
      </c>
      <c r="Z239" s="11">
        <f t="shared" si="521"/>
        <v>113.4</v>
      </c>
      <c r="AA239" s="11">
        <f t="shared" si="522"/>
        <v>0</v>
      </c>
      <c r="AB239" s="53">
        <f t="shared" si="523"/>
        <v>0.19693626186010757</v>
      </c>
      <c r="AC239" s="63" t="s">
        <v>204</v>
      </c>
    </row>
    <row r="240" spans="1:46">
      <c r="A240" s="11">
        <v>240</v>
      </c>
      <c r="B240" s="57">
        <v>44928</v>
      </c>
      <c r="C240" s="54">
        <v>0.61805555555555558</v>
      </c>
      <c r="D240" s="53">
        <v>15.5</v>
      </c>
      <c r="E240" s="53">
        <v>14</v>
      </c>
      <c r="F240" s="53">
        <v>0</v>
      </c>
      <c r="G240" s="53">
        <v>11.2</v>
      </c>
      <c r="H240" s="53">
        <v>0.17399999999999999</v>
      </c>
      <c r="I240" s="53">
        <v>1.8</v>
      </c>
      <c r="J240" s="53" t="s">
        <v>160</v>
      </c>
      <c r="K240" s="53">
        <v>2.2000000000000002</v>
      </c>
      <c r="L240" s="53" t="s">
        <v>156</v>
      </c>
      <c r="M240" s="54">
        <v>0.61276620370370372</v>
      </c>
      <c r="N240" s="53">
        <v>3.3</v>
      </c>
      <c r="O240" s="53" t="s">
        <v>153</v>
      </c>
      <c r="P240" s="54">
        <v>0.61140046296296291</v>
      </c>
      <c r="Q240" s="53">
        <v>1.9</v>
      </c>
      <c r="R240" s="53" t="s">
        <v>158</v>
      </c>
      <c r="S240" s="53">
        <v>0.7</v>
      </c>
      <c r="T240" s="53">
        <v>39.799999999999997</v>
      </c>
      <c r="U240" s="53">
        <v>593</v>
      </c>
      <c r="V240" s="53">
        <v>369814</v>
      </c>
      <c r="W240" s="53">
        <v>616</v>
      </c>
      <c r="X240" s="53">
        <v>0.50800000000000001</v>
      </c>
      <c r="Y240" s="53">
        <v>18.600000000000001</v>
      </c>
      <c r="Z240" s="11">
        <f t="shared" si="521"/>
        <v>104.39999999999999</v>
      </c>
      <c r="AA240" s="11">
        <f t="shared" si="522"/>
        <v>0</v>
      </c>
      <c r="AB240" s="53">
        <f t="shared" si="523"/>
        <v>0.19693626186010757</v>
      </c>
      <c r="AC240" s="63" t="s">
        <v>204</v>
      </c>
    </row>
    <row r="241" spans="1:46">
      <c r="A241" s="11">
        <v>241</v>
      </c>
      <c r="B241" s="57">
        <v>44928</v>
      </c>
      <c r="C241" s="54">
        <v>0.625</v>
      </c>
      <c r="D241" s="53">
        <v>15.3</v>
      </c>
      <c r="E241" s="53">
        <v>14</v>
      </c>
      <c r="F241" s="53">
        <v>0</v>
      </c>
      <c r="G241" s="53">
        <v>11</v>
      </c>
      <c r="H241" s="53">
        <v>0.161</v>
      </c>
      <c r="I241" s="53">
        <v>1.1000000000000001</v>
      </c>
      <c r="J241" s="53" t="s">
        <v>160</v>
      </c>
      <c r="K241" s="53">
        <v>1.8</v>
      </c>
      <c r="L241" s="53" t="s">
        <v>160</v>
      </c>
      <c r="M241" s="54">
        <v>0.61806712962962962</v>
      </c>
      <c r="N241" s="53">
        <v>2.2999999999999998</v>
      </c>
      <c r="O241" s="53" t="s">
        <v>153</v>
      </c>
      <c r="P241" s="54">
        <v>0.62408564814814815</v>
      </c>
      <c r="Q241" s="53">
        <v>1.2</v>
      </c>
      <c r="R241" s="53" t="s">
        <v>151</v>
      </c>
      <c r="S241" s="53">
        <v>0.4</v>
      </c>
      <c r="T241" s="53">
        <v>40.5</v>
      </c>
      <c r="U241" s="53">
        <v>539</v>
      </c>
      <c r="V241" s="53">
        <v>339457</v>
      </c>
      <c r="W241" s="53">
        <v>566</v>
      </c>
      <c r="X241" s="53">
        <v>0.50800000000000001</v>
      </c>
      <c r="Y241" s="53">
        <v>18.57</v>
      </c>
      <c r="Z241" s="11">
        <f t="shared" si="521"/>
        <v>96.600000000000009</v>
      </c>
      <c r="AA241" s="11">
        <f t="shared" si="522"/>
        <v>0</v>
      </c>
      <c r="AB241" s="53">
        <f t="shared" si="523"/>
        <v>0.19693626186010757</v>
      </c>
      <c r="AC241" s="63" t="s">
        <v>204</v>
      </c>
      <c r="AE241" s="11">
        <f t="shared" ref="AE241" si="620">SUM(F241:F246)</f>
        <v>0</v>
      </c>
      <c r="AF241" s="11">
        <f t="shared" ref="AF241" si="621">AVERAGE(AB241:AB246)</f>
        <v>0.19661258541596774</v>
      </c>
      <c r="AG241" s="11">
        <f t="shared" ref="AG241" si="622">AVERAGE(G241:G246)</f>
        <v>10.666666666666666</v>
      </c>
      <c r="AH241" s="11" t="e">
        <f t="shared" ref="AH241" si="623">AVERAGE(AC241:AC246)</f>
        <v>#DIV/0!</v>
      </c>
      <c r="AI241" s="11">
        <f t="shared" ref="AI241" si="624">AVERAGE(T241:T246)</f>
        <v>44.783333333333339</v>
      </c>
      <c r="AJ241" s="11">
        <f t="shared" ref="AJ241" si="625">SUMIF(H241:H246,"&gt;0",H241:H246)</f>
        <v>0.71599999999999997</v>
      </c>
      <c r="AK241" s="17">
        <f t="shared" ref="AK241" si="626">SUM(AA241:AA246)/60</f>
        <v>0</v>
      </c>
      <c r="AL241" s="17">
        <f t="shared" ref="AL241" si="627">SUM(V241:V246)</f>
        <v>1542530</v>
      </c>
      <c r="AM241" s="17">
        <f t="shared" ref="AM241" si="628">AVERAGE(W241:W246)</f>
        <v>428.5</v>
      </c>
      <c r="AN241" s="11">
        <f t="shared" ref="AN241" si="629">AVERAGE(I241:I246)</f>
        <v>2.1166666666666667</v>
      </c>
      <c r="AO241" s="11">
        <f t="shared" ref="AO241" si="630">MAX(K241:K246)</f>
        <v>3.1</v>
      </c>
      <c r="AP241" s="13" t="str">
        <f t="shared" ref="AP241" ca="1" si="631">INDIRECT(ADDRESS(MATCH(AO241,K241:K246,0)+A241-1,12))</f>
        <v>WSW</v>
      </c>
      <c r="AQ241" s="13">
        <f t="shared" ref="AQ241" ca="1" si="632">INDIRECT(ADDRESS(MATCH(AO241,K241:K246,0)+A241-1,13))</f>
        <v>0.65141203703703698</v>
      </c>
      <c r="AR241" s="11">
        <f t="shared" ref="AR241" si="633">MAX(N241:N246)</f>
        <v>5.2</v>
      </c>
      <c r="AS241" s="13" t="str">
        <f t="shared" ref="AS241" ca="1" si="634">INDIRECT(ADDRESS(MATCH(AR241,N241:N246,0)+A241-1,15))</f>
        <v>WSW</v>
      </c>
      <c r="AT241" s="13">
        <f t="shared" ref="AT241" ca="1" si="635">INDIRECT(ADDRESS(MATCH(AR241,N241:N246,0)+A241-1,16))</f>
        <v>0.64650462962962962</v>
      </c>
    </row>
    <row r="242" spans="1:46">
      <c r="A242" s="11">
        <v>242</v>
      </c>
      <c r="B242" s="57">
        <v>44928</v>
      </c>
      <c r="C242" s="54">
        <v>0.63194444444444442</v>
      </c>
      <c r="D242" s="53">
        <v>15.2</v>
      </c>
      <c r="E242" s="53">
        <v>14</v>
      </c>
      <c r="F242" s="53">
        <v>0</v>
      </c>
      <c r="G242" s="53">
        <v>10.7</v>
      </c>
      <c r="H242" s="53">
        <v>0.14199999999999999</v>
      </c>
      <c r="I242" s="53">
        <v>2.1</v>
      </c>
      <c r="J242" s="53" t="s">
        <v>160</v>
      </c>
      <c r="K242" s="53">
        <v>2.1</v>
      </c>
      <c r="L242" s="53" t="s">
        <v>160</v>
      </c>
      <c r="M242" s="54">
        <v>0.63194444444444442</v>
      </c>
      <c r="N242" s="53">
        <v>4.5</v>
      </c>
      <c r="O242" s="53" t="s">
        <v>156</v>
      </c>
      <c r="P242" s="54">
        <v>0.62775462962962958</v>
      </c>
      <c r="Q242" s="53">
        <v>2.1</v>
      </c>
      <c r="R242" s="53" t="s">
        <v>160</v>
      </c>
      <c r="S242" s="53">
        <v>1</v>
      </c>
      <c r="T242" s="53">
        <v>42.6</v>
      </c>
      <c r="U242" s="53">
        <v>482</v>
      </c>
      <c r="V242" s="53">
        <v>305473</v>
      </c>
      <c r="W242" s="53">
        <v>509</v>
      </c>
      <c r="X242" s="53">
        <v>0.50800000000000001</v>
      </c>
      <c r="Y242" s="53">
        <v>18.57</v>
      </c>
      <c r="Z242" s="11">
        <f t="shared" si="521"/>
        <v>85.2</v>
      </c>
      <c r="AA242" s="11">
        <f t="shared" si="522"/>
        <v>0</v>
      </c>
      <c r="AB242" s="53">
        <f t="shared" si="523"/>
        <v>0.19693626186010757</v>
      </c>
      <c r="AC242" s="63" t="s">
        <v>204</v>
      </c>
    </row>
    <row r="243" spans="1:46">
      <c r="A243" s="11">
        <v>243</v>
      </c>
      <c r="B243" s="57">
        <v>44928</v>
      </c>
      <c r="C243" s="54">
        <v>0.63888888888888895</v>
      </c>
      <c r="D243" s="53">
        <v>15</v>
      </c>
      <c r="E243" s="53">
        <v>14</v>
      </c>
      <c r="F243" s="53">
        <v>0</v>
      </c>
      <c r="G243" s="53">
        <v>10.6</v>
      </c>
      <c r="H243" s="53">
        <v>0.126</v>
      </c>
      <c r="I243" s="53">
        <v>2.2000000000000002</v>
      </c>
      <c r="J243" s="53" t="s">
        <v>160</v>
      </c>
      <c r="K243" s="53">
        <v>2.2000000000000002</v>
      </c>
      <c r="L243" s="53" t="s">
        <v>160</v>
      </c>
      <c r="M243" s="54">
        <v>0.63307870370370367</v>
      </c>
      <c r="N243" s="53">
        <v>3.6</v>
      </c>
      <c r="O243" s="53" t="s">
        <v>160</v>
      </c>
      <c r="P243" s="54">
        <v>0.63416666666666666</v>
      </c>
      <c r="Q243" s="53">
        <v>1</v>
      </c>
      <c r="R243" s="53" t="s">
        <v>160</v>
      </c>
      <c r="S243" s="53">
        <v>0.6</v>
      </c>
      <c r="T243" s="53">
        <v>44</v>
      </c>
      <c r="U243" s="53">
        <v>425</v>
      </c>
      <c r="V243" s="53">
        <v>272466</v>
      </c>
      <c r="W243" s="53">
        <v>454</v>
      </c>
      <c r="X243" s="53">
        <v>0.50700000000000001</v>
      </c>
      <c r="Y243" s="53">
        <v>18.559999999999999</v>
      </c>
      <c r="Z243" s="11">
        <f t="shared" si="521"/>
        <v>75.599999999999994</v>
      </c>
      <c r="AA243" s="11">
        <f t="shared" si="522"/>
        <v>0</v>
      </c>
      <c r="AB243" s="53">
        <f t="shared" si="523"/>
        <v>0.19645074719389782</v>
      </c>
      <c r="AC243" s="63" t="s">
        <v>204</v>
      </c>
    </row>
    <row r="244" spans="1:46">
      <c r="A244" s="11">
        <v>244</v>
      </c>
      <c r="B244" s="57">
        <v>44928</v>
      </c>
      <c r="C244" s="54">
        <v>0.64583333333333337</v>
      </c>
      <c r="D244" s="53">
        <v>14.9</v>
      </c>
      <c r="E244" s="53">
        <v>14</v>
      </c>
      <c r="F244" s="53">
        <v>0</v>
      </c>
      <c r="G244" s="53">
        <v>10.7</v>
      </c>
      <c r="H244" s="53">
        <v>0.112</v>
      </c>
      <c r="I244" s="53">
        <v>1.6</v>
      </c>
      <c r="J244" s="53" t="s">
        <v>156</v>
      </c>
      <c r="K244" s="53">
        <v>2.2000000000000002</v>
      </c>
      <c r="L244" s="53" t="s">
        <v>160</v>
      </c>
      <c r="M244" s="54">
        <v>0.63890046296296299</v>
      </c>
      <c r="N244" s="53">
        <v>4.2</v>
      </c>
      <c r="O244" s="53" t="s">
        <v>161</v>
      </c>
      <c r="P244" s="54">
        <v>0.64559027777777778</v>
      </c>
      <c r="Q244" s="53">
        <v>3.2</v>
      </c>
      <c r="R244" s="53" t="s">
        <v>161</v>
      </c>
      <c r="S244" s="53">
        <v>0.8</v>
      </c>
      <c r="T244" s="53">
        <v>46.2</v>
      </c>
      <c r="U244" s="53">
        <v>367</v>
      </c>
      <c r="V244" s="53">
        <v>239831</v>
      </c>
      <c r="W244" s="53">
        <v>400</v>
      </c>
      <c r="X244" s="53">
        <v>0.50700000000000001</v>
      </c>
      <c r="Y244" s="53">
        <v>18.52</v>
      </c>
      <c r="Z244" s="11">
        <f t="shared" si="521"/>
        <v>67.2</v>
      </c>
      <c r="AA244" s="11">
        <f t="shared" si="522"/>
        <v>0</v>
      </c>
      <c r="AB244" s="53">
        <f t="shared" si="523"/>
        <v>0.19645074719389782</v>
      </c>
      <c r="AC244" s="63" t="s">
        <v>204</v>
      </c>
    </row>
    <row r="245" spans="1:46">
      <c r="A245" s="11">
        <v>245</v>
      </c>
      <c r="B245" s="57">
        <v>44928</v>
      </c>
      <c r="C245" s="54">
        <v>0.65277777777777779</v>
      </c>
      <c r="D245" s="53">
        <v>14.7</v>
      </c>
      <c r="E245" s="53">
        <v>14.1</v>
      </c>
      <c r="F245" s="53">
        <v>0</v>
      </c>
      <c r="G245" s="53">
        <v>10.5</v>
      </c>
      <c r="H245" s="53">
        <v>9.4E-2</v>
      </c>
      <c r="I245" s="53">
        <v>2.9</v>
      </c>
      <c r="J245" s="53" t="s">
        <v>160</v>
      </c>
      <c r="K245" s="53">
        <v>3.1</v>
      </c>
      <c r="L245" s="53" t="s">
        <v>161</v>
      </c>
      <c r="M245" s="54">
        <v>0.65141203703703698</v>
      </c>
      <c r="N245" s="53">
        <v>5.2</v>
      </c>
      <c r="O245" s="53" t="s">
        <v>161</v>
      </c>
      <c r="P245" s="54">
        <v>0.64650462962962962</v>
      </c>
      <c r="Q245" s="53">
        <v>2.2000000000000002</v>
      </c>
      <c r="R245" s="53" t="s">
        <v>161</v>
      </c>
      <c r="S245" s="53">
        <v>0.7</v>
      </c>
      <c r="T245" s="53">
        <v>47.3</v>
      </c>
      <c r="U245" s="53">
        <v>323</v>
      </c>
      <c r="V245" s="53">
        <v>206582</v>
      </c>
      <c r="W245" s="53">
        <v>344</v>
      </c>
      <c r="X245" s="53">
        <v>0.50700000000000001</v>
      </c>
      <c r="Y245" s="53">
        <v>18.54</v>
      </c>
      <c r="Z245" s="11">
        <f t="shared" si="521"/>
        <v>56.400000000000006</v>
      </c>
      <c r="AA245" s="11">
        <f t="shared" si="522"/>
        <v>0</v>
      </c>
      <c r="AB245" s="53">
        <f t="shared" si="523"/>
        <v>0.19645074719389782</v>
      </c>
      <c r="AC245" s="63" t="s">
        <v>204</v>
      </c>
    </row>
    <row r="246" spans="1:46">
      <c r="A246" s="11">
        <v>246</v>
      </c>
      <c r="B246" s="57">
        <v>44928</v>
      </c>
      <c r="C246" s="54">
        <v>0.65972222222222221</v>
      </c>
      <c r="D246" s="53">
        <v>14.5</v>
      </c>
      <c r="E246" s="53">
        <v>14.1</v>
      </c>
      <c r="F246" s="53">
        <v>0</v>
      </c>
      <c r="G246" s="53">
        <v>10.5</v>
      </c>
      <c r="H246" s="53">
        <v>8.1000000000000003E-2</v>
      </c>
      <c r="I246" s="53">
        <v>2.8</v>
      </c>
      <c r="J246" s="53" t="s">
        <v>161</v>
      </c>
      <c r="K246" s="53">
        <v>2.9</v>
      </c>
      <c r="L246" s="53" t="s">
        <v>160</v>
      </c>
      <c r="M246" s="54">
        <v>0.65278935185185183</v>
      </c>
      <c r="N246" s="53">
        <v>4.8</v>
      </c>
      <c r="O246" s="53" t="s">
        <v>160</v>
      </c>
      <c r="P246" s="54">
        <v>0.65629629629629627</v>
      </c>
      <c r="Q246" s="53">
        <v>2.7</v>
      </c>
      <c r="R246" s="53" t="s">
        <v>160</v>
      </c>
      <c r="S246" s="53">
        <v>0.8</v>
      </c>
      <c r="T246" s="53">
        <v>48.1</v>
      </c>
      <c r="U246" s="53">
        <v>272</v>
      </c>
      <c r="V246" s="53">
        <v>178721</v>
      </c>
      <c r="W246" s="53">
        <v>298</v>
      </c>
      <c r="X246" s="53">
        <v>0.50700000000000001</v>
      </c>
      <c r="Y246" s="53">
        <v>18.510000000000002</v>
      </c>
      <c r="Z246" s="11">
        <f t="shared" si="521"/>
        <v>48.6</v>
      </c>
      <c r="AA246" s="11">
        <f t="shared" si="522"/>
        <v>0</v>
      </c>
      <c r="AB246" s="53">
        <f t="shared" si="523"/>
        <v>0.19645074719389782</v>
      </c>
      <c r="AC246" s="63" t="s">
        <v>204</v>
      </c>
    </row>
    <row r="247" spans="1:46">
      <c r="A247" s="11">
        <v>247</v>
      </c>
      <c r="B247" s="57">
        <v>44928</v>
      </c>
      <c r="C247" s="54">
        <v>0.66666666666666663</v>
      </c>
      <c r="D247" s="53">
        <v>14.2</v>
      </c>
      <c r="E247" s="53">
        <v>14.1</v>
      </c>
      <c r="F247" s="53">
        <v>0</v>
      </c>
      <c r="G247" s="53">
        <v>10.3</v>
      </c>
      <c r="H247" s="53">
        <v>6.6000000000000003E-2</v>
      </c>
      <c r="I247" s="53">
        <v>3</v>
      </c>
      <c r="J247" s="53" t="s">
        <v>160</v>
      </c>
      <c r="K247" s="53">
        <v>3</v>
      </c>
      <c r="L247" s="53" t="s">
        <v>160</v>
      </c>
      <c r="M247" s="54">
        <v>0.66641203703703711</v>
      </c>
      <c r="N247" s="53">
        <v>5.3</v>
      </c>
      <c r="O247" s="53" t="s">
        <v>160</v>
      </c>
      <c r="P247" s="54">
        <v>0.66556712962962961</v>
      </c>
      <c r="Q247" s="53">
        <v>3.9</v>
      </c>
      <c r="R247" s="53" t="s">
        <v>161</v>
      </c>
      <c r="S247" s="53">
        <v>0.8</v>
      </c>
      <c r="T247" s="53">
        <v>47.3</v>
      </c>
      <c r="U247" s="53">
        <v>213</v>
      </c>
      <c r="V247" s="53">
        <v>146078</v>
      </c>
      <c r="W247" s="53">
        <v>243</v>
      </c>
      <c r="X247" s="53">
        <v>0.50700000000000001</v>
      </c>
      <c r="Y247" s="53">
        <v>18.489999999999998</v>
      </c>
      <c r="Z247" s="11">
        <f t="shared" si="521"/>
        <v>39.599999999999994</v>
      </c>
      <c r="AA247" s="11">
        <f t="shared" si="522"/>
        <v>0</v>
      </c>
      <c r="AB247" s="53">
        <f t="shared" si="523"/>
        <v>0.19645074719389782</v>
      </c>
      <c r="AC247" s="63" t="s">
        <v>204</v>
      </c>
      <c r="AE247" s="11">
        <f t="shared" ref="AE247" si="636">SUM(F247:F252)</f>
        <v>0</v>
      </c>
      <c r="AF247" s="11">
        <f t="shared" ref="AF247" si="637">AVERAGE(AB247:AB252)</f>
        <v>0.19645074719389785</v>
      </c>
      <c r="AG247" s="11">
        <f t="shared" ref="AG247" si="638">AVERAGE(G247:G252)</f>
        <v>9.7833333333333332</v>
      </c>
      <c r="AH247" s="11" t="e">
        <f t="shared" ref="AH247" si="639">AVERAGE(AC247:AC252)</f>
        <v>#DIV/0!</v>
      </c>
      <c r="AI247" s="11">
        <f t="shared" ref="AI247" si="640">AVERAGE(T247:T252)</f>
        <v>49.20000000000001</v>
      </c>
      <c r="AJ247" s="11">
        <f t="shared" ref="AJ247" si="641">SUMIF(H247:H252,"&gt;0",H247:H252)</f>
        <v>0.20300000000000001</v>
      </c>
      <c r="AK247" s="17">
        <f t="shared" ref="AK247" si="642">SUM(AA247:AA252)/60</f>
        <v>0</v>
      </c>
      <c r="AL247" s="17">
        <f t="shared" ref="AL247" si="643">SUM(V247:V252)</f>
        <v>457190</v>
      </c>
      <c r="AM247" s="17">
        <f t="shared" ref="AM247" si="644">AVERAGE(W247:W252)</f>
        <v>127.16666666666667</v>
      </c>
      <c r="AN247" s="11">
        <f t="shared" ref="AN247" si="645">AVERAGE(I247:I252)</f>
        <v>2.7999999999999994</v>
      </c>
      <c r="AO247" s="11">
        <f t="shared" ref="AO247" si="646">MAX(K247:K252)</f>
        <v>3.2</v>
      </c>
      <c r="AP247" s="13" t="str">
        <f t="shared" ref="AP247" ca="1" si="647">INDIRECT(ADDRESS(MATCH(AO247,K247:K252,0)+A247-1,12))</f>
        <v>SW</v>
      </c>
      <c r="AQ247" s="13">
        <f t="shared" ref="AQ247" ca="1" si="648">INDIRECT(ADDRESS(MATCH(AO247,K247:K252,0)+A247-1,13))</f>
        <v>0.67178240740740736</v>
      </c>
      <c r="AR247" s="11">
        <f t="shared" ref="AR247" si="649">MAX(N247:N252)</f>
        <v>5.3</v>
      </c>
      <c r="AS247" s="13" t="str">
        <f t="shared" ref="AS247" ca="1" si="650">INDIRECT(ADDRESS(MATCH(AR247,N247:N252,0)+A247-1,15))</f>
        <v>SW</v>
      </c>
      <c r="AT247" s="13">
        <f t="shared" ref="AT247" ca="1" si="651">INDIRECT(ADDRESS(MATCH(AR247,N247:N252,0)+A247-1,16))</f>
        <v>0.66556712962962961</v>
      </c>
    </row>
    <row r="248" spans="1:46">
      <c r="A248" s="11">
        <v>248</v>
      </c>
      <c r="B248" s="57">
        <v>44928</v>
      </c>
      <c r="C248" s="54">
        <v>0.67361111111111116</v>
      </c>
      <c r="D248" s="53">
        <v>13.9</v>
      </c>
      <c r="E248" s="53">
        <v>14.1</v>
      </c>
      <c r="F248" s="53">
        <v>0</v>
      </c>
      <c r="G248" s="53">
        <v>10.1</v>
      </c>
      <c r="H248" s="53">
        <v>0.05</v>
      </c>
      <c r="I248" s="53">
        <v>3.1</v>
      </c>
      <c r="J248" s="53" t="s">
        <v>160</v>
      </c>
      <c r="K248" s="53">
        <v>3.2</v>
      </c>
      <c r="L248" s="53" t="s">
        <v>160</v>
      </c>
      <c r="M248" s="54">
        <v>0.67178240740740736</v>
      </c>
      <c r="N248" s="53">
        <v>4.9000000000000004</v>
      </c>
      <c r="O248" s="53" t="s">
        <v>160</v>
      </c>
      <c r="P248" s="54">
        <v>0.67335648148148142</v>
      </c>
      <c r="Q248" s="53">
        <v>3.7</v>
      </c>
      <c r="R248" s="53" t="s">
        <v>161</v>
      </c>
      <c r="S248" s="53">
        <v>0.7</v>
      </c>
      <c r="T248" s="53">
        <v>47.5</v>
      </c>
      <c r="U248" s="53">
        <v>157</v>
      </c>
      <c r="V248" s="53">
        <v>110284</v>
      </c>
      <c r="W248" s="53">
        <v>184</v>
      </c>
      <c r="X248" s="53">
        <v>0.50700000000000001</v>
      </c>
      <c r="Y248" s="53">
        <v>18.54</v>
      </c>
      <c r="Z248" s="11">
        <f t="shared" si="521"/>
        <v>30.000000000000007</v>
      </c>
      <c r="AA248" s="11">
        <f t="shared" si="522"/>
        <v>0</v>
      </c>
      <c r="AB248" s="53">
        <f t="shared" si="523"/>
        <v>0.19645074719389782</v>
      </c>
      <c r="AC248" s="63" t="s">
        <v>204</v>
      </c>
    </row>
    <row r="249" spans="1:46">
      <c r="A249" s="11">
        <v>249</v>
      </c>
      <c r="B249" s="57">
        <v>44928</v>
      </c>
      <c r="C249" s="54">
        <v>0.68055555555555547</v>
      </c>
      <c r="D249" s="53">
        <v>13.6</v>
      </c>
      <c r="E249" s="53">
        <v>14.1</v>
      </c>
      <c r="F249" s="53">
        <v>0</v>
      </c>
      <c r="G249" s="53">
        <v>9.9</v>
      </c>
      <c r="H249" s="53">
        <v>3.6999999999999998E-2</v>
      </c>
      <c r="I249" s="53">
        <v>2.5</v>
      </c>
      <c r="J249" s="53" t="s">
        <v>160</v>
      </c>
      <c r="K249" s="53">
        <v>3.1</v>
      </c>
      <c r="L249" s="53" t="s">
        <v>160</v>
      </c>
      <c r="M249" s="54">
        <v>0.67363425925925924</v>
      </c>
      <c r="N249" s="53">
        <v>4.0999999999999996</v>
      </c>
      <c r="O249" s="53" t="s">
        <v>156</v>
      </c>
      <c r="P249" s="54">
        <v>0.67504629629629631</v>
      </c>
      <c r="Q249" s="53">
        <v>2.9</v>
      </c>
      <c r="R249" s="53" t="s">
        <v>160</v>
      </c>
      <c r="S249" s="53">
        <v>0.6</v>
      </c>
      <c r="T249" s="53">
        <v>50</v>
      </c>
      <c r="U249" s="53">
        <v>117</v>
      </c>
      <c r="V249" s="53">
        <v>82136</v>
      </c>
      <c r="W249" s="53">
        <v>137</v>
      </c>
      <c r="X249" s="53">
        <v>0.50700000000000001</v>
      </c>
      <c r="Y249" s="53">
        <v>18.48</v>
      </c>
      <c r="Z249" s="11">
        <f t="shared" si="521"/>
        <v>22.199999999999996</v>
      </c>
      <c r="AA249" s="11">
        <f t="shared" si="522"/>
        <v>0</v>
      </c>
      <c r="AB249" s="53">
        <f t="shared" si="523"/>
        <v>0.19645074719389782</v>
      </c>
      <c r="AC249" s="63" t="s">
        <v>204</v>
      </c>
    </row>
    <row r="250" spans="1:46">
      <c r="A250" s="11">
        <v>250</v>
      </c>
      <c r="B250" s="57">
        <v>44928</v>
      </c>
      <c r="C250" s="54">
        <v>0.6875</v>
      </c>
      <c r="D250" s="53">
        <v>13.2</v>
      </c>
      <c r="E250" s="53">
        <v>14.1</v>
      </c>
      <c r="F250" s="53">
        <v>0</v>
      </c>
      <c r="G250" s="53">
        <v>9.6999999999999993</v>
      </c>
      <c r="H250" s="53">
        <v>2.5000000000000001E-2</v>
      </c>
      <c r="I250" s="53">
        <v>2.8</v>
      </c>
      <c r="J250" s="53" t="s">
        <v>156</v>
      </c>
      <c r="K250" s="53">
        <v>2.8</v>
      </c>
      <c r="L250" s="53" t="s">
        <v>156</v>
      </c>
      <c r="M250" s="54">
        <v>0.68659722222222219</v>
      </c>
      <c r="N250" s="53">
        <v>4.5999999999999996</v>
      </c>
      <c r="O250" s="53" t="s">
        <v>153</v>
      </c>
      <c r="P250" s="54">
        <v>0.68377314814814805</v>
      </c>
      <c r="Q250" s="53">
        <v>2.5</v>
      </c>
      <c r="R250" s="53" t="s">
        <v>156</v>
      </c>
      <c r="S250" s="53">
        <v>0.6</v>
      </c>
      <c r="T250" s="53">
        <v>48.8</v>
      </c>
      <c r="U250" s="53">
        <v>79</v>
      </c>
      <c r="V250" s="53">
        <v>58028</v>
      </c>
      <c r="W250" s="53">
        <v>97</v>
      </c>
      <c r="X250" s="53">
        <v>0.50700000000000001</v>
      </c>
      <c r="Y250" s="53">
        <v>18.53</v>
      </c>
      <c r="Z250" s="11">
        <f t="shared" si="521"/>
        <v>15.000000000000004</v>
      </c>
      <c r="AA250" s="11">
        <f t="shared" si="522"/>
        <v>0</v>
      </c>
      <c r="AB250" s="53">
        <f t="shared" si="523"/>
        <v>0.19645074719389782</v>
      </c>
      <c r="AC250" s="63" t="s">
        <v>204</v>
      </c>
    </row>
    <row r="251" spans="1:46">
      <c r="A251" s="11">
        <v>251</v>
      </c>
      <c r="B251" s="57">
        <v>44928</v>
      </c>
      <c r="C251" s="54">
        <v>0.69444444444444453</v>
      </c>
      <c r="D251" s="53">
        <v>12.8</v>
      </c>
      <c r="E251" s="53">
        <v>14.1</v>
      </c>
      <c r="F251" s="53">
        <v>0</v>
      </c>
      <c r="G251" s="53">
        <v>9.5</v>
      </c>
      <c r="H251" s="53">
        <v>1.6E-2</v>
      </c>
      <c r="I251" s="53">
        <v>2.9</v>
      </c>
      <c r="J251" s="53" t="s">
        <v>156</v>
      </c>
      <c r="K251" s="53">
        <v>3.1</v>
      </c>
      <c r="L251" s="53" t="s">
        <v>156</v>
      </c>
      <c r="M251" s="54">
        <v>0.69026620370370362</v>
      </c>
      <c r="N251" s="53">
        <v>4.4000000000000004</v>
      </c>
      <c r="O251" s="53" t="s">
        <v>156</v>
      </c>
      <c r="P251" s="54">
        <v>0.68774305555555559</v>
      </c>
      <c r="Q251" s="53">
        <v>2.2999999999999998</v>
      </c>
      <c r="R251" s="53" t="s">
        <v>153</v>
      </c>
      <c r="S251" s="53">
        <v>0.6</v>
      </c>
      <c r="T251" s="53">
        <v>50.4</v>
      </c>
      <c r="U251" s="53">
        <v>49</v>
      </c>
      <c r="V251" s="53">
        <v>38129</v>
      </c>
      <c r="W251" s="53">
        <v>64</v>
      </c>
      <c r="X251" s="53">
        <v>0.50700000000000001</v>
      </c>
      <c r="Y251" s="53">
        <v>18.54</v>
      </c>
      <c r="Z251" s="11">
        <f t="shared" si="521"/>
        <v>9.6000000000000014</v>
      </c>
      <c r="AA251" s="11">
        <f t="shared" si="522"/>
        <v>0</v>
      </c>
      <c r="AB251" s="53">
        <f t="shared" si="523"/>
        <v>0.19645074719389782</v>
      </c>
      <c r="AC251" s="63" t="s">
        <v>204</v>
      </c>
    </row>
    <row r="252" spans="1:46">
      <c r="A252" s="11">
        <v>252</v>
      </c>
      <c r="B252" s="57">
        <v>44928</v>
      </c>
      <c r="C252" s="54">
        <v>0.70138888888888884</v>
      </c>
      <c r="D252" s="53">
        <v>12.3</v>
      </c>
      <c r="E252" s="53">
        <v>13.3</v>
      </c>
      <c r="F252" s="53">
        <v>0</v>
      </c>
      <c r="G252" s="53">
        <v>9.1999999999999993</v>
      </c>
      <c r="H252" s="53">
        <v>8.9999999999999993E-3</v>
      </c>
      <c r="I252" s="53">
        <v>2.5</v>
      </c>
      <c r="J252" s="53" t="s">
        <v>153</v>
      </c>
      <c r="K252" s="53">
        <v>2.9</v>
      </c>
      <c r="L252" s="53" t="s">
        <v>156</v>
      </c>
      <c r="M252" s="54">
        <v>0.69445601851851846</v>
      </c>
      <c r="N252" s="53">
        <v>4.3</v>
      </c>
      <c r="O252" s="53" t="s">
        <v>156</v>
      </c>
      <c r="P252" s="54">
        <v>0.6947916666666667</v>
      </c>
      <c r="Q252" s="53">
        <v>2.8</v>
      </c>
      <c r="R252" s="53" t="s">
        <v>153</v>
      </c>
      <c r="S252" s="53">
        <v>0.6</v>
      </c>
      <c r="T252" s="53">
        <v>51.2</v>
      </c>
      <c r="U252" s="53">
        <v>27</v>
      </c>
      <c r="V252" s="53">
        <v>22535</v>
      </c>
      <c r="W252" s="53">
        <v>38</v>
      </c>
      <c r="X252" s="53">
        <v>0.50700000000000001</v>
      </c>
      <c r="Y252" s="53">
        <v>18.239999999999998</v>
      </c>
      <c r="Z252" s="11">
        <f t="shared" si="521"/>
        <v>5.4</v>
      </c>
      <c r="AA252" s="11">
        <f t="shared" si="522"/>
        <v>0</v>
      </c>
      <c r="AB252" s="53">
        <f t="shared" si="523"/>
        <v>0.19645074719389782</v>
      </c>
      <c r="AC252" s="63" t="s">
        <v>204</v>
      </c>
    </row>
    <row r="253" spans="1:46">
      <c r="A253" s="11">
        <v>253</v>
      </c>
      <c r="B253" s="57">
        <v>44928</v>
      </c>
      <c r="C253" s="54">
        <v>0.70833333333333337</v>
      </c>
      <c r="D253" s="53">
        <v>11.8</v>
      </c>
      <c r="E253" s="53">
        <v>13.1</v>
      </c>
      <c r="F253" s="53">
        <v>0</v>
      </c>
      <c r="G253" s="53">
        <v>9.1</v>
      </c>
      <c r="H253" s="53">
        <v>4.0000000000000001E-3</v>
      </c>
      <c r="I253" s="53">
        <v>2.2000000000000002</v>
      </c>
      <c r="J253" s="53" t="s">
        <v>159</v>
      </c>
      <c r="K253" s="53">
        <v>2.5</v>
      </c>
      <c r="L253" s="53" t="s">
        <v>153</v>
      </c>
      <c r="M253" s="54">
        <v>0.70239583333333344</v>
      </c>
      <c r="N253" s="53">
        <v>4.4000000000000004</v>
      </c>
      <c r="O253" s="53" t="s">
        <v>153</v>
      </c>
      <c r="P253" s="54">
        <v>0.70194444444444448</v>
      </c>
      <c r="Q253" s="53">
        <v>1.9</v>
      </c>
      <c r="R253" s="53" t="s">
        <v>153</v>
      </c>
      <c r="S253" s="53">
        <v>0.6</v>
      </c>
      <c r="T253" s="53">
        <v>51.7</v>
      </c>
      <c r="U253" s="53">
        <v>11</v>
      </c>
      <c r="V253" s="53">
        <v>10932</v>
      </c>
      <c r="W253" s="53">
        <v>18</v>
      </c>
      <c r="X253" s="53">
        <v>0.50700000000000001</v>
      </c>
      <c r="Y253" s="53">
        <v>18.32</v>
      </c>
      <c r="Z253" s="11">
        <f t="shared" si="521"/>
        <v>2.4000000000000004</v>
      </c>
      <c r="AA253" s="11">
        <f t="shared" si="522"/>
        <v>0</v>
      </c>
      <c r="AB253" s="53">
        <f t="shared" si="523"/>
        <v>0.19645074719389782</v>
      </c>
      <c r="AC253" s="63" t="s">
        <v>204</v>
      </c>
      <c r="AE253" s="11">
        <f t="shared" ref="AE253" si="652">SUM(F253:F258)</f>
        <v>0</v>
      </c>
      <c r="AF253" s="11">
        <f t="shared" ref="AF253" si="653">AVERAGE(AB253:AB258)</f>
        <v>0.19645074719389785</v>
      </c>
      <c r="AG253" s="11">
        <f t="shared" ref="AG253" si="654">AVERAGE(G253:G258)</f>
        <v>8.8666666666666671</v>
      </c>
      <c r="AH253" s="11" t="e">
        <f t="shared" ref="AH253" si="655">AVERAGE(AC253:AC258)</f>
        <v>#DIV/0!</v>
      </c>
      <c r="AI253" s="11">
        <f t="shared" ref="AI253" si="656">AVERAGE(T253:T258)</f>
        <v>54.066666666666663</v>
      </c>
      <c r="AJ253" s="11">
        <f t="shared" ref="AJ253" si="657">SUMIF(H253:H258,"&gt;0",H253:H258)</f>
        <v>5.0000000000000001E-3</v>
      </c>
      <c r="AK253" s="17">
        <f t="shared" ref="AK253" si="658">SUM(AA253:AA258)/60</f>
        <v>0</v>
      </c>
      <c r="AL253" s="17">
        <f t="shared" ref="AL253" si="659">SUM(V253:V258)</f>
        <v>16142</v>
      </c>
      <c r="AM253" s="17">
        <f t="shared" ref="AM253" si="660">AVERAGE(W253:W258)</f>
        <v>4.166666666666667</v>
      </c>
      <c r="AN253" s="11">
        <f t="shared" ref="AN253" si="661">AVERAGE(I253:I258)</f>
        <v>2.1500000000000004</v>
      </c>
      <c r="AO253" s="11">
        <f t="shared" ref="AO253" si="662">MAX(K253:K258)</f>
        <v>2.5</v>
      </c>
      <c r="AP253" s="13" t="str">
        <f t="shared" ref="AP253" ca="1" si="663">INDIRECT(ADDRESS(MATCH(AO253,K253:K258,0)+A253-1,12))</f>
        <v>S</v>
      </c>
      <c r="AQ253" s="13">
        <f t="shared" ref="AQ253" ca="1" si="664">INDIRECT(ADDRESS(MATCH(AO253,K253:K258,0)+A253-1,13))</f>
        <v>0.70239583333333344</v>
      </c>
      <c r="AR253" s="11">
        <f t="shared" ref="AR253" si="665">MAX(N253:N258)</f>
        <v>4.9000000000000004</v>
      </c>
      <c r="AS253" s="13" t="str">
        <f t="shared" ref="AS253" ca="1" si="666">INDIRECT(ADDRESS(MATCH(AR253,N253:N258,0)+A253-1,15))</f>
        <v>ESE</v>
      </c>
      <c r="AT253" s="13">
        <f t="shared" ref="AT253" ca="1" si="667">INDIRECT(ADDRESS(MATCH(AR253,N253:N258,0)+A253-1,16))</f>
        <v>0.73518518518518527</v>
      </c>
    </row>
    <row r="254" spans="1:46">
      <c r="A254" s="11">
        <v>254</v>
      </c>
      <c r="B254" s="57">
        <v>44928</v>
      </c>
      <c r="C254" s="54">
        <v>0.71527777777777779</v>
      </c>
      <c r="D254" s="53">
        <v>11.2</v>
      </c>
      <c r="E254" s="53">
        <v>13</v>
      </c>
      <c r="F254" s="53">
        <v>0</v>
      </c>
      <c r="G254" s="53">
        <v>9</v>
      </c>
      <c r="H254" s="53">
        <v>1E-3</v>
      </c>
      <c r="I254" s="53">
        <v>2.1</v>
      </c>
      <c r="J254" s="53" t="s">
        <v>151</v>
      </c>
      <c r="K254" s="53">
        <v>2.2000000000000002</v>
      </c>
      <c r="L254" s="53" t="s">
        <v>159</v>
      </c>
      <c r="M254" s="54">
        <v>0.70834490740740741</v>
      </c>
      <c r="N254" s="53">
        <v>3.9</v>
      </c>
      <c r="O254" s="53" t="s">
        <v>151</v>
      </c>
      <c r="P254" s="54">
        <v>0.71285879629629623</v>
      </c>
      <c r="Q254" s="53">
        <v>2.2000000000000002</v>
      </c>
      <c r="R254" s="53" t="s">
        <v>151</v>
      </c>
      <c r="S254" s="53">
        <v>0.6</v>
      </c>
      <c r="T254" s="53">
        <v>52.2</v>
      </c>
      <c r="U254" s="53">
        <v>3</v>
      </c>
      <c r="V254" s="53">
        <v>3809</v>
      </c>
      <c r="W254" s="53">
        <v>6</v>
      </c>
      <c r="X254" s="53">
        <v>0.50700000000000001</v>
      </c>
      <c r="Y254" s="53">
        <v>18.32</v>
      </c>
      <c r="Z254" s="11">
        <f t="shared" si="521"/>
        <v>0.60000000000000009</v>
      </c>
      <c r="AA254" s="11">
        <f t="shared" si="522"/>
        <v>0</v>
      </c>
      <c r="AB254" s="53">
        <f t="shared" si="523"/>
        <v>0.19645074719389782</v>
      </c>
      <c r="AC254" s="63" t="s">
        <v>204</v>
      </c>
    </row>
    <row r="255" spans="1:46">
      <c r="A255" s="11">
        <v>255</v>
      </c>
      <c r="B255" s="57">
        <v>44928</v>
      </c>
      <c r="C255" s="54">
        <v>0.72222222222222221</v>
      </c>
      <c r="D255" s="53">
        <v>10.7</v>
      </c>
      <c r="E255" s="53">
        <v>12.9</v>
      </c>
      <c r="F255" s="53">
        <v>0</v>
      </c>
      <c r="G255" s="53">
        <v>8.6</v>
      </c>
      <c r="H255" s="53">
        <v>-1E-3</v>
      </c>
      <c r="I255" s="53">
        <v>1.7</v>
      </c>
      <c r="J255" s="53" t="s">
        <v>151</v>
      </c>
      <c r="K255" s="53">
        <v>2.1</v>
      </c>
      <c r="L255" s="53" t="s">
        <v>151</v>
      </c>
      <c r="M255" s="54">
        <v>0.71645833333333331</v>
      </c>
      <c r="N255" s="53">
        <v>3.2</v>
      </c>
      <c r="O255" s="53" t="s">
        <v>151</v>
      </c>
      <c r="P255" s="54">
        <v>0.7198148148148148</v>
      </c>
      <c r="Q255" s="53">
        <v>2.5</v>
      </c>
      <c r="R255" s="53" t="s">
        <v>159</v>
      </c>
      <c r="S255" s="53">
        <v>0.5</v>
      </c>
      <c r="T255" s="53">
        <v>53.6</v>
      </c>
      <c r="U255" s="53">
        <v>1</v>
      </c>
      <c r="V255" s="53">
        <v>878</v>
      </c>
      <c r="W255" s="53">
        <v>1</v>
      </c>
      <c r="X255" s="53">
        <v>0.50700000000000001</v>
      </c>
      <c r="Y255" s="53">
        <v>18.25</v>
      </c>
      <c r="Z255" s="11">
        <f t="shared" si="521"/>
        <v>-0.60000000000000009</v>
      </c>
      <c r="AA255" s="11">
        <f t="shared" si="522"/>
        <v>0</v>
      </c>
      <c r="AB255" s="53">
        <f t="shared" si="523"/>
        <v>0.19645074719389782</v>
      </c>
      <c r="AC255" s="63" t="s">
        <v>204</v>
      </c>
    </row>
    <row r="256" spans="1:46">
      <c r="A256" s="11">
        <v>256</v>
      </c>
      <c r="B256" s="57">
        <v>44928</v>
      </c>
      <c r="C256" s="54">
        <v>0.72916666666666663</v>
      </c>
      <c r="D256" s="53">
        <v>10.1</v>
      </c>
      <c r="E256" s="53">
        <v>13</v>
      </c>
      <c r="F256" s="53">
        <v>0</v>
      </c>
      <c r="G256" s="53">
        <v>8.8000000000000007</v>
      </c>
      <c r="H256" s="53">
        <v>0</v>
      </c>
      <c r="I256" s="53">
        <v>2.2000000000000002</v>
      </c>
      <c r="J256" s="53" t="s">
        <v>151</v>
      </c>
      <c r="K256" s="53">
        <v>2.2999999999999998</v>
      </c>
      <c r="L256" s="53" t="s">
        <v>151</v>
      </c>
      <c r="M256" s="54">
        <v>0.72884259259259254</v>
      </c>
      <c r="N256" s="53">
        <v>4</v>
      </c>
      <c r="O256" s="53" t="s">
        <v>159</v>
      </c>
      <c r="P256" s="54">
        <v>0.72864583333333333</v>
      </c>
      <c r="Q256" s="53">
        <v>2.1</v>
      </c>
      <c r="R256" s="53" t="s">
        <v>151</v>
      </c>
      <c r="S256" s="53">
        <v>0.6</v>
      </c>
      <c r="T256" s="53">
        <v>54.6</v>
      </c>
      <c r="U256" s="53">
        <v>1</v>
      </c>
      <c r="V256" s="53">
        <v>228</v>
      </c>
      <c r="W256" s="53">
        <v>0</v>
      </c>
      <c r="X256" s="53">
        <v>0.50700000000000001</v>
      </c>
      <c r="Y256" s="53">
        <v>18.23</v>
      </c>
      <c r="Z256" s="11">
        <f t="shared" si="521"/>
        <v>0</v>
      </c>
      <c r="AA256" s="11">
        <f t="shared" si="522"/>
        <v>0</v>
      </c>
      <c r="AB256" s="53">
        <f t="shared" si="523"/>
        <v>0.19645074719389782</v>
      </c>
      <c r="AC256" s="63" t="s">
        <v>204</v>
      </c>
    </row>
    <row r="257" spans="1:46">
      <c r="A257" s="11">
        <v>257</v>
      </c>
      <c r="B257" s="57">
        <v>44928</v>
      </c>
      <c r="C257" s="54">
        <v>0.73611111111111116</v>
      </c>
      <c r="D257" s="53">
        <v>9.5</v>
      </c>
      <c r="E257" s="53">
        <v>12.9</v>
      </c>
      <c r="F257" s="53">
        <v>0</v>
      </c>
      <c r="G257" s="53">
        <v>8.9</v>
      </c>
      <c r="H257" s="53">
        <v>0</v>
      </c>
      <c r="I257" s="53">
        <v>2.5</v>
      </c>
      <c r="J257" s="53" t="s">
        <v>151</v>
      </c>
      <c r="K257" s="53">
        <v>2.5</v>
      </c>
      <c r="L257" s="53" t="s">
        <v>151</v>
      </c>
      <c r="M257" s="54">
        <v>0.73552083333333329</v>
      </c>
      <c r="N257" s="53">
        <v>4.9000000000000004</v>
      </c>
      <c r="O257" s="53" t="s">
        <v>150</v>
      </c>
      <c r="P257" s="54">
        <v>0.73518518518518527</v>
      </c>
      <c r="Q257" s="53">
        <v>1.8</v>
      </c>
      <c r="R257" s="53" t="s">
        <v>151</v>
      </c>
      <c r="S257" s="53">
        <v>0.8</v>
      </c>
      <c r="T257" s="53">
        <v>55.6</v>
      </c>
      <c r="U257" s="53">
        <v>0</v>
      </c>
      <c r="V257" s="53">
        <v>156</v>
      </c>
      <c r="W257" s="53">
        <v>0</v>
      </c>
      <c r="X257" s="53">
        <v>0.50700000000000001</v>
      </c>
      <c r="Y257" s="53">
        <v>18.23</v>
      </c>
      <c r="Z257" s="11">
        <f t="shared" si="521"/>
        <v>0</v>
      </c>
      <c r="AA257" s="11">
        <f t="shared" si="522"/>
        <v>0</v>
      </c>
      <c r="AB257" s="53">
        <f t="shared" si="523"/>
        <v>0.19645074719389782</v>
      </c>
      <c r="AC257" s="63" t="s">
        <v>204</v>
      </c>
    </row>
    <row r="258" spans="1:46">
      <c r="A258" s="11">
        <v>258</v>
      </c>
      <c r="B258" s="57">
        <v>44928</v>
      </c>
      <c r="C258" s="54">
        <v>0.74305555555555547</v>
      </c>
      <c r="D258" s="53">
        <v>9.1999999999999993</v>
      </c>
      <c r="E258" s="53">
        <v>12.9</v>
      </c>
      <c r="F258" s="53">
        <v>0</v>
      </c>
      <c r="G258" s="53">
        <v>8.8000000000000007</v>
      </c>
      <c r="H258" s="53">
        <v>-1E-3</v>
      </c>
      <c r="I258" s="53">
        <v>2.2000000000000002</v>
      </c>
      <c r="J258" s="53" t="s">
        <v>151</v>
      </c>
      <c r="K258" s="53">
        <v>2.5</v>
      </c>
      <c r="L258" s="53" t="s">
        <v>151</v>
      </c>
      <c r="M258" s="54">
        <v>0.73708333333333342</v>
      </c>
      <c r="N258" s="53">
        <v>4</v>
      </c>
      <c r="O258" s="53" t="s">
        <v>150</v>
      </c>
      <c r="P258" s="54">
        <v>0.74193287037037037</v>
      </c>
      <c r="Q258" s="53">
        <v>1.4</v>
      </c>
      <c r="R258" s="53" t="s">
        <v>159</v>
      </c>
      <c r="S258" s="53">
        <v>0.6</v>
      </c>
      <c r="T258" s="53">
        <v>56.7</v>
      </c>
      <c r="U258" s="53">
        <v>0</v>
      </c>
      <c r="V258" s="53">
        <v>139</v>
      </c>
      <c r="W258" s="53">
        <v>0</v>
      </c>
      <c r="X258" s="53">
        <v>0.50700000000000001</v>
      </c>
      <c r="Y258" s="53">
        <v>18.18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0.19645074719389782</v>
      </c>
      <c r="AC258" s="63" t="s">
        <v>204</v>
      </c>
    </row>
    <row r="259" spans="1:46">
      <c r="A259" s="11">
        <v>259</v>
      </c>
      <c r="B259" s="57">
        <v>44928</v>
      </c>
      <c r="C259" s="54">
        <v>0.75</v>
      </c>
      <c r="D259" s="53">
        <v>9</v>
      </c>
      <c r="E259" s="53">
        <v>12.9</v>
      </c>
      <c r="F259" s="53">
        <v>0</v>
      </c>
      <c r="G259" s="53">
        <v>8.6</v>
      </c>
      <c r="H259" s="53">
        <v>0</v>
      </c>
      <c r="I259" s="53">
        <v>2.2000000000000002</v>
      </c>
      <c r="J259" s="53" t="s">
        <v>151</v>
      </c>
      <c r="K259" s="53">
        <v>2.4</v>
      </c>
      <c r="L259" s="53" t="s">
        <v>151</v>
      </c>
      <c r="M259" s="54">
        <v>0.7449189814814815</v>
      </c>
      <c r="N259" s="53">
        <v>4.5</v>
      </c>
      <c r="O259" s="53" t="s">
        <v>150</v>
      </c>
      <c r="P259" s="54">
        <v>0.74396990740740743</v>
      </c>
      <c r="Q259" s="53">
        <v>2.4</v>
      </c>
      <c r="R259" s="53" t="s">
        <v>151</v>
      </c>
      <c r="S259" s="53">
        <v>0.8</v>
      </c>
      <c r="T259" s="53">
        <v>56.8</v>
      </c>
      <c r="U259" s="53">
        <v>0</v>
      </c>
      <c r="V259" s="53">
        <v>130</v>
      </c>
      <c r="W259" s="53">
        <v>0</v>
      </c>
      <c r="X259" s="53">
        <v>0.50700000000000001</v>
      </c>
      <c r="Y259" s="53">
        <v>18.2</v>
      </c>
      <c r="Z259" s="11">
        <f t="shared" si="521"/>
        <v>0</v>
      </c>
      <c r="AA259" s="11">
        <f t="shared" si="522"/>
        <v>0</v>
      </c>
      <c r="AB259" s="53">
        <f t="shared" si="523"/>
        <v>0.19645074719389782</v>
      </c>
      <c r="AC259" s="63" t="s">
        <v>204</v>
      </c>
      <c r="AE259" s="11">
        <f t="shared" ref="AE259" si="668">SUM(F259:F264)</f>
        <v>0</v>
      </c>
      <c r="AF259" s="11">
        <f t="shared" ref="AF259" si="669">AVERAGE(AB259:AB264)</f>
        <v>0.19645074719389785</v>
      </c>
      <c r="AG259" s="11">
        <f t="shared" ref="AG259" si="670">AVERAGE(G259:G264)</f>
        <v>8.2666666666666657</v>
      </c>
      <c r="AH259" s="11" t="e">
        <f t="shared" ref="AH259" si="671">AVERAGE(AC259:AC264)</f>
        <v>#DIV/0!</v>
      </c>
      <c r="AI259" s="11">
        <f t="shared" ref="AI259" si="672">AVERAGE(T259:T264)</f>
        <v>57.79999999999999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642</v>
      </c>
      <c r="AM259" s="17">
        <f t="shared" ref="AM259" si="676">AVERAGE(W259:W264)</f>
        <v>0</v>
      </c>
      <c r="AN259" s="11">
        <f t="shared" ref="AN259" si="677">AVERAGE(I259:I264)</f>
        <v>1.5833333333333333</v>
      </c>
      <c r="AO259" s="11">
        <f t="shared" ref="AO259" si="678">MAX(K259:K264)</f>
        <v>2.4</v>
      </c>
      <c r="AP259" s="13" t="str">
        <f t="shared" ref="AP259" ca="1" si="679">INDIRECT(ADDRESS(MATCH(AO259,K259:K264,0)+A259-1,12))</f>
        <v>SE</v>
      </c>
      <c r="AQ259" s="13">
        <f t="shared" ref="AQ259" ca="1" si="680">INDIRECT(ADDRESS(MATCH(AO259,K259:K264,0)+A259-1,13))</f>
        <v>0.7449189814814815</v>
      </c>
      <c r="AR259" s="11">
        <f t="shared" ref="AR259" si="681">MAX(N259:N264)</f>
        <v>4.5</v>
      </c>
      <c r="AS259" s="13" t="str">
        <f t="shared" ref="AS259" ca="1" si="682">INDIRECT(ADDRESS(MATCH(AR259,N259:N264,0)+A259-1,15))</f>
        <v>ESE</v>
      </c>
      <c r="AT259" s="13">
        <f t="shared" ref="AT259" ca="1" si="683">INDIRECT(ADDRESS(MATCH(AR259,N259:N264,0)+A259-1,16))</f>
        <v>0.74396990740740743</v>
      </c>
    </row>
    <row r="260" spans="1:46">
      <c r="A260" s="11">
        <v>260</v>
      </c>
      <c r="B260" s="57">
        <v>44928</v>
      </c>
      <c r="C260" s="54">
        <v>0.75694444444444453</v>
      </c>
      <c r="D260" s="53">
        <v>8.6999999999999993</v>
      </c>
      <c r="E260" s="53">
        <v>13</v>
      </c>
      <c r="F260" s="53">
        <v>0</v>
      </c>
      <c r="G260" s="53">
        <v>8.9</v>
      </c>
      <c r="H260" s="53">
        <v>0</v>
      </c>
      <c r="I260" s="53">
        <v>2.2000000000000002</v>
      </c>
      <c r="J260" s="53" t="s">
        <v>151</v>
      </c>
      <c r="K260" s="53">
        <v>2.2000000000000002</v>
      </c>
      <c r="L260" s="53" t="s">
        <v>151</v>
      </c>
      <c r="M260" s="54">
        <v>0.75671296296296298</v>
      </c>
      <c r="N260" s="53">
        <v>4.2</v>
      </c>
      <c r="O260" s="53" t="s">
        <v>151</v>
      </c>
      <c r="P260" s="54">
        <v>0.75196759259259249</v>
      </c>
      <c r="Q260" s="53">
        <v>2.5</v>
      </c>
      <c r="R260" s="53" t="s">
        <v>151</v>
      </c>
      <c r="S260" s="53">
        <v>0.7</v>
      </c>
      <c r="T260" s="53">
        <v>55.7</v>
      </c>
      <c r="U260" s="53">
        <v>0</v>
      </c>
      <c r="V260" s="53">
        <v>134</v>
      </c>
      <c r="W260" s="53">
        <v>0</v>
      </c>
      <c r="X260" s="53">
        <v>0.50700000000000001</v>
      </c>
      <c r="Y260" s="53">
        <v>18.22</v>
      </c>
      <c r="Z260" s="11">
        <f t="shared" si="521"/>
        <v>0</v>
      </c>
      <c r="AA260" s="11">
        <f t="shared" si="522"/>
        <v>0</v>
      </c>
      <c r="AB260" s="53">
        <f t="shared" si="523"/>
        <v>0.19645074719389782</v>
      </c>
      <c r="AC260" s="63" t="s">
        <v>204</v>
      </c>
    </row>
    <row r="261" spans="1:46">
      <c r="A261" s="11">
        <v>261</v>
      </c>
      <c r="B261" s="57">
        <v>44928</v>
      </c>
      <c r="C261" s="54">
        <v>0.76388888888888884</v>
      </c>
      <c r="D261" s="53">
        <v>8.5</v>
      </c>
      <c r="E261" s="53">
        <v>12.9</v>
      </c>
      <c r="F261" s="53">
        <v>0</v>
      </c>
      <c r="G261" s="53">
        <v>9</v>
      </c>
      <c r="H261" s="53">
        <v>0</v>
      </c>
      <c r="I261" s="53">
        <v>2.2000000000000002</v>
      </c>
      <c r="J261" s="53" t="s">
        <v>151</v>
      </c>
      <c r="K261" s="53">
        <v>2.4</v>
      </c>
      <c r="L261" s="53" t="s">
        <v>151</v>
      </c>
      <c r="M261" s="54">
        <v>0.75872685185185185</v>
      </c>
      <c r="N261" s="53">
        <v>3.7</v>
      </c>
      <c r="O261" s="53" t="s">
        <v>151</v>
      </c>
      <c r="P261" s="54">
        <v>0.75706018518518514</v>
      </c>
      <c r="Q261" s="53">
        <v>2.4</v>
      </c>
      <c r="R261" s="53" t="s">
        <v>159</v>
      </c>
      <c r="S261" s="53">
        <v>0.6</v>
      </c>
      <c r="T261" s="53">
        <v>54.6</v>
      </c>
      <c r="U261" s="53">
        <v>0</v>
      </c>
      <c r="V261" s="53">
        <v>113</v>
      </c>
      <c r="W261" s="53">
        <v>0</v>
      </c>
      <c r="X261" s="53">
        <v>0.50700000000000001</v>
      </c>
      <c r="Y261" s="53">
        <v>18.21</v>
      </c>
      <c r="Z261" s="11">
        <f t="shared" si="521"/>
        <v>0</v>
      </c>
      <c r="AA261" s="11">
        <f t="shared" si="522"/>
        <v>0</v>
      </c>
      <c r="AB261" s="53">
        <f t="shared" si="523"/>
        <v>0.19645074719389782</v>
      </c>
      <c r="AC261" s="63" t="s">
        <v>204</v>
      </c>
    </row>
    <row r="262" spans="1:46">
      <c r="A262" s="11">
        <v>262</v>
      </c>
      <c r="B262" s="57">
        <v>44928</v>
      </c>
      <c r="C262" s="54">
        <v>0.77083333333333337</v>
      </c>
      <c r="D262" s="53">
        <v>8.4</v>
      </c>
      <c r="E262" s="53">
        <v>13</v>
      </c>
      <c r="F262" s="53">
        <v>0</v>
      </c>
      <c r="G262" s="53">
        <v>8.3000000000000007</v>
      </c>
      <c r="H262" s="53">
        <v>-1E-3</v>
      </c>
      <c r="I262" s="53">
        <v>1.4</v>
      </c>
      <c r="J262" s="53" t="s">
        <v>151</v>
      </c>
      <c r="K262" s="53">
        <v>2.2000000000000002</v>
      </c>
      <c r="L262" s="53" t="s">
        <v>151</v>
      </c>
      <c r="M262" s="54">
        <v>0.76390046296296299</v>
      </c>
      <c r="N262" s="53">
        <v>3.3</v>
      </c>
      <c r="O262" s="53" t="s">
        <v>153</v>
      </c>
      <c r="P262" s="54">
        <v>0.76543981481481482</v>
      </c>
      <c r="Q262" s="53">
        <v>0.9</v>
      </c>
      <c r="R262" s="53" t="s">
        <v>150</v>
      </c>
      <c r="S262" s="53">
        <v>0.7</v>
      </c>
      <c r="T262" s="53">
        <v>57.3</v>
      </c>
      <c r="U262" s="53">
        <v>0</v>
      </c>
      <c r="V262" s="53">
        <v>105</v>
      </c>
      <c r="W262" s="53">
        <v>0</v>
      </c>
      <c r="X262" s="53">
        <v>0.50700000000000001</v>
      </c>
      <c r="Y262" s="53">
        <v>18.22</v>
      </c>
      <c r="Z262" s="11">
        <f t="shared" si="521"/>
        <v>-0.60000000000000009</v>
      </c>
      <c r="AA262" s="11">
        <f t="shared" si="522"/>
        <v>0</v>
      </c>
      <c r="AB262" s="53">
        <f t="shared" si="523"/>
        <v>0.19645074719389782</v>
      </c>
      <c r="AC262" s="63" t="s">
        <v>204</v>
      </c>
    </row>
    <row r="263" spans="1:46">
      <c r="A263" s="11">
        <v>263</v>
      </c>
      <c r="B263" s="57">
        <v>44928</v>
      </c>
      <c r="C263" s="54">
        <v>0.77777777777777779</v>
      </c>
      <c r="D263" s="53">
        <v>8.1999999999999993</v>
      </c>
      <c r="E263" s="53">
        <v>12.9</v>
      </c>
      <c r="F263" s="53">
        <v>0</v>
      </c>
      <c r="G263" s="53">
        <v>7.5</v>
      </c>
      <c r="H263" s="53">
        <v>-1E-3</v>
      </c>
      <c r="I263" s="53">
        <v>1.2</v>
      </c>
      <c r="J263" s="53" t="s">
        <v>159</v>
      </c>
      <c r="K263" s="53">
        <v>1.4</v>
      </c>
      <c r="L263" s="53" t="s">
        <v>151</v>
      </c>
      <c r="M263" s="54">
        <v>0.77084490740740741</v>
      </c>
      <c r="N263" s="53">
        <v>2.9</v>
      </c>
      <c r="O263" s="53" t="s">
        <v>159</v>
      </c>
      <c r="P263" s="54">
        <v>0.77222222222222225</v>
      </c>
      <c r="Q263" s="53">
        <v>1</v>
      </c>
      <c r="R263" s="53" t="s">
        <v>160</v>
      </c>
      <c r="S263" s="53">
        <v>0.5</v>
      </c>
      <c r="T263" s="53">
        <v>60</v>
      </c>
      <c r="U263" s="53">
        <v>0</v>
      </c>
      <c r="V263" s="53">
        <v>94</v>
      </c>
      <c r="W263" s="53">
        <v>0</v>
      </c>
      <c r="X263" s="53">
        <v>0.50700000000000001</v>
      </c>
      <c r="Y263" s="53">
        <v>18.21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0.19645074719389782</v>
      </c>
      <c r="AC263" s="63" t="s">
        <v>204</v>
      </c>
    </row>
    <row r="264" spans="1:46">
      <c r="A264" s="11">
        <v>264</v>
      </c>
      <c r="B264" s="57">
        <v>44928</v>
      </c>
      <c r="C264" s="54">
        <v>0.78472222222222221</v>
      </c>
      <c r="D264" s="53">
        <v>8</v>
      </c>
      <c r="E264" s="53">
        <v>12.9</v>
      </c>
      <c r="F264" s="53">
        <v>0</v>
      </c>
      <c r="G264" s="53">
        <v>7.3</v>
      </c>
      <c r="H264" s="53">
        <v>-1E-3</v>
      </c>
      <c r="I264" s="53">
        <v>0.3</v>
      </c>
      <c r="J264" s="53" t="s">
        <v>154</v>
      </c>
      <c r="K264" s="53">
        <v>1.2</v>
      </c>
      <c r="L264" s="53" t="s">
        <v>159</v>
      </c>
      <c r="M264" s="54">
        <v>0.77847222222222223</v>
      </c>
      <c r="N264" s="53">
        <v>1.2</v>
      </c>
      <c r="O264" s="53" t="s">
        <v>161</v>
      </c>
      <c r="P264" s="54">
        <v>0.77798611111111116</v>
      </c>
      <c r="Q264" s="53">
        <v>0</v>
      </c>
      <c r="R264" s="53" t="s">
        <v>150</v>
      </c>
      <c r="S264" s="53">
        <v>0.3</v>
      </c>
      <c r="T264" s="53">
        <v>62.4</v>
      </c>
      <c r="U264" s="53">
        <v>0</v>
      </c>
      <c r="V264" s="53">
        <v>66</v>
      </c>
      <c r="W264" s="53">
        <v>0</v>
      </c>
      <c r="X264" s="53">
        <v>0.50700000000000001</v>
      </c>
      <c r="Y264" s="53">
        <v>18.21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0.19645074719389782</v>
      </c>
      <c r="AC264" s="63" t="s">
        <v>204</v>
      </c>
    </row>
    <row r="265" spans="1:46">
      <c r="A265" s="11">
        <v>265</v>
      </c>
      <c r="B265" s="57">
        <v>44928</v>
      </c>
      <c r="C265" s="54">
        <v>0.79166666666666663</v>
      </c>
      <c r="D265" s="53">
        <v>7.8</v>
      </c>
      <c r="E265" s="53">
        <v>12.9</v>
      </c>
      <c r="F265" s="53">
        <v>0</v>
      </c>
      <c r="G265" s="53">
        <v>7</v>
      </c>
      <c r="H265" s="53">
        <v>0</v>
      </c>
      <c r="I265" s="53">
        <v>1.5</v>
      </c>
      <c r="J265" s="53" t="s">
        <v>155</v>
      </c>
      <c r="K265" s="53">
        <v>1.5</v>
      </c>
      <c r="L265" s="53" t="s">
        <v>155</v>
      </c>
      <c r="M265" s="54">
        <v>0.79166666666666663</v>
      </c>
      <c r="N265" s="53">
        <v>4.8</v>
      </c>
      <c r="O265" s="53" t="s">
        <v>158</v>
      </c>
      <c r="P265" s="54">
        <v>0.79166666666666663</v>
      </c>
      <c r="Q265" s="53">
        <v>4.8</v>
      </c>
      <c r="R265" s="53" t="s">
        <v>158</v>
      </c>
      <c r="S265" s="53">
        <v>1.3</v>
      </c>
      <c r="T265" s="53">
        <v>66.099999999999994</v>
      </c>
      <c r="U265" s="53">
        <v>0</v>
      </c>
      <c r="V265" s="53">
        <v>92</v>
      </c>
      <c r="W265" s="53">
        <v>0</v>
      </c>
      <c r="X265" s="53">
        <v>0.50700000000000001</v>
      </c>
      <c r="Y265" s="53">
        <v>18.170000000000002</v>
      </c>
      <c r="Z265" s="11">
        <f t="shared" si="684"/>
        <v>0</v>
      </c>
      <c r="AA265" s="11">
        <f t="shared" si="685"/>
        <v>0</v>
      </c>
      <c r="AB265" s="53">
        <f t="shared" si="686"/>
        <v>0.19645074719389782</v>
      </c>
      <c r="AC265" s="63" t="s">
        <v>204</v>
      </c>
      <c r="AE265" s="11">
        <f t="shared" ref="AE265" si="687">SUM(F265:F270)</f>
        <v>0</v>
      </c>
      <c r="AF265" s="11">
        <f t="shared" ref="AF265" si="688">AVERAGE(AB265:AB270)</f>
        <v>0.19645074719389785</v>
      </c>
      <c r="AG265" s="11">
        <f t="shared" ref="AG265" si="689">AVERAGE(G265:G270)</f>
        <v>8.35</v>
      </c>
      <c r="AH265" s="11" t="e">
        <f t="shared" ref="AH265" si="690">AVERAGE(AC265:AC270)</f>
        <v>#DIV/0!</v>
      </c>
      <c r="AI265" s="11">
        <f t="shared" ref="AI265" si="691">AVERAGE(T265:T270)</f>
        <v>49.416666666666657</v>
      </c>
      <c r="AJ265" s="11">
        <f t="shared" ref="AJ265" si="692">SUMIF(H265:H270,"&gt;0",H265:H270)</f>
        <v>3.0000000000000001E-3</v>
      </c>
      <c r="AK265" s="17">
        <f t="shared" ref="AK265" si="693">SUM(AA265:AA270)/60</f>
        <v>0</v>
      </c>
      <c r="AL265" s="17">
        <f t="shared" ref="AL265" si="694">SUM(V265:V270)</f>
        <v>516</v>
      </c>
      <c r="AM265" s="17">
        <f t="shared" ref="AM265" si="695">AVERAGE(W265:W270)</f>
        <v>0</v>
      </c>
      <c r="AN265" s="11">
        <f t="shared" ref="AN265" si="696">AVERAGE(I265:I270)</f>
        <v>3.3666666666666667</v>
      </c>
      <c r="AO265" s="11">
        <f t="shared" ref="AO265" si="697">MAX(K265:K270)</f>
        <v>4.5999999999999996</v>
      </c>
      <c r="AP265" s="13" t="str">
        <f t="shared" ref="AP265" ca="1" si="698">INDIRECT(ADDRESS(MATCH(AO265,K265:K270,0)+A265-1,12))</f>
        <v>NW</v>
      </c>
      <c r="AQ265" s="13">
        <f t="shared" ref="AQ265" ca="1" si="699">INDIRECT(ADDRESS(MATCH(AO265,K265:K270,0)+A265-1,13))</f>
        <v>0.79858796296296297</v>
      </c>
      <c r="AR265" s="11">
        <f t="shared" ref="AR265" si="700">MAX(N265:N270)</f>
        <v>7.5</v>
      </c>
      <c r="AS265" s="13" t="str">
        <f t="shared" ref="AS265" ca="1" si="701">INDIRECT(ADDRESS(MATCH(AR265,N265:N270,0)+A265-1,15))</f>
        <v>NW</v>
      </c>
      <c r="AT265" s="13">
        <f t="shared" ref="AT265" ca="1" si="702">INDIRECT(ADDRESS(MATCH(AR265,N265:N270,0)+A265-1,16))</f>
        <v>0.79362268518518519</v>
      </c>
    </row>
    <row r="266" spans="1:46">
      <c r="A266" s="11">
        <v>266</v>
      </c>
      <c r="B266" s="57">
        <v>44928</v>
      </c>
      <c r="C266" s="54">
        <v>0.79861111111111116</v>
      </c>
      <c r="D266" s="53">
        <v>7.7</v>
      </c>
      <c r="E266" s="53">
        <v>12.9</v>
      </c>
      <c r="F266" s="53">
        <v>0</v>
      </c>
      <c r="G266" s="53">
        <v>8.6999999999999993</v>
      </c>
      <c r="H266" s="53">
        <v>3.0000000000000001E-3</v>
      </c>
      <c r="I266" s="53">
        <v>4.5999999999999996</v>
      </c>
      <c r="J266" s="53" t="s">
        <v>155</v>
      </c>
      <c r="K266" s="53">
        <v>4.5999999999999996</v>
      </c>
      <c r="L266" s="53" t="s">
        <v>155</v>
      </c>
      <c r="M266" s="54">
        <v>0.79858796296296297</v>
      </c>
      <c r="N266" s="53">
        <v>7.5</v>
      </c>
      <c r="O266" s="53" t="s">
        <v>155</v>
      </c>
      <c r="P266" s="54">
        <v>0.79362268518518519</v>
      </c>
      <c r="Q266" s="53">
        <v>3.9</v>
      </c>
      <c r="R266" s="53" t="s">
        <v>157</v>
      </c>
      <c r="S266" s="53">
        <v>1</v>
      </c>
      <c r="T266" s="53">
        <v>45.5</v>
      </c>
      <c r="U266" s="53">
        <v>0</v>
      </c>
      <c r="V266" s="53">
        <v>82</v>
      </c>
      <c r="W266" s="53">
        <v>0</v>
      </c>
      <c r="X266" s="53">
        <v>0.50700000000000001</v>
      </c>
      <c r="Y266" s="53">
        <v>18.2</v>
      </c>
      <c r="Z266" s="11">
        <f t="shared" si="684"/>
        <v>1.8000000000000003</v>
      </c>
      <c r="AA266" s="11">
        <f t="shared" si="685"/>
        <v>0</v>
      </c>
      <c r="AB266" s="53">
        <f t="shared" si="686"/>
        <v>0.19645074719389782</v>
      </c>
      <c r="AC266" s="63" t="s">
        <v>204</v>
      </c>
    </row>
    <row r="267" spans="1:46">
      <c r="A267" s="11">
        <v>267</v>
      </c>
      <c r="B267" s="57">
        <v>44928</v>
      </c>
      <c r="C267" s="54">
        <v>0.80555555555555547</v>
      </c>
      <c r="D267" s="53">
        <v>7.7</v>
      </c>
      <c r="E267" s="53">
        <v>12.9</v>
      </c>
      <c r="F267" s="53">
        <v>0</v>
      </c>
      <c r="G267" s="53">
        <v>8.6</v>
      </c>
      <c r="H267" s="53">
        <v>0</v>
      </c>
      <c r="I267" s="53">
        <v>3.7</v>
      </c>
      <c r="J267" s="53" t="s">
        <v>155</v>
      </c>
      <c r="K267" s="53">
        <v>4.5999999999999996</v>
      </c>
      <c r="L267" s="53" t="s">
        <v>155</v>
      </c>
      <c r="M267" s="54">
        <v>0.79862268518518509</v>
      </c>
      <c r="N267" s="53">
        <v>6.4</v>
      </c>
      <c r="O267" s="53" t="s">
        <v>155</v>
      </c>
      <c r="P267" s="54">
        <v>0.80106481481481484</v>
      </c>
      <c r="Q267" s="53">
        <v>2.1</v>
      </c>
      <c r="R267" s="53" t="s">
        <v>155</v>
      </c>
      <c r="S267" s="53">
        <v>0.9</v>
      </c>
      <c r="T267" s="53">
        <v>46.3</v>
      </c>
      <c r="U267" s="53">
        <v>0</v>
      </c>
      <c r="V267" s="53">
        <v>104</v>
      </c>
      <c r="W267" s="53">
        <v>0</v>
      </c>
      <c r="X267" s="53">
        <v>0.50700000000000001</v>
      </c>
      <c r="Y267" s="53">
        <v>18.190000000000001</v>
      </c>
      <c r="Z267" s="11">
        <f t="shared" si="684"/>
        <v>0</v>
      </c>
      <c r="AA267" s="11">
        <f t="shared" si="685"/>
        <v>0</v>
      </c>
      <c r="AB267" s="53">
        <f t="shared" si="686"/>
        <v>0.19645074719389782</v>
      </c>
      <c r="AC267" s="63" t="s">
        <v>204</v>
      </c>
    </row>
    <row r="268" spans="1:46">
      <c r="A268" s="11">
        <v>268</v>
      </c>
      <c r="B268" s="57">
        <v>44928</v>
      </c>
      <c r="C268" s="54">
        <v>0.8125</v>
      </c>
      <c r="D268" s="53">
        <v>7.9</v>
      </c>
      <c r="E268" s="53">
        <v>12.9</v>
      </c>
      <c r="F268" s="53">
        <v>0</v>
      </c>
      <c r="G268" s="53">
        <v>8.6</v>
      </c>
      <c r="H268" s="53">
        <v>0</v>
      </c>
      <c r="I268" s="53">
        <v>3.5</v>
      </c>
      <c r="J268" s="53" t="s">
        <v>155</v>
      </c>
      <c r="K268" s="53">
        <v>3.7</v>
      </c>
      <c r="L268" s="53" t="s">
        <v>155</v>
      </c>
      <c r="M268" s="54">
        <v>0.80556712962962962</v>
      </c>
      <c r="N268" s="53">
        <v>6</v>
      </c>
      <c r="O268" s="53" t="s">
        <v>157</v>
      </c>
      <c r="P268" s="54">
        <v>0.81162037037037038</v>
      </c>
      <c r="Q268" s="53">
        <v>3.7</v>
      </c>
      <c r="R268" s="53" t="s">
        <v>155</v>
      </c>
      <c r="S268" s="53">
        <v>0.9</v>
      </c>
      <c r="T268" s="53">
        <v>46.5</v>
      </c>
      <c r="U268" s="53">
        <v>0</v>
      </c>
      <c r="V268" s="53">
        <v>79</v>
      </c>
      <c r="W268" s="53">
        <v>0</v>
      </c>
      <c r="X268" s="53">
        <v>0.50700000000000001</v>
      </c>
      <c r="Y268" s="53">
        <v>18.21</v>
      </c>
      <c r="Z268" s="11">
        <f t="shared" si="684"/>
        <v>0</v>
      </c>
      <c r="AA268" s="11">
        <f t="shared" si="685"/>
        <v>0</v>
      </c>
      <c r="AB268" s="53">
        <f t="shared" si="686"/>
        <v>0.19645074719389782</v>
      </c>
      <c r="AC268" s="63" t="s">
        <v>204</v>
      </c>
    </row>
    <row r="269" spans="1:46">
      <c r="A269" s="11">
        <v>269</v>
      </c>
      <c r="B269" s="57">
        <v>44928</v>
      </c>
      <c r="C269" s="54">
        <v>0.81944444444444453</v>
      </c>
      <c r="D269" s="53">
        <v>8</v>
      </c>
      <c r="E269" s="53">
        <v>12.9</v>
      </c>
      <c r="F269" s="53">
        <v>0</v>
      </c>
      <c r="G269" s="53">
        <v>8.6999999999999993</v>
      </c>
      <c r="H269" s="53">
        <v>0</v>
      </c>
      <c r="I269" s="53">
        <v>3.4</v>
      </c>
      <c r="J269" s="53" t="s">
        <v>155</v>
      </c>
      <c r="K269" s="53">
        <v>3.7</v>
      </c>
      <c r="L269" s="53" t="s">
        <v>155</v>
      </c>
      <c r="M269" s="54">
        <v>0.81594907407407413</v>
      </c>
      <c r="N269" s="53">
        <v>5.9</v>
      </c>
      <c r="O269" s="53" t="s">
        <v>155</v>
      </c>
      <c r="P269" s="54">
        <v>0.81923611111111105</v>
      </c>
      <c r="Q269" s="53">
        <v>5.3</v>
      </c>
      <c r="R269" s="53" t="s">
        <v>158</v>
      </c>
      <c r="S269" s="53">
        <v>0.9</v>
      </c>
      <c r="T269" s="53">
        <v>46.2</v>
      </c>
      <c r="U269" s="53">
        <v>1</v>
      </c>
      <c r="V269" s="53">
        <v>78</v>
      </c>
      <c r="W269" s="53">
        <v>0</v>
      </c>
      <c r="X269" s="53">
        <v>0.50700000000000001</v>
      </c>
      <c r="Y269" s="53">
        <v>18.21</v>
      </c>
      <c r="Z269" s="11">
        <f t="shared" si="684"/>
        <v>0</v>
      </c>
      <c r="AA269" s="11">
        <f t="shared" si="685"/>
        <v>0</v>
      </c>
      <c r="AB269" s="53">
        <f t="shared" si="686"/>
        <v>0.19645074719389782</v>
      </c>
      <c r="AC269" s="63" t="s">
        <v>204</v>
      </c>
    </row>
    <row r="270" spans="1:46">
      <c r="A270" s="11">
        <v>270</v>
      </c>
      <c r="B270" s="57">
        <v>44928</v>
      </c>
      <c r="C270" s="54">
        <v>0.82638888888888884</v>
      </c>
      <c r="D270" s="53">
        <v>8</v>
      </c>
      <c r="E270" s="53">
        <v>12.9</v>
      </c>
      <c r="F270" s="53">
        <v>0</v>
      </c>
      <c r="G270" s="53">
        <v>8.5</v>
      </c>
      <c r="H270" s="53">
        <v>-1E-3</v>
      </c>
      <c r="I270" s="53">
        <v>3.5</v>
      </c>
      <c r="J270" s="53" t="s">
        <v>155</v>
      </c>
      <c r="K270" s="53">
        <v>3.7</v>
      </c>
      <c r="L270" s="53" t="s">
        <v>155</v>
      </c>
      <c r="M270" s="54">
        <v>0.82563657407407398</v>
      </c>
      <c r="N270" s="53">
        <v>6.3</v>
      </c>
      <c r="O270" s="53" t="s">
        <v>158</v>
      </c>
      <c r="P270" s="54">
        <v>0.82467592592592587</v>
      </c>
      <c r="Q270" s="53">
        <v>3.7</v>
      </c>
      <c r="R270" s="53" t="s">
        <v>155</v>
      </c>
      <c r="S270" s="53">
        <v>1.1000000000000001</v>
      </c>
      <c r="T270" s="53">
        <v>45.9</v>
      </c>
      <c r="U270" s="53">
        <v>0</v>
      </c>
      <c r="V270" s="53">
        <v>81</v>
      </c>
      <c r="W270" s="53">
        <v>0</v>
      </c>
      <c r="X270" s="53">
        <v>0.50700000000000001</v>
      </c>
      <c r="Y270" s="53">
        <v>18.190000000000001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0.19645074719389782</v>
      </c>
      <c r="AC270" s="63" t="s">
        <v>204</v>
      </c>
    </row>
    <row r="271" spans="1:46">
      <c r="A271" s="11">
        <v>271</v>
      </c>
      <c r="B271" s="57">
        <v>44928</v>
      </c>
      <c r="C271" s="54">
        <v>0.83333333333333337</v>
      </c>
      <c r="D271" s="53">
        <v>8.1</v>
      </c>
      <c r="E271" s="53">
        <v>12.9</v>
      </c>
      <c r="F271" s="53">
        <v>0</v>
      </c>
      <c r="G271" s="53">
        <v>7.9</v>
      </c>
      <c r="H271" s="53">
        <v>-1E-3</v>
      </c>
      <c r="I271" s="53">
        <v>2.6</v>
      </c>
      <c r="J271" s="53" t="s">
        <v>155</v>
      </c>
      <c r="K271" s="53">
        <v>3.5</v>
      </c>
      <c r="L271" s="53" t="s">
        <v>155</v>
      </c>
      <c r="M271" s="54">
        <v>0.82640046296296299</v>
      </c>
      <c r="N271" s="53">
        <v>5.9</v>
      </c>
      <c r="O271" s="53" t="s">
        <v>155</v>
      </c>
      <c r="P271" s="54">
        <v>0.82711805555555562</v>
      </c>
      <c r="Q271" s="53">
        <v>1.9</v>
      </c>
      <c r="R271" s="53" t="s">
        <v>155</v>
      </c>
      <c r="S271" s="53">
        <v>0.8</v>
      </c>
      <c r="T271" s="53">
        <v>49.7</v>
      </c>
      <c r="U271" s="53">
        <v>0</v>
      </c>
      <c r="V271" s="53">
        <v>72</v>
      </c>
      <c r="W271" s="53">
        <v>0</v>
      </c>
      <c r="X271" s="53">
        <v>0.50700000000000001</v>
      </c>
      <c r="Y271" s="53">
        <v>18.2</v>
      </c>
      <c r="Z271" s="11">
        <f t="shared" si="684"/>
        <v>-0.60000000000000009</v>
      </c>
      <c r="AA271" s="11">
        <f t="shared" si="685"/>
        <v>0</v>
      </c>
      <c r="AB271" s="53">
        <f t="shared" si="686"/>
        <v>0.19645074719389782</v>
      </c>
      <c r="AC271" s="63" t="s">
        <v>204</v>
      </c>
      <c r="AE271" s="11">
        <f t="shared" ref="AE271" si="703">SUM(F271:F276)</f>
        <v>0</v>
      </c>
      <c r="AF271" s="11">
        <f t="shared" ref="AF271" si="704">AVERAGE(AB271:AB276)</f>
        <v>0.19604692593244613</v>
      </c>
      <c r="AG271" s="11">
        <f t="shared" ref="AG271" si="705">AVERAGE(G271:G276)</f>
        <v>7.7166666666666659</v>
      </c>
      <c r="AH271" s="11" t="e">
        <f t="shared" ref="AH271" si="706">AVERAGE(AC271:AC276)</f>
        <v>#DIV/0!</v>
      </c>
      <c r="AI271" s="11">
        <f t="shared" ref="AI271" si="707">AVERAGE(T271:T276)</f>
        <v>49.300000000000004</v>
      </c>
      <c r="AJ271" s="11">
        <f t="shared" ref="AJ271" si="708">SUMIF(H271:H276,"&gt;0",H271:H276)</f>
        <v>1E-3</v>
      </c>
      <c r="AK271" s="17">
        <f t="shared" ref="AK271" si="709">SUM(AA271:AA276)/60</f>
        <v>0</v>
      </c>
      <c r="AL271" s="17">
        <f t="shared" ref="AL271" si="710">SUM(V271:V276)</f>
        <v>469</v>
      </c>
      <c r="AM271" s="17">
        <f t="shared" ref="AM271" si="711">AVERAGE(W271:W276)</f>
        <v>0</v>
      </c>
      <c r="AN271" s="11">
        <f t="shared" ref="AN271" si="712">AVERAGE(I271:I276)</f>
        <v>2.4</v>
      </c>
      <c r="AO271" s="11">
        <f t="shared" ref="AO271" si="713">MAX(K271:K276)</f>
        <v>3.5</v>
      </c>
      <c r="AP271" s="13" t="str">
        <f t="shared" ref="AP271" ca="1" si="714">INDIRECT(ADDRESS(MATCH(AO271,K271:K276,0)+A271-1,12))</f>
        <v>NW</v>
      </c>
      <c r="AQ271" s="13">
        <f t="shared" ref="AQ271" ca="1" si="715">INDIRECT(ADDRESS(MATCH(AO271,K271:K276,0)+A271-1,13))</f>
        <v>0.82640046296296299</v>
      </c>
      <c r="AR271" s="11">
        <f t="shared" ref="AR271" si="716">MAX(N271:N276)</f>
        <v>5.9</v>
      </c>
      <c r="AS271" s="13" t="str">
        <f t="shared" ref="AS271" ca="1" si="717">INDIRECT(ADDRESS(MATCH(AR271,N271:N276,0)+A271-1,15))</f>
        <v>NW</v>
      </c>
      <c r="AT271" s="13">
        <f t="shared" ref="AT271" ca="1" si="718">INDIRECT(ADDRESS(MATCH(AR271,N271:N276,0)+A271-1,16))</f>
        <v>0.82711805555555562</v>
      </c>
    </row>
    <row r="272" spans="1:46">
      <c r="A272" s="11">
        <v>272</v>
      </c>
      <c r="B272" s="57">
        <v>44928</v>
      </c>
      <c r="C272" s="54">
        <v>0.84027777777777779</v>
      </c>
      <c r="D272" s="53">
        <v>8</v>
      </c>
      <c r="E272" s="53">
        <v>12.9</v>
      </c>
      <c r="F272" s="53">
        <v>0</v>
      </c>
      <c r="G272" s="53">
        <v>7.5</v>
      </c>
      <c r="H272" s="53">
        <v>-1E-3</v>
      </c>
      <c r="I272" s="53">
        <v>1.6</v>
      </c>
      <c r="J272" s="53" t="s">
        <v>157</v>
      </c>
      <c r="K272" s="53">
        <v>2.6</v>
      </c>
      <c r="L272" s="53" t="s">
        <v>155</v>
      </c>
      <c r="M272" s="54">
        <v>0.83334490740740741</v>
      </c>
      <c r="N272" s="53">
        <v>4</v>
      </c>
      <c r="O272" s="53" t="s">
        <v>157</v>
      </c>
      <c r="P272" s="54">
        <v>0.83971064814814822</v>
      </c>
      <c r="Q272" s="53">
        <v>2.2999999999999998</v>
      </c>
      <c r="R272" s="53" t="s">
        <v>155</v>
      </c>
      <c r="S272" s="53">
        <v>0.7</v>
      </c>
      <c r="T272" s="53">
        <v>51.4</v>
      </c>
      <c r="U272" s="53">
        <v>0</v>
      </c>
      <c r="V272" s="53">
        <v>94</v>
      </c>
      <c r="W272" s="53">
        <v>0</v>
      </c>
      <c r="X272" s="53">
        <v>0.50600000000000001</v>
      </c>
      <c r="Y272" s="53">
        <v>18.2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0.19596616168015585</v>
      </c>
      <c r="AC272" s="63" t="s">
        <v>204</v>
      </c>
    </row>
    <row r="273" spans="1:46">
      <c r="A273" s="11">
        <v>273</v>
      </c>
      <c r="B273" s="57">
        <v>44928</v>
      </c>
      <c r="C273" s="54">
        <v>0.84722222222222221</v>
      </c>
      <c r="D273" s="53">
        <v>7.8</v>
      </c>
      <c r="E273" s="53">
        <v>12.9</v>
      </c>
      <c r="F273" s="53">
        <v>0</v>
      </c>
      <c r="G273" s="53">
        <v>8</v>
      </c>
      <c r="H273" s="53">
        <v>1E-3</v>
      </c>
      <c r="I273" s="53">
        <v>2.8</v>
      </c>
      <c r="J273" s="53" t="s">
        <v>155</v>
      </c>
      <c r="K273" s="53">
        <v>2.8</v>
      </c>
      <c r="L273" s="53" t="s">
        <v>155</v>
      </c>
      <c r="M273" s="54">
        <v>0.84722222222222221</v>
      </c>
      <c r="N273" s="53">
        <v>5</v>
      </c>
      <c r="O273" s="53" t="s">
        <v>158</v>
      </c>
      <c r="P273" s="54">
        <v>0.84719907407407413</v>
      </c>
      <c r="Q273" s="53">
        <v>4.2</v>
      </c>
      <c r="R273" s="53" t="s">
        <v>158</v>
      </c>
      <c r="S273" s="53">
        <v>0.6</v>
      </c>
      <c r="T273" s="53">
        <v>47.9</v>
      </c>
      <c r="U273" s="53">
        <v>0</v>
      </c>
      <c r="V273" s="53">
        <v>76</v>
      </c>
      <c r="W273" s="53">
        <v>0</v>
      </c>
      <c r="X273" s="53">
        <v>0.50600000000000001</v>
      </c>
      <c r="Y273" s="53">
        <v>18.190000000000001</v>
      </c>
      <c r="Z273" s="11">
        <f t="shared" si="684"/>
        <v>0.60000000000000009</v>
      </c>
      <c r="AA273" s="11">
        <f t="shared" si="685"/>
        <v>0</v>
      </c>
      <c r="AB273" s="53">
        <f t="shared" si="686"/>
        <v>0.19596616168015585</v>
      </c>
      <c r="AC273" s="63" t="s">
        <v>204</v>
      </c>
    </row>
    <row r="274" spans="1:46">
      <c r="A274" s="11">
        <v>274</v>
      </c>
      <c r="B274" s="57">
        <v>44928</v>
      </c>
      <c r="C274" s="54">
        <v>0.85416666666666663</v>
      </c>
      <c r="D274" s="53">
        <v>7.6</v>
      </c>
      <c r="E274" s="53">
        <v>12.9</v>
      </c>
      <c r="F274" s="53">
        <v>0</v>
      </c>
      <c r="G274" s="53">
        <v>8</v>
      </c>
      <c r="H274" s="53">
        <v>0</v>
      </c>
      <c r="I274" s="53">
        <v>2.6</v>
      </c>
      <c r="J274" s="53" t="s">
        <v>158</v>
      </c>
      <c r="K274" s="53">
        <v>2.9</v>
      </c>
      <c r="L274" s="53" t="s">
        <v>155</v>
      </c>
      <c r="M274" s="54">
        <v>0.84737268518518516</v>
      </c>
      <c r="N274" s="53">
        <v>4.8</v>
      </c>
      <c r="O274" s="53" t="s">
        <v>158</v>
      </c>
      <c r="P274" s="54">
        <v>0.8529282407407407</v>
      </c>
      <c r="Q274" s="53">
        <v>2.7</v>
      </c>
      <c r="R274" s="53" t="s">
        <v>154</v>
      </c>
      <c r="S274" s="53">
        <v>0.7</v>
      </c>
      <c r="T274" s="53">
        <v>46.8</v>
      </c>
      <c r="U274" s="53">
        <v>0</v>
      </c>
      <c r="V274" s="53">
        <v>75</v>
      </c>
      <c r="W274" s="53">
        <v>0</v>
      </c>
      <c r="X274" s="53">
        <v>0.50600000000000001</v>
      </c>
      <c r="Y274" s="53">
        <v>18.18</v>
      </c>
      <c r="Z274" s="11">
        <f t="shared" si="684"/>
        <v>0</v>
      </c>
      <c r="AA274" s="11">
        <f t="shared" si="685"/>
        <v>0</v>
      </c>
      <c r="AB274" s="53">
        <f t="shared" si="686"/>
        <v>0.19596616168015585</v>
      </c>
      <c r="AC274" s="63" t="s">
        <v>204</v>
      </c>
    </row>
    <row r="275" spans="1:46">
      <c r="A275" s="11">
        <v>275</v>
      </c>
      <c r="B275" s="57">
        <v>44928</v>
      </c>
      <c r="C275" s="54">
        <v>0.86111111111111116</v>
      </c>
      <c r="D275" s="53">
        <v>7.5</v>
      </c>
      <c r="E275" s="53">
        <v>12.9</v>
      </c>
      <c r="F275" s="53">
        <v>0</v>
      </c>
      <c r="G275" s="53">
        <v>7.4</v>
      </c>
      <c r="H275" s="53">
        <v>-1E-3</v>
      </c>
      <c r="I275" s="53">
        <v>2.7</v>
      </c>
      <c r="J275" s="53" t="s">
        <v>158</v>
      </c>
      <c r="K275" s="53">
        <v>3</v>
      </c>
      <c r="L275" s="53" t="s">
        <v>158</v>
      </c>
      <c r="M275" s="54">
        <v>0.85974537037037047</v>
      </c>
      <c r="N275" s="53">
        <v>4.9000000000000004</v>
      </c>
      <c r="O275" s="53" t="s">
        <v>154</v>
      </c>
      <c r="P275" s="54">
        <v>0.85471064814814823</v>
      </c>
      <c r="Q275" s="53">
        <v>1.8</v>
      </c>
      <c r="R275" s="53" t="s">
        <v>154</v>
      </c>
      <c r="S275" s="53">
        <v>0.7</v>
      </c>
      <c r="T275" s="53">
        <v>49.7</v>
      </c>
      <c r="U275" s="53">
        <v>0</v>
      </c>
      <c r="V275" s="53">
        <v>79</v>
      </c>
      <c r="W275" s="53">
        <v>0</v>
      </c>
      <c r="X275" s="53">
        <v>0.50600000000000001</v>
      </c>
      <c r="Y275" s="53">
        <v>18.2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0.19596616168015585</v>
      </c>
      <c r="AC275" s="63" t="s">
        <v>204</v>
      </c>
    </row>
    <row r="276" spans="1:46">
      <c r="A276" s="11">
        <v>276</v>
      </c>
      <c r="B276" s="57">
        <v>44928</v>
      </c>
      <c r="C276" s="54">
        <v>0.86805555555555547</v>
      </c>
      <c r="D276" s="53">
        <v>7.3</v>
      </c>
      <c r="E276" s="53">
        <v>12.9</v>
      </c>
      <c r="F276" s="53">
        <v>0</v>
      </c>
      <c r="G276" s="53">
        <v>7.5</v>
      </c>
      <c r="H276" s="53">
        <v>-1E-3</v>
      </c>
      <c r="I276" s="53">
        <v>2.1</v>
      </c>
      <c r="J276" s="53" t="s">
        <v>158</v>
      </c>
      <c r="K276" s="53">
        <v>2.7</v>
      </c>
      <c r="L276" s="53" t="s">
        <v>158</v>
      </c>
      <c r="M276" s="54">
        <v>0.86112268518518509</v>
      </c>
      <c r="N276" s="53">
        <v>3.6</v>
      </c>
      <c r="O276" s="53" t="s">
        <v>154</v>
      </c>
      <c r="P276" s="54">
        <v>0.8662037037037037</v>
      </c>
      <c r="Q276" s="53">
        <v>1.9</v>
      </c>
      <c r="R276" s="53" t="s">
        <v>158</v>
      </c>
      <c r="S276" s="53">
        <v>0.5</v>
      </c>
      <c r="T276" s="53">
        <v>50.3</v>
      </c>
      <c r="U276" s="53">
        <v>0</v>
      </c>
      <c r="V276" s="53">
        <v>73</v>
      </c>
      <c r="W276" s="53">
        <v>0</v>
      </c>
      <c r="X276" s="53">
        <v>0.50600000000000001</v>
      </c>
      <c r="Y276" s="53">
        <v>18.2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0.19596616168015585</v>
      </c>
      <c r="AC276" s="63" t="s">
        <v>204</v>
      </c>
    </row>
    <row r="277" spans="1:46">
      <c r="A277" s="11">
        <v>277</v>
      </c>
      <c r="B277" s="57">
        <v>44928</v>
      </c>
      <c r="C277" s="54">
        <v>0.875</v>
      </c>
      <c r="D277" s="53">
        <v>7.1</v>
      </c>
      <c r="E277" s="53">
        <v>12.9</v>
      </c>
      <c r="F277" s="53">
        <v>0</v>
      </c>
      <c r="G277" s="53">
        <v>7.5</v>
      </c>
      <c r="H277" s="53">
        <v>0</v>
      </c>
      <c r="I277" s="53">
        <v>2.7</v>
      </c>
      <c r="J277" s="53" t="s">
        <v>158</v>
      </c>
      <c r="K277" s="53">
        <v>2.7</v>
      </c>
      <c r="L277" s="53" t="s">
        <v>158</v>
      </c>
      <c r="M277" s="54">
        <v>0.875</v>
      </c>
      <c r="N277" s="53">
        <v>4.7</v>
      </c>
      <c r="O277" s="53" t="s">
        <v>155</v>
      </c>
      <c r="P277" s="54">
        <v>0.87361111111111101</v>
      </c>
      <c r="Q277" s="53">
        <v>2.2000000000000002</v>
      </c>
      <c r="R277" s="53" t="s">
        <v>155</v>
      </c>
      <c r="S277" s="53">
        <v>0.8</v>
      </c>
      <c r="T277" s="53">
        <v>49.5</v>
      </c>
      <c r="U277" s="53">
        <v>0</v>
      </c>
      <c r="V277" s="53">
        <v>63</v>
      </c>
      <c r="W277" s="53">
        <v>0</v>
      </c>
      <c r="X277" s="53">
        <v>0.50600000000000001</v>
      </c>
      <c r="Y277" s="53">
        <v>18.16</v>
      </c>
      <c r="Z277" s="11">
        <f t="shared" si="684"/>
        <v>0</v>
      </c>
      <c r="AA277" s="11">
        <f t="shared" si="685"/>
        <v>0</v>
      </c>
      <c r="AB277" s="53">
        <f t="shared" si="686"/>
        <v>0.19596616168015585</v>
      </c>
      <c r="AC277" s="63" t="s">
        <v>204</v>
      </c>
      <c r="AE277" s="11">
        <f t="shared" ref="AE277" si="719">SUM(F277:F282)</f>
        <v>0</v>
      </c>
      <c r="AF277" s="11">
        <f t="shared" ref="AF277" si="720">AVERAGE(AB277:AB282)</f>
        <v>0.19596616168015582</v>
      </c>
      <c r="AG277" s="11">
        <f t="shared" ref="AG277" si="721">AVERAGE(G277:G282)</f>
        <v>7.2166666666666677</v>
      </c>
      <c r="AH277" s="11" t="e">
        <f t="shared" ref="AH277" si="722">AVERAGE(AC277:AC282)</f>
        <v>#DIV/0!</v>
      </c>
      <c r="AI277" s="11">
        <f t="shared" ref="AI277" si="723">AVERAGE(T277:T282)</f>
        <v>52.5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431</v>
      </c>
      <c r="AM277" s="17">
        <f t="shared" ref="AM277" si="727">AVERAGE(W277:W282)</f>
        <v>0</v>
      </c>
      <c r="AN277" s="11">
        <f t="shared" ref="AN277" si="728">AVERAGE(I277:I282)</f>
        <v>2.2000000000000002</v>
      </c>
      <c r="AO277" s="11">
        <f t="shared" ref="AO277" si="729">MAX(K277:K282)</f>
        <v>2.9</v>
      </c>
      <c r="AP277" s="13" t="str">
        <f t="shared" ref="AP277" ca="1" si="730">INDIRECT(ADDRESS(MATCH(AO277,K277:K282,0)+A277-1,12))</f>
        <v>W</v>
      </c>
      <c r="AQ277" s="13">
        <f t="shared" ref="AQ277" ca="1" si="731">INDIRECT(ADDRESS(MATCH(AO277,K277:K282,0)+A277-1,13))</f>
        <v>0.88489583333333333</v>
      </c>
      <c r="AR277" s="11">
        <f t="shared" ref="AR277" si="732">MAX(N277:N282)</f>
        <v>5.0999999999999996</v>
      </c>
      <c r="AS277" s="13" t="str">
        <f t="shared" ref="AS277" ca="1" si="733">INDIRECT(ADDRESS(MATCH(AR277,N277:N282,0)+A277-1,15))</f>
        <v>WNW</v>
      </c>
      <c r="AT277" s="13">
        <f t="shared" ref="AT277" ca="1" si="734">INDIRECT(ADDRESS(MATCH(AR277,N277:N282,0)+A277-1,16))</f>
        <v>0.88135416666666666</v>
      </c>
    </row>
    <row r="278" spans="1:46">
      <c r="A278" s="11">
        <v>278</v>
      </c>
      <c r="B278" s="57">
        <v>44928</v>
      </c>
      <c r="C278" s="54">
        <v>0.88194444444444453</v>
      </c>
      <c r="D278" s="53">
        <v>6.9</v>
      </c>
      <c r="E278" s="53">
        <v>12.9</v>
      </c>
      <c r="F278" s="53">
        <v>0</v>
      </c>
      <c r="G278" s="53">
        <v>7.5</v>
      </c>
      <c r="H278" s="53">
        <v>-1E-3</v>
      </c>
      <c r="I278" s="53">
        <v>2.6</v>
      </c>
      <c r="J278" s="53" t="s">
        <v>154</v>
      </c>
      <c r="K278" s="53">
        <v>2.8</v>
      </c>
      <c r="L278" s="53" t="s">
        <v>158</v>
      </c>
      <c r="M278" s="54">
        <v>0.87612268518518521</v>
      </c>
      <c r="N278" s="53">
        <v>5.0999999999999996</v>
      </c>
      <c r="O278" s="53" t="s">
        <v>158</v>
      </c>
      <c r="P278" s="54">
        <v>0.88135416666666666</v>
      </c>
      <c r="Q278" s="53">
        <v>3.4</v>
      </c>
      <c r="R278" s="53" t="s">
        <v>154</v>
      </c>
      <c r="S278" s="53">
        <v>0.8</v>
      </c>
      <c r="T278" s="53">
        <v>49.8</v>
      </c>
      <c r="U278" s="53">
        <v>1</v>
      </c>
      <c r="V278" s="53">
        <v>72</v>
      </c>
      <c r="W278" s="53">
        <v>0</v>
      </c>
      <c r="X278" s="53">
        <v>0.50600000000000001</v>
      </c>
      <c r="Y278" s="53">
        <v>18.170000000000002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0.19596616168015585</v>
      </c>
      <c r="AC278" s="63" t="s">
        <v>204</v>
      </c>
    </row>
    <row r="279" spans="1:46">
      <c r="A279" s="11">
        <v>279</v>
      </c>
      <c r="B279" s="57">
        <v>44928</v>
      </c>
      <c r="C279" s="54">
        <v>0.88888888888888884</v>
      </c>
      <c r="D279" s="53">
        <v>6.8</v>
      </c>
      <c r="E279" s="53">
        <v>12.8</v>
      </c>
      <c r="F279" s="53">
        <v>0</v>
      </c>
      <c r="G279" s="53">
        <v>7.5</v>
      </c>
      <c r="H279" s="53">
        <v>0</v>
      </c>
      <c r="I279" s="53">
        <v>2.4</v>
      </c>
      <c r="J279" s="53" t="s">
        <v>154</v>
      </c>
      <c r="K279" s="53">
        <v>2.9</v>
      </c>
      <c r="L279" s="53" t="s">
        <v>154</v>
      </c>
      <c r="M279" s="54">
        <v>0.88489583333333333</v>
      </c>
      <c r="N279" s="53">
        <v>4.5999999999999996</v>
      </c>
      <c r="O279" s="53" t="s">
        <v>154</v>
      </c>
      <c r="P279" s="54">
        <v>0.88393518518518521</v>
      </c>
      <c r="Q279" s="53">
        <v>2.7</v>
      </c>
      <c r="R279" s="53" t="s">
        <v>158</v>
      </c>
      <c r="S279" s="53">
        <v>0.8</v>
      </c>
      <c r="T279" s="53">
        <v>51.1</v>
      </c>
      <c r="U279" s="53">
        <v>0</v>
      </c>
      <c r="V279" s="53">
        <v>73</v>
      </c>
      <c r="W279" s="53">
        <v>0</v>
      </c>
      <c r="X279" s="53">
        <v>0.50600000000000001</v>
      </c>
      <c r="Y279" s="53">
        <v>18.170000000000002</v>
      </c>
      <c r="Z279" s="11">
        <f t="shared" si="684"/>
        <v>0</v>
      </c>
      <c r="AA279" s="11">
        <f t="shared" si="685"/>
        <v>0</v>
      </c>
      <c r="AB279" s="53">
        <f t="shared" si="686"/>
        <v>0.19596616168015585</v>
      </c>
      <c r="AC279" s="63" t="s">
        <v>204</v>
      </c>
    </row>
    <row r="280" spans="1:46">
      <c r="A280" s="11">
        <v>280</v>
      </c>
      <c r="B280" s="57">
        <v>44928</v>
      </c>
      <c r="C280" s="54">
        <v>0.89583333333333337</v>
      </c>
      <c r="D280" s="53">
        <v>6.7</v>
      </c>
      <c r="E280" s="53">
        <v>12.8</v>
      </c>
      <c r="F280" s="53">
        <v>0</v>
      </c>
      <c r="G280" s="53">
        <v>7</v>
      </c>
      <c r="H280" s="53">
        <v>-1E-3</v>
      </c>
      <c r="I280" s="53">
        <v>1.9</v>
      </c>
      <c r="J280" s="53" t="s">
        <v>158</v>
      </c>
      <c r="K280" s="53">
        <v>2.4</v>
      </c>
      <c r="L280" s="53" t="s">
        <v>154</v>
      </c>
      <c r="M280" s="54">
        <v>0.88893518518518511</v>
      </c>
      <c r="N280" s="53">
        <v>3.9</v>
      </c>
      <c r="O280" s="53" t="s">
        <v>158</v>
      </c>
      <c r="P280" s="54">
        <v>0.88907407407407402</v>
      </c>
      <c r="Q280" s="53">
        <v>1.7</v>
      </c>
      <c r="R280" s="53" t="s">
        <v>155</v>
      </c>
      <c r="S280" s="53">
        <v>0.6</v>
      </c>
      <c r="T280" s="53">
        <v>52.9</v>
      </c>
      <c r="U280" s="53">
        <v>0</v>
      </c>
      <c r="V280" s="53">
        <v>66</v>
      </c>
      <c r="W280" s="53">
        <v>0</v>
      </c>
      <c r="X280" s="53">
        <v>0.50600000000000001</v>
      </c>
      <c r="Y280" s="53">
        <v>18.21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0.19596616168015585</v>
      </c>
      <c r="AC280" s="63" t="s">
        <v>204</v>
      </c>
    </row>
    <row r="281" spans="1:46">
      <c r="A281" s="11">
        <v>281</v>
      </c>
      <c r="B281" s="57">
        <v>44928</v>
      </c>
      <c r="C281" s="54">
        <v>0.90277777777777779</v>
      </c>
      <c r="D281" s="53">
        <v>6.5</v>
      </c>
      <c r="E281" s="53">
        <v>12.8</v>
      </c>
      <c r="F281" s="53">
        <v>0</v>
      </c>
      <c r="G281" s="53">
        <v>7.1</v>
      </c>
      <c r="H281" s="53">
        <v>-1E-3</v>
      </c>
      <c r="I281" s="53">
        <v>2.1</v>
      </c>
      <c r="J281" s="53" t="s">
        <v>158</v>
      </c>
      <c r="K281" s="53">
        <v>2.2000000000000002</v>
      </c>
      <c r="L281" s="53" t="s">
        <v>158</v>
      </c>
      <c r="M281" s="54">
        <v>0.90135416666666668</v>
      </c>
      <c r="N281" s="53">
        <v>4.4000000000000004</v>
      </c>
      <c r="O281" s="53" t="s">
        <v>155</v>
      </c>
      <c r="P281" s="54">
        <v>0.89893518518518523</v>
      </c>
      <c r="Q281" s="53">
        <v>1.6</v>
      </c>
      <c r="R281" s="53" t="s">
        <v>154</v>
      </c>
      <c r="S281" s="53">
        <v>0.6</v>
      </c>
      <c r="T281" s="53">
        <v>54.4</v>
      </c>
      <c r="U281" s="53">
        <v>0</v>
      </c>
      <c r="V281" s="53">
        <v>71</v>
      </c>
      <c r="W281" s="53">
        <v>0</v>
      </c>
      <c r="X281" s="53">
        <v>0.50600000000000001</v>
      </c>
      <c r="Y281" s="53">
        <v>18.190000000000001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0.19596616168015585</v>
      </c>
      <c r="AC281" s="63" t="s">
        <v>204</v>
      </c>
    </row>
    <row r="282" spans="1:46">
      <c r="A282" s="11">
        <v>282</v>
      </c>
      <c r="B282" s="57">
        <v>44928</v>
      </c>
      <c r="C282" s="54">
        <v>0.90972222222222221</v>
      </c>
      <c r="D282" s="53">
        <v>6.4</v>
      </c>
      <c r="E282" s="53">
        <v>12.8</v>
      </c>
      <c r="F282" s="53">
        <v>0</v>
      </c>
      <c r="G282" s="53">
        <v>6.7</v>
      </c>
      <c r="H282" s="53">
        <v>-1E-3</v>
      </c>
      <c r="I282" s="53">
        <v>1.5</v>
      </c>
      <c r="J282" s="53" t="s">
        <v>161</v>
      </c>
      <c r="K282" s="53">
        <v>2.1</v>
      </c>
      <c r="L282" s="53" t="s">
        <v>158</v>
      </c>
      <c r="M282" s="54">
        <v>0.90282407407407417</v>
      </c>
      <c r="N282" s="53">
        <v>3.1</v>
      </c>
      <c r="O282" s="53" t="s">
        <v>154</v>
      </c>
      <c r="P282" s="54">
        <v>0.90395833333333331</v>
      </c>
      <c r="Q282" s="53">
        <v>1.2</v>
      </c>
      <c r="R282" s="53" t="s">
        <v>160</v>
      </c>
      <c r="S282" s="53">
        <v>0.5</v>
      </c>
      <c r="T282" s="53">
        <v>57.3</v>
      </c>
      <c r="U282" s="53">
        <v>0</v>
      </c>
      <c r="V282" s="53">
        <v>86</v>
      </c>
      <c r="W282" s="53">
        <v>0</v>
      </c>
      <c r="X282" s="53">
        <v>0.50600000000000001</v>
      </c>
      <c r="Y282" s="53">
        <v>18.21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0.19596616168015585</v>
      </c>
      <c r="AC282" s="63" t="s">
        <v>204</v>
      </c>
    </row>
    <row r="283" spans="1:46">
      <c r="A283" s="11">
        <v>283</v>
      </c>
      <c r="B283" s="57">
        <v>44928</v>
      </c>
      <c r="C283" s="54">
        <v>0.91666666666666663</v>
      </c>
      <c r="D283" s="53">
        <v>6.2</v>
      </c>
      <c r="E283" s="53">
        <v>12.8</v>
      </c>
      <c r="F283" s="53">
        <v>0</v>
      </c>
      <c r="G283" s="53">
        <v>6.6</v>
      </c>
      <c r="H283" s="53">
        <v>-1E-3</v>
      </c>
      <c r="I283" s="53">
        <v>2.4</v>
      </c>
      <c r="J283" s="53" t="s">
        <v>160</v>
      </c>
      <c r="K283" s="53">
        <v>2.4</v>
      </c>
      <c r="L283" s="53" t="s">
        <v>160</v>
      </c>
      <c r="M283" s="54">
        <v>0.91666666666666663</v>
      </c>
      <c r="N283" s="53">
        <v>5.2</v>
      </c>
      <c r="O283" s="53" t="s">
        <v>161</v>
      </c>
      <c r="P283" s="54">
        <v>0.91664351851851855</v>
      </c>
      <c r="Q283" s="53">
        <v>4.5</v>
      </c>
      <c r="R283" s="53" t="s">
        <v>161</v>
      </c>
      <c r="S283" s="53">
        <v>0.8</v>
      </c>
      <c r="T283" s="53">
        <v>56.1</v>
      </c>
      <c r="U283" s="53">
        <v>0</v>
      </c>
      <c r="V283" s="53">
        <v>72</v>
      </c>
      <c r="W283" s="53">
        <v>0</v>
      </c>
      <c r="X283" s="53">
        <v>0.50600000000000001</v>
      </c>
      <c r="Y283" s="53">
        <v>18.190000000000001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0.19596616168015585</v>
      </c>
      <c r="AC283" s="63" t="s">
        <v>204</v>
      </c>
      <c r="AE283" s="11">
        <f t="shared" ref="AE283" si="735">SUM(F283:F288)</f>
        <v>0</v>
      </c>
      <c r="AF283" s="11">
        <f t="shared" ref="AF283" si="736">AVERAGE(AB283:AB288)</f>
        <v>0.19596616168015582</v>
      </c>
      <c r="AG283" s="11">
        <f t="shared" ref="AG283" si="737">AVERAGE(G283:G288)</f>
        <v>6.5</v>
      </c>
      <c r="AH283" s="11" t="e">
        <f t="shared" ref="AH283" si="738">AVERAGE(AC283:AC288)</f>
        <v>#DIV/0!</v>
      </c>
      <c r="AI283" s="11">
        <f t="shared" ref="AI283" si="739">AVERAGE(T283:T288)</f>
        <v>52.616666666666667</v>
      </c>
      <c r="AJ283" s="11">
        <f t="shared" ref="AJ283" si="740">SUMIF(H283:H288,"&gt;0",H283:H288)</f>
        <v>1E-3</v>
      </c>
      <c r="AK283" s="17">
        <f t="shared" ref="AK283" si="741">SUM(AA283:AA288)/60</f>
        <v>0</v>
      </c>
      <c r="AL283" s="17">
        <f t="shared" ref="AL283" si="742">SUM(V283:V288)</f>
        <v>549</v>
      </c>
      <c r="AM283" s="17">
        <f t="shared" ref="AM283" si="743">AVERAGE(W283:W288)</f>
        <v>0</v>
      </c>
      <c r="AN283" s="11">
        <f t="shared" ref="AN283" si="744">AVERAGE(I283:I288)</f>
        <v>1.7166666666666666</v>
      </c>
      <c r="AO283" s="11">
        <f t="shared" ref="AO283" si="745">MAX(K283:K288)</f>
        <v>2.9</v>
      </c>
      <c r="AP283" s="13" t="str">
        <f t="shared" ref="AP283" ca="1" si="746">INDIRECT(ADDRESS(MATCH(AO283,K283:K288,0)+A283-1,12))</f>
        <v>WSW</v>
      </c>
      <c r="AQ283" s="13">
        <f t="shared" ref="AQ283" ca="1" si="747">INDIRECT(ADDRESS(MATCH(AO283,K283:K288,0)+A283-1,13))</f>
        <v>0.92322916666666666</v>
      </c>
      <c r="AR283" s="11">
        <f t="shared" ref="AR283" si="748">MAX(N283:N288)</f>
        <v>5.8</v>
      </c>
      <c r="AS283" s="13" t="str">
        <f t="shared" ref="AS283" ca="1" si="749">INDIRECT(ADDRESS(MATCH(AR283,N283:N288,0)+A283-1,15))</f>
        <v>WSW</v>
      </c>
      <c r="AT283" s="13">
        <f t="shared" ref="AT283" ca="1" si="750">INDIRECT(ADDRESS(MATCH(AR283,N283:N288,0)+A283-1,16))</f>
        <v>0.91684027777777777</v>
      </c>
    </row>
    <row r="284" spans="1:46">
      <c r="A284" s="11">
        <v>284</v>
      </c>
      <c r="B284" s="57">
        <v>44928</v>
      </c>
      <c r="C284" s="54">
        <v>0.92361111111111116</v>
      </c>
      <c r="D284" s="53">
        <v>6.1</v>
      </c>
      <c r="E284" s="53">
        <v>12.9</v>
      </c>
      <c r="F284" s="53">
        <v>0</v>
      </c>
      <c r="G284" s="53">
        <v>7.3</v>
      </c>
      <c r="H284" s="53">
        <v>1E-3</v>
      </c>
      <c r="I284" s="53">
        <v>2.8</v>
      </c>
      <c r="J284" s="53" t="s">
        <v>161</v>
      </c>
      <c r="K284" s="53">
        <v>2.9</v>
      </c>
      <c r="L284" s="53" t="s">
        <v>161</v>
      </c>
      <c r="M284" s="54">
        <v>0.92322916666666666</v>
      </c>
      <c r="N284" s="53">
        <v>5.8</v>
      </c>
      <c r="O284" s="53" t="s">
        <v>161</v>
      </c>
      <c r="P284" s="54">
        <v>0.91684027777777777</v>
      </c>
      <c r="Q284" s="53">
        <v>2.7</v>
      </c>
      <c r="R284" s="53" t="s">
        <v>161</v>
      </c>
      <c r="S284" s="53">
        <v>0.9</v>
      </c>
      <c r="T284" s="53">
        <v>48.7</v>
      </c>
      <c r="U284" s="53">
        <v>0</v>
      </c>
      <c r="V284" s="53">
        <v>86</v>
      </c>
      <c r="W284" s="53">
        <v>0</v>
      </c>
      <c r="X284" s="53">
        <v>0.50600000000000001</v>
      </c>
      <c r="Y284" s="53">
        <v>18.2</v>
      </c>
      <c r="Z284" s="11">
        <f t="shared" si="684"/>
        <v>0.60000000000000009</v>
      </c>
      <c r="AA284" s="11">
        <f t="shared" si="685"/>
        <v>0</v>
      </c>
      <c r="AB284" s="53">
        <f t="shared" si="686"/>
        <v>0.19596616168015585</v>
      </c>
      <c r="AC284" s="63" t="s">
        <v>204</v>
      </c>
    </row>
    <row r="285" spans="1:46">
      <c r="A285" s="11">
        <v>285</v>
      </c>
      <c r="B285" s="57">
        <v>44928</v>
      </c>
      <c r="C285" s="54">
        <v>0.93055555555555547</v>
      </c>
      <c r="D285" s="53">
        <v>5.9</v>
      </c>
      <c r="E285" s="53">
        <v>12.9</v>
      </c>
      <c r="F285" s="53">
        <v>0</v>
      </c>
      <c r="G285" s="53">
        <v>7</v>
      </c>
      <c r="H285" s="53">
        <v>-1E-3</v>
      </c>
      <c r="I285" s="53">
        <v>1.5</v>
      </c>
      <c r="J285" s="53" t="s">
        <v>160</v>
      </c>
      <c r="K285" s="53">
        <v>2.8</v>
      </c>
      <c r="L285" s="53" t="s">
        <v>161</v>
      </c>
      <c r="M285" s="54">
        <v>0.92362268518518509</v>
      </c>
      <c r="N285" s="53">
        <v>3.6</v>
      </c>
      <c r="O285" s="53" t="s">
        <v>161</v>
      </c>
      <c r="P285" s="54">
        <v>0.92387731481481483</v>
      </c>
      <c r="Q285" s="53">
        <v>0.6</v>
      </c>
      <c r="R285" s="53" t="s">
        <v>160</v>
      </c>
      <c r="S285" s="53">
        <v>0.7</v>
      </c>
      <c r="T285" s="53">
        <v>48.8</v>
      </c>
      <c r="U285" s="53">
        <v>0</v>
      </c>
      <c r="V285" s="53">
        <v>92</v>
      </c>
      <c r="W285" s="53">
        <v>0</v>
      </c>
      <c r="X285" s="53">
        <v>0.50600000000000001</v>
      </c>
      <c r="Y285" s="53">
        <v>18.21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0.19596616168015585</v>
      </c>
      <c r="AC285" s="63" t="s">
        <v>204</v>
      </c>
    </row>
    <row r="286" spans="1:46">
      <c r="A286" s="11">
        <v>286</v>
      </c>
      <c r="B286" s="57">
        <v>44928</v>
      </c>
      <c r="C286" s="54">
        <v>0.9375</v>
      </c>
      <c r="D286" s="53">
        <v>5.9</v>
      </c>
      <c r="E286" s="53">
        <v>12.8</v>
      </c>
      <c r="F286" s="53">
        <v>0</v>
      </c>
      <c r="G286" s="53">
        <v>6.4</v>
      </c>
      <c r="H286" s="53">
        <v>-1E-3</v>
      </c>
      <c r="I286" s="53">
        <v>1.5</v>
      </c>
      <c r="J286" s="53" t="s">
        <v>156</v>
      </c>
      <c r="K286" s="53">
        <v>1.5</v>
      </c>
      <c r="L286" s="53" t="s">
        <v>160</v>
      </c>
      <c r="M286" s="54">
        <v>0.93684027777777779</v>
      </c>
      <c r="N286" s="53">
        <v>3.1</v>
      </c>
      <c r="O286" s="53" t="s">
        <v>161</v>
      </c>
      <c r="P286" s="54">
        <v>0.93215277777777772</v>
      </c>
      <c r="Q286" s="53">
        <v>1.9</v>
      </c>
      <c r="R286" s="53" t="s">
        <v>159</v>
      </c>
      <c r="S286" s="53">
        <v>0.5</v>
      </c>
      <c r="T286" s="53">
        <v>53.2</v>
      </c>
      <c r="U286" s="53">
        <v>0</v>
      </c>
      <c r="V286" s="53">
        <v>85</v>
      </c>
      <c r="W286" s="53">
        <v>0</v>
      </c>
      <c r="X286" s="53">
        <v>0.50600000000000001</v>
      </c>
      <c r="Y286" s="53">
        <v>18.21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0.19596616168015585</v>
      </c>
      <c r="AC286" s="63" t="s">
        <v>204</v>
      </c>
    </row>
    <row r="287" spans="1:46">
      <c r="A287" s="11">
        <v>287</v>
      </c>
      <c r="B287" s="57">
        <v>44928</v>
      </c>
      <c r="C287" s="54">
        <v>0.94444444444444453</v>
      </c>
      <c r="D287" s="53">
        <v>5.8</v>
      </c>
      <c r="E287" s="53">
        <v>12.8</v>
      </c>
      <c r="F287" s="53">
        <v>0</v>
      </c>
      <c r="G287" s="53">
        <v>5.6</v>
      </c>
      <c r="H287" s="53">
        <v>-2E-3</v>
      </c>
      <c r="I287" s="53">
        <v>1.2</v>
      </c>
      <c r="J287" s="53" t="s">
        <v>150</v>
      </c>
      <c r="K287" s="53">
        <v>1.6</v>
      </c>
      <c r="L287" s="53" t="s">
        <v>156</v>
      </c>
      <c r="M287" s="54">
        <v>0.93828703703703698</v>
      </c>
      <c r="N287" s="53">
        <v>2.7</v>
      </c>
      <c r="O287" s="53" t="s">
        <v>159</v>
      </c>
      <c r="P287" s="54">
        <v>0.93807870370370372</v>
      </c>
      <c r="Q287" s="53">
        <v>0.9</v>
      </c>
      <c r="R287" s="53" t="s">
        <v>148</v>
      </c>
      <c r="S287" s="53">
        <v>0.4</v>
      </c>
      <c r="T287" s="53">
        <v>54.7</v>
      </c>
      <c r="U287" s="53">
        <v>0</v>
      </c>
      <c r="V287" s="53">
        <v>111</v>
      </c>
      <c r="W287" s="53">
        <v>0</v>
      </c>
      <c r="X287" s="53">
        <v>0.50600000000000001</v>
      </c>
      <c r="Y287" s="53">
        <v>18.21</v>
      </c>
      <c r="Z287" s="11">
        <f t="shared" si="684"/>
        <v>-1.2000000000000002</v>
      </c>
      <c r="AA287" s="11">
        <f t="shared" si="685"/>
        <v>0</v>
      </c>
      <c r="AB287" s="53">
        <f t="shared" si="686"/>
        <v>0.19596616168015585</v>
      </c>
      <c r="AC287" s="63" t="s">
        <v>204</v>
      </c>
    </row>
    <row r="288" spans="1:46">
      <c r="A288" s="11">
        <v>288</v>
      </c>
      <c r="B288" s="57">
        <v>44928</v>
      </c>
      <c r="C288" s="54">
        <v>0.95138888888888884</v>
      </c>
      <c r="D288" s="53">
        <v>5.6</v>
      </c>
      <c r="E288" s="53">
        <v>12.8</v>
      </c>
      <c r="F288" s="53">
        <v>0</v>
      </c>
      <c r="G288" s="53">
        <v>6.1</v>
      </c>
      <c r="H288" s="53">
        <v>-1E-3</v>
      </c>
      <c r="I288" s="53">
        <v>0.9</v>
      </c>
      <c r="J288" s="53" t="s">
        <v>159</v>
      </c>
      <c r="K288" s="53">
        <v>1.2</v>
      </c>
      <c r="L288" s="53" t="s">
        <v>150</v>
      </c>
      <c r="M288" s="54">
        <v>0.94445601851851846</v>
      </c>
      <c r="N288" s="53">
        <v>1.9</v>
      </c>
      <c r="O288" s="53" t="s">
        <v>150</v>
      </c>
      <c r="P288" s="54">
        <v>0.94710648148148147</v>
      </c>
      <c r="Q288" s="53">
        <v>0.3</v>
      </c>
      <c r="R288" s="53" t="s">
        <v>160</v>
      </c>
      <c r="S288" s="53">
        <v>0.3</v>
      </c>
      <c r="T288" s="53">
        <v>54.2</v>
      </c>
      <c r="U288" s="53">
        <v>0</v>
      </c>
      <c r="V288" s="53">
        <v>103</v>
      </c>
      <c r="W288" s="53">
        <v>0</v>
      </c>
      <c r="X288" s="53">
        <v>0.50600000000000001</v>
      </c>
      <c r="Y288" s="53">
        <v>18.22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0.19596616168015585</v>
      </c>
      <c r="AC288" s="63" t="s">
        <v>204</v>
      </c>
    </row>
    <row r="289" spans="1:46">
      <c r="A289" s="11">
        <v>289</v>
      </c>
      <c r="B289" s="57">
        <v>44928</v>
      </c>
      <c r="C289" s="54">
        <v>0.95833333333333337</v>
      </c>
      <c r="D289" s="53">
        <v>5.3</v>
      </c>
      <c r="E289" s="53">
        <v>12.8</v>
      </c>
      <c r="F289" s="53">
        <v>0</v>
      </c>
      <c r="G289" s="53">
        <v>5.4</v>
      </c>
      <c r="H289" s="53">
        <v>-1E-3</v>
      </c>
      <c r="I289" s="53">
        <v>0.3</v>
      </c>
      <c r="J289" s="53" t="s">
        <v>159</v>
      </c>
      <c r="K289" s="53">
        <v>0.9</v>
      </c>
      <c r="L289" s="53" t="s">
        <v>159</v>
      </c>
      <c r="M289" s="54">
        <v>0.95140046296296299</v>
      </c>
      <c r="N289" s="53">
        <v>0.9</v>
      </c>
      <c r="O289" s="53" t="s">
        <v>150</v>
      </c>
      <c r="P289" s="54">
        <v>0.95398148148148154</v>
      </c>
      <c r="Q289" s="53">
        <v>0</v>
      </c>
      <c r="R289" s="53" t="s">
        <v>151</v>
      </c>
      <c r="S289" s="53">
        <v>0.2</v>
      </c>
      <c r="T289" s="53">
        <v>57.1</v>
      </c>
      <c r="U289" s="53">
        <v>0</v>
      </c>
      <c r="V289" s="53">
        <v>136</v>
      </c>
      <c r="W289" s="53">
        <v>0</v>
      </c>
      <c r="X289" s="53">
        <v>0.50600000000000001</v>
      </c>
      <c r="Y289" s="53">
        <v>18.21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0.19596616168015585</v>
      </c>
      <c r="AC289" s="63" t="s">
        <v>204</v>
      </c>
      <c r="AE289" s="11">
        <f t="shared" ref="AE289" si="751">SUM(F289:F294)</f>
        <v>0</v>
      </c>
      <c r="AF289" s="11">
        <f t="shared" ref="AF289" si="752">AVERAGE(AB289:AB294)</f>
        <v>0.19596616168015582</v>
      </c>
      <c r="AG289" s="11">
        <f t="shared" ref="AG289" si="753">AVERAGE(G289:G294)</f>
        <v>4.5</v>
      </c>
      <c r="AH289" s="11" t="e">
        <f t="shared" ref="AH289" si="754">AVERAGE(AC289:AC294)</f>
        <v>#DIV/0!</v>
      </c>
      <c r="AI289" s="11">
        <f t="shared" ref="AI289" si="755">AVERAGE(T289:T294)</f>
        <v>62.183333333333337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625</v>
      </c>
      <c r="AM289" s="17">
        <f t="shared" ref="AM289" si="759">AVERAGE(W289:W294)</f>
        <v>0</v>
      </c>
      <c r="AN289" s="11">
        <f t="shared" ref="AN289" si="760">AVERAGE(I289:I294)</f>
        <v>0.8833333333333333</v>
      </c>
      <c r="AO289" s="11">
        <f t="shared" ref="AO289" si="761">MAX(K289:K294)</f>
        <v>2.1</v>
      </c>
      <c r="AP289" s="13" t="str">
        <f t="shared" ref="AP289" ca="1" si="762">INDIRECT(ADDRESS(MATCH(AO289,K289:K294,0)+A289-1,12))</f>
        <v>ESE</v>
      </c>
      <c r="AQ289" s="13">
        <f t="shared" ref="AQ289" ca="1" si="763">INDIRECT(ADDRESS(MATCH(AO289,K289:K294,0)+A289-1,13))</f>
        <v>0.97776620370370371</v>
      </c>
      <c r="AR289" s="11">
        <f t="shared" ref="AR289" si="764">MAX(N289:N294)</f>
        <v>2.8</v>
      </c>
      <c r="AS289" s="13" t="str">
        <f t="shared" ref="AS289" ca="1" si="765">INDIRECT(ADDRESS(MATCH(AR289,N289:N294,0)+A289-1,15))</f>
        <v>SE</v>
      </c>
      <c r="AT289" s="13">
        <f t="shared" ref="AT289" ca="1" si="766">INDIRECT(ADDRESS(MATCH(AR289,N289:N294,0)+A289-1,16))</f>
        <v>0.9744328703703703</v>
      </c>
    </row>
    <row r="290" spans="1:46">
      <c r="A290" s="11">
        <v>290</v>
      </c>
      <c r="B290" s="57">
        <v>44928</v>
      </c>
      <c r="C290" s="54">
        <v>0.96527777777777779</v>
      </c>
      <c r="D290" s="53">
        <v>5</v>
      </c>
      <c r="E290" s="53">
        <v>12.8</v>
      </c>
      <c r="F290" s="53">
        <v>0</v>
      </c>
      <c r="G290" s="53">
        <v>5</v>
      </c>
      <c r="H290" s="53">
        <v>-1E-3</v>
      </c>
      <c r="I290" s="53">
        <v>0.7</v>
      </c>
      <c r="J290" s="53" t="s">
        <v>152</v>
      </c>
      <c r="K290" s="53">
        <v>0.7</v>
      </c>
      <c r="L290" s="53" t="s">
        <v>152</v>
      </c>
      <c r="M290" s="54">
        <v>0.96527777777777779</v>
      </c>
      <c r="N290" s="53">
        <v>1.6</v>
      </c>
      <c r="O290" s="53" t="s">
        <v>152</v>
      </c>
      <c r="P290" s="54">
        <v>0.96275462962962965</v>
      </c>
      <c r="Q290" s="53">
        <v>0.2</v>
      </c>
      <c r="R290" s="53" t="s">
        <v>148</v>
      </c>
      <c r="S290" s="53">
        <v>0.4</v>
      </c>
      <c r="T290" s="53">
        <v>59.3</v>
      </c>
      <c r="U290" s="53">
        <v>0</v>
      </c>
      <c r="V290" s="53">
        <v>104</v>
      </c>
      <c r="W290" s="53">
        <v>0</v>
      </c>
      <c r="X290" s="53">
        <v>0.50600000000000001</v>
      </c>
      <c r="Y290" s="53">
        <v>18.25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0.19596616168015585</v>
      </c>
      <c r="AC290" s="63" t="s">
        <v>204</v>
      </c>
    </row>
    <row r="291" spans="1:46">
      <c r="A291" s="11">
        <v>291</v>
      </c>
      <c r="B291" s="57">
        <v>44928</v>
      </c>
      <c r="C291" s="54">
        <v>0.97222222222222221</v>
      </c>
      <c r="D291" s="53">
        <v>4.7</v>
      </c>
      <c r="E291" s="53">
        <v>12.8</v>
      </c>
      <c r="F291" s="53">
        <v>0</v>
      </c>
      <c r="G291" s="53">
        <v>5</v>
      </c>
      <c r="H291" s="53">
        <v>-1E-3</v>
      </c>
      <c r="I291" s="53">
        <v>1.2</v>
      </c>
      <c r="J291" s="53" t="s">
        <v>150</v>
      </c>
      <c r="K291" s="53">
        <v>1.2</v>
      </c>
      <c r="L291" s="53" t="s">
        <v>150</v>
      </c>
      <c r="M291" s="54">
        <v>0.97222222222222221</v>
      </c>
      <c r="N291" s="53">
        <v>2.6</v>
      </c>
      <c r="O291" s="53" t="s">
        <v>150</v>
      </c>
      <c r="P291" s="54">
        <v>0.97190972222222216</v>
      </c>
      <c r="Q291" s="53">
        <v>2</v>
      </c>
      <c r="R291" s="53" t="s">
        <v>150</v>
      </c>
      <c r="S291" s="53">
        <v>0.8</v>
      </c>
      <c r="T291" s="53">
        <v>60.4</v>
      </c>
      <c r="U291" s="53">
        <v>0</v>
      </c>
      <c r="V291" s="53">
        <v>113</v>
      </c>
      <c r="W291" s="53">
        <v>0</v>
      </c>
      <c r="X291" s="53">
        <v>0.50600000000000001</v>
      </c>
      <c r="Y291" s="53">
        <v>18.21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0.19596616168015585</v>
      </c>
      <c r="AC291" s="63" t="s">
        <v>204</v>
      </c>
    </row>
    <row r="292" spans="1:46">
      <c r="A292" s="11">
        <v>292</v>
      </c>
      <c r="B292" s="57">
        <v>44928</v>
      </c>
      <c r="C292" s="54">
        <v>0.97916666666666663</v>
      </c>
      <c r="D292" s="53">
        <v>4.4000000000000004</v>
      </c>
      <c r="E292" s="53">
        <v>12.8</v>
      </c>
      <c r="F292" s="53">
        <v>0</v>
      </c>
      <c r="G292" s="53">
        <v>4.5999999999999996</v>
      </c>
      <c r="H292" s="53">
        <v>-1E-3</v>
      </c>
      <c r="I292" s="53">
        <v>2</v>
      </c>
      <c r="J292" s="53" t="s">
        <v>150</v>
      </c>
      <c r="K292" s="53">
        <v>2.1</v>
      </c>
      <c r="L292" s="53" t="s">
        <v>150</v>
      </c>
      <c r="M292" s="54">
        <v>0.97776620370370371</v>
      </c>
      <c r="N292" s="53">
        <v>2.8</v>
      </c>
      <c r="O292" s="53" t="s">
        <v>151</v>
      </c>
      <c r="P292" s="54">
        <v>0.9744328703703703</v>
      </c>
      <c r="Q292" s="53">
        <v>1.7</v>
      </c>
      <c r="R292" s="53" t="s">
        <v>150</v>
      </c>
      <c r="S292" s="53">
        <v>0.3</v>
      </c>
      <c r="T292" s="53">
        <v>61.5</v>
      </c>
      <c r="U292" s="53">
        <v>0</v>
      </c>
      <c r="V292" s="53">
        <v>99</v>
      </c>
      <c r="W292" s="53">
        <v>0</v>
      </c>
      <c r="X292" s="53">
        <v>0.50600000000000001</v>
      </c>
      <c r="Y292" s="53">
        <v>18.239999999999998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0.19596616168015585</v>
      </c>
      <c r="AC292" s="63" t="s">
        <v>204</v>
      </c>
    </row>
    <row r="293" spans="1:46">
      <c r="A293" s="11">
        <v>293</v>
      </c>
      <c r="B293" s="57">
        <v>44928</v>
      </c>
      <c r="C293" s="54">
        <v>0.98611111111111116</v>
      </c>
      <c r="D293" s="53">
        <v>4.0999999999999996</v>
      </c>
      <c r="E293" s="53">
        <v>12.8</v>
      </c>
      <c r="F293" s="53">
        <v>0</v>
      </c>
      <c r="G293" s="53">
        <v>3.6</v>
      </c>
      <c r="H293" s="53">
        <v>-2E-3</v>
      </c>
      <c r="I293" s="53">
        <v>0.6</v>
      </c>
      <c r="J293" s="53" t="s">
        <v>156</v>
      </c>
      <c r="K293" s="53">
        <v>2</v>
      </c>
      <c r="L293" s="53" t="s">
        <v>150</v>
      </c>
      <c r="M293" s="54">
        <v>0.97917824074074078</v>
      </c>
      <c r="N293" s="53">
        <v>2.2999999999999998</v>
      </c>
      <c r="O293" s="53" t="s">
        <v>150</v>
      </c>
      <c r="P293" s="54">
        <v>0.97956018518518517</v>
      </c>
      <c r="Q293" s="53">
        <v>0</v>
      </c>
      <c r="R293" s="53" t="s">
        <v>159</v>
      </c>
      <c r="S293" s="53">
        <v>0.6</v>
      </c>
      <c r="T293" s="53">
        <v>66.5</v>
      </c>
      <c r="U293" s="53">
        <v>0</v>
      </c>
      <c r="V293" s="53">
        <v>86</v>
      </c>
      <c r="W293" s="53">
        <v>0</v>
      </c>
      <c r="X293" s="53">
        <v>0.50600000000000001</v>
      </c>
      <c r="Y293" s="53">
        <v>18.23</v>
      </c>
      <c r="Z293" s="11">
        <f t="shared" si="684"/>
        <v>-1.2000000000000002</v>
      </c>
      <c r="AA293" s="11">
        <f t="shared" si="685"/>
        <v>0</v>
      </c>
      <c r="AB293" s="53">
        <f t="shared" si="686"/>
        <v>0.19596616168015585</v>
      </c>
      <c r="AC293" s="63" t="s">
        <v>204</v>
      </c>
    </row>
    <row r="294" spans="1:46">
      <c r="A294" s="11">
        <v>294</v>
      </c>
      <c r="B294" s="57">
        <v>44928</v>
      </c>
      <c r="C294" s="54">
        <v>0.99305555555555547</v>
      </c>
      <c r="D294" s="53">
        <v>3.7</v>
      </c>
      <c r="E294" s="53">
        <v>12.8</v>
      </c>
      <c r="F294" s="53">
        <v>0</v>
      </c>
      <c r="G294" s="53">
        <v>3.4</v>
      </c>
      <c r="H294" s="53">
        <v>-2E-3</v>
      </c>
      <c r="I294" s="53">
        <v>0.5</v>
      </c>
      <c r="J294" s="53" t="s">
        <v>153</v>
      </c>
      <c r="K294" s="53">
        <v>0.6</v>
      </c>
      <c r="L294" s="53" t="s">
        <v>156</v>
      </c>
      <c r="M294" s="54">
        <v>0.98612268518518509</v>
      </c>
      <c r="N294" s="53">
        <v>1.3</v>
      </c>
      <c r="O294" s="53" t="s">
        <v>159</v>
      </c>
      <c r="P294" s="54">
        <v>0.99252314814814813</v>
      </c>
      <c r="Q294" s="53">
        <v>0.8</v>
      </c>
      <c r="R294" s="53" t="s">
        <v>159</v>
      </c>
      <c r="S294" s="53">
        <v>0.5</v>
      </c>
      <c r="T294" s="53">
        <v>68.3</v>
      </c>
      <c r="U294" s="53">
        <v>1</v>
      </c>
      <c r="V294" s="53">
        <v>87</v>
      </c>
      <c r="W294" s="53">
        <v>0</v>
      </c>
      <c r="X294" s="53">
        <v>0.50600000000000001</v>
      </c>
      <c r="Y294" s="53">
        <v>18.22</v>
      </c>
      <c r="Z294" s="11">
        <f t="shared" si="684"/>
        <v>-1.2000000000000002</v>
      </c>
      <c r="AA294" s="11">
        <f t="shared" si="685"/>
        <v>0</v>
      </c>
      <c r="AB294" s="53">
        <f t="shared" si="686"/>
        <v>0.19596616168015585</v>
      </c>
      <c r="AC294" s="63" t="s">
        <v>204</v>
      </c>
    </row>
    <row r="295" spans="1:46">
      <c r="A295" s="11">
        <v>295</v>
      </c>
      <c r="B295" s="57">
        <v>44929</v>
      </c>
      <c r="C295" s="54">
        <v>0</v>
      </c>
      <c r="D295" s="53">
        <v>3.3</v>
      </c>
      <c r="E295" s="53">
        <v>12.8</v>
      </c>
      <c r="F295" s="53">
        <v>0</v>
      </c>
      <c r="G295" s="53">
        <v>2.8</v>
      </c>
      <c r="H295" s="53">
        <v>-1E-3</v>
      </c>
      <c r="I295" s="53">
        <v>0.3</v>
      </c>
      <c r="J295" s="53" t="s">
        <v>152</v>
      </c>
      <c r="K295" s="53">
        <v>0.8</v>
      </c>
      <c r="L295" s="53" t="s">
        <v>150</v>
      </c>
      <c r="M295" s="54">
        <v>0.99646990740740737</v>
      </c>
      <c r="N295" s="53">
        <v>1.3</v>
      </c>
      <c r="O295" s="53" t="s">
        <v>152</v>
      </c>
      <c r="P295" s="54">
        <v>0.99502314814814818</v>
      </c>
      <c r="Q295" s="53">
        <v>0</v>
      </c>
      <c r="R295" s="53" t="s">
        <v>158</v>
      </c>
      <c r="S295" s="53">
        <v>0.4</v>
      </c>
      <c r="T295" s="53">
        <v>70.400000000000006</v>
      </c>
      <c r="U295" s="53">
        <v>0</v>
      </c>
      <c r="V295" s="53">
        <v>92</v>
      </c>
      <c r="W295" s="53">
        <v>0</v>
      </c>
      <c r="X295" s="53">
        <v>0.505</v>
      </c>
      <c r="Y295" s="53">
        <v>18.21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0.19548250476151111</v>
      </c>
      <c r="AC295" s="63" t="s">
        <v>204</v>
      </c>
      <c r="AE295" s="11">
        <f t="shared" ref="AE295" si="767">SUM(F295:F300)</f>
        <v>0</v>
      </c>
      <c r="AF295" s="11">
        <f t="shared" ref="AF295" si="768">AVERAGE(AB295:AB300)</f>
        <v>0.19548250476151111</v>
      </c>
      <c r="AG295" s="11">
        <f t="shared" ref="AG295" si="769">AVERAGE(G295:G300)</f>
        <v>2.4499999999999997</v>
      </c>
      <c r="AH295" s="11" t="e">
        <f t="shared" ref="AH295" si="770">AVERAGE(AC295:AC300)</f>
        <v>#DIV/0!</v>
      </c>
      <c r="AI295" s="11">
        <f t="shared" ref="AI295" si="771">AVERAGE(T295:T300)</f>
        <v>72.98333333333332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538</v>
      </c>
      <c r="AM295" s="17">
        <f t="shared" ref="AM295" si="775">AVERAGE(W295:W300)</f>
        <v>0</v>
      </c>
      <c r="AN295" s="11">
        <f t="shared" ref="AN295" si="776">AVERAGE(I295:I300)</f>
        <v>0.15000000000000002</v>
      </c>
      <c r="AO295" s="11">
        <f t="shared" ref="AO295" si="777">MAX(K295:K300)</f>
        <v>0.8</v>
      </c>
      <c r="AP295" s="13" t="str">
        <f t="shared" ref="AP295" ca="1" si="778">INDIRECT(ADDRESS(MATCH(AO295,K295:K300,0)+A295-1,12))</f>
        <v>ESE</v>
      </c>
      <c r="AQ295" s="13">
        <f t="shared" ref="AQ295" ca="1" si="779">INDIRECT(ADDRESS(MATCH(AO295,K295:K300,0)+A295-1,13))</f>
        <v>0.99646990740740737</v>
      </c>
      <c r="AR295" s="11">
        <f t="shared" ref="AR295" si="780">MAX(N295:N300)</f>
        <v>1.3</v>
      </c>
      <c r="AS295" s="13" t="str">
        <f t="shared" ref="AS295" ca="1" si="781">INDIRECT(ADDRESS(MATCH(AR295,N295:N300,0)+A295-1,15))</f>
        <v>E</v>
      </c>
      <c r="AT295" s="13">
        <f t="shared" ref="AT295" ca="1" si="782">INDIRECT(ADDRESS(MATCH(AR295,N295:N300,0)+A295-1,16))</f>
        <v>0.99502314814814818</v>
      </c>
    </row>
    <row r="296" spans="1:46">
      <c r="A296" s="11">
        <v>296</v>
      </c>
      <c r="B296" s="57">
        <v>44929</v>
      </c>
      <c r="C296" s="54">
        <v>6.9444444444444441E-3</v>
      </c>
      <c r="D296" s="53">
        <v>2.9</v>
      </c>
      <c r="E296" s="53">
        <v>12.8</v>
      </c>
      <c r="F296" s="53">
        <v>0</v>
      </c>
      <c r="G296" s="53">
        <v>2.2999999999999998</v>
      </c>
      <c r="H296" s="53">
        <v>-2E-3</v>
      </c>
      <c r="I296" s="53">
        <v>0.1</v>
      </c>
      <c r="J296" s="53" t="s">
        <v>148</v>
      </c>
      <c r="K296" s="53">
        <v>0.3</v>
      </c>
      <c r="L296" s="53" t="s">
        <v>148</v>
      </c>
      <c r="M296" s="54">
        <v>1.1574074074074073E-5</v>
      </c>
      <c r="N296" s="53">
        <v>0.7</v>
      </c>
      <c r="O296" s="53" t="s">
        <v>148</v>
      </c>
      <c r="P296" s="54">
        <v>2.9745370370370373E-3</v>
      </c>
      <c r="Q296" s="53">
        <v>0</v>
      </c>
      <c r="R296" s="53" t="s">
        <v>152</v>
      </c>
      <c r="S296" s="53">
        <v>0.1</v>
      </c>
      <c r="T296" s="53">
        <v>72.8</v>
      </c>
      <c r="U296" s="53">
        <v>0</v>
      </c>
      <c r="V296" s="53">
        <v>78</v>
      </c>
      <c r="W296" s="53">
        <v>0</v>
      </c>
      <c r="X296" s="53">
        <v>0.505</v>
      </c>
      <c r="Y296" s="53">
        <v>18.21</v>
      </c>
      <c r="Z296" s="11">
        <f t="shared" si="684"/>
        <v>-1.2000000000000002</v>
      </c>
      <c r="AA296" s="11">
        <f t="shared" si="685"/>
        <v>0</v>
      </c>
      <c r="AB296" s="53">
        <f t="shared" si="686"/>
        <v>0.19548250476151111</v>
      </c>
      <c r="AC296" s="63" t="s">
        <v>204</v>
      </c>
    </row>
    <row r="297" spans="1:46">
      <c r="A297" s="11">
        <v>297</v>
      </c>
      <c r="B297" s="57">
        <v>44929</v>
      </c>
      <c r="C297" s="54">
        <v>1.3888888888888888E-2</v>
      </c>
      <c r="D297" s="53">
        <v>2.4</v>
      </c>
      <c r="E297" s="53">
        <v>12.8</v>
      </c>
      <c r="F297" s="53">
        <v>0</v>
      </c>
      <c r="G297" s="53">
        <v>2.8</v>
      </c>
      <c r="H297" s="53">
        <v>-1E-3</v>
      </c>
      <c r="I297" s="53">
        <v>0.2</v>
      </c>
      <c r="J297" s="53" t="s">
        <v>159</v>
      </c>
      <c r="K297" s="53">
        <v>0.2</v>
      </c>
      <c r="L297" s="53" t="s">
        <v>159</v>
      </c>
      <c r="M297" s="54">
        <v>1.3888888888888888E-2</v>
      </c>
      <c r="N297" s="53">
        <v>0.7</v>
      </c>
      <c r="O297" s="53" t="s">
        <v>150</v>
      </c>
      <c r="P297" s="54">
        <v>1.3761574074074074E-2</v>
      </c>
      <c r="Q297" s="53">
        <v>0.4</v>
      </c>
      <c r="R297" s="53" t="s">
        <v>150</v>
      </c>
      <c r="S297" s="53">
        <v>0.2</v>
      </c>
      <c r="T297" s="53">
        <v>71.7</v>
      </c>
      <c r="U297" s="53">
        <v>0</v>
      </c>
      <c r="V297" s="53">
        <v>101</v>
      </c>
      <c r="W297" s="53">
        <v>0</v>
      </c>
      <c r="X297" s="53">
        <v>0.505</v>
      </c>
      <c r="Y297" s="53">
        <v>18.21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0.19548250476151111</v>
      </c>
      <c r="AC297" s="63" t="s">
        <v>204</v>
      </c>
    </row>
    <row r="298" spans="1:46">
      <c r="A298" s="11">
        <v>298</v>
      </c>
      <c r="B298" s="57">
        <v>44929</v>
      </c>
      <c r="C298" s="54">
        <v>2.0833333333333332E-2</v>
      </c>
      <c r="D298" s="53">
        <v>2</v>
      </c>
      <c r="E298" s="53">
        <v>12.8</v>
      </c>
      <c r="F298" s="53">
        <v>0</v>
      </c>
      <c r="G298" s="53">
        <v>2.2000000000000002</v>
      </c>
      <c r="H298" s="53">
        <v>-1E-3</v>
      </c>
      <c r="I298" s="53">
        <v>0.1</v>
      </c>
      <c r="J298" s="53" t="s">
        <v>151</v>
      </c>
      <c r="K298" s="53">
        <v>0.2</v>
      </c>
      <c r="L298" s="53" t="s">
        <v>159</v>
      </c>
      <c r="M298" s="54">
        <v>1.5138888888888889E-2</v>
      </c>
      <c r="N298" s="53">
        <v>0.7</v>
      </c>
      <c r="O298" s="53" t="s">
        <v>160</v>
      </c>
      <c r="P298" s="54">
        <v>2.0324074074074074E-2</v>
      </c>
      <c r="Q298" s="53">
        <v>0.2</v>
      </c>
      <c r="R298" s="53" t="s">
        <v>160</v>
      </c>
      <c r="S298" s="53">
        <v>0.2</v>
      </c>
      <c r="T298" s="53">
        <v>73.400000000000006</v>
      </c>
      <c r="U298" s="53">
        <v>0</v>
      </c>
      <c r="V298" s="53">
        <v>71</v>
      </c>
      <c r="W298" s="53">
        <v>0</v>
      </c>
      <c r="X298" s="53">
        <v>0.505</v>
      </c>
      <c r="Y298" s="53">
        <v>18.239999999999998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0.19548250476151111</v>
      </c>
      <c r="AC298" s="63" t="s">
        <v>204</v>
      </c>
    </row>
    <row r="299" spans="1:46">
      <c r="A299" s="11">
        <v>299</v>
      </c>
      <c r="B299" s="57">
        <v>44929</v>
      </c>
      <c r="C299" s="54">
        <v>2.7777777777777776E-2</v>
      </c>
      <c r="D299" s="53">
        <v>1.6</v>
      </c>
      <c r="E299" s="53">
        <v>12.8</v>
      </c>
      <c r="F299" s="53">
        <v>0</v>
      </c>
      <c r="G299" s="53">
        <v>1.8</v>
      </c>
      <c r="H299" s="53">
        <v>-1E-3</v>
      </c>
      <c r="I299" s="53">
        <v>0.2</v>
      </c>
      <c r="J299" s="53" t="s">
        <v>161</v>
      </c>
      <c r="K299" s="53">
        <v>0.2</v>
      </c>
      <c r="L299" s="53" t="s">
        <v>160</v>
      </c>
      <c r="M299" s="54">
        <v>2.3124999999999996E-2</v>
      </c>
      <c r="N299" s="53">
        <v>0.7</v>
      </c>
      <c r="O299" s="53" t="s">
        <v>160</v>
      </c>
      <c r="P299" s="54">
        <v>2.1493055555555557E-2</v>
      </c>
      <c r="Q299" s="53">
        <v>0.3</v>
      </c>
      <c r="R299" s="53" t="s">
        <v>161</v>
      </c>
      <c r="S299" s="53">
        <v>0.2</v>
      </c>
      <c r="T299" s="53">
        <v>76.400000000000006</v>
      </c>
      <c r="U299" s="53">
        <v>0</v>
      </c>
      <c r="V299" s="53">
        <v>80</v>
      </c>
      <c r="W299" s="53">
        <v>0</v>
      </c>
      <c r="X299" s="53">
        <v>0.505</v>
      </c>
      <c r="Y299" s="53">
        <v>18.21</v>
      </c>
      <c r="Z299" s="11">
        <f t="shared" si="684"/>
        <v>-0.60000000000000009</v>
      </c>
      <c r="AA299" s="11">
        <f t="shared" si="685"/>
        <v>0</v>
      </c>
      <c r="AB299" s="53">
        <f t="shared" si="686"/>
        <v>0.19548250476151111</v>
      </c>
      <c r="AC299" s="63" t="s">
        <v>204</v>
      </c>
    </row>
    <row r="300" spans="1:46">
      <c r="A300" s="11">
        <v>300</v>
      </c>
      <c r="B300" s="57">
        <v>44929</v>
      </c>
      <c r="C300" s="54">
        <v>3.4722222222222224E-2</v>
      </c>
      <c r="D300" s="53">
        <v>1.2</v>
      </c>
      <c r="E300" s="53">
        <v>12.8</v>
      </c>
      <c r="F300" s="53">
        <v>0</v>
      </c>
      <c r="G300" s="53">
        <v>2.8</v>
      </c>
      <c r="H300" s="53">
        <v>0</v>
      </c>
      <c r="I300" s="53">
        <v>0</v>
      </c>
      <c r="J300" s="53" t="s">
        <v>161</v>
      </c>
      <c r="K300" s="53">
        <v>0.2</v>
      </c>
      <c r="L300" s="53" t="s">
        <v>161</v>
      </c>
      <c r="M300" s="54">
        <v>2.7858796296296298E-2</v>
      </c>
      <c r="N300" s="53">
        <v>0.4</v>
      </c>
      <c r="O300" s="53" t="s">
        <v>161</v>
      </c>
      <c r="P300" s="54">
        <v>2.7789351851851853E-2</v>
      </c>
      <c r="Q300" s="53">
        <v>0</v>
      </c>
      <c r="R300" s="53" t="s">
        <v>161</v>
      </c>
      <c r="S300" s="53">
        <v>0</v>
      </c>
      <c r="T300" s="53">
        <v>73.2</v>
      </c>
      <c r="U300" s="53">
        <v>0</v>
      </c>
      <c r="V300" s="53">
        <v>116</v>
      </c>
      <c r="W300" s="53">
        <v>0</v>
      </c>
      <c r="X300" s="53">
        <v>0.505</v>
      </c>
      <c r="Y300" s="53">
        <v>18.23</v>
      </c>
      <c r="Z300" s="11">
        <f t="shared" si="684"/>
        <v>0</v>
      </c>
      <c r="AA300" s="11">
        <f t="shared" si="685"/>
        <v>0</v>
      </c>
      <c r="AB300" s="53">
        <f t="shared" si="686"/>
        <v>0.19548250476151111</v>
      </c>
      <c r="AC300" s="63" t="s">
        <v>204</v>
      </c>
    </row>
    <row r="301" spans="1:46">
      <c r="A301" s="11">
        <v>301</v>
      </c>
      <c r="B301" s="57">
        <v>44929</v>
      </c>
      <c r="C301" s="54">
        <v>4.1666666666666664E-2</v>
      </c>
      <c r="D301" s="53">
        <v>0.9</v>
      </c>
      <c r="E301" s="53">
        <v>12.8</v>
      </c>
      <c r="F301" s="53">
        <v>0</v>
      </c>
      <c r="G301" s="53">
        <v>1.4</v>
      </c>
      <c r="H301" s="53">
        <v>0</v>
      </c>
      <c r="I301" s="53">
        <v>0.2</v>
      </c>
      <c r="J301" s="53" t="s">
        <v>158</v>
      </c>
      <c r="K301" s="53">
        <v>0.2</v>
      </c>
      <c r="L301" s="53" t="s">
        <v>158</v>
      </c>
      <c r="M301" s="54">
        <v>4.1666666666666664E-2</v>
      </c>
      <c r="N301" s="53">
        <v>0.7</v>
      </c>
      <c r="O301" s="53" t="s">
        <v>162</v>
      </c>
      <c r="P301" s="54">
        <v>3.9618055555555552E-2</v>
      </c>
      <c r="Q301" s="53">
        <v>0.6</v>
      </c>
      <c r="R301" s="53" t="s">
        <v>152</v>
      </c>
      <c r="S301" s="53">
        <v>0.2</v>
      </c>
      <c r="T301" s="53">
        <v>78.2</v>
      </c>
      <c r="U301" s="53">
        <v>1</v>
      </c>
      <c r="V301" s="53">
        <v>68</v>
      </c>
      <c r="W301" s="53">
        <v>0</v>
      </c>
      <c r="X301" s="53">
        <v>0.505</v>
      </c>
      <c r="Y301" s="53">
        <v>18.23</v>
      </c>
      <c r="Z301" s="11">
        <f t="shared" si="684"/>
        <v>0</v>
      </c>
      <c r="AA301" s="11">
        <f t="shared" si="685"/>
        <v>0</v>
      </c>
      <c r="AB301" s="53">
        <f t="shared" si="686"/>
        <v>0.19548250476151111</v>
      </c>
      <c r="AC301" s="63" t="s">
        <v>204</v>
      </c>
      <c r="AE301" s="11">
        <f t="shared" ref="AE301" si="783">SUM(F301:F306)</f>
        <v>0</v>
      </c>
      <c r="AF301" s="11">
        <f t="shared" ref="AF301" si="784">AVERAGE(AB301:AB306)</f>
        <v>0.19548250476151111</v>
      </c>
      <c r="AG301" s="11">
        <f t="shared" ref="AG301" si="785">AVERAGE(G301:G306)</f>
        <v>1.4333333333333336</v>
      </c>
      <c r="AH301" s="11" t="e">
        <f t="shared" ref="AH301" si="786">AVERAGE(AC301:AC306)</f>
        <v>#DIV/0!</v>
      </c>
      <c r="AI301" s="11">
        <f t="shared" ref="AI301" si="787">AVERAGE(T301:T306)</f>
        <v>78.75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576</v>
      </c>
      <c r="AM301" s="17">
        <f t="shared" ref="AM301" si="791">AVERAGE(W301:W306)</f>
        <v>0</v>
      </c>
      <c r="AN301" s="11">
        <f t="shared" ref="AN301" si="792">AVERAGE(I301:I306)</f>
        <v>0.13333333333333333</v>
      </c>
      <c r="AO301" s="11">
        <f t="shared" ref="AO301" si="793">MAX(K301:K306)</f>
        <v>0.4</v>
      </c>
      <c r="AP301" s="13" t="str">
        <f t="shared" ref="AP301" ca="1" si="794">INDIRECT(ADDRESS(MATCH(AO301,K301:K306,0)+A301-1,12))</f>
        <v>ESE</v>
      </c>
      <c r="AQ301" s="13">
        <f t="shared" ref="AQ301" ca="1" si="795">INDIRECT(ADDRESS(MATCH(AO301,K301:K306,0)+A301-1,13))</f>
        <v>5.785879629629629E-2</v>
      </c>
      <c r="AR301" s="11">
        <f t="shared" ref="AR301" si="796">MAX(N301:N306)</f>
        <v>1.4</v>
      </c>
      <c r="AS301" s="13" t="str">
        <f t="shared" ref="AS301" ca="1" si="797">INDIRECT(ADDRESS(MATCH(AR301,N301:N306,0)+A301-1,15))</f>
        <v>ESE</v>
      </c>
      <c r="AT301" s="13">
        <f t="shared" ref="AT301" ca="1" si="798">INDIRECT(ADDRESS(MATCH(AR301,N301:N306,0)+A301-1,16))</f>
        <v>5.6435185185185179E-2</v>
      </c>
    </row>
    <row r="302" spans="1:46">
      <c r="A302" s="11">
        <v>302</v>
      </c>
      <c r="B302" s="57">
        <v>44929</v>
      </c>
      <c r="C302" s="54">
        <v>4.8611111111111112E-2</v>
      </c>
      <c r="D302" s="53">
        <v>0.6</v>
      </c>
      <c r="E302" s="53">
        <v>12.8</v>
      </c>
      <c r="F302" s="53">
        <v>0</v>
      </c>
      <c r="G302" s="53">
        <v>0.8</v>
      </c>
      <c r="H302" s="53">
        <v>-1E-3</v>
      </c>
      <c r="I302" s="53">
        <v>0</v>
      </c>
      <c r="J302" s="53" t="s">
        <v>152</v>
      </c>
      <c r="K302" s="53">
        <v>0.2</v>
      </c>
      <c r="L302" s="53" t="s">
        <v>149</v>
      </c>
      <c r="M302" s="54">
        <v>4.3807870370370372E-2</v>
      </c>
      <c r="N302" s="53">
        <v>0.6</v>
      </c>
      <c r="O302" s="53" t="s">
        <v>152</v>
      </c>
      <c r="P302" s="54">
        <v>4.1678240740740745E-2</v>
      </c>
      <c r="Q302" s="53">
        <v>0</v>
      </c>
      <c r="R302" s="53" t="s">
        <v>152</v>
      </c>
      <c r="S302" s="53">
        <v>0.1</v>
      </c>
      <c r="T302" s="53">
        <v>81.400000000000006</v>
      </c>
      <c r="U302" s="53">
        <v>0</v>
      </c>
      <c r="V302" s="53">
        <v>94</v>
      </c>
      <c r="W302" s="53">
        <v>0</v>
      </c>
      <c r="X302" s="53">
        <v>0.505</v>
      </c>
      <c r="Y302" s="53">
        <v>18.25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0.19548250476151111</v>
      </c>
      <c r="AC302" s="63" t="s">
        <v>204</v>
      </c>
    </row>
    <row r="303" spans="1:46">
      <c r="A303" s="11">
        <v>303</v>
      </c>
      <c r="B303" s="57">
        <v>44929</v>
      </c>
      <c r="C303" s="54">
        <v>5.5555555555555552E-2</v>
      </c>
      <c r="D303" s="53">
        <v>0.4</v>
      </c>
      <c r="E303" s="53">
        <v>12.8</v>
      </c>
      <c r="F303" s="53">
        <v>0</v>
      </c>
      <c r="G303" s="53">
        <v>1.1000000000000001</v>
      </c>
      <c r="H303" s="53">
        <v>0</v>
      </c>
      <c r="I303" s="53">
        <v>0.2</v>
      </c>
      <c r="J303" s="53" t="s">
        <v>152</v>
      </c>
      <c r="K303" s="53">
        <v>0.2</v>
      </c>
      <c r="L303" s="53" t="s">
        <v>152</v>
      </c>
      <c r="M303" s="54">
        <v>5.5555555555555552E-2</v>
      </c>
      <c r="N303" s="53">
        <v>0.7</v>
      </c>
      <c r="O303" s="53" t="s">
        <v>160</v>
      </c>
      <c r="P303" s="54">
        <v>5.4293981481481485E-2</v>
      </c>
      <c r="Q303" s="53">
        <v>0.7</v>
      </c>
      <c r="R303" s="53" t="s">
        <v>151</v>
      </c>
      <c r="S303" s="53">
        <v>0.2</v>
      </c>
      <c r="T303" s="53">
        <v>79.900000000000006</v>
      </c>
      <c r="U303" s="53">
        <v>0</v>
      </c>
      <c r="V303" s="53">
        <v>91</v>
      </c>
      <c r="W303" s="53">
        <v>0</v>
      </c>
      <c r="X303" s="53">
        <v>0.505</v>
      </c>
      <c r="Y303" s="53">
        <v>18.239999999999998</v>
      </c>
      <c r="Z303" s="11">
        <f t="shared" si="684"/>
        <v>0</v>
      </c>
      <c r="AA303" s="11">
        <f t="shared" si="685"/>
        <v>0</v>
      </c>
      <c r="AB303" s="53">
        <f t="shared" si="686"/>
        <v>0.19548250476151111</v>
      </c>
      <c r="AC303" s="63" t="s">
        <v>204</v>
      </c>
    </row>
    <row r="304" spans="1:46">
      <c r="A304" s="11">
        <v>304</v>
      </c>
      <c r="B304" s="57">
        <v>44929</v>
      </c>
      <c r="C304" s="54">
        <v>6.25E-2</v>
      </c>
      <c r="D304" s="53">
        <v>0.1</v>
      </c>
      <c r="E304" s="53">
        <v>12.8</v>
      </c>
      <c r="F304" s="53">
        <v>0</v>
      </c>
      <c r="G304" s="53">
        <v>1.2</v>
      </c>
      <c r="H304" s="53">
        <v>-1E-3</v>
      </c>
      <c r="I304" s="53">
        <v>0.3</v>
      </c>
      <c r="J304" s="53" t="s">
        <v>158</v>
      </c>
      <c r="K304" s="53">
        <v>0.4</v>
      </c>
      <c r="L304" s="53" t="s">
        <v>150</v>
      </c>
      <c r="M304" s="54">
        <v>5.785879629629629E-2</v>
      </c>
      <c r="N304" s="53">
        <v>1.4</v>
      </c>
      <c r="O304" s="53" t="s">
        <v>150</v>
      </c>
      <c r="P304" s="54">
        <v>5.6435185185185179E-2</v>
      </c>
      <c r="Q304" s="53">
        <v>0</v>
      </c>
      <c r="R304" s="53" t="s">
        <v>155</v>
      </c>
      <c r="S304" s="53">
        <v>0.4</v>
      </c>
      <c r="T304" s="53">
        <v>80.5</v>
      </c>
      <c r="U304" s="53">
        <v>0</v>
      </c>
      <c r="V304" s="53">
        <v>97</v>
      </c>
      <c r="W304" s="53">
        <v>0</v>
      </c>
      <c r="X304" s="53">
        <v>0.505</v>
      </c>
      <c r="Y304" s="53">
        <v>18.27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0.19548250476151111</v>
      </c>
      <c r="AC304" s="63" t="s">
        <v>204</v>
      </c>
    </row>
    <row r="305" spans="1:46">
      <c r="A305" s="11">
        <v>305</v>
      </c>
      <c r="B305" s="57">
        <v>44929</v>
      </c>
      <c r="C305" s="54">
        <v>6.9444444444444434E-2</v>
      </c>
      <c r="D305" s="53">
        <v>0</v>
      </c>
      <c r="E305" s="53">
        <v>12.7</v>
      </c>
      <c r="F305" s="53">
        <v>0</v>
      </c>
      <c r="G305" s="53">
        <v>1.9</v>
      </c>
      <c r="H305" s="53">
        <v>0</v>
      </c>
      <c r="I305" s="53">
        <v>0.1</v>
      </c>
      <c r="J305" s="53" t="s">
        <v>150</v>
      </c>
      <c r="K305" s="53">
        <v>0.3</v>
      </c>
      <c r="L305" s="53" t="s">
        <v>158</v>
      </c>
      <c r="M305" s="54">
        <v>6.2511574074074081E-2</v>
      </c>
      <c r="N305" s="53">
        <v>0.7</v>
      </c>
      <c r="O305" s="53" t="s">
        <v>152</v>
      </c>
      <c r="P305" s="54">
        <v>6.2986111111111118E-2</v>
      </c>
      <c r="Q305" s="53">
        <v>0</v>
      </c>
      <c r="R305" s="53" t="s">
        <v>150</v>
      </c>
      <c r="S305" s="53">
        <v>0.2</v>
      </c>
      <c r="T305" s="53">
        <v>77.2</v>
      </c>
      <c r="U305" s="53">
        <v>0</v>
      </c>
      <c r="V305" s="53">
        <v>120</v>
      </c>
      <c r="W305" s="53">
        <v>0</v>
      </c>
      <c r="X305" s="53">
        <v>0.505</v>
      </c>
      <c r="Y305" s="53">
        <v>18.260000000000002</v>
      </c>
      <c r="Z305" s="11">
        <f t="shared" si="684"/>
        <v>0</v>
      </c>
      <c r="AA305" s="11">
        <f t="shared" si="685"/>
        <v>0</v>
      </c>
      <c r="AB305" s="53">
        <f t="shared" si="686"/>
        <v>0.19548250476151111</v>
      </c>
      <c r="AC305" s="63" t="s">
        <v>204</v>
      </c>
    </row>
    <row r="306" spans="1:46">
      <c r="A306" s="11">
        <v>306</v>
      </c>
      <c r="B306" s="57">
        <v>44929</v>
      </c>
      <c r="C306" s="54">
        <v>7.6388888888888895E-2</v>
      </c>
      <c r="D306" s="53">
        <v>-0.1</v>
      </c>
      <c r="E306" s="53">
        <v>12.7</v>
      </c>
      <c r="F306" s="53">
        <v>0</v>
      </c>
      <c r="G306" s="53">
        <v>2.2000000000000002</v>
      </c>
      <c r="H306" s="53">
        <v>0</v>
      </c>
      <c r="I306" s="53">
        <v>0</v>
      </c>
      <c r="J306" s="53" t="s">
        <v>162</v>
      </c>
      <c r="K306" s="53">
        <v>0.1</v>
      </c>
      <c r="L306" s="53" t="s">
        <v>150</v>
      </c>
      <c r="M306" s="54">
        <v>6.9456018518518514E-2</v>
      </c>
      <c r="N306" s="53">
        <v>0</v>
      </c>
      <c r="O306" s="53" t="s">
        <v>150</v>
      </c>
      <c r="P306" s="54">
        <v>6.9456018518518514E-2</v>
      </c>
      <c r="Q306" s="53">
        <v>0</v>
      </c>
      <c r="R306" s="53" t="s">
        <v>157</v>
      </c>
      <c r="S306" s="53">
        <v>0</v>
      </c>
      <c r="T306" s="53">
        <v>75.3</v>
      </c>
      <c r="U306" s="53">
        <v>0</v>
      </c>
      <c r="V306" s="53">
        <v>106</v>
      </c>
      <c r="W306" s="53">
        <v>0</v>
      </c>
      <c r="X306" s="53">
        <v>0.505</v>
      </c>
      <c r="Y306" s="53">
        <v>18.27</v>
      </c>
      <c r="Z306" s="11">
        <f t="shared" si="684"/>
        <v>0</v>
      </c>
      <c r="AA306" s="11">
        <f t="shared" si="685"/>
        <v>0</v>
      </c>
      <c r="AB306" s="53">
        <f t="shared" si="686"/>
        <v>0.19548250476151111</v>
      </c>
      <c r="AC306" s="63" t="s">
        <v>204</v>
      </c>
    </row>
    <row r="307" spans="1:46">
      <c r="A307" s="11">
        <v>307</v>
      </c>
      <c r="B307" s="57">
        <v>44929</v>
      </c>
      <c r="C307" s="54">
        <v>8.3333333333333329E-2</v>
      </c>
      <c r="D307" s="53">
        <v>-0.2</v>
      </c>
      <c r="E307" s="53">
        <v>12.7</v>
      </c>
      <c r="F307" s="53">
        <v>0</v>
      </c>
      <c r="G307" s="53">
        <v>1.1000000000000001</v>
      </c>
      <c r="H307" s="53">
        <v>-1E-3</v>
      </c>
      <c r="I307" s="53">
        <v>0</v>
      </c>
      <c r="J307" s="53" t="s">
        <v>157</v>
      </c>
      <c r="K307" s="53">
        <v>0</v>
      </c>
      <c r="L307" s="53" t="s">
        <v>157</v>
      </c>
      <c r="M307" s="54">
        <v>8.3333333333333329E-2</v>
      </c>
      <c r="N307" s="53">
        <v>0.7</v>
      </c>
      <c r="O307" s="53" t="s">
        <v>157</v>
      </c>
      <c r="P307" s="54">
        <v>8.0613425925925922E-2</v>
      </c>
      <c r="Q307" s="53">
        <v>0</v>
      </c>
      <c r="R307" s="53" t="s">
        <v>157</v>
      </c>
      <c r="S307" s="53">
        <v>0.1</v>
      </c>
      <c r="T307" s="53">
        <v>80.900000000000006</v>
      </c>
      <c r="U307" s="53">
        <v>0</v>
      </c>
      <c r="V307" s="53">
        <v>60</v>
      </c>
      <c r="W307" s="53">
        <v>0</v>
      </c>
      <c r="X307" s="53">
        <v>0.505</v>
      </c>
      <c r="Y307" s="53">
        <v>18.3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0.19548250476151111</v>
      </c>
      <c r="AC307" s="63" t="s">
        <v>204</v>
      </c>
      <c r="AE307" s="11">
        <f t="shared" ref="AE307" si="799">SUM(F307:F312)</f>
        <v>0</v>
      </c>
      <c r="AF307" s="11">
        <f t="shared" ref="AF307" si="800">AVERAGE(AB307:AB312)</f>
        <v>0.19548250476151111</v>
      </c>
      <c r="AG307" s="11">
        <f t="shared" ref="AG307" si="801">AVERAGE(G307:G312)</f>
        <v>1.1166666666666667</v>
      </c>
      <c r="AH307" s="11" t="e">
        <f t="shared" ref="AH307" si="802">AVERAGE(AC307:AC312)</f>
        <v>#DIV/0!</v>
      </c>
      <c r="AI307" s="11">
        <f t="shared" ref="AI307" si="803">AVERAGE(T307:T312)</f>
        <v>80.899999999999991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519</v>
      </c>
      <c r="AM307" s="17">
        <f t="shared" ref="AM307" si="807">AVERAGE(W307:W312)</f>
        <v>0</v>
      </c>
      <c r="AN307" s="11">
        <f t="shared" ref="AN307" si="808">AVERAGE(I307:I312)</f>
        <v>6.6666666666666666E-2</v>
      </c>
      <c r="AO307" s="11">
        <f t="shared" ref="AO307" si="809">MAX(K307:K312)</f>
        <v>0.3</v>
      </c>
      <c r="AP307" s="13" t="str">
        <f t="shared" ref="AP307" ca="1" si="810">INDIRECT(ADDRESS(MATCH(AO307,K307:K312,0)+A307-1,12))</f>
        <v>N</v>
      </c>
      <c r="AQ307" s="13">
        <f t="shared" ref="AQ307" ca="1" si="811">INDIRECT(ADDRESS(MATCH(AO307,K307:K312,0)+A307-1,13))</f>
        <v>8.7094907407407399E-2</v>
      </c>
      <c r="AR307" s="11">
        <f t="shared" ref="AR307" si="812">MAX(N307:N312)</f>
        <v>1.3</v>
      </c>
      <c r="AS307" s="13" t="str">
        <f t="shared" ref="AS307" ca="1" si="813">INDIRECT(ADDRESS(MATCH(AR307,N307:N312,0)+A307-1,15))</f>
        <v>E</v>
      </c>
      <c r="AT307" s="13">
        <f t="shared" ref="AT307" ca="1" si="814">INDIRECT(ADDRESS(MATCH(AR307,N307:N312,0)+A307-1,16))</f>
        <v>8.5023148148148153E-2</v>
      </c>
    </row>
    <row r="308" spans="1:46">
      <c r="A308" s="11">
        <v>308</v>
      </c>
      <c r="B308" s="57">
        <v>44929</v>
      </c>
      <c r="C308" s="54">
        <v>9.0277777777777776E-2</v>
      </c>
      <c r="D308" s="53">
        <v>-0.2</v>
      </c>
      <c r="E308" s="53">
        <v>12.7</v>
      </c>
      <c r="F308" s="53">
        <v>0</v>
      </c>
      <c r="G308" s="53">
        <v>1.3</v>
      </c>
      <c r="H308" s="53">
        <v>0</v>
      </c>
      <c r="I308" s="53">
        <v>0.3</v>
      </c>
      <c r="J308" s="53" t="s">
        <v>155</v>
      </c>
      <c r="K308" s="53">
        <v>0.3</v>
      </c>
      <c r="L308" s="53" t="s">
        <v>162</v>
      </c>
      <c r="M308" s="54">
        <v>8.7094907407407399E-2</v>
      </c>
      <c r="N308" s="53">
        <v>1.3</v>
      </c>
      <c r="O308" s="53" t="s">
        <v>152</v>
      </c>
      <c r="P308" s="54">
        <v>8.5023148148148153E-2</v>
      </c>
      <c r="Q308" s="53">
        <v>0</v>
      </c>
      <c r="R308" s="53" t="s">
        <v>154</v>
      </c>
      <c r="S308" s="53">
        <v>0.4</v>
      </c>
      <c r="T308" s="53">
        <v>79.7</v>
      </c>
      <c r="U308" s="53">
        <v>0</v>
      </c>
      <c r="V308" s="53">
        <v>83</v>
      </c>
      <c r="W308" s="53">
        <v>0</v>
      </c>
      <c r="X308" s="53">
        <v>0.505</v>
      </c>
      <c r="Y308" s="53">
        <v>18.27</v>
      </c>
      <c r="Z308" s="11">
        <f t="shared" si="684"/>
        <v>0</v>
      </c>
      <c r="AA308" s="11">
        <f t="shared" si="685"/>
        <v>0</v>
      </c>
      <c r="AB308" s="53">
        <f t="shared" si="686"/>
        <v>0.19548250476151111</v>
      </c>
      <c r="AC308" s="63" t="s">
        <v>204</v>
      </c>
    </row>
    <row r="309" spans="1:46">
      <c r="A309" s="11">
        <v>309</v>
      </c>
      <c r="B309" s="57">
        <v>44929</v>
      </c>
      <c r="C309" s="54">
        <v>9.7222222222222224E-2</v>
      </c>
      <c r="D309" s="53">
        <v>-0.4</v>
      </c>
      <c r="E309" s="53">
        <v>12.7</v>
      </c>
      <c r="F309" s="53">
        <v>0</v>
      </c>
      <c r="G309" s="53">
        <v>0.7</v>
      </c>
      <c r="H309" s="53">
        <v>-1E-3</v>
      </c>
      <c r="I309" s="53">
        <v>0</v>
      </c>
      <c r="J309" s="53" t="s">
        <v>154</v>
      </c>
      <c r="K309" s="53">
        <v>0.3</v>
      </c>
      <c r="L309" s="53" t="s">
        <v>158</v>
      </c>
      <c r="M309" s="54">
        <v>9.1099537037037034E-2</v>
      </c>
      <c r="N309" s="53">
        <v>0</v>
      </c>
      <c r="O309" s="53" t="s">
        <v>154</v>
      </c>
      <c r="P309" s="54">
        <v>9.0289351851851843E-2</v>
      </c>
      <c r="Q309" s="53">
        <v>0</v>
      </c>
      <c r="R309" s="53" t="s">
        <v>154</v>
      </c>
      <c r="S309" s="53">
        <v>0</v>
      </c>
      <c r="T309" s="53">
        <v>81.3</v>
      </c>
      <c r="U309" s="53">
        <v>0</v>
      </c>
      <c r="V309" s="53">
        <v>82</v>
      </c>
      <c r="W309" s="53">
        <v>0</v>
      </c>
      <c r="X309" s="53">
        <v>0.505</v>
      </c>
      <c r="Y309" s="53">
        <v>18.29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0.19548250476151111</v>
      </c>
      <c r="AC309" s="63" t="s">
        <v>204</v>
      </c>
    </row>
    <row r="310" spans="1:46">
      <c r="A310" s="11">
        <v>310</v>
      </c>
      <c r="B310" s="57">
        <v>44929</v>
      </c>
      <c r="C310" s="54">
        <v>0.10416666666666667</v>
      </c>
      <c r="D310" s="53">
        <v>-0.5</v>
      </c>
      <c r="E310" s="53">
        <v>12.7</v>
      </c>
      <c r="F310" s="53">
        <v>0</v>
      </c>
      <c r="G310" s="53">
        <v>1.2</v>
      </c>
      <c r="H310" s="53">
        <v>0</v>
      </c>
      <c r="I310" s="53">
        <v>0</v>
      </c>
      <c r="J310" s="53" t="s">
        <v>154</v>
      </c>
      <c r="K310" s="53">
        <v>0</v>
      </c>
      <c r="L310" s="53" t="s">
        <v>154</v>
      </c>
      <c r="M310" s="54">
        <v>9.723379629629629E-2</v>
      </c>
      <c r="N310" s="53">
        <v>0</v>
      </c>
      <c r="O310" s="53" t="s">
        <v>154</v>
      </c>
      <c r="P310" s="54">
        <v>9.723379629629629E-2</v>
      </c>
      <c r="Q310" s="53">
        <v>0</v>
      </c>
      <c r="R310" s="53" t="s">
        <v>161</v>
      </c>
      <c r="S310" s="53">
        <v>0</v>
      </c>
      <c r="T310" s="53">
        <v>81.2</v>
      </c>
      <c r="U310" s="53">
        <v>1</v>
      </c>
      <c r="V310" s="53">
        <v>118</v>
      </c>
      <c r="W310" s="53">
        <v>0</v>
      </c>
      <c r="X310" s="53">
        <v>0.505</v>
      </c>
      <c r="Y310" s="53">
        <v>18.260000000000002</v>
      </c>
      <c r="Z310" s="11">
        <f t="shared" si="684"/>
        <v>0</v>
      </c>
      <c r="AA310" s="11">
        <f t="shared" si="685"/>
        <v>0</v>
      </c>
      <c r="AB310" s="53">
        <f t="shared" si="686"/>
        <v>0.19548250476151111</v>
      </c>
      <c r="AC310" s="63" t="s">
        <v>204</v>
      </c>
    </row>
    <row r="311" spans="1:46">
      <c r="A311" s="11">
        <v>311</v>
      </c>
      <c r="B311" s="57">
        <v>44929</v>
      </c>
      <c r="C311" s="54">
        <v>0.1111111111111111</v>
      </c>
      <c r="D311" s="53">
        <v>-0.6</v>
      </c>
      <c r="E311" s="53">
        <v>12.7</v>
      </c>
      <c r="F311" s="53">
        <v>0</v>
      </c>
      <c r="G311" s="53">
        <v>1.1000000000000001</v>
      </c>
      <c r="H311" s="53">
        <v>0</v>
      </c>
      <c r="I311" s="53">
        <v>0.1</v>
      </c>
      <c r="J311" s="53" t="s">
        <v>160</v>
      </c>
      <c r="K311" s="53">
        <v>0.1</v>
      </c>
      <c r="L311" s="53" t="s">
        <v>160</v>
      </c>
      <c r="M311" s="54">
        <v>0.1111111111111111</v>
      </c>
      <c r="N311" s="53">
        <v>0.8</v>
      </c>
      <c r="O311" s="53" t="s">
        <v>160</v>
      </c>
      <c r="P311" s="54">
        <v>0.10564814814814816</v>
      </c>
      <c r="Q311" s="53">
        <v>0</v>
      </c>
      <c r="R311" s="53" t="s">
        <v>153</v>
      </c>
      <c r="S311" s="53">
        <v>0.2</v>
      </c>
      <c r="T311" s="53">
        <v>80.400000000000006</v>
      </c>
      <c r="U311" s="53">
        <v>0</v>
      </c>
      <c r="V311" s="53">
        <v>96</v>
      </c>
      <c r="W311" s="53">
        <v>0</v>
      </c>
      <c r="X311" s="53">
        <v>0.505</v>
      </c>
      <c r="Y311" s="53">
        <v>18.28</v>
      </c>
      <c r="Z311" s="11">
        <f t="shared" si="684"/>
        <v>0</v>
      </c>
      <c r="AA311" s="11">
        <f t="shared" si="685"/>
        <v>0</v>
      </c>
      <c r="AB311" s="53">
        <f t="shared" si="686"/>
        <v>0.19548250476151111</v>
      </c>
      <c r="AC311" s="63" t="s">
        <v>204</v>
      </c>
    </row>
    <row r="312" spans="1:46">
      <c r="A312" s="11">
        <v>312</v>
      </c>
      <c r="B312" s="57">
        <v>44929</v>
      </c>
      <c r="C312" s="54">
        <v>0.11805555555555557</v>
      </c>
      <c r="D312" s="53">
        <v>-0.7</v>
      </c>
      <c r="E312" s="53">
        <v>12.7</v>
      </c>
      <c r="F312" s="53">
        <v>0</v>
      </c>
      <c r="G312" s="53">
        <v>1.3</v>
      </c>
      <c r="H312" s="53">
        <v>0</v>
      </c>
      <c r="I312" s="53">
        <v>0</v>
      </c>
      <c r="J312" s="53" t="s">
        <v>156</v>
      </c>
      <c r="K312" s="53">
        <v>0.1</v>
      </c>
      <c r="L312" s="53" t="s">
        <v>156</v>
      </c>
      <c r="M312" s="54">
        <v>0.11234953703703704</v>
      </c>
      <c r="N312" s="53">
        <v>0.2</v>
      </c>
      <c r="O312" s="53" t="s">
        <v>154</v>
      </c>
      <c r="P312" s="54">
        <v>0.11510416666666667</v>
      </c>
      <c r="Q312" s="53">
        <v>0</v>
      </c>
      <c r="R312" s="53" t="s">
        <v>154</v>
      </c>
      <c r="S312" s="53">
        <v>0</v>
      </c>
      <c r="T312" s="53">
        <v>81.900000000000006</v>
      </c>
      <c r="U312" s="53">
        <v>0</v>
      </c>
      <c r="V312" s="53">
        <v>80</v>
      </c>
      <c r="W312" s="53">
        <v>0</v>
      </c>
      <c r="X312" s="53">
        <v>0.505</v>
      </c>
      <c r="Y312" s="53">
        <v>18.34</v>
      </c>
      <c r="Z312" s="11">
        <f t="shared" si="684"/>
        <v>0</v>
      </c>
      <c r="AA312" s="11">
        <f t="shared" si="685"/>
        <v>0</v>
      </c>
      <c r="AB312" s="53">
        <f t="shared" si="686"/>
        <v>0.19548250476151111</v>
      </c>
      <c r="AC312" s="63" t="s">
        <v>204</v>
      </c>
    </row>
    <row r="313" spans="1:46">
      <c r="A313" s="11">
        <v>313</v>
      </c>
      <c r="B313" s="57">
        <v>44929</v>
      </c>
      <c r="C313" s="54">
        <v>0.125</v>
      </c>
      <c r="D313" s="53">
        <v>-0.7</v>
      </c>
      <c r="E313" s="53">
        <v>12.7</v>
      </c>
      <c r="F313" s="53">
        <v>0</v>
      </c>
      <c r="G313" s="53">
        <v>2.2000000000000002</v>
      </c>
      <c r="H313" s="53">
        <v>0</v>
      </c>
      <c r="I313" s="53">
        <v>0.1</v>
      </c>
      <c r="J313" s="53" t="s">
        <v>152</v>
      </c>
      <c r="K313" s="53">
        <v>0.1</v>
      </c>
      <c r="L313" s="53" t="s">
        <v>161</v>
      </c>
      <c r="M313" s="54">
        <v>0.12232638888888887</v>
      </c>
      <c r="N313" s="53">
        <v>0.5</v>
      </c>
      <c r="O313" s="53" t="s">
        <v>148</v>
      </c>
      <c r="P313" s="54">
        <v>0.12201388888888888</v>
      </c>
      <c r="Q313" s="53">
        <v>0</v>
      </c>
      <c r="R313" s="53" t="s">
        <v>148</v>
      </c>
      <c r="S313" s="53">
        <v>0.1</v>
      </c>
      <c r="T313" s="53">
        <v>79.599999999999994</v>
      </c>
      <c r="U313" s="53">
        <v>0</v>
      </c>
      <c r="V313" s="53">
        <v>98</v>
      </c>
      <c r="W313" s="53">
        <v>0</v>
      </c>
      <c r="X313" s="53">
        <v>0.505</v>
      </c>
      <c r="Y313" s="53">
        <v>18.34</v>
      </c>
      <c r="Z313" s="11">
        <f t="shared" si="684"/>
        <v>0</v>
      </c>
      <c r="AA313" s="11">
        <f t="shared" si="685"/>
        <v>0</v>
      </c>
      <c r="AB313" s="53">
        <f t="shared" si="686"/>
        <v>0.19548250476151111</v>
      </c>
      <c r="AC313" s="63" t="s">
        <v>204</v>
      </c>
      <c r="AE313" s="11">
        <f t="shared" ref="AE313" si="815">SUM(F313:F318)</f>
        <v>0</v>
      </c>
      <c r="AF313" s="11">
        <f t="shared" ref="AF313" si="816">AVERAGE(AB313:AB318)</f>
        <v>0.19524114028841014</v>
      </c>
      <c r="AG313" s="11">
        <f t="shared" ref="AG313" si="817">AVERAGE(G313:G318)</f>
        <v>1.3166666666666667</v>
      </c>
      <c r="AH313" s="11" t="e">
        <f t="shared" ref="AH313" si="818">AVERAGE(AC313:AC318)</f>
        <v>#DIV/0!</v>
      </c>
      <c r="AI313" s="11">
        <f t="shared" ref="AI313" si="819">AVERAGE(T313:T318)</f>
        <v>82.95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467</v>
      </c>
      <c r="AM313" s="17">
        <f t="shared" ref="AM313" si="823">AVERAGE(W313:W318)</f>
        <v>0</v>
      </c>
      <c r="AN313" s="11">
        <f t="shared" ref="AN313" si="824">AVERAGE(I313:I318)</f>
        <v>5.000000000000001E-2</v>
      </c>
      <c r="AO313" s="11">
        <f t="shared" ref="AO313" si="825">MAX(K313:K318)</f>
        <v>0.1</v>
      </c>
      <c r="AP313" s="13" t="str">
        <f t="shared" ref="AP313" ca="1" si="826">INDIRECT(ADDRESS(MATCH(AO313,K313:K318,0)+A313-1,12))</f>
        <v>WSW</v>
      </c>
      <c r="AQ313" s="13">
        <f t="shared" ref="AQ313" ca="1" si="827">INDIRECT(ADDRESS(MATCH(AO313,K313:K318,0)+A313-1,13))</f>
        <v>0.12232638888888887</v>
      </c>
      <c r="AR313" s="11">
        <f t="shared" ref="AR313" si="828">MAX(N313:N318)</f>
        <v>0.6</v>
      </c>
      <c r="AS313" s="13" t="str">
        <f t="shared" ref="AS313" ca="1" si="829">INDIRECT(ADDRESS(MATCH(AR313,N313:N318,0)+A313-1,15))</f>
        <v>N</v>
      </c>
      <c r="AT313" s="13">
        <f t="shared" ref="AT313" ca="1" si="830">INDIRECT(ADDRESS(MATCH(AR313,N313:N318,0)+A313-1,16))</f>
        <v>0.13582175925925927</v>
      </c>
    </row>
    <row r="314" spans="1:46">
      <c r="A314" s="11">
        <v>314</v>
      </c>
      <c r="B314" s="57">
        <v>44929</v>
      </c>
      <c r="C314" s="54">
        <v>0.13194444444444445</v>
      </c>
      <c r="D314" s="53">
        <v>-0.7</v>
      </c>
      <c r="E314" s="53">
        <v>12.7</v>
      </c>
      <c r="F314" s="53">
        <v>0</v>
      </c>
      <c r="G314" s="53">
        <v>0.8</v>
      </c>
      <c r="H314" s="53">
        <v>-1E-3</v>
      </c>
      <c r="I314" s="53">
        <v>0</v>
      </c>
      <c r="J314" s="53" t="s">
        <v>150</v>
      </c>
      <c r="K314" s="53">
        <v>0.1</v>
      </c>
      <c r="L314" s="53" t="s">
        <v>152</v>
      </c>
      <c r="M314" s="54">
        <v>0.12619212962962964</v>
      </c>
      <c r="N314" s="53">
        <v>0.3</v>
      </c>
      <c r="O314" s="53" t="s">
        <v>150</v>
      </c>
      <c r="P314" s="54">
        <v>0.1259837962962963</v>
      </c>
      <c r="Q314" s="53">
        <v>0</v>
      </c>
      <c r="R314" s="53" t="s">
        <v>150</v>
      </c>
      <c r="S314" s="53">
        <v>0</v>
      </c>
      <c r="T314" s="53">
        <v>82</v>
      </c>
      <c r="U314" s="53">
        <v>0</v>
      </c>
      <c r="V314" s="53">
        <v>85</v>
      </c>
      <c r="W314" s="53">
        <v>0</v>
      </c>
      <c r="X314" s="53">
        <v>0.504</v>
      </c>
      <c r="Y314" s="53">
        <v>18.38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0.19499977581530922</v>
      </c>
      <c r="AC314" s="63" t="s">
        <v>204</v>
      </c>
    </row>
    <row r="315" spans="1:46">
      <c r="A315" s="11">
        <v>315</v>
      </c>
      <c r="B315" s="57">
        <v>44929</v>
      </c>
      <c r="C315" s="54">
        <v>0.1388888888888889</v>
      </c>
      <c r="D315" s="53">
        <v>-0.7</v>
      </c>
      <c r="E315" s="53">
        <v>12.7</v>
      </c>
      <c r="F315" s="53">
        <v>0</v>
      </c>
      <c r="G315" s="53">
        <v>1</v>
      </c>
      <c r="H315" s="53">
        <v>-1E-3</v>
      </c>
      <c r="I315" s="53">
        <v>0.1</v>
      </c>
      <c r="J315" s="53" t="s">
        <v>152</v>
      </c>
      <c r="K315" s="53">
        <v>0.1</v>
      </c>
      <c r="L315" s="53" t="s">
        <v>152</v>
      </c>
      <c r="M315" s="54">
        <v>0.1388888888888889</v>
      </c>
      <c r="N315" s="53">
        <v>0.6</v>
      </c>
      <c r="O315" s="53" t="s">
        <v>162</v>
      </c>
      <c r="P315" s="54">
        <v>0.13582175925925927</v>
      </c>
      <c r="Q315" s="53">
        <v>0.3</v>
      </c>
      <c r="R315" s="53" t="s">
        <v>152</v>
      </c>
      <c r="S315" s="53">
        <v>0.2</v>
      </c>
      <c r="T315" s="53">
        <v>83.9</v>
      </c>
      <c r="U315" s="53">
        <v>0</v>
      </c>
      <c r="V315" s="53">
        <v>60</v>
      </c>
      <c r="W315" s="53">
        <v>0</v>
      </c>
      <c r="X315" s="53">
        <v>0.505</v>
      </c>
      <c r="Y315" s="53">
        <v>18.399999999999999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0.19548250476151111</v>
      </c>
      <c r="AC315" s="63" t="s">
        <v>204</v>
      </c>
    </row>
    <row r="316" spans="1:46">
      <c r="A316" s="11">
        <v>316</v>
      </c>
      <c r="B316" s="57">
        <v>44929</v>
      </c>
      <c r="C316" s="54">
        <v>0.14583333333333334</v>
      </c>
      <c r="D316" s="53">
        <v>-0.8</v>
      </c>
      <c r="E316" s="53">
        <v>12.7</v>
      </c>
      <c r="F316" s="53">
        <v>0</v>
      </c>
      <c r="G316" s="53">
        <v>1.4</v>
      </c>
      <c r="H316" s="53">
        <v>-1E-3</v>
      </c>
      <c r="I316" s="53">
        <v>0</v>
      </c>
      <c r="J316" s="53" t="s">
        <v>152</v>
      </c>
      <c r="K316" s="53">
        <v>0.1</v>
      </c>
      <c r="L316" s="53" t="s">
        <v>152</v>
      </c>
      <c r="M316" s="54">
        <v>0.13898148148148148</v>
      </c>
      <c r="N316" s="53">
        <v>0.2</v>
      </c>
      <c r="O316" s="53" t="s">
        <v>152</v>
      </c>
      <c r="P316" s="54">
        <v>0.13890046296296296</v>
      </c>
      <c r="Q316" s="53">
        <v>0</v>
      </c>
      <c r="R316" s="53" t="s">
        <v>152</v>
      </c>
      <c r="S316" s="53">
        <v>0</v>
      </c>
      <c r="T316" s="53">
        <v>82.4</v>
      </c>
      <c r="U316" s="53">
        <v>0</v>
      </c>
      <c r="V316" s="53">
        <v>72</v>
      </c>
      <c r="W316" s="53">
        <v>0</v>
      </c>
      <c r="X316" s="53">
        <v>0.505</v>
      </c>
      <c r="Y316" s="53">
        <v>18.39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0.19548250476151111</v>
      </c>
      <c r="AC316" s="63" t="s">
        <v>204</v>
      </c>
    </row>
    <row r="317" spans="1:46">
      <c r="A317" s="11">
        <v>317</v>
      </c>
      <c r="B317" s="57">
        <v>44929</v>
      </c>
      <c r="C317" s="54">
        <v>0.15277777777777776</v>
      </c>
      <c r="D317" s="53">
        <v>-0.9</v>
      </c>
      <c r="E317" s="53">
        <v>12.7</v>
      </c>
      <c r="F317" s="53">
        <v>0</v>
      </c>
      <c r="G317" s="53">
        <v>1.6</v>
      </c>
      <c r="H317" s="53">
        <v>0</v>
      </c>
      <c r="I317" s="53">
        <v>0</v>
      </c>
      <c r="J317" s="53" t="s">
        <v>152</v>
      </c>
      <c r="K317" s="53">
        <v>0</v>
      </c>
      <c r="L317" s="53" t="s">
        <v>152</v>
      </c>
      <c r="M317" s="54">
        <v>0.14584490740740741</v>
      </c>
      <c r="N317" s="53">
        <v>0</v>
      </c>
      <c r="O317" s="53" t="s">
        <v>152</v>
      </c>
      <c r="P317" s="54">
        <v>0.14584490740740741</v>
      </c>
      <c r="Q317" s="53">
        <v>0</v>
      </c>
      <c r="R317" s="53" t="s">
        <v>152</v>
      </c>
      <c r="S317" s="53">
        <v>0</v>
      </c>
      <c r="T317" s="53">
        <v>84.5</v>
      </c>
      <c r="U317" s="53">
        <v>0</v>
      </c>
      <c r="V317" s="53">
        <v>83</v>
      </c>
      <c r="W317" s="53">
        <v>0</v>
      </c>
      <c r="X317" s="53">
        <v>0.504</v>
      </c>
      <c r="Y317" s="53">
        <v>18.399999999999999</v>
      </c>
      <c r="Z317" s="11">
        <f t="shared" si="684"/>
        <v>0</v>
      </c>
      <c r="AA317" s="11">
        <f t="shared" si="685"/>
        <v>0</v>
      </c>
      <c r="AB317" s="53">
        <f t="shared" si="686"/>
        <v>0.19499977581530922</v>
      </c>
      <c r="AC317" s="63" t="s">
        <v>204</v>
      </c>
    </row>
    <row r="318" spans="1:46">
      <c r="A318" s="11">
        <v>318</v>
      </c>
      <c r="B318" s="57">
        <v>44929</v>
      </c>
      <c r="C318" s="54">
        <v>0.15972222222222224</v>
      </c>
      <c r="D318" s="53">
        <v>-0.9</v>
      </c>
      <c r="E318" s="53">
        <v>12.7</v>
      </c>
      <c r="F318" s="53">
        <v>0</v>
      </c>
      <c r="G318" s="53">
        <v>0.9</v>
      </c>
      <c r="H318" s="53">
        <v>0</v>
      </c>
      <c r="I318" s="53">
        <v>0.1</v>
      </c>
      <c r="J318" s="53" t="s">
        <v>152</v>
      </c>
      <c r="K318" s="53">
        <v>0.1</v>
      </c>
      <c r="L318" s="53" t="s">
        <v>152</v>
      </c>
      <c r="M318" s="54">
        <v>0.15792824074074074</v>
      </c>
      <c r="N318" s="53">
        <v>0.5</v>
      </c>
      <c r="O318" s="53" t="s">
        <v>152</v>
      </c>
      <c r="P318" s="54">
        <v>0.15739583333333332</v>
      </c>
      <c r="Q318" s="53">
        <v>0</v>
      </c>
      <c r="R318" s="53" t="s">
        <v>152</v>
      </c>
      <c r="S318" s="53">
        <v>0.1</v>
      </c>
      <c r="T318" s="53">
        <v>85.3</v>
      </c>
      <c r="U318" s="53">
        <v>1</v>
      </c>
      <c r="V318" s="53">
        <v>69</v>
      </c>
      <c r="W318" s="53">
        <v>0</v>
      </c>
      <c r="X318" s="53">
        <v>0.504</v>
      </c>
      <c r="Y318" s="53">
        <v>18.399999999999999</v>
      </c>
      <c r="Z318" s="11">
        <f t="shared" si="684"/>
        <v>0</v>
      </c>
      <c r="AA318" s="11">
        <f t="shared" si="685"/>
        <v>0</v>
      </c>
      <c r="AB318" s="53">
        <f t="shared" si="686"/>
        <v>0.19499977581530922</v>
      </c>
      <c r="AC318" s="63" t="s">
        <v>204</v>
      </c>
    </row>
    <row r="319" spans="1:46">
      <c r="A319" s="11">
        <v>319</v>
      </c>
      <c r="B319" s="57">
        <v>44929</v>
      </c>
      <c r="C319" s="54">
        <v>0.16666666666666666</v>
      </c>
      <c r="D319" s="53">
        <v>-0.9</v>
      </c>
      <c r="E319" s="53">
        <v>12.7</v>
      </c>
      <c r="F319" s="53">
        <v>0</v>
      </c>
      <c r="G319" s="53">
        <v>1.1000000000000001</v>
      </c>
      <c r="H319" s="53">
        <v>0</v>
      </c>
      <c r="I319" s="53">
        <v>0.1</v>
      </c>
      <c r="J319" s="53" t="s">
        <v>148</v>
      </c>
      <c r="K319" s="53">
        <v>0.1</v>
      </c>
      <c r="L319" s="53" t="s">
        <v>152</v>
      </c>
      <c r="M319" s="54">
        <v>0.16317129629629631</v>
      </c>
      <c r="N319" s="53">
        <v>0.8</v>
      </c>
      <c r="O319" s="53" t="s">
        <v>152</v>
      </c>
      <c r="P319" s="54">
        <v>0.1628125</v>
      </c>
      <c r="Q319" s="53">
        <v>0</v>
      </c>
      <c r="R319" s="53" t="s">
        <v>147</v>
      </c>
      <c r="S319" s="53">
        <v>0.2</v>
      </c>
      <c r="T319" s="53">
        <v>82.7</v>
      </c>
      <c r="U319" s="53">
        <v>0</v>
      </c>
      <c r="V319" s="53">
        <v>74</v>
      </c>
      <c r="W319" s="53">
        <v>0</v>
      </c>
      <c r="X319" s="53">
        <v>0.504</v>
      </c>
      <c r="Y319" s="53">
        <v>18.420000000000002</v>
      </c>
      <c r="Z319" s="11">
        <f t="shared" si="684"/>
        <v>0</v>
      </c>
      <c r="AA319" s="11">
        <f t="shared" si="685"/>
        <v>0</v>
      </c>
      <c r="AB319" s="53">
        <f t="shared" si="686"/>
        <v>0.19499977581530922</v>
      </c>
      <c r="AC319" s="63" t="s">
        <v>204</v>
      </c>
      <c r="AE319" s="11">
        <f t="shared" ref="AE319" si="831">SUM(F319:F324)</f>
        <v>0</v>
      </c>
      <c r="AF319" s="11">
        <f t="shared" ref="AF319" si="832">AVERAGE(AB319:AB324)</f>
        <v>0.19499977581530922</v>
      </c>
      <c r="AG319" s="11">
        <f t="shared" ref="AG319" si="833">AVERAGE(G319:G324)</f>
        <v>1.1000000000000001</v>
      </c>
      <c r="AH319" s="11" t="e">
        <f t="shared" ref="AH319" si="834">AVERAGE(AC319:AC324)</f>
        <v>#DIV/0!</v>
      </c>
      <c r="AI319" s="11">
        <f t="shared" ref="AI319" si="835">AVERAGE(T319:T324)</f>
        <v>84.399999999999991</v>
      </c>
      <c r="AJ319" s="11">
        <f t="shared" ref="AJ319" si="836">SUMIF(H319:H324,"&gt;0",H319:H324)</f>
        <v>1E-3</v>
      </c>
      <c r="AK319" s="17">
        <f t="shared" ref="AK319" si="837">SUM(AA319:AA324)/60</f>
        <v>0</v>
      </c>
      <c r="AL319" s="17">
        <f t="shared" ref="AL319" si="838">SUM(V319:V324)</f>
        <v>392</v>
      </c>
      <c r="AM319" s="17">
        <f t="shared" ref="AM319" si="839">AVERAGE(W319:W324)</f>
        <v>0</v>
      </c>
      <c r="AN319" s="11">
        <f t="shared" ref="AN319" si="840">AVERAGE(I319:I324)</f>
        <v>5.000000000000001E-2</v>
      </c>
      <c r="AO319" s="11">
        <f t="shared" ref="AO319" si="841">MAX(K319:K324)</f>
        <v>0.2</v>
      </c>
      <c r="AP319" s="13" t="str">
        <f t="shared" ref="AP319" ca="1" si="842">INDIRECT(ADDRESS(MATCH(AO319,K319:K324,0)+A319-1,12))</f>
        <v>ENE</v>
      </c>
      <c r="AQ319" s="13">
        <f t="shared" ref="AQ319" ca="1" si="843">INDIRECT(ADDRESS(MATCH(AO319,K319:K324,0)+A319-1,13))</f>
        <v>0.18055555555555555</v>
      </c>
      <c r="AR319" s="11">
        <f t="shared" ref="AR319" si="844">MAX(N319:N324)</f>
        <v>0.8</v>
      </c>
      <c r="AS319" s="13" t="str">
        <f t="shared" ref="AS319" ca="1" si="845">INDIRECT(ADDRESS(MATCH(AR319,N319:N324,0)+A319-1,15))</f>
        <v>E</v>
      </c>
      <c r="AT319" s="13">
        <f t="shared" ref="AT319" ca="1" si="846">INDIRECT(ADDRESS(MATCH(AR319,N319:N324,0)+A319-1,16))</f>
        <v>0.1628125</v>
      </c>
    </row>
    <row r="320" spans="1:46">
      <c r="A320" s="11">
        <v>320</v>
      </c>
      <c r="B320" s="57">
        <v>44929</v>
      </c>
      <c r="C320" s="54">
        <v>0.17361111111111113</v>
      </c>
      <c r="D320" s="53">
        <v>-1</v>
      </c>
      <c r="E320" s="53">
        <v>12.7</v>
      </c>
      <c r="F320" s="53">
        <v>0</v>
      </c>
      <c r="G320" s="53">
        <v>1.2</v>
      </c>
      <c r="H320" s="53">
        <v>-1E-3</v>
      </c>
      <c r="I320" s="53">
        <v>0</v>
      </c>
      <c r="J320" s="53" t="s">
        <v>147</v>
      </c>
      <c r="K320" s="53">
        <v>0.1</v>
      </c>
      <c r="L320" s="53" t="s">
        <v>147</v>
      </c>
      <c r="M320" s="54">
        <v>0.16913194444444446</v>
      </c>
      <c r="N320" s="53">
        <v>0</v>
      </c>
      <c r="O320" s="53" t="s">
        <v>147</v>
      </c>
      <c r="P320" s="54">
        <v>0.16667824074074075</v>
      </c>
      <c r="Q320" s="53">
        <v>0</v>
      </c>
      <c r="R320" s="53" t="s">
        <v>147</v>
      </c>
      <c r="S320" s="53">
        <v>0</v>
      </c>
      <c r="T320" s="53">
        <v>84.6</v>
      </c>
      <c r="U320" s="53">
        <v>0</v>
      </c>
      <c r="V320" s="53">
        <v>67</v>
      </c>
      <c r="W320" s="53">
        <v>0</v>
      </c>
      <c r="X320" s="53">
        <v>0.504</v>
      </c>
      <c r="Y320" s="53">
        <v>18.45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0.19499977581530922</v>
      </c>
      <c r="AC320" s="63" t="s">
        <v>204</v>
      </c>
    </row>
    <row r="321" spans="1:46">
      <c r="A321" s="11">
        <v>321</v>
      </c>
      <c r="B321" s="57">
        <v>44929</v>
      </c>
      <c r="C321" s="54">
        <v>0.18055555555555555</v>
      </c>
      <c r="D321" s="53">
        <v>-1</v>
      </c>
      <c r="E321" s="53">
        <v>12.7</v>
      </c>
      <c r="F321" s="53">
        <v>0</v>
      </c>
      <c r="G321" s="53">
        <v>0.7</v>
      </c>
      <c r="H321" s="53">
        <v>-1E-3</v>
      </c>
      <c r="I321" s="53">
        <v>0.2</v>
      </c>
      <c r="J321" s="53" t="s">
        <v>148</v>
      </c>
      <c r="K321" s="53">
        <v>0.2</v>
      </c>
      <c r="L321" s="53" t="s">
        <v>148</v>
      </c>
      <c r="M321" s="54">
        <v>0.18055555555555555</v>
      </c>
      <c r="N321" s="53">
        <v>0.7</v>
      </c>
      <c r="O321" s="53" t="s">
        <v>147</v>
      </c>
      <c r="P321" s="54">
        <v>0.17690972222222223</v>
      </c>
      <c r="Q321" s="53">
        <v>0.2</v>
      </c>
      <c r="R321" s="53" t="s">
        <v>153</v>
      </c>
      <c r="S321" s="53">
        <v>0.2</v>
      </c>
      <c r="T321" s="53">
        <v>89.1</v>
      </c>
      <c r="U321" s="53">
        <v>0</v>
      </c>
      <c r="V321" s="53">
        <v>69</v>
      </c>
      <c r="W321" s="53">
        <v>0</v>
      </c>
      <c r="X321" s="53">
        <v>0.504</v>
      </c>
      <c r="Y321" s="53">
        <v>18.45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0.19499977581530922</v>
      </c>
      <c r="AC321" s="63" t="s">
        <v>204</v>
      </c>
    </row>
    <row r="322" spans="1:46">
      <c r="A322" s="11">
        <v>322</v>
      </c>
      <c r="B322" s="57">
        <v>44929</v>
      </c>
      <c r="C322" s="54">
        <v>0.1875</v>
      </c>
      <c r="D322" s="53">
        <v>-1.1000000000000001</v>
      </c>
      <c r="E322" s="53">
        <v>12.7</v>
      </c>
      <c r="F322" s="53">
        <v>0</v>
      </c>
      <c r="G322" s="53">
        <v>0.7</v>
      </c>
      <c r="H322" s="53">
        <v>1E-3</v>
      </c>
      <c r="I322" s="53">
        <v>0</v>
      </c>
      <c r="J322" s="53" t="s">
        <v>159</v>
      </c>
      <c r="K322" s="53">
        <v>0.2</v>
      </c>
      <c r="L322" s="53" t="s">
        <v>159</v>
      </c>
      <c r="M322" s="54">
        <v>0.18318287037037037</v>
      </c>
      <c r="N322" s="53">
        <v>0.3</v>
      </c>
      <c r="O322" s="53" t="s">
        <v>151</v>
      </c>
      <c r="P322" s="54">
        <v>0.18287037037037038</v>
      </c>
      <c r="Q322" s="53">
        <v>0</v>
      </c>
      <c r="R322" s="53" t="s">
        <v>158</v>
      </c>
      <c r="S322" s="53">
        <v>0.1</v>
      </c>
      <c r="T322" s="53">
        <v>84.3</v>
      </c>
      <c r="U322" s="53">
        <v>0</v>
      </c>
      <c r="V322" s="53">
        <v>61</v>
      </c>
      <c r="W322" s="53">
        <v>0</v>
      </c>
      <c r="X322" s="53">
        <v>0.504</v>
      </c>
      <c r="Y322" s="53">
        <v>18.420000000000002</v>
      </c>
      <c r="Z322" s="11">
        <f t="shared" si="684"/>
        <v>0.60000000000000009</v>
      </c>
      <c r="AA322" s="11">
        <f t="shared" si="685"/>
        <v>0</v>
      </c>
      <c r="AB322" s="53">
        <f t="shared" si="686"/>
        <v>0.19499977581530922</v>
      </c>
      <c r="AC322" s="63" t="s">
        <v>204</v>
      </c>
    </row>
    <row r="323" spans="1:46">
      <c r="A323" s="11">
        <v>323</v>
      </c>
      <c r="B323" s="57">
        <v>44929</v>
      </c>
      <c r="C323" s="54">
        <v>0.19444444444444445</v>
      </c>
      <c r="D323" s="53">
        <v>-1.1000000000000001</v>
      </c>
      <c r="E323" s="53">
        <v>12.7</v>
      </c>
      <c r="F323" s="53">
        <v>0</v>
      </c>
      <c r="G323" s="53">
        <v>1.2</v>
      </c>
      <c r="H323" s="53">
        <v>0</v>
      </c>
      <c r="I323" s="53">
        <v>0</v>
      </c>
      <c r="J323" s="53" t="s">
        <v>158</v>
      </c>
      <c r="K323" s="53">
        <v>0</v>
      </c>
      <c r="L323" s="53" t="s">
        <v>153</v>
      </c>
      <c r="M323" s="54">
        <v>0.18858796296296296</v>
      </c>
      <c r="N323" s="53">
        <v>0.3</v>
      </c>
      <c r="O323" s="53" t="s">
        <v>158</v>
      </c>
      <c r="P323" s="54">
        <v>0.1882638888888889</v>
      </c>
      <c r="Q323" s="53">
        <v>0</v>
      </c>
      <c r="R323" s="53" t="s">
        <v>158</v>
      </c>
      <c r="S323" s="53">
        <v>0.1</v>
      </c>
      <c r="T323" s="53">
        <v>81.7</v>
      </c>
      <c r="U323" s="53">
        <v>0</v>
      </c>
      <c r="V323" s="53">
        <v>58</v>
      </c>
      <c r="W323" s="53">
        <v>0</v>
      </c>
      <c r="X323" s="53">
        <v>0.504</v>
      </c>
      <c r="Y323" s="53">
        <v>18.47</v>
      </c>
      <c r="Z323" s="11">
        <f t="shared" si="684"/>
        <v>0</v>
      </c>
      <c r="AA323" s="11">
        <f t="shared" si="685"/>
        <v>0</v>
      </c>
      <c r="AB323" s="53">
        <f t="shared" si="686"/>
        <v>0.19499977581530922</v>
      </c>
      <c r="AC323" s="63" t="s">
        <v>204</v>
      </c>
    </row>
    <row r="324" spans="1:46">
      <c r="A324" s="11">
        <v>324</v>
      </c>
      <c r="B324" s="57">
        <v>44929</v>
      </c>
      <c r="C324" s="54">
        <v>0.20138888888888887</v>
      </c>
      <c r="D324" s="53">
        <v>-1.1000000000000001</v>
      </c>
      <c r="E324" s="53">
        <v>12.7</v>
      </c>
      <c r="F324" s="53">
        <v>0</v>
      </c>
      <c r="G324" s="53">
        <v>1.7</v>
      </c>
      <c r="H324" s="53">
        <v>0</v>
      </c>
      <c r="I324" s="53">
        <v>0</v>
      </c>
      <c r="J324" s="53" t="s">
        <v>160</v>
      </c>
      <c r="K324" s="53">
        <v>0</v>
      </c>
      <c r="L324" s="53" t="s">
        <v>158</v>
      </c>
      <c r="M324" s="54">
        <v>0.19512731481481482</v>
      </c>
      <c r="N324" s="53">
        <v>0</v>
      </c>
      <c r="O324" s="53" t="s">
        <v>158</v>
      </c>
      <c r="P324" s="54">
        <v>0.19445601851851854</v>
      </c>
      <c r="Q324" s="53">
        <v>0</v>
      </c>
      <c r="R324" s="53" t="s">
        <v>159</v>
      </c>
      <c r="S324" s="53">
        <v>0</v>
      </c>
      <c r="T324" s="53">
        <v>84</v>
      </c>
      <c r="U324" s="53">
        <v>0</v>
      </c>
      <c r="V324" s="53">
        <v>63</v>
      </c>
      <c r="W324" s="53">
        <v>0</v>
      </c>
      <c r="X324" s="53">
        <v>0.504</v>
      </c>
      <c r="Y324" s="53">
        <v>18.5</v>
      </c>
      <c r="Z324" s="11">
        <f t="shared" si="684"/>
        <v>0</v>
      </c>
      <c r="AA324" s="11">
        <f t="shared" si="685"/>
        <v>0</v>
      </c>
      <c r="AB324" s="53">
        <f t="shared" si="686"/>
        <v>0.19499977581530922</v>
      </c>
      <c r="AC324" s="63" t="s">
        <v>204</v>
      </c>
    </row>
    <row r="325" spans="1:46">
      <c r="A325" s="11">
        <v>325</v>
      </c>
      <c r="B325" s="57">
        <v>44929</v>
      </c>
      <c r="C325" s="54">
        <v>0.20833333333333334</v>
      </c>
      <c r="D325" s="53">
        <v>-1.1000000000000001</v>
      </c>
      <c r="E325" s="53">
        <v>12.7</v>
      </c>
      <c r="F325" s="53">
        <v>0</v>
      </c>
      <c r="G325" s="53">
        <v>1.5</v>
      </c>
      <c r="H325" s="53">
        <v>-1E-3</v>
      </c>
      <c r="I325" s="53">
        <v>0</v>
      </c>
      <c r="J325" s="53" t="s">
        <v>159</v>
      </c>
      <c r="K325" s="53">
        <v>0</v>
      </c>
      <c r="L325" s="53" t="s">
        <v>160</v>
      </c>
      <c r="M325" s="54">
        <v>0.20140046296296296</v>
      </c>
      <c r="N325" s="53">
        <v>0</v>
      </c>
      <c r="O325" s="53" t="s">
        <v>159</v>
      </c>
      <c r="P325" s="54">
        <v>0.20140046296296296</v>
      </c>
      <c r="Q325" s="53">
        <v>0</v>
      </c>
      <c r="R325" s="53" t="s">
        <v>159</v>
      </c>
      <c r="S325" s="53">
        <v>0</v>
      </c>
      <c r="T325" s="53">
        <v>84.4</v>
      </c>
      <c r="U325" s="53">
        <v>0</v>
      </c>
      <c r="V325" s="53">
        <v>53</v>
      </c>
      <c r="W325" s="53">
        <v>0</v>
      </c>
      <c r="X325" s="53">
        <v>0.504</v>
      </c>
      <c r="Y325" s="53">
        <v>18.5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0.19499977581530922</v>
      </c>
      <c r="AC325" s="63" t="s">
        <v>204</v>
      </c>
      <c r="AE325" s="11">
        <f t="shared" ref="AE325" si="847">SUM(F325:F330)</f>
        <v>0</v>
      </c>
      <c r="AF325" s="11">
        <f t="shared" ref="AF325" si="848">AVERAGE(AB325:AB330)</f>
        <v>0.19499977581530922</v>
      </c>
      <c r="AG325" s="11">
        <f t="shared" ref="AG325" si="849">AVERAGE(G325:G330)</f>
        <v>1.2833333333333332</v>
      </c>
      <c r="AH325" s="11" t="e">
        <f t="shared" ref="AH325" si="850">AVERAGE(AC325:AC330)</f>
        <v>#DIV/0!</v>
      </c>
      <c r="AI325" s="11">
        <f t="shared" ref="AI325" si="851">AVERAGE(T325:T330)</f>
        <v>86.133333333333326</v>
      </c>
      <c r="AJ325" s="11">
        <f t="shared" ref="AJ325" si="852">SUMIF(H325:H330,"&gt;0",H325:H330)</f>
        <v>2E-3</v>
      </c>
      <c r="AK325" s="17">
        <f t="shared" ref="AK325" si="853">SUM(AA325:AA330)/60</f>
        <v>0</v>
      </c>
      <c r="AL325" s="17">
        <f t="shared" ref="AL325" si="854">SUM(V325:V330)</f>
        <v>384</v>
      </c>
      <c r="AM325" s="17">
        <f t="shared" ref="AM325" si="855">AVERAGE(W325:W330)</f>
        <v>0</v>
      </c>
      <c r="AN325" s="11">
        <f t="shared" ref="AN325" si="856">AVERAGE(I325:I330)</f>
        <v>0.35000000000000003</v>
      </c>
      <c r="AO325" s="11">
        <f t="shared" ref="AO325" si="857">MAX(K325:K330)</f>
        <v>0.7</v>
      </c>
      <c r="AP325" s="13" t="str">
        <f t="shared" ref="AP325" ca="1" si="858">INDIRECT(ADDRESS(MATCH(AO325,K325:K330,0)+A325-1,12))</f>
        <v>SW</v>
      </c>
      <c r="AQ325" s="13">
        <f t="shared" ref="AQ325" ca="1" si="859">INDIRECT(ADDRESS(MATCH(AO325,K325:K330,0)+A325-1,13))</f>
        <v>0.22421296296296298</v>
      </c>
      <c r="AR325" s="11">
        <f t="shared" ref="AR325" si="860">MAX(N325:N330)</f>
        <v>1.5</v>
      </c>
      <c r="AS325" s="13" t="str">
        <f t="shared" ref="AS325" ca="1" si="861">INDIRECT(ADDRESS(MATCH(AR325,N325:N330,0)+A325-1,15))</f>
        <v>WSW</v>
      </c>
      <c r="AT325" s="13">
        <f t="shared" ref="AT325" ca="1" si="862">INDIRECT(ADDRESS(MATCH(AR325,N325:N330,0)+A325-1,16))</f>
        <v>0.23795138888888889</v>
      </c>
    </row>
    <row r="326" spans="1:46">
      <c r="A326" s="11">
        <v>326</v>
      </c>
      <c r="B326" s="57">
        <v>44929</v>
      </c>
      <c r="C326" s="54">
        <v>0.21527777777777779</v>
      </c>
      <c r="D326" s="53">
        <v>-1.1000000000000001</v>
      </c>
      <c r="E326" s="53">
        <v>12.7</v>
      </c>
      <c r="F326" s="53">
        <v>0</v>
      </c>
      <c r="G326" s="53">
        <v>1</v>
      </c>
      <c r="H326" s="53">
        <v>-1E-3</v>
      </c>
      <c r="I326" s="53">
        <v>0.2</v>
      </c>
      <c r="J326" s="53" t="s">
        <v>160</v>
      </c>
      <c r="K326" s="53">
        <v>0.2</v>
      </c>
      <c r="L326" s="53" t="s">
        <v>160</v>
      </c>
      <c r="M326" s="54">
        <v>0.21527777777777779</v>
      </c>
      <c r="N326" s="53">
        <v>0.8</v>
      </c>
      <c r="O326" s="53" t="s">
        <v>161</v>
      </c>
      <c r="P326" s="54">
        <v>0.21028935185185185</v>
      </c>
      <c r="Q326" s="53">
        <v>0.2</v>
      </c>
      <c r="R326" s="53" t="s">
        <v>154</v>
      </c>
      <c r="S326" s="53">
        <v>0.2</v>
      </c>
      <c r="T326" s="53">
        <v>86.6</v>
      </c>
      <c r="U326" s="53">
        <v>0</v>
      </c>
      <c r="V326" s="53">
        <v>58</v>
      </c>
      <c r="W326" s="53">
        <v>0</v>
      </c>
      <c r="X326" s="53">
        <v>0.504</v>
      </c>
      <c r="Y326" s="53">
        <v>18.5</v>
      </c>
      <c r="Z326" s="11">
        <f t="shared" si="684"/>
        <v>-0.60000000000000009</v>
      </c>
      <c r="AA326" s="11">
        <f t="shared" si="685"/>
        <v>0</v>
      </c>
      <c r="AB326" s="53">
        <f t="shared" si="686"/>
        <v>0.19499977581530922</v>
      </c>
      <c r="AC326" s="63" t="s">
        <v>204</v>
      </c>
    </row>
    <row r="327" spans="1:46">
      <c r="A327" s="11">
        <v>327</v>
      </c>
      <c r="B327" s="57">
        <v>44929</v>
      </c>
      <c r="C327" s="54">
        <v>0.22222222222222221</v>
      </c>
      <c r="D327" s="53">
        <v>-1.1000000000000001</v>
      </c>
      <c r="E327" s="53">
        <v>12.7</v>
      </c>
      <c r="F327" s="53">
        <v>0</v>
      </c>
      <c r="G327" s="53">
        <v>1</v>
      </c>
      <c r="H327" s="53">
        <v>0</v>
      </c>
      <c r="I327" s="53">
        <v>0.5</v>
      </c>
      <c r="J327" s="53" t="s">
        <v>161</v>
      </c>
      <c r="K327" s="53">
        <v>0.5</v>
      </c>
      <c r="L327" s="53" t="s">
        <v>161</v>
      </c>
      <c r="M327" s="54">
        <v>0.22222222222222221</v>
      </c>
      <c r="N327" s="53">
        <v>1.2</v>
      </c>
      <c r="O327" s="53" t="s">
        <v>160</v>
      </c>
      <c r="P327" s="54">
        <v>0.22050925925925927</v>
      </c>
      <c r="Q327" s="53">
        <v>0.9</v>
      </c>
      <c r="R327" s="53" t="s">
        <v>160</v>
      </c>
      <c r="S327" s="53">
        <v>0.4</v>
      </c>
      <c r="T327" s="53">
        <v>87.4</v>
      </c>
      <c r="U327" s="53">
        <v>0</v>
      </c>
      <c r="V327" s="53">
        <v>60</v>
      </c>
      <c r="W327" s="53">
        <v>0</v>
      </c>
      <c r="X327" s="53">
        <v>0.504</v>
      </c>
      <c r="Y327" s="53">
        <v>18.48</v>
      </c>
      <c r="Z327" s="11">
        <f t="shared" si="684"/>
        <v>0</v>
      </c>
      <c r="AA327" s="11">
        <f t="shared" si="685"/>
        <v>0</v>
      </c>
      <c r="AB327" s="53">
        <f t="shared" si="686"/>
        <v>0.19499977581530922</v>
      </c>
      <c r="AC327" s="63" t="s">
        <v>204</v>
      </c>
    </row>
    <row r="328" spans="1:46">
      <c r="A328" s="11">
        <v>328</v>
      </c>
      <c r="B328" s="57">
        <v>44929</v>
      </c>
      <c r="C328" s="54">
        <v>0.22916666666666666</v>
      </c>
      <c r="D328" s="53">
        <v>-1</v>
      </c>
      <c r="E328" s="53">
        <v>12.7</v>
      </c>
      <c r="F328" s="53">
        <v>0</v>
      </c>
      <c r="G328" s="53">
        <v>0.8</v>
      </c>
      <c r="H328" s="53">
        <v>1E-3</v>
      </c>
      <c r="I328" s="53">
        <v>0.4</v>
      </c>
      <c r="J328" s="53" t="s">
        <v>161</v>
      </c>
      <c r="K328" s="53">
        <v>0.7</v>
      </c>
      <c r="L328" s="53" t="s">
        <v>160</v>
      </c>
      <c r="M328" s="54">
        <v>0.22421296296296298</v>
      </c>
      <c r="N328" s="53">
        <v>1.1000000000000001</v>
      </c>
      <c r="O328" s="53" t="s">
        <v>162</v>
      </c>
      <c r="P328" s="54">
        <v>0.22658564814814816</v>
      </c>
      <c r="Q328" s="53">
        <v>0</v>
      </c>
      <c r="R328" s="53" t="s">
        <v>154</v>
      </c>
      <c r="S328" s="53">
        <v>0.4</v>
      </c>
      <c r="T328" s="53">
        <v>87</v>
      </c>
      <c r="U328" s="53">
        <v>0</v>
      </c>
      <c r="V328" s="53">
        <v>55</v>
      </c>
      <c r="W328" s="53">
        <v>0</v>
      </c>
      <c r="X328" s="53">
        <v>0.504</v>
      </c>
      <c r="Y328" s="53">
        <v>18.52</v>
      </c>
      <c r="Z328" s="11">
        <f t="shared" ref="Z328:Z391" si="863">H328*3.6/(60)*10*10^3</f>
        <v>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0.19499977581530922</v>
      </c>
      <c r="AC328" s="63" t="s">
        <v>204</v>
      </c>
    </row>
    <row r="329" spans="1:46">
      <c r="A329" s="11">
        <v>329</v>
      </c>
      <c r="B329" s="57">
        <v>44929</v>
      </c>
      <c r="C329" s="54">
        <v>0.23611111111111113</v>
      </c>
      <c r="D329" s="53">
        <v>-0.8</v>
      </c>
      <c r="E329" s="53">
        <v>12.6</v>
      </c>
      <c r="F329" s="53">
        <v>0</v>
      </c>
      <c r="G329" s="53">
        <v>1.9</v>
      </c>
      <c r="H329" s="53">
        <v>1E-3</v>
      </c>
      <c r="I329" s="53">
        <v>0.4</v>
      </c>
      <c r="J329" s="53" t="s">
        <v>148</v>
      </c>
      <c r="K329" s="53">
        <v>0.4</v>
      </c>
      <c r="L329" s="53" t="s">
        <v>157</v>
      </c>
      <c r="M329" s="54">
        <v>0.2330439814814815</v>
      </c>
      <c r="N329" s="53">
        <v>0.9</v>
      </c>
      <c r="O329" s="53" t="s">
        <v>152</v>
      </c>
      <c r="P329" s="54">
        <v>0.23386574074074074</v>
      </c>
      <c r="Q329" s="53">
        <v>0</v>
      </c>
      <c r="R329" s="53" t="s">
        <v>155</v>
      </c>
      <c r="S329" s="53">
        <v>0.3</v>
      </c>
      <c r="T329" s="53">
        <v>85.6</v>
      </c>
      <c r="U329" s="53">
        <v>0</v>
      </c>
      <c r="V329" s="53">
        <v>82</v>
      </c>
      <c r="W329" s="53">
        <v>0</v>
      </c>
      <c r="X329" s="53">
        <v>0.504</v>
      </c>
      <c r="Y329" s="53">
        <v>18.52</v>
      </c>
      <c r="Z329" s="11">
        <f t="shared" si="863"/>
        <v>0.60000000000000009</v>
      </c>
      <c r="AA329" s="11">
        <f t="shared" si="864"/>
        <v>0</v>
      </c>
      <c r="AB329" s="53">
        <f t="shared" si="865"/>
        <v>0.19499977581530922</v>
      </c>
      <c r="AC329" s="63" t="s">
        <v>204</v>
      </c>
    </row>
    <row r="330" spans="1:46">
      <c r="A330" s="11">
        <v>330</v>
      </c>
      <c r="B330" s="57">
        <v>44929</v>
      </c>
      <c r="C330" s="54">
        <v>0.24305555555555555</v>
      </c>
      <c r="D330" s="53">
        <v>-0.7</v>
      </c>
      <c r="E330" s="53">
        <v>12.6</v>
      </c>
      <c r="F330" s="53">
        <v>0</v>
      </c>
      <c r="G330" s="53">
        <v>1.5</v>
      </c>
      <c r="H330" s="53">
        <v>0</v>
      </c>
      <c r="I330" s="53">
        <v>0.6</v>
      </c>
      <c r="J330" s="53" t="s">
        <v>158</v>
      </c>
      <c r="K330" s="53">
        <v>0.6</v>
      </c>
      <c r="L330" s="53" t="s">
        <v>158</v>
      </c>
      <c r="M330" s="54">
        <v>0.24305555555555555</v>
      </c>
      <c r="N330" s="53">
        <v>1.5</v>
      </c>
      <c r="O330" s="53" t="s">
        <v>161</v>
      </c>
      <c r="P330" s="54">
        <v>0.23795138888888889</v>
      </c>
      <c r="Q330" s="53">
        <v>1.2</v>
      </c>
      <c r="R330" s="53" t="s">
        <v>158</v>
      </c>
      <c r="S330" s="53">
        <v>0.4</v>
      </c>
      <c r="T330" s="53">
        <v>85.8</v>
      </c>
      <c r="U330" s="53">
        <v>0</v>
      </c>
      <c r="V330" s="53">
        <v>76</v>
      </c>
      <c r="W330" s="53">
        <v>0</v>
      </c>
      <c r="X330" s="53">
        <v>0.504</v>
      </c>
      <c r="Y330" s="53">
        <v>18.54</v>
      </c>
      <c r="Z330" s="11">
        <f t="shared" si="863"/>
        <v>0</v>
      </c>
      <c r="AA330" s="11">
        <f t="shared" si="864"/>
        <v>0</v>
      </c>
      <c r="AB330" s="53">
        <f t="shared" si="865"/>
        <v>0.19499977581530922</v>
      </c>
      <c r="AC330" s="63" t="s">
        <v>204</v>
      </c>
    </row>
    <row r="331" spans="1:46">
      <c r="A331" s="11">
        <v>331</v>
      </c>
      <c r="B331" s="57">
        <v>44929</v>
      </c>
      <c r="C331" s="54">
        <v>0.25</v>
      </c>
      <c r="D331" s="53">
        <v>-0.4</v>
      </c>
      <c r="E331" s="53">
        <v>12.6</v>
      </c>
      <c r="F331" s="53">
        <v>0</v>
      </c>
      <c r="G331" s="53">
        <v>2.7</v>
      </c>
      <c r="H331" s="53">
        <v>1E-3</v>
      </c>
      <c r="I331" s="53">
        <v>0.5</v>
      </c>
      <c r="J331" s="53" t="s">
        <v>149</v>
      </c>
      <c r="K331" s="53">
        <v>0.7</v>
      </c>
      <c r="L331" s="53" t="s">
        <v>158</v>
      </c>
      <c r="M331" s="54">
        <v>0.24378472222222222</v>
      </c>
      <c r="N331" s="53">
        <v>1.5</v>
      </c>
      <c r="O331" s="53" t="s">
        <v>158</v>
      </c>
      <c r="P331" s="54">
        <v>0.24310185185185185</v>
      </c>
      <c r="Q331" s="53">
        <v>0</v>
      </c>
      <c r="R331" s="53" t="s">
        <v>148</v>
      </c>
      <c r="S331" s="53">
        <v>0.4</v>
      </c>
      <c r="T331" s="53">
        <v>82.2</v>
      </c>
      <c r="U331" s="53">
        <v>0</v>
      </c>
      <c r="V331" s="53">
        <v>89</v>
      </c>
      <c r="W331" s="53">
        <v>0</v>
      </c>
      <c r="X331" s="53">
        <v>0.504</v>
      </c>
      <c r="Y331" s="53">
        <v>18.52</v>
      </c>
      <c r="Z331" s="11">
        <f t="shared" si="863"/>
        <v>0.60000000000000009</v>
      </c>
      <c r="AA331" s="11">
        <f t="shared" si="864"/>
        <v>0</v>
      </c>
      <c r="AB331" s="53">
        <f t="shared" si="865"/>
        <v>0.19499977581530922</v>
      </c>
      <c r="AC331" s="63" t="s">
        <v>204</v>
      </c>
      <c r="AE331" s="11">
        <f t="shared" ref="AE331" si="866">SUM(F331:F336)</f>
        <v>0</v>
      </c>
      <c r="AF331" s="11">
        <f t="shared" ref="AF331" si="867">AVERAGE(AB331:AB336)</f>
        <v>0.19459827443030964</v>
      </c>
      <c r="AG331" s="11">
        <f t="shared" ref="AG331" si="868">AVERAGE(G331:G336)</f>
        <v>3.0166666666666671</v>
      </c>
      <c r="AH331" s="11" t="e">
        <f t="shared" ref="AH331" si="869">AVERAGE(AC331:AC336)</f>
        <v>#DIV/0!</v>
      </c>
      <c r="AI331" s="11">
        <f t="shared" ref="AI331" si="870">AVERAGE(T331:T336)</f>
        <v>78.95</v>
      </c>
      <c r="AJ331" s="11">
        <f t="shared" ref="AJ331" si="871">SUMIF(H331:H336,"&gt;0",H331:H336)</f>
        <v>4.0000000000000001E-3</v>
      </c>
      <c r="AK331" s="17">
        <f t="shared" ref="AK331" si="872">SUM(AA331:AA336)/60</f>
        <v>0</v>
      </c>
      <c r="AL331" s="17">
        <f t="shared" ref="AL331" si="873">SUM(V331:V336)</f>
        <v>814</v>
      </c>
      <c r="AM331" s="17">
        <f t="shared" ref="AM331" si="874">AVERAGE(W331:W336)</f>
        <v>0.16666666666666666</v>
      </c>
      <c r="AN331" s="11">
        <f t="shared" ref="AN331" si="875">AVERAGE(I331:I336)</f>
        <v>1.0333333333333334</v>
      </c>
      <c r="AO331" s="11">
        <f t="shared" ref="AO331" si="876">MAX(K331:K336)</f>
        <v>1.7</v>
      </c>
      <c r="AP331" s="13" t="str">
        <f t="shared" ref="AP331" ca="1" si="877">INDIRECT(ADDRESS(MATCH(AO331,K331:K336,0)+A331-1,12))</f>
        <v>ESE</v>
      </c>
      <c r="AQ331" s="13">
        <f t="shared" ref="AQ331" ca="1" si="878">INDIRECT(ADDRESS(MATCH(AO331,K331:K336,0)+A331-1,13))</f>
        <v>0.28194444444444444</v>
      </c>
      <c r="AR331" s="11">
        <f t="shared" ref="AR331" si="879">MAX(N331:N336)</f>
        <v>3.1</v>
      </c>
      <c r="AS331" s="13" t="str">
        <f t="shared" ref="AS331" ca="1" si="880">INDIRECT(ADDRESS(MATCH(AR331,N331:N336,0)+A331-1,15))</f>
        <v>ESE</v>
      </c>
      <c r="AT331" s="13">
        <f t="shared" ref="AT331" ca="1" si="881">INDIRECT(ADDRESS(MATCH(AR331,N331:N336,0)+A331-1,16))</f>
        <v>0.25798611111111108</v>
      </c>
    </row>
    <row r="332" spans="1:46">
      <c r="A332" s="11">
        <v>332</v>
      </c>
      <c r="B332" s="57">
        <v>44929</v>
      </c>
      <c r="C332" s="54">
        <v>0.25694444444444448</v>
      </c>
      <c r="D332" s="53">
        <v>-0.2</v>
      </c>
      <c r="E332" s="53">
        <v>12.6</v>
      </c>
      <c r="F332" s="53">
        <v>0</v>
      </c>
      <c r="G332" s="53">
        <v>2.8</v>
      </c>
      <c r="H332" s="53">
        <v>0</v>
      </c>
      <c r="I332" s="53">
        <v>0.6</v>
      </c>
      <c r="J332" s="53" t="s">
        <v>147</v>
      </c>
      <c r="K332" s="53">
        <v>0.6</v>
      </c>
      <c r="L332" s="53" t="s">
        <v>147</v>
      </c>
      <c r="M332" s="54">
        <v>0.25694444444444448</v>
      </c>
      <c r="N332" s="53">
        <v>1.7</v>
      </c>
      <c r="O332" s="53" t="s">
        <v>151</v>
      </c>
      <c r="P332" s="54">
        <v>0.25693287037037038</v>
      </c>
      <c r="Q332" s="53">
        <v>1.7</v>
      </c>
      <c r="R332" s="53" t="s">
        <v>151</v>
      </c>
      <c r="S332" s="53">
        <v>0.4</v>
      </c>
      <c r="T332" s="53">
        <v>82.7</v>
      </c>
      <c r="U332" s="53">
        <v>0</v>
      </c>
      <c r="V332" s="53">
        <v>85</v>
      </c>
      <c r="W332" s="53">
        <v>0</v>
      </c>
      <c r="X332" s="53">
        <v>0.503</v>
      </c>
      <c r="Y332" s="53">
        <v>18.53</v>
      </c>
      <c r="Z332" s="11">
        <f t="shared" si="863"/>
        <v>0</v>
      </c>
      <c r="AA332" s="11">
        <f t="shared" si="864"/>
        <v>0</v>
      </c>
      <c r="AB332" s="53">
        <f t="shared" si="865"/>
        <v>0.19451797415330974</v>
      </c>
      <c r="AC332" s="63" t="s">
        <v>204</v>
      </c>
    </row>
    <row r="333" spans="1:46">
      <c r="A333" s="11">
        <v>333</v>
      </c>
      <c r="B333" s="57">
        <v>44929</v>
      </c>
      <c r="C333" s="54">
        <v>0.2638888888888889</v>
      </c>
      <c r="D333" s="53">
        <v>0.1</v>
      </c>
      <c r="E333" s="53">
        <v>12.6</v>
      </c>
      <c r="F333" s="53">
        <v>0</v>
      </c>
      <c r="G333" s="53">
        <v>2.1</v>
      </c>
      <c r="H333" s="53">
        <v>1E-3</v>
      </c>
      <c r="I333" s="53">
        <v>1.5</v>
      </c>
      <c r="J333" s="53" t="s">
        <v>152</v>
      </c>
      <c r="K333" s="53">
        <v>1.6</v>
      </c>
      <c r="L333" s="53" t="s">
        <v>150</v>
      </c>
      <c r="M333" s="54">
        <v>0.2620601851851852</v>
      </c>
      <c r="N333" s="53">
        <v>3.1</v>
      </c>
      <c r="O333" s="53" t="s">
        <v>150</v>
      </c>
      <c r="P333" s="54">
        <v>0.25798611111111108</v>
      </c>
      <c r="Q333" s="53">
        <v>0.2</v>
      </c>
      <c r="R333" s="53" t="s">
        <v>151</v>
      </c>
      <c r="S333" s="53">
        <v>0.9</v>
      </c>
      <c r="T333" s="53">
        <v>81.400000000000006</v>
      </c>
      <c r="U333" s="53">
        <v>0</v>
      </c>
      <c r="V333" s="53">
        <v>107</v>
      </c>
      <c r="W333" s="53">
        <v>0</v>
      </c>
      <c r="X333" s="53">
        <v>0.503</v>
      </c>
      <c r="Y333" s="53">
        <v>18.510000000000002</v>
      </c>
      <c r="Z333" s="11">
        <f t="shared" si="863"/>
        <v>0.60000000000000009</v>
      </c>
      <c r="AA333" s="11">
        <f t="shared" si="864"/>
        <v>0</v>
      </c>
      <c r="AB333" s="53">
        <f t="shared" si="865"/>
        <v>0.19451797415330974</v>
      </c>
      <c r="AC333" s="63" t="s">
        <v>204</v>
      </c>
    </row>
    <row r="334" spans="1:46">
      <c r="A334" s="11">
        <v>334</v>
      </c>
      <c r="B334" s="57">
        <v>44929</v>
      </c>
      <c r="C334" s="54">
        <v>0.27083333333333331</v>
      </c>
      <c r="D334" s="53">
        <v>0.4</v>
      </c>
      <c r="E334" s="53">
        <v>12.6</v>
      </c>
      <c r="F334" s="53">
        <v>0</v>
      </c>
      <c r="G334" s="53">
        <v>2.9</v>
      </c>
      <c r="H334" s="53">
        <v>1E-3</v>
      </c>
      <c r="I334" s="53">
        <v>1.1000000000000001</v>
      </c>
      <c r="J334" s="53" t="s">
        <v>159</v>
      </c>
      <c r="K334" s="53">
        <v>1.5</v>
      </c>
      <c r="L334" s="53" t="s">
        <v>152</v>
      </c>
      <c r="M334" s="54">
        <v>0.26390046296296293</v>
      </c>
      <c r="N334" s="53">
        <v>2.9</v>
      </c>
      <c r="O334" s="53" t="s">
        <v>159</v>
      </c>
      <c r="P334" s="54">
        <v>0.26797453703703705</v>
      </c>
      <c r="Q334" s="53">
        <v>0</v>
      </c>
      <c r="R334" s="53" t="s">
        <v>156</v>
      </c>
      <c r="S334" s="53">
        <v>0.7</v>
      </c>
      <c r="T334" s="53">
        <v>75.400000000000006</v>
      </c>
      <c r="U334" s="53">
        <v>0</v>
      </c>
      <c r="V334" s="53">
        <v>82</v>
      </c>
      <c r="W334" s="53">
        <v>0</v>
      </c>
      <c r="X334" s="53">
        <v>0.503</v>
      </c>
      <c r="Y334" s="53">
        <v>18.54</v>
      </c>
      <c r="Z334" s="11">
        <f t="shared" si="863"/>
        <v>0.60000000000000009</v>
      </c>
      <c r="AA334" s="11">
        <f t="shared" si="864"/>
        <v>0</v>
      </c>
      <c r="AB334" s="53">
        <f t="shared" si="865"/>
        <v>0.19451797415330974</v>
      </c>
      <c r="AC334" s="63" t="s">
        <v>204</v>
      </c>
    </row>
    <row r="335" spans="1:46">
      <c r="A335" s="11">
        <v>335</v>
      </c>
      <c r="B335" s="57">
        <v>44929</v>
      </c>
      <c r="C335" s="54">
        <v>0.27777777777777779</v>
      </c>
      <c r="D335" s="53">
        <v>0.7</v>
      </c>
      <c r="E335" s="53">
        <v>12.6</v>
      </c>
      <c r="F335" s="53">
        <v>0</v>
      </c>
      <c r="G335" s="53">
        <v>5.0999999999999996</v>
      </c>
      <c r="H335" s="53">
        <v>1E-3</v>
      </c>
      <c r="I335" s="53">
        <v>1.2</v>
      </c>
      <c r="J335" s="53" t="s">
        <v>153</v>
      </c>
      <c r="K335" s="53">
        <v>1.2</v>
      </c>
      <c r="L335" s="53" t="s">
        <v>153</v>
      </c>
      <c r="M335" s="54">
        <v>0.27777777777777779</v>
      </c>
      <c r="N335" s="53">
        <v>2.8</v>
      </c>
      <c r="O335" s="53" t="s">
        <v>153</v>
      </c>
      <c r="P335" s="54">
        <v>0.27597222222222223</v>
      </c>
      <c r="Q335" s="53">
        <v>2</v>
      </c>
      <c r="R335" s="53" t="s">
        <v>159</v>
      </c>
      <c r="S335" s="53">
        <v>0.8</v>
      </c>
      <c r="T335" s="53">
        <v>69.599999999999994</v>
      </c>
      <c r="U335" s="53">
        <v>0</v>
      </c>
      <c r="V335" s="53">
        <v>125</v>
      </c>
      <c r="W335" s="53">
        <v>0</v>
      </c>
      <c r="X335" s="53">
        <v>0.503</v>
      </c>
      <c r="Y335" s="53">
        <v>18.54</v>
      </c>
      <c r="Z335" s="11">
        <f t="shared" si="863"/>
        <v>0.60000000000000009</v>
      </c>
      <c r="AA335" s="11">
        <f t="shared" si="864"/>
        <v>0</v>
      </c>
      <c r="AB335" s="53">
        <f t="shared" si="865"/>
        <v>0.19451797415330974</v>
      </c>
      <c r="AC335" s="63" t="s">
        <v>204</v>
      </c>
    </row>
    <row r="336" spans="1:46">
      <c r="A336" s="11">
        <v>336</v>
      </c>
      <c r="B336" s="57">
        <v>44929</v>
      </c>
      <c r="C336" s="54">
        <v>0.28472222222222221</v>
      </c>
      <c r="D336" s="53">
        <v>1.1000000000000001</v>
      </c>
      <c r="E336" s="53">
        <v>12.6</v>
      </c>
      <c r="F336" s="53">
        <v>0</v>
      </c>
      <c r="G336" s="53">
        <v>2.5</v>
      </c>
      <c r="H336" s="53">
        <v>-2E-3</v>
      </c>
      <c r="I336" s="53">
        <v>1.3</v>
      </c>
      <c r="J336" s="53" t="s">
        <v>147</v>
      </c>
      <c r="K336" s="53">
        <v>1.7</v>
      </c>
      <c r="L336" s="53" t="s">
        <v>150</v>
      </c>
      <c r="M336" s="54">
        <v>0.28194444444444444</v>
      </c>
      <c r="N336" s="53">
        <v>2.5</v>
      </c>
      <c r="O336" s="53" t="s">
        <v>162</v>
      </c>
      <c r="P336" s="54">
        <v>0.2797337962962963</v>
      </c>
      <c r="Q336" s="53">
        <v>0</v>
      </c>
      <c r="R336" s="53" t="s">
        <v>148</v>
      </c>
      <c r="S336" s="53">
        <v>0.6</v>
      </c>
      <c r="T336" s="53">
        <v>82.4</v>
      </c>
      <c r="U336" s="53">
        <v>1</v>
      </c>
      <c r="V336" s="53">
        <v>326</v>
      </c>
      <c r="W336" s="53">
        <v>1</v>
      </c>
      <c r="X336" s="53">
        <v>0.503</v>
      </c>
      <c r="Y336" s="53">
        <v>18.54</v>
      </c>
      <c r="Z336" s="11">
        <f t="shared" si="863"/>
        <v>-1.2000000000000002</v>
      </c>
      <c r="AA336" s="11">
        <f t="shared" si="864"/>
        <v>0</v>
      </c>
      <c r="AB336" s="53">
        <f t="shared" si="865"/>
        <v>0.19451797415330974</v>
      </c>
      <c r="AC336" s="63" t="s">
        <v>204</v>
      </c>
    </row>
    <row r="337" spans="1:46">
      <c r="A337" s="11">
        <v>337</v>
      </c>
      <c r="B337" s="57">
        <v>44929</v>
      </c>
      <c r="C337" s="54">
        <v>0.29166666666666669</v>
      </c>
      <c r="D337" s="53">
        <v>1.3</v>
      </c>
      <c r="E337" s="53">
        <v>12.6</v>
      </c>
      <c r="F337" s="53">
        <v>0</v>
      </c>
      <c r="G337" s="53">
        <v>2.1</v>
      </c>
      <c r="H337" s="53">
        <v>1E-3</v>
      </c>
      <c r="I337" s="53">
        <v>1.4</v>
      </c>
      <c r="J337" s="53" t="s">
        <v>152</v>
      </c>
      <c r="K337" s="53">
        <v>1.4</v>
      </c>
      <c r="L337" s="53" t="s">
        <v>152</v>
      </c>
      <c r="M337" s="54">
        <v>0.29166666666666669</v>
      </c>
      <c r="N337" s="53">
        <v>2.7</v>
      </c>
      <c r="O337" s="53" t="s">
        <v>162</v>
      </c>
      <c r="P337" s="54">
        <v>0.29002314814814817</v>
      </c>
      <c r="Q337" s="53">
        <v>1.8</v>
      </c>
      <c r="R337" s="53" t="s">
        <v>149</v>
      </c>
      <c r="S337" s="53">
        <v>0.8</v>
      </c>
      <c r="T337" s="53">
        <v>79.599999999999994</v>
      </c>
      <c r="U337" s="53">
        <v>7</v>
      </c>
      <c r="V337" s="53">
        <v>2041</v>
      </c>
      <c r="W337" s="53">
        <v>3</v>
      </c>
      <c r="X337" s="53">
        <v>0.503</v>
      </c>
      <c r="Y337" s="53">
        <v>18.559999999999999</v>
      </c>
      <c r="Z337" s="11">
        <f t="shared" si="863"/>
        <v>0.60000000000000009</v>
      </c>
      <c r="AA337" s="11">
        <f t="shared" si="864"/>
        <v>0</v>
      </c>
      <c r="AB337" s="53">
        <f t="shared" si="865"/>
        <v>0.19451797415330974</v>
      </c>
      <c r="AC337" s="63" t="s">
        <v>204</v>
      </c>
      <c r="AE337" s="11">
        <f t="shared" ref="AE337" si="882">SUM(F337:F342)</f>
        <v>0</v>
      </c>
      <c r="AF337" s="11">
        <f t="shared" ref="AF337" si="883">AVERAGE(AB337:AB342)</f>
        <v>0.19451797415330974</v>
      </c>
      <c r="AG337" s="11">
        <f t="shared" ref="AG337" si="884">AVERAGE(G337:G342)</f>
        <v>3.0166666666666671</v>
      </c>
      <c r="AH337" s="11" t="e">
        <f t="shared" ref="AH337" si="885">AVERAGE(AC337:AC342)</f>
        <v>#DIV/0!</v>
      </c>
      <c r="AI337" s="11">
        <f t="shared" ref="AI337" si="886">AVERAGE(T337:T342)</f>
        <v>75.866666666666674</v>
      </c>
      <c r="AJ337" s="11">
        <f t="shared" ref="AJ337" si="887">SUMIF(H337:H342,"&gt;0",H337:H342)</f>
        <v>4.8000000000000001E-2</v>
      </c>
      <c r="AK337" s="17">
        <f t="shared" ref="AK337" si="888">SUM(AA337:AA342)/60</f>
        <v>0</v>
      </c>
      <c r="AL337" s="17">
        <f t="shared" ref="AL337" si="889">SUM(V337:V342)</f>
        <v>129209</v>
      </c>
      <c r="AM337" s="17">
        <f t="shared" ref="AM337" si="890">AVERAGE(W337:W342)</f>
        <v>35.833333333333336</v>
      </c>
      <c r="AN337" s="11">
        <f t="shared" ref="AN337" si="891">AVERAGE(I337:I342)</f>
        <v>1.1833333333333333</v>
      </c>
      <c r="AO337" s="11">
        <f t="shared" ref="AO337" si="892">MAX(K337:K342)</f>
        <v>1.6</v>
      </c>
      <c r="AP337" s="13" t="str">
        <f t="shared" ref="AP337" ca="1" si="893">INDIRECT(ADDRESS(MATCH(AO337,K337:K342,0)+A337-1,12))</f>
        <v>ENE</v>
      </c>
      <c r="AQ337" s="13">
        <f t="shared" ref="AQ337" ca="1" si="894">INDIRECT(ADDRESS(MATCH(AO337,K337:K342,0)+A337-1,13))</f>
        <v>0.29351851851851851</v>
      </c>
      <c r="AR337" s="11">
        <f t="shared" ref="AR337" si="895">MAX(N337:N342)</f>
        <v>2.7</v>
      </c>
      <c r="AS337" s="13" t="str">
        <f t="shared" ref="AS337" ca="1" si="896">INDIRECT(ADDRESS(MATCH(AR337,N337:N342,0)+A337-1,15))</f>
        <v>N</v>
      </c>
      <c r="AT337" s="13">
        <f t="shared" ref="AT337" ca="1" si="897">INDIRECT(ADDRESS(MATCH(AR337,N337:N342,0)+A337-1,16))</f>
        <v>0.29002314814814817</v>
      </c>
    </row>
    <row r="338" spans="1:46">
      <c r="A338" s="11">
        <v>338</v>
      </c>
      <c r="B338" s="57">
        <v>44929</v>
      </c>
      <c r="C338" s="54">
        <v>0.2986111111111111</v>
      </c>
      <c r="D338" s="53">
        <v>1.4</v>
      </c>
      <c r="E338" s="53">
        <v>12.6</v>
      </c>
      <c r="F338" s="53">
        <v>0</v>
      </c>
      <c r="G338" s="53">
        <v>3.7</v>
      </c>
      <c r="H338" s="53">
        <v>3.0000000000000001E-3</v>
      </c>
      <c r="I338" s="53">
        <v>1.3</v>
      </c>
      <c r="J338" s="53" t="s">
        <v>148</v>
      </c>
      <c r="K338" s="53">
        <v>1.6</v>
      </c>
      <c r="L338" s="53" t="s">
        <v>148</v>
      </c>
      <c r="M338" s="54">
        <v>0.29351851851851851</v>
      </c>
      <c r="N338" s="53">
        <v>2.2000000000000002</v>
      </c>
      <c r="O338" s="53" t="s">
        <v>149</v>
      </c>
      <c r="P338" s="54">
        <v>0.29172453703703705</v>
      </c>
      <c r="Q338" s="53">
        <v>0.9</v>
      </c>
      <c r="R338" s="53" t="s">
        <v>150</v>
      </c>
      <c r="S338" s="53">
        <v>0.3</v>
      </c>
      <c r="T338" s="53">
        <v>73.099999999999994</v>
      </c>
      <c r="U338" s="53">
        <v>16</v>
      </c>
      <c r="V338" s="53">
        <v>6330</v>
      </c>
      <c r="W338" s="53">
        <v>11</v>
      </c>
      <c r="X338" s="53">
        <v>0.503</v>
      </c>
      <c r="Y338" s="53">
        <v>18.57</v>
      </c>
      <c r="Z338" s="11">
        <f t="shared" si="863"/>
        <v>1.8000000000000003</v>
      </c>
      <c r="AA338" s="11">
        <f t="shared" si="864"/>
        <v>0</v>
      </c>
      <c r="AB338" s="53">
        <f t="shared" si="865"/>
        <v>0.19451797415330974</v>
      </c>
      <c r="AC338" s="63" t="s">
        <v>204</v>
      </c>
    </row>
    <row r="339" spans="1:46">
      <c r="A339" s="11">
        <v>339</v>
      </c>
      <c r="B339" s="57">
        <v>44929</v>
      </c>
      <c r="C339" s="54">
        <v>0.30555555555555552</v>
      </c>
      <c r="D339" s="53">
        <v>1.6</v>
      </c>
      <c r="E339" s="53">
        <v>12.6</v>
      </c>
      <c r="F339" s="53">
        <v>0</v>
      </c>
      <c r="G339" s="53">
        <v>4.3</v>
      </c>
      <c r="H339" s="53">
        <v>5.0000000000000001E-3</v>
      </c>
      <c r="I339" s="53">
        <v>1.4</v>
      </c>
      <c r="J339" s="53" t="s">
        <v>152</v>
      </c>
      <c r="K339" s="53">
        <v>1.4</v>
      </c>
      <c r="L339" s="53" t="s">
        <v>152</v>
      </c>
      <c r="M339" s="54">
        <v>0.30555555555555552</v>
      </c>
      <c r="N339" s="53">
        <v>2.1</v>
      </c>
      <c r="O339" s="53" t="s">
        <v>150</v>
      </c>
      <c r="P339" s="54">
        <v>0.30527777777777781</v>
      </c>
      <c r="Q339" s="53">
        <v>1.6</v>
      </c>
      <c r="R339" s="53" t="s">
        <v>152</v>
      </c>
      <c r="S339" s="53">
        <v>0.4</v>
      </c>
      <c r="T339" s="53">
        <v>70.099999999999994</v>
      </c>
      <c r="U339" s="53">
        <v>29</v>
      </c>
      <c r="V339" s="53">
        <v>13313</v>
      </c>
      <c r="W339" s="53">
        <v>22</v>
      </c>
      <c r="X339" s="53">
        <v>0.503</v>
      </c>
      <c r="Y339" s="53">
        <v>18.61</v>
      </c>
      <c r="Z339" s="11">
        <f t="shared" si="863"/>
        <v>3</v>
      </c>
      <c r="AA339" s="11">
        <f t="shared" si="864"/>
        <v>0</v>
      </c>
      <c r="AB339" s="53">
        <f t="shared" si="865"/>
        <v>0.19451797415330974</v>
      </c>
      <c r="AC339" s="63" t="s">
        <v>204</v>
      </c>
    </row>
    <row r="340" spans="1:46">
      <c r="A340" s="11">
        <v>340</v>
      </c>
      <c r="B340" s="57">
        <v>44929</v>
      </c>
      <c r="C340" s="54">
        <v>0.3125</v>
      </c>
      <c r="D340" s="53">
        <v>1.8</v>
      </c>
      <c r="E340" s="53">
        <v>12.7</v>
      </c>
      <c r="F340" s="53">
        <v>0</v>
      </c>
      <c r="G340" s="53">
        <v>3.3</v>
      </c>
      <c r="H340" s="53">
        <v>7.0000000000000001E-3</v>
      </c>
      <c r="I340" s="53">
        <v>1.1000000000000001</v>
      </c>
      <c r="J340" s="53" t="s">
        <v>150</v>
      </c>
      <c r="K340" s="53">
        <v>1.5</v>
      </c>
      <c r="L340" s="53" t="s">
        <v>152</v>
      </c>
      <c r="M340" s="54">
        <v>0.30778935185185186</v>
      </c>
      <c r="N340" s="53">
        <v>1.9</v>
      </c>
      <c r="O340" s="53" t="s">
        <v>152</v>
      </c>
      <c r="P340" s="54">
        <v>0.30685185185185188</v>
      </c>
      <c r="Q340" s="53">
        <v>0.7</v>
      </c>
      <c r="R340" s="53" t="s">
        <v>158</v>
      </c>
      <c r="S340" s="53">
        <v>0.4</v>
      </c>
      <c r="T340" s="53">
        <v>74.7</v>
      </c>
      <c r="U340" s="53">
        <v>47</v>
      </c>
      <c r="V340" s="53">
        <v>21480</v>
      </c>
      <c r="W340" s="53">
        <v>36</v>
      </c>
      <c r="X340" s="53">
        <v>0.503</v>
      </c>
      <c r="Y340" s="53">
        <v>18.61</v>
      </c>
      <c r="Z340" s="11">
        <f t="shared" si="863"/>
        <v>4.2</v>
      </c>
      <c r="AA340" s="11">
        <f t="shared" si="864"/>
        <v>0</v>
      </c>
      <c r="AB340" s="53">
        <f t="shared" si="865"/>
        <v>0.19451797415330974</v>
      </c>
      <c r="AC340" s="63" t="s">
        <v>204</v>
      </c>
    </row>
    <row r="341" spans="1:46">
      <c r="A341" s="11">
        <v>341</v>
      </c>
      <c r="B341" s="57">
        <v>44929</v>
      </c>
      <c r="C341" s="54">
        <v>0.31944444444444448</v>
      </c>
      <c r="D341" s="53">
        <v>1.9</v>
      </c>
      <c r="E341" s="53">
        <v>12.7</v>
      </c>
      <c r="F341" s="53">
        <v>0</v>
      </c>
      <c r="G341" s="53">
        <v>2.4</v>
      </c>
      <c r="H341" s="53">
        <v>1.2999999999999999E-2</v>
      </c>
      <c r="I341" s="53">
        <v>0.9</v>
      </c>
      <c r="J341" s="53" t="s">
        <v>150</v>
      </c>
      <c r="K341" s="53">
        <v>1.1000000000000001</v>
      </c>
      <c r="L341" s="53" t="s">
        <v>150</v>
      </c>
      <c r="M341" s="54">
        <v>0.31251157407407409</v>
      </c>
      <c r="N341" s="53">
        <v>1.8</v>
      </c>
      <c r="O341" s="53" t="s">
        <v>147</v>
      </c>
      <c r="P341" s="54">
        <v>0.317349537037037</v>
      </c>
      <c r="Q341" s="53">
        <v>0.7</v>
      </c>
      <c r="R341" s="53" t="s">
        <v>150</v>
      </c>
      <c r="S341" s="53">
        <v>0.4</v>
      </c>
      <c r="T341" s="53">
        <v>77.099999999999994</v>
      </c>
      <c r="U341" s="53">
        <v>73</v>
      </c>
      <c r="V341" s="53">
        <v>36100</v>
      </c>
      <c r="W341" s="53">
        <v>60</v>
      </c>
      <c r="X341" s="53">
        <v>0.503</v>
      </c>
      <c r="Y341" s="53">
        <v>18.670000000000002</v>
      </c>
      <c r="Z341" s="11">
        <f t="shared" si="863"/>
        <v>7.8</v>
      </c>
      <c r="AA341" s="11">
        <f t="shared" si="864"/>
        <v>0</v>
      </c>
      <c r="AB341" s="53">
        <f t="shared" si="865"/>
        <v>0.19451797415330974</v>
      </c>
      <c r="AC341" s="63" t="s">
        <v>204</v>
      </c>
    </row>
    <row r="342" spans="1:46">
      <c r="A342" s="11">
        <v>342</v>
      </c>
      <c r="B342" s="57">
        <v>44929</v>
      </c>
      <c r="C342" s="54">
        <v>0.3263888888888889</v>
      </c>
      <c r="D342" s="53">
        <v>2</v>
      </c>
      <c r="E342" s="53">
        <v>12.8</v>
      </c>
      <c r="F342" s="53">
        <v>0</v>
      </c>
      <c r="G342" s="53">
        <v>2.2999999999999998</v>
      </c>
      <c r="H342" s="53">
        <v>1.9E-2</v>
      </c>
      <c r="I342" s="53">
        <v>1</v>
      </c>
      <c r="J342" s="53" t="s">
        <v>152</v>
      </c>
      <c r="K342" s="53">
        <v>1.1000000000000001</v>
      </c>
      <c r="L342" s="53" t="s">
        <v>150</v>
      </c>
      <c r="M342" s="54">
        <v>0.32398148148148148</v>
      </c>
      <c r="N342" s="53">
        <v>2.1</v>
      </c>
      <c r="O342" s="53" t="s">
        <v>157</v>
      </c>
      <c r="P342" s="54">
        <v>0.32336805555555553</v>
      </c>
      <c r="Q342" s="53">
        <v>1</v>
      </c>
      <c r="R342" s="53" t="s">
        <v>152</v>
      </c>
      <c r="S342" s="53">
        <v>0.3</v>
      </c>
      <c r="T342" s="53">
        <v>80.599999999999994</v>
      </c>
      <c r="U342" s="53">
        <v>91</v>
      </c>
      <c r="V342" s="53">
        <v>49945</v>
      </c>
      <c r="W342" s="53">
        <v>83</v>
      </c>
      <c r="X342" s="53">
        <v>0.503</v>
      </c>
      <c r="Y342" s="53">
        <v>18.64</v>
      </c>
      <c r="Z342" s="11">
        <f t="shared" si="863"/>
        <v>11.4</v>
      </c>
      <c r="AA342" s="11">
        <f t="shared" si="864"/>
        <v>0</v>
      </c>
      <c r="AB342" s="53">
        <f t="shared" si="865"/>
        <v>0.19451797415330974</v>
      </c>
      <c r="AC342" s="63" t="s">
        <v>204</v>
      </c>
    </row>
    <row r="343" spans="1:46">
      <c r="A343" s="11">
        <v>343</v>
      </c>
      <c r="B343" s="57">
        <v>44929</v>
      </c>
      <c r="C343" s="54">
        <v>0.33333333333333331</v>
      </c>
      <c r="D343" s="53">
        <v>2</v>
      </c>
      <c r="E343" s="53">
        <v>13.4</v>
      </c>
      <c r="F343" s="53">
        <v>0</v>
      </c>
      <c r="G343" s="53">
        <v>2.1</v>
      </c>
      <c r="H343" s="53">
        <v>3.7999999999999999E-2</v>
      </c>
      <c r="I343" s="53">
        <v>0.9</v>
      </c>
      <c r="J343" s="53" t="s">
        <v>156</v>
      </c>
      <c r="K343" s="53">
        <v>1.2</v>
      </c>
      <c r="L343" s="53" t="s">
        <v>152</v>
      </c>
      <c r="M343" s="54">
        <v>0.32991898148148152</v>
      </c>
      <c r="N343" s="53">
        <v>2.1</v>
      </c>
      <c r="O343" s="53" t="s">
        <v>160</v>
      </c>
      <c r="P343" s="54">
        <v>0.32901620370370371</v>
      </c>
      <c r="Q343" s="53">
        <v>0</v>
      </c>
      <c r="R343" s="53" t="s">
        <v>158</v>
      </c>
      <c r="S343" s="53">
        <v>0.5</v>
      </c>
      <c r="T343" s="53">
        <v>80.5</v>
      </c>
      <c r="U343" s="53">
        <v>242</v>
      </c>
      <c r="V343" s="53">
        <v>83116</v>
      </c>
      <c r="W343" s="53">
        <v>139</v>
      </c>
      <c r="X343" s="53">
        <v>0.503</v>
      </c>
      <c r="Y343" s="53">
        <v>18.829999999999998</v>
      </c>
      <c r="Z343" s="11">
        <f t="shared" si="863"/>
        <v>22.8</v>
      </c>
      <c r="AA343" s="11">
        <f t="shared" si="864"/>
        <v>0</v>
      </c>
      <c r="AB343" s="53">
        <f t="shared" si="865"/>
        <v>0.19451797415330974</v>
      </c>
      <c r="AC343" s="63" t="s">
        <v>204</v>
      </c>
      <c r="AE343" s="11">
        <f t="shared" ref="AE343" si="898">SUM(F343:F348)</f>
        <v>0</v>
      </c>
      <c r="AF343" s="11">
        <f t="shared" ref="AF343" si="899">AVERAGE(AB343:AB348)</f>
        <v>0.19451797415330974</v>
      </c>
      <c r="AG343" s="11">
        <f t="shared" ref="AG343" si="900">AVERAGE(G343:G348)</f>
        <v>3.6166666666666671</v>
      </c>
      <c r="AH343" s="11" t="e">
        <f t="shared" ref="AH343" si="901">AVERAGE(AC343:AC348)</f>
        <v>#DIV/0!</v>
      </c>
      <c r="AI343" s="11">
        <f t="shared" ref="AI343" si="902">AVERAGE(T343:T348)</f>
        <v>74.766666666666666</v>
      </c>
      <c r="AJ343" s="11">
        <f t="shared" ref="AJ343" si="903">SUMIF(H343:H348,"&gt;0",H343:H348)</f>
        <v>0.45600000000000007</v>
      </c>
      <c r="AK343" s="17">
        <f t="shared" ref="AK343" si="904">SUM(AA343:AA348)/60</f>
        <v>0</v>
      </c>
      <c r="AL343" s="17">
        <f t="shared" ref="AL343" si="905">SUM(V343:V348)</f>
        <v>951455</v>
      </c>
      <c r="AM343" s="17">
        <f t="shared" ref="AM343" si="906">AVERAGE(W343:W348)</f>
        <v>264.33333333333331</v>
      </c>
      <c r="AN343" s="11">
        <f t="shared" ref="AN343" si="907">AVERAGE(I343:I348)</f>
        <v>0.58333333333333337</v>
      </c>
      <c r="AO343" s="11">
        <f t="shared" ref="AO343" si="908">MAX(K343:K348)</f>
        <v>1.2</v>
      </c>
      <c r="AP343" s="13" t="str">
        <f t="shared" ref="AP343" ca="1" si="909">INDIRECT(ADDRESS(MATCH(AO343,K343:K348,0)+A343-1,12))</f>
        <v>E</v>
      </c>
      <c r="AQ343" s="13">
        <f t="shared" ref="AQ343" ca="1" si="910">INDIRECT(ADDRESS(MATCH(AO343,K343:K348,0)+A343-1,13))</f>
        <v>0.32991898148148152</v>
      </c>
      <c r="AR343" s="11">
        <f t="shared" ref="AR343" si="911">MAX(N343:N348)</f>
        <v>2.1</v>
      </c>
      <c r="AS343" s="13" t="str">
        <f t="shared" ref="AS343" ca="1" si="912">INDIRECT(ADDRESS(MATCH(AR343,N343:N348,0)+A343-1,15))</f>
        <v>SW</v>
      </c>
      <c r="AT343" s="13">
        <f t="shared" ref="AT343" ca="1" si="913">INDIRECT(ADDRESS(MATCH(AR343,N343:N348,0)+A343-1,16))</f>
        <v>0.32901620370370371</v>
      </c>
    </row>
    <row r="344" spans="1:46">
      <c r="A344" s="11">
        <v>344</v>
      </c>
      <c r="B344" s="57">
        <v>44929</v>
      </c>
      <c r="C344" s="54">
        <v>0.34027777777777773</v>
      </c>
      <c r="D344" s="53">
        <v>2.1</v>
      </c>
      <c r="E344" s="53">
        <v>14.5</v>
      </c>
      <c r="F344" s="53">
        <v>0</v>
      </c>
      <c r="G344" s="53">
        <v>3.2</v>
      </c>
      <c r="H344" s="53">
        <v>8.8999999999999996E-2</v>
      </c>
      <c r="I344" s="53">
        <v>0.4</v>
      </c>
      <c r="J344" s="53" t="s">
        <v>147</v>
      </c>
      <c r="K344" s="53">
        <v>0.9</v>
      </c>
      <c r="L344" s="53" t="s">
        <v>156</v>
      </c>
      <c r="M344" s="54">
        <v>0.33334490740740735</v>
      </c>
      <c r="N344" s="53">
        <v>1.2</v>
      </c>
      <c r="O344" s="53" t="s">
        <v>150</v>
      </c>
      <c r="P344" s="54">
        <v>0.33568287037037042</v>
      </c>
      <c r="Q344" s="53">
        <v>0</v>
      </c>
      <c r="R344" s="53" t="s">
        <v>148</v>
      </c>
      <c r="S344" s="53">
        <v>0.4</v>
      </c>
      <c r="T344" s="53">
        <v>78</v>
      </c>
      <c r="U344" s="53">
        <v>319</v>
      </c>
      <c r="V344" s="53">
        <v>173049</v>
      </c>
      <c r="W344" s="53">
        <v>288</v>
      </c>
      <c r="X344" s="53">
        <v>0.503</v>
      </c>
      <c r="Y344" s="53">
        <v>19.100000000000001</v>
      </c>
      <c r="Z344" s="11">
        <f t="shared" si="863"/>
        <v>53.400000000000006</v>
      </c>
      <c r="AA344" s="11">
        <f t="shared" si="864"/>
        <v>0</v>
      </c>
      <c r="AB344" s="53">
        <f t="shared" si="865"/>
        <v>0.19451797415330974</v>
      </c>
      <c r="AC344" s="63" t="s">
        <v>204</v>
      </c>
    </row>
    <row r="345" spans="1:46">
      <c r="A345" s="11">
        <v>345</v>
      </c>
      <c r="B345" s="57">
        <v>44929</v>
      </c>
      <c r="C345" s="54">
        <v>0.34722222222222227</v>
      </c>
      <c r="D345" s="53">
        <v>2.5</v>
      </c>
      <c r="E345" s="53">
        <v>13.6</v>
      </c>
      <c r="F345" s="53">
        <v>0</v>
      </c>
      <c r="G345" s="53">
        <v>3.1</v>
      </c>
      <c r="H345" s="53">
        <v>7.4999999999999997E-2</v>
      </c>
      <c r="I345" s="53">
        <v>0.4</v>
      </c>
      <c r="J345" s="53" t="s">
        <v>150</v>
      </c>
      <c r="K345" s="53">
        <v>0.5</v>
      </c>
      <c r="L345" s="53" t="s">
        <v>152</v>
      </c>
      <c r="M345" s="54">
        <v>0.34445601851851854</v>
      </c>
      <c r="N345" s="53">
        <v>1.2</v>
      </c>
      <c r="O345" s="53" t="s">
        <v>154</v>
      </c>
      <c r="P345" s="54">
        <v>0.34607638888888892</v>
      </c>
      <c r="Q345" s="53">
        <v>0</v>
      </c>
      <c r="R345" s="53" t="s">
        <v>158</v>
      </c>
      <c r="S345" s="53">
        <v>0.3</v>
      </c>
      <c r="T345" s="53">
        <v>77.7</v>
      </c>
      <c r="U345" s="53">
        <v>143</v>
      </c>
      <c r="V345" s="53">
        <v>155314</v>
      </c>
      <c r="W345" s="53">
        <v>259</v>
      </c>
      <c r="X345" s="53">
        <v>0.503</v>
      </c>
      <c r="Y345" s="53">
        <v>18.760000000000002</v>
      </c>
      <c r="Z345" s="11">
        <f t="shared" si="863"/>
        <v>45.000000000000007</v>
      </c>
      <c r="AA345" s="11">
        <f t="shared" si="864"/>
        <v>0</v>
      </c>
      <c r="AB345" s="53">
        <f t="shared" si="865"/>
        <v>0.19451797415330974</v>
      </c>
      <c r="AC345" s="63" t="s">
        <v>204</v>
      </c>
    </row>
    <row r="346" spans="1:46">
      <c r="A346" s="11">
        <v>346</v>
      </c>
      <c r="B346" s="57">
        <v>44929</v>
      </c>
      <c r="C346" s="54">
        <v>0.35416666666666669</v>
      </c>
      <c r="D346" s="53">
        <v>3.2</v>
      </c>
      <c r="E346" s="53">
        <v>13.5</v>
      </c>
      <c r="F346" s="53">
        <v>0</v>
      </c>
      <c r="G346" s="53">
        <v>3.7</v>
      </c>
      <c r="H346" s="53">
        <v>3.4000000000000002E-2</v>
      </c>
      <c r="I346" s="53">
        <v>0.2</v>
      </c>
      <c r="J346" s="53" t="s">
        <v>153</v>
      </c>
      <c r="K346" s="53">
        <v>0.4</v>
      </c>
      <c r="L346" s="53" t="s">
        <v>150</v>
      </c>
      <c r="M346" s="54">
        <v>0.34835648148148146</v>
      </c>
      <c r="N346" s="53">
        <v>1</v>
      </c>
      <c r="O346" s="53" t="s">
        <v>156</v>
      </c>
      <c r="P346" s="54">
        <v>0.35398148148148145</v>
      </c>
      <c r="Q346" s="53">
        <v>0.7</v>
      </c>
      <c r="R346" s="53" t="s">
        <v>153</v>
      </c>
      <c r="S346" s="53">
        <v>0.3</v>
      </c>
      <c r="T346" s="53">
        <v>74.3</v>
      </c>
      <c r="U346" s="53">
        <v>211</v>
      </c>
      <c r="V346" s="53">
        <v>90313</v>
      </c>
      <c r="W346" s="53">
        <v>151</v>
      </c>
      <c r="X346" s="53">
        <v>0.503</v>
      </c>
      <c r="Y346" s="53">
        <v>18.809999999999999</v>
      </c>
      <c r="Z346" s="11">
        <f t="shared" si="863"/>
        <v>20.400000000000002</v>
      </c>
      <c r="AA346" s="11">
        <f t="shared" si="864"/>
        <v>0</v>
      </c>
      <c r="AB346" s="53">
        <f t="shared" si="865"/>
        <v>0.19451797415330974</v>
      </c>
      <c r="AC346" s="63" t="s">
        <v>204</v>
      </c>
    </row>
    <row r="347" spans="1:46">
      <c r="A347" s="11">
        <v>347</v>
      </c>
      <c r="B347" s="57">
        <v>44929</v>
      </c>
      <c r="C347" s="54">
        <v>0.3611111111111111</v>
      </c>
      <c r="D347" s="53">
        <v>3.7</v>
      </c>
      <c r="E347" s="53">
        <v>14.8</v>
      </c>
      <c r="F347" s="53">
        <v>0</v>
      </c>
      <c r="G347" s="53">
        <v>3.7</v>
      </c>
      <c r="H347" s="53">
        <v>6.8000000000000005E-2</v>
      </c>
      <c r="I347" s="53">
        <v>0.8</v>
      </c>
      <c r="J347" s="53" t="s">
        <v>152</v>
      </c>
      <c r="K347" s="53">
        <v>0.9</v>
      </c>
      <c r="L347" s="53" t="s">
        <v>151</v>
      </c>
      <c r="M347" s="54">
        <v>0.35979166666666668</v>
      </c>
      <c r="N347" s="53">
        <v>1.5</v>
      </c>
      <c r="O347" s="53" t="s">
        <v>156</v>
      </c>
      <c r="P347" s="54">
        <v>0.35728009259259258</v>
      </c>
      <c r="Q347" s="53">
        <v>0.5</v>
      </c>
      <c r="R347" s="53" t="s">
        <v>147</v>
      </c>
      <c r="S347" s="53">
        <v>0.3</v>
      </c>
      <c r="T347" s="53">
        <v>75.900000000000006</v>
      </c>
      <c r="U347" s="53">
        <v>465</v>
      </c>
      <c r="V347" s="53">
        <v>151847</v>
      </c>
      <c r="W347" s="53">
        <v>253</v>
      </c>
      <c r="X347" s="53">
        <v>0.503</v>
      </c>
      <c r="Y347" s="53">
        <v>19.3</v>
      </c>
      <c r="Z347" s="11">
        <f t="shared" si="863"/>
        <v>40.800000000000004</v>
      </c>
      <c r="AA347" s="11">
        <f t="shared" si="864"/>
        <v>0</v>
      </c>
      <c r="AB347" s="53">
        <f t="shared" si="865"/>
        <v>0.19451797415330974</v>
      </c>
      <c r="AC347" s="63" t="s">
        <v>204</v>
      </c>
    </row>
    <row r="348" spans="1:46">
      <c r="A348" s="11">
        <v>348</v>
      </c>
      <c r="B348" s="57">
        <v>44929</v>
      </c>
      <c r="C348" s="54">
        <v>0.36805555555555558</v>
      </c>
      <c r="D348" s="53">
        <v>4.3</v>
      </c>
      <c r="E348" s="53">
        <v>14.8</v>
      </c>
      <c r="F348" s="53">
        <v>0</v>
      </c>
      <c r="G348" s="53">
        <v>5.9</v>
      </c>
      <c r="H348" s="53">
        <v>0.152</v>
      </c>
      <c r="I348" s="53">
        <v>0.8</v>
      </c>
      <c r="J348" s="53" t="s">
        <v>152</v>
      </c>
      <c r="K348" s="53">
        <v>0.8</v>
      </c>
      <c r="L348" s="53" t="s">
        <v>152</v>
      </c>
      <c r="M348" s="54">
        <v>0.3611226851851852</v>
      </c>
      <c r="N348" s="53">
        <v>2.1</v>
      </c>
      <c r="O348" s="53" t="s">
        <v>150</v>
      </c>
      <c r="P348" s="54">
        <v>0.3674884259259259</v>
      </c>
      <c r="Q348" s="53">
        <v>1.5</v>
      </c>
      <c r="R348" s="53" t="s">
        <v>150</v>
      </c>
      <c r="S348" s="53">
        <v>0.5</v>
      </c>
      <c r="T348" s="53">
        <v>62.2</v>
      </c>
      <c r="U348" s="53">
        <v>527</v>
      </c>
      <c r="V348" s="53">
        <v>297816</v>
      </c>
      <c r="W348" s="53">
        <v>496</v>
      </c>
      <c r="X348" s="53">
        <v>0.503</v>
      </c>
      <c r="Y348" s="53">
        <v>19.09</v>
      </c>
      <c r="Z348" s="11">
        <f t="shared" si="863"/>
        <v>91.2</v>
      </c>
      <c r="AA348" s="11">
        <f t="shared" si="864"/>
        <v>0</v>
      </c>
      <c r="AB348" s="53">
        <f t="shared" si="865"/>
        <v>0.19451797415330974</v>
      </c>
      <c r="AC348" s="63" t="s">
        <v>204</v>
      </c>
    </row>
    <row r="349" spans="1:46">
      <c r="A349" s="11">
        <v>349</v>
      </c>
      <c r="B349" s="57">
        <v>44929</v>
      </c>
      <c r="C349" s="54">
        <v>0.375</v>
      </c>
      <c r="D349" s="53">
        <v>5.2</v>
      </c>
      <c r="E349" s="53">
        <v>14.8</v>
      </c>
      <c r="F349" s="53">
        <v>0</v>
      </c>
      <c r="G349" s="53">
        <v>7.4</v>
      </c>
      <c r="H349" s="53">
        <v>0.16600000000000001</v>
      </c>
      <c r="I349" s="53">
        <v>1.3</v>
      </c>
      <c r="J349" s="53" t="s">
        <v>151</v>
      </c>
      <c r="K349" s="53">
        <v>1.5</v>
      </c>
      <c r="L349" s="53" t="s">
        <v>151</v>
      </c>
      <c r="M349" s="54">
        <v>0.37402777777777779</v>
      </c>
      <c r="N349" s="53">
        <v>2.5</v>
      </c>
      <c r="O349" s="53" t="s">
        <v>150</v>
      </c>
      <c r="P349" s="54">
        <v>0.37069444444444444</v>
      </c>
      <c r="Q349" s="53">
        <v>0</v>
      </c>
      <c r="R349" s="53" t="s">
        <v>159</v>
      </c>
      <c r="S349" s="53">
        <v>0.5</v>
      </c>
      <c r="T349" s="53">
        <v>54.9</v>
      </c>
      <c r="U349" s="53">
        <v>599</v>
      </c>
      <c r="V349" s="53">
        <v>344024</v>
      </c>
      <c r="W349" s="53">
        <v>573</v>
      </c>
      <c r="X349" s="53">
        <v>0.503</v>
      </c>
      <c r="Y349" s="53">
        <v>19.09</v>
      </c>
      <c r="Z349" s="11">
        <f t="shared" si="863"/>
        <v>99.6</v>
      </c>
      <c r="AA349" s="11">
        <f t="shared" si="864"/>
        <v>0</v>
      </c>
      <c r="AB349" s="53">
        <f t="shared" si="865"/>
        <v>0.19451797415330974</v>
      </c>
      <c r="AC349" s="63" t="s">
        <v>204</v>
      </c>
      <c r="AE349" s="11">
        <f t="shared" ref="AE349" si="914">SUM(F349:F354)</f>
        <v>0</v>
      </c>
      <c r="AF349" s="11">
        <f t="shared" ref="AF349" si="915">AVERAGE(AB349:AB354)</f>
        <v>0.19443782829798847</v>
      </c>
      <c r="AG349" s="11">
        <f t="shared" ref="AG349" si="916">AVERAGE(G349:G354)</f>
        <v>8.2166666666666668</v>
      </c>
      <c r="AH349" s="11" t="e">
        <f t="shared" ref="AH349" si="917">AVERAGE(AC349:AC354)</f>
        <v>#DIV/0!</v>
      </c>
      <c r="AI349" s="11">
        <f t="shared" ref="AI349" si="918">AVERAGE(T349:T354)</f>
        <v>51.400000000000006</v>
      </c>
      <c r="AJ349" s="11">
        <f t="shared" ref="AJ349" si="919">SUMIF(H349:H354,"&gt;0",H349:H354)</f>
        <v>1.246</v>
      </c>
      <c r="AK349" s="17">
        <f t="shared" ref="AK349" si="920">SUM(AA349:AA354)/60</f>
        <v>0.5</v>
      </c>
      <c r="AL349" s="17">
        <f t="shared" ref="AL349" si="921">SUM(V349:V354)</f>
        <v>2539261</v>
      </c>
      <c r="AM349" s="17">
        <f t="shared" ref="AM349" si="922">AVERAGE(W349:W354)</f>
        <v>705.33333333333337</v>
      </c>
      <c r="AN349" s="11">
        <f t="shared" ref="AN349" si="923">AVERAGE(I349:I354)</f>
        <v>0.95000000000000007</v>
      </c>
      <c r="AO349" s="11">
        <f t="shared" ref="AO349" si="924">MAX(K349:K354)</f>
        <v>1.5</v>
      </c>
      <c r="AP349" s="13" t="str">
        <f t="shared" ref="AP349" ca="1" si="925">INDIRECT(ADDRESS(MATCH(AO349,K349:K354,0)+A349-1,12))</f>
        <v>SE</v>
      </c>
      <c r="AQ349" s="13">
        <f t="shared" ref="AQ349" ca="1" si="926">INDIRECT(ADDRESS(MATCH(AO349,K349:K354,0)+A349-1,13))</f>
        <v>0.37402777777777779</v>
      </c>
      <c r="AR349" s="11">
        <f t="shared" ref="AR349" si="927">MAX(N349:N354)</f>
        <v>2.9</v>
      </c>
      <c r="AS349" s="13" t="str">
        <f t="shared" ref="AS349" ca="1" si="928">INDIRECT(ADDRESS(MATCH(AR349,N349:N354,0)+A349-1,15))</f>
        <v>SSW</v>
      </c>
      <c r="AT349" s="13">
        <f t="shared" ref="AT349" ca="1" si="929">INDIRECT(ADDRESS(MATCH(AR349,N349:N354,0)+A349-1,16))</f>
        <v>0.40116898148148145</v>
      </c>
    </row>
    <row r="350" spans="1:46">
      <c r="A350" s="11">
        <v>350</v>
      </c>
      <c r="B350" s="57">
        <v>44929</v>
      </c>
      <c r="C350" s="54">
        <v>0.38194444444444442</v>
      </c>
      <c r="D350" s="53">
        <v>6.5</v>
      </c>
      <c r="E350" s="53">
        <v>14.8</v>
      </c>
      <c r="F350" s="53">
        <v>0</v>
      </c>
      <c r="G350" s="53">
        <v>8.5</v>
      </c>
      <c r="H350" s="53">
        <v>0.19700000000000001</v>
      </c>
      <c r="I350" s="53">
        <v>0.5</v>
      </c>
      <c r="J350" s="53" t="s">
        <v>158</v>
      </c>
      <c r="K350" s="53">
        <v>1.3</v>
      </c>
      <c r="L350" s="53" t="s">
        <v>151</v>
      </c>
      <c r="M350" s="54">
        <v>0.37501157407407404</v>
      </c>
      <c r="N350" s="53">
        <v>1.4</v>
      </c>
      <c r="O350" s="53" t="s">
        <v>157</v>
      </c>
      <c r="P350" s="54">
        <v>0.37837962962962962</v>
      </c>
      <c r="Q350" s="53">
        <v>0</v>
      </c>
      <c r="R350" s="53" t="s">
        <v>147</v>
      </c>
      <c r="S350" s="53">
        <v>0.5</v>
      </c>
      <c r="T350" s="53">
        <v>54.2</v>
      </c>
      <c r="U350" s="53">
        <v>602</v>
      </c>
      <c r="V350" s="53">
        <v>386157</v>
      </c>
      <c r="W350" s="53">
        <v>644</v>
      </c>
      <c r="X350" s="53">
        <v>0.503</v>
      </c>
      <c r="Y350" s="53">
        <v>19.11</v>
      </c>
      <c r="Z350" s="11">
        <f t="shared" si="863"/>
        <v>118.2</v>
      </c>
      <c r="AA350" s="11">
        <f t="shared" si="864"/>
        <v>0</v>
      </c>
      <c r="AB350" s="53">
        <f t="shared" si="865"/>
        <v>0.19451797415330974</v>
      </c>
      <c r="AC350" s="63" t="s">
        <v>204</v>
      </c>
    </row>
    <row r="351" spans="1:46">
      <c r="A351" s="11">
        <v>351</v>
      </c>
      <c r="B351" s="57">
        <v>44929</v>
      </c>
      <c r="C351" s="54">
        <v>0.3888888888888889</v>
      </c>
      <c r="D351" s="53">
        <v>8</v>
      </c>
      <c r="E351" s="53">
        <v>14.7</v>
      </c>
      <c r="F351" s="53">
        <v>0</v>
      </c>
      <c r="G351" s="53">
        <v>8.1</v>
      </c>
      <c r="H351" s="53">
        <v>0.2</v>
      </c>
      <c r="I351" s="53">
        <v>0.6</v>
      </c>
      <c r="J351" s="53" t="s">
        <v>159</v>
      </c>
      <c r="K351" s="53">
        <v>0.6</v>
      </c>
      <c r="L351" s="53" t="s">
        <v>159</v>
      </c>
      <c r="M351" s="54">
        <v>0.3888888888888889</v>
      </c>
      <c r="N351" s="53">
        <v>2.2000000000000002</v>
      </c>
      <c r="O351" s="53" t="s">
        <v>156</v>
      </c>
      <c r="P351" s="54">
        <v>0.38877314814814817</v>
      </c>
      <c r="Q351" s="53">
        <v>1.9</v>
      </c>
      <c r="R351" s="53" t="s">
        <v>156</v>
      </c>
      <c r="S351" s="53">
        <v>0.7</v>
      </c>
      <c r="T351" s="53">
        <v>52.7</v>
      </c>
      <c r="U351" s="53">
        <v>678</v>
      </c>
      <c r="V351" s="53">
        <v>401843</v>
      </c>
      <c r="W351" s="53">
        <v>670</v>
      </c>
      <c r="X351" s="53">
        <v>0.503</v>
      </c>
      <c r="Y351" s="53">
        <v>19.079999999999998</v>
      </c>
      <c r="Z351" s="11">
        <f t="shared" si="863"/>
        <v>120.00000000000003</v>
      </c>
      <c r="AA351" s="11">
        <f t="shared" si="864"/>
        <v>0</v>
      </c>
      <c r="AB351" s="53">
        <f t="shared" si="865"/>
        <v>0.19451797415330974</v>
      </c>
      <c r="AC351" s="63" t="s">
        <v>204</v>
      </c>
    </row>
    <row r="352" spans="1:46">
      <c r="A352" s="11">
        <v>352</v>
      </c>
      <c r="B352" s="57">
        <v>44929</v>
      </c>
      <c r="C352" s="54">
        <v>0.39583333333333331</v>
      </c>
      <c r="D352" s="53">
        <v>9.5</v>
      </c>
      <c r="E352" s="53">
        <v>14.7</v>
      </c>
      <c r="F352" s="53">
        <v>0</v>
      </c>
      <c r="G352" s="53">
        <v>8.3000000000000007</v>
      </c>
      <c r="H352" s="53">
        <v>0.21</v>
      </c>
      <c r="I352" s="53">
        <v>1.4</v>
      </c>
      <c r="J352" s="53" t="s">
        <v>153</v>
      </c>
      <c r="K352" s="53">
        <v>1.4</v>
      </c>
      <c r="L352" s="53" t="s">
        <v>153</v>
      </c>
      <c r="M352" s="54">
        <v>0.39554398148148145</v>
      </c>
      <c r="N352" s="53">
        <v>2.4</v>
      </c>
      <c r="O352" s="53" t="s">
        <v>153</v>
      </c>
      <c r="P352" s="54">
        <v>0.3944212962962963</v>
      </c>
      <c r="Q352" s="53">
        <v>1.6</v>
      </c>
      <c r="R352" s="53" t="s">
        <v>160</v>
      </c>
      <c r="S352" s="53">
        <v>0.4</v>
      </c>
      <c r="T352" s="53">
        <v>49.3</v>
      </c>
      <c r="U352" s="53">
        <v>716</v>
      </c>
      <c r="V352" s="53">
        <v>437470</v>
      </c>
      <c r="W352" s="53">
        <v>729</v>
      </c>
      <c r="X352" s="53">
        <v>0.503</v>
      </c>
      <c r="Y352" s="53">
        <v>19.11</v>
      </c>
      <c r="Z352" s="11">
        <f t="shared" si="863"/>
        <v>126</v>
      </c>
      <c r="AA352" s="11">
        <f t="shared" si="864"/>
        <v>10</v>
      </c>
      <c r="AB352" s="53">
        <f t="shared" si="865"/>
        <v>0.19451797415330974</v>
      </c>
      <c r="AC352" s="63" t="s">
        <v>204</v>
      </c>
    </row>
    <row r="353" spans="1:46">
      <c r="A353" s="11">
        <v>353</v>
      </c>
      <c r="B353" s="57">
        <v>44929</v>
      </c>
      <c r="C353" s="54">
        <v>0.40277777777777773</v>
      </c>
      <c r="D353" s="53">
        <v>11.1</v>
      </c>
      <c r="E353" s="53">
        <v>14.7</v>
      </c>
      <c r="F353" s="53">
        <v>0</v>
      </c>
      <c r="G353" s="53">
        <v>8.4</v>
      </c>
      <c r="H353" s="53">
        <v>0.23</v>
      </c>
      <c r="I353" s="53">
        <v>1.2</v>
      </c>
      <c r="J353" s="53" t="s">
        <v>156</v>
      </c>
      <c r="K353" s="53">
        <v>1.4</v>
      </c>
      <c r="L353" s="53" t="s">
        <v>156</v>
      </c>
      <c r="M353" s="54">
        <v>0.39678240740740739</v>
      </c>
      <c r="N353" s="53">
        <v>2.9</v>
      </c>
      <c r="O353" s="53" t="s">
        <v>156</v>
      </c>
      <c r="P353" s="54">
        <v>0.40116898148148145</v>
      </c>
      <c r="Q353" s="53">
        <v>1</v>
      </c>
      <c r="R353" s="53" t="s">
        <v>153</v>
      </c>
      <c r="S353" s="53">
        <v>0.5</v>
      </c>
      <c r="T353" s="53">
        <v>47.6</v>
      </c>
      <c r="U353" s="53">
        <v>804</v>
      </c>
      <c r="V353" s="53">
        <v>470581</v>
      </c>
      <c r="W353" s="53">
        <v>784</v>
      </c>
      <c r="X353" s="53">
        <v>0.503</v>
      </c>
      <c r="Y353" s="53">
        <v>19.09</v>
      </c>
      <c r="Z353" s="11">
        <f t="shared" si="863"/>
        <v>138</v>
      </c>
      <c r="AA353" s="11">
        <f t="shared" si="864"/>
        <v>10</v>
      </c>
      <c r="AB353" s="53">
        <f t="shared" si="865"/>
        <v>0.19451797415330974</v>
      </c>
      <c r="AC353" s="63" t="s">
        <v>204</v>
      </c>
    </row>
    <row r="354" spans="1:46">
      <c r="A354" s="11">
        <v>354</v>
      </c>
      <c r="B354" s="57">
        <v>44929</v>
      </c>
      <c r="C354" s="54">
        <v>0.40972222222222227</v>
      </c>
      <c r="D354" s="53">
        <v>12.4</v>
      </c>
      <c r="E354" s="53">
        <v>14.6</v>
      </c>
      <c r="F354" s="53">
        <v>0</v>
      </c>
      <c r="G354" s="53">
        <v>8.6</v>
      </c>
      <c r="H354" s="53">
        <v>0.24299999999999999</v>
      </c>
      <c r="I354" s="53">
        <v>0.7</v>
      </c>
      <c r="J354" s="53" t="s">
        <v>153</v>
      </c>
      <c r="K354" s="53">
        <v>1.2</v>
      </c>
      <c r="L354" s="53" t="s">
        <v>156</v>
      </c>
      <c r="M354" s="54">
        <v>0.40358796296296301</v>
      </c>
      <c r="N354" s="53">
        <v>2</v>
      </c>
      <c r="O354" s="53" t="s">
        <v>156</v>
      </c>
      <c r="P354" s="54">
        <v>0.40912037037037036</v>
      </c>
      <c r="Q354" s="53">
        <v>1.6</v>
      </c>
      <c r="R354" s="53" t="s">
        <v>156</v>
      </c>
      <c r="S354" s="53">
        <v>0.6</v>
      </c>
      <c r="T354" s="53">
        <v>49.7</v>
      </c>
      <c r="U354" s="53">
        <v>861</v>
      </c>
      <c r="V354" s="53">
        <v>499186</v>
      </c>
      <c r="W354" s="53">
        <v>832</v>
      </c>
      <c r="X354" s="53">
        <v>0.502</v>
      </c>
      <c r="Y354" s="53">
        <v>19.079999999999998</v>
      </c>
      <c r="Z354" s="11">
        <f t="shared" si="863"/>
        <v>145.80000000000001</v>
      </c>
      <c r="AA354" s="11">
        <f t="shared" si="864"/>
        <v>10</v>
      </c>
      <c r="AB354" s="53">
        <f t="shared" si="865"/>
        <v>0.194037099021382</v>
      </c>
      <c r="AC354" s="63" t="s">
        <v>204</v>
      </c>
    </row>
    <row r="355" spans="1:46">
      <c r="A355" s="11">
        <v>355</v>
      </c>
      <c r="B355" s="57">
        <v>44929</v>
      </c>
      <c r="C355" s="54">
        <v>0.41666666666666669</v>
      </c>
      <c r="D355" s="53">
        <v>13.5</v>
      </c>
      <c r="E355" s="53">
        <v>14.7</v>
      </c>
      <c r="F355" s="53">
        <v>0</v>
      </c>
      <c r="G355" s="53">
        <v>9</v>
      </c>
      <c r="H355" s="53">
        <v>0.25700000000000001</v>
      </c>
      <c r="I355" s="53">
        <v>1.3</v>
      </c>
      <c r="J355" s="53" t="s">
        <v>160</v>
      </c>
      <c r="K355" s="53">
        <v>1.3</v>
      </c>
      <c r="L355" s="53" t="s">
        <v>160</v>
      </c>
      <c r="M355" s="54">
        <v>0.41582175925925924</v>
      </c>
      <c r="N355" s="53">
        <v>2.5</v>
      </c>
      <c r="O355" s="53" t="s">
        <v>156</v>
      </c>
      <c r="P355" s="54">
        <v>0.41122685185185182</v>
      </c>
      <c r="Q355" s="53">
        <v>1.1000000000000001</v>
      </c>
      <c r="R355" s="53" t="s">
        <v>154</v>
      </c>
      <c r="S355" s="53">
        <v>0.5</v>
      </c>
      <c r="T355" s="53">
        <v>49.1</v>
      </c>
      <c r="U355" s="53">
        <v>914</v>
      </c>
      <c r="V355" s="53">
        <v>531437</v>
      </c>
      <c r="W355" s="53">
        <v>886</v>
      </c>
      <c r="X355" s="53">
        <v>0.502</v>
      </c>
      <c r="Y355" s="53">
        <v>19.059999999999999</v>
      </c>
      <c r="Z355" s="11">
        <f t="shared" si="863"/>
        <v>154.20000000000002</v>
      </c>
      <c r="AA355" s="11">
        <f t="shared" si="864"/>
        <v>10</v>
      </c>
      <c r="AB355" s="53">
        <f t="shared" si="865"/>
        <v>0.194037099021382</v>
      </c>
      <c r="AC355" s="63" t="s">
        <v>204</v>
      </c>
      <c r="AE355" s="11">
        <f t="shared" ref="AE355" si="930">SUM(F355:F360)</f>
        <v>0</v>
      </c>
      <c r="AF355" s="11">
        <f t="shared" ref="AF355" si="931">AVERAGE(AB355:AB360)</f>
        <v>0.194037099021382</v>
      </c>
      <c r="AG355" s="11">
        <f t="shared" ref="AG355" si="932">AVERAGE(G355:G360)</f>
        <v>9.0166666666666657</v>
      </c>
      <c r="AH355" s="11" t="e">
        <f t="shared" ref="AH355" si="933">AVERAGE(AC355:AC360)</f>
        <v>#DIV/0!</v>
      </c>
      <c r="AI355" s="11">
        <f t="shared" ref="AI355" si="934">AVERAGE(T355:T360)</f>
        <v>46.133333333333333</v>
      </c>
      <c r="AJ355" s="11">
        <f t="shared" ref="AJ355" si="935">SUMIF(H355:H360,"&gt;0",H355:H360)</f>
        <v>1.401</v>
      </c>
      <c r="AK355" s="17">
        <f t="shared" ref="AK355" si="936">SUM(AA355:AA360)/60</f>
        <v>0.83333333333333337</v>
      </c>
      <c r="AL355" s="17">
        <f t="shared" ref="AL355" si="937">SUM(V355:V360)</f>
        <v>2919642</v>
      </c>
      <c r="AM355" s="17">
        <f t="shared" ref="AM355" si="938">AVERAGE(W355:W360)</f>
        <v>811.16666666666663</v>
      </c>
      <c r="AN355" s="11">
        <f t="shared" ref="AN355" si="939">AVERAGE(I355:I360)</f>
        <v>1.5</v>
      </c>
      <c r="AO355" s="11">
        <f t="shared" ref="AO355" si="940">MAX(K355:K360)</f>
        <v>2.2000000000000002</v>
      </c>
      <c r="AP355" s="13" t="str">
        <f t="shared" ref="AP355" ca="1" si="941">INDIRECT(ADDRESS(MATCH(AO355,K355:K360,0)+A355-1,12))</f>
        <v>WNW</v>
      </c>
      <c r="AQ355" s="13">
        <f t="shared" ref="AQ355" ca="1" si="942">INDIRECT(ADDRESS(MATCH(AO355,K355:K360,0)+A355-1,13))</f>
        <v>0.44679398148148147</v>
      </c>
      <c r="AR355" s="11">
        <f t="shared" ref="AR355" si="943">MAX(N355:N360)</f>
        <v>4.0999999999999996</v>
      </c>
      <c r="AS355" s="13" t="str">
        <f t="shared" ref="AS355" ca="1" si="944">INDIRECT(ADDRESS(MATCH(AR355,N355:N360,0)+A355-1,15))</f>
        <v>WNW</v>
      </c>
      <c r="AT355" s="13">
        <f t="shared" ref="AT355" ca="1" si="945">INDIRECT(ADDRESS(MATCH(AR355,N355:N360,0)+A355-1,16))</f>
        <v>0.44004629629629632</v>
      </c>
    </row>
    <row r="356" spans="1:46">
      <c r="A356" s="11">
        <v>356</v>
      </c>
      <c r="B356" s="57">
        <v>44929</v>
      </c>
      <c r="C356" s="54">
        <v>0.4236111111111111</v>
      </c>
      <c r="D356" s="53">
        <v>14.5</v>
      </c>
      <c r="E356" s="53">
        <v>14.7</v>
      </c>
      <c r="F356" s="53">
        <v>0</v>
      </c>
      <c r="G356" s="53">
        <v>9.6999999999999993</v>
      </c>
      <c r="H356" s="53">
        <v>0.28000000000000003</v>
      </c>
      <c r="I356" s="53">
        <v>0.7</v>
      </c>
      <c r="J356" s="53" t="s">
        <v>161</v>
      </c>
      <c r="K356" s="53">
        <v>1.3</v>
      </c>
      <c r="L356" s="53" t="s">
        <v>160</v>
      </c>
      <c r="M356" s="54">
        <v>0.41667824074074072</v>
      </c>
      <c r="N356" s="53">
        <v>2.1</v>
      </c>
      <c r="O356" s="53" t="s">
        <v>156</v>
      </c>
      <c r="P356" s="54">
        <v>0.42131944444444441</v>
      </c>
      <c r="Q356" s="53">
        <v>1</v>
      </c>
      <c r="R356" s="53" t="s">
        <v>154</v>
      </c>
      <c r="S356" s="53">
        <v>0.6</v>
      </c>
      <c r="T356" s="53">
        <v>49.5</v>
      </c>
      <c r="U356" s="53">
        <v>1050</v>
      </c>
      <c r="V356" s="53">
        <v>574103</v>
      </c>
      <c r="W356" s="53">
        <v>957</v>
      </c>
      <c r="X356" s="53">
        <v>0.502</v>
      </c>
      <c r="Y356" s="53">
        <v>19.09</v>
      </c>
      <c r="Z356" s="11">
        <f t="shared" si="863"/>
        <v>168.00000000000003</v>
      </c>
      <c r="AA356" s="11">
        <f t="shared" si="864"/>
        <v>10</v>
      </c>
      <c r="AB356" s="53">
        <f t="shared" si="865"/>
        <v>0.194037099021382</v>
      </c>
      <c r="AC356" s="63" t="s">
        <v>204</v>
      </c>
    </row>
    <row r="357" spans="1:46">
      <c r="A357" s="11">
        <v>357</v>
      </c>
      <c r="B357" s="57">
        <v>44929</v>
      </c>
      <c r="C357" s="54">
        <v>0.43055555555555558</v>
      </c>
      <c r="D357" s="53">
        <v>15.5</v>
      </c>
      <c r="E357" s="53">
        <v>14.6</v>
      </c>
      <c r="F357" s="53">
        <v>0</v>
      </c>
      <c r="G357" s="53">
        <v>8.4</v>
      </c>
      <c r="H357" s="53">
        <v>0.215</v>
      </c>
      <c r="I357" s="53">
        <v>1.6</v>
      </c>
      <c r="J357" s="53" t="s">
        <v>161</v>
      </c>
      <c r="K357" s="53">
        <v>1.6</v>
      </c>
      <c r="L357" s="53" t="s">
        <v>161</v>
      </c>
      <c r="M357" s="54">
        <v>0.43009259259259264</v>
      </c>
      <c r="N357" s="53">
        <v>3.3</v>
      </c>
      <c r="O357" s="53" t="s">
        <v>154</v>
      </c>
      <c r="P357" s="54">
        <v>0.4281712962962963</v>
      </c>
      <c r="Q357" s="53">
        <v>1.8</v>
      </c>
      <c r="R357" s="53" t="s">
        <v>161</v>
      </c>
      <c r="S357" s="53">
        <v>0.9</v>
      </c>
      <c r="T357" s="53">
        <v>48.4</v>
      </c>
      <c r="U357" s="53">
        <v>551</v>
      </c>
      <c r="V357" s="53">
        <v>459973</v>
      </c>
      <c r="W357" s="53">
        <v>767</v>
      </c>
      <c r="X357" s="53">
        <v>0.502</v>
      </c>
      <c r="Y357" s="53">
        <v>19.059999999999999</v>
      </c>
      <c r="Z357" s="11">
        <f t="shared" si="863"/>
        <v>129</v>
      </c>
      <c r="AA357" s="11">
        <f t="shared" si="864"/>
        <v>10</v>
      </c>
      <c r="AB357" s="53">
        <f t="shared" si="865"/>
        <v>0.194037099021382</v>
      </c>
      <c r="AC357" s="63" t="s">
        <v>204</v>
      </c>
    </row>
    <row r="358" spans="1:46">
      <c r="A358" s="11">
        <v>358</v>
      </c>
      <c r="B358" s="57">
        <v>44929</v>
      </c>
      <c r="C358" s="54">
        <v>0.4375</v>
      </c>
      <c r="D358" s="53">
        <v>15.9</v>
      </c>
      <c r="E358" s="53">
        <v>14.6</v>
      </c>
      <c r="F358" s="53">
        <v>0</v>
      </c>
      <c r="G358" s="53">
        <v>9.1999999999999993</v>
      </c>
      <c r="H358" s="53">
        <v>0.19500000000000001</v>
      </c>
      <c r="I358" s="53">
        <v>1.2</v>
      </c>
      <c r="J358" s="53" t="s">
        <v>161</v>
      </c>
      <c r="K358" s="53">
        <v>1.9</v>
      </c>
      <c r="L358" s="53" t="s">
        <v>160</v>
      </c>
      <c r="M358" s="54">
        <v>0.43273148148148149</v>
      </c>
      <c r="N358" s="53">
        <v>2.8</v>
      </c>
      <c r="O358" s="53" t="s">
        <v>156</v>
      </c>
      <c r="P358" s="54">
        <v>0.43104166666666671</v>
      </c>
      <c r="Q358" s="53">
        <v>1.4</v>
      </c>
      <c r="R358" s="53" t="s">
        <v>158</v>
      </c>
      <c r="S358" s="53">
        <v>0.6</v>
      </c>
      <c r="T358" s="53">
        <v>43.5</v>
      </c>
      <c r="U358" s="53">
        <v>834</v>
      </c>
      <c r="V358" s="53">
        <v>412288</v>
      </c>
      <c r="W358" s="53">
        <v>687</v>
      </c>
      <c r="X358" s="53">
        <v>0.502</v>
      </c>
      <c r="Y358" s="53">
        <v>19.07</v>
      </c>
      <c r="Z358" s="11">
        <f t="shared" si="863"/>
        <v>117</v>
      </c>
      <c r="AA358" s="11">
        <f t="shared" si="864"/>
        <v>0</v>
      </c>
      <c r="AB358" s="53">
        <f t="shared" si="865"/>
        <v>0.194037099021382</v>
      </c>
      <c r="AC358" s="63" t="s">
        <v>204</v>
      </c>
    </row>
    <row r="359" spans="1:46">
      <c r="A359" s="11">
        <v>359</v>
      </c>
      <c r="B359" s="57">
        <v>44929</v>
      </c>
      <c r="C359" s="54">
        <v>0.44444444444444442</v>
      </c>
      <c r="D359" s="53">
        <v>16</v>
      </c>
      <c r="E359" s="53">
        <v>14.6</v>
      </c>
      <c r="F359" s="53">
        <v>0</v>
      </c>
      <c r="G359" s="53">
        <v>9.1</v>
      </c>
      <c r="H359" s="53">
        <v>0.23200000000000001</v>
      </c>
      <c r="I359" s="53">
        <v>2.1</v>
      </c>
      <c r="J359" s="53" t="s">
        <v>158</v>
      </c>
      <c r="K359" s="53">
        <v>2.1</v>
      </c>
      <c r="L359" s="53" t="s">
        <v>158</v>
      </c>
      <c r="M359" s="54">
        <v>0.44444444444444442</v>
      </c>
      <c r="N359" s="53">
        <v>4.0999999999999996</v>
      </c>
      <c r="O359" s="53" t="s">
        <v>158</v>
      </c>
      <c r="P359" s="54">
        <v>0.44004629629629632</v>
      </c>
      <c r="Q359" s="53">
        <v>1.6</v>
      </c>
      <c r="R359" s="53" t="s">
        <v>158</v>
      </c>
      <c r="S359" s="53">
        <v>0.6</v>
      </c>
      <c r="T359" s="53">
        <v>43.1</v>
      </c>
      <c r="U359" s="53">
        <v>746</v>
      </c>
      <c r="V359" s="53">
        <v>481133</v>
      </c>
      <c r="W359" s="53">
        <v>802</v>
      </c>
      <c r="X359" s="53">
        <v>0.502</v>
      </c>
      <c r="Y359" s="53">
        <v>19.059999999999999</v>
      </c>
      <c r="Z359" s="11">
        <f t="shared" si="863"/>
        <v>139.19999999999999</v>
      </c>
      <c r="AA359" s="11">
        <f t="shared" si="864"/>
        <v>10</v>
      </c>
      <c r="AB359" s="53">
        <f t="shared" si="865"/>
        <v>0.194037099021382</v>
      </c>
      <c r="AC359" s="63" t="s">
        <v>204</v>
      </c>
    </row>
    <row r="360" spans="1:46">
      <c r="A360" s="11">
        <v>360</v>
      </c>
      <c r="B360" s="57">
        <v>44929</v>
      </c>
      <c r="C360" s="54">
        <v>0.4513888888888889</v>
      </c>
      <c r="D360" s="53">
        <v>15.9</v>
      </c>
      <c r="E360" s="53">
        <v>14.2</v>
      </c>
      <c r="F360" s="53">
        <v>0</v>
      </c>
      <c r="G360" s="53">
        <v>8.6999999999999993</v>
      </c>
      <c r="H360" s="53">
        <v>0.222</v>
      </c>
      <c r="I360" s="53">
        <v>2.1</v>
      </c>
      <c r="J360" s="53" t="s">
        <v>161</v>
      </c>
      <c r="K360" s="53">
        <v>2.2000000000000002</v>
      </c>
      <c r="L360" s="53" t="s">
        <v>158</v>
      </c>
      <c r="M360" s="54">
        <v>0.44679398148148147</v>
      </c>
      <c r="N360" s="53">
        <v>3.3</v>
      </c>
      <c r="O360" s="53" t="s">
        <v>160</v>
      </c>
      <c r="P360" s="54">
        <v>0.44939814814814816</v>
      </c>
      <c r="Q360" s="53">
        <v>1.6</v>
      </c>
      <c r="R360" s="53" t="s">
        <v>156</v>
      </c>
      <c r="S360" s="53">
        <v>0.4</v>
      </c>
      <c r="T360" s="53">
        <v>43.2</v>
      </c>
      <c r="U360" s="53">
        <v>834</v>
      </c>
      <c r="V360" s="53">
        <v>460708</v>
      </c>
      <c r="W360" s="53">
        <v>768</v>
      </c>
      <c r="X360" s="53">
        <v>0.502</v>
      </c>
      <c r="Y360" s="53">
        <v>18.989999999999998</v>
      </c>
      <c r="Z360" s="11">
        <f t="shared" si="863"/>
        <v>133.20000000000002</v>
      </c>
      <c r="AA360" s="11">
        <f t="shared" si="864"/>
        <v>10</v>
      </c>
      <c r="AB360" s="53">
        <f t="shared" si="865"/>
        <v>0.194037099021382</v>
      </c>
      <c r="AC360" s="63" t="s">
        <v>204</v>
      </c>
    </row>
    <row r="361" spans="1:46">
      <c r="A361" s="11">
        <v>361</v>
      </c>
      <c r="B361" s="57">
        <v>44929</v>
      </c>
      <c r="C361" s="54">
        <v>0.45833333333333331</v>
      </c>
      <c r="D361" s="53">
        <v>15.8</v>
      </c>
      <c r="E361" s="53">
        <v>14.1</v>
      </c>
      <c r="F361" s="53">
        <v>0</v>
      </c>
      <c r="G361" s="53">
        <v>8.9</v>
      </c>
      <c r="H361" s="53">
        <v>0.20399999999999999</v>
      </c>
      <c r="I361" s="53">
        <v>1.5</v>
      </c>
      <c r="J361" s="53" t="s">
        <v>161</v>
      </c>
      <c r="K361" s="53">
        <v>2.1</v>
      </c>
      <c r="L361" s="53" t="s">
        <v>161</v>
      </c>
      <c r="M361" s="54">
        <v>0.45140046296296293</v>
      </c>
      <c r="N361" s="53">
        <v>2.8</v>
      </c>
      <c r="O361" s="53" t="s">
        <v>160</v>
      </c>
      <c r="P361" s="54">
        <v>0.45271990740740736</v>
      </c>
      <c r="Q361" s="53">
        <v>2.4</v>
      </c>
      <c r="R361" s="53" t="s">
        <v>161</v>
      </c>
      <c r="S361" s="53">
        <v>0.6</v>
      </c>
      <c r="T361" s="53">
        <v>44.9</v>
      </c>
      <c r="U361" s="53">
        <v>989</v>
      </c>
      <c r="V361" s="53">
        <v>430452</v>
      </c>
      <c r="W361" s="53">
        <v>717</v>
      </c>
      <c r="X361" s="53">
        <v>0.502</v>
      </c>
      <c r="Y361" s="53">
        <v>18.98</v>
      </c>
      <c r="Z361" s="11">
        <f t="shared" si="863"/>
        <v>122.39999999999999</v>
      </c>
      <c r="AA361" s="11">
        <f t="shared" si="864"/>
        <v>10</v>
      </c>
      <c r="AB361" s="53">
        <f t="shared" si="865"/>
        <v>0.194037099021382</v>
      </c>
      <c r="AC361" s="63" t="s">
        <v>204</v>
      </c>
      <c r="AE361" s="11">
        <f t="shared" ref="AE361" si="946">SUM(F361:F366)</f>
        <v>0</v>
      </c>
      <c r="AF361" s="11">
        <f t="shared" ref="AF361" si="947">AVERAGE(AB361:AB366)</f>
        <v>0.194037099021382</v>
      </c>
      <c r="AG361" s="11">
        <f t="shared" ref="AG361" si="948">AVERAGE(G361:G366)</f>
        <v>9.4166666666666661</v>
      </c>
      <c r="AH361" s="11" t="e">
        <f t="shared" ref="AH361" si="949">AVERAGE(AC361:AC366)</f>
        <v>#DIV/0!</v>
      </c>
      <c r="AI361" s="11">
        <f t="shared" ref="AI361" si="950">AVERAGE(T361:T366)</f>
        <v>45.15</v>
      </c>
      <c r="AJ361" s="11">
        <f t="shared" ref="AJ361" si="951">SUMIF(H361:H366,"&gt;0",H361:H366)</f>
        <v>1.827</v>
      </c>
      <c r="AK361" s="17">
        <f t="shared" ref="AK361" si="952">SUM(AA361:AA366)/60</f>
        <v>1</v>
      </c>
      <c r="AL361" s="17">
        <f t="shared" ref="AL361" si="953">SUM(V361:V366)</f>
        <v>3716066</v>
      </c>
      <c r="AM361" s="17">
        <f t="shared" ref="AM361" si="954">AVERAGE(W361:W366)</f>
        <v>1032</v>
      </c>
      <c r="AN361" s="11">
        <f t="shared" ref="AN361" si="955">AVERAGE(I361:I366)</f>
        <v>2.4833333333333334</v>
      </c>
      <c r="AO361" s="11">
        <f t="shared" ref="AO361" si="956">MAX(K361:K366)</f>
        <v>3.4</v>
      </c>
      <c r="AP361" s="13" t="str">
        <f t="shared" ref="AP361" ca="1" si="957">INDIRECT(ADDRESS(MATCH(AO361,K361:K366,0)+A361-1,12))</f>
        <v>WSW</v>
      </c>
      <c r="AQ361" s="13">
        <f t="shared" ref="AQ361" ca="1" si="958">INDIRECT(ADDRESS(MATCH(AO361,K361:K366,0)+A361-1,13))</f>
        <v>0.4930208333333333</v>
      </c>
      <c r="AR361" s="11">
        <f t="shared" ref="AR361" si="959">MAX(N361:N366)</f>
        <v>5.3</v>
      </c>
      <c r="AS361" s="13" t="str">
        <f t="shared" ref="AS361" ca="1" si="960">INDIRECT(ADDRESS(MATCH(AR361,N361:N366,0)+A361-1,15))</f>
        <v>SSW</v>
      </c>
      <c r="AT361" s="13">
        <f t="shared" ref="AT361" ca="1" si="961">INDIRECT(ADDRESS(MATCH(AR361,N361:N366,0)+A361-1,16))</f>
        <v>0.48751157407407408</v>
      </c>
    </row>
    <row r="362" spans="1:46">
      <c r="A362" s="11">
        <v>362</v>
      </c>
      <c r="B362" s="57">
        <v>44929</v>
      </c>
      <c r="C362" s="54">
        <v>0.46527777777777773</v>
      </c>
      <c r="D362" s="53">
        <v>15.7</v>
      </c>
      <c r="E362" s="53">
        <v>14.2</v>
      </c>
      <c r="F362" s="53">
        <v>0</v>
      </c>
      <c r="G362" s="53">
        <v>9.3000000000000007</v>
      </c>
      <c r="H362" s="53">
        <v>0.29899999999999999</v>
      </c>
      <c r="I362" s="53">
        <v>2.1</v>
      </c>
      <c r="J362" s="53" t="s">
        <v>161</v>
      </c>
      <c r="K362" s="53">
        <v>2.1</v>
      </c>
      <c r="L362" s="53" t="s">
        <v>161</v>
      </c>
      <c r="M362" s="54">
        <v>0.46438657407407408</v>
      </c>
      <c r="N362" s="53">
        <v>3.6</v>
      </c>
      <c r="O362" s="53" t="s">
        <v>160</v>
      </c>
      <c r="P362" s="54">
        <v>0.46212962962962961</v>
      </c>
      <c r="Q362" s="53">
        <v>1.9</v>
      </c>
      <c r="R362" s="53" t="s">
        <v>160</v>
      </c>
      <c r="S362" s="53">
        <v>0.5</v>
      </c>
      <c r="T362" s="53">
        <v>45.7</v>
      </c>
      <c r="U362" s="53">
        <v>1137</v>
      </c>
      <c r="V362" s="53">
        <v>606213</v>
      </c>
      <c r="W362" s="53">
        <v>1010</v>
      </c>
      <c r="X362" s="53">
        <v>0.502</v>
      </c>
      <c r="Y362" s="53">
        <v>18.97</v>
      </c>
      <c r="Z362" s="11">
        <f t="shared" si="863"/>
        <v>179.4</v>
      </c>
      <c r="AA362" s="11">
        <f t="shared" si="864"/>
        <v>10</v>
      </c>
      <c r="AB362" s="53">
        <f t="shared" si="865"/>
        <v>0.194037099021382</v>
      </c>
      <c r="AC362" s="63" t="s">
        <v>204</v>
      </c>
    </row>
    <row r="363" spans="1:46">
      <c r="A363" s="11">
        <v>363</v>
      </c>
      <c r="B363" s="57">
        <v>44929</v>
      </c>
      <c r="C363" s="54">
        <v>0.47222222222222227</v>
      </c>
      <c r="D363" s="53">
        <v>15.7</v>
      </c>
      <c r="E363" s="53">
        <v>14.2</v>
      </c>
      <c r="F363" s="53">
        <v>0</v>
      </c>
      <c r="G363" s="53">
        <v>9.5</v>
      </c>
      <c r="H363" s="53">
        <v>0.34499999999999997</v>
      </c>
      <c r="I363" s="53">
        <v>2.2000000000000002</v>
      </c>
      <c r="J363" s="53" t="s">
        <v>161</v>
      </c>
      <c r="K363" s="53">
        <v>2.2000000000000002</v>
      </c>
      <c r="L363" s="53" t="s">
        <v>161</v>
      </c>
      <c r="M363" s="54">
        <v>0.47215277777777781</v>
      </c>
      <c r="N363" s="53">
        <v>3.5</v>
      </c>
      <c r="O363" s="53" t="s">
        <v>154</v>
      </c>
      <c r="P363" s="54">
        <v>0.47129629629629632</v>
      </c>
      <c r="Q363" s="53">
        <v>2</v>
      </c>
      <c r="R363" s="53" t="s">
        <v>161</v>
      </c>
      <c r="S363" s="53">
        <v>0.5</v>
      </c>
      <c r="T363" s="53">
        <v>44.9</v>
      </c>
      <c r="U363" s="53">
        <v>1132</v>
      </c>
      <c r="V363" s="53">
        <v>694399</v>
      </c>
      <c r="W363" s="53">
        <v>1157</v>
      </c>
      <c r="X363" s="53">
        <v>0.502</v>
      </c>
      <c r="Y363" s="53">
        <v>18.96</v>
      </c>
      <c r="Z363" s="11">
        <f t="shared" si="863"/>
        <v>207</v>
      </c>
      <c r="AA363" s="11">
        <f t="shared" si="864"/>
        <v>10</v>
      </c>
      <c r="AB363" s="53">
        <f t="shared" si="865"/>
        <v>0.194037099021382</v>
      </c>
      <c r="AC363" s="63" t="s">
        <v>204</v>
      </c>
    </row>
    <row r="364" spans="1:46">
      <c r="A364" s="11">
        <v>364</v>
      </c>
      <c r="B364" s="57">
        <v>44929</v>
      </c>
      <c r="C364" s="54">
        <v>0.47916666666666669</v>
      </c>
      <c r="D364" s="53">
        <v>15.8</v>
      </c>
      <c r="E364" s="53">
        <v>14.2</v>
      </c>
      <c r="F364" s="53">
        <v>0</v>
      </c>
      <c r="G364" s="53">
        <v>9.1999999999999993</v>
      </c>
      <c r="H364" s="53">
        <v>0.32600000000000001</v>
      </c>
      <c r="I364" s="53">
        <v>2.7</v>
      </c>
      <c r="J364" s="53" t="s">
        <v>161</v>
      </c>
      <c r="K364" s="53">
        <v>2.8</v>
      </c>
      <c r="L364" s="53" t="s">
        <v>161</v>
      </c>
      <c r="M364" s="54">
        <v>0.47804398148148147</v>
      </c>
      <c r="N364" s="53">
        <v>4.9000000000000004</v>
      </c>
      <c r="O364" s="53" t="s">
        <v>160</v>
      </c>
      <c r="P364" s="54">
        <v>0.47585648148148146</v>
      </c>
      <c r="Q364" s="53">
        <v>1.9</v>
      </c>
      <c r="R364" s="53" t="s">
        <v>161</v>
      </c>
      <c r="S364" s="53">
        <v>0.8</v>
      </c>
      <c r="T364" s="53">
        <v>47.2</v>
      </c>
      <c r="U364" s="53">
        <v>1095</v>
      </c>
      <c r="V364" s="53">
        <v>662227</v>
      </c>
      <c r="W364" s="53">
        <v>1104</v>
      </c>
      <c r="X364" s="53">
        <v>0.502</v>
      </c>
      <c r="Y364" s="53">
        <v>18.97</v>
      </c>
      <c r="Z364" s="11">
        <f t="shared" si="863"/>
        <v>195.6</v>
      </c>
      <c r="AA364" s="11">
        <f t="shared" si="864"/>
        <v>10</v>
      </c>
      <c r="AB364" s="53">
        <f t="shared" si="865"/>
        <v>0.194037099021382</v>
      </c>
      <c r="AC364" s="63" t="s">
        <v>204</v>
      </c>
    </row>
    <row r="365" spans="1:46">
      <c r="A365" s="11">
        <v>365</v>
      </c>
      <c r="B365" s="57">
        <v>44929</v>
      </c>
      <c r="C365" s="54">
        <v>0.4861111111111111</v>
      </c>
      <c r="D365" s="53">
        <v>16</v>
      </c>
      <c r="E365" s="53">
        <v>14.2</v>
      </c>
      <c r="F365" s="53">
        <v>0</v>
      </c>
      <c r="G365" s="53">
        <v>9.9</v>
      </c>
      <c r="H365" s="53">
        <v>0.34599999999999997</v>
      </c>
      <c r="I365" s="53">
        <v>3</v>
      </c>
      <c r="J365" s="53" t="s">
        <v>160</v>
      </c>
      <c r="K365" s="53">
        <v>3.1</v>
      </c>
      <c r="L365" s="53" t="s">
        <v>160</v>
      </c>
      <c r="M365" s="54">
        <v>0.48420138888888892</v>
      </c>
      <c r="N365" s="53">
        <v>5.0999999999999996</v>
      </c>
      <c r="O365" s="53" t="s">
        <v>161</v>
      </c>
      <c r="P365" s="54">
        <v>0.48378472222222224</v>
      </c>
      <c r="Q365" s="53">
        <v>2.5</v>
      </c>
      <c r="R365" s="53" t="s">
        <v>160</v>
      </c>
      <c r="S365" s="53">
        <v>0.8</v>
      </c>
      <c r="T365" s="53">
        <v>44.5</v>
      </c>
      <c r="U365" s="53">
        <v>1078</v>
      </c>
      <c r="V365" s="53">
        <v>696241</v>
      </c>
      <c r="W365" s="53">
        <v>1160</v>
      </c>
      <c r="X365" s="53">
        <v>0.502</v>
      </c>
      <c r="Y365" s="53">
        <v>18.97</v>
      </c>
      <c r="Z365" s="11">
        <f t="shared" si="863"/>
        <v>207.6</v>
      </c>
      <c r="AA365" s="11">
        <f t="shared" si="864"/>
        <v>10</v>
      </c>
      <c r="AB365" s="53">
        <f t="shared" si="865"/>
        <v>0.194037099021382</v>
      </c>
      <c r="AC365" s="63" t="s">
        <v>204</v>
      </c>
    </row>
    <row r="366" spans="1:46">
      <c r="A366" s="11">
        <v>366</v>
      </c>
      <c r="B366" s="57">
        <v>44929</v>
      </c>
      <c r="C366" s="54">
        <v>0.49305555555555558</v>
      </c>
      <c r="D366" s="53">
        <v>16.100000000000001</v>
      </c>
      <c r="E366" s="53">
        <v>14.1</v>
      </c>
      <c r="F366" s="53">
        <v>0</v>
      </c>
      <c r="G366" s="53">
        <v>9.6999999999999993</v>
      </c>
      <c r="H366" s="53">
        <v>0.307</v>
      </c>
      <c r="I366" s="53">
        <v>3.4</v>
      </c>
      <c r="J366" s="53" t="s">
        <v>161</v>
      </c>
      <c r="K366" s="53">
        <v>3.4</v>
      </c>
      <c r="L366" s="53" t="s">
        <v>161</v>
      </c>
      <c r="M366" s="54">
        <v>0.4930208333333333</v>
      </c>
      <c r="N366" s="53">
        <v>5.3</v>
      </c>
      <c r="O366" s="53" t="s">
        <v>156</v>
      </c>
      <c r="P366" s="54">
        <v>0.48751157407407408</v>
      </c>
      <c r="Q366" s="53">
        <v>2.2999999999999998</v>
      </c>
      <c r="R366" s="53" t="s">
        <v>154</v>
      </c>
      <c r="S366" s="53">
        <v>0.7</v>
      </c>
      <c r="T366" s="53">
        <v>43.7</v>
      </c>
      <c r="U366" s="53">
        <v>1140</v>
      </c>
      <c r="V366" s="53">
        <v>626534</v>
      </c>
      <c r="W366" s="53">
        <v>1044</v>
      </c>
      <c r="X366" s="53">
        <v>0.502</v>
      </c>
      <c r="Y366" s="53">
        <v>18.95</v>
      </c>
      <c r="Z366" s="11">
        <f t="shared" si="863"/>
        <v>184.2</v>
      </c>
      <c r="AA366" s="11">
        <f t="shared" si="864"/>
        <v>10</v>
      </c>
      <c r="AB366" s="53">
        <f t="shared" si="865"/>
        <v>0.194037099021382</v>
      </c>
      <c r="AC366" s="63" t="s">
        <v>204</v>
      </c>
    </row>
    <row r="367" spans="1:46">
      <c r="A367" s="11">
        <v>367</v>
      </c>
      <c r="B367" s="57">
        <v>44929</v>
      </c>
      <c r="C367" s="54">
        <v>0.5</v>
      </c>
      <c r="D367" s="53">
        <v>16.100000000000001</v>
      </c>
      <c r="E367" s="53">
        <v>14.1</v>
      </c>
      <c r="F367" s="53">
        <v>0</v>
      </c>
      <c r="G367" s="53">
        <v>10</v>
      </c>
      <c r="H367" s="53">
        <v>0.313</v>
      </c>
      <c r="I367" s="53">
        <v>3.1</v>
      </c>
      <c r="J367" s="53" t="s">
        <v>154</v>
      </c>
      <c r="K367" s="53">
        <v>3.6</v>
      </c>
      <c r="L367" s="53" t="s">
        <v>161</v>
      </c>
      <c r="M367" s="54">
        <v>0.49582175925925925</v>
      </c>
      <c r="N367" s="53">
        <v>5.4</v>
      </c>
      <c r="O367" s="53" t="s">
        <v>154</v>
      </c>
      <c r="P367" s="54">
        <v>0.49464120370370374</v>
      </c>
      <c r="Q367" s="53">
        <v>2.4</v>
      </c>
      <c r="R367" s="53" t="s">
        <v>161</v>
      </c>
      <c r="S367" s="53">
        <v>0.9</v>
      </c>
      <c r="T367" s="53">
        <v>45.7</v>
      </c>
      <c r="U367" s="53">
        <v>1196</v>
      </c>
      <c r="V367" s="53">
        <v>635153</v>
      </c>
      <c r="W367" s="53">
        <v>1059</v>
      </c>
      <c r="X367" s="53">
        <v>0.502</v>
      </c>
      <c r="Y367" s="53">
        <v>18.96</v>
      </c>
      <c r="Z367" s="11">
        <f t="shared" si="863"/>
        <v>187.8</v>
      </c>
      <c r="AA367" s="11">
        <f t="shared" si="864"/>
        <v>10</v>
      </c>
      <c r="AB367" s="53">
        <f t="shared" si="865"/>
        <v>0.194037099021382</v>
      </c>
      <c r="AC367" s="63" t="s">
        <v>204</v>
      </c>
      <c r="AE367" s="11">
        <f t="shared" ref="AE367" si="962">SUM(F367:F372)</f>
        <v>0</v>
      </c>
      <c r="AF367" s="11">
        <f t="shared" ref="AF367" si="963">AVERAGE(AB367:AB372)</f>
        <v>0.19387711588065767</v>
      </c>
      <c r="AG367" s="11">
        <f t="shared" ref="AG367" si="964">AVERAGE(G367:G372)</f>
        <v>9.5833333333333339</v>
      </c>
      <c r="AH367" s="11" t="e">
        <f t="shared" ref="AH367" si="965">AVERAGE(AC367:AC372)</f>
        <v>#DIV/0!</v>
      </c>
      <c r="AI367" s="11">
        <f t="shared" ref="AI367" si="966">AVERAGE(T367:T372)</f>
        <v>42.999999999999993</v>
      </c>
      <c r="AJ367" s="11">
        <f t="shared" ref="AJ367" si="967">SUMIF(H367:H372,"&gt;0",H367:H372)</f>
        <v>1.611</v>
      </c>
      <c r="AK367" s="17">
        <f t="shared" ref="AK367" si="968">SUM(AA367:AA372)/60</f>
        <v>0.66666666666666663</v>
      </c>
      <c r="AL367" s="17">
        <f t="shared" ref="AL367" si="969">SUM(V367:V372)</f>
        <v>3306283</v>
      </c>
      <c r="AM367" s="17">
        <f t="shared" ref="AM367" si="970">AVERAGE(W367:W372)</f>
        <v>918.5</v>
      </c>
      <c r="AN367" s="11">
        <f t="shared" ref="AN367" si="971">AVERAGE(I367:I372)</f>
        <v>2.7833333333333332</v>
      </c>
      <c r="AO367" s="11">
        <f t="shared" ref="AO367" si="972">MAX(K367:K372)</f>
        <v>3.6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0.49582175925925925</v>
      </c>
      <c r="AR367" s="11">
        <f t="shared" ref="AR367" si="975">MAX(N367:N372)</f>
        <v>6.4</v>
      </c>
      <c r="AS367" s="13" t="str">
        <f t="shared" ref="AS367" ca="1" si="976">INDIRECT(ADDRESS(MATCH(AR367,N367:N372,0)+A367-1,15))</f>
        <v>W</v>
      </c>
      <c r="AT367" s="13">
        <f t="shared" ref="AT367" ca="1" si="977">INDIRECT(ADDRESS(MATCH(AR367,N367:N372,0)+A367-1,16))</f>
        <v>0.5128935185185185</v>
      </c>
    </row>
    <row r="368" spans="1:46">
      <c r="A368" s="11">
        <v>368</v>
      </c>
      <c r="B368" s="57">
        <v>44929</v>
      </c>
      <c r="C368" s="54">
        <v>0.50694444444444442</v>
      </c>
      <c r="D368" s="53">
        <v>16</v>
      </c>
      <c r="E368" s="53">
        <v>14.1</v>
      </c>
      <c r="F368" s="53">
        <v>0</v>
      </c>
      <c r="G368" s="53">
        <v>9.8000000000000007</v>
      </c>
      <c r="H368" s="53">
        <v>0.34300000000000003</v>
      </c>
      <c r="I368" s="53">
        <v>2.5</v>
      </c>
      <c r="J368" s="53" t="s">
        <v>161</v>
      </c>
      <c r="K368" s="53">
        <v>3.1</v>
      </c>
      <c r="L368" s="53" t="s">
        <v>154</v>
      </c>
      <c r="M368" s="54">
        <v>0.50004629629629627</v>
      </c>
      <c r="N368" s="53">
        <v>4.4000000000000004</v>
      </c>
      <c r="O368" s="53" t="s">
        <v>160</v>
      </c>
      <c r="P368" s="54">
        <v>0.50667824074074075</v>
      </c>
      <c r="Q368" s="53">
        <v>2.8</v>
      </c>
      <c r="R368" s="53" t="s">
        <v>160</v>
      </c>
      <c r="S368" s="53">
        <v>0.6</v>
      </c>
      <c r="T368" s="53">
        <v>43.2</v>
      </c>
      <c r="U368" s="53">
        <v>1139</v>
      </c>
      <c r="V368" s="53">
        <v>688660</v>
      </c>
      <c r="W368" s="53">
        <v>1148</v>
      </c>
      <c r="X368" s="53">
        <v>0.502</v>
      </c>
      <c r="Y368" s="53">
        <v>18.940000000000001</v>
      </c>
      <c r="Z368" s="11">
        <f t="shared" si="863"/>
        <v>205.8</v>
      </c>
      <c r="AA368" s="11">
        <f t="shared" si="864"/>
        <v>10</v>
      </c>
      <c r="AB368" s="53">
        <f t="shared" si="865"/>
        <v>0.194037099021382</v>
      </c>
      <c r="AC368" s="63" t="s">
        <v>204</v>
      </c>
    </row>
    <row r="369" spans="1:46">
      <c r="A369" s="11">
        <v>369</v>
      </c>
      <c r="B369" s="57">
        <v>44929</v>
      </c>
      <c r="C369" s="54">
        <v>0.51388888888888895</v>
      </c>
      <c r="D369" s="53">
        <v>16.100000000000001</v>
      </c>
      <c r="E369" s="53">
        <v>14.1</v>
      </c>
      <c r="F369" s="53">
        <v>0</v>
      </c>
      <c r="G369" s="53">
        <v>10</v>
      </c>
      <c r="H369" s="53">
        <v>0.34899999999999998</v>
      </c>
      <c r="I369" s="53">
        <v>2.5</v>
      </c>
      <c r="J369" s="53" t="s">
        <v>161</v>
      </c>
      <c r="K369" s="53">
        <v>2.7</v>
      </c>
      <c r="L369" s="53" t="s">
        <v>160</v>
      </c>
      <c r="M369" s="54">
        <v>0.51089120370370367</v>
      </c>
      <c r="N369" s="53">
        <v>6.4</v>
      </c>
      <c r="O369" s="53" t="s">
        <v>154</v>
      </c>
      <c r="P369" s="54">
        <v>0.5128935185185185</v>
      </c>
      <c r="Q369" s="53">
        <v>1.7</v>
      </c>
      <c r="R369" s="53" t="s">
        <v>158</v>
      </c>
      <c r="S369" s="53">
        <v>1.1000000000000001</v>
      </c>
      <c r="T369" s="53">
        <v>41.8</v>
      </c>
      <c r="U369" s="53">
        <v>459</v>
      </c>
      <c r="V369" s="53">
        <v>705038</v>
      </c>
      <c r="W369" s="53">
        <v>1175</v>
      </c>
      <c r="X369" s="53">
        <v>0.502</v>
      </c>
      <c r="Y369" s="53">
        <v>18.899999999999999</v>
      </c>
      <c r="Z369" s="11">
        <f t="shared" si="863"/>
        <v>209.4</v>
      </c>
      <c r="AA369" s="11">
        <f t="shared" si="864"/>
        <v>10</v>
      </c>
      <c r="AB369" s="53">
        <f t="shared" si="865"/>
        <v>0.194037099021382</v>
      </c>
      <c r="AC369" s="63" t="s">
        <v>204</v>
      </c>
    </row>
    <row r="370" spans="1:46">
      <c r="A370" s="11">
        <v>370</v>
      </c>
      <c r="B370" s="57">
        <v>44929</v>
      </c>
      <c r="C370" s="54">
        <v>0.52083333333333337</v>
      </c>
      <c r="D370" s="53">
        <v>16.100000000000001</v>
      </c>
      <c r="E370" s="53">
        <v>14.1</v>
      </c>
      <c r="F370" s="53">
        <v>0</v>
      </c>
      <c r="G370" s="53">
        <v>9.5</v>
      </c>
      <c r="H370" s="53">
        <v>0.222</v>
      </c>
      <c r="I370" s="53">
        <v>3</v>
      </c>
      <c r="J370" s="53" t="s">
        <v>154</v>
      </c>
      <c r="K370" s="53">
        <v>3</v>
      </c>
      <c r="L370" s="53" t="s">
        <v>154</v>
      </c>
      <c r="M370" s="54">
        <v>0.52083333333333337</v>
      </c>
      <c r="N370" s="53">
        <v>5.7</v>
      </c>
      <c r="O370" s="53" t="s">
        <v>161</v>
      </c>
      <c r="P370" s="54">
        <v>0.51652777777777781</v>
      </c>
      <c r="Q370" s="53">
        <v>4.3</v>
      </c>
      <c r="R370" s="53" t="s">
        <v>161</v>
      </c>
      <c r="S370" s="53">
        <v>0.9</v>
      </c>
      <c r="T370" s="53">
        <v>42.7</v>
      </c>
      <c r="U370" s="53">
        <v>493</v>
      </c>
      <c r="V370" s="53">
        <v>469520</v>
      </c>
      <c r="W370" s="53">
        <v>783</v>
      </c>
      <c r="X370" s="53">
        <v>0.502</v>
      </c>
      <c r="Y370" s="53">
        <v>18.920000000000002</v>
      </c>
      <c r="Z370" s="11">
        <f t="shared" si="863"/>
        <v>133.20000000000002</v>
      </c>
      <c r="AA370" s="11">
        <f t="shared" si="864"/>
        <v>10</v>
      </c>
      <c r="AB370" s="53">
        <f t="shared" si="865"/>
        <v>0.194037099021382</v>
      </c>
      <c r="AC370" s="63" t="s">
        <v>204</v>
      </c>
    </row>
    <row r="371" spans="1:46">
      <c r="A371" s="11">
        <v>371</v>
      </c>
      <c r="B371" s="57">
        <v>44929</v>
      </c>
      <c r="C371" s="54">
        <v>0.52777777777777779</v>
      </c>
      <c r="D371" s="53">
        <v>15.9</v>
      </c>
      <c r="E371" s="53">
        <v>14.1</v>
      </c>
      <c r="F371" s="53">
        <v>0</v>
      </c>
      <c r="G371" s="53">
        <v>8.9</v>
      </c>
      <c r="H371" s="53">
        <v>0.187</v>
      </c>
      <c r="I371" s="53">
        <v>2.8</v>
      </c>
      <c r="J371" s="53" t="s">
        <v>158</v>
      </c>
      <c r="K371" s="53">
        <v>3.4</v>
      </c>
      <c r="L371" s="53" t="s">
        <v>154</v>
      </c>
      <c r="M371" s="54">
        <v>0.52331018518518524</v>
      </c>
      <c r="N371" s="53">
        <v>4.4000000000000004</v>
      </c>
      <c r="O371" s="53" t="s">
        <v>161</v>
      </c>
      <c r="P371" s="54">
        <v>0.52089120370370368</v>
      </c>
      <c r="Q371" s="53">
        <v>2.5</v>
      </c>
      <c r="R371" s="53" t="s">
        <v>154</v>
      </c>
      <c r="S371" s="53">
        <v>0.8</v>
      </c>
      <c r="T371" s="53">
        <v>43.2</v>
      </c>
      <c r="U371" s="53">
        <v>304</v>
      </c>
      <c r="V371" s="53">
        <v>394969</v>
      </c>
      <c r="W371" s="53">
        <v>658</v>
      </c>
      <c r="X371" s="53">
        <v>0.501</v>
      </c>
      <c r="Y371" s="53">
        <v>18.899999999999999</v>
      </c>
      <c r="Z371" s="11">
        <f t="shared" si="863"/>
        <v>112.2</v>
      </c>
      <c r="AA371" s="11">
        <f t="shared" si="864"/>
        <v>0</v>
      </c>
      <c r="AB371" s="53">
        <f t="shared" si="865"/>
        <v>0.19355714959920894</v>
      </c>
      <c r="AC371" s="63" t="s">
        <v>204</v>
      </c>
    </row>
    <row r="372" spans="1:46">
      <c r="A372" s="11">
        <v>372</v>
      </c>
      <c r="B372" s="57">
        <v>44929</v>
      </c>
      <c r="C372" s="54">
        <v>0.53472222222222221</v>
      </c>
      <c r="D372" s="53">
        <v>15.3</v>
      </c>
      <c r="E372" s="53">
        <v>14.1</v>
      </c>
      <c r="F372" s="53">
        <v>0</v>
      </c>
      <c r="G372" s="53">
        <v>9.3000000000000007</v>
      </c>
      <c r="H372" s="53">
        <v>0.19700000000000001</v>
      </c>
      <c r="I372" s="53">
        <v>2.8</v>
      </c>
      <c r="J372" s="53" t="s">
        <v>158</v>
      </c>
      <c r="K372" s="53">
        <v>3</v>
      </c>
      <c r="L372" s="53" t="s">
        <v>158</v>
      </c>
      <c r="M372" s="54">
        <v>0.53268518518518515</v>
      </c>
      <c r="N372" s="53">
        <v>4.5999999999999996</v>
      </c>
      <c r="O372" s="53" t="s">
        <v>158</v>
      </c>
      <c r="P372" s="54">
        <v>0.52921296296296294</v>
      </c>
      <c r="Q372" s="53">
        <v>1.8</v>
      </c>
      <c r="R372" s="53" t="s">
        <v>158</v>
      </c>
      <c r="S372" s="53">
        <v>0.7</v>
      </c>
      <c r="T372" s="53">
        <v>41.4</v>
      </c>
      <c r="U372" s="53">
        <v>1173</v>
      </c>
      <c r="V372" s="53">
        <v>412943</v>
      </c>
      <c r="W372" s="53">
        <v>688</v>
      </c>
      <c r="X372" s="53">
        <v>0.501</v>
      </c>
      <c r="Y372" s="53">
        <v>18.91</v>
      </c>
      <c r="Z372" s="11">
        <f t="shared" si="863"/>
        <v>118.2</v>
      </c>
      <c r="AA372" s="11">
        <f t="shared" si="864"/>
        <v>0</v>
      </c>
      <c r="AB372" s="53">
        <f t="shared" si="865"/>
        <v>0.19355714959920894</v>
      </c>
      <c r="AC372" s="63" t="s">
        <v>204</v>
      </c>
    </row>
    <row r="373" spans="1:46">
      <c r="A373" s="11">
        <v>373</v>
      </c>
      <c r="B373" s="57">
        <v>44929</v>
      </c>
      <c r="C373" s="54">
        <v>0.54166666666666663</v>
      </c>
      <c r="D373" s="53">
        <v>14.8</v>
      </c>
      <c r="E373" s="53">
        <v>14.1</v>
      </c>
      <c r="F373" s="53">
        <v>0</v>
      </c>
      <c r="G373" s="53">
        <v>10.1</v>
      </c>
      <c r="H373" s="53">
        <v>0.34499999999999997</v>
      </c>
      <c r="I373" s="53">
        <v>2.5</v>
      </c>
      <c r="J373" s="53" t="s">
        <v>158</v>
      </c>
      <c r="K373" s="53">
        <v>2.8</v>
      </c>
      <c r="L373" s="53" t="s">
        <v>158</v>
      </c>
      <c r="M373" s="54">
        <v>0.53473379629629625</v>
      </c>
      <c r="N373" s="53">
        <v>4.3</v>
      </c>
      <c r="O373" s="53" t="s">
        <v>158</v>
      </c>
      <c r="P373" s="54">
        <v>0.53687499999999999</v>
      </c>
      <c r="Q373" s="53">
        <v>2.2999999999999998</v>
      </c>
      <c r="R373" s="53" t="s">
        <v>158</v>
      </c>
      <c r="S373" s="53">
        <v>0.5</v>
      </c>
      <c r="T373" s="53">
        <v>39.9</v>
      </c>
      <c r="U373" s="53">
        <v>1176</v>
      </c>
      <c r="V373" s="53">
        <v>684076</v>
      </c>
      <c r="W373" s="53">
        <v>1140</v>
      </c>
      <c r="X373" s="53">
        <v>0.501</v>
      </c>
      <c r="Y373" s="53">
        <v>18.89</v>
      </c>
      <c r="Z373" s="11">
        <f t="shared" si="863"/>
        <v>207</v>
      </c>
      <c r="AA373" s="11">
        <f t="shared" si="864"/>
        <v>10</v>
      </c>
      <c r="AB373" s="53">
        <f t="shared" si="865"/>
        <v>0.19355714959920894</v>
      </c>
      <c r="AC373" s="63" t="s">
        <v>204</v>
      </c>
      <c r="AE373" s="11">
        <f t="shared" ref="AE373" si="978">SUM(F373:F378)</f>
        <v>0</v>
      </c>
      <c r="AF373" s="11">
        <f t="shared" ref="AF373" si="979">AVERAGE(AB373:AB378)</f>
        <v>0.19355714959920897</v>
      </c>
      <c r="AG373" s="11">
        <f t="shared" ref="AG373" si="980">AVERAGE(G373:G378)</f>
        <v>9.4833333333333325</v>
      </c>
      <c r="AH373" s="11" t="e">
        <f t="shared" ref="AH373" si="981">AVERAGE(AC373:AC378)</f>
        <v>#DIV/0!</v>
      </c>
      <c r="AI373" s="11">
        <f t="shared" ref="AI373" si="982">AVERAGE(T373:T378)</f>
        <v>42.5</v>
      </c>
      <c r="AJ373" s="11">
        <f t="shared" ref="AJ373" si="983">SUMIF(H373:H378,"&gt;0",H373:H378)</f>
        <v>1.429</v>
      </c>
      <c r="AK373" s="17">
        <f t="shared" ref="AK373" si="984">SUM(AA373:AA378)/60</f>
        <v>0.66666666666666663</v>
      </c>
      <c r="AL373" s="17">
        <f t="shared" ref="AL373" si="985">SUM(V373:V378)</f>
        <v>2951771</v>
      </c>
      <c r="AM373" s="17">
        <f t="shared" ref="AM373" si="986">AVERAGE(W373:W378)</f>
        <v>820</v>
      </c>
      <c r="AN373" s="11">
        <f t="shared" ref="AN373" si="987">AVERAGE(I373:I378)</f>
        <v>2.2999999999999998</v>
      </c>
      <c r="AO373" s="11">
        <f t="shared" ref="AO373" si="988">MAX(K373:K378)</f>
        <v>2.9</v>
      </c>
      <c r="AP373" s="13" t="str">
        <f t="shared" ref="AP373" ca="1" si="989">INDIRECT(ADDRESS(MATCH(AO373,K373:K378,0)+A373-1,12))</f>
        <v>W</v>
      </c>
      <c r="AQ373" s="13">
        <f t="shared" ref="AQ373" ca="1" si="990">INDIRECT(ADDRESS(MATCH(AO373,K373:K378,0)+A373-1,13))</f>
        <v>0.57504629629629633</v>
      </c>
      <c r="AR373" s="11">
        <f t="shared" ref="AR373" si="991">MAX(N373:N378)</f>
        <v>4.9000000000000004</v>
      </c>
      <c r="AS373" s="13" t="str">
        <f t="shared" ref="AS373" ca="1" si="992">INDIRECT(ADDRESS(MATCH(AR373,N373:N378,0)+A373-1,15))</f>
        <v>WSW</v>
      </c>
      <c r="AT373" s="13">
        <f t="shared" ref="AT373" ca="1" si="993">INDIRECT(ADDRESS(MATCH(AR373,N373:N378,0)+A373-1,16))</f>
        <v>0.56218749999999995</v>
      </c>
    </row>
    <row r="374" spans="1:46">
      <c r="A374" s="11">
        <v>374</v>
      </c>
      <c r="B374" s="57">
        <v>44929</v>
      </c>
      <c r="C374" s="54">
        <v>0.54861111111111105</v>
      </c>
      <c r="D374" s="53">
        <v>14.5</v>
      </c>
      <c r="E374" s="53">
        <v>14.1</v>
      </c>
      <c r="F374" s="53">
        <v>0</v>
      </c>
      <c r="G374" s="53">
        <v>8.9</v>
      </c>
      <c r="H374" s="53">
        <v>0.187</v>
      </c>
      <c r="I374" s="53">
        <v>2.5</v>
      </c>
      <c r="J374" s="53" t="s">
        <v>158</v>
      </c>
      <c r="K374" s="53">
        <v>2.6</v>
      </c>
      <c r="L374" s="53" t="s">
        <v>158</v>
      </c>
      <c r="M374" s="54">
        <v>0.54525462962962956</v>
      </c>
      <c r="N374" s="53">
        <v>4.5</v>
      </c>
      <c r="O374" s="53" t="s">
        <v>155</v>
      </c>
      <c r="P374" s="54">
        <v>0.54340277777777779</v>
      </c>
      <c r="Q374" s="53">
        <v>2.1</v>
      </c>
      <c r="R374" s="53" t="s">
        <v>154</v>
      </c>
      <c r="S374" s="53">
        <v>0.7</v>
      </c>
      <c r="T374" s="53">
        <v>43.8</v>
      </c>
      <c r="U374" s="53">
        <v>211</v>
      </c>
      <c r="V374" s="53">
        <v>400710</v>
      </c>
      <c r="W374" s="53">
        <v>668</v>
      </c>
      <c r="X374" s="53">
        <v>0.501</v>
      </c>
      <c r="Y374" s="53">
        <v>18.920000000000002</v>
      </c>
      <c r="Z374" s="11">
        <f t="shared" si="863"/>
        <v>112.2</v>
      </c>
      <c r="AA374" s="11">
        <f t="shared" si="864"/>
        <v>0</v>
      </c>
      <c r="AB374" s="53">
        <f t="shared" si="865"/>
        <v>0.19355714959920894</v>
      </c>
      <c r="AC374" s="63" t="s">
        <v>204</v>
      </c>
    </row>
    <row r="375" spans="1:46">
      <c r="A375" s="11">
        <v>375</v>
      </c>
      <c r="B375" s="57">
        <v>44929</v>
      </c>
      <c r="C375" s="54">
        <v>0.55555555555555558</v>
      </c>
      <c r="D375" s="53">
        <v>14.2</v>
      </c>
      <c r="E375" s="53">
        <v>14.1</v>
      </c>
      <c r="F375" s="53">
        <v>0</v>
      </c>
      <c r="G375" s="53">
        <v>8.4</v>
      </c>
      <c r="H375" s="53">
        <v>6.5000000000000002E-2</v>
      </c>
      <c r="I375" s="53">
        <v>2.2999999999999998</v>
      </c>
      <c r="J375" s="53" t="s">
        <v>154</v>
      </c>
      <c r="K375" s="53">
        <v>2.6</v>
      </c>
      <c r="L375" s="53" t="s">
        <v>158</v>
      </c>
      <c r="M375" s="54">
        <v>0.5491435185185185</v>
      </c>
      <c r="N375" s="53">
        <v>4.2</v>
      </c>
      <c r="O375" s="53" t="s">
        <v>154</v>
      </c>
      <c r="P375" s="54">
        <v>0.55017361111111118</v>
      </c>
      <c r="Q375" s="53">
        <v>1.9</v>
      </c>
      <c r="R375" s="53" t="s">
        <v>156</v>
      </c>
      <c r="S375" s="53">
        <v>0.6</v>
      </c>
      <c r="T375" s="53">
        <v>47.3</v>
      </c>
      <c r="U375" s="53">
        <v>1030</v>
      </c>
      <c r="V375" s="53">
        <v>172651</v>
      </c>
      <c r="W375" s="53">
        <v>288</v>
      </c>
      <c r="X375" s="53">
        <v>0.501</v>
      </c>
      <c r="Y375" s="53">
        <v>18.91</v>
      </c>
      <c r="Z375" s="11">
        <f t="shared" si="863"/>
        <v>39</v>
      </c>
      <c r="AA375" s="11">
        <f t="shared" si="864"/>
        <v>0</v>
      </c>
      <c r="AB375" s="53">
        <f t="shared" si="865"/>
        <v>0.19355714959920894</v>
      </c>
      <c r="AC375" s="63" t="s">
        <v>204</v>
      </c>
    </row>
    <row r="376" spans="1:46">
      <c r="A376" s="11">
        <v>376</v>
      </c>
      <c r="B376" s="57">
        <v>44929</v>
      </c>
      <c r="C376" s="54">
        <v>0.5625</v>
      </c>
      <c r="D376" s="53">
        <v>13.7</v>
      </c>
      <c r="E376" s="53">
        <v>14.1</v>
      </c>
      <c r="F376" s="53">
        <v>0</v>
      </c>
      <c r="G376" s="53">
        <v>9.6999999999999993</v>
      </c>
      <c r="H376" s="53">
        <v>0.28199999999999997</v>
      </c>
      <c r="I376" s="53">
        <v>1.7</v>
      </c>
      <c r="J376" s="53" t="s">
        <v>154</v>
      </c>
      <c r="K376" s="53">
        <v>2.2999999999999998</v>
      </c>
      <c r="L376" s="53" t="s">
        <v>154</v>
      </c>
      <c r="M376" s="54">
        <v>0.55556712962962962</v>
      </c>
      <c r="N376" s="53">
        <v>4.9000000000000004</v>
      </c>
      <c r="O376" s="53" t="s">
        <v>161</v>
      </c>
      <c r="P376" s="54">
        <v>0.56218749999999995</v>
      </c>
      <c r="Q376" s="53">
        <v>2.9</v>
      </c>
      <c r="R376" s="53" t="s">
        <v>161</v>
      </c>
      <c r="S376" s="53">
        <v>0.9</v>
      </c>
      <c r="T376" s="53">
        <v>42.6</v>
      </c>
      <c r="U376" s="53">
        <v>984</v>
      </c>
      <c r="V376" s="53">
        <v>566286</v>
      </c>
      <c r="W376" s="53">
        <v>944</v>
      </c>
      <c r="X376" s="53">
        <v>0.501</v>
      </c>
      <c r="Y376" s="53">
        <v>18.91</v>
      </c>
      <c r="Z376" s="11">
        <f t="shared" si="863"/>
        <v>169.19999999999996</v>
      </c>
      <c r="AA376" s="11">
        <f t="shared" si="864"/>
        <v>10</v>
      </c>
      <c r="AB376" s="53">
        <f t="shared" si="865"/>
        <v>0.19355714959920894</v>
      </c>
      <c r="AC376" s="63" t="s">
        <v>204</v>
      </c>
    </row>
    <row r="377" spans="1:46">
      <c r="A377" s="11">
        <v>377</v>
      </c>
      <c r="B377" s="57">
        <v>44929</v>
      </c>
      <c r="C377" s="54">
        <v>0.56944444444444442</v>
      </c>
      <c r="D377" s="53">
        <v>13.5</v>
      </c>
      <c r="E377" s="53">
        <v>14.1</v>
      </c>
      <c r="F377" s="53">
        <v>0</v>
      </c>
      <c r="G377" s="53">
        <v>9.9</v>
      </c>
      <c r="H377" s="53">
        <v>0.28199999999999997</v>
      </c>
      <c r="I377" s="53">
        <v>2.2000000000000002</v>
      </c>
      <c r="J377" s="53" t="s">
        <v>154</v>
      </c>
      <c r="K377" s="53">
        <v>2.2999999999999998</v>
      </c>
      <c r="L377" s="53" t="s">
        <v>154</v>
      </c>
      <c r="M377" s="54">
        <v>0.56505787037037036</v>
      </c>
      <c r="N377" s="53">
        <v>4.7</v>
      </c>
      <c r="O377" s="53" t="s">
        <v>158</v>
      </c>
      <c r="P377" s="54">
        <v>0.56881944444444443</v>
      </c>
      <c r="Q377" s="53">
        <v>2.6</v>
      </c>
      <c r="R377" s="53" t="s">
        <v>158</v>
      </c>
      <c r="S377" s="53">
        <v>1.2</v>
      </c>
      <c r="T377" s="53">
        <v>39.9</v>
      </c>
      <c r="U377" s="53">
        <v>942</v>
      </c>
      <c r="V377" s="53">
        <v>575274</v>
      </c>
      <c r="W377" s="53">
        <v>959</v>
      </c>
      <c r="X377" s="53">
        <v>0.501</v>
      </c>
      <c r="Y377" s="53">
        <v>18.88</v>
      </c>
      <c r="Z377" s="11">
        <f t="shared" si="863"/>
        <v>169.19999999999996</v>
      </c>
      <c r="AA377" s="11">
        <f t="shared" si="864"/>
        <v>10</v>
      </c>
      <c r="AB377" s="53">
        <f t="shared" si="865"/>
        <v>0.19355714959920894</v>
      </c>
      <c r="AC377" s="63" t="s">
        <v>204</v>
      </c>
    </row>
    <row r="378" spans="1:46">
      <c r="A378" s="11">
        <v>378</v>
      </c>
      <c r="B378" s="57">
        <v>44929</v>
      </c>
      <c r="C378" s="54">
        <v>0.57638888888888895</v>
      </c>
      <c r="D378" s="53">
        <v>13.4</v>
      </c>
      <c r="E378" s="53">
        <v>14.1</v>
      </c>
      <c r="F378" s="53">
        <v>0</v>
      </c>
      <c r="G378" s="53">
        <v>9.9</v>
      </c>
      <c r="H378" s="53">
        <v>0.26800000000000002</v>
      </c>
      <c r="I378" s="53">
        <v>2.6</v>
      </c>
      <c r="J378" s="53" t="s">
        <v>154</v>
      </c>
      <c r="K378" s="53">
        <v>2.9</v>
      </c>
      <c r="L378" s="53" t="s">
        <v>154</v>
      </c>
      <c r="M378" s="54">
        <v>0.57504629629629633</v>
      </c>
      <c r="N378" s="53">
        <v>3.9</v>
      </c>
      <c r="O378" s="53" t="s">
        <v>161</v>
      </c>
      <c r="P378" s="54">
        <v>0.57266203703703711</v>
      </c>
      <c r="Q378" s="53">
        <v>2.4</v>
      </c>
      <c r="R378" s="53" t="s">
        <v>154</v>
      </c>
      <c r="S378" s="53">
        <v>0.5</v>
      </c>
      <c r="T378" s="53">
        <v>41.5</v>
      </c>
      <c r="U378" s="53">
        <v>901</v>
      </c>
      <c r="V378" s="53">
        <v>552774</v>
      </c>
      <c r="W378" s="53">
        <v>921</v>
      </c>
      <c r="X378" s="53">
        <v>0.501</v>
      </c>
      <c r="Y378" s="53">
        <v>18.89</v>
      </c>
      <c r="Z378" s="11">
        <f t="shared" si="863"/>
        <v>160.80000000000001</v>
      </c>
      <c r="AA378" s="11">
        <f t="shared" si="864"/>
        <v>10</v>
      </c>
      <c r="AB378" s="53">
        <f t="shared" si="865"/>
        <v>0.19355714959920894</v>
      </c>
      <c r="AC378" s="63" t="s">
        <v>204</v>
      </c>
    </row>
    <row r="379" spans="1:46">
      <c r="A379" s="11">
        <v>379</v>
      </c>
      <c r="B379" s="57">
        <v>44929</v>
      </c>
      <c r="C379" s="54">
        <v>0.58333333333333337</v>
      </c>
      <c r="D379" s="53">
        <v>13.4</v>
      </c>
      <c r="E379" s="53">
        <v>14.1</v>
      </c>
      <c r="F379" s="53">
        <v>0</v>
      </c>
      <c r="G379" s="53">
        <v>10.3</v>
      </c>
      <c r="H379" s="53">
        <v>0.25700000000000001</v>
      </c>
      <c r="I379" s="53">
        <v>2.5</v>
      </c>
      <c r="J379" s="53" t="s">
        <v>161</v>
      </c>
      <c r="K379" s="53">
        <v>2.7</v>
      </c>
      <c r="L379" s="53" t="s">
        <v>154</v>
      </c>
      <c r="M379" s="54">
        <v>0.57861111111111108</v>
      </c>
      <c r="N379" s="53">
        <v>4.8</v>
      </c>
      <c r="O379" s="53" t="s">
        <v>154</v>
      </c>
      <c r="P379" s="54">
        <v>0.57759259259259255</v>
      </c>
      <c r="Q379" s="53">
        <v>3.3</v>
      </c>
      <c r="R379" s="53" t="s">
        <v>158</v>
      </c>
      <c r="S379" s="53">
        <v>0.9</v>
      </c>
      <c r="T379" s="53">
        <v>38.4</v>
      </c>
      <c r="U379" s="53">
        <v>858</v>
      </c>
      <c r="V379" s="53">
        <v>529144</v>
      </c>
      <c r="W379" s="53">
        <v>882</v>
      </c>
      <c r="X379" s="53">
        <v>0.501</v>
      </c>
      <c r="Y379" s="53">
        <v>18.87</v>
      </c>
      <c r="Z379" s="11">
        <f t="shared" si="863"/>
        <v>154.20000000000002</v>
      </c>
      <c r="AA379" s="11">
        <f t="shared" si="864"/>
        <v>10</v>
      </c>
      <c r="AB379" s="53">
        <f t="shared" si="865"/>
        <v>0.19355714959920894</v>
      </c>
      <c r="AC379" s="63" t="s">
        <v>204</v>
      </c>
      <c r="AE379" s="11">
        <f t="shared" ref="AE379" si="994">SUM(F379:F384)</f>
        <v>0</v>
      </c>
      <c r="AF379" s="11">
        <f t="shared" ref="AF379" si="995">AVERAGE(AB379:AB384)</f>
        <v>0.19355714959920897</v>
      </c>
      <c r="AG379" s="11">
        <f t="shared" ref="AG379" si="996">AVERAGE(G379:G384)</f>
        <v>10.100000000000001</v>
      </c>
      <c r="AH379" s="11" t="e">
        <f t="shared" ref="AH379" si="997">AVERAGE(AC379:AC384)</f>
        <v>#DIV/0!</v>
      </c>
      <c r="AI379" s="11">
        <f t="shared" ref="AI379" si="998">AVERAGE(T379:T384)</f>
        <v>38.85</v>
      </c>
      <c r="AJ379" s="11">
        <f t="shared" ref="AJ379" si="999">SUMIF(H379:H384,"&gt;0",H379:H384)</f>
        <v>1.337</v>
      </c>
      <c r="AK379" s="17">
        <f t="shared" ref="AK379" si="1000">SUM(AA379:AA384)/60</f>
        <v>0.83333333333333337</v>
      </c>
      <c r="AL379" s="17">
        <f t="shared" ref="AL379" si="1001">SUM(V379:V384)</f>
        <v>2777666</v>
      </c>
      <c r="AM379" s="17">
        <f t="shared" ref="AM379" si="1002">AVERAGE(W379:W384)</f>
        <v>771.66666666666663</v>
      </c>
      <c r="AN379" s="11">
        <f t="shared" ref="AN379" si="1003">AVERAGE(I379:I384)</f>
        <v>1.9166666666666667</v>
      </c>
      <c r="AO379" s="11">
        <f t="shared" ref="AO379" si="1004">MAX(K379:K384)</f>
        <v>2.7</v>
      </c>
      <c r="AP379" s="13" t="str">
        <f t="shared" ref="AP379" ca="1" si="1005">INDIRECT(ADDRESS(MATCH(AO379,K379:K384,0)+A379-1,12))</f>
        <v>W</v>
      </c>
      <c r="AQ379" s="13">
        <f t="shared" ref="AQ379" ca="1" si="1006">INDIRECT(ADDRESS(MATCH(AO379,K379:K384,0)+A379-1,13))</f>
        <v>0.57861111111111108</v>
      </c>
      <c r="AR379" s="11">
        <f t="shared" ref="AR379" si="1007">MAX(N379:N384)</f>
        <v>4.8</v>
      </c>
      <c r="AS379" s="13" t="str">
        <f t="shared" ref="AS379" ca="1" si="1008">INDIRECT(ADDRESS(MATCH(AR379,N379:N384,0)+A379-1,15))</f>
        <v>W</v>
      </c>
      <c r="AT379" s="13">
        <f t="shared" ref="AT379" ca="1" si="1009">INDIRECT(ADDRESS(MATCH(AR379,N379:N384,0)+A379-1,16))</f>
        <v>0.57759259259259255</v>
      </c>
    </row>
    <row r="380" spans="1:46">
      <c r="A380" s="11">
        <v>380</v>
      </c>
      <c r="B380" s="57">
        <v>44929</v>
      </c>
      <c r="C380" s="54">
        <v>0.59027777777777779</v>
      </c>
      <c r="D380" s="53">
        <v>13.4</v>
      </c>
      <c r="E380" s="53">
        <v>14.1</v>
      </c>
      <c r="F380" s="53">
        <v>0</v>
      </c>
      <c r="G380" s="53">
        <v>9.9</v>
      </c>
      <c r="H380" s="53">
        <v>0.24399999999999999</v>
      </c>
      <c r="I380" s="53">
        <v>2</v>
      </c>
      <c r="J380" s="53" t="s">
        <v>154</v>
      </c>
      <c r="K380" s="53">
        <v>2.6</v>
      </c>
      <c r="L380" s="53" t="s">
        <v>161</v>
      </c>
      <c r="M380" s="54">
        <v>0.58424768518518522</v>
      </c>
      <c r="N380" s="53">
        <v>3.9</v>
      </c>
      <c r="O380" s="53" t="s">
        <v>158</v>
      </c>
      <c r="P380" s="54">
        <v>0.58374999999999999</v>
      </c>
      <c r="Q380" s="53">
        <v>2</v>
      </c>
      <c r="R380" s="53" t="s">
        <v>161</v>
      </c>
      <c r="S380" s="53">
        <v>0.6</v>
      </c>
      <c r="T380" s="53">
        <v>39.1</v>
      </c>
      <c r="U380" s="53">
        <v>825</v>
      </c>
      <c r="V380" s="53">
        <v>504194</v>
      </c>
      <c r="W380" s="53">
        <v>840</v>
      </c>
      <c r="X380" s="53">
        <v>0.501</v>
      </c>
      <c r="Y380" s="53">
        <v>18.86</v>
      </c>
      <c r="Z380" s="11">
        <f t="shared" si="863"/>
        <v>146.39999999999998</v>
      </c>
      <c r="AA380" s="11">
        <f t="shared" si="864"/>
        <v>10</v>
      </c>
      <c r="AB380" s="53">
        <f t="shared" si="865"/>
        <v>0.19355714959920894</v>
      </c>
      <c r="AC380" s="63" t="s">
        <v>204</v>
      </c>
    </row>
    <row r="381" spans="1:46">
      <c r="A381" s="11">
        <v>381</v>
      </c>
      <c r="B381" s="57">
        <v>44929</v>
      </c>
      <c r="C381" s="54">
        <v>0.59722222222222221</v>
      </c>
      <c r="D381" s="53">
        <v>13.5</v>
      </c>
      <c r="E381" s="53">
        <v>14.1</v>
      </c>
      <c r="F381" s="53">
        <v>0</v>
      </c>
      <c r="G381" s="53">
        <v>10.3</v>
      </c>
      <c r="H381" s="53">
        <v>0.23100000000000001</v>
      </c>
      <c r="I381" s="53">
        <v>2.4</v>
      </c>
      <c r="J381" s="53" t="s">
        <v>160</v>
      </c>
      <c r="K381" s="53">
        <v>2.4</v>
      </c>
      <c r="L381" s="53" t="s">
        <v>160</v>
      </c>
      <c r="M381" s="54">
        <v>0.59703703703703703</v>
      </c>
      <c r="N381" s="53">
        <v>4.0999999999999996</v>
      </c>
      <c r="O381" s="53" t="s">
        <v>160</v>
      </c>
      <c r="P381" s="54">
        <v>0.59502314814814816</v>
      </c>
      <c r="Q381" s="53">
        <v>1.7</v>
      </c>
      <c r="R381" s="53" t="s">
        <v>160</v>
      </c>
      <c r="S381" s="53">
        <v>0.5</v>
      </c>
      <c r="T381" s="53">
        <v>39.5</v>
      </c>
      <c r="U381" s="53">
        <v>778</v>
      </c>
      <c r="V381" s="53">
        <v>480651</v>
      </c>
      <c r="W381" s="53">
        <v>801</v>
      </c>
      <c r="X381" s="53">
        <v>0.501</v>
      </c>
      <c r="Y381" s="53">
        <v>18.829999999999998</v>
      </c>
      <c r="Z381" s="11">
        <f t="shared" si="863"/>
        <v>138.6</v>
      </c>
      <c r="AA381" s="11">
        <f t="shared" si="864"/>
        <v>10</v>
      </c>
      <c r="AB381" s="53">
        <f t="shared" si="865"/>
        <v>0.19355714959920894</v>
      </c>
      <c r="AC381" s="63" t="s">
        <v>204</v>
      </c>
    </row>
    <row r="382" spans="1:46">
      <c r="A382" s="11">
        <v>382</v>
      </c>
      <c r="B382" s="57">
        <v>44929</v>
      </c>
      <c r="C382" s="54">
        <v>0.60416666666666663</v>
      </c>
      <c r="D382" s="53">
        <v>13.5</v>
      </c>
      <c r="E382" s="53">
        <v>14.1</v>
      </c>
      <c r="F382" s="53">
        <v>0</v>
      </c>
      <c r="G382" s="53">
        <v>10.1</v>
      </c>
      <c r="H382" s="53">
        <v>0.217</v>
      </c>
      <c r="I382" s="53">
        <v>1.6</v>
      </c>
      <c r="J382" s="53" t="s">
        <v>154</v>
      </c>
      <c r="K382" s="53">
        <v>2.4</v>
      </c>
      <c r="L382" s="53" t="s">
        <v>160</v>
      </c>
      <c r="M382" s="54">
        <v>0.59918981481481481</v>
      </c>
      <c r="N382" s="53">
        <v>3.5</v>
      </c>
      <c r="O382" s="53" t="s">
        <v>160</v>
      </c>
      <c r="P382" s="54">
        <v>0.59774305555555551</v>
      </c>
      <c r="Q382" s="53">
        <v>0.3</v>
      </c>
      <c r="R382" s="53" t="s">
        <v>157</v>
      </c>
      <c r="S382" s="53">
        <v>0.7</v>
      </c>
      <c r="T382" s="53">
        <v>39.799999999999997</v>
      </c>
      <c r="U382" s="53">
        <v>729</v>
      </c>
      <c r="V382" s="53">
        <v>449736</v>
      </c>
      <c r="W382" s="53">
        <v>750</v>
      </c>
      <c r="X382" s="53">
        <v>0.501</v>
      </c>
      <c r="Y382" s="53">
        <v>18.850000000000001</v>
      </c>
      <c r="Z382" s="11">
        <f t="shared" si="863"/>
        <v>130.20000000000002</v>
      </c>
      <c r="AA382" s="11">
        <f t="shared" si="864"/>
        <v>10</v>
      </c>
      <c r="AB382" s="53">
        <f t="shared" si="865"/>
        <v>0.19355714959920894</v>
      </c>
      <c r="AC382" s="63" t="s">
        <v>204</v>
      </c>
    </row>
    <row r="383" spans="1:46">
      <c r="A383" s="11">
        <v>383</v>
      </c>
      <c r="B383" s="57">
        <v>44929</v>
      </c>
      <c r="C383" s="54">
        <v>0.61111111111111105</v>
      </c>
      <c r="D383" s="53">
        <v>13.5</v>
      </c>
      <c r="E383" s="53">
        <v>14.1</v>
      </c>
      <c r="F383" s="53">
        <v>0</v>
      </c>
      <c r="G383" s="53">
        <v>10.3</v>
      </c>
      <c r="H383" s="53">
        <v>0.20300000000000001</v>
      </c>
      <c r="I383" s="53">
        <v>1.3</v>
      </c>
      <c r="J383" s="53" t="s">
        <v>154</v>
      </c>
      <c r="K383" s="53">
        <v>1.6</v>
      </c>
      <c r="L383" s="53" t="s">
        <v>154</v>
      </c>
      <c r="M383" s="54">
        <v>0.60417824074074067</v>
      </c>
      <c r="N383" s="53">
        <v>3.3</v>
      </c>
      <c r="O383" s="53" t="s">
        <v>154</v>
      </c>
      <c r="P383" s="54">
        <v>0.60652777777777778</v>
      </c>
      <c r="Q383" s="53">
        <v>0</v>
      </c>
      <c r="R383" s="53" t="s">
        <v>150</v>
      </c>
      <c r="S383" s="53">
        <v>0.9</v>
      </c>
      <c r="T383" s="53">
        <v>36.700000000000003</v>
      </c>
      <c r="U383" s="53">
        <v>679</v>
      </c>
      <c r="V383" s="53">
        <v>423602</v>
      </c>
      <c r="W383" s="53">
        <v>706</v>
      </c>
      <c r="X383" s="53">
        <v>0.501</v>
      </c>
      <c r="Y383" s="53">
        <v>18.829999999999998</v>
      </c>
      <c r="Z383" s="11">
        <f t="shared" si="863"/>
        <v>121.80000000000003</v>
      </c>
      <c r="AA383" s="11">
        <f t="shared" si="864"/>
        <v>10</v>
      </c>
      <c r="AB383" s="53">
        <f t="shared" si="865"/>
        <v>0.19355714959920894</v>
      </c>
      <c r="AC383" s="63" t="s">
        <v>204</v>
      </c>
    </row>
    <row r="384" spans="1:46">
      <c r="A384" s="11">
        <v>384</v>
      </c>
      <c r="B384" s="57">
        <v>44929</v>
      </c>
      <c r="C384" s="54">
        <v>0.61805555555555558</v>
      </c>
      <c r="D384" s="53">
        <v>13.5</v>
      </c>
      <c r="E384" s="53">
        <v>14.1</v>
      </c>
      <c r="F384" s="53">
        <v>0</v>
      </c>
      <c r="G384" s="53">
        <v>9.6999999999999993</v>
      </c>
      <c r="H384" s="53">
        <v>0.185</v>
      </c>
      <c r="I384" s="53">
        <v>1.7</v>
      </c>
      <c r="J384" s="53" t="s">
        <v>156</v>
      </c>
      <c r="K384" s="53">
        <v>1.7</v>
      </c>
      <c r="L384" s="53" t="s">
        <v>156</v>
      </c>
      <c r="M384" s="54">
        <v>0.61805555555555558</v>
      </c>
      <c r="N384" s="53">
        <v>4</v>
      </c>
      <c r="O384" s="53" t="s">
        <v>160</v>
      </c>
      <c r="P384" s="54">
        <v>0.61784722222222221</v>
      </c>
      <c r="Q384" s="53">
        <v>2.9</v>
      </c>
      <c r="R384" s="53" t="s">
        <v>160</v>
      </c>
      <c r="S384" s="53">
        <v>1</v>
      </c>
      <c r="T384" s="53">
        <v>39.6</v>
      </c>
      <c r="U384" s="53">
        <v>629</v>
      </c>
      <c r="V384" s="53">
        <v>390339</v>
      </c>
      <c r="W384" s="53">
        <v>651</v>
      </c>
      <c r="X384" s="53">
        <v>0.501</v>
      </c>
      <c r="Y384" s="53">
        <v>18.87</v>
      </c>
      <c r="Z384" s="11">
        <f t="shared" si="863"/>
        <v>111</v>
      </c>
      <c r="AA384" s="11">
        <f t="shared" si="864"/>
        <v>0</v>
      </c>
      <c r="AB384" s="53">
        <f t="shared" si="865"/>
        <v>0.19355714959920894</v>
      </c>
      <c r="AC384" s="63" t="s">
        <v>204</v>
      </c>
    </row>
    <row r="385" spans="1:46">
      <c r="A385" s="11">
        <v>385</v>
      </c>
      <c r="B385" s="57">
        <v>44929</v>
      </c>
      <c r="C385" s="54">
        <v>0.625</v>
      </c>
      <c r="D385" s="53">
        <v>13.6</v>
      </c>
      <c r="E385" s="53">
        <v>14.1</v>
      </c>
      <c r="F385" s="53">
        <v>0</v>
      </c>
      <c r="G385" s="53">
        <v>9.6</v>
      </c>
      <c r="H385" s="53">
        <v>0.17100000000000001</v>
      </c>
      <c r="I385" s="53">
        <v>2.5</v>
      </c>
      <c r="J385" s="53" t="s">
        <v>160</v>
      </c>
      <c r="K385" s="53">
        <v>2.6</v>
      </c>
      <c r="L385" s="53" t="s">
        <v>160</v>
      </c>
      <c r="M385" s="54">
        <v>0.62446759259259255</v>
      </c>
      <c r="N385" s="53">
        <v>4.2</v>
      </c>
      <c r="O385" s="53" t="s">
        <v>156</v>
      </c>
      <c r="P385" s="54">
        <v>0.62143518518518526</v>
      </c>
      <c r="Q385" s="53">
        <v>1.9</v>
      </c>
      <c r="R385" s="53" t="s">
        <v>161</v>
      </c>
      <c r="S385" s="53">
        <v>0.6</v>
      </c>
      <c r="T385" s="53">
        <v>40.799999999999997</v>
      </c>
      <c r="U385" s="53">
        <v>583</v>
      </c>
      <c r="V385" s="53">
        <v>363695</v>
      </c>
      <c r="W385" s="53">
        <v>606</v>
      </c>
      <c r="X385" s="53">
        <v>0.501</v>
      </c>
      <c r="Y385" s="53">
        <v>18.84</v>
      </c>
      <c r="Z385" s="11">
        <f t="shared" si="863"/>
        <v>102.6</v>
      </c>
      <c r="AA385" s="11">
        <f t="shared" si="864"/>
        <v>0</v>
      </c>
      <c r="AB385" s="53">
        <f t="shared" si="865"/>
        <v>0.19355714959920894</v>
      </c>
      <c r="AC385" s="63" t="s">
        <v>204</v>
      </c>
      <c r="AE385" s="11">
        <f t="shared" ref="AE385" si="1010">SUM(F385:F390)</f>
        <v>0</v>
      </c>
      <c r="AF385" s="11">
        <f t="shared" ref="AF385" si="1011">AVERAGE(AB385:AB390)</f>
        <v>0.19355714959920897</v>
      </c>
      <c r="AG385" s="11">
        <f t="shared" ref="AG385" si="1012">AVERAGE(G385:G390)</f>
        <v>9.4999999999999982</v>
      </c>
      <c r="AH385" s="11" t="e">
        <f t="shared" ref="AH385" si="1013">AVERAGE(AC385:AC390)</f>
        <v>#DIV/0!</v>
      </c>
      <c r="AI385" s="11">
        <f t="shared" ref="AI385" si="1014">AVERAGE(T385:T390)</f>
        <v>41.933333333333337</v>
      </c>
      <c r="AJ385" s="11">
        <f t="shared" ref="AJ385" si="1015">SUMIF(H385:H390,"&gt;0",H385:H390)</f>
        <v>0.78</v>
      </c>
      <c r="AK385" s="17">
        <f t="shared" ref="AK385" si="1016">SUM(AA385:AA390)/60</f>
        <v>0</v>
      </c>
      <c r="AL385" s="17">
        <f t="shared" ref="AL385" si="1017">SUM(V385:V390)</f>
        <v>1672891</v>
      </c>
      <c r="AM385" s="17">
        <f t="shared" ref="AM385" si="1018">AVERAGE(W385:W390)</f>
        <v>464.83333333333331</v>
      </c>
      <c r="AN385" s="11">
        <f t="shared" ref="AN385" si="1019">AVERAGE(I385:I390)</f>
        <v>2.3833333333333333</v>
      </c>
      <c r="AO385" s="11">
        <f t="shared" ref="AO385" si="1020">MAX(K385:K390)</f>
        <v>2.8</v>
      </c>
      <c r="AP385" s="13" t="str">
        <f t="shared" ref="AP385" ca="1" si="1021">INDIRECT(ADDRESS(MATCH(AO385,K385:K390,0)+A385-1,12))</f>
        <v>SSW</v>
      </c>
      <c r="AQ385" s="13">
        <f t="shared" ref="AQ385" ca="1" si="1022">INDIRECT(ADDRESS(MATCH(AO385,K385:K390,0)+A385-1,13))</f>
        <v>0.64721064814814822</v>
      </c>
      <c r="AR385" s="11">
        <f t="shared" ref="AR385" si="1023">MAX(N385:N390)</f>
        <v>4.4000000000000004</v>
      </c>
      <c r="AS385" s="13" t="str">
        <f t="shared" ref="AS385" ca="1" si="1024">INDIRECT(ADDRESS(MATCH(AR385,N385:N390,0)+A385-1,15))</f>
        <v>SW</v>
      </c>
      <c r="AT385" s="13">
        <f t="shared" ref="AT385" ca="1" si="1025">INDIRECT(ADDRESS(MATCH(AR385,N385:N390,0)+A385-1,16))</f>
        <v>0.64667824074074076</v>
      </c>
    </row>
    <row r="386" spans="1:46">
      <c r="A386" s="11">
        <v>386</v>
      </c>
      <c r="B386" s="57">
        <v>44929</v>
      </c>
      <c r="C386" s="54">
        <v>0.63194444444444442</v>
      </c>
      <c r="D386" s="53">
        <v>13.5</v>
      </c>
      <c r="E386" s="53">
        <v>14</v>
      </c>
      <c r="F386" s="53">
        <v>0</v>
      </c>
      <c r="G386" s="53">
        <v>9.8000000000000007</v>
      </c>
      <c r="H386" s="53">
        <v>0.157</v>
      </c>
      <c r="I386" s="53">
        <v>1.8</v>
      </c>
      <c r="J386" s="53" t="s">
        <v>156</v>
      </c>
      <c r="K386" s="53">
        <v>2.5</v>
      </c>
      <c r="L386" s="53" t="s">
        <v>160</v>
      </c>
      <c r="M386" s="54">
        <v>0.62501157407407404</v>
      </c>
      <c r="N386" s="53">
        <v>4.0999999999999996</v>
      </c>
      <c r="O386" s="53" t="s">
        <v>159</v>
      </c>
      <c r="P386" s="54">
        <v>0.63128472222222221</v>
      </c>
      <c r="Q386" s="53">
        <v>3.2</v>
      </c>
      <c r="R386" s="53" t="s">
        <v>156</v>
      </c>
      <c r="S386" s="53">
        <v>0.7</v>
      </c>
      <c r="T386" s="53">
        <v>41.5</v>
      </c>
      <c r="U386" s="53">
        <v>512</v>
      </c>
      <c r="V386" s="53">
        <v>330495</v>
      </c>
      <c r="W386" s="53">
        <v>551</v>
      </c>
      <c r="X386" s="53">
        <v>0.501</v>
      </c>
      <c r="Y386" s="53">
        <v>18.829999999999998</v>
      </c>
      <c r="Z386" s="11">
        <f t="shared" si="863"/>
        <v>94.2</v>
      </c>
      <c r="AA386" s="11">
        <f t="shared" si="864"/>
        <v>0</v>
      </c>
      <c r="AB386" s="53">
        <f t="shared" si="865"/>
        <v>0.19355714959920894</v>
      </c>
      <c r="AC386" s="63" t="s">
        <v>204</v>
      </c>
    </row>
    <row r="387" spans="1:46">
      <c r="A387" s="11">
        <v>387</v>
      </c>
      <c r="B387" s="57">
        <v>44929</v>
      </c>
      <c r="C387" s="54">
        <v>0.63888888888888895</v>
      </c>
      <c r="D387" s="53">
        <v>13.4</v>
      </c>
      <c r="E387" s="53">
        <v>14</v>
      </c>
      <c r="F387" s="53">
        <v>0</v>
      </c>
      <c r="G387" s="53">
        <v>9.4</v>
      </c>
      <c r="H387" s="53">
        <v>0.13700000000000001</v>
      </c>
      <c r="I387" s="53">
        <v>2.2999999999999998</v>
      </c>
      <c r="J387" s="53" t="s">
        <v>153</v>
      </c>
      <c r="K387" s="53">
        <v>2.5</v>
      </c>
      <c r="L387" s="53" t="s">
        <v>153</v>
      </c>
      <c r="M387" s="54">
        <v>0.63695601851851846</v>
      </c>
      <c r="N387" s="53">
        <v>3.8</v>
      </c>
      <c r="O387" s="53" t="s">
        <v>159</v>
      </c>
      <c r="P387" s="54">
        <v>0.63505787037037031</v>
      </c>
      <c r="Q387" s="53">
        <v>2.4</v>
      </c>
      <c r="R387" s="53" t="s">
        <v>160</v>
      </c>
      <c r="S387" s="53">
        <v>0.7</v>
      </c>
      <c r="T387" s="53">
        <v>42.7</v>
      </c>
      <c r="U387" s="53">
        <v>456</v>
      </c>
      <c r="V387" s="53">
        <v>293187</v>
      </c>
      <c r="W387" s="53">
        <v>489</v>
      </c>
      <c r="X387" s="53">
        <v>0.501</v>
      </c>
      <c r="Y387" s="53">
        <v>18.88</v>
      </c>
      <c r="Z387" s="11">
        <f t="shared" si="863"/>
        <v>82.199999999999989</v>
      </c>
      <c r="AA387" s="11">
        <f t="shared" si="864"/>
        <v>0</v>
      </c>
      <c r="AB387" s="53">
        <f t="shared" si="865"/>
        <v>0.19355714959920894</v>
      </c>
      <c r="AC387" s="63" t="s">
        <v>204</v>
      </c>
    </row>
    <row r="388" spans="1:46">
      <c r="A388" s="11">
        <v>388</v>
      </c>
      <c r="B388" s="57">
        <v>44929</v>
      </c>
      <c r="C388" s="54">
        <v>0.64583333333333337</v>
      </c>
      <c r="D388" s="53">
        <v>13.3</v>
      </c>
      <c r="E388" s="53">
        <v>14.1</v>
      </c>
      <c r="F388" s="53">
        <v>0</v>
      </c>
      <c r="G388" s="53">
        <v>9.5</v>
      </c>
      <c r="H388" s="53">
        <v>0.121</v>
      </c>
      <c r="I388" s="53">
        <v>2.6</v>
      </c>
      <c r="J388" s="53" t="s">
        <v>156</v>
      </c>
      <c r="K388" s="53">
        <v>2.6</v>
      </c>
      <c r="L388" s="53" t="s">
        <v>156</v>
      </c>
      <c r="M388" s="54">
        <v>0.64567129629629627</v>
      </c>
      <c r="N388" s="53">
        <v>4.0999999999999996</v>
      </c>
      <c r="O388" s="53" t="s">
        <v>156</v>
      </c>
      <c r="P388" s="54">
        <v>0.64244212962962965</v>
      </c>
      <c r="Q388" s="53">
        <v>2.6</v>
      </c>
      <c r="R388" s="53" t="s">
        <v>153</v>
      </c>
      <c r="S388" s="53">
        <v>0.6</v>
      </c>
      <c r="T388" s="53">
        <v>41.3</v>
      </c>
      <c r="U388" s="53">
        <v>401</v>
      </c>
      <c r="V388" s="53">
        <v>261310</v>
      </c>
      <c r="W388" s="53">
        <v>436</v>
      </c>
      <c r="X388" s="53">
        <v>0.501</v>
      </c>
      <c r="Y388" s="53">
        <v>18.87</v>
      </c>
      <c r="Z388" s="11">
        <f t="shared" si="863"/>
        <v>72.599999999999994</v>
      </c>
      <c r="AA388" s="11">
        <f t="shared" si="864"/>
        <v>0</v>
      </c>
      <c r="AB388" s="53">
        <f t="shared" si="865"/>
        <v>0.19355714959920894</v>
      </c>
      <c r="AC388" s="63" t="s">
        <v>204</v>
      </c>
    </row>
    <row r="389" spans="1:46">
      <c r="A389" s="11">
        <v>389</v>
      </c>
      <c r="B389" s="57">
        <v>44929</v>
      </c>
      <c r="C389" s="54">
        <v>0.65277777777777779</v>
      </c>
      <c r="D389" s="53">
        <v>13.1</v>
      </c>
      <c r="E389" s="53">
        <v>14.1</v>
      </c>
      <c r="F389" s="53">
        <v>0</v>
      </c>
      <c r="G389" s="53">
        <v>9.3000000000000007</v>
      </c>
      <c r="H389" s="53">
        <v>0.105</v>
      </c>
      <c r="I389" s="53">
        <v>2.6</v>
      </c>
      <c r="J389" s="53" t="s">
        <v>160</v>
      </c>
      <c r="K389" s="53">
        <v>2.8</v>
      </c>
      <c r="L389" s="53" t="s">
        <v>156</v>
      </c>
      <c r="M389" s="54">
        <v>0.64721064814814822</v>
      </c>
      <c r="N389" s="53">
        <v>4.4000000000000004</v>
      </c>
      <c r="O389" s="53" t="s">
        <v>160</v>
      </c>
      <c r="P389" s="54">
        <v>0.64667824074074076</v>
      </c>
      <c r="Q389" s="53">
        <v>2.7</v>
      </c>
      <c r="R389" s="53" t="s">
        <v>156</v>
      </c>
      <c r="S389" s="53">
        <v>0.6</v>
      </c>
      <c r="T389" s="53">
        <v>41.5</v>
      </c>
      <c r="U389" s="53">
        <v>356</v>
      </c>
      <c r="V389" s="53">
        <v>229463</v>
      </c>
      <c r="W389" s="53">
        <v>382</v>
      </c>
      <c r="X389" s="53">
        <v>0.501</v>
      </c>
      <c r="Y389" s="53">
        <v>18.86</v>
      </c>
      <c r="Z389" s="11">
        <f t="shared" si="863"/>
        <v>63</v>
      </c>
      <c r="AA389" s="11">
        <f t="shared" si="864"/>
        <v>0</v>
      </c>
      <c r="AB389" s="53">
        <f t="shared" si="865"/>
        <v>0.19355714959920894</v>
      </c>
      <c r="AC389" s="63" t="s">
        <v>204</v>
      </c>
    </row>
    <row r="390" spans="1:46">
      <c r="A390" s="11">
        <v>390</v>
      </c>
      <c r="B390" s="57">
        <v>44929</v>
      </c>
      <c r="C390" s="54">
        <v>0.65972222222222221</v>
      </c>
      <c r="D390" s="53">
        <v>13</v>
      </c>
      <c r="E390" s="53">
        <v>14.1</v>
      </c>
      <c r="F390" s="53">
        <v>0</v>
      </c>
      <c r="G390" s="53">
        <v>9.4</v>
      </c>
      <c r="H390" s="53">
        <v>8.8999999999999996E-2</v>
      </c>
      <c r="I390" s="53">
        <v>2.5</v>
      </c>
      <c r="J390" s="53" t="s">
        <v>156</v>
      </c>
      <c r="K390" s="53">
        <v>2.7</v>
      </c>
      <c r="L390" s="53" t="s">
        <v>156</v>
      </c>
      <c r="M390" s="54">
        <v>0.65886574074074067</v>
      </c>
      <c r="N390" s="53">
        <v>3.9</v>
      </c>
      <c r="O390" s="53" t="s">
        <v>156</v>
      </c>
      <c r="P390" s="54">
        <v>0.65668981481481481</v>
      </c>
      <c r="Q390" s="53">
        <v>2.1</v>
      </c>
      <c r="R390" s="53" t="s">
        <v>161</v>
      </c>
      <c r="S390" s="53">
        <v>0.7</v>
      </c>
      <c r="T390" s="53">
        <v>43.8</v>
      </c>
      <c r="U390" s="53">
        <v>300</v>
      </c>
      <c r="V390" s="53">
        <v>194741</v>
      </c>
      <c r="W390" s="53">
        <v>325</v>
      </c>
      <c r="X390" s="53">
        <v>0.501</v>
      </c>
      <c r="Y390" s="53">
        <v>18.850000000000001</v>
      </c>
      <c r="Z390" s="11">
        <f t="shared" si="863"/>
        <v>53.400000000000006</v>
      </c>
      <c r="AA390" s="11">
        <f t="shared" si="864"/>
        <v>0</v>
      </c>
      <c r="AB390" s="53">
        <f t="shared" si="865"/>
        <v>0.19355714959920894</v>
      </c>
      <c r="AC390" s="63" t="s">
        <v>204</v>
      </c>
    </row>
    <row r="391" spans="1:46">
      <c r="A391" s="11">
        <v>391</v>
      </c>
      <c r="B391" s="57">
        <v>44929</v>
      </c>
      <c r="C391" s="54">
        <v>0.66666666666666663</v>
      </c>
      <c r="D391" s="53">
        <v>12.9</v>
      </c>
      <c r="E391" s="53">
        <v>14.1</v>
      </c>
      <c r="F391" s="53">
        <v>0</v>
      </c>
      <c r="G391" s="53">
        <v>9.3000000000000007</v>
      </c>
      <c r="H391" s="53">
        <v>7.2999999999999995E-2</v>
      </c>
      <c r="I391" s="53">
        <v>2.2999999999999998</v>
      </c>
      <c r="J391" s="53" t="s">
        <v>156</v>
      </c>
      <c r="K391" s="53">
        <v>2.7</v>
      </c>
      <c r="L391" s="53" t="s">
        <v>156</v>
      </c>
      <c r="M391" s="54">
        <v>0.66089120370370369</v>
      </c>
      <c r="N391" s="53">
        <v>3.7</v>
      </c>
      <c r="O391" s="53" t="s">
        <v>156</v>
      </c>
      <c r="P391" s="54">
        <v>0.66362268518518519</v>
      </c>
      <c r="Q391" s="53">
        <v>2.2000000000000002</v>
      </c>
      <c r="R391" s="53" t="s">
        <v>153</v>
      </c>
      <c r="S391" s="53">
        <v>0.6</v>
      </c>
      <c r="T391" s="53">
        <v>43.5</v>
      </c>
      <c r="U391" s="53">
        <v>241</v>
      </c>
      <c r="V391" s="53">
        <v>161397</v>
      </c>
      <c r="W391" s="53">
        <v>269</v>
      </c>
      <c r="X391" s="53">
        <v>0.501</v>
      </c>
      <c r="Y391" s="53">
        <v>18.84</v>
      </c>
      <c r="Z391" s="11">
        <f t="shared" si="863"/>
        <v>43.79999999999999</v>
      </c>
      <c r="AA391" s="11">
        <f t="shared" si="864"/>
        <v>0</v>
      </c>
      <c r="AB391" s="53">
        <f t="shared" si="865"/>
        <v>0.19355714959920894</v>
      </c>
      <c r="AC391" s="63" t="s">
        <v>204</v>
      </c>
      <c r="AE391" s="11">
        <f t="shared" ref="AE391" si="1026">SUM(F391:F396)</f>
        <v>0</v>
      </c>
      <c r="AF391" s="11">
        <f t="shared" ref="AF391" si="1027">AVERAGE(AB391:AB396)</f>
        <v>0.19339747473280597</v>
      </c>
      <c r="AG391" s="11">
        <f t="shared" ref="AG391" si="1028">AVERAGE(G391:G396)</f>
        <v>8.6499999999999986</v>
      </c>
      <c r="AH391" s="11" t="e">
        <f t="shared" ref="AH391" si="1029">AVERAGE(AC391:AC396)</f>
        <v>#DIV/0!</v>
      </c>
      <c r="AI391" s="11">
        <f t="shared" ref="AI391" si="1030">AVERAGE(T391:T396)</f>
        <v>45.300000000000004</v>
      </c>
      <c r="AJ391" s="11">
        <f t="shared" ref="AJ391" si="1031">SUMIF(H391:H396,"&gt;0",H391:H396)</f>
        <v>0.21700000000000003</v>
      </c>
      <c r="AK391" s="17">
        <f t="shared" ref="AK391" si="1032">SUM(AA391:AA396)/60</f>
        <v>0</v>
      </c>
      <c r="AL391" s="17">
        <f t="shared" ref="AL391" si="1033">SUM(V391:V396)</f>
        <v>502108</v>
      </c>
      <c r="AM391" s="17">
        <f t="shared" ref="AM391" si="1034">AVERAGE(W391:W396)</f>
        <v>139.5</v>
      </c>
      <c r="AN391" s="11">
        <f t="shared" ref="AN391" si="1035">AVERAGE(I391:I396)</f>
        <v>2.5166666666666662</v>
      </c>
      <c r="AO391" s="11">
        <f t="shared" ref="AO391" si="1036">MAX(K391:K396)</f>
        <v>3.4</v>
      </c>
      <c r="AP391" s="13" t="str">
        <f t="shared" ref="AP391" ca="1" si="1037">INDIRECT(ADDRESS(MATCH(AO391,K391:K396,0)+A391-1,12))</f>
        <v>SSW</v>
      </c>
      <c r="AQ391" s="13">
        <f t="shared" ref="AQ391" ca="1" si="1038">INDIRECT(ADDRESS(MATCH(AO391,K391:K396,0)+A391-1,13))</f>
        <v>0.69530092592592585</v>
      </c>
      <c r="AR391" s="11">
        <f t="shared" ref="AR391" si="1039">MAX(N391:N396)</f>
        <v>5.2</v>
      </c>
      <c r="AS391" s="13" t="str">
        <f t="shared" ref="AS391" ca="1" si="1040">INDIRECT(ADDRESS(MATCH(AR391,N391:N396,0)+A391-1,15))</f>
        <v>SSW</v>
      </c>
      <c r="AT391" s="13">
        <f t="shared" ref="AT391" ca="1" si="1041">INDIRECT(ADDRESS(MATCH(AR391,N391:N396,0)+A391-1,16))</f>
        <v>0.69047453703703709</v>
      </c>
    </row>
    <row r="392" spans="1:46">
      <c r="A392" s="11">
        <v>392</v>
      </c>
      <c r="B392" s="57">
        <v>44929</v>
      </c>
      <c r="C392" s="54">
        <v>0.67361111111111116</v>
      </c>
      <c r="D392" s="53">
        <v>12.8</v>
      </c>
      <c r="E392" s="53">
        <v>14.1</v>
      </c>
      <c r="F392" s="53">
        <v>0</v>
      </c>
      <c r="G392" s="53">
        <v>9.1</v>
      </c>
      <c r="H392" s="53">
        <v>5.7000000000000002E-2</v>
      </c>
      <c r="I392" s="53">
        <v>2.8</v>
      </c>
      <c r="J392" s="53" t="s">
        <v>156</v>
      </c>
      <c r="K392" s="53">
        <v>2.8</v>
      </c>
      <c r="L392" s="53" t="s">
        <v>156</v>
      </c>
      <c r="M392" s="54">
        <v>0.67361111111111116</v>
      </c>
      <c r="N392" s="53">
        <v>4.4000000000000004</v>
      </c>
      <c r="O392" s="53" t="s">
        <v>156</v>
      </c>
      <c r="P392" s="54">
        <v>0.66971064814814818</v>
      </c>
      <c r="Q392" s="53">
        <v>3.5</v>
      </c>
      <c r="R392" s="53" t="s">
        <v>161</v>
      </c>
      <c r="S392" s="53">
        <v>0.6</v>
      </c>
      <c r="T392" s="53">
        <v>42.7</v>
      </c>
      <c r="U392" s="53">
        <v>183</v>
      </c>
      <c r="V392" s="53">
        <v>126773</v>
      </c>
      <c r="W392" s="53">
        <v>211</v>
      </c>
      <c r="X392" s="53">
        <v>0.501</v>
      </c>
      <c r="Y392" s="53">
        <v>18.84</v>
      </c>
      <c r="Z392" s="11">
        <f t="shared" ref="Z392:Z455" si="1042">H392*3.6/(60)*10*10^3</f>
        <v>34.200000000000003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0.19355714959920894</v>
      </c>
      <c r="AC392" s="63" t="s">
        <v>204</v>
      </c>
    </row>
    <row r="393" spans="1:46">
      <c r="A393" s="11">
        <v>393</v>
      </c>
      <c r="B393" s="57">
        <v>44929</v>
      </c>
      <c r="C393" s="54">
        <v>0.68055555555555547</v>
      </c>
      <c r="D393" s="53">
        <v>12.6</v>
      </c>
      <c r="E393" s="53">
        <v>14.1</v>
      </c>
      <c r="F393" s="53">
        <v>0</v>
      </c>
      <c r="G393" s="53">
        <v>8.8000000000000007</v>
      </c>
      <c r="H393" s="53">
        <v>4.2000000000000003E-2</v>
      </c>
      <c r="I393" s="53">
        <v>2.2000000000000002</v>
      </c>
      <c r="J393" s="53" t="s">
        <v>160</v>
      </c>
      <c r="K393" s="53">
        <v>2.8</v>
      </c>
      <c r="L393" s="53" t="s">
        <v>156</v>
      </c>
      <c r="M393" s="54">
        <v>0.67383101851851857</v>
      </c>
      <c r="N393" s="53">
        <v>4</v>
      </c>
      <c r="O393" s="53" t="s">
        <v>161</v>
      </c>
      <c r="P393" s="54">
        <v>0.6783217592592593</v>
      </c>
      <c r="Q393" s="53">
        <v>2.1</v>
      </c>
      <c r="R393" s="53" t="s">
        <v>161</v>
      </c>
      <c r="S393" s="53">
        <v>0.6</v>
      </c>
      <c r="T393" s="53">
        <v>45.8</v>
      </c>
      <c r="U393" s="53">
        <v>131</v>
      </c>
      <c r="V393" s="53">
        <v>93556</v>
      </c>
      <c r="W393" s="53">
        <v>156</v>
      </c>
      <c r="X393" s="53">
        <v>0.501</v>
      </c>
      <c r="Y393" s="53">
        <v>18.82</v>
      </c>
      <c r="Z393" s="11">
        <f t="shared" si="1042"/>
        <v>25.2</v>
      </c>
      <c r="AA393" s="11">
        <f t="shared" si="1043"/>
        <v>0</v>
      </c>
      <c r="AB393" s="53">
        <f t="shared" si="1044"/>
        <v>0.19355714959920894</v>
      </c>
      <c r="AC393" s="63" t="s">
        <v>204</v>
      </c>
    </row>
    <row r="394" spans="1:46">
      <c r="A394" s="11">
        <v>394</v>
      </c>
      <c r="B394" s="57">
        <v>44929</v>
      </c>
      <c r="C394" s="54">
        <v>0.6875</v>
      </c>
      <c r="D394" s="53">
        <v>12.4</v>
      </c>
      <c r="E394" s="53">
        <v>14.1</v>
      </c>
      <c r="F394" s="53">
        <v>0</v>
      </c>
      <c r="G394" s="53">
        <v>8.6</v>
      </c>
      <c r="H394" s="53">
        <v>2.9000000000000001E-2</v>
      </c>
      <c r="I394" s="53">
        <v>1.8</v>
      </c>
      <c r="J394" s="53" t="s">
        <v>160</v>
      </c>
      <c r="K394" s="53">
        <v>2.2000000000000002</v>
      </c>
      <c r="L394" s="53" t="s">
        <v>160</v>
      </c>
      <c r="M394" s="54">
        <v>0.68056712962962962</v>
      </c>
      <c r="N394" s="53">
        <v>3.1</v>
      </c>
      <c r="O394" s="53" t="s">
        <v>160</v>
      </c>
      <c r="P394" s="54">
        <v>0.68486111111111114</v>
      </c>
      <c r="Q394" s="53">
        <v>2</v>
      </c>
      <c r="R394" s="53" t="s">
        <v>153</v>
      </c>
      <c r="S394" s="53">
        <v>0.5</v>
      </c>
      <c r="T394" s="53">
        <v>45.5</v>
      </c>
      <c r="U394" s="53">
        <v>89</v>
      </c>
      <c r="V394" s="53">
        <v>66349</v>
      </c>
      <c r="W394" s="53">
        <v>111</v>
      </c>
      <c r="X394" s="53">
        <v>0.501</v>
      </c>
      <c r="Y394" s="53">
        <v>18.82</v>
      </c>
      <c r="Z394" s="11">
        <f t="shared" si="1042"/>
        <v>17.399999999999999</v>
      </c>
      <c r="AA394" s="11">
        <f t="shared" si="1043"/>
        <v>0</v>
      </c>
      <c r="AB394" s="53">
        <f t="shared" si="1044"/>
        <v>0.19355714959920894</v>
      </c>
      <c r="AC394" s="63" t="s">
        <v>204</v>
      </c>
    </row>
    <row r="395" spans="1:46">
      <c r="A395" s="11">
        <v>395</v>
      </c>
      <c r="B395" s="57">
        <v>44929</v>
      </c>
      <c r="C395" s="54">
        <v>0.69444444444444453</v>
      </c>
      <c r="D395" s="53">
        <v>12.1</v>
      </c>
      <c r="E395" s="53">
        <v>13.2</v>
      </c>
      <c r="F395" s="53">
        <v>0</v>
      </c>
      <c r="G395" s="53">
        <v>8.3000000000000007</v>
      </c>
      <c r="H395" s="53">
        <v>0.01</v>
      </c>
      <c r="I395" s="53">
        <v>3.3</v>
      </c>
      <c r="J395" s="53" t="s">
        <v>156</v>
      </c>
      <c r="K395" s="53">
        <v>3.3</v>
      </c>
      <c r="L395" s="53" t="s">
        <v>156</v>
      </c>
      <c r="M395" s="54">
        <v>0.69444444444444453</v>
      </c>
      <c r="N395" s="53">
        <v>5.2</v>
      </c>
      <c r="O395" s="53" t="s">
        <v>156</v>
      </c>
      <c r="P395" s="54">
        <v>0.69047453703703709</v>
      </c>
      <c r="Q395" s="53">
        <v>2.4</v>
      </c>
      <c r="R395" s="53" t="s">
        <v>153</v>
      </c>
      <c r="S395" s="53">
        <v>0.7</v>
      </c>
      <c r="T395" s="53">
        <v>46.4</v>
      </c>
      <c r="U395" s="53">
        <v>40</v>
      </c>
      <c r="V395" s="53">
        <v>33497</v>
      </c>
      <c r="W395" s="53">
        <v>56</v>
      </c>
      <c r="X395" s="53">
        <v>0.5</v>
      </c>
      <c r="Y395" s="53">
        <v>18.61</v>
      </c>
      <c r="Z395" s="11">
        <f t="shared" si="1042"/>
        <v>6</v>
      </c>
      <c r="AA395" s="11">
        <f t="shared" si="1043"/>
        <v>0</v>
      </c>
      <c r="AB395" s="53">
        <f t="shared" si="1044"/>
        <v>0.19307812499999996</v>
      </c>
      <c r="AC395" s="63" t="s">
        <v>204</v>
      </c>
    </row>
    <row r="396" spans="1:46">
      <c r="A396" s="11">
        <v>396</v>
      </c>
      <c r="B396" s="57">
        <v>44929</v>
      </c>
      <c r="C396" s="54">
        <v>0.70138888888888884</v>
      </c>
      <c r="D396" s="53">
        <v>11.6</v>
      </c>
      <c r="E396" s="53">
        <v>14</v>
      </c>
      <c r="F396" s="53">
        <v>0</v>
      </c>
      <c r="G396" s="53">
        <v>7.8</v>
      </c>
      <c r="H396" s="53">
        <v>6.0000000000000001E-3</v>
      </c>
      <c r="I396" s="53">
        <v>2.7</v>
      </c>
      <c r="J396" s="53" t="s">
        <v>153</v>
      </c>
      <c r="K396" s="53">
        <v>3.4</v>
      </c>
      <c r="L396" s="53" t="s">
        <v>156</v>
      </c>
      <c r="M396" s="54">
        <v>0.69530092592592585</v>
      </c>
      <c r="N396" s="53">
        <v>4.4000000000000004</v>
      </c>
      <c r="O396" s="53" t="s">
        <v>156</v>
      </c>
      <c r="P396" s="54">
        <v>0.69498842592592591</v>
      </c>
      <c r="Q396" s="53">
        <v>2.8</v>
      </c>
      <c r="R396" s="53" t="s">
        <v>153</v>
      </c>
      <c r="S396" s="53">
        <v>0.6</v>
      </c>
      <c r="T396" s="53">
        <v>47.9</v>
      </c>
      <c r="U396" s="53">
        <v>27</v>
      </c>
      <c r="V396" s="53">
        <v>20536</v>
      </c>
      <c r="W396" s="53">
        <v>34</v>
      </c>
      <c r="X396" s="53">
        <v>0.5</v>
      </c>
      <c r="Y396" s="53">
        <v>18.91</v>
      </c>
      <c r="Z396" s="11">
        <f t="shared" si="1042"/>
        <v>3.6000000000000005</v>
      </c>
      <c r="AA396" s="11">
        <f t="shared" si="1043"/>
        <v>0</v>
      </c>
      <c r="AB396" s="53">
        <f t="shared" si="1044"/>
        <v>0.19307812499999996</v>
      </c>
      <c r="AC396" s="63" t="s">
        <v>204</v>
      </c>
    </row>
    <row r="397" spans="1:46">
      <c r="A397" s="11">
        <v>397</v>
      </c>
      <c r="B397" s="57">
        <v>44929</v>
      </c>
      <c r="C397" s="54">
        <v>0.70833333333333337</v>
      </c>
      <c r="D397" s="53">
        <v>11</v>
      </c>
      <c r="E397" s="53">
        <v>13.1</v>
      </c>
      <c r="F397" s="53">
        <v>0</v>
      </c>
      <c r="G397" s="53">
        <v>7.6</v>
      </c>
      <c r="H397" s="53">
        <v>3.0000000000000001E-3</v>
      </c>
      <c r="I397" s="53">
        <v>2.2000000000000002</v>
      </c>
      <c r="J397" s="53" t="s">
        <v>153</v>
      </c>
      <c r="K397" s="53">
        <v>2.7</v>
      </c>
      <c r="L397" s="53" t="s">
        <v>153</v>
      </c>
      <c r="M397" s="54">
        <v>0.70144675925925926</v>
      </c>
      <c r="N397" s="53">
        <v>3.4</v>
      </c>
      <c r="O397" s="53" t="s">
        <v>159</v>
      </c>
      <c r="P397" s="54">
        <v>0.7034259259259259</v>
      </c>
      <c r="Q397" s="53">
        <v>1.9</v>
      </c>
      <c r="R397" s="53" t="s">
        <v>159</v>
      </c>
      <c r="S397" s="53">
        <v>0.5</v>
      </c>
      <c r="T397" s="53">
        <v>48.6</v>
      </c>
      <c r="U397" s="53">
        <v>12</v>
      </c>
      <c r="V397" s="53">
        <v>11176</v>
      </c>
      <c r="W397" s="53">
        <v>19</v>
      </c>
      <c r="X397" s="53">
        <v>0.5</v>
      </c>
      <c r="Y397" s="53">
        <v>18.61</v>
      </c>
      <c r="Z397" s="11">
        <f t="shared" si="1042"/>
        <v>1.8000000000000003</v>
      </c>
      <c r="AA397" s="11">
        <f t="shared" si="1043"/>
        <v>0</v>
      </c>
      <c r="AB397" s="53">
        <f t="shared" si="1044"/>
        <v>0.19307812499999996</v>
      </c>
      <c r="AC397" s="63" t="s">
        <v>204</v>
      </c>
      <c r="AE397" s="11">
        <f t="shared" ref="AE397" si="1045">SUM(F397:F402)</f>
        <v>0</v>
      </c>
      <c r="AF397" s="11">
        <f t="shared" ref="AF397" si="1046">AVERAGE(AB397:AB402)</f>
        <v>0.19307812499999996</v>
      </c>
      <c r="AG397" s="11">
        <f t="shared" ref="AG397" si="1047">AVERAGE(G397:G402)</f>
        <v>7.4166666666666652</v>
      </c>
      <c r="AH397" s="11" t="e">
        <f t="shared" ref="AH397" si="1048">AVERAGE(AC397:AC402)</f>
        <v>#DIV/0!</v>
      </c>
      <c r="AI397" s="11">
        <f t="shared" ref="AI397" si="1049">AVERAGE(T397:T402)</f>
        <v>49.050000000000004</v>
      </c>
      <c r="AJ397" s="11">
        <f t="shared" ref="AJ397" si="1050">SUMIF(H397:H402,"&gt;0",H397:H402)</f>
        <v>4.0000000000000001E-3</v>
      </c>
      <c r="AK397" s="17">
        <f t="shared" ref="AK397" si="1051">SUM(AA397:AA402)/60</f>
        <v>0</v>
      </c>
      <c r="AL397" s="17">
        <f t="shared" ref="AL397" si="1052">SUM(V397:V402)</f>
        <v>17218</v>
      </c>
      <c r="AM397" s="17">
        <f t="shared" ref="AM397" si="1053">AVERAGE(W397:W402)</f>
        <v>4.666666666666667</v>
      </c>
      <c r="AN397" s="11">
        <f t="shared" ref="AN397" si="1054">AVERAGE(I397:I402)</f>
        <v>2.3833333333333333</v>
      </c>
      <c r="AO397" s="11">
        <f t="shared" ref="AO397" si="1055">MAX(K397:K402)</f>
        <v>2.9</v>
      </c>
      <c r="AP397" s="13" t="str">
        <f t="shared" ref="AP397" ca="1" si="1056">INDIRECT(ADDRESS(MATCH(AO397,K397:K402,0)+A397-1,12))</f>
        <v>SSE</v>
      </c>
      <c r="AQ397" s="13">
        <f t="shared" ref="AQ397" ca="1" si="1057">INDIRECT(ADDRESS(MATCH(AO397,K397:K402,0)+A397-1,13))</f>
        <v>0.71865740740740736</v>
      </c>
      <c r="AR397" s="11">
        <f t="shared" ref="AR397" si="1058">MAX(N397:N402)</f>
        <v>4.3</v>
      </c>
      <c r="AS397" s="13" t="str">
        <f t="shared" ref="AS397" ca="1" si="1059">INDIRECT(ADDRESS(MATCH(AR397,N397:N402,0)+A397-1,15))</f>
        <v>SSE</v>
      </c>
      <c r="AT397" s="13">
        <f t="shared" ref="AT397" ca="1" si="1060">INDIRECT(ADDRESS(MATCH(AR397,N397:N402,0)+A397-1,16))</f>
        <v>0.71609953703703699</v>
      </c>
    </row>
    <row r="398" spans="1:46">
      <c r="A398" s="11">
        <v>398</v>
      </c>
      <c r="B398" s="57">
        <v>44929</v>
      </c>
      <c r="C398" s="54">
        <v>0.71527777777777779</v>
      </c>
      <c r="D398" s="53">
        <v>10.4</v>
      </c>
      <c r="E398" s="53">
        <v>13</v>
      </c>
      <c r="F398" s="53">
        <v>0</v>
      </c>
      <c r="G398" s="53">
        <v>7.6</v>
      </c>
      <c r="H398" s="53">
        <v>1E-3</v>
      </c>
      <c r="I398" s="53">
        <v>2.7</v>
      </c>
      <c r="J398" s="53" t="s">
        <v>159</v>
      </c>
      <c r="K398" s="53">
        <v>2.7</v>
      </c>
      <c r="L398" s="53" t="s">
        <v>159</v>
      </c>
      <c r="M398" s="54">
        <v>0.71527777777777779</v>
      </c>
      <c r="N398" s="53">
        <v>4.2</v>
      </c>
      <c r="O398" s="53" t="s">
        <v>159</v>
      </c>
      <c r="P398" s="54">
        <v>0.71292824074074079</v>
      </c>
      <c r="Q398" s="53">
        <v>2.7</v>
      </c>
      <c r="R398" s="53" t="s">
        <v>159</v>
      </c>
      <c r="S398" s="53">
        <v>0.5</v>
      </c>
      <c r="T398" s="53">
        <v>47.8</v>
      </c>
      <c r="U398" s="53">
        <v>3</v>
      </c>
      <c r="V398" s="53">
        <v>4296</v>
      </c>
      <c r="W398" s="53">
        <v>7</v>
      </c>
      <c r="X398" s="53">
        <v>0.5</v>
      </c>
      <c r="Y398" s="53">
        <v>18.61</v>
      </c>
      <c r="Z398" s="11">
        <f t="shared" si="1042"/>
        <v>0.60000000000000009</v>
      </c>
      <c r="AA398" s="11">
        <f t="shared" si="1043"/>
        <v>0</v>
      </c>
      <c r="AB398" s="53">
        <f t="shared" si="1044"/>
        <v>0.19307812499999996</v>
      </c>
      <c r="AC398" s="63" t="s">
        <v>204</v>
      </c>
    </row>
    <row r="399" spans="1:46">
      <c r="A399" s="11">
        <v>399</v>
      </c>
      <c r="B399" s="57">
        <v>44929</v>
      </c>
      <c r="C399" s="54">
        <v>0.72222222222222221</v>
      </c>
      <c r="D399" s="53">
        <v>9.6999999999999993</v>
      </c>
      <c r="E399" s="53">
        <v>13</v>
      </c>
      <c r="F399" s="53">
        <v>0</v>
      </c>
      <c r="G399" s="53">
        <v>7.2</v>
      </c>
      <c r="H399" s="53">
        <v>0</v>
      </c>
      <c r="I399" s="53">
        <v>2.7</v>
      </c>
      <c r="J399" s="53" t="s">
        <v>151</v>
      </c>
      <c r="K399" s="53">
        <v>2.9</v>
      </c>
      <c r="L399" s="53" t="s">
        <v>159</v>
      </c>
      <c r="M399" s="54">
        <v>0.71865740740740736</v>
      </c>
      <c r="N399" s="53">
        <v>4.3</v>
      </c>
      <c r="O399" s="53" t="s">
        <v>159</v>
      </c>
      <c r="P399" s="54">
        <v>0.71609953703703699</v>
      </c>
      <c r="Q399" s="53">
        <v>3.2</v>
      </c>
      <c r="R399" s="53" t="s">
        <v>159</v>
      </c>
      <c r="S399" s="53">
        <v>0.5</v>
      </c>
      <c r="T399" s="53">
        <v>49.9</v>
      </c>
      <c r="U399" s="53">
        <v>0</v>
      </c>
      <c r="V399" s="53">
        <v>1160</v>
      </c>
      <c r="W399" s="53">
        <v>2</v>
      </c>
      <c r="X399" s="53">
        <v>0.5</v>
      </c>
      <c r="Y399" s="53">
        <v>18.54</v>
      </c>
      <c r="Z399" s="11">
        <f t="shared" si="1042"/>
        <v>0</v>
      </c>
      <c r="AA399" s="11">
        <f t="shared" si="1043"/>
        <v>0</v>
      </c>
      <c r="AB399" s="53">
        <f t="shared" si="1044"/>
        <v>0.19307812499999996</v>
      </c>
      <c r="AC399" s="63" t="s">
        <v>204</v>
      </c>
    </row>
    <row r="400" spans="1:46">
      <c r="A400" s="11">
        <v>400</v>
      </c>
      <c r="B400" s="57">
        <v>44929</v>
      </c>
      <c r="C400" s="54">
        <v>0.72916666666666663</v>
      </c>
      <c r="D400" s="53">
        <v>9</v>
      </c>
      <c r="E400" s="53">
        <v>13</v>
      </c>
      <c r="F400" s="53">
        <v>0</v>
      </c>
      <c r="G400" s="53">
        <v>7.4</v>
      </c>
      <c r="H400" s="53">
        <v>-1E-3</v>
      </c>
      <c r="I400" s="53">
        <v>2.5</v>
      </c>
      <c r="J400" s="53" t="s">
        <v>151</v>
      </c>
      <c r="K400" s="53">
        <v>2.7</v>
      </c>
      <c r="L400" s="53" t="s">
        <v>151</v>
      </c>
      <c r="M400" s="54">
        <v>0.72229166666666667</v>
      </c>
      <c r="N400" s="53">
        <v>4.2</v>
      </c>
      <c r="O400" s="53" t="s">
        <v>159</v>
      </c>
      <c r="P400" s="54">
        <v>0.72731481481481486</v>
      </c>
      <c r="Q400" s="53">
        <v>2.6</v>
      </c>
      <c r="R400" s="53" t="s">
        <v>159</v>
      </c>
      <c r="S400" s="53">
        <v>0.5</v>
      </c>
      <c r="T400" s="53">
        <v>48.9</v>
      </c>
      <c r="U400" s="53">
        <v>0</v>
      </c>
      <c r="V400" s="53">
        <v>296</v>
      </c>
      <c r="W400" s="53">
        <v>0</v>
      </c>
      <c r="X400" s="53">
        <v>0.5</v>
      </c>
      <c r="Y400" s="53">
        <v>18.52</v>
      </c>
      <c r="Z400" s="11">
        <f t="shared" si="1042"/>
        <v>-0.60000000000000009</v>
      </c>
      <c r="AA400" s="11">
        <f t="shared" si="1043"/>
        <v>0</v>
      </c>
      <c r="AB400" s="53">
        <f t="shared" si="1044"/>
        <v>0.19307812499999996</v>
      </c>
      <c r="AC400" s="63" t="s">
        <v>204</v>
      </c>
    </row>
    <row r="401" spans="1:46">
      <c r="A401" s="11">
        <v>401</v>
      </c>
      <c r="B401" s="57">
        <v>44929</v>
      </c>
      <c r="C401" s="54">
        <v>0.73611111111111116</v>
      </c>
      <c r="D401" s="53">
        <v>8.4</v>
      </c>
      <c r="E401" s="53">
        <v>12.9</v>
      </c>
      <c r="F401" s="53">
        <v>0</v>
      </c>
      <c r="G401" s="53">
        <v>7.3</v>
      </c>
      <c r="H401" s="53">
        <v>0</v>
      </c>
      <c r="I401" s="53">
        <v>2.2000000000000002</v>
      </c>
      <c r="J401" s="53" t="s">
        <v>151</v>
      </c>
      <c r="K401" s="53">
        <v>2.7</v>
      </c>
      <c r="L401" s="53" t="s">
        <v>151</v>
      </c>
      <c r="M401" s="54">
        <v>0.73287037037037039</v>
      </c>
      <c r="N401" s="53">
        <v>3.6</v>
      </c>
      <c r="O401" s="53" t="s">
        <v>150</v>
      </c>
      <c r="P401" s="54">
        <v>0.73273148148148148</v>
      </c>
      <c r="Q401" s="53">
        <v>1.4</v>
      </c>
      <c r="R401" s="53" t="s">
        <v>151</v>
      </c>
      <c r="S401" s="53">
        <v>0.5</v>
      </c>
      <c r="T401" s="53">
        <v>49.5</v>
      </c>
      <c r="U401" s="53">
        <v>1</v>
      </c>
      <c r="V401" s="53">
        <v>151</v>
      </c>
      <c r="W401" s="53">
        <v>0</v>
      </c>
      <c r="X401" s="53">
        <v>0.5</v>
      </c>
      <c r="Y401" s="53">
        <v>18.55</v>
      </c>
      <c r="Z401" s="11">
        <f t="shared" si="1042"/>
        <v>0</v>
      </c>
      <c r="AA401" s="11">
        <f t="shared" si="1043"/>
        <v>0</v>
      </c>
      <c r="AB401" s="53">
        <f t="shared" si="1044"/>
        <v>0.19307812499999996</v>
      </c>
      <c r="AC401" s="63" t="s">
        <v>204</v>
      </c>
    </row>
    <row r="402" spans="1:46">
      <c r="A402" s="11">
        <v>402</v>
      </c>
      <c r="B402" s="57">
        <v>44929</v>
      </c>
      <c r="C402" s="54">
        <v>0.74305555555555547</v>
      </c>
      <c r="D402" s="53">
        <v>8</v>
      </c>
      <c r="E402" s="53">
        <v>12.9</v>
      </c>
      <c r="F402" s="53">
        <v>0</v>
      </c>
      <c r="G402" s="53">
        <v>7.4</v>
      </c>
      <c r="H402" s="53">
        <v>0</v>
      </c>
      <c r="I402" s="53">
        <v>2</v>
      </c>
      <c r="J402" s="53" t="s">
        <v>151</v>
      </c>
      <c r="K402" s="53">
        <v>2.2000000000000002</v>
      </c>
      <c r="L402" s="53" t="s">
        <v>151</v>
      </c>
      <c r="M402" s="54">
        <v>0.73612268518518509</v>
      </c>
      <c r="N402" s="53">
        <v>3.3</v>
      </c>
      <c r="O402" s="53" t="s">
        <v>151</v>
      </c>
      <c r="P402" s="54">
        <v>0.73936342592592597</v>
      </c>
      <c r="Q402" s="53">
        <v>2</v>
      </c>
      <c r="R402" s="53" t="s">
        <v>150</v>
      </c>
      <c r="S402" s="53">
        <v>0.5</v>
      </c>
      <c r="T402" s="53">
        <v>49.6</v>
      </c>
      <c r="U402" s="53">
        <v>0</v>
      </c>
      <c r="V402" s="53">
        <v>139</v>
      </c>
      <c r="W402" s="53">
        <v>0</v>
      </c>
      <c r="X402" s="53">
        <v>0.5</v>
      </c>
      <c r="Y402" s="53">
        <v>18.57</v>
      </c>
      <c r="Z402" s="11">
        <f t="shared" si="1042"/>
        <v>0</v>
      </c>
      <c r="AA402" s="11">
        <f t="shared" si="1043"/>
        <v>0</v>
      </c>
      <c r="AB402" s="53">
        <f t="shared" si="1044"/>
        <v>0.19307812499999996</v>
      </c>
      <c r="AC402" s="63" t="s">
        <v>204</v>
      </c>
    </row>
    <row r="403" spans="1:46">
      <c r="A403" s="11">
        <v>403</v>
      </c>
      <c r="B403" s="57">
        <v>44929</v>
      </c>
      <c r="C403" s="54">
        <v>0.75</v>
      </c>
      <c r="D403" s="53">
        <v>7.6</v>
      </c>
      <c r="E403" s="53">
        <v>12.9</v>
      </c>
      <c r="F403" s="53">
        <v>0</v>
      </c>
      <c r="G403" s="53">
        <v>7.4</v>
      </c>
      <c r="H403" s="53">
        <v>0</v>
      </c>
      <c r="I403" s="53">
        <v>1.9</v>
      </c>
      <c r="J403" s="53" t="s">
        <v>151</v>
      </c>
      <c r="K403" s="53">
        <v>2.1</v>
      </c>
      <c r="L403" s="53" t="s">
        <v>151</v>
      </c>
      <c r="M403" s="54">
        <v>0.74737268518518529</v>
      </c>
      <c r="N403" s="53">
        <v>3.2</v>
      </c>
      <c r="O403" s="53" t="s">
        <v>150</v>
      </c>
      <c r="P403" s="54">
        <v>0.74824074074074076</v>
      </c>
      <c r="Q403" s="53">
        <v>1.5</v>
      </c>
      <c r="R403" s="53" t="s">
        <v>159</v>
      </c>
      <c r="S403" s="53">
        <v>0.4</v>
      </c>
      <c r="T403" s="53">
        <v>50.4</v>
      </c>
      <c r="U403" s="53">
        <v>0</v>
      </c>
      <c r="V403" s="53">
        <v>123</v>
      </c>
      <c r="W403" s="53">
        <v>0</v>
      </c>
      <c r="X403" s="53">
        <v>0.5</v>
      </c>
      <c r="Y403" s="53">
        <v>18.57</v>
      </c>
      <c r="Z403" s="11">
        <f t="shared" si="1042"/>
        <v>0</v>
      </c>
      <c r="AA403" s="11">
        <f t="shared" si="1043"/>
        <v>0</v>
      </c>
      <c r="AB403" s="53">
        <f t="shared" si="1044"/>
        <v>0.19307812499999996</v>
      </c>
      <c r="AC403" s="63" t="s">
        <v>204</v>
      </c>
      <c r="AE403" s="11">
        <f t="shared" ref="AE403" si="1061">SUM(F403:F408)</f>
        <v>0</v>
      </c>
      <c r="AF403" s="11">
        <f t="shared" ref="AF403" si="1062">AVERAGE(AB403:AB408)</f>
        <v>0.19307812499999996</v>
      </c>
      <c r="AG403" s="11">
        <f t="shared" ref="AG403" si="1063">AVERAGE(G403:G408)</f>
        <v>6.0833333333333348</v>
      </c>
      <c r="AH403" s="11" t="e">
        <f t="shared" ref="AH403" si="1064">AVERAGE(AC403:AC408)</f>
        <v>#DIV/0!</v>
      </c>
      <c r="AI403" s="11">
        <f t="shared" ref="AI403" si="1065">AVERAGE(T403:T408)</f>
        <v>56.416666666666664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597</v>
      </c>
      <c r="AM403" s="17">
        <f t="shared" ref="AM403" si="1069">AVERAGE(W403:W408)</f>
        <v>0</v>
      </c>
      <c r="AN403" s="11">
        <f t="shared" ref="AN403" si="1070">AVERAGE(I403:I408)</f>
        <v>0.85</v>
      </c>
      <c r="AO403" s="11">
        <f t="shared" ref="AO403" si="1071">MAX(K403:K408)</f>
        <v>2.1</v>
      </c>
      <c r="AP403" s="13" t="str">
        <f t="shared" ref="AP403" ca="1" si="1072">INDIRECT(ADDRESS(MATCH(AO403,K403:K408,0)+A403-1,12))</f>
        <v>SE</v>
      </c>
      <c r="AQ403" s="13">
        <f t="shared" ref="AQ403" ca="1" si="1073">INDIRECT(ADDRESS(MATCH(AO403,K403:K408,0)+A403-1,13))</f>
        <v>0.74737268518518529</v>
      </c>
      <c r="AR403" s="11">
        <f t="shared" ref="AR403" si="1074">MAX(N403:N408)</f>
        <v>3.2</v>
      </c>
      <c r="AS403" s="13" t="str">
        <f t="shared" ref="AS403" ca="1" si="1075">INDIRECT(ADDRESS(MATCH(AR403,N403:N408,0)+A403-1,15))</f>
        <v>ESE</v>
      </c>
      <c r="AT403" s="13">
        <f t="shared" ref="AT403" ca="1" si="1076">INDIRECT(ADDRESS(MATCH(AR403,N403:N408,0)+A403-1,16))</f>
        <v>0.74824074074074076</v>
      </c>
    </row>
    <row r="404" spans="1:46">
      <c r="A404" s="11">
        <v>404</v>
      </c>
      <c r="B404" s="57">
        <v>44929</v>
      </c>
      <c r="C404" s="54">
        <v>0.75694444444444453</v>
      </c>
      <c r="D404" s="53">
        <v>7.4</v>
      </c>
      <c r="E404" s="53">
        <v>12.9</v>
      </c>
      <c r="F404" s="53">
        <v>0</v>
      </c>
      <c r="G404" s="53">
        <v>7.2</v>
      </c>
      <c r="H404" s="53">
        <v>0</v>
      </c>
      <c r="I404" s="53">
        <v>1.2</v>
      </c>
      <c r="J404" s="53" t="s">
        <v>151</v>
      </c>
      <c r="K404" s="53">
        <v>1.9</v>
      </c>
      <c r="L404" s="53" t="s">
        <v>151</v>
      </c>
      <c r="M404" s="54">
        <v>0.75001157407407415</v>
      </c>
      <c r="N404" s="53">
        <v>2.5</v>
      </c>
      <c r="O404" s="53" t="s">
        <v>150</v>
      </c>
      <c r="P404" s="54">
        <v>0.75037037037037047</v>
      </c>
      <c r="Q404" s="53">
        <v>1.5</v>
      </c>
      <c r="R404" s="53" t="s">
        <v>152</v>
      </c>
      <c r="S404" s="53">
        <v>0.5</v>
      </c>
      <c r="T404" s="53">
        <v>50.3</v>
      </c>
      <c r="U404" s="53">
        <v>1</v>
      </c>
      <c r="V404" s="53">
        <v>104</v>
      </c>
      <c r="W404" s="53">
        <v>0</v>
      </c>
      <c r="X404" s="53">
        <v>0.5</v>
      </c>
      <c r="Y404" s="53">
        <v>18.53</v>
      </c>
      <c r="Z404" s="11">
        <f t="shared" si="1042"/>
        <v>0</v>
      </c>
      <c r="AA404" s="11">
        <f t="shared" si="1043"/>
        <v>0</v>
      </c>
      <c r="AB404" s="53">
        <f t="shared" si="1044"/>
        <v>0.19307812499999996</v>
      </c>
      <c r="AC404" s="63" t="s">
        <v>204</v>
      </c>
    </row>
    <row r="405" spans="1:46">
      <c r="A405" s="11">
        <v>405</v>
      </c>
      <c r="B405" s="57">
        <v>44929</v>
      </c>
      <c r="C405" s="54">
        <v>0.76388888888888884</v>
      </c>
      <c r="D405" s="53">
        <v>7.1</v>
      </c>
      <c r="E405" s="53">
        <v>13</v>
      </c>
      <c r="F405" s="53">
        <v>0</v>
      </c>
      <c r="G405" s="53">
        <v>5.8</v>
      </c>
      <c r="H405" s="53">
        <v>-1E-3</v>
      </c>
      <c r="I405" s="53">
        <v>0.7</v>
      </c>
      <c r="J405" s="53" t="s">
        <v>150</v>
      </c>
      <c r="K405" s="53">
        <v>1.2</v>
      </c>
      <c r="L405" s="53" t="s">
        <v>151</v>
      </c>
      <c r="M405" s="54">
        <v>0.75695601851851846</v>
      </c>
      <c r="N405" s="53">
        <v>2.2000000000000002</v>
      </c>
      <c r="O405" s="53" t="s">
        <v>150</v>
      </c>
      <c r="P405" s="54">
        <v>0.75835648148148149</v>
      </c>
      <c r="Q405" s="53">
        <v>0.6</v>
      </c>
      <c r="R405" s="53" t="s">
        <v>149</v>
      </c>
      <c r="S405" s="53">
        <v>0.5</v>
      </c>
      <c r="T405" s="53">
        <v>57</v>
      </c>
      <c r="U405" s="53">
        <v>0</v>
      </c>
      <c r="V405" s="53">
        <v>99</v>
      </c>
      <c r="W405" s="53">
        <v>0</v>
      </c>
      <c r="X405" s="53">
        <v>0.5</v>
      </c>
      <c r="Y405" s="53">
        <v>18.52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0.19307812499999996</v>
      </c>
      <c r="AC405" s="63" t="s">
        <v>204</v>
      </c>
    </row>
    <row r="406" spans="1:46">
      <c r="A406" s="11">
        <v>406</v>
      </c>
      <c r="B406" s="57">
        <v>44929</v>
      </c>
      <c r="C406" s="54">
        <v>0.77083333333333337</v>
      </c>
      <c r="D406" s="53">
        <v>6.8</v>
      </c>
      <c r="E406" s="53">
        <v>12.9</v>
      </c>
      <c r="F406" s="53">
        <v>0</v>
      </c>
      <c r="G406" s="53">
        <v>5.3</v>
      </c>
      <c r="H406" s="53">
        <v>-2E-3</v>
      </c>
      <c r="I406" s="53">
        <v>0.7</v>
      </c>
      <c r="J406" s="53" t="s">
        <v>149</v>
      </c>
      <c r="K406" s="53">
        <v>0.7</v>
      </c>
      <c r="L406" s="53" t="s">
        <v>149</v>
      </c>
      <c r="M406" s="54">
        <v>0.76961805555555562</v>
      </c>
      <c r="N406" s="53">
        <v>1.4</v>
      </c>
      <c r="O406" s="53" t="s">
        <v>149</v>
      </c>
      <c r="P406" s="54">
        <v>0.76521990740740742</v>
      </c>
      <c r="Q406" s="53">
        <v>0.6</v>
      </c>
      <c r="R406" s="53" t="s">
        <v>147</v>
      </c>
      <c r="S406" s="53">
        <v>0.3</v>
      </c>
      <c r="T406" s="53">
        <v>60.5</v>
      </c>
      <c r="U406" s="53">
        <v>1</v>
      </c>
      <c r="V406" s="53">
        <v>96</v>
      </c>
      <c r="W406" s="53">
        <v>0</v>
      </c>
      <c r="X406" s="53">
        <v>0.5</v>
      </c>
      <c r="Y406" s="53">
        <v>18.53</v>
      </c>
      <c r="Z406" s="11">
        <f t="shared" si="1042"/>
        <v>-1.2000000000000002</v>
      </c>
      <c r="AA406" s="11">
        <f t="shared" si="1043"/>
        <v>0</v>
      </c>
      <c r="AB406" s="53">
        <f t="shared" si="1044"/>
        <v>0.19307812499999996</v>
      </c>
      <c r="AC406" s="63" t="s">
        <v>204</v>
      </c>
    </row>
    <row r="407" spans="1:46">
      <c r="A407" s="11">
        <v>407</v>
      </c>
      <c r="B407" s="57">
        <v>44929</v>
      </c>
      <c r="C407" s="54">
        <v>0.77777777777777779</v>
      </c>
      <c r="D407" s="53">
        <v>6.4</v>
      </c>
      <c r="E407" s="53">
        <v>12.9</v>
      </c>
      <c r="F407" s="53">
        <v>0</v>
      </c>
      <c r="G407" s="53">
        <v>5.6</v>
      </c>
      <c r="H407" s="53">
        <v>-1E-3</v>
      </c>
      <c r="I407" s="53">
        <v>0.3</v>
      </c>
      <c r="J407" s="53" t="s">
        <v>152</v>
      </c>
      <c r="K407" s="53">
        <v>0.7</v>
      </c>
      <c r="L407" s="53" t="s">
        <v>149</v>
      </c>
      <c r="M407" s="54">
        <v>0.77094907407407398</v>
      </c>
      <c r="N407" s="53">
        <v>1.2</v>
      </c>
      <c r="O407" s="53" t="s">
        <v>151</v>
      </c>
      <c r="P407" s="54">
        <v>0.77402777777777787</v>
      </c>
      <c r="Q407" s="53">
        <v>0.4</v>
      </c>
      <c r="R407" s="53" t="s">
        <v>152</v>
      </c>
      <c r="S407" s="53">
        <v>0.3</v>
      </c>
      <c r="T407" s="53">
        <v>59</v>
      </c>
      <c r="U407" s="53">
        <v>0</v>
      </c>
      <c r="V407" s="53">
        <v>100</v>
      </c>
      <c r="W407" s="53">
        <v>0</v>
      </c>
      <c r="X407" s="53">
        <v>0.5</v>
      </c>
      <c r="Y407" s="53">
        <v>18.54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0.19307812499999996</v>
      </c>
      <c r="AC407" s="63" t="s">
        <v>204</v>
      </c>
    </row>
    <row r="408" spans="1:46">
      <c r="A408" s="11">
        <v>408</v>
      </c>
      <c r="B408" s="57">
        <v>44929</v>
      </c>
      <c r="C408" s="54">
        <v>0.78472222222222221</v>
      </c>
      <c r="D408" s="53">
        <v>6</v>
      </c>
      <c r="E408" s="53">
        <v>12.9</v>
      </c>
      <c r="F408" s="53">
        <v>0</v>
      </c>
      <c r="G408" s="53">
        <v>5.2</v>
      </c>
      <c r="H408" s="53">
        <v>0</v>
      </c>
      <c r="I408" s="53">
        <v>0.3</v>
      </c>
      <c r="J408" s="53" t="s">
        <v>149</v>
      </c>
      <c r="K408" s="53">
        <v>0.3</v>
      </c>
      <c r="L408" s="53" t="s">
        <v>152</v>
      </c>
      <c r="M408" s="54">
        <v>0.77778935185185183</v>
      </c>
      <c r="N408" s="53">
        <v>0.7</v>
      </c>
      <c r="O408" s="53" t="s">
        <v>162</v>
      </c>
      <c r="P408" s="54">
        <v>0.77987268518518515</v>
      </c>
      <c r="Q408" s="53">
        <v>0</v>
      </c>
      <c r="R408" s="53" t="s">
        <v>148</v>
      </c>
      <c r="S408" s="53">
        <v>0.2</v>
      </c>
      <c r="T408" s="53">
        <v>61.3</v>
      </c>
      <c r="U408" s="53">
        <v>0</v>
      </c>
      <c r="V408" s="53">
        <v>75</v>
      </c>
      <c r="W408" s="53">
        <v>0</v>
      </c>
      <c r="X408" s="53">
        <v>0.5</v>
      </c>
      <c r="Y408" s="53">
        <v>18.559999999999999</v>
      </c>
      <c r="Z408" s="11">
        <f t="shared" si="1042"/>
        <v>0</v>
      </c>
      <c r="AA408" s="11">
        <f t="shared" si="1043"/>
        <v>0</v>
      </c>
      <c r="AB408" s="53">
        <f t="shared" si="1044"/>
        <v>0.19307812499999996</v>
      </c>
      <c r="AC408" s="63" t="s">
        <v>204</v>
      </c>
    </row>
    <row r="409" spans="1:46">
      <c r="A409" s="11">
        <v>409</v>
      </c>
      <c r="B409" s="57">
        <v>44929</v>
      </c>
      <c r="C409" s="54">
        <v>0.79166666666666663</v>
      </c>
      <c r="D409" s="53">
        <v>5.7</v>
      </c>
      <c r="E409" s="53">
        <v>12.9</v>
      </c>
      <c r="F409" s="53">
        <v>0</v>
      </c>
      <c r="G409" s="53">
        <v>4.4000000000000004</v>
      </c>
      <c r="H409" s="53">
        <v>-1E-3</v>
      </c>
      <c r="I409" s="53">
        <v>0</v>
      </c>
      <c r="J409" s="53" t="s">
        <v>148</v>
      </c>
      <c r="K409" s="53">
        <v>0.3</v>
      </c>
      <c r="L409" s="53" t="s">
        <v>149</v>
      </c>
      <c r="M409" s="54">
        <v>0.78473379629629625</v>
      </c>
      <c r="N409" s="53">
        <v>0</v>
      </c>
      <c r="O409" s="53" t="s">
        <v>148</v>
      </c>
      <c r="P409" s="54">
        <v>0.78473379629629625</v>
      </c>
      <c r="Q409" s="53">
        <v>0</v>
      </c>
      <c r="R409" s="53" t="s">
        <v>160</v>
      </c>
      <c r="S409" s="53">
        <v>0</v>
      </c>
      <c r="T409" s="53">
        <v>67.2</v>
      </c>
      <c r="U409" s="53">
        <v>0</v>
      </c>
      <c r="V409" s="53">
        <v>84</v>
      </c>
      <c r="W409" s="53">
        <v>0</v>
      </c>
      <c r="X409" s="53">
        <v>0.5</v>
      </c>
      <c r="Y409" s="53">
        <v>18.57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0.19307812499999996</v>
      </c>
      <c r="AC409" s="63" t="s">
        <v>204</v>
      </c>
      <c r="AE409" s="11">
        <f t="shared" ref="AE409" si="1077">SUM(F409:F414)</f>
        <v>0</v>
      </c>
      <c r="AF409" s="11">
        <f t="shared" ref="AF409" si="1078">AVERAGE(AB409:AB414)</f>
        <v>0.19307812499999996</v>
      </c>
      <c r="AG409" s="11">
        <f t="shared" ref="AG409" si="1079">AVERAGE(G409:G414)</f>
        <v>4.6499999999999995</v>
      </c>
      <c r="AH409" s="11" t="e">
        <f t="shared" ref="AH409" si="1080">AVERAGE(AC409:AC414)</f>
        <v>#DIV/0!</v>
      </c>
      <c r="AI409" s="11">
        <f t="shared" ref="AI409" si="1081">AVERAGE(T409:T414)</f>
        <v>65.833333333333329</v>
      </c>
      <c r="AJ409" s="11">
        <f t="shared" ref="AJ409" si="1082">SUMIF(H409:H414,"&gt;0",H409:H414)</f>
        <v>1E-3</v>
      </c>
      <c r="AK409" s="17">
        <f t="shared" ref="AK409" si="1083">SUM(AA409:AA414)/60</f>
        <v>0</v>
      </c>
      <c r="AL409" s="17">
        <f t="shared" ref="AL409" si="1084">SUM(V409:V414)</f>
        <v>621</v>
      </c>
      <c r="AM409" s="17">
        <f t="shared" ref="AM409" si="1085">AVERAGE(W409:W414)</f>
        <v>0</v>
      </c>
      <c r="AN409" s="11">
        <f t="shared" ref="AN409" si="1086">AVERAGE(I409:I414)</f>
        <v>0.6</v>
      </c>
      <c r="AO409" s="11">
        <f t="shared" ref="AO409" si="1087">MAX(K409:K414)</f>
        <v>1.4</v>
      </c>
      <c r="AP409" s="13" t="str">
        <f t="shared" ref="AP409" ca="1" si="1088">INDIRECT(ADDRESS(MATCH(AO409,K409:K414,0)+A409-1,12))</f>
        <v>SE</v>
      </c>
      <c r="AQ409" s="13">
        <f t="shared" ref="AQ409" ca="1" si="1089">INDIRECT(ADDRESS(MATCH(AO409,K409:K414,0)+A409-1,13))</f>
        <v>0.82207175925925924</v>
      </c>
      <c r="AR409" s="11">
        <f t="shared" ref="AR409" si="1090">MAX(N409:N414)</f>
        <v>2.4</v>
      </c>
      <c r="AS409" s="13" t="str">
        <f t="shared" ref="AS409" ca="1" si="1091">INDIRECT(ADDRESS(MATCH(AR409,N409:N414,0)+A409-1,15))</f>
        <v>SSE</v>
      </c>
      <c r="AT409" s="13">
        <f t="shared" ref="AT409" ca="1" si="1092">INDIRECT(ADDRESS(MATCH(AR409,N409:N414,0)+A409-1,16))</f>
        <v>0.81658564814814805</v>
      </c>
    </row>
    <row r="410" spans="1:46">
      <c r="A410" s="11">
        <v>410</v>
      </c>
      <c r="B410" s="57">
        <v>44929</v>
      </c>
      <c r="C410" s="54">
        <v>0.79861111111111116</v>
      </c>
      <c r="D410" s="53">
        <v>5.3</v>
      </c>
      <c r="E410" s="53">
        <v>12.9</v>
      </c>
      <c r="F410" s="53">
        <v>0</v>
      </c>
      <c r="G410" s="53">
        <v>4.5999999999999996</v>
      </c>
      <c r="H410" s="53">
        <v>0</v>
      </c>
      <c r="I410" s="53">
        <v>0.4</v>
      </c>
      <c r="J410" s="53" t="s">
        <v>159</v>
      </c>
      <c r="K410" s="53">
        <v>0.4</v>
      </c>
      <c r="L410" s="53" t="s">
        <v>159</v>
      </c>
      <c r="M410" s="54">
        <v>0.79861111111111116</v>
      </c>
      <c r="N410" s="53">
        <v>1.1000000000000001</v>
      </c>
      <c r="O410" s="53" t="s">
        <v>151</v>
      </c>
      <c r="P410" s="54">
        <v>0.79451388888888885</v>
      </c>
      <c r="Q410" s="53">
        <v>0.5</v>
      </c>
      <c r="R410" s="53" t="s">
        <v>158</v>
      </c>
      <c r="S410" s="53">
        <v>0.3</v>
      </c>
      <c r="T410" s="53">
        <v>64.900000000000006</v>
      </c>
      <c r="U410" s="53">
        <v>0</v>
      </c>
      <c r="V410" s="53">
        <v>101</v>
      </c>
      <c r="W410" s="53">
        <v>0</v>
      </c>
      <c r="X410" s="53">
        <v>0.5</v>
      </c>
      <c r="Y410" s="53">
        <v>18.53</v>
      </c>
      <c r="Z410" s="11">
        <f t="shared" si="1042"/>
        <v>0</v>
      </c>
      <c r="AA410" s="11">
        <f t="shared" si="1043"/>
        <v>0</v>
      </c>
      <c r="AB410" s="53">
        <f t="shared" si="1044"/>
        <v>0.19307812499999996</v>
      </c>
      <c r="AC410" s="63" t="s">
        <v>204</v>
      </c>
    </row>
    <row r="411" spans="1:46">
      <c r="A411" s="11">
        <v>411</v>
      </c>
      <c r="B411" s="57">
        <v>44929</v>
      </c>
      <c r="C411" s="54">
        <v>0.80555555555555547</v>
      </c>
      <c r="D411" s="53">
        <v>5.0999999999999996</v>
      </c>
      <c r="E411" s="53">
        <v>12.9</v>
      </c>
      <c r="F411" s="53">
        <v>0</v>
      </c>
      <c r="G411" s="53">
        <v>3.8</v>
      </c>
      <c r="H411" s="53">
        <v>-1E-3</v>
      </c>
      <c r="I411" s="53">
        <v>0.3</v>
      </c>
      <c r="J411" s="53" t="s">
        <v>158</v>
      </c>
      <c r="K411" s="53">
        <v>0.4</v>
      </c>
      <c r="L411" s="53" t="s">
        <v>159</v>
      </c>
      <c r="M411" s="54">
        <v>0.79936342592592602</v>
      </c>
      <c r="N411" s="53">
        <v>0.8</v>
      </c>
      <c r="O411" s="53" t="s">
        <v>154</v>
      </c>
      <c r="P411" s="54">
        <v>0.79893518518518514</v>
      </c>
      <c r="Q411" s="53">
        <v>0</v>
      </c>
      <c r="R411" s="53" t="s">
        <v>155</v>
      </c>
      <c r="S411" s="53">
        <v>0.2</v>
      </c>
      <c r="T411" s="53">
        <v>71</v>
      </c>
      <c r="U411" s="53">
        <v>0</v>
      </c>
      <c r="V411" s="53">
        <v>81</v>
      </c>
      <c r="W411" s="53">
        <v>0</v>
      </c>
      <c r="X411" s="53">
        <v>0.5</v>
      </c>
      <c r="Y411" s="53">
        <v>18.54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0.19307812499999996</v>
      </c>
      <c r="AC411" s="63" t="s">
        <v>204</v>
      </c>
    </row>
    <row r="412" spans="1:46">
      <c r="A412" s="11">
        <v>412</v>
      </c>
      <c r="B412" s="57">
        <v>44929</v>
      </c>
      <c r="C412" s="54">
        <v>0.8125</v>
      </c>
      <c r="D412" s="53">
        <v>4.8</v>
      </c>
      <c r="E412" s="53">
        <v>12.9</v>
      </c>
      <c r="F412" s="53">
        <v>0</v>
      </c>
      <c r="G412" s="53">
        <v>4.2</v>
      </c>
      <c r="H412" s="53">
        <v>-1E-3</v>
      </c>
      <c r="I412" s="53">
        <v>0.6</v>
      </c>
      <c r="J412" s="53" t="s">
        <v>147</v>
      </c>
      <c r="K412" s="53">
        <v>0.6</v>
      </c>
      <c r="L412" s="53" t="s">
        <v>147</v>
      </c>
      <c r="M412" s="54">
        <v>0.8125</v>
      </c>
      <c r="N412" s="53">
        <v>2.1</v>
      </c>
      <c r="O412" s="53" t="s">
        <v>148</v>
      </c>
      <c r="P412" s="54">
        <v>0.81229166666666675</v>
      </c>
      <c r="Q412" s="53">
        <v>1.3</v>
      </c>
      <c r="R412" s="53" t="s">
        <v>147</v>
      </c>
      <c r="S412" s="53">
        <v>0.5</v>
      </c>
      <c r="T412" s="53">
        <v>70.400000000000006</v>
      </c>
      <c r="U412" s="53">
        <v>1</v>
      </c>
      <c r="V412" s="53">
        <v>99</v>
      </c>
      <c r="W412" s="53">
        <v>0</v>
      </c>
      <c r="X412" s="53">
        <v>0.5</v>
      </c>
      <c r="Y412" s="53">
        <v>18.57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0.19307812499999996</v>
      </c>
      <c r="AC412" s="63" t="s">
        <v>204</v>
      </c>
    </row>
    <row r="413" spans="1:46">
      <c r="A413" s="11">
        <v>413</v>
      </c>
      <c r="B413" s="57">
        <v>44929</v>
      </c>
      <c r="C413" s="54">
        <v>0.81944444444444453</v>
      </c>
      <c r="D413" s="53">
        <v>4.5</v>
      </c>
      <c r="E413" s="53">
        <v>12.9</v>
      </c>
      <c r="F413" s="53">
        <v>0</v>
      </c>
      <c r="G413" s="53">
        <v>4.8</v>
      </c>
      <c r="H413" s="53">
        <v>0</v>
      </c>
      <c r="I413" s="53">
        <v>1.1000000000000001</v>
      </c>
      <c r="J413" s="53" t="s">
        <v>151</v>
      </c>
      <c r="K413" s="53">
        <v>1.2</v>
      </c>
      <c r="L413" s="53" t="s">
        <v>150</v>
      </c>
      <c r="M413" s="54">
        <v>0.81803240740740746</v>
      </c>
      <c r="N413" s="53">
        <v>2.4</v>
      </c>
      <c r="O413" s="53" t="s">
        <v>159</v>
      </c>
      <c r="P413" s="54">
        <v>0.81658564814814805</v>
      </c>
      <c r="Q413" s="53">
        <v>0.6</v>
      </c>
      <c r="R413" s="53" t="s">
        <v>150</v>
      </c>
      <c r="S413" s="53">
        <v>0.6</v>
      </c>
      <c r="T413" s="53">
        <v>65.2</v>
      </c>
      <c r="U413" s="53">
        <v>1</v>
      </c>
      <c r="V413" s="53">
        <v>126</v>
      </c>
      <c r="W413" s="53">
        <v>0</v>
      </c>
      <c r="X413" s="53">
        <v>0.5</v>
      </c>
      <c r="Y413" s="53">
        <v>18.55</v>
      </c>
      <c r="Z413" s="11">
        <f t="shared" si="1042"/>
        <v>0</v>
      </c>
      <c r="AA413" s="11">
        <f t="shared" si="1043"/>
        <v>0</v>
      </c>
      <c r="AB413" s="53">
        <f t="shared" si="1044"/>
        <v>0.19307812499999996</v>
      </c>
      <c r="AC413" s="63" t="s">
        <v>204</v>
      </c>
    </row>
    <row r="414" spans="1:46">
      <c r="A414" s="11">
        <v>414</v>
      </c>
      <c r="B414" s="57">
        <v>44929</v>
      </c>
      <c r="C414" s="54">
        <v>0.82638888888888884</v>
      </c>
      <c r="D414" s="53">
        <v>4.3</v>
      </c>
      <c r="E414" s="53">
        <v>12.9</v>
      </c>
      <c r="F414" s="53">
        <v>0</v>
      </c>
      <c r="G414" s="53">
        <v>6.1</v>
      </c>
      <c r="H414" s="53">
        <v>1E-3</v>
      </c>
      <c r="I414" s="53">
        <v>1.2</v>
      </c>
      <c r="J414" s="53" t="s">
        <v>152</v>
      </c>
      <c r="K414" s="53">
        <v>1.4</v>
      </c>
      <c r="L414" s="53" t="s">
        <v>151</v>
      </c>
      <c r="M414" s="54">
        <v>0.82207175925925924</v>
      </c>
      <c r="N414" s="53">
        <v>2.1</v>
      </c>
      <c r="O414" s="53" t="s">
        <v>152</v>
      </c>
      <c r="P414" s="54">
        <v>0.82379629629629625</v>
      </c>
      <c r="Q414" s="53">
        <v>0.2</v>
      </c>
      <c r="R414" s="53" t="s">
        <v>148</v>
      </c>
      <c r="S414" s="53">
        <v>0.5</v>
      </c>
      <c r="T414" s="53">
        <v>56.3</v>
      </c>
      <c r="U414" s="53">
        <v>0</v>
      </c>
      <c r="V414" s="53">
        <v>130</v>
      </c>
      <c r="W414" s="53">
        <v>0</v>
      </c>
      <c r="X414" s="53">
        <v>0.5</v>
      </c>
      <c r="Y414" s="53">
        <v>18.559999999999999</v>
      </c>
      <c r="Z414" s="11">
        <f t="shared" si="1042"/>
        <v>0.60000000000000009</v>
      </c>
      <c r="AA414" s="11">
        <f t="shared" si="1043"/>
        <v>0</v>
      </c>
      <c r="AB414" s="53">
        <f t="shared" si="1044"/>
        <v>0.19307812499999996</v>
      </c>
      <c r="AC414" s="63" t="s">
        <v>204</v>
      </c>
    </row>
    <row r="415" spans="1:46">
      <c r="A415" s="11">
        <v>415</v>
      </c>
      <c r="B415" s="57">
        <v>44929</v>
      </c>
      <c r="C415" s="54">
        <v>0.83333333333333337</v>
      </c>
      <c r="D415" s="53">
        <v>4.3</v>
      </c>
      <c r="E415" s="53">
        <v>12.9</v>
      </c>
      <c r="F415" s="53">
        <v>0</v>
      </c>
      <c r="G415" s="53">
        <v>6.1</v>
      </c>
      <c r="H415" s="53">
        <v>1E-3</v>
      </c>
      <c r="I415" s="53">
        <v>1.1000000000000001</v>
      </c>
      <c r="J415" s="53" t="s">
        <v>152</v>
      </c>
      <c r="K415" s="53">
        <v>1.2</v>
      </c>
      <c r="L415" s="53" t="s">
        <v>152</v>
      </c>
      <c r="M415" s="54">
        <v>0.82704861111111105</v>
      </c>
      <c r="N415" s="53">
        <v>2.1</v>
      </c>
      <c r="O415" s="53" t="s">
        <v>152</v>
      </c>
      <c r="P415" s="54">
        <v>0.82701388888888883</v>
      </c>
      <c r="Q415" s="53">
        <v>0.8</v>
      </c>
      <c r="R415" s="53" t="s">
        <v>150</v>
      </c>
      <c r="S415" s="53">
        <v>0.6</v>
      </c>
      <c r="T415" s="53">
        <v>55</v>
      </c>
      <c r="U415" s="53">
        <v>0</v>
      </c>
      <c r="V415" s="53">
        <v>119</v>
      </c>
      <c r="W415" s="53">
        <v>0</v>
      </c>
      <c r="X415" s="53">
        <v>0.5</v>
      </c>
      <c r="Y415" s="53">
        <v>18.57</v>
      </c>
      <c r="Z415" s="11">
        <f t="shared" si="1042"/>
        <v>0.60000000000000009</v>
      </c>
      <c r="AA415" s="11">
        <f t="shared" si="1043"/>
        <v>0</v>
      </c>
      <c r="AB415" s="53">
        <f t="shared" si="1044"/>
        <v>0.19307812499999996</v>
      </c>
      <c r="AC415" s="63" t="s">
        <v>204</v>
      </c>
      <c r="AE415" s="11">
        <f t="shared" ref="AE415" si="1093">SUM(F415:F420)</f>
        <v>0</v>
      </c>
      <c r="AF415" s="11">
        <f t="shared" ref="AF415" si="1094">AVERAGE(AB415:AB420)</f>
        <v>0.19307812499999996</v>
      </c>
      <c r="AG415" s="11">
        <f t="shared" ref="AG415" si="1095">AVERAGE(G415:G420)</f>
        <v>5.916666666666667</v>
      </c>
      <c r="AH415" s="11" t="e">
        <f t="shared" ref="AH415" si="1096">AVERAGE(AC415:AC420)</f>
        <v>#DIV/0!</v>
      </c>
      <c r="AI415" s="11">
        <f t="shared" ref="AI415" si="1097">AVERAGE(T415:T420)</f>
        <v>54.116666666666674</v>
      </c>
      <c r="AJ415" s="11">
        <f t="shared" ref="AJ415" si="1098">SUMIF(H415:H420,"&gt;0",H415:H420)</f>
        <v>1E-3</v>
      </c>
      <c r="AK415" s="17">
        <f t="shared" ref="AK415" si="1099">SUM(AA415:AA420)/60</f>
        <v>0</v>
      </c>
      <c r="AL415" s="17">
        <f t="shared" ref="AL415" si="1100">SUM(V415:V420)</f>
        <v>611</v>
      </c>
      <c r="AM415" s="17">
        <f t="shared" ref="AM415" si="1101">AVERAGE(W415:W420)</f>
        <v>0</v>
      </c>
      <c r="AN415" s="11">
        <f t="shared" ref="AN415" si="1102">AVERAGE(I415:I420)</f>
        <v>0.71666666666666667</v>
      </c>
      <c r="AO415" s="11">
        <f t="shared" ref="AO415" si="1103">MAX(K415:K420)</f>
        <v>1.2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0.82704861111111105</v>
      </c>
      <c r="AR415" s="11">
        <f t="shared" ref="AR415" si="1106">MAX(N415:N420)</f>
        <v>3.3</v>
      </c>
      <c r="AS415" s="13" t="str">
        <f t="shared" ref="AS415" ca="1" si="1107">INDIRECT(ADDRESS(MATCH(AR415,N415:N420,0)+A415-1,15))</f>
        <v>NW</v>
      </c>
      <c r="AT415" s="13">
        <f t="shared" ref="AT415" ca="1" si="1108">INDIRECT(ADDRESS(MATCH(AR415,N415:N420,0)+A415-1,16))</f>
        <v>0.84248842592592599</v>
      </c>
    </row>
    <row r="416" spans="1:46">
      <c r="A416" s="11">
        <v>416</v>
      </c>
      <c r="B416" s="57">
        <v>44929</v>
      </c>
      <c r="C416" s="54">
        <v>0.84027777777777779</v>
      </c>
      <c r="D416" s="53">
        <v>4.3</v>
      </c>
      <c r="E416" s="53">
        <v>12.9</v>
      </c>
      <c r="F416" s="53">
        <v>0</v>
      </c>
      <c r="G416" s="53">
        <v>5.6</v>
      </c>
      <c r="H416" s="53">
        <v>-1E-3</v>
      </c>
      <c r="I416" s="53">
        <v>0.7</v>
      </c>
      <c r="J416" s="53" t="s">
        <v>156</v>
      </c>
      <c r="K416" s="53">
        <v>1.1000000000000001</v>
      </c>
      <c r="L416" s="53" t="s">
        <v>150</v>
      </c>
      <c r="M416" s="54">
        <v>0.83625000000000005</v>
      </c>
      <c r="N416" s="53">
        <v>1.4</v>
      </c>
      <c r="O416" s="53" t="s">
        <v>156</v>
      </c>
      <c r="P416" s="54">
        <v>0.83445601851851858</v>
      </c>
      <c r="Q416" s="53">
        <v>0.6</v>
      </c>
      <c r="R416" s="53" t="s">
        <v>152</v>
      </c>
      <c r="S416" s="53">
        <v>0.3</v>
      </c>
      <c r="T416" s="53">
        <v>58.5</v>
      </c>
      <c r="U416" s="53">
        <v>0</v>
      </c>
      <c r="V416" s="53">
        <v>93</v>
      </c>
      <c r="W416" s="53">
        <v>0</v>
      </c>
      <c r="X416" s="53">
        <v>0.5</v>
      </c>
      <c r="Y416" s="53">
        <v>18.57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0.19307812499999996</v>
      </c>
      <c r="AC416" s="63" t="s">
        <v>204</v>
      </c>
    </row>
    <row r="417" spans="1:46">
      <c r="A417" s="11">
        <v>417</v>
      </c>
      <c r="B417" s="57">
        <v>44929</v>
      </c>
      <c r="C417" s="54">
        <v>0.84722222222222221</v>
      </c>
      <c r="D417" s="53">
        <v>4.2</v>
      </c>
      <c r="E417" s="53">
        <v>12.9</v>
      </c>
      <c r="F417" s="53">
        <v>0</v>
      </c>
      <c r="G417" s="53">
        <v>5.9</v>
      </c>
      <c r="H417" s="53">
        <v>-1E-3</v>
      </c>
      <c r="I417" s="53">
        <v>0.8</v>
      </c>
      <c r="J417" s="53" t="s">
        <v>157</v>
      </c>
      <c r="K417" s="53">
        <v>0.8</v>
      </c>
      <c r="L417" s="53" t="s">
        <v>147</v>
      </c>
      <c r="M417" s="54">
        <v>0.84521990740740749</v>
      </c>
      <c r="N417" s="53">
        <v>3.3</v>
      </c>
      <c r="O417" s="53" t="s">
        <v>155</v>
      </c>
      <c r="P417" s="54">
        <v>0.84248842592592599</v>
      </c>
      <c r="Q417" s="53">
        <v>0.2</v>
      </c>
      <c r="R417" s="53" t="s">
        <v>162</v>
      </c>
      <c r="S417" s="53">
        <v>0.7</v>
      </c>
      <c r="T417" s="53">
        <v>54.5</v>
      </c>
      <c r="U417" s="53">
        <v>0</v>
      </c>
      <c r="V417" s="53">
        <v>73</v>
      </c>
      <c r="W417" s="53">
        <v>0</v>
      </c>
      <c r="X417" s="53">
        <v>0.5</v>
      </c>
      <c r="Y417" s="53">
        <v>18.559999999999999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0.19307812499999996</v>
      </c>
      <c r="AC417" s="63" t="s">
        <v>204</v>
      </c>
    </row>
    <row r="418" spans="1:46">
      <c r="A418" s="11">
        <v>418</v>
      </c>
      <c r="B418" s="57">
        <v>44929</v>
      </c>
      <c r="C418" s="54">
        <v>0.85416666666666663</v>
      </c>
      <c r="D418" s="53">
        <v>4.0999999999999996</v>
      </c>
      <c r="E418" s="53">
        <v>12.9</v>
      </c>
      <c r="F418" s="53">
        <v>0</v>
      </c>
      <c r="G418" s="53">
        <v>5.7</v>
      </c>
      <c r="H418" s="53">
        <v>-1E-3</v>
      </c>
      <c r="I418" s="53">
        <v>0.2</v>
      </c>
      <c r="J418" s="53" t="s">
        <v>156</v>
      </c>
      <c r="K418" s="53">
        <v>0.8</v>
      </c>
      <c r="L418" s="53" t="s">
        <v>157</v>
      </c>
      <c r="M418" s="54">
        <v>0.84723379629629625</v>
      </c>
      <c r="N418" s="53">
        <v>1.2</v>
      </c>
      <c r="O418" s="53" t="s">
        <v>161</v>
      </c>
      <c r="P418" s="54">
        <v>0.85028935185185184</v>
      </c>
      <c r="Q418" s="53">
        <v>0.2</v>
      </c>
      <c r="R418" s="53" t="s">
        <v>148</v>
      </c>
      <c r="S418" s="53">
        <v>0.3</v>
      </c>
      <c r="T418" s="53">
        <v>54.6</v>
      </c>
      <c r="U418" s="53">
        <v>0</v>
      </c>
      <c r="V418" s="53">
        <v>103</v>
      </c>
      <c r="W418" s="53">
        <v>0</v>
      </c>
      <c r="X418" s="53">
        <v>0.5</v>
      </c>
      <c r="Y418" s="53">
        <v>18.57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0.19307812499999996</v>
      </c>
      <c r="AC418" s="63" t="s">
        <v>204</v>
      </c>
    </row>
    <row r="419" spans="1:46">
      <c r="A419" s="11">
        <v>419</v>
      </c>
      <c r="B419" s="57">
        <v>44929</v>
      </c>
      <c r="C419" s="54">
        <v>0.86111111111111116</v>
      </c>
      <c r="D419" s="53">
        <v>4</v>
      </c>
      <c r="E419" s="53">
        <v>12.9</v>
      </c>
      <c r="F419" s="53">
        <v>0</v>
      </c>
      <c r="G419" s="53">
        <v>6.2</v>
      </c>
      <c r="H419" s="53">
        <v>0</v>
      </c>
      <c r="I419" s="53">
        <v>0.7</v>
      </c>
      <c r="J419" s="53" t="s">
        <v>148</v>
      </c>
      <c r="K419" s="53">
        <v>0.7</v>
      </c>
      <c r="L419" s="53" t="s">
        <v>148</v>
      </c>
      <c r="M419" s="54">
        <v>0.86111111111111116</v>
      </c>
      <c r="N419" s="53">
        <v>2.1</v>
      </c>
      <c r="O419" s="53" t="s">
        <v>149</v>
      </c>
      <c r="P419" s="54">
        <v>0.85584490740740737</v>
      </c>
      <c r="Q419" s="53">
        <v>1</v>
      </c>
      <c r="R419" s="53" t="s">
        <v>150</v>
      </c>
      <c r="S419" s="53">
        <v>0.5</v>
      </c>
      <c r="T419" s="53">
        <v>51</v>
      </c>
      <c r="U419" s="53">
        <v>0</v>
      </c>
      <c r="V419" s="53">
        <v>121</v>
      </c>
      <c r="W419" s="53">
        <v>0</v>
      </c>
      <c r="X419" s="53">
        <v>0.5</v>
      </c>
      <c r="Y419" s="53">
        <v>18.57</v>
      </c>
      <c r="Z419" s="11">
        <f t="shared" si="1042"/>
        <v>0</v>
      </c>
      <c r="AA419" s="11">
        <f t="shared" si="1043"/>
        <v>0</v>
      </c>
      <c r="AB419" s="53">
        <f t="shared" si="1044"/>
        <v>0.19307812499999996</v>
      </c>
      <c r="AC419" s="63" t="s">
        <v>204</v>
      </c>
    </row>
    <row r="420" spans="1:46">
      <c r="A420" s="11">
        <v>420</v>
      </c>
      <c r="B420" s="57">
        <v>44929</v>
      </c>
      <c r="C420" s="54">
        <v>0.86805555555555547</v>
      </c>
      <c r="D420" s="53">
        <v>3.9</v>
      </c>
      <c r="E420" s="53">
        <v>12.9</v>
      </c>
      <c r="F420" s="53">
        <v>0</v>
      </c>
      <c r="G420" s="53">
        <v>6</v>
      </c>
      <c r="H420" s="53">
        <v>-1E-3</v>
      </c>
      <c r="I420" s="53">
        <v>0.8</v>
      </c>
      <c r="J420" s="53" t="s">
        <v>152</v>
      </c>
      <c r="K420" s="53">
        <v>0.8</v>
      </c>
      <c r="L420" s="53" t="s">
        <v>150</v>
      </c>
      <c r="M420" s="54">
        <v>0.86444444444444446</v>
      </c>
      <c r="N420" s="53">
        <v>2.2999999999999998</v>
      </c>
      <c r="O420" s="53" t="s">
        <v>155</v>
      </c>
      <c r="P420" s="54">
        <v>0.86502314814814818</v>
      </c>
      <c r="Q420" s="53">
        <v>1.9</v>
      </c>
      <c r="R420" s="53" t="s">
        <v>157</v>
      </c>
      <c r="S420" s="53">
        <v>0.5</v>
      </c>
      <c r="T420" s="53">
        <v>51.1</v>
      </c>
      <c r="U420" s="53">
        <v>0</v>
      </c>
      <c r="V420" s="53">
        <v>102</v>
      </c>
      <c r="W420" s="53">
        <v>0</v>
      </c>
      <c r="X420" s="53">
        <v>0.5</v>
      </c>
      <c r="Y420" s="53">
        <v>18.57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0.19307812499999996</v>
      </c>
      <c r="AC420" s="63" t="s">
        <v>204</v>
      </c>
    </row>
    <row r="421" spans="1:46">
      <c r="A421" s="11">
        <v>421</v>
      </c>
      <c r="B421" s="57">
        <v>44929</v>
      </c>
      <c r="C421" s="54">
        <v>0.875</v>
      </c>
      <c r="D421" s="53">
        <v>3.9</v>
      </c>
      <c r="E421" s="53">
        <v>12.8</v>
      </c>
      <c r="F421" s="53">
        <v>0</v>
      </c>
      <c r="G421" s="53">
        <v>6</v>
      </c>
      <c r="H421" s="53">
        <v>0</v>
      </c>
      <c r="I421" s="53">
        <v>0.6</v>
      </c>
      <c r="J421" s="53" t="s">
        <v>157</v>
      </c>
      <c r="K421" s="53">
        <v>0.9</v>
      </c>
      <c r="L421" s="53" t="s">
        <v>162</v>
      </c>
      <c r="M421" s="54">
        <v>0.86956018518518519</v>
      </c>
      <c r="N421" s="53">
        <v>2.9</v>
      </c>
      <c r="O421" s="53" t="s">
        <v>162</v>
      </c>
      <c r="P421" s="54">
        <v>0.86913194444444442</v>
      </c>
      <c r="Q421" s="53">
        <v>0.2</v>
      </c>
      <c r="R421" s="53" t="s">
        <v>147</v>
      </c>
      <c r="S421" s="53">
        <v>0.6</v>
      </c>
      <c r="T421" s="53">
        <v>49.9</v>
      </c>
      <c r="U421" s="53">
        <v>0</v>
      </c>
      <c r="V421" s="53">
        <v>104</v>
      </c>
      <c r="W421" s="53">
        <v>0</v>
      </c>
      <c r="X421" s="53">
        <v>0.5</v>
      </c>
      <c r="Y421" s="53">
        <v>18.55</v>
      </c>
      <c r="Z421" s="11">
        <f t="shared" si="1042"/>
        <v>0</v>
      </c>
      <c r="AA421" s="11">
        <f t="shared" si="1043"/>
        <v>0</v>
      </c>
      <c r="AB421" s="53">
        <f t="shared" si="1044"/>
        <v>0.19307812499999996</v>
      </c>
      <c r="AC421" s="63" t="s">
        <v>204</v>
      </c>
      <c r="AE421" s="11">
        <f t="shared" ref="AE421" si="1109">SUM(F421:F426)</f>
        <v>0</v>
      </c>
      <c r="AF421" s="11">
        <f t="shared" ref="AF421" si="1110">AVERAGE(AB421:AB426)</f>
        <v>0.19307812499999996</v>
      </c>
      <c r="AG421" s="11">
        <f t="shared" ref="AG421" si="1111">AVERAGE(G421:G426)</f>
        <v>5.7</v>
      </c>
      <c r="AH421" s="11" t="e">
        <f t="shared" ref="AH421" si="1112">AVERAGE(AC421:AC426)</f>
        <v>#DIV/0!</v>
      </c>
      <c r="AI421" s="11">
        <f t="shared" ref="AI421" si="1113">AVERAGE(T421:T426)</f>
        <v>52.666666666666664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635</v>
      </c>
      <c r="AM421" s="17">
        <f t="shared" ref="AM421" si="1117">AVERAGE(W421:W426)</f>
        <v>0</v>
      </c>
      <c r="AN421" s="11">
        <f t="shared" ref="AN421" si="1118">AVERAGE(I421:I426)</f>
        <v>0.5</v>
      </c>
      <c r="AO421" s="11">
        <f t="shared" ref="AO421" si="1119">MAX(K421:K426)</f>
        <v>0.9</v>
      </c>
      <c r="AP421" s="13" t="str">
        <f t="shared" ref="AP421" ca="1" si="1120">INDIRECT(ADDRESS(MATCH(AO421,K421:K426,0)+A421-1,12))</f>
        <v>N</v>
      </c>
      <c r="AQ421" s="13">
        <f t="shared" ref="AQ421" ca="1" si="1121">INDIRECT(ADDRESS(MATCH(AO421,K421:K426,0)+A421-1,13))</f>
        <v>0.86956018518518519</v>
      </c>
      <c r="AR421" s="11">
        <f t="shared" ref="AR421" si="1122">MAX(N421:N426)</f>
        <v>2.9</v>
      </c>
      <c r="AS421" s="13" t="str">
        <f t="shared" ref="AS421" ca="1" si="1123">INDIRECT(ADDRESS(MATCH(AR421,N421:N426,0)+A421-1,15))</f>
        <v>N</v>
      </c>
      <c r="AT421" s="13">
        <f t="shared" ref="AT421" ca="1" si="1124">INDIRECT(ADDRESS(MATCH(AR421,N421:N426,0)+A421-1,16))</f>
        <v>0.86913194444444442</v>
      </c>
    </row>
    <row r="422" spans="1:46">
      <c r="A422" s="11">
        <v>422</v>
      </c>
      <c r="B422" s="57">
        <v>44929</v>
      </c>
      <c r="C422" s="54">
        <v>0.88194444444444453</v>
      </c>
      <c r="D422" s="53">
        <v>3.9</v>
      </c>
      <c r="E422" s="53">
        <v>12.9</v>
      </c>
      <c r="F422" s="53">
        <v>0</v>
      </c>
      <c r="G422" s="53">
        <v>6.1</v>
      </c>
      <c r="H422" s="53">
        <v>-1E-3</v>
      </c>
      <c r="I422" s="53">
        <v>0.3</v>
      </c>
      <c r="J422" s="53" t="s">
        <v>155</v>
      </c>
      <c r="K422" s="53">
        <v>0.6</v>
      </c>
      <c r="L422" s="53" t="s">
        <v>157</v>
      </c>
      <c r="M422" s="54">
        <v>0.87501157407407415</v>
      </c>
      <c r="N422" s="53">
        <v>1.4</v>
      </c>
      <c r="O422" s="53" t="s">
        <v>149</v>
      </c>
      <c r="P422" s="54">
        <v>0.87525462962962963</v>
      </c>
      <c r="Q422" s="53">
        <v>0.8</v>
      </c>
      <c r="R422" s="53" t="s">
        <v>162</v>
      </c>
      <c r="S422" s="53">
        <v>0.3</v>
      </c>
      <c r="T422" s="53">
        <v>51.3</v>
      </c>
      <c r="U422" s="53">
        <v>0</v>
      </c>
      <c r="V422" s="53">
        <v>86</v>
      </c>
      <c r="W422" s="53">
        <v>0</v>
      </c>
      <c r="X422" s="53">
        <v>0.5</v>
      </c>
      <c r="Y422" s="53">
        <v>18.559999999999999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0.19307812499999996</v>
      </c>
      <c r="AC422" s="63" t="s">
        <v>204</v>
      </c>
    </row>
    <row r="423" spans="1:46">
      <c r="A423" s="11">
        <v>423</v>
      </c>
      <c r="B423" s="57">
        <v>44929</v>
      </c>
      <c r="C423" s="54">
        <v>0.88888888888888884</v>
      </c>
      <c r="D423" s="53">
        <v>3.8</v>
      </c>
      <c r="E423" s="53">
        <v>12.8</v>
      </c>
      <c r="F423" s="53">
        <v>0</v>
      </c>
      <c r="G423" s="53">
        <v>5.9</v>
      </c>
      <c r="H423" s="53">
        <v>0</v>
      </c>
      <c r="I423" s="53">
        <v>0.5</v>
      </c>
      <c r="J423" s="53" t="s">
        <v>147</v>
      </c>
      <c r="K423" s="53">
        <v>0.6</v>
      </c>
      <c r="L423" s="53" t="s">
        <v>147</v>
      </c>
      <c r="M423" s="54">
        <v>0.88746527777777784</v>
      </c>
      <c r="N423" s="53">
        <v>2</v>
      </c>
      <c r="O423" s="53" t="s">
        <v>152</v>
      </c>
      <c r="P423" s="54">
        <v>0.88592592592592589</v>
      </c>
      <c r="Q423" s="53">
        <v>0.4</v>
      </c>
      <c r="R423" s="53" t="s">
        <v>150</v>
      </c>
      <c r="S423" s="53">
        <v>0.5</v>
      </c>
      <c r="T423" s="53">
        <v>51.8</v>
      </c>
      <c r="U423" s="53">
        <v>0</v>
      </c>
      <c r="V423" s="53">
        <v>107</v>
      </c>
      <c r="W423" s="53">
        <v>0</v>
      </c>
      <c r="X423" s="53">
        <v>0.5</v>
      </c>
      <c r="Y423" s="53">
        <v>18.559999999999999</v>
      </c>
      <c r="Z423" s="11">
        <f t="shared" si="1042"/>
        <v>0</v>
      </c>
      <c r="AA423" s="11">
        <f t="shared" si="1043"/>
        <v>0</v>
      </c>
      <c r="AB423" s="53">
        <f t="shared" si="1044"/>
        <v>0.19307812499999996</v>
      </c>
      <c r="AC423" s="63" t="s">
        <v>204</v>
      </c>
    </row>
    <row r="424" spans="1:46">
      <c r="A424" s="11">
        <v>424</v>
      </c>
      <c r="B424" s="57">
        <v>44929</v>
      </c>
      <c r="C424" s="54">
        <v>0.89583333333333337</v>
      </c>
      <c r="D424" s="53">
        <v>3.7</v>
      </c>
      <c r="E424" s="53">
        <v>12.9</v>
      </c>
      <c r="F424" s="53">
        <v>0</v>
      </c>
      <c r="G424" s="53">
        <v>5.4</v>
      </c>
      <c r="H424" s="53">
        <v>-1E-3</v>
      </c>
      <c r="I424" s="53">
        <v>0.5</v>
      </c>
      <c r="J424" s="53" t="s">
        <v>159</v>
      </c>
      <c r="K424" s="53">
        <v>0.6</v>
      </c>
      <c r="L424" s="53" t="s">
        <v>148</v>
      </c>
      <c r="M424" s="54">
        <v>0.89008101851851851</v>
      </c>
      <c r="N424" s="53">
        <v>1.5</v>
      </c>
      <c r="O424" s="53" t="s">
        <v>150</v>
      </c>
      <c r="P424" s="54">
        <v>0.89575231481481488</v>
      </c>
      <c r="Q424" s="53">
        <v>0.9</v>
      </c>
      <c r="R424" s="53" t="s">
        <v>150</v>
      </c>
      <c r="S424" s="53">
        <v>0.4</v>
      </c>
      <c r="T424" s="53">
        <v>54.2</v>
      </c>
      <c r="U424" s="53">
        <v>1</v>
      </c>
      <c r="V424" s="53">
        <v>113</v>
      </c>
      <c r="W424" s="53">
        <v>0</v>
      </c>
      <c r="X424" s="53">
        <v>0.5</v>
      </c>
      <c r="Y424" s="53">
        <v>18.559999999999999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0.19307812499999996</v>
      </c>
      <c r="AC424" s="63" t="s">
        <v>204</v>
      </c>
    </row>
    <row r="425" spans="1:46">
      <c r="A425" s="11">
        <v>425</v>
      </c>
      <c r="B425" s="57">
        <v>44929</v>
      </c>
      <c r="C425" s="54">
        <v>0.90277777777777779</v>
      </c>
      <c r="D425" s="53">
        <v>3.6</v>
      </c>
      <c r="E425" s="53">
        <v>12.8</v>
      </c>
      <c r="F425" s="53">
        <v>0</v>
      </c>
      <c r="G425" s="53">
        <v>4.8</v>
      </c>
      <c r="H425" s="53">
        <v>-1E-3</v>
      </c>
      <c r="I425" s="53">
        <v>0.5</v>
      </c>
      <c r="J425" s="53" t="s">
        <v>148</v>
      </c>
      <c r="K425" s="53">
        <v>0.6</v>
      </c>
      <c r="L425" s="53" t="s">
        <v>148</v>
      </c>
      <c r="M425" s="54">
        <v>0.90207175925925931</v>
      </c>
      <c r="N425" s="53">
        <v>1.7</v>
      </c>
      <c r="O425" s="53" t="s">
        <v>152</v>
      </c>
      <c r="P425" s="54">
        <v>0.90108796296296301</v>
      </c>
      <c r="Q425" s="53">
        <v>0.2</v>
      </c>
      <c r="R425" s="53" t="s">
        <v>156</v>
      </c>
      <c r="S425" s="53">
        <v>0.4</v>
      </c>
      <c r="T425" s="53">
        <v>55.5</v>
      </c>
      <c r="U425" s="53">
        <v>0</v>
      </c>
      <c r="V425" s="53">
        <v>109</v>
      </c>
      <c r="W425" s="53">
        <v>0</v>
      </c>
      <c r="X425" s="53">
        <v>0.5</v>
      </c>
      <c r="Y425" s="53">
        <v>18.559999999999999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0.19307812499999996</v>
      </c>
      <c r="AC425" s="63" t="s">
        <v>204</v>
      </c>
    </row>
    <row r="426" spans="1:46">
      <c r="A426" s="11">
        <v>426</v>
      </c>
      <c r="B426" s="57">
        <v>44929</v>
      </c>
      <c r="C426" s="54">
        <v>0.90972222222222221</v>
      </c>
      <c r="D426" s="53">
        <v>3.5</v>
      </c>
      <c r="E426" s="53">
        <v>12.8</v>
      </c>
      <c r="F426" s="53">
        <v>0</v>
      </c>
      <c r="G426" s="53">
        <v>6</v>
      </c>
      <c r="H426" s="53">
        <v>0</v>
      </c>
      <c r="I426" s="53">
        <v>0.6</v>
      </c>
      <c r="J426" s="53" t="s">
        <v>151</v>
      </c>
      <c r="K426" s="53">
        <v>0.6</v>
      </c>
      <c r="L426" s="53" t="s">
        <v>151</v>
      </c>
      <c r="M426" s="54">
        <v>0.90972222222222221</v>
      </c>
      <c r="N426" s="53">
        <v>2</v>
      </c>
      <c r="O426" s="53" t="s">
        <v>159</v>
      </c>
      <c r="P426" s="54">
        <v>0.90759259259259262</v>
      </c>
      <c r="Q426" s="53">
        <v>1</v>
      </c>
      <c r="R426" s="53" t="s">
        <v>159</v>
      </c>
      <c r="S426" s="53">
        <v>0.5</v>
      </c>
      <c r="T426" s="53">
        <v>53.3</v>
      </c>
      <c r="U426" s="53">
        <v>0</v>
      </c>
      <c r="V426" s="53">
        <v>116</v>
      </c>
      <c r="W426" s="53">
        <v>0</v>
      </c>
      <c r="X426" s="53">
        <v>0.5</v>
      </c>
      <c r="Y426" s="53">
        <v>18.579999999999998</v>
      </c>
      <c r="Z426" s="11">
        <f t="shared" si="1042"/>
        <v>0</v>
      </c>
      <c r="AA426" s="11">
        <f t="shared" si="1043"/>
        <v>0</v>
      </c>
      <c r="AB426" s="53">
        <f t="shared" si="1044"/>
        <v>0.19307812499999996</v>
      </c>
      <c r="AC426" s="63" t="s">
        <v>204</v>
      </c>
    </row>
    <row r="427" spans="1:46">
      <c r="A427" s="11">
        <v>427</v>
      </c>
      <c r="B427" s="57">
        <v>44929</v>
      </c>
      <c r="C427" s="54">
        <v>0.91666666666666663</v>
      </c>
      <c r="D427" s="53">
        <v>3.4</v>
      </c>
      <c r="E427" s="53">
        <v>12.8</v>
      </c>
      <c r="F427" s="53">
        <v>0</v>
      </c>
      <c r="G427" s="53">
        <v>5.3</v>
      </c>
      <c r="H427" s="53">
        <v>-1E-3</v>
      </c>
      <c r="I427" s="53">
        <v>0.5</v>
      </c>
      <c r="J427" s="53" t="s">
        <v>159</v>
      </c>
      <c r="K427" s="53">
        <v>0.7</v>
      </c>
      <c r="L427" s="53" t="s">
        <v>159</v>
      </c>
      <c r="M427" s="54">
        <v>0.91089120370370369</v>
      </c>
      <c r="N427" s="53">
        <v>1.6</v>
      </c>
      <c r="O427" s="53" t="s">
        <v>159</v>
      </c>
      <c r="P427" s="54">
        <v>0.91414351851851849</v>
      </c>
      <c r="Q427" s="53">
        <v>0.9</v>
      </c>
      <c r="R427" s="53" t="s">
        <v>152</v>
      </c>
      <c r="S427" s="53">
        <v>0.4</v>
      </c>
      <c r="T427" s="53">
        <v>55.4</v>
      </c>
      <c r="U427" s="53">
        <v>0</v>
      </c>
      <c r="V427" s="53">
        <v>103</v>
      </c>
      <c r="W427" s="53">
        <v>0</v>
      </c>
      <c r="X427" s="53">
        <v>0.5</v>
      </c>
      <c r="Y427" s="53">
        <v>18.57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0.19307812499999996</v>
      </c>
      <c r="AC427" s="63" t="s">
        <v>204</v>
      </c>
      <c r="AE427" s="11">
        <f t="shared" ref="AE427" si="1125">SUM(F427:F432)</f>
        <v>0</v>
      </c>
      <c r="AF427" s="11">
        <f t="shared" ref="AF427" si="1126">AVERAGE(AB427:AB432)</f>
        <v>0.1929187580900682</v>
      </c>
      <c r="AG427" s="11">
        <f t="shared" ref="AG427" si="1127">AVERAGE(G427:G432)</f>
        <v>5.7166666666666659</v>
      </c>
      <c r="AH427" s="11" t="e">
        <f t="shared" ref="AH427" si="1128">AVERAGE(AC427:AC432)</f>
        <v>#DIV/0!</v>
      </c>
      <c r="AI427" s="11">
        <f t="shared" ref="AI427" si="1129">AVERAGE(T427:T432)</f>
        <v>54.25</v>
      </c>
      <c r="AJ427" s="11">
        <f t="shared" ref="AJ427" si="1130">SUMIF(H427:H432,"&gt;0",H427:H432)</f>
        <v>2E-3</v>
      </c>
      <c r="AK427" s="17">
        <f t="shared" ref="AK427" si="1131">SUM(AA427:AA432)/60</f>
        <v>0</v>
      </c>
      <c r="AL427" s="17">
        <f t="shared" ref="AL427" si="1132">SUM(V427:V432)</f>
        <v>557</v>
      </c>
      <c r="AM427" s="17">
        <f t="shared" ref="AM427" si="1133">AVERAGE(W427:W432)</f>
        <v>0</v>
      </c>
      <c r="AN427" s="11">
        <f t="shared" ref="AN427" si="1134">AVERAGE(I427:I432)</f>
        <v>1.4833333333333332</v>
      </c>
      <c r="AO427" s="11">
        <f t="shared" ref="AO427" si="1135">MAX(K427:K432)</f>
        <v>2.9</v>
      </c>
      <c r="AP427" s="13" t="str">
        <f t="shared" ref="AP427" ca="1" si="1136">INDIRECT(ADDRESS(MATCH(AO427,K427:K432,0)+A427-1,12))</f>
        <v>W</v>
      </c>
      <c r="AQ427" s="13">
        <f t="shared" ref="AQ427" ca="1" si="1137">INDIRECT(ADDRESS(MATCH(AO427,K427:K432,0)+A427-1,13))</f>
        <v>0.94694444444444448</v>
      </c>
      <c r="AR427" s="11">
        <f t="shared" ref="AR427" si="1138">MAX(N427:N432)</f>
        <v>5.8</v>
      </c>
      <c r="AS427" s="13" t="str">
        <f t="shared" ref="AS427" ca="1" si="1139">INDIRECT(ADDRESS(MATCH(AR427,N427:N432,0)+A427-1,15))</f>
        <v>W</v>
      </c>
      <c r="AT427" s="13">
        <f t="shared" ref="AT427" ca="1" si="1140">INDIRECT(ADDRESS(MATCH(AR427,N427:N432,0)+A427-1,16))</f>
        <v>0.94945601851851846</v>
      </c>
    </row>
    <row r="428" spans="1:46">
      <c r="A428" s="11">
        <v>428</v>
      </c>
      <c r="B428" s="57">
        <v>44929</v>
      </c>
      <c r="C428" s="54">
        <v>0.92361111111111116</v>
      </c>
      <c r="D428" s="53">
        <v>3.3</v>
      </c>
      <c r="E428" s="53">
        <v>12.8</v>
      </c>
      <c r="F428" s="53">
        <v>0</v>
      </c>
      <c r="G428" s="53">
        <v>5.3</v>
      </c>
      <c r="H428" s="53">
        <v>0</v>
      </c>
      <c r="I428" s="53">
        <v>0.7</v>
      </c>
      <c r="J428" s="53" t="s">
        <v>159</v>
      </c>
      <c r="K428" s="53">
        <v>0.7</v>
      </c>
      <c r="L428" s="53" t="s">
        <v>159</v>
      </c>
      <c r="M428" s="54">
        <v>0.92361111111111116</v>
      </c>
      <c r="N428" s="53">
        <v>1.9</v>
      </c>
      <c r="O428" s="53" t="s">
        <v>151</v>
      </c>
      <c r="P428" s="54">
        <v>0.92190972222222223</v>
      </c>
      <c r="Q428" s="53">
        <v>1.3</v>
      </c>
      <c r="R428" s="53" t="s">
        <v>159</v>
      </c>
      <c r="S428" s="53">
        <v>0.5</v>
      </c>
      <c r="T428" s="53">
        <v>56.1</v>
      </c>
      <c r="U428" s="53">
        <v>0</v>
      </c>
      <c r="V428" s="53">
        <v>101</v>
      </c>
      <c r="W428" s="53">
        <v>0</v>
      </c>
      <c r="X428" s="53">
        <v>0.5</v>
      </c>
      <c r="Y428" s="53">
        <v>18.54</v>
      </c>
      <c r="Z428" s="11">
        <f t="shared" si="1042"/>
        <v>0</v>
      </c>
      <c r="AA428" s="11">
        <f t="shared" si="1043"/>
        <v>0</v>
      </c>
      <c r="AB428" s="53">
        <f t="shared" si="1044"/>
        <v>0.19307812499999996</v>
      </c>
      <c r="AC428" s="63" t="s">
        <v>204</v>
      </c>
    </row>
    <row r="429" spans="1:46">
      <c r="A429" s="11">
        <v>429</v>
      </c>
      <c r="B429" s="57">
        <v>44929</v>
      </c>
      <c r="C429" s="54">
        <v>0.93055555555555547</v>
      </c>
      <c r="D429" s="53">
        <v>3.3</v>
      </c>
      <c r="E429" s="53">
        <v>12.8</v>
      </c>
      <c r="F429" s="53">
        <v>0</v>
      </c>
      <c r="G429" s="53">
        <v>5.6</v>
      </c>
      <c r="H429" s="53">
        <v>0</v>
      </c>
      <c r="I429" s="53">
        <v>1</v>
      </c>
      <c r="J429" s="53" t="s">
        <v>153</v>
      </c>
      <c r="K429" s="53">
        <v>1.1000000000000001</v>
      </c>
      <c r="L429" s="53" t="s">
        <v>159</v>
      </c>
      <c r="M429" s="54">
        <v>0.92874999999999996</v>
      </c>
      <c r="N429" s="53">
        <v>2.5</v>
      </c>
      <c r="O429" s="53" t="s">
        <v>160</v>
      </c>
      <c r="P429" s="54">
        <v>0.92952546296296301</v>
      </c>
      <c r="Q429" s="53">
        <v>0.9</v>
      </c>
      <c r="R429" s="53" t="s">
        <v>156</v>
      </c>
      <c r="S429" s="53">
        <v>0.5</v>
      </c>
      <c r="T429" s="53">
        <v>55.4</v>
      </c>
      <c r="U429" s="53">
        <v>1</v>
      </c>
      <c r="V429" s="53">
        <v>110</v>
      </c>
      <c r="W429" s="53">
        <v>0</v>
      </c>
      <c r="X429" s="53">
        <v>0.5</v>
      </c>
      <c r="Y429" s="53">
        <v>18.54</v>
      </c>
      <c r="Z429" s="11">
        <f t="shared" si="1042"/>
        <v>0</v>
      </c>
      <c r="AA429" s="11">
        <f t="shared" si="1043"/>
        <v>0</v>
      </c>
      <c r="AB429" s="53">
        <f t="shared" si="1044"/>
        <v>0.19307812499999996</v>
      </c>
      <c r="AC429" s="63" t="s">
        <v>204</v>
      </c>
    </row>
    <row r="430" spans="1:46">
      <c r="A430" s="11">
        <v>430</v>
      </c>
      <c r="B430" s="57">
        <v>44929</v>
      </c>
      <c r="C430" s="54">
        <v>0.9375</v>
      </c>
      <c r="D430" s="53">
        <v>3.2</v>
      </c>
      <c r="E430" s="53">
        <v>12.8</v>
      </c>
      <c r="F430" s="53">
        <v>0</v>
      </c>
      <c r="G430" s="53">
        <v>5.3</v>
      </c>
      <c r="H430" s="53">
        <v>0</v>
      </c>
      <c r="I430" s="53">
        <v>1.3</v>
      </c>
      <c r="J430" s="53" t="s">
        <v>160</v>
      </c>
      <c r="K430" s="53">
        <v>1.4</v>
      </c>
      <c r="L430" s="53" t="s">
        <v>161</v>
      </c>
      <c r="M430" s="54">
        <v>0.93620370370370365</v>
      </c>
      <c r="N430" s="53">
        <v>3.8</v>
      </c>
      <c r="O430" s="53" t="s">
        <v>161</v>
      </c>
      <c r="P430" s="54">
        <v>0.93321759259259263</v>
      </c>
      <c r="Q430" s="53">
        <v>1.7</v>
      </c>
      <c r="R430" s="53" t="s">
        <v>158</v>
      </c>
      <c r="S430" s="53">
        <v>0.7</v>
      </c>
      <c r="T430" s="53">
        <v>55.7</v>
      </c>
      <c r="U430" s="53">
        <v>1</v>
      </c>
      <c r="V430" s="53">
        <v>95</v>
      </c>
      <c r="W430" s="53">
        <v>0</v>
      </c>
      <c r="X430" s="53">
        <v>0.499</v>
      </c>
      <c r="Y430" s="53">
        <v>18.59</v>
      </c>
      <c r="Z430" s="11">
        <f t="shared" si="1042"/>
        <v>0</v>
      </c>
      <c r="AA430" s="11">
        <f t="shared" si="1043"/>
        <v>0</v>
      </c>
      <c r="AB430" s="53">
        <f t="shared" si="1044"/>
        <v>0.19260002427020464</v>
      </c>
      <c r="AC430" s="63" t="s">
        <v>204</v>
      </c>
    </row>
    <row r="431" spans="1:46">
      <c r="A431" s="11">
        <v>431</v>
      </c>
      <c r="B431" s="57">
        <v>44929</v>
      </c>
      <c r="C431" s="54">
        <v>0.94444444444444453</v>
      </c>
      <c r="D431" s="53">
        <v>3.2</v>
      </c>
      <c r="E431" s="53">
        <v>12.8</v>
      </c>
      <c r="F431" s="53">
        <v>0</v>
      </c>
      <c r="G431" s="53">
        <v>6.3</v>
      </c>
      <c r="H431" s="53">
        <v>1E-3</v>
      </c>
      <c r="I431" s="53">
        <v>2.6</v>
      </c>
      <c r="J431" s="53" t="s">
        <v>154</v>
      </c>
      <c r="K431" s="53">
        <v>2.6</v>
      </c>
      <c r="L431" s="53" t="s">
        <v>154</v>
      </c>
      <c r="M431" s="54">
        <v>0.94444444444444453</v>
      </c>
      <c r="N431" s="53">
        <v>5</v>
      </c>
      <c r="O431" s="53" t="s">
        <v>161</v>
      </c>
      <c r="P431" s="54">
        <v>0.94016203703703705</v>
      </c>
      <c r="Q431" s="53">
        <v>4.0999999999999996</v>
      </c>
      <c r="R431" s="53" t="s">
        <v>154</v>
      </c>
      <c r="S431" s="53">
        <v>0.9</v>
      </c>
      <c r="T431" s="53">
        <v>51.2</v>
      </c>
      <c r="U431" s="53">
        <v>0</v>
      </c>
      <c r="V431" s="53">
        <v>85</v>
      </c>
      <c r="W431" s="53">
        <v>0</v>
      </c>
      <c r="X431" s="53">
        <v>0.5</v>
      </c>
      <c r="Y431" s="53">
        <v>18.559999999999999</v>
      </c>
      <c r="Z431" s="11">
        <f t="shared" si="1042"/>
        <v>0.60000000000000009</v>
      </c>
      <c r="AA431" s="11">
        <f t="shared" si="1043"/>
        <v>0</v>
      </c>
      <c r="AB431" s="53">
        <f t="shared" si="1044"/>
        <v>0.19307812499999996</v>
      </c>
      <c r="AC431" s="63" t="s">
        <v>204</v>
      </c>
    </row>
    <row r="432" spans="1:46">
      <c r="A432" s="11">
        <v>432</v>
      </c>
      <c r="B432" s="57">
        <v>44929</v>
      </c>
      <c r="C432" s="54">
        <v>0.95138888888888884</v>
      </c>
      <c r="D432" s="53">
        <v>3.4</v>
      </c>
      <c r="E432" s="53">
        <v>12.8</v>
      </c>
      <c r="F432" s="53">
        <v>0</v>
      </c>
      <c r="G432" s="53">
        <v>6.5</v>
      </c>
      <c r="H432" s="53">
        <v>1E-3</v>
      </c>
      <c r="I432" s="53">
        <v>2.8</v>
      </c>
      <c r="J432" s="53" t="s">
        <v>154</v>
      </c>
      <c r="K432" s="53">
        <v>2.9</v>
      </c>
      <c r="L432" s="53" t="s">
        <v>154</v>
      </c>
      <c r="M432" s="54">
        <v>0.94694444444444448</v>
      </c>
      <c r="N432" s="53">
        <v>5.8</v>
      </c>
      <c r="O432" s="53" t="s">
        <v>154</v>
      </c>
      <c r="P432" s="54">
        <v>0.94945601851851846</v>
      </c>
      <c r="Q432" s="53">
        <v>2.6</v>
      </c>
      <c r="R432" s="53" t="s">
        <v>158</v>
      </c>
      <c r="S432" s="53">
        <v>0.9</v>
      </c>
      <c r="T432" s="53">
        <v>51.7</v>
      </c>
      <c r="U432" s="53">
        <v>0</v>
      </c>
      <c r="V432" s="53">
        <v>63</v>
      </c>
      <c r="W432" s="53">
        <v>0</v>
      </c>
      <c r="X432" s="53">
        <v>0.499</v>
      </c>
      <c r="Y432" s="53">
        <v>18.579999999999998</v>
      </c>
      <c r="Z432" s="11">
        <f t="shared" si="1042"/>
        <v>0.60000000000000009</v>
      </c>
      <c r="AA432" s="11">
        <f t="shared" si="1043"/>
        <v>0</v>
      </c>
      <c r="AB432" s="53">
        <f t="shared" si="1044"/>
        <v>0.19260002427020464</v>
      </c>
      <c r="AC432" s="63" t="s">
        <v>204</v>
      </c>
    </row>
    <row r="433" spans="1:46">
      <c r="A433" s="11">
        <v>433</v>
      </c>
      <c r="B433" s="57">
        <v>44929</v>
      </c>
      <c r="C433" s="54">
        <v>0.95833333333333337</v>
      </c>
      <c r="D433" s="53">
        <v>3.7</v>
      </c>
      <c r="E433" s="53">
        <v>12.8</v>
      </c>
      <c r="F433" s="53">
        <v>0</v>
      </c>
      <c r="G433" s="53">
        <v>6.3</v>
      </c>
      <c r="H433" s="53">
        <v>0</v>
      </c>
      <c r="I433" s="53">
        <v>2.9</v>
      </c>
      <c r="J433" s="53" t="s">
        <v>158</v>
      </c>
      <c r="K433" s="53">
        <v>3</v>
      </c>
      <c r="L433" s="53" t="s">
        <v>158</v>
      </c>
      <c r="M433" s="54">
        <v>0.95605324074074083</v>
      </c>
      <c r="N433" s="53">
        <v>5.3</v>
      </c>
      <c r="O433" s="53" t="s">
        <v>154</v>
      </c>
      <c r="P433" s="54">
        <v>0.95204861111111105</v>
      </c>
      <c r="Q433" s="53">
        <v>2.7</v>
      </c>
      <c r="R433" s="53" t="s">
        <v>154</v>
      </c>
      <c r="S433" s="53">
        <v>0.8</v>
      </c>
      <c r="T433" s="53">
        <v>52.1</v>
      </c>
      <c r="U433" s="53">
        <v>0</v>
      </c>
      <c r="V433" s="53">
        <v>69</v>
      </c>
      <c r="W433" s="53">
        <v>0</v>
      </c>
      <c r="X433" s="53">
        <v>0.499</v>
      </c>
      <c r="Y433" s="53">
        <v>18.600000000000001</v>
      </c>
      <c r="Z433" s="11">
        <f t="shared" si="1042"/>
        <v>0</v>
      </c>
      <c r="AA433" s="11">
        <f t="shared" si="1043"/>
        <v>0</v>
      </c>
      <c r="AB433" s="53">
        <f t="shared" si="1044"/>
        <v>0.19260002427020464</v>
      </c>
      <c r="AC433" s="63" t="s">
        <v>204</v>
      </c>
      <c r="AE433" s="11">
        <f t="shared" ref="AE433" si="1141">SUM(F433:F438)</f>
        <v>0</v>
      </c>
      <c r="AF433" s="11">
        <f t="shared" ref="AF433" si="1142">AVERAGE(AB433:AB438)</f>
        <v>0.19260002427020464</v>
      </c>
      <c r="AG433" s="11">
        <f t="shared" ref="AG433" si="1143">AVERAGE(G433:G438)</f>
        <v>5.5666666666666664</v>
      </c>
      <c r="AH433" s="11" t="e">
        <f t="shared" ref="AH433" si="1144">AVERAGE(AC433:AC438)</f>
        <v>#DIV/0!</v>
      </c>
      <c r="AI433" s="11">
        <f t="shared" ref="AI433" si="1145">AVERAGE(T433:T438)</f>
        <v>56.666666666666664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447</v>
      </c>
      <c r="AM433" s="17">
        <f t="shared" ref="AM433" si="1149">AVERAGE(W433:W438)</f>
        <v>0</v>
      </c>
      <c r="AN433" s="11">
        <f t="shared" ref="AN433" si="1150">AVERAGE(I433:I438)</f>
        <v>1.9166666666666667</v>
      </c>
      <c r="AO433" s="11">
        <f t="shared" ref="AO433" si="1151">MAX(K433:K438)</f>
        <v>3</v>
      </c>
      <c r="AP433" s="13" t="str">
        <f t="shared" ref="AP433" ca="1" si="1152">INDIRECT(ADDRESS(MATCH(AO433,K433:K438,0)+A433-1,12))</f>
        <v>WNW</v>
      </c>
      <c r="AQ433" s="13">
        <f t="shared" ref="AQ433" ca="1" si="1153">INDIRECT(ADDRESS(MATCH(AO433,K433:K438,0)+A433-1,13))</f>
        <v>0.95605324074074083</v>
      </c>
      <c r="AR433" s="11">
        <f t="shared" ref="AR433" si="1154">MAX(N433:N438)</f>
        <v>5.3</v>
      </c>
      <c r="AS433" s="13" t="str">
        <f t="shared" ref="AS433" ca="1" si="1155">INDIRECT(ADDRESS(MATCH(AR433,N433:N438,0)+A433-1,15))</f>
        <v>W</v>
      </c>
      <c r="AT433" s="13">
        <f t="shared" ref="AT433" ca="1" si="1156">INDIRECT(ADDRESS(MATCH(AR433,N433:N438,0)+A433-1,16))</f>
        <v>0.95204861111111105</v>
      </c>
    </row>
    <row r="434" spans="1:46">
      <c r="A434" s="11">
        <v>434</v>
      </c>
      <c r="B434" s="57">
        <v>44929</v>
      </c>
      <c r="C434" s="54">
        <v>0.96527777777777779</v>
      </c>
      <c r="D434" s="53">
        <v>3.9</v>
      </c>
      <c r="E434" s="53">
        <v>12.8</v>
      </c>
      <c r="F434" s="53">
        <v>0</v>
      </c>
      <c r="G434" s="53">
        <v>5.4</v>
      </c>
      <c r="H434" s="53">
        <v>-1E-3</v>
      </c>
      <c r="I434" s="53">
        <v>1.9</v>
      </c>
      <c r="J434" s="53" t="s">
        <v>158</v>
      </c>
      <c r="K434" s="53">
        <v>2.9</v>
      </c>
      <c r="L434" s="53" t="s">
        <v>158</v>
      </c>
      <c r="M434" s="54">
        <v>0.95858796296296289</v>
      </c>
      <c r="N434" s="53">
        <v>3.7</v>
      </c>
      <c r="O434" s="53" t="s">
        <v>161</v>
      </c>
      <c r="P434" s="54">
        <v>0.96298611111111121</v>
      </c>
      <c r="Q434" s="53">
        <v>2.6</v>
      </c>
      <c r="R434" s="53" t="s">
        <v>158</v>
      </c>
      <c r="S434" s="53">
        <v>0.7</v>
      </c>
      <c r="T434" s="53">
        <v>56.2</v>
      </c>
      <c r="U434" s="53">
        <v>0</v>
      </c>
      <c r="V434" s="53">
        <v>62</v>
      </c>
      <c r="W434" s="53">
        <v>0</v>
      </c>
      <c r="X434" s="53">
        <v>0.499</v>
      </c>
      <c r="Y434" s="53">
        <v>18.62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0.19260002427020464</v>
      </c>
      <c r="AC434" s="63" t="s">
        <v>204</v>
      </c>
    </row>
    <row r="435" spans="1:46">
      <c r="A435" s="11">
        <v>435</v>
      </c>
      <c r="B435" s="57">
        <v>44929</v>
      </c>
      <c r="C435" s="54">
        <v>0.97222222222222221</v>
      </c>
      <c r="D435" s="53">
        <v>4</v>
      </c>
      <c r="E435" s="53">
        <v>12.8</v>
      </c>
      <c r="F435" s="53">
        <v>0</v>
      </c>
      <c r="G435" s="53">
        <v>5.3</v>
      </c>
      <c r="H435" s="53">
        <v>-1E-3</v>
      </c>
      <c r="I435" s="53">
        <v>1</v>
      </c>
      <c r="J435" s="53" t="s">
        <v>158</v>
      </c>
      <c r="K435" s="53">
        <v>1.9</v>
      </c>
      <c r="L435" s="53" t="s">
        <v>158</v>
      </c>
      <c r="M435" s="54">
        <v>0.9653356481481481</v>
      </c>
      <c r="N435" s="53">
        <v>3.2</v>
      </c>
      <c r="O435" s="53" t="s">
        <v>155</v>
      </c>
      <c r="P435" s="54">
        <v>0.97061342592592592</v>
      </c>
      <c r="Q435" s="53">
        <v>1.2</v>
      </c>
      <c r="R435" s="53" t="s">
        <v>160</v>
      </c>
      <c r="S435" s="53">
        <v>0.7</v>
      </c>
      <c r="T435" s="53">
        <v>57.1</v>
      </c>
      <c r="U435" s="53">
        <v>0</v>
      </c>
      <c r="V435" s="53">
        <v>74</v>
      </c>
      <c r="W435" s="53">
        <v>0</v>
      </c>
      <c r="X435" s="53">
        <v>0.499</v>
      </c>
      <c r="Y435" s="53">
        <v>18.61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0.19260002427020464</v>
      </c>
      <c r="AC435" s="63" t="s">
        <v>204</v>
      </c>
    </row>
    <row r="436" spans="1:46">
      <c r="A436" s="11">
        <v>436</v>
      </c>
      <c r="B436" s="57">
        <v>44929</v>
      </c>
      <c r="C436" s="54">
        <v>0.97916666666666663</v>
      </c>
      <c r="D436" s="53">
        <v>4</v>
      </c>
      <c r="E436" s="53">
        <v>12.8</v>
      </c>
      <c r="F436" s="53">
        <v>0</v>
      </c>
      <c r="G436" s="53">
        <v>5.6</v>
      </c>
      <c r="H436" s="53">
        <v>0</v>
      </c>
      <c r="I436" s="53">
        <v>2</v>
      </c>
      <c r="J436" s="53" t="s">
        <v>156</v>
      </c>
      <c r="K436" s="53">
        <v>2</v>
      </c>
      <c r="L436" s="53" t="s">
        <v>156</v>
      </c>
      <c r="M436" s="54">
        <v>0.97916666666666663</v>
      </c>
      <c r="N436" s="53">
        <v>4.5</v>
      </c>
      <c r="O436" s="53" t="s">
        <v>160</v>
      </c>
      <c r="P436" s="54">
        <v>0.97460648148148143</v>
      </c>
      <c r="Q436" s="53">
        <v>2.2000000000000002</v>
      </c>
      <c r="R436" s="53" t="s">
        <v>156</v>
      </c>
      <c r="S436" s="53">
        <v>0.8</v>
      </c>
      <c r="T436" s="53">
        <v>57.4</v>
      </c>
      <c r="U436" s="53">
        <v>0</v>
      </c>
      <c r="V436" s="53">
        <v>80</v>
      </c>
      <c r="W436" s="53">
        <v>0</v>
      </c>
      <c r="X436" s="53">
        <v>0.499</v>
      </c>
      <c r="Y436" s="53">
        <v>18.62</v>
      </c>
      <c r="Z436" s="11">
        <f t="shared" si="1042"/>
        <v>0</v>
      </c>
      <c r="AA436" s="11">
        <f t="shared" si="1043"/>
        <v>0</v>
      </c>
      <c r="AB436" s="53">
        <f t="shared" si="1044"/>
        <v>0.19260002427020464</v>
      </c>
      <c r="AC436" s="63" t="s">
        <v>204</v>
      </c>
    </row>
    <row r="437" spans="1:46">
      <c r="A437" s="11">
        <v>437</v>
      </c>
      <c r="B437" s="57">
        <v>44929</v>
      </c>
      <c r="C437" s="54">
        <v>0.98611111111111116</v>
      </c>
      <c r="D437" s="53">
        <v>4</v>
      </c>
      <c r="E437" s="53">
        <v>12.8</v>
      </c>
      <c r="F437" s="53">
        <v>0</v>
      </c>
      <c r="G437" s="53">
        <v>5.7</v>
      </c>
      <c r="H437" s="53">
        <v>0</v>
      </c>
      <c r="I437" s="53">
        <v>1.9</v>
      </c>
      <c r="J437" s="53" t="s">
        <v>160</v>
      </c>
      <c r="K437" s="53">
        <v>2.2999999999999998</v>
      </c>
      <c r="L437" s="53" t="s">
        <v>160</v>
      </c>
      <c r="M437" s="54">
        <v>0.98148148148148151</v>
      </c>
      <c r="N437" s="53">
        <v>3.5</v>
      </c>
      <c r="O437" s="53" t="s">
        <v>161</v>
      </c>
      <c r="P437" s="54">
        <v>0.98106481481481478</v>
      </c>
      <c r="Q437" s="53">
        <v>1.5</v>
      </c>
      <c r="R437" s="53" t="s">
        <v>160</v>
      </c>
      <c r="S437" s="53">
        <v>0.6</v>
      </c>
      <c r="T437" s="53">
        <v>56.9</v>
      </c>
      <c r="U437" s="53">
        <v>0</v>
      </c>
      <c r="V437" s="53">
        <v>81</v>
      </c>
      <c r="W437" s="53">
        <v>0</v>
      </c>
      <c r="X437" s="53">
        <v>0.499</v>
      </c>
      <c r="Y437" s="53">
        <v>18.62</v>
      </c>
      <c r="Z437" s="11">
        <f t="shared" si="1042"/>
        <v>0</v>
      </c>
      <c r="AA437" s="11">
        <f t="shared" si="1043"/>
        <v>0</v>
      </c>
      <c r="AB437" s="53">
        <f t="shared" si="1044"/>
        <v>0.19260002427020464</v>
      </c>
      <c r="AC437" s="63" t="s">
        <v>204</v>
      </c>
    </row>
    <row r="438" spans="1:46">
      <c r="A438" s="11">
        <v>438</v>
      </c>
      <c r="B438" s="57">
        <v>44929</v>
      </c>
      <c r="C438" s="54">
        <v>0.99305555555555547</v>
      </c>
      <c r="D438" s="53">
        <v>4</v>
      </c>
      <c r="E438" s="53">
        <v>12.8</v>
      </c>
      <c r="F438" s="53">
        <v>0</v>
      </c>
      <c r="G438" s="53">
        <v>5.0999999999999996</v>
      </c>
      <c r="H438" s="53">
        <v>-1E-3</v>
      </c>
      <c r="I438" s="53">
        <v>1.8</v>
      </c>
      <c r="J438" s="53" t="s">
        <v>156</v>
      </c>
      <c r="K438" s="53">
        <v>1.9</v>
      </c>
      <c r="L438" s="53" t="s">
        <v>160</v>
      </c>
      <c r="M438" s="54">
        <v>0.98612268518518509</v>
      </c>
      <c r="N438" s="53">
        <v>3.1</v>
      </c>
      <c r="O438" s="53" t="s">
        <v>156</v>
      </c>
      <c r="P438" s="54">
        <v>0.99304398148148154</v>
      </c>
      <c r="Q438" s="53">
        <v>3.1</v>
      </c>
      <c r="R438" s="53" t="s">
        <v>156</v>
      </c>
      <c r="S438" s="53">
        <v>0.4</v>
      </c>
      <c r="T438" s="53">
        <v>60.3</v>
      </c>
      <c r="U438" s="53">
        <v>0</v>
      </c>
      <c r="V438" s="53">
        <v>81</v>
      </c>
      <c r="W438" s="53">
        <v>0</v>
      </c>
      <c r="X438" s="53">
        <v>0.499</v>
      </c>
      <c r="Y438" s="53">
        <v>18.47</v>
      </c>
      <c r="Z438" s="11">
        <f t="shared" si="1042"/>
        <v>-0.60000000000000009</v>
      </c>
      <c r="AA438" s="11">
        <f t="shared" si="1043"/>
        <v>0</v>
      </c>
      <c r="AB438" s="53">
        <f t="shared" si="1044"/>
        <v>0.19260002427020464</v>
      </c>
      <c r="AC438" s="63" t="s">
        <v>204</v>
      </c>
    </row>
    <row r="439" spans="1:46">
      <c r="A439" s="11">
        <v>439</v>
      </c>
      <c r="B439" s="57">
        <v>44930</v>
      </c>
      <c r="C439" s="54">
        <v>0</v>
      </c>
      <c r="D439" s="53">
        <v>3.9</v>
      </c>
      <c r="E439" s="53">
        <v>12.8</v>
      </c>
      <c r="F439" s="53">
        <v>0</v>
      </c>
      <c r="G439" s="53">
        <v>5.9</v>
      </c>
      <c r="H439" s="53">
        <v>0</v>
      </c>
      <c r="I439" s="53">
        <v>2</v>
      </c>
      <c r="J439" s="53" t="s">
        <v>161</v>
      </c>
      <c r="K439" s="53">
        <v>2.1</v>
      </c>
      <c r="L439" s="53" t="s">
        <v>160</v>
      </c>
      <c r="M439" s="54">
        <v>0.99936342592592586</v>
      </c>
      <c r="N439" s="53">
        <v>4.2</v>
      </c>
      <c r="O439" s="53" t="s">
        <v>154</v>
      </c>
      <c r="P439" s="54">
        <v>0.9983912037037036</v>
      </c>
      <c r="Q439" s="53">
        <v>2.4</v>
      </c>
      <c r="R439" s="53" t="s">
        <v>160</v>
      </c>
      <c r="S439" s="53">
        <v>0.7</v>
      </c>
      <c r="T439" s="53">
        <v>57.4</v>
      </c>
      <c r="U439" s="53">
        <v>0</v>
      </c>
      <c r="V439" s="53">
        <v>80</v>
      </c>
      <c r="W439" s="53">
        <v>0</v>
      </c>
      <c r="X439" s="53">
        <v>0.499</v>
      </c>
      <c r="Y439" s="53">
        <v>18.62</v>
      </c>
      <c r="Z439" s="11">
        <f t="shared" si="1042"/>
        <v>0</v>
      </c>
      <c r="AA439" s="11">
        <f t="shared" si="1043"/>
        <v>0</v>
      </c>
      <c r="AB439" s="53">
        <f t="shared" si="1044"/>
        <v>0.19260002427020464</v>
      </c>
      <c r="AC439" s="63" t="s">
        <v>204</v>
      </c>
      <c r="AE439" s="11">
        <f t="shared" ref="AE439" si="1157">SUM(F439:F444)</f>
        <v>0</v>
      </c>
      <c r="AF439" s="11">
        <f t="shared" ref="AF439" si="1158">AVERAGE(AB439:AB444)</f>
        <v>0.19260002427020464</v>
      </c>
      <c r="AG439" s="11">
        <f t="shared" ref="AG439" si="1159">AVERAGE(G439:G444)</f>
        <v>5.9833333333333334</v>
      </c>
      <c r="AH439" s="11" t="e">
        <f t="shared" ref="AH439" si="1160">AVERAGE(AC439:AC444)</f>
        <v>#DIV/0!</v>
      </c>
      <c r="AI439" s="11">
        <f t="shared" ref="AI439" si="1161">AVERAGE(T439:T444)</f>
        <v>55.216666666666669</v>
      </c>
      <c r="AJ439" s="11">
        <f t="shared" ref="AJ439" si="1162">SUMIF(H439:H444,"&gt;0",H439:H444)</f>
        <v>1E-3</v>
      </c>
      <c r="AK439" s="17">
        <f t="shared" ref="AK439" si="1163">SUM(AA439:AA444)/60</f>
        <v>0</v>
      </c>
      <c r="AL439" s="17">
        <f t="shared" ref="AL439" si="1164">SUM(V439:V444)</f>
        <v>427</v>
      </c>
      <c r="AM439" s="17">
        <f t="shared" ref="AM439" si="1165">AVERAGE(W439:W444)</f>
        <v>0</v>
      </c>
      <c r="AN439" s="11">
        <f t="shared" ref="AN439" si="1166">AVERAGE(I439:I444)</f>
        <v>2.25</v>
      </c>
      <c r="AO439" s="11">
        <f t="shared" ref="AO439" si="1167">MAX(K439:K444)</f>
        <v>2.7</v>
      </c>
      <c r="AP439" s="13" t="str">
        <f t="shared" ref="AP439" ca="1" si="1168">INDIRECT(ADDRESS(MATCH(AO439,K439:K444,0)+A439-1,12))</f>
        <v>WSW</v>
      </c>
      <c r="AQ439" s="13">
        <f t="shared" ref="AQ439" ca="1" si="1169">INDIRECT(ADDRESS(MATCH(AO439,K439:K444,0)+A439-1,13))</f>
        <v>8.4722222222222213E-3</v>
      </c>
      <c r="AR439" s="11">
        <f t="shared" ref="AR439" si="1170">MAX(N439:N444)</f>
        <v>5.7</v>
      </c>
      <c r="AS439" s="13" t="str">
        <f t="shared" ref="AS439" ca="1" si="1171">INDIRECT(ADDRESS(MATCH(AR439,N439:N444,0)+A439-1,15))</f>
        <v>SW</v>
      </c>
      <c r="AT439" s="13">
        <f t="shared" ref="AT439" ca="1" si="1172">INDIRECT(ADDRESS(MATCH(AR439,N439:N444,0)+A439-1,16))</f>
        <v>3.1956018518518516E-2</v>
      </c>
    </row>
    <row r="440" spans="1:46">
      <c r="A440" s="11">
        <v>440</v>
      </c>
      <c r="B440" s="57">
        <v>44930</v>
      </c>
      <c r="C440" s="54">
        <v>6.9444444444444441E-3</v>
      </c>
      <c r="D440" s="53">
        <v>3.9</v>
      </c>
      <c r="E440" s="53">
        <v>12.8</v>
      </c>
      <c r="F440" s="53">
        <v>0</v>
      </c>
      <c r="G440" s="53">
        <v>6.1</v>
      </c>
      <c r="H440" s="53">
        <v>1E-3</v>
      </c>
      <c r="I440" s="53">
        <v>2.5</v>
      </c>
      <c r="J440" s="53" t="s">
        <v>161</v>
      </c>
      <c r="K440" s="53">
        <v>2.5</v>
      </c>
      <c r="L440" s="53" t="s">
        <v>161</v>
      </c>
      <c r="M440" s="54">
        <v>6.9444444444444441E-3</v>
      </c>
      <c r="N440" s="53">
        <v>4.7</v>
      </c>
      <c r="O440" s="53" t="s">
        <v>161</v>
      </c>
      <c r="P440" s="54">
        <v>5.6481481481481478E-3</v>
      </c>
      <c r="Q440" s="53">
        <v>3.9</v>
      </c>
      <c r="R440" s="53" t="s">
        <v>161</v>
      </c>
      <c r="S440" s="53">
        <v>0.7</v>
      </c>
      <c r="T440" s="53">
        <v>56.4</v>
      </c>
      <c r="U440" s="53">
        <v>0</v>
      </c>
      <c r="V440" s="53">
        <v>71</v>
      </c>
      <c r="W440" s="53">
        <v>0</v>
      </c>
      <c r="X440" s="53">
        <v>0.499</v>
      </c>
      <c r="Y440" s="53">
        <v>18.63</v>
      </c>
      <c r="Z440" s="11">
        <f t="shared" si="1042"/>
        <v>0.60000000000000009</v>
      </c>
      <c r="AA440" s="11">
        <f t="shared" si="1043"/>
        <v>0</v>
      </c>
      <c r="AB440" s="53">
        <f t="shared" si="1044"/>
        <v>0.19260002427020464</v>
      </c>
      <c r="AC440" s="63" t="s">
        <v>204</v>
      </c>
    </row>
    <row r="441" spans="1:46">
      <c r="A441" s="11">
        <v>441</v>
      </c>
      <c r="B441" s="57">
        <v>44930</v>
      </c>
      <c r="C441" s="54">
        <v>1.3888888888888888E-2</v>
      </c>
      <c r="D441" s="53">
        <v>4</v>
      </c>
      <c r="E441" s="53">
        <v>12.8</v>
      </c>
      <c r="F441" s="53">
        <v>0</v>
      </c>
      <c r="G441" s="53">
        <v>6</v>
      </c>
      <c r="H441" s="53">
        <v>-1E-3</v>
      </c>
      <c r="I441" s="53">
        <v>2.2999999999999998</v>
      </c>
      <c r="J441" s="53" t="s">
        <v>161</v>
      </c>
      <c r="K441" s="53">
        <v>2.7</v>
      </c>
      <c r="L441" s="53" t="s">
        <v>161</v>
      </c>
      <c r="M441" s="54">
        <v>8.4722222222222213E-3</v>
      </c>
      <c r="N441" s="53">
        <v>5.0999999999999996</v>
      </c>
      <c r="O441" s="53" t="s">
        <v>161</v>
      </c>
      <c r="P441" s="54">
        <v>7.6851851851851847E-3</v>
      </c>
      <c r="Q441" s="53">
        <v>2.6</v>
      </c>
      <c r="R441" s="53" t="s">
        <v>161</v>
      </c>
      <c r="S441" s="53">
        <v>0.8</v>
      </c>
      <c r="T441" s="53">
        <v>55.7</v>
      </c>
      <c r="U441" s="53">
        <v>1</v>
      </c>
      <c r="V441" s="53">
        <v>76</v>
      </c>
      <c r="W441" s="53">
        <v>0</v>
      </c>
      <c r="X441" s="53">
        <v>0.499</v>
      </c>
      <c r="Y441" s="53">
        <v>18.63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0.19260002427020464</v>
      </c>
      <c r="AC441" s="63" t="s">
        <v>204</v>
      </c>
    </row>
    <row r="442" spans="1:46">
      <c r="A442" s="11">
        <v>442</v>
      </c>
      <c r="B442" s="57">
        <v>44930</v>
      </c>
      <c r="C442" s="54">
        <v>2.0833333333333332E-2</v>
      </c>
      <c r="D442" s="53">
        <v>4.0999999999999996</v>
      </c>
      <c r="E442" s="53">
        <v>12.8</v>
      </c>
      <c r="F442" s="53">
        <v>0</v>
      </c>
      <c r="G442" s="53">
        <v>5.9</v>
      </c>
      <c r="H442" s="53">
        <v>-1E-3</v>
      </c>
      <c r="I442" s="53">
        <v>2.1</v>
      </c>
      <c r="J442" s="53" t="s">
        <v>156</v>
      </c>
      <c r="K442" s="53">
        <v>2.2999999999999998</v>
      </c>
      <c r="L442" s="53" t="s">
        <v>160</v>
      </c>
      <c r="M442" s="54">
        <v>1.4259259259259261E-2</v>
      </c>
      <c r="N442" s="53">
        <v>5</v>
      </c>
      <c r="O442" s="53" t="s">
        <v>160</v>
      </c>
      <c r="P442" s="54">
        <v>1.40625E-2</v>
      </c>
      <c r="Q442" s="53">
        <v>2.6</v>
      </c>
      <c r="R442" s="53" t="s">
        <v>160</v>
      </c>
      <c r="S442" s="53">
        <v>0.7</v>
      </c>
      <c r="T442" s="53">
        <v>55.6</v>
      </c>
      <c r="U442" s="53">
        <v>0</v>
      </c>
      <c r="V442" s="53">
        <v>61</v>
      </c>
      <c r="W442" s="53">
        <v>0</v>
      </c>
      <c r="X442" s="53">
        <v>0.499</v>
      </c>
      <c r="Y442" s="53">
        <v>18.63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0.19260002427020464</v>
      </c>
      <c r="AC442" s="63" t="s">
        <v>204</v>
      </c>
    </row>
    <row r="443" spans="1:46">
      <c r="A443" s="11">
        <v>443</v>
      </c>
      <c r="B443" s="57">
        <v>44930</v>
      </c>
      <c r="C443" s="54">
        <v>2.7777777777777776E-2</v>
      </c>
      <c r="D443" s="53">
        <v>4.0999999999999996</v>
      </c>
      <c r="E443" s="53">
        <v>12.8</v>
      </c>
      <c r="F443" s="53">
        <v>0</v>
      </c>
      <c r="G443" s="53">
        <v>5.8</v>
      </c>
      <c r="H443" s="53">
        <v>0</v>
      </c>
      <c r="I443" s="53">
        <v>2</v>
      </c>
      <c r="J443" s="53" t="s">
        <v>161</v>
      </c>
      <c r="K443" s="53">
        <v>2.1</v>
      </c>
      <c r="L443" s="53" t="s">
        <v>156</v>
      </c>
      <c r="M443" s="54">
        <v>2.0856481481481479E-2</v>
      </c>
      <c r="N443" s="53">
        <v>3.8</v>
      </c>
      <c r="O443" s="53" t="s">
        <v>161</v>
      </c>
      <c r="P443" s="54">
        <v>2.6469907407407411E-2</v>
      </c>
      <c r="Q443" s="53">
        <v>1.4</v>
      </c>
      <c r="R443" s="53" t="s">
        <v>156</v>
      </c>
      <c r="S443" s="53">
        <v>0.8</v>
      </c>
      <c r="T443" s="53">
        <v>55</v>
      </c>
      <c r="U443" s="53">
        <v>0</v>
      </c>
      <c r="V443" s="53">
        <v>66</v>
      </c>
      <c r="W443" s="53">
        <v>0</v>
      </c>
      <c r="X443" s="53">
        <v>0.499</v>
      </c>
      <c r="Y443" s="53">
        <v>18.64</v>
      </c>
      <c r="Z443" s="11">
        <f t="shared" si="1042"/>
        <v>0</v>
      </c>
      <c r="AA443" s="11">
        <f t="shared" si="1043"/>
        <v>0</v>
      </c>
      <c r="AB443" s="53">
        <f t="shared" si="1044"/>
        <v>0.19260002427020464</v>
      </c>
      <c r="AC443" s="63" t="s">
        <v>204</v>
      </c>
    </row>
    <row r="444" spans="1:46">
      <c r="A444" s="11">
        <v>444</v>
      </c>
      <c r="B444" s="57">
        <v>44930</v>
      </c>
      <c r="C444" s="54">
        <v>3.4722222222222224E-2</v>
      </c>
      <c r="D444" s="53">
        <v>4.2</v>
      </c>
      <c r="E444" s="53">
        <v>12.8</v>
      </c>
      <c r="F444" s="53">
        <v>0</v>
      </c>
      <c r="G444" s="53">
        <v>6.2</v>
      </c>
      <c r="H444" s="53">
        <v>0</v>
      </c>
      <c r="I444" s="53">
        <v>2.6</v>
      </c>
      <c r="J444" s="53" t="s">
        <v>161</v>
      </c>
      <c r="K444" s="53">
        <v>2.6</v>
      </c>
      <c r="L444" s="53" t="s">
        <v>161</v>
      </c>
      <c r="M444" s="54">
        <v>3.3923611111111113E-2</v>
      </c>
      <c r="N444" s="53">
        <v>5.7</v>
      </c>
      <c r="O444" s="53" t="s">
        <v>160</v>
      </c>
      <c r="P444" s="54">
        <v>3.1956018518518516E-2</v>
      </c>
      <c r="Q444" s="53">
        <v>1.8</v>
      </c>
      <c r="R444" s="53" t="s">
        <v>154</v>
      </c>
      <c r="S444" s="53">
        <v>0.9</v>
      </c>
      <c r="T444" s="53">
        <v>51.2</v>
      </c>
      <c r="U444" s="53">
        <v>0</v>
      </c>
      <c r="V444" s="53">
        <v>73</v>
      </c>
      <c r="W444" s="53">
        <v>0</v>
      </c>
      <c r="X444" s="53">
        <v>0.499</v>
      </c>
      <c r="Y444" s="53">
        <v>18.64</v>
      </c>
      <c r="Z444" s="11">
        <f t="shared" si="1042"/>
        <v>0</v>
      </c>
      <c r="AA444" s="11">
        <f t="shared" si="1043"/>
        <v>0</v>
      </c>
      <c r="AB444" s="53">
        <f t="shared" si="1044"/>
        <v>0.19260002427020464</v>
      </c>
      <c r="AC444" s="63" t="s">
        <v>204</v>
      </c>
    </row>
    <row r="445" spans="1:46">
      <c r="A445" s="11">
        <v>445</v>
      </c>
      <c r="B445" s="57">
        <v>44930</v>
      </c>
      <c r="C445" s="54">
        <v>4.1666666666666664E-2</v>
      </c>
      <c r="D445" s="53">
        <v>4.3</v>
      </c>
      <c r="E445" s="53">
        <v>12.8</v>
      </c>
      <c r="F445" s="53">
        <v>0</v>
      </c>
      <c r="G445" s="53">
        <v>6.4</v>
      </c>
      <c r="H445" s="53">
        <v>0</v>
      </c>
      <c r="I445" s="53">
        <v>3.6</v>
      </c>
      <c r="J445" s="53" t="s">
        <v>161</v>
      </c>
      <c r="K445" s="53">
        <v>3.6</v>
      </c>
      <c r="L445" s="53" t="s">
        <v>161</v>
      </c>
      <c r="M445" s="54">
        <v>4.1666666666666664E-2</v>
      </c>
      <c r="N445" s="53">
        <v>6.8</v>
      </c>
      <c r="O445" s="53" t="s">
        <v>154</v>
      </c>
      <c r="P445" s="54">
        <v>3.7627314814814815E-2</v>
      </c>
      <c r="Q445" s="53">
        <v>3.7</v>
      </c>
      <c r="R445" s="53" t="s">
        <v>161</v>
      </c>
      <c r="S445" s="53">
        <v>1.2</v>
      </c>
      <c r="T445" s="53">
        <v>51.7</v>
      </c>
      <c r="U445" s="53">
        <v>-1</v>
      </c>
      <c r="V445" s="53">
        <v>88</v>
      </c>
      <c r="W445" s="53">
        <v>0</v>
      </c>
      <c r="X445" s="53">
        <v>0.499</v>
      </c>
      <c r="Y445" s="53">
        <v>18.63</v>
      </c>
      <c r="Z445" s="11">
        <f t="shared" si="1042"/>
        <v>0</v>
      </c>
      <c r="AA445" s="11">
        <f t="shared" si="1043"/>
        <v>0</v>
      </c>
      <c r="AB445" s="53">
        <f t="shared" si="1044"/>
        <v>0.19260002427020464</v>
      </c>
      <c r="AC445" s="63" t="s">
        <v>204</v>
      </c>
      <c r="AE445" s="11">
        <f t="shared" ref="AE445" si="1173">SUM(F445:F450)</f>
        <v>0</v>
      </c>
      <c r="AF445" s="11">
        <f t="shared" ref="AF445" si="1174">AVERAGE(AB445:AB450)</f>
        <v>0.19252049462337639</v>
      </c>
      <c r="AG445" s="11">
        <f t="shared" ref="AG445" si="1175">AVERAGE(G445:G450)</f>
        <v>5.8333333333333348</v>
      </c>
      <c r="AH445" s="11" t="e">
        <f t="shared" ref="AH445" si="1176">AVERAGE(AC445:AC450)</f>
        <v>#DIV/0!</v>
      </c>
      <c r="AI445" s="11">
        <f t="shared" ref="AI445" si="1177">AVERAGE(T445:T450)</f>
        <v>54.133333333333333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473</v>
      </c>
      <c r="AM445" s="17">
        <f t="shared" ref="AM445" si="1181">AVERAGE(W445:W450)</f>
        <v>0</v>
      </c>
      <c r="AN445" s="11">
        <f t="shared" ref="AN445" si="1182">AVERAGE(I445:I450)</f>
        <v>2.5666666666666669</v>
      </c>
      <c r="AO445" s="11">
        <f t="shared" ref="AO445" si="1183">MAX(K445:K450)</f>
        <v>3.8</v>
      </c>
      <c r="AP445" s="13" t="str">
        <f t="shared" ref="AP445" ca="1" si="1184">INDIRECT(ADDRESS(MATCH(AO445,K445:K450,0)+A445-1,12))</f>
        <v>WSW</v>
      </c>
      <c r="AQ445" s="13">
        <f t="shared" ref="AQ445" ca="1" si="1185">INDIRECT(ADDRESS(MATCH(AO445,K445:K450,0)+A445-1,13))</f>
        <v>4.2604166666666665E-2</v>
      </c>
      <c r="AR445" s="11">
        <f t="shared" ref="AR445" si="1186">MAX(N445:N450)</f>
        <v>6.8</v>
      </c>
      <c r="AS445" s="13" t="str">
        <f t="shared" ref="AS445" ca="1" si="1187">INDIRECT(ADDRESS(MATCH(AR445,N445:N450,0)+A445-1,15))</f>
        <v>W</v>
      </c>
      <c r="AT445" s="13">
        <f t="shared" ref="AT445" ca="1" si="1188">INDIRECT(ADDRESS(MATCH(AR445,N445:N450,0)+A445-1,16))</f>
        <v>3.7627314814814815E-2</v>
      </c>
    </row>
    <row r="446" spans="1:46">
      <c r="A446" s="11">
        <v>446</v>
      </c>
      <c r="B446" s="57">
        <v>44930</v>
      </c>
      <c r="C446" s="54">
        <v>4.8611111111111112E-2</v>
      </c>
      <c r="D446" s="53">
        <v>4.4000000000000004</v>
      </c>
      <c r="E446" s="53">
        <v>12.8</v>
      </c>
      <c r="F446" s="53">
        <v>0</v>
      </c>
      <c r="G446" s="53">
        <v>6.2</v>
      </c>
      <c r="H446" s="53">
        <v>-1E-3</v>
      </c>
      <c r="I446" s="53">
        <v>3.1</v>
      </c>
      <c r="J446" s="53" t="s">
        <v>161</v>
      </c>
      <c r="K446" s="53">
        <v>3.8</v>
      </c>
      <c r="L446" s="53" t="s">
        <v>161</v>
      </c>
      <c r="M446" s="54">
        <v>4.2604166666666665E-2</v>
      </c>
      <c r="N446" s="53">
        <v>5.9</v>
      </c>
      <c r="O446" s="53" t="s">
        <v>161</v>
      </c>
      <c r="P446" s="54">
        <v>4.4502314814814814E-2</v>
      </c>
      <c r="Q446" s="53">
        <v>3.7</v>
      </c>
      <c r="R446" s="53" t="s">
        <v>161</v>
      </c>
      <c r="S446" s="53">
        <v>1</v>
      </c>
      <c r="T446" s="53">
        <v>51.6</v>
      </c>
      <c r="U446" s="53">
        <v>1</v>
      </c>
      <c r="V446" s="53">
        <v>73</v>
      </c>
      <c r="W446" s="53">
        <v>0</v>
      </c>
      <c r="X446" s="53">
        <v>0.499</v>
      </c>
      <c r="Y446" s="53">
        <v>18.63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0.19260002427020464</v>
      </c>
      <c r="AC446" s="63" t="s">
        <v>204</v>
      </c>
    </row>
    <row r="447" spans="1:46">
      <c r="A447" s="11">
        <v>447</v>
      </c>
      <c r="B447" s="57">
        <v>44930</v>
      </c>
      <c r="C447" s="54">
        <v>5.5555555555555552E-2</v>
      </c>
      <c r="D447" s="53">
        <v>4.5</v>
      </c>
      <c r="E447" s="53">
        <v>12.8</v>
      </c>
      <c r="F447" s="53">
        <v>0</v>
      </c>
      <c r="G447" s="53">
        <v>6</v>
      </c>
      <c r="H447" s="53">
        <v>-1E-3</v>
      </c>
      <c r="I447" s="53">
        <v>2.2000000000000002</v>
      </c>
      <c r="J447" s="53" t="s">
        <v>160</v>
      </c>
      <c r="K447" s="53">
        <v>3.1</v>
      </c>
      <c r="L447" s="53" t="s">
        <v>160</v>
      </c>
      <c r="M447" s="54">
        <v>4.9039351851851855E-2</v>
      </c>
      <c r="N447" s="53">
        <v>4.3</v>
      </c>
      <c r="O447" s="53" t="s">
        <v>160</v>
      </c>
      <c r="P447" s="54">
        <v>4.8946759259259259E-2</v>
      </c>
      <c r="Q447" s="53">
        <v>1.7</v>
      </c>
      <c r="R447" s="53" t="s">
        <v>160</v>
      </c>
      <c r="S447" s="53">
        <v>0.8</v>
      </c>
      <c r="T447" s="53">
        <v>54</v>
      </c>
      <c r="U447" s="53">
        <v>0</v>
      </c>
      <c r="V447" s="53">
        <v>76</v>
      </c>
      <c r="W447" s="53">
        <v>0</v>
      </c>
      <c r="X447" s="53">
        <v>0.499</v>
      </c>
      <c r="Y447" s="53">
        <v>18.64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0.19260002427020464</v>
      </c>
      <c r="AC447" s="63" t="s">
        <v>204</v>
      </c>
    </row>
    <row r="448" spans="1:46">
      <c r="A448" s="11">
        <v>448</v>
      </c>
      <c r="B448" s="57">
        <v>44930</v>
      </c>
      <c r="C448" s="54">
        <v>6.25E-2</v>
      </c>
      <c r="D448" s="53">
        <v>4.5999999999999996</v>
      </c>
      <c r="E448" s="53">
        <v>12.8</v>
      </c>
      <c r="F448" s="53">
        <v>0</v>
      </c>
      <c r="G448" s="53">
        <v>5.6</v>
      </c>
      <c r="H448" s="53">
        <v>-1E-3</v>
      </c>
      <c r="I448" s="53">
        <v>2.5</v>
      </c>
      <c r="J448" s="53" t="s">
        <v>160</v>
      </c>
      <c r="K448" s="53">
        <v>2.5</v>
      </c>
      <c r="L448" s="53" t="s">
        <v>160</v>
      </c>
      <c r="M448" s="54">
        <v>6.2384259259259257E-2</v>
      </c>
      <c r="N448" s="53">
        <v>5.4</v>
      </c>
      <c r="O448" s="53" t="s">
        <v>160</v>
      </c>
      <c r="P448" s="54">
        <v>5.752314814814815E-2</v>
      </c>
      <c r="Q448" s="53">
        <v>1.9</v>
      </c>
      <c r="R448" s="53" t="s">
        <v>153</v>
      </c>
      <c r="S448" s="53">
        <v>0.9</v>
      </c>
      <c r="T448" s="53">
        <v>55.5</v>
      </c>
      <c r="U448" s="53">
        <v>0</v>
      </c>
      <c r="V448" s="53">
        <v>77</v>
      </c>
      <c r="W448" s="53">
        <v>0</v>
      </c>
      <c r="X448" s="53">
        <v>0.499</v>
      </c>
      <c r="Y448" s="53">
        <v>18.61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0.19260002427020464</v>
      </c>
      <c r="AC448" s="63" t="s">
        <v>204</v>
      </c>
    </row>
    <row r="449" spans="1:46">
      <c r="A449" s="11">
        <v>449</v>
      </c>
      <c r="B449" s="57">
        <v>44930</v>
      </c>
      <c r="C449" s="54">
        <v>6.9444444444444434E-2</v>
      </c>
      <c r="D449" s="53">
        <v>4.5999999999999996</v>
      </c>
      <c r="E449" s="53">
        <v>12.8</v>
      </c>
      <c r="F449" s="53">
        <v>0</v>
      </c>
      <c r="G449" s="53">
        <v>5.6</v>
      </c>
      <c r="H449" s="53">
        <v>-1E-3</v>
      </c>
      <c r="I449" s="53">
        <v>2.1</v>
      </c>
      <c r="J449" s="53" t="s">
        <v>156</v>
      </c>
      <c r="K449" s="53">
        <v>2.5</v>
      </c>
      <c r="L449" s="53" t="s">
        <v>156</v>
      </c>
      <c r="M449" s="54">
        <v>6.4386574074074068E-2</v>
      </c>
      <c r="N449" s="53">
        <v>3.9</v>
      </c>
      <c r="O449" s="53" t="s">
        <v>160</v>
      </c>
      <c r="P449" s="54">
        <v>6.4479166666666657E-2</v>
      </c>
      <c r="Q449" s="53">
        <v>2.8</v>
      </c>
      <c r="R449" s="53" t="s">
        <v>160</v>
      </c>
      <c r="S449" s="53">
        <v>0.5</v>
      </c>
      <c r="T449" s="53">
        <v>56.4</v>
      </c>
      <c r="U449" s="53">
        <v>0</v>
      </c>
      <c r="V449" s="53">
        <v>72</v>
      </c>
      <c r="W449" s="53">
        <v>0</v>
      </c>
      <c r="X449" s="53">
        <v>0.499</v>
      </c>
      <c r="Y449" s="53">
        <v>18.63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0.19260002427020464</v>
      </c>
      <c r="AC449" s="63" t="s">
        <v>204</v>
      </c>
    </row>
    <row r="450" spans="1:46">
      <c r="A450" s="11">
        <v>450</v>
      </c>
      <c r="B450" s="57">
        <v>44930</v>
      </c>
      <c r="C450" s="54">
        <v>7.6388888888888895E-2</v>
      </c>
      <c r="D450" s="53">
        <v>4.5999999999999996</v>
      </c>
      <c r="E450" s="53">
        <v>12.7</v>
      </c>
      <c r="F450" s="53">
        <v>0</v>
      </c>
      <c r="G450" s="53">
        <v>5.2</v>
      </c>
      <c r="H450" s="53">
        <v>0</v>
      </c>
      <c r="I450" s="53">
        <v>1.9</v>
      </c>
      <c r="J450" s="53" t="s">
        <v>160</v>
      </c>
      <c r="K450" s="53">
        <v>2.2000000000000002</v>
      </c>
      <c r="L450" s="53" t="s">
        <v>160</v>
      </c>
      <c r="M450" s="54">
        <v>7.1099537037037031E-2</v>
      </c>
      <c r="N450" s="53">
        <v>3.3</v>
      </c>
      <c r="O450" s="53" t="s">
        <v>154</v>
      </c>
      <c r="P450" s="54">
        <v>7.0995370370370361E-2</v>
      </c>
      <c r="Q450" s="53">
        <v>1.6</v>
      </c>
      <c r="R450" s="53" t="s">
        <v>153</v>
      </c>
      <c r="S450" s="53">
        <v>0.5</v>
      </c>
      <c r="T450" s="53">
        <v>55.6</v>
      </c>
      <c r="U450" s="53">
        <v>1</v>
      </c>
      <c r="V450" s="53">
        <v>87</v>
      </c>
      <c r="W450" s="53">
        <v>0</v>
      </c>
      <c r="X450" s="53">
        <v>0.498</v>
      </c>
      <c r="Y450" s="53">
        <v>18.670000000000002</v>
      </c>
      <c r="Z450" s="11">
        <f t="shared" si="1042"/>
        <v>0</v>
      </c>
      <c r="AA450" s="11">
        <f t="shared" si="1043"/>
        <v>0</v>
      </c>
      <c r="AB450" s="53">
        <f t="shared" si="1044"/>
        <v>0.19212284638923507</v>
      </c>
      <c r="AC450" s="63" t="s">
        <v>204</v>
      </c>
    </row>
    <row r="451" spans="1:46">
      <c r="A451" s="11">
        <v>451</v>
      </c>
      <c r="B451" s="57">
        <v>44930</v>
      </c>
      <c r="C451" s="54">
        <v>8.3333333333333329E-2</v>
      </c>
      <c r="D451" s="53">
        <v>4.5</v>
      </c>
      <c r="E451" s="53">
        <v>12.7</v>
      </c>
      <c r="F451" s="53">
        <v>0</v>
      </c>
      <c r="G451" s="53">
        <v>5.6</v>
      </c>
      <c r="H451" s="53">
        <v>-1E-3</v>
      </c>
      <c r="I451" s="53">
        <v>2.1</v>
      </c>
      <c r="J451" s="53" t="s">
        <v>156</v>
      </c>
      <c r="K451" s="53">
        <v>2.1</v>
      </c>
      <c r="L451" s="53" t="s">
        <v>156</v>
      </c>
      <c r="M451" s="54">
        <v>8.3333333333333329E-2</v>
      </c>
      <c r="N451" s="53">
        <v>4.0999999999999996</v>
      </c>
      <c r="O451" s="53" t="s">
        <v>156</v>
      </c>
      <c r="P451" s="54">
        <v>8.1296296296296297E-2</v>
      </c>
      <c r="Q451" s="53">
        <v>3.7</v>
      </c>
      <c r="R451" s="53" t="s">
        <v>156</v>
      </c>
      <c r="S451" s="53">
        <v>0.6</v>
      </c>
      <c r="T451" s="53">
        <v>54.1</v>
      </c>
      <c r="U451" s="53">
        <v>0</v>
      </c>
      <c r="V451" s="53">
        <v>81</v>
      </c>
      <c r="W451" s="53">
        <v>0</v>
      </c>
      <c r="X451" s="53">
        <v>0.499</v>
      </c>
      <c r="Y451" s="53">
        <v>18.64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0.19260002427020464</v>
      </c>
      <c r="AC451" s="63" t="s">
        <v>204</v>
      </c>
      <c r="AE451" s="11">
        <f t="shared" ref="AE451" si="1189">SUM(F451:F456)</f>
        <v>0</v>
      </c>
      <c r="AF451" s="11">
        <f t="shared" ref="AF451" si="1190">AVERAGE(AB451:AB456)</f>
        <v>0.19220237603606335</v>
      </c>
      <c r="AG451" s="11">
        <f t="shared" ref="AG451" si="1191">AVERAGE(G451:G456)</f>
        <v>5.8</v>
      </c>
      <c r="AH451" s="11" t="e">
        <f t="shared" ref="AH451" si="1192">AVERAGE(AC451:AC456)</f>
        <v>#DIV/0!</v>
      </c>
      <c r="AI451" s="11">
        <f t="shared" ref="AI451" si="1193">AVERAGE(T451:T456)</f>
        <v>52.449999999999996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541</v>
      </c>
      <c r="AM451" s="17">
        <f t="shared" ref="AM451" si="1197">AVERAGE(W451:W456)</f>
        <v>0</v>
      </c>
      <c r="AN451" s="11">
        <f t="shared" ref="AN451" si="1198">AVERAGE(I451:I456)</f>
        <v>2.1</v>
      </c>
      <c r="AO451" s="11">
        <f t="shared" ref="AO451" si="1199">MAX(K451:K456)</f>
        <v>2.2999999999999998</v>
      </c>
      <c r="AP451" s="13" t="str">
        <f t="shared" ref="AP451" ca="1" si="1200">INDIRECT(ADDRESS(MATCH(AO451,K451:K456,0)+A451-1,12))</f>
        <v>S</v>
      </c>
      <c r="AQ451" s="13">
        <f t="shared" ref="AQ451" ca="1" si="1201">INDIRECT(ADDRESS(MATCH(AO451,K451:K456,0)+A451-1,13))</f>
        <v>0.11093750000000001</v>
      </c>
      <c r="AR451" s="11">
        <f t="shared" ref="AR451" si="1202">MAX(N451:N456)</f>
        <v>5</v>
      </c>
      <c r="AS451" s="13" t="str">
        <f t="shared" ref="AS451" ca="1" si="1203">INDIRECT(ADDRESS(MATCH(AR451,N451:N456,0)+A451-1,15))</f>
        <v>WSW</v>
      </c>
      <c r="AT451" s="13">
        <f t="shared" ref="AT451" ca="1" si="1204">INDIRECT(ADDRESS(MATCH(AR451,N451:N456,0)+A451-1,16))</f>
        <v>9.8599537037037041E-2</v>
      </c>
    </row>
    <row r="452" spans="1:46">
      <c r="A452" s="11">
        <v>452</v>
      </c>
      <c r="B452" s="57">
        <v>44930</v>
      </c>
      <c r="C452" s="54">
        <v>9.0277777777777776E-2</v>
      </c>
      <c r="D452" s="53">
        <v>4.4000000000000004</v>
      </c>
      <c r="E452" s="53">
        <v>12.8</v>
      </c>
      <c r="F452" s="53">
        <v>0</v>
      </c>
      <c r="G452" s="53">
        <v>6.1</v>
      </c>
      <c r="H452" s="53">
        <v>0</v>
      </c>
      <c r="I452" s="53">
        <v>2.2000000000000002</v>
      </c>
      <c r="J452" s="53" t="s">
        <v>160</v>
      </c>
      <c r="K452" s="53">
        <v>2.2000000000000002</v>
      </c>
      <c r="L452" s="53" t="s">
        <v>160</v>
      </c>
      <c r="M452" s="54">
        <v>8.9907407407407394E-2</v>
      </c>
      <c r="N452" s="53">
        <v>4.2</v>
      </c>
      <c r="O452" s="53" t="s">
        <v>161</v>
      </c>
      <c r="P452" s="54">
        <v>8.9456018518518518E-2</v>
      </c>
      <c r="Q452" s="53">
        <v>2.6</v>
      </c>
      <c r="R452" s="53" t="s">
        <v>161</v>
      </c>
      <c r="S452" s="53">
        <v>0.6</v>
      </c>
      <c r="T452" s="53">
        <v>50.3</v>
      </c>
      <c r="U452" s="53">
        <v>0</v>
      </c>
      <c r="V452" s="53">
        <v>75</v>
      </c>
      <c r="W452" s="53">
        <v>0</v>
      </c>
      <c r="X452" s="53">
        <v>0.498</v>
      </c>
      <c r="Y452" s="53">
        <v>18.68</v>
      </c>
      <c r="Z452" s="11">
        <f t="shared" si="1042"/>
        <v>0</v>
      </c>
      <c r="AA452" s="11">
        <f t="shared" si="1043"/>
        <v>0</v>
      </c>
      <c r="AB452" s="53">
        <f t="shared" si="1044"/>
        <v>0.19212284638923507</v>
      </c>
      <c r="AC452" s="63" t="s">
        <v>204</v>
      </c>
    </row>
    <row r="453" spans="1:46">
      <c r="A453" s="11">
        <v>453</v>
      </c>
      <c r="B453" s="57">
        <v>44930</v>
      </c>
      <c r="C453" s="54">
        <v>9.7222222222222224E-2</v>
      </c>
      <c r="D453" s="53">
        <v>4.3</v>
      </c>
      <c r="E453" s="53">
        <v>12.7</v>
      </c>
      <c r="F453" s="53">
        <v>0</v>
      </c>
      <c r="G453" s="53">
        <v>6</v>
      </c>
      <c r="H453" s="53">
        <v>0</v>
      </c>
      <c r="I453" s="53">
        <v>1.5</v>
      </c>
      <c r="J453" s="53" t="s">
        <v>160</v>
      </c>
      <c r="K453" s="53">
        <v>2.2000000000000002</v>
      </c>
      <c r="L453" s="53" t="s">
        <v>160</v>
      </c>
      <c r="M453" s="54">
        <v>9.0509259259259248E-2</v>
      </c>
      <c r="N453" s="53">
        <v>3</v>
      </c>
      <c r="O453" s="53" t="s">
        <v>154</v>
      </c>
      <c r="P453" s="54">
        <v>9.6412037037037046E-2</v>
      </c>
      <c r="Q453" s="53">
        <v>1.8</v>
      </c>
      <c r="R453" s="53" t="s">
        <v>161</v>
      </c>
      <c r="S453" s="53">
        <v>0.5</v>
      </c>
      <c r="T453" s="53">
        <v>50.8</v>
      </c>
      <c r="U453" s="53">
        <v>0</v>
      </c>
      <c r="V453" s="53">
        <v>77</v>
      </c>
      <c r="W453" s="53">
        <v>0</v>
      </c>
      <c r="X453" s="53">
        <v>0.498</v>
      </c>
      <c r="Y453" s="53">
        <v>18.649999999999999</v>
      </c>
      <c r="Z453" s="11">
        <f t="shared" si="1042"/>
        <v>0</v>
      </c>
      <c r="AA453" s="11">
        <f t="shared" si="1043"/>
        <v>0</v>
      </c>
      <c r="AB453" s="53">
        <f t="shared" si="1044"/>
        <v>0.19212284638923507</v>
      </c>
      <c r="AC453" s="63" t="s">
        <v>204</v>
      </c>
    </row>
    <row r="454" spans="1:46">
      <c r="A454" s="11">
        <v>454</v>
      </c>
      <c r="B454" s="57">
        <v>44930</v>
      </c>
      <c r="C454" s="54">
        <v>0.10416666666666667</v>
      </c>
      <c r="D454" s="53">
        <v>4.3</v>
      </c>
      <c r="E454" s="53">
        <v>12.7</v>
      </c>
      <c r="F454" s="53">
        <v>0</v>
      </c>
      <c r="G454" s="53">
        <v>5.6</v>
      </c>
      <c r="H454" s="53">
        <v>0</v>
      </c>
      <c r="I454" s="53">
        <v>2.2000000000000002</v>
      </c>
      <c r="J454" s="53" t="s">
        <v>160</v>
      </c>
      <c r="K454" s="53">
        <v>2.2000000000000002</v>
      </c>
      <c r="L454" s="53" t="s">
        <v>160</v>
      </c>
      <c r="M454" s="54">
        <v>0.10260416666666666</v>
      </c>
      <c r="N454" s="53">
        <v>5</v>
      </c>
      <c r="O454" s="53" t="s">
        <v>161</v>
      </c>
      <c r="P454" s="54">
        <v>9.8599537037037041E-2</v>
      </c>
      <c r="Q454" s="53">
        <v>2.6</v>
      </c>
      <c r="R454" s="53" t="s">
        <v>153</v>
      </c>
      <c r="S454" s="53">
        <v>0.8</v>
      </c>
      <c r="T454" s="53">
        <v>53.3</v>
      </c>
      <c r="U454" s="53">
        <v>0</v>
      </c>
      <c r="V454" s="53">
        <v>94</v>
      </c>
      <c r="W454" s="53">
        <v>0</v>
      </c>
      <c r="X454" s="53">
        <v>0.498</v>
      </c>
      <c r="Y454" s="53">
        <v>18.649999999999999</v>
      </c>
      <c r="Z454" s="11">
        <f t="shared" si="1042"/>
        <v>0</v>
      </c>
      <c r="AA454" s="11">
        <f t="shared" si="1043"/>
        <v>0</v>
      </c>
      <c r="AB454" s="53">
        <f t="shared" si="1044"/>
        <v>0.19212284638923507</v>
      </c>
      <c r="AC454" s="63" t="s">
        <v>204</v>
      </c>
    </row>
    <row r="455" spans="1:46">
      <c r="A455" s="11">
        <v>455</v>
      </c>
      <c r="B455" s="57">
        <v>44930</v>
      </c>
      <c r="C455" s="54">
        <v>0.1111111111111111</v>
      </c>
      <c r="D455" s="53">
        <v>4.3</v>
      </c>
      <c r="E455" s="53">
        <v>12.7</v>
      </c>
      <c r="F455" s="53">
        <v>0</v>
      </c>
      <c r="G455" s="53">
        <v>5.6</v>
      </c>
      <c r="H455" s="53">
        <v>-1E-3</v>
      </c>
      <c r="I455" s="53">
        <v>2.2999999999999998</v>
      </c>
      <c r="J455" s="53" t="s">
        <v>153</v>
      </c>
      <c r="K455" s="53">
        <v>2.2999999999999998</v>
      </c>
      <c r="L455" s="53" t="s">
        <v>153</v>
      </c>
      <c r="M455" s="54">
        <v>0.11093750000000001</v>
      </c>
      <c r="N455" s="53">
        <v>4</v>
      </c>
      <c r="O455" s="53" t="s">
        <v>160</v>
      </c>
      <c r="P455" s="54">
        <v>0.11004629629629629</v>
      </c>
      <c r="Q455" s="53">
        <v>1.6</v>
      </c>
      <c r="R455" s="53" t="s">
        <v>153</v>
      </c>
      <c r="S455" s="53">
        <v>0.5</v>
      </c>
      <c r="T455" s="53">
        <v>53.7</v>
      </c>
      <c r="U455" s="53">
        <v>0</v>
      </c>
      <c r="V455" s="53">
        <v>102</v>
      </c>
      <c r="W455" s="53">
        <v>0</v>
      </c>
      <c r="X455" s="53">
        <v>0.498</v>
      </c>
      <c r="Y455" s="53">
        <v>18.649999999999999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0.19212284638923507</v>
      </c>
      <c r="AC455" s="63" t="s">
        <v>204</v>
      </c>
    </row>
    <row r="456" spans="1:46">
      <c r="A456" s="11">
        <v>456</v>
      </c>
      <c r="B456" s="57">
        <v>44930</v>
      </c>
      <c r="C456" s="54">
        <v>0.11805555555555557</v>
      </c>
      <c r="D456" s="53">
        <v>4.2</v>
      </c>
      <c r="E456" s="53">
        <v>12.7</v>
      </c>
      <c r="F456" s="53">
        <v>0</v>
      </c>
      <c r="G456" s="53">
        <v>5.9</v>
      </c>
      <c r="H456" s="53">
        <v>0</v>
      </c>
      <c r="I456" s="53">
        <v>2.2999999999999998</v>
      </c>
      <c r="J456" s="53" t="s">
        <v>156</v>
      </c>
      <c r="K456" s="53">
        <v>2.2999999999999998</v>
      </c>
      <c r="L456" s="53" t="s">
        <v>156</v>
      </c>
      <c r="M456" s="54">
        <v>0.11805555555555557</v>
      </c>
      <c r="N456" s="53">
        <v>4.5999999999999996</v>
      </c>
      <c r="O456" s="53" t="s">
        <v>156</v>
      </c>
      <c r="P456" s="54">
        <v>0.11597222222222221</v>
      </c>
      <c r="Q456" s="53">
        <v>3.6</v>
      </c>
      <c r="R456" s="53" t="s">
        <v>153</v>
      </c>
      <c r="S456" s="53">
        <v>0.7</v>
      </c>
      <c r="T456" s="53">
        <v>52.5</v>
      </c>
      <c r="U456" s="53">
        <v>0</v>
      </c>
      <c r="V456" s="53">
        <v>112</v>
      </c>
      <c r="W456" s="53">
        <v>0</v>
      </c>
      <c r="X456" s="53">
        <v>0.498</v>
      </c>
      <c r="Y456" s="53">
        <v>18.71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0.19212284638923507</v>
      </c>
      <c r="AC456" s="63" t="s">
        <v>204</v>
      </c>
    </row>
    <row r="457" spans="1:46">
      <c r="A457" s="11">
        <v>457</v>
      </c>
      <c r="B457" s="57">
        <v>44930</v>
      </c>
      <c r="C457" s="54">
        <v>0.125</v>
      </c>
      <c r="D457" s="53">
        <v>4.2</v>
      </c>
      <c r="E457" s="53">
        <v>12.7</v>
      </c>
      <c r="F457" s="53">
        <v>0</v>
      </c>
      <c r="G457" s="53">
        <v>5.6</v>
      </c>
      <c r="H457" s="53">
        <v>-1E-3</v>
      </c>
      <c r="I457" s="53">
        <v>2.1</v>
      </c>
      <c r="J457" s="53" t="s">
        <v>156</v>
      </c>
      <c r="K457" s="53">
        <v>2.5</v>
      </c>
      <c r="L457" s="53" t="s">
        <v>153</v>
      </c>
      <c r="M457" s="54">
        <v>0.12224537037037037</v>
      </c>
      <c r="N457" s="53">
        <v>4.2</v>
      </c>
      <c r="O457" s="53" t="s">
        <v>153</v>
      </c>
      <c r="P457" s="54">
        <v>0.11818287037037038</v>
      </c>
      <c r="Q457" s="53">
        <v>2.2000000000000002</v>
      </c>
      <c r="R457" s="53" t="s">
        <v>153</v>
      </c>
      <c r="S457" s="53">
        <v>0.6</v>
      </c>
      <c r="T457" s="53">
        <v>53.6</v>
      </c>
      <c r="U457" s="53">
        <v>1</v>
      </c>
      <c r="V457" s="53">
        <v>84</v>
      </c>
      <c r="W457" s="53">
        <v>0</v>
      </c>
      <c r="X457" s="53">
        <v>0.498</v>
      </c>
      <c r="Y457" s="53">
        <v>18.72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0.19212284638923507</v>
      </c>
      <c r="AC457" s="63" t="s">
        <v>204</v>
      </c>
      <c r="AE457" s="11">
        <f t="shared" ref="AE457" si="1208">SUM(F457:F462)</f>
        <v>0</v>
      </c>
      <c r="AF457" s="11">
        <f t="shared" ref="AF457" si="1209">AVERAGE(AB457:AB462)</f>
        <v>0.19212284638923507</v>
      </c>
      <c r="AG457" s="11">
        <f t="shared" ref="AG457" si="1210">AVERAGE(G457:G462)</f>
        <v>6.3</v>
      </c>
      <c r="AH457" s="11" t="e">
        <f t="shared" ref="AH457" si="1211">AVERAGE(AC457:AC462)</f>
        <v>#DIV/0!</v>
      </c>
      <c r="AI457" s="11">
        <f t="shared" ref="AI457" si="1212">AVERAGE(T457:T462)</f>
        <v>49.866666666666674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459</v>
      </c>
      <c r="AM457" s="17">
        <f t="shared" ref="AM457" si="1216">AVERAGE(W457:W462)</f>
        <v>0</v>
      </c>
      <c r="AN457" s="11">
        <f t="shared" ref="AN457" si="1217">AVERAGE(I457:I462)</f>
        <v>2.9000000000000004</v>
      </c>
      <c r="AO457" s="11">
        <f t="shared" ref="AO457" si="1218">MAX(K457:K462)</f>
        <v>3.9</v>
      </c>
      <c r="AP457" s="13" t="str">
        <f t="shared" ref="AP457" ca="1" si="1219">INDIRECT(ADDRESS(MATCH(AO457,K457:K462,0)+A457-1,12))</f>
        <v>WSW</v>
      </c>
      <c r="AQ457" s="13">
        <f t="shared" ref="AQ457" ca="1" si="1220">INDIRECT(ADDRESS(MATCH(AO457,K457:K462,0)+A457-1,13))</f>
        <v>0.15597222222222221</v>
      </c>
      <c r="AR457" s="11">
        <f t="shared" ref="AR457" si="1221">MAX(N457:N462)</f>
        <v>7</v>
      </c>
      <c r="AS457" s="13" t="str">
        <f t="shared" ref="AS457" ca="1" si="1222">INDIRECT(ADDRESS(MATCH(AR457,N457:N462,0)+A457-1,15))</f>
        <v>WSW</v>
      </c>
      <c r="AT457" s="13">
        <f t="shared" ref="AT457" ca="1" si="1223">INDIRECT(ADDRESS(MATCH(AR457,N457:N462,0)+A457-1,16))</f>
        <v>0.15453703703703703</v>
      </c>
    </row>
    <row r="458" spans="1:46">
      <c r="A458" s="11">
        <v>458</v>
      </c>
      <c r="B458" s="57">
        <v>44930</v>
      </c>
      <c r="C458" s="54">
        <v>0.13194444444444445</v>
      </c>
      <c r="D458" s="53">
        <v>4.2</v>
      </c>
      <c r="E458" s="53">
        <v>12.7</v>
      </c>
      <c r="F458" s="53">
        <v>0</v>
      </c>
      <c r="G458" s="53">
        <v>6.3</v>
      </c>
      <c r="H458" s="53">
        <v>0</v>
      </c>
      <c r="I458" s="53">
        <v>2.7</v>
      </c>
      <c r="J458" s="53" t="s">
        <v>156</v>
      </c>
      <c r="K458" s="53">
        <v>2.7</v>
      </c>
      <c r="L458" s="53" t="s">
        <v>156</v>
      </c>
      <c r="M458" s="54">
        <v>0.13194444444444445</v>
      </c>
      <c r="N458" s="53">
        <v>4.5999999999999996</v>
      </c>
      <c r="O458" s="53" t="s">
        <v>156</v>
      </c>
      <c r="P458" s="54">
        <v>0.12707175925925926</v>
      </c>
      <c r="Q458" s="53">
        <v>2.8</v>
      </c>
      <c r="R458" s="53" t="s">
        <v>161</v>
      </c>
      <c r="S458" s="53">
        <v>0.7</v>
      </c>
      <c r="T458" s="53">
        <v>50.7</v>
      </c>
      <c r="U458" s="53">
        <v>0</v>
      </c>
      <c r="V458" s="53">
        <v>77</v>
      </c>
      <c r="W458" s="53">
        <v>0</v>
      </c>
      <c r="X458" s="53">
        <v>0.498</v>
      </c>
      <c r="Y458" s="53">
        <v>18.72</v>
      </c>
      <c r="Z458" s="11">
        <f t="shared" si="1205"/>
        <v>0</v>
      </c>
      <c r="AA458" s="11">
        <f t="shared" si="1206"/>
        <v>0</v>
      </c>
      <c r="AB458" s="53">
        <f t="shared" si="1207"/>
        <v>0.19212284638923507</v>
      </c>
      <c r="AC458" s="63" t="s">
        <v>204</v>
      </c>
    </row>
    <row r="459" spans="1:46">
      <c r="A459" s="11">
        <v>459</v>
      </c>
      <c r="B459" s="57">
        <v>44930</v>
      </c>
      <c r="C459" s="54">
        <v>0.1388888888888889</v>
      </c>
      <c r="D459" s="53">
        <v>4.3</v>
      </c>
      <c r="E459" s="53">
        <v>12.7</v>
      </c>
      <c r="F459" s="53">
        <v>0</v>
      </c>
      <c r="G459" s="53">
        <v>6.5</v>
      </c>
      <c r="H459" s="53">
        <v>1E-3</v>
      </c>
      <c r="I459" s="53">
        <v>3.3</v>
      </c>
      <c r="J459" s="53" t="s">
        <v>161</v>
      </c>
      <c r="K459" s="53">
        <v>3.3</v>
      </c>
      <c r="L459" s="53" t="s">
        <v>161</v>
      </c>
      <c r="M459" s="54">
        <v>0.1388888888888889</v>
      </c>
      <c r="N459" s="53">
        <v>6.1</v>
      </c>
      <c r="O459" s="53" t="s">
        <v>161</v>
      </c>
      <c r="P459" s="54">
        <v>0.13443287037037036</v>
      </c>
      <c r="Q459" s="53">
        <v>3.3</v>
      </c>
      <c r="R459" s="53" t="s">
        <v>161</v>
      </c>
      <c r="S459" s="53">
        <v>0.9</v>
      </c>
      <c r="T459" s="53">
        <v>48.6</v>
      </c>
      <c r="U459" s="53">
        <v>0</v>
      </c>
      <c r="V459" s="53">
        <v>66</v>
      </c>
      <c r="W459" s="53">
        <v>0</v>
      </c>
      <c r="X459" s="53">
        <v>0.498</v>
      </c>
      <c r="Y459" s="53">
        <v>18.72</v>
      </c>
      <c r="Z459" s="11">
        <f t="shared" si="1205"/>
        <v>0.60000000000000009</v>
      </c>
      <c r="AA459" s="11">
        <f t="shared" si="1206"/>
        <v>0</v>
      </c>
      <c r="AB459" s="53">
        <f t="shared" si="1207"/>
        <v>0.19212284638923507</v>
      </c>
      <c r="AC459" s="63" t="s">
        <v>204</v>
      </c>
    </row>
    <row r="460" spans="1:46">
      <c r="A460" s="11">
        <v>460</v>
      </c>
      <c r="B460" s="57">
        <v>44930</v>
      </c>
      <c r="C460" s="54">
        <v>0.14583333333333334</v>
      </c>
      <c r="D460" s="53">
        <v>4.4000000000000004</v>
      </c>
      <c r="E460" s="53">
        <v>12.7</v>
      </c>
      <c r="F460" s="53">
        <v>0</v>
      </c>
      <c r="G460" s="53">
        <v>6.4</v>
      </c>
      <c r="H460" s="53">
        <v>0</v>
      </c>
      <c r="I460" s="53">
        <v>2.8</v>
      </c>
      <c r="J460" s="53" t="s">
        <v>161</v>
      </c>
      <c r="K460" s="53">
        <v>3.5</v>
      </c>
      <c r="L460" s="53" t="s">
        <v>161</v>
      </c>
      <c r="M460" s="54">
        <v>0.14002314814814815</v>
      </c>
      <c r="N460" s="53">
        <v>5.2</v>
      </c>
      <c r="O460" s="53" t="s">
        <v>161</v>
      </c>
      <c r="P460" s="54">
        <v>0.1398611111111111</v>
      </c>
      <c r="Q460" s="53">
        <v>2.5</v>
      </c>
      <c r="R460" s="53" t="s">
        <v>156</v>
      </c>
      <c r="S460" s="53">
        <v>0.8</v>
      </c>
      <c r="T460" s="53">
        <v>49.7</v>
      </c>
      <c r="U460" s="53">
        <v>0</v>
      </c>
      <c r="V460" s="53">
        <v>77</v>
      </c>
      <c r="W460" s="53">
        <v>0</v>
      </c>
      <c r="X460" s="53">
        <v>0.498</v>
      </c>
      <c r="Y460" s="53">
        <v>18.72</v>
      </c>
      <c r="Z460" s="11">
        <f t="shared" si="1205"/>
        <v>0</v>
      </c>
      <c r="AA460" s="11">
        <f t="shared" si="1206"/>
        <v>0</v>
      </c>
      <c r="AB460" s="53">
        <f t="shared" si="1207"/>
        <v>0.19212284638923507</v>
      </c>
      <c r="AC460" s="63" t="s">
        <v>204</v>
      </c>
    </row>
    <row r="461" spans="1:46">
      <c r="A461" s="11">
        <v>461</v>
      </c>
      <c r="B461" s="57">
        <v>44930</v>
      </c>
      <c r="C461" s="54">
        <v>0.15277777777777776</v>
      </c>
      <c r="D461" s="53">
        <v>4.5999999999999996</v>
      </c>
      <c r="E461" s="53">
        <v>12.7</v>
      </c>
      <c r="F461" s="53">
        <v>0</v>
      </c>
      <c r="G461" s="53">
        <v>6.6</v>
      </c>
      <c r="H461" s="53">
        <v>0</v>
      </c>
      <c r="I461" s="53">
        <v>3.3</v>
      </c>
      <c r="J461" s="53" t="s">
        <v>161</v>
      </c>
      <c r="K461" s="53">
        <v>3.3</v>
      </c>
      <c r="L461" s="53" t="s">
        <v>161</v>
      </c>
      <c r="M461" s="54">
        <v>0.15277777777777776</v>
      </c>
      <c r="N461" s="53">
        <v>6.7</v>
      </c>
      <c r="O461" s="53" t="s">
        <v>160</v>
      </c>
      <c r="P461" s="54">
        <v>0.15262731481481481</v>
      </c>
      <c r="Q461" s="53">
        <v>3.9</v>
      </c>
      <c r="R461" s="53" t="s">
        <v>160</v>
      </c>
      <c r="S461" s="53">
        <v>1</v>
      </c>
      <c r="T461" s="53">
        <v>47.8</v>
      </c>
      <c r="U461" s="53">
        <v>1</v>
      </c>
      <c r="V461" s="53">
        <v>74</v>
      </c>
      <c r="W461" s="53">
        <v>0</v>
      </c>
      <c r="X461" s="53">
        <v>0.498</v>
      </c>
      <c r="Y461" s="53">
        <v>18.73</v>
      </c>
      <c r="Z461" s="11">
        <f t="shared" si="1205"/>
        <v>0</v>
      </c>
      <c r="AA461" s="11">
        <f t="shared" si="1206"/>
        <v>0</v>
      </c>
      <c r="AB461" s="53">
        <f t="shared" si="1207"/>
        <v>0.19212284638923507</v>
      </c>
      <c r="AC461" s="63" t="s">
        <v>204</v>
      </c>
    </row>
    <row r="462" spans="1:46">
      <c r="A462" s="11">
        <v>462</v>
      </c>
      <c r="B462" s="57">
        <v>44930</v>
      </c>
      <c r="C462" s="54">
        <v>0.15972222222222224</v>
      </c>
      <c r="D462" s="53">
        <v>4.8</v>
      </c>
      <c r="E462" s="53">
        <v>12.7</v>
      </c>
      <c r="F462" s="53">
        <v>0</v>
      </c>
      <c r="G462" s="53">
        <v>6.4</v>
      </c>
      <c r="H462" s="53">
        <v>0</v>
      </c>
      <c r="I462" s="53">
        <v>3.2</v>
      </c>
      <c r="J462" s="53" t="s">
        <v>161</v>
      </c>
      <c r="K462" s="53">
        <v>3.9</v>
      </c>
      <c r="L462" s="53" t="s">
        <v>161</v>
      </c>
      <c r="M462" s="54">
        <v>0.15597222222222221</v>
      </c>
      <c r="N462" s="53">
        <v>7</v>
      </c>
      <c r="O462" s="53" t="s">
        <v>161</v>
      </c>
      <c r="P462" s="54">
        <v>0.15453703703703703</v>
      </c>
      <c r="Q462" s="53">
        <v>1.7</v>
      </c>
      <c r="R462" s="53" t="s">
        <v>156</v>
      </c>
      <c r="S462" s="53">
        <v>1.4</v>
      </c>
      <c r="T462" s="53">
        <v>48.8</v>
      </c>
      <c r="U462" s="53">
        <v>0</v>
      </c>
      <c r="V462" s="53">
        <v>81</v>
      </c>
      <c r="W462" s="53">
        <v>0</v>
      </c>
      <c r="X462" s="53">
        <v>0.498</v>
      </c>
      <c r="Y462" s="53">
        <v>18.690000000000001</v>
      </c>
      <c r="Z462" s="11">
        <f t="shared" si="1205"/>
        <v>0</v>
      </c>
      <c r="AA462" s="11">
        <f t="shared" si="1206"/>
        <v>0</v>
      </c>
      <c r="AB462" s="53">
        <f t="shared" si="1207"/>
        <v>0.19212284638923507</v>
      </c>
      <c r="AC462" s="63" t="s">
        <v>204</v>
      </c>
    </row>
    <row r="463" spans="1:46">
      <c r="A463" s="11">
        <v>463</v>
      </c>
      <c r="B463" s="57">
        <v>44930</v>
      </c>
      <c r="C463" s="54">
        <v>0.16666666666666666</v>
      </c>
      <c r="D463" s="53">
        <v>4.9000000000000004</v>
      </c>
      <c r="E463" s="53">
        <v>12.7</v>
      </c>
      <c r="F463" s="53">
        <v>0</v>
      </c>
      <c r="G463" s="53">
        <v>6.4</v>
      </c>
      <c r="H463" s="53">
        <v>0</v>
      </c>
      <c r="I463" s="53">
        <v>2.9</v>
      </c>
      <c r="J463" s="53" t="s">
        <v>160</v>
      </c>
      <c r="K463" s="53">
        <v>3.2</v>
      </c>
      <c r="L463" s="53" t="s">
        <v>161</v>
      </c>
      <c r="M463" s="54">
        <v>0.15973379629629628</v>
      </c>
      <c r="N463" s="53">
        <v>5.2</v>
      </c>
      <c r="O463" s="53" t="s">
        <v>160</v>
      </c>
      <c r="P463" s="54">
        <v>0.16211805555555556</v>
      </c>
      <c r="Q463" s="53">
        <v>3.5</v>
      </c>
      <c r="R463" s="53" t="s">
        <v>161</v>
      </c>
      <c r="S463" s="53">
        <v>0.8</v>
      </c>
      <c r="T463" s="53">
        <v>49.2</v>
      </c>
      <c r="U463" s="53">
        <v>0</v>
      </c>
      <c r="V463" s="53">
        <v>90</v>
      </c>
      <c r="W463" s="53">
        <v>0</v>
      </c>
      <c r="X463" s="53">
        <v>0.498</v>
      </c>
      <c r="Y463" s="53">
        <v>18.72</v>
      </c>
      <c r="Z463" s="11">
        <f t="shared" si="1205"/>
        <v>0</v>
      </c>
      <c r="AA463" s="11">
        <f t="shared" si="1206"/>
        <v>0</v>
      </c>
      <c r="AB463" s="53">
        <f t="shared" si="1207"/>
        <v>0.19212284638923507</v>
      </c>
      <c r="AC463" s="63" t="s">
        <v>204</v>
      </c>
      <c r="AE463" s="11">
        <f t="shared" ref="AE463" si="1224">SUM(F463:F468)</f>
        <v>0</v>
      </c>
      <c r="AF463" s="11">
        <f t="shared" ref="AF463" si="1225">AVERAGE(AB463:AB468)</f>
        <v>0.19212284638923507</v>
      </c>
      <c r="AG463" s="11">
        <f t="shared" ref="AG463" si="1226">AVERAGE(G463:G468)</f>
        <v>6.0166666666666666</v>
      </c>
      <c r="AH463" s="11" t="e">
        <f t="shared" ref="AH463" si="1227">AVERAGE(AC463:AC468)</f>
        <v>#DIV/0!</v>
      </c>
      <c r="AI463" s="11">
        <f t="shared" ref="AI463" si="1228">AVERAGE(T463:T468)</f>
        <v>50.933333333333337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466</v>
      </c>
      <c r="AM463" s="17">
        <f t="shared" ref="AM463" si="1232">AVERAGE(W463:W468)</f>
        <v>0</v>
      </c>
      <c r="AN463" s="11">
        <f t="shared" ref="AN463" si="1233">AVERAGE(I463:I468)</f>
        <v>2.8333333333333335</v>
      </c>
      <c r="AO463" s="11">
        <f t="shared" ref="AO463" si="1234">MAX(K463:K468)</f>
        <v>3.7</v>
      </c>
      <c r="AP463" s="13" t="str">
        <f t="shared" ref="AP463" ca="1" si="1235">INDIRECT(ADDRESS(MATCH(AO463,K463:K468,0)+A463-1,12))</f>
        <v>WSW</v>
      </c>
      <c r="AQ463" s="13">
        <f t="shared" ref="AQ463" ca="1" si="1236">INDIRECT(ADDRESS(MATCH(AO463,K463:K468,0)+A463-1,13))</f>
        <v>0.1837037037037037</v>
      </c>
      <c r="AR463" s="11">
        <f t="shared" ref="AR463" si="1237">MAX(N463:N468)</f>
        <v>6.9</v>
      </c>
      <c r="AS463" s="13" t="str">
        <f t="shared" ref="AS463" ca="1" si="1238">INDIRECT(ADDRESS(MATCH(AR463,N463:N468,0)+A463-1,15))</f>
        <v>WSW</v>
      </c>
      <c r="AT463" s="13">
        <f t="shared" ref="AT463" ca="1" si="1239">INDIRECT(ADDRESS(MATCH(AR463,N463:N468,0)+A463-1,16))</f>
        <v>0.18194444444444444</v>
      </c>
    </row>
    <row r="464" spans="1:46">
      <c r="A464" s="11">
        <v>464</v>
      </c>
      <c r="B464" s="57">
        <v>44930</v>
      </c>
      <c r="C464" s="54">
        <v>0.17361111111111113</v>
      </c>
      <c r="D464" s="53">
        <v>5</v>
      </c>
      <c r="E464" s="53">
        <v>12.7</v>
      </c>
      <c r="F464" s="53">
        <v>0</v>
      </c>
      <c r="G464" s="53">
        <v>6.7</v>
      </c>
      <c r="H464" s="53">
        <v>0</v>
      </c>
      <c r="I464" s="53">
        <v>3</v>
      </c>
      <c r="J464" s="53" t="s">
        <v>160</v>
      </c>
      <c r="K464" s="53">
        <v>3</v>
      </c>
      <c r="L464" s="53" t="s">
        <v>160</v>
      </c>
      <c r="M464" s="54">
        <v>0.17334490740740741</v>
      </c>
      <c r="N464" s="53">
        <v>5.5</v>
      </c>
      <c r="O464" s="53" t="s">
        <v>160</v>
      </c>
      <c r="P464" s="54">
        <v>0.1678587962962963</v>
      </c>
      <c r="Q464" s="53">
        <v>3</v>
      </c>
      <c r="R464" s="53" t="s">
        <v>160</v>
      </c>
      <c r="S464" s="53">
        <v>0.8</v>
      </c>
      <c r="T464" s="53">
        <v>47.6</v>
      </c>
      <c r="U464" s="53">
        <v>0</v>
      </c>
      <c r="V464" s="53">
        <v>74</v>
      </c>
      <c r="W464" s="53">
        <v>0</v>
      </c>
      <c r="X464" s="53">
        <v>0.498</v>
      </c>
      <c r="Y464" s="53">
        <v>18.739999999999998</v>
      </c>
      <c r="Z464" s="11">
        <f t="shared" si="1205"/>
        <v>0</v>
      </c>
      <c r="AA464" s="11">
        <f t="shared" si="1206"/>
        <v>0</v>
      </c>
      <c r="AB464" s="53">
        <f t="shared" si="1207"/>
        <v>0.19212284638923507</v>
      </c>
      <c r="AC464" s="63" t="s">
        <v>204</v>
      </c>
    </row>
    <row r="465" spans="1:46">
      <c r="A465" s="11">
        <v>465</v>
      </c>
      <c r="B465" s="57">
        <v>44930</v>
      </c>
      <c r="C465" s="54">
        <v>0.18055555555555555</v>
      </c>
      <c r="D465" s="53">
        <v>5.0999999999999996</v>
      </c>
      <c r="E465" s="53">
        <v>12.7</v>
      </c>
      <c r="F465" s="53">
        <v>0</v>
      </c>
      <c r="G465" s="53">
        <v>6.6</v>
      </c>
      <c r="H465" s="53">
        <v>0</v>
      </c>
      <c r="I465" s="53">
        <v>3.3</v>
      </c>
      <c r="J465" s="53" t="s">
        <v>161</v>
      </c>
      <c r="K465" s="53">
        <v>3.3</v>
      </c>
      <c r="L465" s="53" t="s">
        <v>161</v>
      </c>
      <c r="M465" s="54">
        <v>0.17983796296296295</v>
      </c>
      <c r="N465" s="53">
        <v>6.6</v>
      </c>
      <c r="O465" s="53" t="s">
        <v>154</v>
      </c>
      <c r="P465" s="54">
        <v>0.17788194444444447</v>
      </c>
      <c r="Q465" s="53">
        <v>2.8</v>
      </c>
      <c r="R465" s="53" t="s">
        <v>161</v>
      </c>
      <c r="S465" s="53">
        <v>0.9</v>
      </c>
      <c r="T465" s="53">
        <v>47.8</v>
      </c>
      <c r="U465" s="53">
        <v>0</v>
      </c>
      <c r="V465" s="53">
        <v>56</v>
      </c>
      <c r="W465" s="53">
        <v>0</v>
      </c>
      <c r="X465" s="53">
        <v>0.498</v>
      </c>
      <c r="Y465" s="53">
        <v>18.71</v>
      </c>
      <c r="Z465" s="11">
        <f t="shared" si="1205"/>
        <v>0</v>
      </c>
      <c r="AA465" s="11">
        <f t="shared" si="1206"/>
        <v>0</v>
      </c>
      <c r="AB465" s="53">
        <f t="shared" si="1207"/>
        <v>0.19212284638923507</v>
      </c>
      <c r="AC465" s="63" t="s">
        <v>204</v>
      </c>
    </row>
    <row r="466" spans="1:46">
      <c r="A466" s="11">
        <v>466</v>
      </c>
      <c r="B466" s="57">
        <v>44930</v>
      </c>
      <c r="C466" s="54">
        <v>0.1875</v>
      </c>
      <c r="D466" s="53">
        <v>5.2</v>
      </c>
      <c r="E466" s="53">
        <v>12.7</v>
      </c>
      <c r="F466" s="53">
        <v>0</v>
      </c>
      <c r="G466" s="53">
        <v>6</v>
      </c>
      <c r="H466" s="53">
        <v>-1E-3</v>
      </c>
      <c r="I466" s="53">
        <v>3.2</v>
      </c>
      <c r="J466" s="53" t="s">
        <v>160</v>
      </c>
      <c r="K466" s="53">
        <v>3.7</v>
      </c>
      <c r="L466" s="53" t="s">
        <v>161</v>
      </c>
      <c r="M466" s="54">
        <v>0.1837037037037037</v>
      </c>
      <c r="N466" s="53">
        <v>6.9</v>
      </c>
      <c r="O466" s="53" t="s">
        <v>161</v>
      </c>
      <c r="P466" s="54">
        <v>0.18194444444444444</v>
      </c>
      <c r="Q466" s="53">
        <v>1.7</v>
      </c>
      <c r="R466" s="53" t="s">
        <v>156</v>
      </c>
      <c r="S466" s="53">
        <v>1.1000000000000001</v>
      </c>
      <c r="T466" s="53">
        <v>50.8</v>
      </c>
      <c r="U466" s="53">
        <v>1</v>
      </c>
      <c r="V466" s="53">
        <v>65</v>
      </c>
      <c r="W466" s="53">
        <v>0</v>
      </c>
      <c r="X466" s="53">
        <v>0.498</v>
      </c>
      <c r="Y466" s="53">
        <v>18.670000000000002</v>
      </c>
      <c r="Z466" s="11">
        <f t="shared" si="1205"/>
        <v>-0.60000000000000009</v>
      </c>
      <c r="AA466" s="11">
        <f t="shared" si="1206"/>
        <v>0</v>
      </c>
      <c r="AB466" s="53">
        <f t="shared" si="1207"/>
        <v>0.19212284638923507</v>
      </c>
      <c r="AC466" s="63" t="s">
        <v>204</v>
      </c>
    </row>
    <row r="467" spans="1:46">
      <c r="A467" s="11">
        <v>467</v>
      </c>
      <c r="B467" s="57">
        <v>44930</v>
      </c>
      <c r="C467" s="54">
        <v>0.19444444444444445</v>
      </c>
      <c r="D467" s="53">
        <v>5.3</v>
      </c>
      <c r="E467" s="53">
        <v>12.7</v>
      </c>
      <c r="F467" s="53">
        <v>0</v>
      </c>
      <c r="G467" s="53">
        <v>5.3</v>
      </c>
      <c r="H467" s="53">
        <v>-2E-3</v>
      </c>
      <c r="I467" s="53">
        <v>2.4</v>
      </c>
      <c r="J467" s="53" t="s">
        <v>153</v>
      </c>
      <c r="K467" s="53">
        <v>3.2</v>
      </c>
      <c r="L467" s="53" t="s">
        <v>160</v>
      </c>
      <c r="M467" s="54">
        <v>0.18751157407407407</v>
      </c>
      <c r="N467" s="53">
        <v>3.7</v>
      </c>
      <c r="O467" s="53" t="s">
        <v>153</v>
      </c>
      <c r="P467" s="54">
        <v>0.18952546296296294</v>
      </c>
      <c r="Q467" s="53">
        <v>2.4</v>
      </c>
      <c r="R467" s="53" t="s">
        <v>153</v>
      </c>
      <c r="S467" s="53">
        <v>0.5</v>
      </c>
      <c r="T467" s="53">
        <v>54.5</v>
      </c>
      <c r="U467" s="53">
        <v>0</v>
      </c>
      <c r="V467" s="53">
        <v>90</v>
      </c>
      <c r="W467" s="53">
        <v>0</v>
      </c>
      <c r="X467" s="53">
        <v>0.498</v>
      </c>
      <c r="Y467" s="53">
        <v>18.73</v>
      </c>
      <c r="Z467" s="11">
        <f t="shared" si="1205"/>
        <v>-1.2000000000000002</v>
      </c>
      <c r="AA467" s="11">
        <f t="shared" si="1206"/>
        <v>0</v>
      </c>
      <c r="AB467" s="53">
        <f t="shared" si="1207"/>
        <v>0.19212284638923507</v>
      </c>
      <c r="AC467" s="63" t="s">
        <v>204</v>
      </c>
    </row>
    <row r="468" spans="1:46">
      <c r="A468" s="11">
        <v>468</v>
      </c>
      <c r="B468" s="57">
        <v>44930</v>
      </c>
      <c r="C468" s="54">
        <v>0.20138888888888887</v>
      </c>
      <c r="D468" s="53">
        <v>5.2</v>
      </c>
      <c r="E468" s="53">
        <v>12.7</v>
      </c>
      <c r="F468" s="53">
        <v>0</v>
      </c>
      <c r="G468" s="53">
        <v>5.0999999999999996</v>
      </c>
      <c r="H468" s="53">
        <v>-1E-3</v>
      </c>
      <c r="I468" s="53">
        <v>2.2000000000000002</v>
      </c>
      <c r="J468" s="53" t="s">
        <v>153</v>
      </c>
      <c r="K468" s="53">
        <v>2.4</v>
      </c>
      <c r="L468" s="53" t="s">
        <v>153</v>
      </c>
      <c r="M468" s="54">
        <v>0.19471064814814812</v>
      </c>
      <c r="N468" s="53">
        <v>3.5</v>
      </c>
      <c r="O468" s="53" t="s">
        <v>153</v>
      </c>
      <c r="P468" s="54">
        <v>0.19755787037037034</v>
      </c>
      <c r="Q468" s="53">
        <v>2.7</v>
      </c>
      <c r="R468" s="53" t="s">
        <v>156</v>
      </c>
      <c r="S468" s="53">
        <v>0.4</v>
      </c>
      <c r="T468" s="53">
        <v>55.7</v>
      </c>
      <c r="U468" s="53">
        <v>1</v>
      </c>
      <c r="V468" s="53">
        <v>91</v>
      </c>
      <c r="W468" s="53">
        <v>0</v>
      </c>
      <c r="X468" s="53">
        <v>0.498</v>
      </c>
      <c r="Y468" s="53">
        <v>18.72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0.19212284638923507</v>
      </c>
      <c r="AC468" s="63" t="s">
        <v>204</v>
      </c>
    </row>
    <row r="469" spans="1:46">
      <c r="A469" s="11">
        <v>469</v>
      </c>
      <c r="B469" s="57">
        <v>44930</v>
      </c>
      <c r="C469" s="54">
        <v>0.20833333333333334</v>
      </c>
      <c r="D469" s="53">
        <v>5</v>
      </c>
      <c r="E469" s="53">
        <v>12.7</v>
      </c>
      <c r="F469" s="53">
        <v>0</v>
      </c>
      <c r="G469" s="53">
        <v>5.7</v>
      </c>
      <c r="H469" s="53">
        <v>0</v>
      </c>
      <c r="I469" s="53">
        <v>2.1</v>
      </c>
      <c r="J469" s="53" t="s">
        <v>156</v>
      </c>
      <c r="K469" s="53">
        <v>2.2000000000000002</v>
      </c>
      <c r="L469" s="53" t="s">
        <v>156</v>
      </c>
      <c r="M469" s="54">
        <v>0.20710648148148147</v>
      </c>
      <c r="N469" s="53">
        <v>4.3</v>
      </c>
      <c r="O469" s="53" t="s">
        <v>160</v>
      </c>
      <c r="P469" s="54">
        <v>0.20587962962962961</v>
      </c>
      <c r="Q469" s="53">
        <v>1.6</v>
      </c>
      <c r="R469" s="53" t="s">
        <v>156</v>
      </c>
      <c r="S469" s="53">
        <v>0.6</v>
      </c>
      <c r="T469" s="53">
        <v>54.5</v>
      </c>
      <c r="U469" s="53">
        <v>0</v>
      </c>
      <c r="V469" s="53">
        <v>85</v>
      </c>
      <c r="W469" s="53">
        <v>0</v>
      </c>
      <c r="X469" s="53">
        <v>0.498</v>
      </c>
      <c r="Y469" s="53">
        <v>18.73</v>
      </c>
      <c r="Z469" s="11">
        <f t="shared" si="1205"/>
        <v>0</v>
      </c>
      <c r="AA469" s="11">
        <f t="shared" si="1206"/>
        <v>0</v>
      </c>
      <c r="AB469" s="53">
        <f t="shared" si="1207"/>
        <v>0.19212284638923507</v>
      </c>
      <c r="AC469" s="63" t="s">
        <v>204</v>
      </c>
      <c r="AE469" s="11">
        <f t="shared" ref="AE469" si="1240">SUM(F469:F474)</f>
        <v>0</v>
      </c>
      <c r="AF469" s="11">
        <f t="shared" ref="AF469" si="1241">AVERAGE(AB469:AB474)</f>
        <v>0.1919640943492219</v>
      </c>
      <c r="AG469" s="11">
        <f t="shared" ref="AG469" si="1242">AVERAGE(G469:G474)</f>
        <v>5.9833333333333343</v>
      </c>
      <c r="AH469" s="11" t="e">
        <f t="shared" ref="AH469" si="1243">AVERAGE(AC469:AC474)</f>
        <v>#DIV/0!</v>
      </c>
      <c r="AI469" s="11">
        <f t="shared" ref="AI469" si="1244">AVERAGE(T469:T474)</f>
        <v>53.866666666666667</v>
      </c>
      <c r="AJ469" s="11">
        <f t="shared" ref="AJ469" si="1245">SUMIF(H469:H474,"&gt;0",H469:H474)</f>
        <v>1E-3</v>
      </c>
      <c r="AK469" s="17">
        <f t="shared" ref="AK469" si="1246">SUM(AA469:AA474)/60</f>
        <v>0</v>
      </c>
      <c r="AL469" s="17">
        <f t="shared" ref="AL469" si="1247">SUM(V469:V474)</f>
        <v>480</v>
      </c>
      <c r="AM469" s="17">
        <f t="shared" ref="AM469" si="1248">AVERAGE(W469:W474)</f>
        <v>0</v>
      </c>
      <c r="AN469" s="11">
        <f t="shared" ref="AN469" si="1249">AVERAGE(I469:I474)</f>
        <v>2.4333333333333336</v>
      </c>
      <c r="AO469" s="11">
        <f t="shared" ref="AO469" si="1250">MAX(K469:K474)</f>
        <v>3.1</v>
      </c>
      <c r="AP469" s="13" t="str">
        <f t="shared" ref="AP469" ca="1" si="1251">INDIRECT(ADDRESS(MATCH(AO469,K469:K474,0)+A469-1,12))</f>
        <v>SSW</v>
      </c>
      <c r="AQ469" s="13">
        <f t="shared" ref="AQ469" ca="1" si="1252">INDIRECT(ADDRESS(MATCH(AO469,K469:K474,0)+A469-1,13))</f>
        <v>0.2263425925925926</v>
      </c>
      <c r="AR469" s="11">
        <f t="shared" ref="AR469" si="1253">MAX(N469:N474)</f>
        <v>5.9</v>
      </c>
      <c r="AS469" s="13" t="str">
        <f t="shared" ref="AS469" ca="1" si="1254">INDIRECT(ADDRESS(MATCH(AR469,N469:N474,0)+A469-1,15))</f>
        <v>SW</v>
      </c>
      <c r="AT469" s="13">
        <f t="shared" ref="AT469" ca="1" si="1255">INDIRECT(ADDRESS(MATCH(AR469,N469:N474,0)+A469-1,16))</f>
        <v>0.21817129629629628</v>
      </c>
    </row>
    <row r="470" spans="1:46">
      <c r="A470" s="11">
        <v>470</v>
      </c>
      <c r="B470" s="57">
        <v>44930</v>
      </c>
      <c r="C470" s="54">
        <v>0.21527777777777779</v>
      </c>
      <c r="D470" s="53">
        <v>4.9000000000000004</v>
      </c>
      <c r="E470" s="53">
        <v>12.7</v>
      </c>
      <c r="F470" s="53">
        <v>0</v>
      </c>
      <c r="G470" s="53">
        <v>5.9</v>
      </c>
      <c r="H470" s="53">
        <v>0</v>
      </c>
      <c r="I470" s="53">
        <v>2.2999999999999998</v>
      </c>
      <c r="J470" s="53" t="s">
        <v>156</v>
      </c>
      <c r="K470" s="53">
        <v>2.4</v>
      </c>
      <c r="L470" s="53" t="s">
        <v>156</v>
      </c>
      <c r="M470" s="54">
        <v>0.21457175925925928</v>
      </c>
      <c r="N470" s="53">
        <v>4.7</v>
      </c>
      <c r="O470" s="53" t="s">
        <v>160</v>
      </c>
      <c r="P470" s="54">
        <v>0.2142361111111111</v>
      </c>
      <c r="Q470" s="53">
        <v>2.4</v>
      </c>
      <c r="R470" s="53" t="s">
        <v>156</v>
      </c>
      <c r="S470" s="53">
        <v>0.6</v>
      </c>
      <c r="T470" s="53">
        <v>54.2</v>
      </c>
      <c r="U470" s="53">
        <v>1</v>
      </c>
      <c r="V470" s="53">
        <v>108</v>
      </c>
      <c r="W470" s="53">
        <v>0</v>
      </c>
      <c r="X470" s="53">
        <v>0.498</v>
      </c>
      <c r="Y470" s="53">
        <v>18.760000000000002</v>
      </c>
      <c r="Z470" s="11">
        <f t="shared" si="1205"/>
        <v>0</v>
      </c>
      <c r="AA470" s="11">
        <f t="shared" si="1206"/>
        <v>0</v>
      </c>
      <c r="AB470" s="53">
        <f t="shared" si="1207"/>
        <v>0.19212284638923507</v>
      </c>
      <c r="AC470" s="63" t="s">
        <v>204</v>
      </c>
    </row>
    <row r="471" spans="1:46">
      <c r="A471" s="11">
        <v>471</v>
      </c>
      <c r="B471" s="57">
        <v>44930</v>
      </c>
      <c r="C471" s="54">
        <v>0.22222222222222221</v>
      </c>
      <c r="D471" s="53">
        <v>4.8</v>
      </c>
      <c r="E471" s="53">
        <v>12.7</v>
      </c>
      <c r="F471" s="53">
        <v>0</v>
      </c>
      <c r="G471" s="53">
        <v>6</v>
      </c>
      <c r="H471" s="53">
        <v>1E-3</v>
      </c>
      <c r="I471" s="53">
        <v>2.7</v>
      </c>
      <c r="J471" s="53" t="s">
        <v>160</v>
      </c>
      <c r="K471" s="53">
        <v>2.7</v>
      </c>
      <c r="L471" s="53" t="s">
        <v>160</v>
      </c>
      <c r="M471" s="54">
        <v>0.22222222222222221</v>
      </c>
      <c r="N471" s="53">
        <v>5.9</v>
      </c>
      <c r="O471" s="53" t="s">
        <v>160</v>
      </c>
      <c r="P471" s="54">
        <v>0.21817129629629628</v>
      </c>
      <c r="Q471" s="53">
        <v>2.5</v>
      </c>
      <c r="R471" s="53" t="s">
        <v>156</v>
      </c>
      <c r="S471" s="53">
        <v>0.8</v>
      </c>
      <c r="T471" s="53">
        <v>54.1</v>
      </c>
      <c r="U471" s="53">
        <v>-1</v>
      </c>
      <c r="V471" s="53">
        <v>76</v>
      </c>
      <c r="W471" s="53">
        <v>0</v>
      </c>
      <c r="X471" s="53">
        <v>0.498</v>
      </c>
      <c r="Y471" s="53">
        <v>18.739999999999998</v>
      </c>
      <c r="Z471" s="11">
        <f t="shared" si="1205"/>
        <v>0.60000000000000009</v>
      </c>
      <c r="AA471" s="11">
        <f t="shared" si="1206"/>
        <v>0</v>
      </c>
      <c r="AB471" s="53">
        <f t="shared" si="1207"/>
        <v>0.19212284638923507</v>
      </c>
      <c r="AC471" s="63" t="s">
        <v>204</v>
      </c>
    </row>
    <row r="472" spans="1:46">
      <c r="A472" s="11">
        <v>472</v>
      </c>
      <c r="B472" s="57">
        <v>44930</v>
      </c>
      <c r="C472" s="54">
        <v>0.22916666666666666</v>
      </c>
      <c r="D472" s="53">
        <v>4.8</v>
      </c>
      <c r="E472" s="53">
        <v>12.6</v>
      </c>
      <c r="F472" s="53">
        <v>0</v>
      </c>
      <c r="G472" s="53">
        <v>5.7</v>
      </c>
      <c r="H472" s="53">
        <v>-1E-3</v>
      </c>
      <c r="I472" s="53">
        <v>2.7</v>
      </c>
      <c r="J472" s="53" t="s">
        <v>156</v>
      </c>
      <c r="K472" s="53">
        <v>3.1</v>
      </c>
      <c r="L472" s="53" t="s">
        <v>156</v>
      </c>
      <c r="M472" s="54">
        <v>0.2263425925925926</v>
      </c>
      <c r="N472" s="53">
        <v>5.9</v>
      </c>
      <c r="O472" s="53" t="s">
        <v>156</v>
      </c>
      <c r="P472" s="54">
        <v>0.22564814814814815</v>
      </c>
      <c r="Q472" s="53">
        <v>2.6</v>
      </c>
      <c r="R472" s="53" t="s">
        <v>160</v>
      </c>
      <c r="S472" s="53">
        <v>1</v>
      </c>
      <c r="T472" s="53">
        <v>56.1</v>
      </c>
      <c r="U472" s="53">
        <v>0</v>
      </c>
      <c r="V472" s="53">
        <v>76</v>
      </c>
      <c r="W472" s="53">
        <v>0</v>
      </c>
      <c r="X472" s="53">
        <v>0.498</v>
      </c>
      <c r="Y472" s="53">
        <v>18.73</v>
      </c>
      <c r="Z472" s="11">
        <f t="shared" si="1205"/>
        <v>-0.60000000000000009</v>
      </c>
      <c r="AA472" s="11">
        <f t="shared" si="1206"/>
        <v>0</v>
      </c>
      <c r="AB472" s="53">
        <f t="shared" si="1207"/>
        <v>0.19212284638923507</v>
      </c>
      <c r="AC472" s="63" t="s">
        <v>204</v>
      </c>
    </row>
    <row r="473" spans="1:46">
      <c r="A473" s="11">
        <v>473</v>
      </c>
      <c r="B473" s="57">
        <v>44930</v>
      </c>
      <c r="C473" s="54">
        <v>0.23611111111111113</v>
      </c>
      <c r="D473" s="53">
        <v>4.8</v>
      </c>
      <c r="E473" s="53">
        <v>12.6</v>
      </c>
      <c r="F473" s="53">
        <v>0</v>
      </c>
      <c r="G473" s="53">
        <v>6.4</v>
      </c>
      <c r="H473" s="53">
        <v>0</v>
      </c>
      <c r="I473" s="53">
        <v>2.6</v>
      </c>
      <c r="J473" s="53" t="s">
        <v>161</v>
      </c>
      <c r="K473" s="53">
        <v>2.7</v>
      </c>
      <c r="L473" s="53" t="s">
        <v>156</v>
      </c>
      <c r="M473" s="54">
        <v>0.22917824074074075</v>
      </c>
      <c r="N473" s="53">
        <v>5</v>
      </c>
      <c r="O473" s="53" t="s">
        <v>161</v>
      </c>
      <c r="P473" s="54">
        <v>0.23347222222222222</v>
      </c>
      <c r="Q473" s="53">
        <v>1.3</v>
      </c>
      <c r="R473" s="53" t="s">
        <v>160</v>
      </c>
      <c r="S473" s="53">
        <v>0.8</v>
      </c>
      <c r="T473" s="53">
        <v>51.5</v>
      </c>
      <c r="U473" s="53">
        <v>0</v>
      </c>
      <c r="V473" s="53">
        <v>69</v>
      </c>
      <c r="W473" s="53">
        <v>0</v>
      </c>
      <c r="X473" s="53">
        <v>0.497</v>
      </c>
      <c r="Y473" s="53">
        <v>18.72</v>
      </c>
      <c r="Z473" s="11">
        <f t="shared" si="1205"/>
        <v>0</v>
      </c>
      <c r="AA473" s="11">
        <f t="shared" si="1206"/>
        <v>0</v>
      </c>
      <c r="AB473" s="53">
        <f t="shared" si="1207"/>
        <v>0.19164659026919556</v>
      </c>
      <c r="AC473" s="63" t="s">
        <v>204</v>
      </c>
    </row>
    <row r="474" spans="1:46">
      <c r="A474" s="11">
        <v>474</v>
      </c>
      <c r="B474" s="57">
        <v>44930</v>
      </c>
      <c r="C474" s="54">
        <v>0.24305555555555555</v>
      </c>
      <c r="D474" s="53">
        <v>4.8</v>
      </c>
      <c r="E474" s="53">
        <v>12.6</v>
      </c>
      <c r="F474" s="53">
        <v>0</v>
      </c>
      <c r="G474" s="53">
        <v>6.2</v>
      </c>
      <c r="H474" s="53">
        <v>0</v>
      </c>
      <c r="I474" s="53">
        <v>2.2000000000000002</v>
      </c>
      <c r="J474" s="53" t="s">
        <v>161</v>
      </c>
      <c r="K474" s="53">
        <v>2.6</v>
      </c>
      <c r="L474" s="53" t="s">
        <v>161</v>
      </c>
      <c r="M474" s="54">
        <v>0.2361226851851852</v>
      </c>
      <c r="N474" s="53">
        <v>4.8</v>
      </c>
      <c r="O474" s="53" t="s">
        <v>161</v>
      </c>
      <c r="P474" s="54">
        <v>0.23813657407407407</v>
      </c>
      <c r="Q474" s="53">
        <v>2.4</v>
      </c>
      <c r="R474" s="53" t="s">
        <v>161</v>
      </c>
      <c r="S474" s="53">
        <v>0.7</v>
      </c>
      <c r="T474" s="53">
        <v>52.8</v>
      </c>
      <c r="U474" s="53">
        <v>0</v>
      </c>
      <c r="V474" s="53">
        <v>66</v>
      </c>
      <c r="W474" s="53">
        <v>0</v>
      </c>
      <c r="X474" s="53">
        <v>0.497</v>
      </c>
      <c r="Y474" s="53">
        <v>18.77</v>
      </c>
      <c r="Z474" s="11">
        <f t="shared" si="1205"/>
        <v>0</v>
      </c>
      <c r="AA474" s="11">
        <f t="shared" si="1206"/>
        <v>0</v>
      </c>
      <c r="AB474" s="53">
        <f t="shared" si="1207"/>
        <v>0.19164659026919556</v>
      </c>
      <c r="AC474" s="63" t="s">
        <v>204</v>
      </c>
    </row>
    <row r="475" spans="1:46">
      <c r="A475" s="11">
        <v>475</v>
      </c>
      <c r="B475" s="57">
        <v>44930</v>
      </c>
      <c r="C475" s="54">
        <v>0.25</v>
      </c>
      <c r="D475" s="53">
        <v>4.9000000000000004</v>
      </c>
      <c r="E475" s="53">
        <v>12.6</v>
      </c>
      <c r="F475" s="53">
        <v>0</v>
      </c>
      <c r="G475" s="53">
        <v>6.5</v>
      </c>
      <c r="H475" s="53">
        <v>0</v>
      </c>
      <c r="I475" s="53">
        <v>2.6</v>
      </c>
      <c r="J475" s="53" t="s">
        <v>154</v>
      </c>
      <c r="K475" s="53">
        <v>2.6</v>
      </c>
      <c r="L475" s="53" t="s">
        <v>154</v>
      </c>
      <c r="M475" s="54">
        <v>0.24934027777777779</v>
      </c>
      <c r="N475" s="53">
        <v>4.5</v>
      </c>
      <c r="O475" s="53" t="s">
        <v>161</v>
      </c>
      <c r="P475" s="54">
        <v>0.24724537037037039</v>
      </c>
      <c r="Q475" s="53">
        <v>3.2</v>
      </c>
      <c r="R475" s="53" t="s">
        <v>161</v>
      </c>
      <c r="S475" s="53">
        <v>0.7</v>
      </c>
      <c r="T475" s="53">
        <v>52.1</v>
      </c>
      <c r="U475" s="53">
        <v>0</v>
      </c>
      <c r="V475" s="53">
        <v>79</v>
      </c>
      <c r="W475" s="53">
        <v>0</v>
      </c>
      <c r="X475" s="53">
        <v>0.497</v>
      </c>
      <c r="Y475" s="53">
        <v>18.75</v>
      </c>
      <c r="Z475" s="11">
        <f t="shared" si="1205"/>
        <v>0</v>
      </c>
      <c r="AA475" s="11">
        <f t="shared" si="1206"/>
        <v>0</v>
      </c>
      <c r="AB475" s="53">
        <f t="shared" si="1207"/>
        <v>0.19164659026919556</v>
      </c>
      <c r="AC475" s="63" t="s">
        <v>204</v>
      </c>
      <c r="AE475" s="11">
        <f t="shared" ref="AE475" si="1256">SUM(F475:F480)</f>
        <v>0</v>
      </c>
      <c r="AF475" s="11">
        <f t="shared" ref="AF475" si="1257">AVERAGE(AB475:AB480)</f>
        <v>0.19164659026919553</v>
      </c>
      <c r="AG475" s="11">
        <f t="shared" ref="AG475" si="1258">AVERAGE(G475:G480)</f>
        <v>6.416666666666667</v>
      </c>
      <c r="AH475" s="11" t="e">
        <f t="shared" ref="AH475" si="1259">AVERAGE(AC475:AC480)</f>
        <v>#DIV/0!</v>
      </c>
      <c r="AI475" s="11">
        <f t="shared" ref="AI475" si="1260">AVERAGE(T475:T480)</f>
        <v>52.75</v>
      </c>
      <c r="AJ475" s="11">
        <f t="shared" ref="AJ475" si="1261">SUMIF(H475:H480,"&gt;0",H475:H480)</f>
        <v>0</v>
      </c>
      <c r="AK475" s="17">
        <f t="shared" ref="AK475" si="1262">SUM(AA475:AA480)/60</f>
        <v>0</v>
      </c>
      <c r="AL475" s="17">
        <f t="shared" ref="AL475" si="1263">SUM(V475:V480)</f>
        <v>750</v>
      </c>
      <c r="AM475" s="17">
        <f t="shared" ref="AM475" si="1264">AVERAGE(W475:W480)</f>
        <v>0.16666666666666666</v>
      </c>
      <c r="AN475" s="11">
        <f t="shared" ref="AN475" si="1265">AVERAGE(I475:I480)</f>
        <v>2.2333333333333329</v>
      </c>
      <c r="AO475" s="11">
        <f t="shared" ref="AO475" si="1266">MAX(K475:K480)</f>
        <v>2.7</v>
      </c>
      <c r="AP475" s="13" t="str">
        <f t="shared" ref="AP475" ca="1" si="1267">INDIRECT(ADDRESS(MATCH(AO475,K475:K480,0)+A475-1,12))</f>
        <v>W</v>
      </c>
      <c r="AQ475" s="13">
        <f t="shared" ref="AQ475" ca="1" si="1268">INDIRECT(ADDRESS(MATCH(AO475,K475:K480,0)+A475-1,13))</f>
        <v>0.25065972222222221</v>
      </c>
      <c r="AR475" s="11">
        <f t="shared" ref="AR475" si="1269">MAX(N475:N480)</f>
        <v>4.5999999999999996</v>
      </c>
      <c r="AS475" s="13" t="str">
        <f t="shared" ref="AS475" ca="1" si="1270">INDIRECT(ADDRESS(MATCH(AR475,N475:N480,0)+A475-1,15))</f>
        <v>WSW</v>
      </c>
      <c r="AT475" s="13">
        <f t="shared" ref="AT475" ca="1" si="1271">INDIRECT(ADDRESS(MATCH(AR475,N475:N480,0)+A475-1,16))</f>
        <v>0.26690972222222226</v>
      </c>
    </row>
    <row r="476" spans="1:46">
      <c r="A476" s="11">
        <v>476</v>
      </c>
      <c r="B476" s="57">
        <v>44930</v>
      </c>
      <c r="C476" s="54">
        <v>0.25694444444444448</v>
      </c>
      <c r="D476" s="53">
        <v>5</v>
      </c>
      <c r="E476" s="53">
        <v>12.6</v>
      </c>
      <c r="F476" s="53">
        <v>0</v>
      </c>
      <c r="G476" s="53">
        <v>6.6</v>
      </c>
      <c r="H476" s="53">
        <v>0</v>
      </c>
      <c r="I476" s="53">
        <v>2.5</v>
      </c>
      <c r="J476" s="53" t="s">
        <v>161</v>
      </c>
      <c r="K476" s="53">
        <v>2.7</v>
      </c>
      <c r="L476" s="53" t="s">
        <v>154</v>
      </c>
      <c r="M476" s="54">
        <v>0.25065972222222221</v>
      </c>
      <c r="N476" s="53">
        <v>4.3</v>
      </c>
      <c r="O476" s="53" t="s">
        <v>161</v>
      </c>
      <c r="P476" s="54">
        <v>0.25370370370370371</v>
      </c>
      <c r="Q476" s="53">
        <v>2.7</v>
      </c>
      <c r="R476" s="53" t="s">
        <v>154</v>
      </c>
      <c r="S476" s="53">
        <v>0.6</v>
      </c>
      <c r="T476" s="53">
        <v>51.9</v>
      </c>
      <c r="U476" s="53">
        <v>0</v>
      </c>
      <c r="V476" s="53">
        <v>61</v>
      </c>
      <c r="W476" s="53">
        <v>0</v>
      </c>
      <c r="X476" s="53">
        <v>0.497</v>
      </c>
      <c r="Y476" s="53">
        <v>18.78</v>
      </c>
      <c r="Z476" s="11">
        <f t="shared" si="1205"/>
        <v>0</v>
      </c>
      <c r="AA476" s="11">
        <f t="shared" si="1206"/>
        <v>0</v>
      </c>
      <c r="AB476" s="53">
        <f t="shared" si="1207"/>
        <v>0.19164659026919556</v>
      </c>
      <c r="AC476" s="63" t="s">
        <v>204</v>
      </c>
    </row>
    <row r="477" spans="1:46">
      <c r="A477" s="11">
        <v>477</v>
      </c>
      <c r="B477" s="57">
        <v>44930</v>
      </c>
      <c r="C477" s="54">
        <v>0.2638888888888889</v>
      </c>
      <c r="D477" s="53">
        <v>5</v>
      </c>
      <c r="E477" s="53">
        <v>12.6</v>
      </c>
      <c r="F477" s="53">
        <v>0</v>
      </c>
      <c r="G477" s="53">
        <v>6.5</v>
      </c>
      <c r="H477" s="53">
        <v>-1E-3</v>
      </c>
      <c r="I477" s="53">
        <v>2</v>
      </c>
      <c r="J477" s="53" t="s">
        <v>161</v>
      </c>
      <c r="K477" s="53">
        <v>2.5</v>
      </c>
      <c r="L477" s="53" t="s">
        <v>161</v>
      </c>
      <c r="M477" s="54">
        <v>0.26011574074074073</v>
      </c>
      <c r="N477" s="53">
        <v>3.5</v>
      </c>
      <c r="O477" s="53" t="s">
        <v>161</v>
      </c>
      <c r="P477" s="54">
        <v>0.25854166666666667</v>
      </c>
      <c r="Q477" s="53">
        <v>2.4</v>
      </c>
      <c r="R477" s="53" t="s">
        <v>161</v>
      </c>
      <c r="S477" s="53">
        <v>0.6</v>
      </c>
      <c r="T477" s="53">
        <v>52.2</v>
      </c>
      <c r="U477" s="53">
        <v>1</v>
      </c>
      <c r="V477" s="53">
        <v>68</v>
      </c>
      <c r="W477" s="53">
        <v>0</v>
      </c>
      <c r="X477" s="53">
        <v>0.497</v>
      </c>
      <c r="Y477" s="53">
        <v>18.809999999999999</v>
      </c>
      <c r="Z477" s="11">
        <f t="shared" si="1205"/>
        <v>-0.60000000000000009</v>
      </c>
      <c r="AA477" s="11">
        <f t="shared" si="1206"/>
        <v>0</v>
      </c>
      <c r="AB477" s="53">
        <f t="shared" si="1207"/>
        <v>0.19164659026919556</v>
      </c>
      <c r="AC477" s="63" t="s">
        <v>204</v>
      </c>
    </row>
    <row r="478" spans="1:46">
      <c r="A478" s="11">
        <v>478</v>
      </c>
      <c r="B478" s="57">
        <v>44930</v>
      </c>
      <c r="C478" s="54">
        <v>0.27083333333333331</v>
      </c>
      <c r="D478" s="53">
        <v>5.0999999999999996</v>
      </c>
      <c r="E478" s="53">
        <v>12.6</v>
      </c>
      <c r="F478" s="53">
        <v>0</v>
      </c>
      <c r="G478" s="53">
        <v>6.3</v>
      </c>
      <c r="H478" s="53">
        <v>0</v>
      </c>
      <c r="I478" s="53">
        <v>2.2999999999999998</v>
      </c>
      <c r="J478" s="53" t="s">
        <v>161</v>
      </c>
      <c r="K478" s="53">
        <v>2.2999999999999998</v>
      </c>
      <c r="L478" s="53" t="s">
        <v>161</v>
      </c>
      <c r="M478" s="54">
        <v>0.27069444444444446</v>
      </c>
      <c r="N478" s="53">
        <v>4.5999999999999996</v>
      </c>
      <c r="O478" s="53" t="s">
        <v>161</v>
      </c>
      <c r="P478" s="54">
        <v>0.26690972222222226</v>
      </c>
      <c r="Q478" s="53">
        <v>1.8</v>
      </c>
      <c r="R478" s="53" t="s">
        <v>154</v>
      </c>
      <c r="S478" s="53">
        <v>0.7</v>
      </c>
      <c r="T478" s="53">
        <v>53.3</v>
      </c>
      <c r="U478" s="53">
        <v>0</v>
      </c>
      <c r="V478" s="53">
        <v>81</v>
      </c>
      <c r="W478" s="53">
        <v>0</v>
      </c>
      <c r="X478" s="53">
        <v>0.497</v>
      </c>
      <c r="Y478" s="53">
        <v>18.760000000000002</v>
      </c>
      <c r="Z478" s="11">
        <f t="shared" si="1205"/>
        <v>0</v>
      </c>
      <c r="AA478" s="11">
        <f t="shared" si="1206"/>
        <v>0</v>
      </c>
      <c r="AB478" s="53">
        <f t="shared" si="1207"/>
        <v>0.19164659026919556</v>
      </c>
      <c r="AC478" s="63" t="s">
        <v>204</v>
      </c>
    </row>
    <row r="479" spans="1:46">
      <c r="A479" s="11">
        <v>479</v>
      </c>
      <c r="B479" s="57">
        <v>44930</v>
      </c>
      <c r="C479" s="54">
        <v>0.27777777777777779</v>
      </c>
      <c r="D479" s="53">
        <v>5.2</v>
      </c>
      <c r="E479" s="53">
        <v>12.6</v>
      </c>
      <c r="F479" s="53">
        <v>0</v>
      </c>
      <c r="G479" s="53">
        <v>6.2</v>
      </c>
      <c r="H479" s="53">
        <v>-1E-3</v>
      </c>
      <c r="I479" s="53">
        <v>1.7</v>
      </c>
      <c r="J479" s="53" t="s">
        <v>160</v>
      </c>
      <c r="K479" s="53">
        <v>2.4</v>
      </c>
      <c r="L479" s="53" t="s">
        <v>161</v>
      </c>
      <c r="M479" s="54">
        <v>0.27241898148148147</v>
      </c>
      <c r="N479" s="53">
        <v>3.4</v>
      </c>
      <c r="O479" s="53" t="s">
        <v>154</v>
      </c>
      <c r="P479" s="54">
        <v>0.27103009259259259</v>
      </c>
      <c r="Q479" s="53">
        <v>2.7</v>
      </c>
      <c r="R479" s="53" t="s">
        <v>161</v>
      </c>
      <c r="S479" s="53">
        <v>0.5</v>
      </c>
      <c r="T479" s="53">
        <v>53.7</v>
      </c>
      <c r="U479" s="53">
        <v>0</v>
      </c>
      <c r="V479" s="53">
        <v>97</v>
      </c>
      <c r="W479" s="53">
        <v>0</v>
      </c>
      <c r="X479" s="53">
        <v>0.497</v>
      </c>
      <c r="Y479" s="53">
        <v>18.78</v>
      </c>
      <c r="Z479" s="11">
        <f t="shared" si="1205"/>
        <v>-0.60000000000000009</v>
      </c>
      <c r="AA479" s="11">
        <f t="shared" si="1206"/>
        <v>0</v>
      </c>
      <c r="AB479" s="53">
        <f t="shared" si="1207"/>
        <v>0.19164659026919556</v>
      </c>
      <c r="AC479" s="63" t="s">
        <v>204</v>
      </c>
    </row>
    <row r="480" spans="1:46">
      <c r="A480" s="11">
        <v>480</v>
      </c>
      <c r="B480" s="57">
        <v>44930</v>
      </c>
      <c r="C480" s="54">
        <v>0.28472222222222221</v>
      </c>
      <c r="D480" s="53">
        <v>5.0999999999999996</v>
      </c>
      <c r="E480" s="53">
        <v>12.6</v>
      </c>
      <c r="F480" s="53">
        <v>0</v>
      </c>
      <c r="G480" s="53">
        <v>6.4</v>
      </c>
      <c r="H480" s="53">
        <v>0</v>
      </c>
      <c r="I480" s="53">
        <v>2.2999999999999998</v>
      </c>
      <c r="J480" s="53" t="s">
        <v>161</v>
      </c>
      <c r="K480" s="53">
        <v>2.2999999999999998</v>
      </c>
      <c r="L480" s="53" t="s">
        <v>161</v>
      </c>
      <c r="M480" s="54">
        <v>0.28417824074074077</v>
      </c>
      <c r="N480" s="53">
        <v>4.3</v>
      </c>
      <c r="O480" s="53" t="s">
        <v>161</v>
      </c>
      <c r="P480" s="54">
        <v>0.28133101851851855</v>
      </c>
      <c r="Q480" s="53">
        <v>3.1</v>
      </c>
      <c r="R480" s="53" t="s">
        <v>161</v>
      </c>
      <c r="S480" s="53">
        <v>0.7</v>
      </c>
      <c r="T480" s="53">
        <v>53.3</v>
      </c>
      <c r="U480" s="53">
        <v>2</v>
      </c>
      <c r="V480" s="53">
        <v>364</v>
      </c>
      <c r="W480" s="53">
        <v>1</v>
      </c>
      <c r="X480" s="53">
        <v>0.497</v>
      </c>
      <c r="Y480" s="53">
        <v>18.739999999999998</v>
      </c>
      <c r="Z480" s="11">
        <f t="shared" si="1205"/>
        <v>0</v>
      </c>
      <c r="AA480" s="11">
        <f t="shared" si="1206"/>
        <v>0</v>
      </c>
      <c r="AB480" s="53">
        <f t="shared" si="1207"/>
        <v>0.19164659026919556</v>
      </c>
      <c r="AC480" s="63" t="s">
        <v>204</v>
      </c>
    </row>
    <row r="481" spans="1:46">
      <c r="A481" s="11">
        <v>481</v>
      </c>
      <c r="B481" s="57">
        <v>44930</v>
      </c>
      <c r="C481" s="54">
        <v>0.29166666666666669</v>
      </c>
      <c r="D481" s="53">
        <v>5.0999999999999996</v>
      </c>
      <c r="E481" s="53">
        <v>12.6</v>
      </c>
      <c r="F481" s="53">
        <v>0</v>
      </c>
      <c r="G481" s="53">
        <v>6.5</v>
      </c>
      <c r="H481" s="53">
        <v>1E-3</v>
      </c>
      <c r="I481" s="53">
        <v>2.6</v>
      </c>
      <c r="J481" s="53" t="s">
        <v>161</v>
      </c>
      <c r="K481" s="53">
        <v>2.6</v>
      </c>
      <c r="L481" s="53" t="s">
        <v>161</v>
      </c>
      <c r="M481" s="54">
        <v>0.29165509259259259</v>
      </c>
      <c r="N481" s="53">
        <v>5.3</v>
      </c>
      <c r="O481" s="53" t="s">
        <v>154</v>
      </c>
      <c r="P481" s="54">
        <v>0.29155092592592591</v>
      </c>
      <c r="Q481" s="53">
        <v>2.9</v>
      </c>
      <c r="R481" s="53" t="s">
        <v>161</v>
      </c>
      <c r="S481" s="53">
        <v>0.8</v>
      </c>
      <c r="T481" s="53">
        <v>53.9</v>
      </c>
      <c r="U481" s="53">
        <v>6</v>
      </c>
      <c r="V481" s="53">
        <v>2080</v>
      </c>
      <c r="W481" s="53">
        <v>3</v>
      </c>
      <c r="X481" s="53">
        <v>0.497</v>
      </c>
      <c r="Y481" s="53">
        <v>18.760000000000002</v>
      </c>
      <c r="Z481" s="11">
        <f t="shared" si="1205"/>
        <v>0.60000000000000009</v>
      </c>
      <c r="AA481" s="11">
        <f t="shared" si="1206"/>
        <v>0</v>
      </c>
      <c r="AB481" s="53">
        <f t="shared" si="1207"/>
        <v>0.19164659026919556</v>
      </c>
      <c r="AC481" s="63" t="s">
        <v>204</v>
      </c>
      <c r="AE481" s="11">
        <f t="shared" ref="AE481" si="1272">SUM(F481:F486)</f>
        <v>0</v>
      </c>
      <c r="AF481" s="11">
        <f t="shared" ref="AF481" si="1273">AVERAGE(AB481:AB486)</f>
        <v>0.19164659026919553</v>
      </c>
      <c r="AG481" s="11">
        <f t="shared" ref="AG481" si="1274">AVERAGE(G481:G486)</f>
        <v>6.2166666666666677</v>
      </c>
      <c r="AH481" s="11" t="e">
        <f t="shared" ref="AH481" si="1275">AVERAGE(AC481:AC486)</f>
        <v>#DIV/0!</v>
      </c>
      <c r="AI481" s="11">
        <f t="shared" ref="AI481" si="1276">AVERAGE(T481:T486)</f>
        <v>53.699999999999996</v>
      </c>
      <c r="AJ481" s="11">
        <f t="shared" ref="AJ481" si="1277">SUMIF(H481:H486,"&gt;0",H481:H486)</f>
        <v>6.2000000000000006E-2</v>
      </c>
      <c r="AK481" s="17">
        <f t="shared" ref="AK481" si="1278">SUM(AA481:AA486)/60</f>
        <v>0</v>
      </c>
      <c r="AL481" s="17">
        <f t="shared" ref="AL481" si="1279">SUM(V481:V486)</f>
        <v>147039</v>
      </c>
      <c r="AM481" s="17">
        <f t="shared" ref="AM481" si="1280">AVERAGE(W481:W486)</f>
        <v>40.833333333333336</v>
      </c>
      <c r="AN481" s="11">
        <f t="shared" ref="AN481" si="1281">AVERAGE(I481:I486)</f>
        <v>2.6666666666666665</v>
      </c>
      <c r="AO481" s="11">
        <f t="shared" ref="AO481" si="1282">MAX(K481:K486)</f>
        <v>3.7</v>
      </c>
      <c r="AP481" s="13" t="str">
        <f t="shared" ref="AP481" ca="1" si="1283">INDIRECT(ADDRESS(MATCH(AO481,K481:K486,0)+A481-1,12))</f>
        <v>WSW</v>
      </c>
      <c r="AQ481" s="13">
        <f t="shared" ref="AQ481" ca="1" si="1284">INDIRECT(ADDRESS(MATCH(AO481,K481:K486,0)+A481-1,13))</f>
        <v>0.30328703703703702</v>
      </c>
      <c r="AR481" s="11">
        <f t="shared" ref="AR481" si="1285">MAX(N481:N486)</f>
        <v>5.8</v>
      </c>
      <c r="AS481" s="13" t="str">
        <f t="shared" ref="AS481" ca="1" si="1286">INDIRECT(ADDRESS(MATCH(AR481,N481:N486,0)+A481-1,15))</f>
        <v>W</v>
      </c>
      <c r="AT481" s="13">
        <f t="shared" ref="AT481" ca="1" si="1287">INDIRECT(ADDRESS(MATCH(AR481,N481:N486,0)+A481-1,16))</f>
        <v>0.29662037037037037</v>
      </c>
    </row>
    <row r="482" spans="1:46">
      <c r="A482" s="11">
        <v>482</v>
      </c>
      <c r="B482" s="57">
        <v>44930</v>
      </c>
      <c r="C482" s="54">
        <v>0.2986111111111111</v>
      </c>
      <c r="D482" s="53">
        <v>5.2</v>
      </c>
      <c r="E482" s="53">
        <v>12.6</v>
      </c>
      <c r="F482" s="53">
        <v>0</v>
      </c>
      <c r="G482" s="53">
        <v>6.6</v>
      </c>
      <c r="H482" s="53">
        <v>3.0000000000000001E-3</v>
      </c>
      <c r="I482" s="53">
        <v>3.2</v>
      </c>
      <c r="J482" s="53" t="s">
        <v>161</v>
      </c>
      <c r="K482" s="53">
        <v>3.3</v>
      </c>
      <c r="L482" s="53" t="s">
        <v>161</v>
      </c>
      <c r="M482" s="54">
        <v>0.29841435185185183</v>
      </c>
      <c r="N482" s="53">
        <v>5.8</v>
      </c>
      <c r="O482" s="53" t="s">
        <v>154</v>
      </c>
      <c r="P482" s="54">
        <v>0.29662037037037037</v>
      </c>
      <c r="Q482" s="53">
        <v>3.4</v>
      </c>
      <c r="R482" s="53" t="s">
        <v>161</v>
      </c>
      <c r="S482" s="53">
        <v>0.9</v>
      </c>
      <c r="T482" s="53">
        <v>53.2</v>
      </c>
      <c r="U482" s="53">
        <v>17</v>
      </c>
      <c r="V482" s="53">
        <v>6514</v>
      </c>
      <c r="W482" s="53">
        <v>11</v>
      </c>
      <c r="X482" s="53">
        <v>0.497</v>
      </c>
      <c r="Y482" s="53">
        <v>18.78</v>
      </c>
      <c r="Z482" s="11">
        <f t="shared" si="1205"/>
        <v>1.8000000000000003</v>
      </c>
      <c r="AA482" s="11">
        <f t="shared" si="1206"/>
        <v>0</v>
      </c>
      <c r="AB482" s="53">
        <f t="shared" si="1207"/>
        <v>0.19164659026919556</v>
      </c>
      <c r="AC482" s="63" t="s">
        <v>204</v>
      </c>
    </row>
    <row r="483" spans="1:46">
      <c r="A483" s="11">
        <v>483</v>
      </c>
      <c r="B483" s="57">
        <v>44930</v>
      </c>
      <c r="C483" s="54">
        <v>0.30555555555555552</v>
      </c>
      <c r="D483" s="53">
        <v>5.2</v>
      </c>
      <c r="E483" s="53">
        <v>12.7</v>
      </c>
      <c r="F483" s="53">
        <v>0</v>
      </c>
      <c r="G483" s="53">
        <v>6.4</v>
      </c>
      <c r="H483" s="53">
        <v>5.0000000000000001E-3</v>
      </c>
      <c r="I483" s="53">
        <v>3.4</v>
      </c>
      <c r="J483" s="53" t="s">
        <v>161</v>
      </c>
      <c r="K483" s="53">
        <v>3.7</v>
      </c>
      <c r="L483" s="53" t="s">
        <v>161</v>
      </c>
      <c r="M483" s="54">
        <v>0.30328703703703702</v>
      </c>
      <c r="N483" s="53">
        <v>5.8</v>
      </c>
      <c r="O483" s="53" t="s">
        <v>161</v>
      </c>
      <c r="P483" s="54">
        <v>0.30238425925925927</v>
      </c>
      <c r="Q483" s="53">
        <v>2.2999999999999998</v>
      </c>
      <c r="R483" s="53" t="s">
        <v>154</v>
      </c>
      <c r="S483" s="53">
        <v>0.8</v>
      </c>
      <c r="T483" s="53">
        <v>52.4</v>
      </c>
      <c r="U483" s="53">
        <v>33</v>
      </c>
      <c r="V483" s="53">
        <v>14221</v>
      </c>
      <c r="W483" s="53">
        <v>24</v>
      </c>
      <c r="X483" s="53">
        <v>0.497</v>
      </c>
      <c r="Y483" s="53">
        <v>18.8</v>
      </c>
      <c r="Z483" s="11">
        <f t="shared" si="1205"/>
        <v>3</v>
      </c>
      <c r="AA483" s="11">
        <f t="shared" si="1206"/>
        <v>0</v>
      </c>
      <c r="AB483" s="53">
        <f t="shared" si="1207"/>
        <v>0.19164659026919556</v>
      </c>
      <c r="AC483" s="63" t="s">
        <v>204</v>
      </c>
    </row>
    <row r="484" spans="1:46">
      <c r="A484" s="11">
        <v>484</v>
      </c>
      <c r="B484" s="57">
        <v>44930</v>
      </c>
      <c r="C484" s="54">
        <v>0.3125</v>
      </c>
      <c r="D484" s="53">
        <v>5.4</v>
      </c>
      <c r="E484" s="53">
        <v>12.7</v>
      </c>
      <c r="F484" s="53">
        <v>0</v>
      </c>
      <c r="G484" s="53">
        <v>6.5</v>
      </c>
      <c r="H484" s="53">
        <v>1.2E-2</v>
      </c>
      <c r="I484" s="53">
        <v>2.8</v>
      </c>
      <c r="J484" s="53" t="s">
        <v>161</v>
      </c>
      <c r="K484" s="53">
        <v>3.4</v>
      </c>
      <c r="L484" s="53" t="s">
        <v>161</v>
      </c>
      <c r="M484" s="54">
        <v>0.30556712962962962</v>
      </c>
      <c r="N484" s="53">
        <v>4.9000000000000004</v>
      </c>
      <c r="O484" s="53" t="s">
        <v>160</v>
      </c>
      <c r="P484" s="54">
        <v>0.30891203703703701</v>
      </c>
      <c r="Q484" s="53">
        <v>2</v>
      </c>
      <c r="R484" s="53" t="s">
        <v>160</v>
      </c>
      <c r="S484" s="53">
        <v>0.7</v>
      </c>
      <c r="T484" s="53">
        <v>50.7</v>
      </c>
      <c r="U484" s="53">
        <v>52</v>
      </c>
      <c r="V484" s="53">
        <v>27481</v>
      </c>
      <c r="W484" s="53">
        <v>46</v>
      </c>
      <c r="X484" s="53">
        <v>0.497</v>
      </c>
      <c r="Y484" s="53">
        <v>18.79</v>
      </c>
      <c r="Z484" s="11">
        <f t="shared" si="1205"/>
        <v>7.2000000000000011</v>
      </c>
      <c r="AA484" s="11">
        <f t="shared" si="1206"/>
        <v>0</v>
      </c>
      <c r="AB484" s="53">
        <f t="shared" si="1207"/>
        <v>0.19164659026919556</v>
      </c>
      <c r="AC484" s="63" t="s">
        <v>204</v>
      </c>
    </row>
    <row r="485" spans="1:46">
      <c r="A485" s="11">
        <v>485</v>
      </c>
      <c r="B485" s="57">
        <v>44930</v>
      </c>
      <c r="C485" s="54">
        <v>0.31944444444444448</v>
      </c>
      <c r="D485" s="53">
        <v>5.4</v>
      </c>
      <c r="E485" s="53">
        <v>12.8</v>
      </c>
      <c r="F485" s="53">
        <v>0</v>
      </c>
      <c r="G485" s="53">
        <v>5.6</v>
      </c>
      <c r="H485" s="53">
        <v>1.6E-2</v>
      </c>
      <c r="I485" s="53">
        <v>1.9</v>
      </c>
      <c r="J485" s="53" t="s">
        <v>156</v>
      </c>
      <c r="K485" s="53">
        <v>2.8</v>
      </c>
      <c r="L485" s="53" t="s">
        <v>161</v>
      </c>
      <c r="M485" s="54">
        <v>0.31251157407407409</v>
      </c>
      <c r="N485" s="53">
        <v>3.8</v>
      </c>
      <c r="O485" s="53" t="s">
        <v>160</v>
      </c>
      <c r="P485" s="54">
        <v>0.31437500000000002</v>
      </c>
      <c r="Q485" s="53">
        <v>1.9</v>
      </c>
      <c r="R485" s="53" t="s">
        <v>153</v>
      </c>
      <c r="S485" s="53">
        <v>0.6</v>
      </c>
      <c r="T485" s="53">
        <v>56.5</v>
      </c>
      <c r="U485" s="53">
        <v>87</v>
      </c>
      <c r="V485" s="53">
        <v>39619</v>
      </c>
      <c r="W485" s="53">
        <v>66</v>
      </c>
      <c r="X485" s="53">
        <v>0.497</v>
      </c>
      <c r="Y485" s="53">
        <v>18.829999999999998</v>
      </c>
      <c r="Z485" s="11">
        <f t="shared" si="1205"/>
        <v>9.6000000000000014</v>
      </c>
      <c r="AA485" s="11">
        <f t="shared" si="1206"/>
        <v>0</v>
      </c>
      <c r="AB485" s="53">
        <f t="shared" si="1207"/>
        <v>0.19164659026919556</v>
      </c>
      <c r="AC485" s="63" t="s">
        <v>204</v>
      </c>
    </row>
    <row r="486" spans="1:46">
      <c r="A486" s="11">
        <v>486</v>
      </c>
      <c r="B486" s="57">
        <v>44930</v>
      </c>
      <c r="C486" s="54">
        <v>0.3263888888888889</v>
      </c>
      <c r="D486" s="53">
        <v>5.5</v>
      </c>
      <c r="E486" s="53">
        <v>12.9</v>
      </c>
      <c r="F486" s="53">
        <v>0</v>
      </c>
      <c r="G486" s="53">
        <v>5.7</v>
      </c>
      <c r="H486" s="53">
        <v>2.5000000000000001E-2</v>
      </c>
      <c r="I486" s="53">
        <v>2.1</v>
      </c>
      <c r="J486" s="53" t="s">
        <v>156</v>
      </c>
      <c r="K486" s="53">
        <v>2.1</v>
      </c>
      <c r="L486" s="53" t="s">
        <v>156</v>
      </c>
      <c r="M486" s="54">
        <v>0.3263888888888889</v>
      </c>
      <c r="N486" s="53">
        <v>3.9</v>
      </c>
      <c r="O486" s="53" t="s">
        <v>160</v>
      </c>
      <c r="P486" s="54">
        <v>0.32634259259259263</v>
      </c>
      <c r="Q486" s="53">
        <v>3.4</v>
      </c>
      <c r="R486" s="53" t="s">
        <v>160</v>
      </c>
      <c r="S486" s="53">
        <v>0.6</v>
      </c>
      <c r="T486" s="53">
        <v>55.5</v>
      </c>
      <c r="U486" s="53">
        <v>96</v>
      </c>
      <c r="V486" s="53">
        <v>57124</v>
      </c>
      <c r="W486" s="53">
        <v>95</v>
      </c>
      <c r="X486" s="53">
        <v>0.497</v>
      </c>
      <c r="Y486" s="53">
        <v>18.850000000000001</v>
      </c>
      <c r="Z486" s="11">
        <f t="shared" si="1205"/>
        <v>15.000000000000004</v>
      </c>
      <c r="AA486" s="11">
        <f t="shared" si="1206"/>
        <v>0</v>
      </c>
      <c r="AB486" s="53">
        <f t="shared" si="1207"/>
        <v>0.19164659026919556</v>
      </c>
      <c r="AC486" s="63" t="s">
        <v>204</v>
      </c>
    </row>
    <row r="487" spans="1:46">
      <c r="A487" s="11">
        <v>487</v>
      </c>
      <c r="B487" s="57">
        <v>44930</v>
      </c>
      <c r="C487" s="54">
        <v>0.33333333333333331</v>
      </c>
      <c r="D487" s="53">
        <v>5.4</v>
      </c>
      <c r="E487" s="53">
        <v>13.4</v>
      </c>
      <c r="F487" s="53">
        <v>0</v>
      </c>
      <c r="G487" s="53">
        <v>6</v>
      </c>
      <c r="H487" s="53">
        <v>4.1000000000000002E-2</v>
      </c>
      <c r="I487" s="53">
        <v>2</v>
      </c>
      <c r="J487" s="53" t="s">
        <v>156</v>
      </c>
      <c r="K487" s="53">
        <v>2.2000000000000002</v>
      </c>
      <c r="L487" s="53" t="s">
        <v>156</v>
      </c>
      <c r="M487" s="54">
        <v>0.33074074074074072</v>
      </c>
      <c r="N487" s="53">
        <v>3.4</v>
      </c>
      <c r="O487" s="53" t="s">
        <v>160</v>
      </c>
      <c r="P487" s="54">
        <v>0.32640046296296293</v>
      </c>
      <c r="Q487" s="53">
        <v>2.6</v>
      </c>
      <c r="R487" s="53" t="s">
        <v>153</v>
      </c>
      <c r="S487" s="53">
        <v>0.5</v>
      </c>
      <c r="T487" s="53">
        <v>53.6</v>
      </c>
      <c r="U487" s="53">
        <v>243</v>
      </c>
      <c r="V487" s="53">
        <v>86237</v>
      </c>
      <c r="W487" s="53">
        <v>144</v>
      </c>
      <c r="X487" s="53">
        <v>0.497</v>
      </c>
      <c r="Y487" s="53">
        <v>18.989999999999998</v>
      </c>
      <c r="Z487" s="11">
        <f t="shared" si="1205"/>
        <v>24.6</v>
      </c>
      <c r="AA487" s="11">
        <f t="shared" si="1206"/>
        <v>0</v>
      </c>
      <c r="AB487" s="53">
        <f t="shared" si="1207"/>
        <v>0.19164659026919556</v>
      </c>
      <c r="AC487" s="63" t="s">
        <v>204</v>
      </c>
      <c r="AE487" s="11">
        <f t="shared" ref="AE487" si="1288">SUM(F487:F492)</f>
        <v>0</v>
      </c>
      <c r="AF487" s="11">
        <f t="shared" ref="AF487" si="1289">AVERAGE(AB487:AB492)</f>
        <v>0.19164659026919553</v>
      </c>
      <c r="AG487" s="11">
        <f t="shared" ref="AG487" si="1290">AVERAGE(G487:G492)</f>
        <v>6.666666666666667</v>
      </c>
      <c r="AH487" s="11" t="e">
        <f t="shared" ref="AH487" si="1291">AVERAGE(AC487:AC492)</f>
        <v>#DIV/0!</v>
      </c>
      <c r="AI487" s="11">
        <f t="shared" ref="AI487" si="1292">AVERAGE(T487:T492)</f>
        <v>52.583333333333336</v>
      </c>
      <c r="AJ487" s="11">
        <f t="shared" ref="AJ487" si="1293">SUMIF(H487:H492,"&gt;0",H487:H492)</f>
        <v>0.58099999999999996</v>
      </c>
      <c r="AK487" s="17">
        <f t="shared" ref="AK487" si="1294">SUM(AA487:AA492)/60</f>
        <v>0</v>
      </c>
      <c r="AL487" s="17">
        <f t="shared" ref="AL487" si="1295">SUM(V487:V492)</f>
        <v>1190648</v>
      </c>
      <c r="AM487" s="17">
        <f t="shared" ref="AM487" si="1296">AVERAGE(W487:W492)</f>
        <v>330.83333333333331</v>
      </c>
      <c r="AN487" s="11">
        <f t="shared" ref="AN487" si="1297">AVERAGE(I487:I492)</f>
        <v>2.0500000000000003</v>
      </c>
      <c r="AO487" s="11">
        <f t="shared" ref="AO487" si="1298">MAX(K487:K492)</f>
        <v>2.6</v>
      </c>
      <c r="AP487" s="13" t="str">
        <f t="shared" ref="AP487" ca="1" si="1299">INDIRECT(ADDRESS(MATCH(AO487,K487:K492,0)+A487-1,12))</f>
        <v>S</v>
      </c>
      <c r="AQ487" s="13">
        <f t="shared" ref="AQ487" ca="1" si="1300">INDIRECT(ADDRESS(MATCH(AO487,K487:K492,0)+A487-1,13))</f>
        <v>0.35803240740740744</v>
      </c>
      <c r="AR487" s="11">
        <f t="shared" ref="AR487" si="1301">MAX(N487:N492)</f>
        <v>4.4000000000000004</v>
      </c>
      <c r="AS487" s="13" t="str">
        <f t="shared" ref="AS487" ca="1" si="1302">INDIRECT(ADDRESS(MATCH(AR487,N487:N492,0)+A487-1,15))</f>
        <v>SSE</v>
      </c>
      <c r="AT487" s="13">
        <f t="shared" ref="AT487" ca="1" si="1303">INDIRECT(ADDRESS(MATCH(AR487,N487:N492,0)+A487-1,16))</f>
        <v>0.35212962962962963</v>
      </c>
    </row>
    <row r="488" spans="1:46">
      <c r="A488" s="11">
        <v>488</v>
      </c>
      <c r="B488" s="57">
        <v>44930</v>
      </c>
      <c r="C488" s="54">
        <v>0.34027777777777773</v>
      </c>
      <c r="D488" s="53">
        <v>5.5</v>
      </c>
      <c r="E488" s="53">
        <v>14.1</v>
      </c>
      <c r="F488" s="53">
        <v>0</v>
      </c>
      <c r="G488" s="53">
        <v>6.3</v>
      </c>
      <c r="H488" s="53">
        <v>8.5999999999999993E-2</v>
      </c>
      <c r="I488" s="53">
        <v>1.5</v>
      </c>
      <c r="J488" s="53" t="s">
        <v>156</v>
      </c>
      <c r="K488" s="53">
        <v>2</v>
      </c>
      <c r="L488" s="53" t="s">
        <v>156</v>
      </c>
      <c r="M488" s="54">
        <v>0.33334490740740735</v>
      </c>
      <c r="N488" s="53">
        <v>2.9</v>
      </c>
      <c r="O488" s="53" t="s">
        <v>153</v>
      </c>
      <c r="P488" s="54">
        <v>0.33357638888888891</v>
      </c>
      <c r="Q488" s="53">
        <v>1.2</v>
      </c>
      <c r="R488" s="53" t="s">
        <v>153</v>
      </c>
      <c r="S488" s="53">
        <v>0.5</v>
      </c>
      <c r="T488" s="53">
        <v>52.3</v>
      </c>
      <c r="U488" s="53">
        <v>311</v>
      </c>
      <c r="V488" s="53">
        <v>170090</v>
      </c>
      <c r="W488" s="53">
        <v>283</v>
      </c>
      <c r="X488" s="53">
        <v>0.497</v>
      </c>
      <c r="Y488" s="53">
        <v>19.11</v>
      </c>
      <c r="Z488" s="11">
        <f t="shared" si="1205"/>
        <v>51.599999999999994</v>
      </c>
      <c r="AA488" s="11">
        <f t="shared" si="1206"/>
        <v>0</v>
      </c>
      <c r="AB488" s="53">
        <f t="shared" si="1207"/>
        <v>0.19164659026919556</v>
      </c>
      <c r="AC488" s="63" t="s">
        <v>204</v>
      </c>
    </row>
    <row r="489" spans="1:46">
      <c r="A489" s="11">
        <v>489</v>
      </c>
      <c r="B489" s="57">
        <v>44930</v>
      </c>
      <c r="C489" s="54">
        <v>0.34722222222222227</v>
      </c>
      <c r="D489" s="53">
        <v>6</v>
      </c>
      <c r="E489" s="53">
        <v>14</v>
      </c>
      <c r="F489" s="53">
        <v>0</v>
      </c>
      <c r="G489" s="53">
        <v>6.7</v>
      </c>
      <c r="H489" s="53">
        <v>9.6000000000000002E-2</v>
      </c>
      <c r="I489" s="53">
        <v>2</v>
      </c>
      <c r="J489" s="53" t="s">
        <v>153</v>
      </c>
      <c r="K489" s="53">
        <v>2</v>
      </c>
      <c r="L489" s="53" t="s">
        <v>153</v>
      </c>
      <c r="M489" s="54">
        <v>0.34722222222222227</v>
      </c>
      <c r="N489" s="53">
        <v>4.3</v>
      </c>
      <c r="O489" s="53" t="s">
        <v>156</v>
      </c>
      <c r="P489" s="54">
        <v>0.34092592592592591</v>
      </c>
      <c r="Q489" s="53">
        <v>2.1</v>
      </c>
      <c r="R489" s="53" t="s">
        <v>153</v>
      </c>
      <c r="S489" s="53">
        <v>0.6</v>
      </c>
      <c r="T489" s="53">
        <v>50.5</v>
      </c>
      <c r="U489" s="53">
        <v>267</v>
      </c>
      <c r="V489" s="53">
        <v>195415</v>
      </c>
      <c r="W489" s="53">
        <v>326</v>
      </c>
      <c r="X489" s="53">
        <v>0.497</v>
      </c>
      <c r="Y489" s="53">
        <v>18.96</v>
      </c>
      <c r="Z489" s="11">
        <f t="shared" si="1205"/>
        <v>57.600000000000009</v>
      </c>
      <c r="AA489" s="11">
        <f t="shared" si="1206"/>
        <v>0</v>
      </c>
      <c r="AB489" s="53">
        <f t="shared" si="1207"/>
        <v>0.19164659026919556</v>
      </c>
      <c r="AC489" s="63" t="s">
        <v>204</v>
      </c>
    </row>
    <row r="490" spans="1:46">
      <c r="A490" s="11">
        <v>490</v>
      </c>
      <c r="B490" s="57">
        <v>44930</v>
      </c>
      <c r="C490" s="54">
        <v>0.35416666666666669</v>
      </c>
      <c r="D490" s="53">
        <v>6.7</v>
      </c>
      <c r="E490" s="53">
        <v>14.8</v>
      </c>
      <c r="F490" s="53">
        <v>0</v>
      </c>
      <c r="G490" s="53">
        <v>6.6</v>
      </c>
      <c r="H490" s="53">
        <v>7.6999999999999999E-2</v>
      </c>
      <c r="I490" s="53">
        <v>2.2999999999999998</v>
      </c>
      <c r="J490" s="53" t="s">
        <v>153</v>
      </c>
      <c r="K490" s="53">
        <v>2.2999999999999998</v>
      </c>
      <c r="L490" s="53" t="s">
        <v>153</v>
      </c>
      <c r="M490" s="54">
        <v>0.35416666666666669</v>
      </c>
      <c r="N490" s="53">
        <v>4.4000000000000004</v>
      </c>
      <c r="O490" s="53" t="s">
        <v>159</v>
      </c>
      <c r="P490" s="54">
        <v>0.35212962962962963</v>
      </c>
      <c r="Q490" s="53">
        <v>2.5</v>
      </c>
      <c r="R490" s="53" t="s">
        <v>153</v>
      </c>
      <c r="S490" s="53">
        <v>0.6</v>
      </c>
      <c r="T490" s="53">
        <v>51.9</v>
      </c>
      <c r="U490" s="53">
        <v>406</v>
      </c>
      <c r="V490" s="53">
        <v>169062</v>
      </c>
      <c r="W490" s="53">
        <v>282</v>
      </c>
      <c r="X490" s="53">
        <v>0.497</v>
      </c>
      <c r="Y490" s="53">
        <v>19.29</v>
      </c>
      <c r="Z490" s="11">
        <f t="shared" si="1205"/>
        <v>46.199999999999996</v>
      </c>
      <c r="AA490" s="11">
        <f t="shared" si="1206"/>
        <v>0</v>
      </c>
      <c r="AB490" s="53">
        <f t="shared" si="1207"/>
        <v>0.19164659026919556</v>
      </c>
      <c r="AC490" s="63" t="s">
        <v>204</v>
      </c>
    </row>
    <row r="491" spans="1:46">
      <c r="A491" s="11">
        <v>491</v>
      </c>
      <c r="B491" s="57">
        <v>44930</v>
      </c>
      <c r="C491" s="54">
        <v>0.3611111111111111</v>
      </c>
      <c r="D491" s="53">
        <v>7.4</v>
      </c>
      <c r="E491" s="53">
        <v>14.7</v>
      </c>
      <c r="F491" s="53">
        <v>0</v>
      </c>
      <c r="G491" s="53">
        <v>6.8</v>
      </c>
      <c r="H491" s="53">
        <v>0.127</v>
      </c>
      <c r="I491" s="53">
        <v>2.2999999999999998</v>
      </c>
      <c r="J491" s="53" t="s">
        <v>153</v>
      </c>
      <c r="K491" s="53">
        <v>2.6</v>
      </c>
      <c r="L491" s="53" t="s">
        <v>153</v>
      </c>
      <c r="M491" s="54">
        <v>0.35803240740740744</v>
      </c>
      <c r="N491" s="53">
        <v>3.8</v>
      </c>
      <c r="O491" s="53" t="s">
        <v>153</v>
      </c>
      <c r="P491" s="54">
        <v>0.35453703703703704</v>
      </c>
      <c r="Q491" s="53">
        <v>2.8</v>
      </c>
      <c r="R491" s="53" t="s">
        <v>159</v>
      </c>
      <c r="S491" s="53">
        <v>0.5</v>
      </c>
      <c r="T491" s="53">
        <v>53.4</v>
      </c>
      <c r="U491" s="53">
        <v>481</v>
      </c>
      <c r="V491" s="53">
        <v>259943</v>
      </c>
      <c r="W491" s="53">
        <v>433</v>
      </c>
      <c r="X491" s="53">
        <v>0.497</v>
      </c>
      <c r="Y491" s="53">
        <v>19.260000000000002</v>
      </c>
      <c r="Z491" s="11">
        <f t="shared" si="1205"/>
        <v>76.2</v>
      </c>
      <c r="AA491" s="11">
        <f t="shared" si="1206"/>
        <v>0</v>
      </c>
      <c r="AB491" s="53">
        <f t="shared" si="1207"/>
        <v>0.19164659026919556</v>
      </c>
      <c r="AC491" s="63" t="s">
        <v>204</v>
      </c>
    </row>
    <row r="492" spans="1:46">
      <c r="A492" s="11">
        <v>492</v>
      </c>
      <c r="B492" s="57">
        <v>44930</v>
      </c>
      <c r="C492" s="54">
        <v>0.36805555555555558</v>
      </c>
      <c r="D492" s="53">
        <v>8.3000000000000007</v>
      </c>
      <c r="E492" s="53">
        <v>14.7</v>
      </c>
      <c r="F492" s="53">
        <v>0</v>
      </c>
      <c r="G492" s="53">
        <v>7.6</v>
      </c>
      <c r="H492" s="53">
        <v>0.154</v>
      </c>
      <c r="I492" s="53">
        <v>2.2000000000000002</v>
      </c>
      <c r="J492" s="53" t="s">
        <v>153</v>
      </c>
      <c r="K492" s="53">
        <v>2.4</v>
      </c>
      <c r="L492" s="53" t="s">
        <v>159</v>
      </c>
      <c r="M492" s="54">
        <v>0.36553240740740739</v>
      </c>
      <c r="N492" s="53">
        <v>4.0999999999999996</v>
      </c>
      <c r="O492" s="53" t="s">
        <v>153</v>
      </c>
      <c r="P492" s="54">
        <v>0.36506944444444445</v>
      </c>
      <c r="Q492" s="53">
        <v>2.4</v>
      </c>
      <c r="R492" s="53" t="s">
        <v>156</v>
      </c>
      <c r="S492" s="53">
        <v>0.6</v>
      </c>
      <c r="T492" s="53">
        <v>53.8</v>
      </c>
      <c r="U492" s="53">
        <v>524</v>
      </c>
      <c r="V492" s="53">
        <v>309901</v>
      </c>
      <c r="W492" s="53">
        <v>517</v>
      </c>
      <c r="X492" s="53">
        <v>0.497</v>
      </c>
      <c r="Y492" s="53">
        <v>19.22</v>
      </c>
      <c r="Z492" s="11">
        <f t="shared" si="1205"/>
        <v>92.399999999999991</v>
      </c>
      <c r="AA492" s="11">
        <f t="shared" si="1206"/>
        <v>0</v>
      </c>
      <c r="AB492" s="53">
        <f t="shared" si="1207"/>
        <v>0.19164659026919556</v>
      </c>
      <c r="AC492" s="63" t="s">
        <v>204</v>
      </c>
    </row>
    <row r="493" spans="1:46">
      <c r="A493" s="11">
        <v>493</v>
      </c>
      <c r="B493" s="57">
        <v>44930</v>
      </c>
      <c r="C493" s="54">
        <v>0.375</v>
      </c>
      <c r="D493" s="53">
        <v>9</v>
      </c>
      <c r="E493" s="53">
        <v>14.8</v>
      </c>
      <c r="F493" s="53">
        <v>0</v>
      </c>
      <c r="G493" s="53">
        <v>7.3</v>
      </c>
      <c r="H493" s="53">
        <v>9.8000000000000004E-2</v>
      </c>
      <c r="I493" s="53">
        <v>2.7</v>
      </c>
      <c r="J493" s="53" t="s">
        <v>160</v>
      </c>
      <c r="K493" s="53">
        <v>2.8</v>
      </c>
      <c r="L493" s="53" t="s">
        <v>156</v>
      </c>
      <c r="M493" s="54">
        <v>0.37442129629629628</v>
      </c>
      <c r="N493" s="53">
        <v>4.5999999999999996</v>
      </c>
      <c r="O493" s="53" t="s">
        <v>160</v>
      </c>
      <c r="P493" s="54">
        <v>0.3712847222222222</v>
      </c>
      <c r="Q493" s="53">
        <v>1.3</v>
      </c>
      <c r="R493" s="53" t="s">
        <v>156</v>
      </c>
      <c r="S493" s="53">
        <v>0.7</v>
      </c>
      <c r="T493" s="53">
        <v>49.4</v>
      </c>
      <c r="U493" s="53">
        <v>578</v>
      </c>
      <c r="V493" s="53">
        <v>216709</v>
      </c>
      <c r="W493" s="53">
        <v>361</v>
      </c>
      <c r="X493" s="53">
        <v>0.497</v>
      </c>
      <c r="Y493" s="53">
        <v>19.28</v>
      </c>
      <c r="Z493" s="11">
        <f t="shared" si="1205"/>
        <v>58.8</v>
      </c>
      <c r="AA493" s="11">
        <f t="shared" si="1206"/>
        <v>0</v>
      </c>
      <c r="AB493" s="53">
        <f t="shared" si="1207"/>
        <v>0.19164659026919556</v>
      </c>
      <c r="AC493" s="63" t="s">
        <v>204</v>
      </c>
      <c r="AE493" s="11">
        <f t="shared" ref="AE493" si="1304">SUM(F493:F498)</f>
        <v>0</v>
      </c>
      <c r="AF493" s="11">
        <f t="shared" ref="AF493" si="1305">AVERAGE(AB493:AB498)</f>
        <v>0.19148814509766801</v>
      </c>
      <c r="AG493" s="11">
        <f t="shared" ref="AG493" si="1306">AVERAGE(G493:G498)</f>
        <v>7.7333333333333343</v>
      </c>
      <c r="AH493" s="11" t="e">
        <f t="shared" ref="AH493" si="1307">AVERAGE(AC493:AC498)</f>
        <v>#DIV/0!</v>
      </c>
      <c r="AI493" s="11">
        <f t="shared" ref="AI493" si="1308">AVERAGE(T493:T498)</f>
        <v>48.15</v>
      </c>
      <c r="AJ493" s="11">
        <f t="shared" ref="AJ493" si="1309">SUMIF(H493:H498,"&gt;0",H493:H498)</f>
        <v>0.85</v>
      </c>
      <c r="AK493" s="17">
        <f t="shared" ref="AK493" si="1310">SUM(AA493:AA498)/60</f>
        <v>0</v>
      </c>
      <c r="AL493" s="17">
        <f t="shared" ref="AL493" si="1311">SUM(V493:V498)</f>
        <v>1768189</v>
      </c>
      <c r="AM493" s="17">
        <f t="shared" ref="AM493" si="1312">AVERAGE(W493:W498)</f>
        <v>491.16666666666669</v>
      </c>
      <c r="AN493" s="11">
        <f t="shared" ref="AN493" si="1313">AVERAGE(I493:I498)</f>
        <v>2.8833333333333333</v>
      </c>
      <c r="AO493" s="11">
        <f t="shared" ref="AO493" si="1314">MAX(K493:K498)</f>
        <v>3.6</v>
      </c>
      <c r="AP493" s="13" t="str">
        <f t="shared" ref="AP493" ca="1" si="1315">INDIRECT(ADDRESS(MATCH(AO493,K493:K498,0)+A493-1,12))</f>
        <v>WSW</v>
      </c>
      <c r="AQ493" s="13">
        <f t="shared" ref="AQ493" ca="1" si="1316">INDIRECT(ADDRESS(MATCH(AO493,K493:K498,0)+A493-1,13))</f>
        <v>0.40711805555555558</v>
      </c>
      <c r="AR493" s="11">
        <f t="shared" ref="AR493" si="1317">MAX(N493:N498)</f>
        <v>5.6</v>
      </c>
      <c r="AS493" s="13" t="str">
        <f t="shared" ref="AS493" ca="1" si="1318">INDIRECT(ADDRESS(MATCH(AR493,N493:N498,0)+A493-1,15))</f>
        <v>WSW</v>
      </c>
      <c r="AT493" s="13">
        <f t="shared" ref="AT493" ca="1" si="1319">INDIRECT(ADDRESS(MATCH(AR493,N493:N498,0)+A493-1,16))</f>
        <v>0.40619212962962964</v>
      </c>
    </row>
    <row r="494" spans="1:46">
      <c r="A494" s="11">
        <v>494</v>
      </c>
      <c r="B494" s="57">
        <v>44930</v>
      </c>
      <c r="C494" s="54">
        <v>0.38194444444444442</v>
      </c>
      <c r="D494" s="53">
        <v>9.6</v>
      </c>
      <c r="E494" s="53">
        <v>13.7</v>
      </c>
      <c r="F494" s="53">
        <v>0</v>
      </c>
      <c r="G494" s="53">
        <v>7.8</v>
      </c>
      <c r="H494" s="53">
        <v>0.161</v>
      </c>
      <c r="I494" s="53">
        <v>2.8</v>
      </c>
      <c r="J494" s="53" t="s">
        <v>160</v>
      </c>
      <c r="K494" s="53">
        <v>2.8</v>
      </c>
      <c r="L494" s="53" t="s">
        <v>160</v>
      </c>
      <c r="M494" s="54">
        <v>0.38194444444444442</v>
      </c>
      <c r="N494" s="53">
        <v>4.8</v>
      </c>
      <c r="O494" s="53" t="s">
        <v>160</v>
      </c>
      <c r="P494" s="54">
        <v>0.37918981481481479</v>
      </c>
      <c r="Q494" s="53">
        <v>1.4</v>
      </c>
      <c r="R494" s="53" t="s">
        <v>160</v>
      </c>
      <c r="S494" s="53">
        <v>0.7</v>
      </c>
      <c r="T494" s="53">
        <v>49.7</v>
      </c>
      <c r="U494" s="53">
        <v>184</v>
      </c>
      <c r="V494" s="53">
        <v>328124</v>
      </c>
      <c r="W494" s="53">
        <v>547</v>
      </c>
      <c r="X494" s="53">
        <v>0.497</v>
      </c>
      <c r="Y494" s="53">
        <v>18.829999999999998</v>
      </c>
      <c r="Z494" s="11">
        <f t="shared" si="1205"/>
        <v>96.600000000000009</v>
      </c>
      <c r="AA494" s="11">
        <f t="shared" si="1206"/>
        <v>0</v>
      </c>
      <c r="AB494" s="53">
        <f t="shared" si="1207"/>
        <v>0.19164659026919556</v>
      </c>
      <c r="AC494" s="63" t="s">
        <v>204</v>
      </c>
    </row>
    <row r="495" spans="1:46">
      <c r="A495" s="11">
        <v>495</v>
      </c>
      <c r="B495" s="57">
        <v>44930</v>
      </c>
      <c r="C495" s="54">
        <v>0.3888888888888889</v>
      </c>
      <c r="D495" s="53">
        <v>10.1</v>
      </c>
      <c r="E495" s="53">
        <v>14.2</v>
      </c>
      <c r="F495" s="53">
        <v>0</v>
      </c>
      <c r="G495" s="53">
        <v>7.6</v>
      </c>
      <c r="H495" s="53">
        <v>0.105</v>
      </c>
      <c r="I495" s="53">
        <v>2.2999999999999998</v>
      </c>
      <c r="J495" s="53" t="s">
        <v>160</v>
      </c>
      <c r="K495" s="53">
        <v>2.8</v>
      </c>
      <c r="L495" s="53" t="s">
        <v>160</v>
      </c>
      <c r="M495" s="54">
        <v>0.38216435185185182</v>
      </c>
      <c r="N495" s="53">
        <v>4.7</v>
      </c>
      <c r="O495" s="53" t="s">
        <v>160</v>
      </c>
      <c r="P495" s="54">
        <v>0.38836805555555554</v>
      </c>
      <c r="Q495" s="53">
        <v>3.6</v>
      </c>
      <c r="R495" s="53" t="s">
        <v>160</v>
      </c>
      <c r="S495" s="53">
        <v>0.8</v>
      </c>
      <c r="T495" s="53">
        <v>48.4</v>
      </c>
      <c r="U495" s="53">
        <v>205</v>
      </c>
      <c r="V495" s="53">
        <v>229708</v>
      </c>
      <c r="W495" s="53">
        <v>383</v>
      </c>
      <c r="X495" s="53">
        <v>0.497</v>
      </c>
      <c r="Y495" s="53">
        <v>19.04</v>
      </c>
      <c r="Z495" s="11">
        <f t="shared" si="1205"/>
        <v>63</v>
      </c>
      <c r="AA495" s="11">
        <f t="shared" si="1206"/>
        <v>0</v>
      </c>
      <c r="AB495" s="53">
        <f t="shared" si="1207"/>
        <v>0.19164659026919556</v>
      </c>
      <c r="AC495" s="63" t="s">
        <v>204</v>
      </c>
    </row>
    <row r="496" spans="1:46">
      <c r="A496" s="11">
        <v>496</v>
      </c>
      <c r="B496" s="57">
        <v>44930</v>
      </c>
      <c r="C496" s="54">
        <v>0.39583333333333331</v>
      </c>
      <c r="D496" s="53">
        <v>10.4</v>
      </c>
      <c r="E496" s="53">
        <v>14.7</v>
      </c>
      <c r="F496" s="53">
        <v>0</v>
      </c>
      <c r="G496" s="53">
        <v>8</v>
      </c>
      <c r="H496" s="53">
        <v>0.188</v>
      </c>
      <c r="I496" s="53">
        <v>3</v>
      </c>
      <c r="J496" s="53" t="s">
        <v>161</v>
      </c>
      <c r="K496" s="53">
        <v>3.2</v>
      </c>
      <c r="L496" s="53" t="s">
        <v>160</v>
      </c>
      <c r="M496" s="54">
        <v>0.39468750000000002</v>
      </c>
      <c r="N496" s="53">
        <v>4.9000000000000004</v>
      </c>
      <c r="O496" s="53" t="s">
        <v>161</v>
      </c>
      <c r="P496" s="54">
        <v>0.38930555555555557</v>
      </c>
      <c r="Q496" s="53">
        <v>3.6</v>
      </c>
      <c r="R496" s="53" t="s">
        <v>154</v>
      </c>
      <c r="S496" s="53">
        <v>0.8</v>
      </c>
      <c r="T496" s="53">
        <v>49.6</v>
      </c>
      <c r="U496" s="53">
        <v>814</v>
      </c>
      <c r="V496" s="53">
        <v>371427</v>
      </c>
      <c r="W496" s="53">
        <v>619</v>
      </c>
      <c r="X496" s="53">
        <v>0.497</v>
      </c>
      <c r="Y496" s="53">
        <v>19.23</v>
      </c>
      <c r="Z496" s="11">
        <f t="shared" si="1205"/>
        <v>112.80000000000001</v>
      </c>
      <c r="AA496" s="11">
        <f t="shared" si="1206"/>
        <v>0</v>
      </c>
      <c r="AB496" s="53">
        <f t="shared" si="1207"/>
        <v>0.19164659026919556</v>
      </c>
      <c r="AC496" s="63" t="s">
        <v>204</v>
      </c>
    </row>
    <row r="497" spans="1:46">
      <c r="A497" s="11">
        <v>497</v>
      </c>
      <c r="B497" s="57">
        <v>44930</v>
      </c>
      <c r="C497" s="54">
        <v>0.40277777777777773</v>
      </c>
      <c r="D497" s="53">
        <v>10.8</v>
      </c>
      <c r="E497" s="53">
        <v>14.7</v>
      </c>
      <c r="F497" s="53">
        <v>0</v>
      </c>
      <c r="G497" s="53">
        <v>8</v>
      </c>
      <c r="H497" s="53">
        <v>0.182</v>
      </c>
      <c r="I497" s="53">
        <v>3.2</v>
      </c>
      <c r="J497" s="53" t="s">
        <v>160</v>
      </c>
      <c r="K497" s="53">
        <v>3.2</v>
      </c>
      <c r="L497" s="53" t="s">
        <v>160</v>
      </c>
      <c r="M497" s="54">
        <v>0.40261574074074075</v>
      </c>
      <c r="N497" s="53">
        <v>5.2</v>
      </c>
      <c r="O497" s="53" t="s">
        <v>160</v>
      </c>
      <c r="P497" s="54">
        <v>0.40065972222222218</v>
      </c>
      <c r="Q497" s="53">
        <v>2.8</v>
      </c>
      <c r="R497" s="53" t="s">
        <v>160</v>
      </c>
      <c r="S497" s="53">
        <v>0.7</v>
      </c>
      <c r="T497" s="53">
        <v>43.8</v>
      </c>
      <c r="U497" s="53">
        <v>240</v>
      </c>
      <c r="V497" s="53">
        <v>370403</v>
      </c>
      <c r="W497" s="53">
        <v>617</v>
      </c>
      <c r="X497" s="53">
        <v>0.496</v>
      </c>
      <c r="Y497" s="53">
        <v>19.23</v>
      </c>
      <c r="Z497" s="11">
        <f t="shared" si="1205"/>
        <v>109.2</v>
      </c>
      <c r="AA497" s="11">
        <f t="shared" si="1206"/>
        <v>0</v>
      </c>
      <c r="AB497" s="53">
        <f t="shared" si="1207"/>
        <v>0.191171254754613</v>
      </c>
      <c r="AC497" s="63" t="s">
        <v>204</v>
      </c>
    </row>
    <row r="498" spans="1:46">
      <c r="A498" s="11">
        <v>498</v>
      </c>
      <c r="B498" s="57">
        <v>44930</v>
      </c>
      <c r="C498" s="54">
        <v>0.40972222222222227</v>
      </c>
      <c r="D498" s="53">
        <v>11.2</v>
      </c>
      <c r="E498" s="53">
        <v>14.7</v>
      </c>
      <c r="F498" s="53">
        <v>0</v>
      </c>
      <c r="G498" s="53">
        <v>7.7</v>
      </c>
      <c r="H498" s="53">
        <v>0.11600000000000001</v>
      </c>
      <c r="I498" s="53">
        <v>3.3</v>
      </c>
      <c r="J498" s="53" t="s">
        <v>161</v>
      </c>
      <c r="K498" s="53">
        <v>3.6</v>
      </c>
      <c r="L498" s="53" t="s">
        <v>161</v>
      </c>
      <c r="M498" s="54">
        <v>0.40711805555555558</v>
      </c>
      <c r="N498" s="53">
        <v>5.6</v>
      </c>
      <c r="O498" s="53" t="s">
        <v>161</v>
      </c>
      <c r="P498" s="54">
        <v>0.40619212962962964</v>
      </c>
      <c r="Q498" s="53">
        <v>4.2</v>
      </c>
      <c r="R498" s="53" t="s">
        <v>161</v>
      </c>
      <c r="S498" s="53">
        <v>0.9</v>
      </c>
      <c r="T498" s="53">
        <v>48</v>
      </c>
      <c r="U498" s="53">
        <v>555</v>
      </c>
      <c r="V498" s="53">
        <v>251818</v>
      </c>
      <c r="W498" s="53">
        <v>420</v>
      </c>
      <c r="X498" s="53">
        <v>0.496</v>
      </c>
      <c r="Y498" s="53">
        <v>19.23</v>
      </c>
      <c r="Z498" s="11">
        <f t="shared" si="1205"/>
        <v>69.599999999999994</v>
      </c>
      <c r="AA498" s="11">
        <f t="shared" si="1206"/>
        <v>0</v>
      </c>
      <c r="AB498" s="53">
        <f t="shared" si="1207"/>
        <v>0.191171254754613</v>
      </c>
      <c r="AC498" s="63" t="s">
        <v>204</v>
      </c>
    </row>
    <row r="499" spans="1:46">
      <c r="A499" s="11">
        <v>499</v>
      </c>
      <c r="B499" s="57">
        <v>44930</v>
      </c>
      <c r="C499" s="54">
        <v>0.41666666666666669</v>
      </c>
      <c r="D499" s="53">
        <v>11.3</v>
      </c>
      <c r="E499" s="53">
        <v>14.6</v>
      </c>
      <c r="F499" s="53">
        <v>0</v>
      </c>
      <c r="G499" s="53">
        <v>8</v>
      </c>
      <c r="H499" s="53">
        <v>0.216</v>
      </c>
      <c r="I499" s="53">
        <v>3.4</v>
      </c>
      <c r="J499" s="53" t="s">
        <v>160</v>
      </c>
      <c r="K499" s="53">
        <v>3.4</v>
      </c>
      <c r="L499" s="53" t="s">
        <v>161</v>
      </c>
      <c r="M499" s="54">
        <v>0.4161111111111111</v>
      </c>
      <c r="N499" s="53">
        <v>6</v>
      </c>
      <c r="O499" s="53" t="s">
        <v>161</v>
      </c>
      <c r="P499" s="54">
        <v>0.4130671296296296</v>
      </c>
      <c r="Q499" s="53">
        <v>2.5</v>
      </c>
      <c r="R499" s="53" t="s">
        <v>153</v>
      </c>
      <c r="S499" s="53">
        <v>0.9</v>
      </c>
      <c r="T499" s="53">
        <v>46.2</v>
      </c>
      <c r="U499" s="53">
        <v>985</v>
      </c>
      <c r="V499" s="53">
        <v>437337</v>
      </c>
      <c r="W499" s="53">
        <v>729</v>
      </c>
      <c r="X499" s="53">
        <v>0.496</v>
      </c>
      <c r="Y499" s="53">
        <v>19.2</v>
      </c>
      <c r="Z499" s="11">
        <f t="shared" si="1205"/>
        <v>129.6</v>
      </c>
      <c r="AA499" s="11">
        <f t="shared" si="1206"/>
        <v>10</v>
      </c>
      <c r="AB499" s="53">
        <f t="shared" si="1207"/>
        <v>0.191171254754613</v>
      </c>
      <c r="AC499" s="63" t="s">
        <v>204</v>
      </c>
      <c r="AE499" s="11">
        <f t="shared" ref="AE499" si="1320">SUM(F499:F504)</f>
        <v>0</v>
      </c>
      <c r="AF499" s="11">
        <f t="shared" ref="AF499" si="1321">AVERAGE(AB499:AB504)</f>
        <v>0.19117125475461297</v>
      </c>
      <c r="AG499" s="11">
        <f t="shared" ref="AG499" si="1322">AVERAGE(G499:G504)</f>
        <v>8.5833333333333339</v>
      </c>
      <c r="AH499" s="11" t="e">
        <f t="shared" ref="AH499" si="1323">AVERAGE(AC499:AC504)</f>
        <v>#DIV/0!</v>
      </c>
      <c r="AI499" s="11">
        <f t="shared" ref="AI499" si="1324">AVERAGE(T499:T504)</f>
        <v>45.683333333333337</v>
      </c>
      <c r="AJ499" s="11">
        <f t="shared" ref="AJ499" si="1325">SUMIF(H499:H504,"&gt;0",H499:H504)</f>
        <v>1.5369999999999999</v>
      </c>
      <c r="AK499" s="17">
        <f t="shared" ref="AK499" si="1326">SUM(AA499:AA504)/60</f>
        <v>0.83333333333333337</v>
      </c>
      <c r="AL499" s="17">
        <f t="shared" ref="AL499" si="1327">SUM(V499:V504)</f>
        <v>3112777</v>
      </c>
      <c r="AM499" s="17">
        <f t="shared" ref="AM499" si="1328">AVERAGE(W499:W504)</f>
        <v>864.83333333333337</v>
      </c>
      <c r="AN499" s="11">
        <f t="shared" ref="AN499" si="1329">AVERAGE(I499:I504)</f>
        <v>3.2833333333333332</v>
      </c>
      <c r="AO499" s="11">
        <f t="shared" ref="AO499" si="1330">MAX(K499:K504)</f>
        <v>3.7</v>
      </c>
      <c r="AP499" s="13" t="str">
        <f t="shared" ref="AP499" ca="1" si="1331">INDIRECT(ADDRESS(MATCH(AO499,K499:K504,0)+A499-1,12))</f>
        <v>WSW</v>
      </c>
      <c r="AQ499" s="13">
        <f t="shared" ref="AQ499" ca="1" si="1332">INDIRECT(ADDRESS(MATCH(AO499,K499:K504,0)+A499-1,13))</f>
        <v>0.43435185185185188</v>
      </c>
      <c r="AR499" s="11">
        <f t="shared" ref="AR499" si="1333">MAX(N499:N504)</f>
        <v>6.4</v>
      </c>
      <c r="AS499" s="13" t="str">
        <f t="shared" ref="AS499" ca="1" si="1334">INDIRECT(ADDRESS(MATCH(AR499,N499:N504,0)+A499-1,15))</f>
        <v>SW</v>
      </c>
      <c r="AT499" s="13">
        <f t="shared" ref="AT499" ca="1" si="1335">INDIRECT(ADDRESS(MATCH(AR499,N499:N504,0)+A499-1,16))</f>
        <v>0.43379629629629629</v>
      </c>
    </row>
    <row r="500" spans="1:46">
      <c r="A500" s="11">
        <v>500</v>
      </c>
      <c r="B500" s="57">
        <v>44930</v>
      </c>
      <c r="C500" s="54">
        <v>0.4236111111111111</v>
      </c>
      <c r="D500" s="53">
        <v>11.5</v>
      </c>
      <c r="E500" s="53">
        <v>14.6</v>
      </c>
      <c r="F500" s="53">
        <v>0</v>
      </c>
      <c r="G500" s="53">
        <v>8.6</v>
      </c>
      <c r="H500" s="53">
        <v>0.26200000000000001</v>
      </c>
      <c r="I500" s="53">
        <v>3.3</v>
      </c>
      <c r="J500" s="53" t="s">
        <v>161</v>
      </c>
      <c r="K500" s="53">
        <v>3.4</v>
      </c>
      <c r="L500" s="53" t="s">
        <v>160</v>
      </c>
      <c r="M500" s="54">
        <v>0.41667824074074072</v>
      </c>
      <c r="N500" s="53">
        <v>6.3</v>
      </c>
      <c r="O500" s="53" t="s">
        <v>161</v>
      </c>
      <c r="P500" s="54">
        <v>0.42337962962962966</v>
      </c>
      <c r="Q500" s="53">
        <v>5.6</v>
      </c>
      <c r="R500" s="53" t="s">
        <v>161</v>
      </c>
      <c r="S500" s="53">
        <v>1</v>
      </c>
      <c r="T500" s="53">
        <v>44.9</v>
      </c>
      <c r="U500" s="53">
        <v>1008</v>
      </c>
      <c r="V500" s="53">
        <v>528638</v>
      </c>
      <c r="W500" s="53">
        <v>881</v>
      </c>
      <c r="X500" s="53">
        <v>0.496</v>
      </c>
      <c r="Y500" s="53">
        <v>19.25</v>
      </c>
      <c r="Z500" s="11">
        <f t="shared" si="1205"/>
        <v>157.20000000000002</v>
      </c>
      <c r="AA500" s="11">
        <f t="shared" si="1206"/>
        <v>10</v>
      </c>
      <c r="AB500" s="53">
        <f t="shared" si="1207"/>
        <v>0.191171254754613</v>
      </c>
      <c r="AC500" s="63" t="s">
        <v>204</v>
      </c>
    </row>
    <row r="501" spans="1:46">
      <c r="A501" s="11">
        <v>501</v>
      </c>
      <c r="B501" s="57">
        <v>44930</v>
      </c>
      <c r="C501" s="54">
        <v>0.43055555555555558</v>
      </c>
      <c r="D501" s="53">
        <v>11.8</v>
      </c>
      <c r="E501" s="53">
        <v>14.6</v>
      </c>
      <c r="F501" s="53">
        <v>0</v>
      </c>
      <c r="G501" s="53">
        <v>8.6999999999999993</v>
      </c>
      <c r="H501" s="53">
        <v>0.31</v>
      </c>
      <c r="I501" s="53">
        <v>3.6</v>
      </c>
      <c r="J501" s="53" t="s">
        <v>161</v>
      </c>
      <c r="K501" s="53">
        <v>3.6</v>
      </c>
      <c r="L501" s="53" t="s">
        <v>161</v>
      </c>
      <c r="M501" s="54">
        <v>0.43030092592592589</v>
      </c>
      <c r="N501" s="53">
        <v>6.1</v>
      </c>
      <c r="O501" s="53" t="s">
        <v>161</v>
      </c>
      <c r="P501" s="54">
        <v>0.42973379629629632</v>
      </c>
      <c r="Q501" s="53">
        <v>3.6</v>
      </c>
      <c r="R501" s="53" t="s">
        <v>161</v>
      </c>
      <c r="S501" s="53">
        <v>1</v>
      </c>
      <c r="T501" s="53">
        <v>43.7</v>
      </c>
      <c r="U501" s="53">
        <v>1049</v>
      </c>
      <c r="V501" s="53">
        <v>618336</v>
      </c>
      <c r="W501" s="53">
        <v>1031</v>
      </c>
      <c r="X501" s="53">
        <v>0.496</v>
      </c>
      <c r="Y501" s="53">
        <v>19.239999999999998</v>
      </c>
      <c r="Z501" s="11">
        <f t="shared" si="1205"/>
        <v>186.00000000000003</v>
      </c>
      <c r="AA501" s="11">
        <f t="shared" si="1206"/>
        <v>10</v>
      </c>
      <c r="AB501" s="53">
        <f t="shared" si="1207"/>
        <v>0.191171254754613</v>
      </c>
      <c r="AC501" s="63" t="s">
        <v>204</v>
      </c>
    </row>
    <row r="502" spans="1:46">
      <c r="A502" s="11">
        <v>502</v>
      </c>
      <c r="B502" s="57">
        <v>44930</v>
      </c>
      <c r="C502" s="54">
        <v>0.4375</v>
      </c>
      <c r="D502" s="53">
        <v>12.3</v>
      </c>
      <c r="E502" s="53">
        <v>14.6</v>
      </c>
      <c r="F502" s="53">
        <v>0</v>
      </c>
      <c r="G502" s="53">
        <v>8</v>
      </c>
      <c r="H502" s="53">
        <v>0.17100000000000001</v>
      </c>
      <c r="I502" s="53">
        <v>3.4</v>
      </c>
      <c r="J502" s="53" t="s">
        <v>161</v>
      </c>
      <c r="K502" s="53">
        <v>3.7</v>
      </c>
      <c r="L502" s="53" t="s">
        <v>161</v>
      </c>
      <c r="M502" s="54">
        <v>0.43435185185185188</v>
      </c>
      <c r="N502" s="53">
        <v>6.4</v>
      </c>
      <c r="O502" s="53" t="s">
        <v>160</v>
      </c>
      <c r="P502" s="54">
        <v>0.43379629629629629</v>
      </c>
      <c r="Q502" s="53">
        <v>2.5</v>
      </c>
      <c r="R502" s="53" t="s">
        <v>154</v>
      </c>
      <c r="S502" s="53">
        <v>1</v>
      </c>
      <c r="T502" s="53">
        <v>48.6</v>
      </c>
      <c r="U502" s="53">
        <v>1170</v>
      </c>
      <c r="V502" s="53">
        <v>363621</v>
      </c>
      <c r="W502" s="53">
        <v>606</v>
      </c>
      <c r="X502" s="53">
        <v>0.496</v>
      </c>
      <c r="Y502" s="53">
        <v>19.260000000000002</v>
      </c>
      <c r="Z502" s="11">
        <f t="shared" si="1205"/>
        <v>102.6</v>
      </c>
      <c r="AA502" s="11">
        <f t="shared" si="1206"/>
        <v>0</v>
      </c>
      <c r="AB502" s="53">
        <f t="shared" si="1207"/>
        <v>0.191171254754613</v>
      </c>
      <c r="AC502" s="63" t="s">
        <v>204</v>
      </c>
    </row>
    <row r="503" spans="1:46">
      <c r="A503" s="11">
        <v>503</v>
      </c>
      <c r="B503" s="57">
        <v>44930</v>
      </c>
      <c r="C503" s="54">
        <v>0.44444444444444442</v>
      </c>
      <c r="D503" s="53">
        <v>12.6</v>
      </c>
      <c r="E503" s="53">
        <v>14.6</v>
      </c>
      <c r="F503" s="53">
        <v>0</v>
      </c>
      <c r="G503" s="53">
        <v>8.9</v>
      </c>
      <c r="H503" s="53">
        <v>0.28499999999999998</v>
      </c>
      <c r="I503" s="53">
        <v>2.8</v>
      </c>
      <c r="J503" s="53" t="s">
        <v>154</v>
      </c>
      <c r="K503" s="53">
        <v>3.5</v>
      </c>
      <c r="L503" s="53" t="s">
        <v>161</v>
      </c>
      <c r="M503" s="54">
        <v>0.44010416666666669</v>
      </c>
      <c r="N503" s="53">
        <v>5.2</v>
      </c>
      <c r="O503" s="53" t="s">
        <v>154</v>
      </c>
      <c r="P503" s="54">
        <v>0.44104166666666672</v>
      </c>
      <c r="Q503" s="53">
        <v>3.5</v>
      </c>
      <c r="R503" s="53" t="s">
        <v>158</v>
      </c>
      <c r="S503" s="53">
        <v>1</v>
      </c>
      <c r="T503" s="53">
        <v>45.6</v>
      </c>
      <c r="U503" s="53">
        <v>270</v>
      </c>
      <c r="V503" s="53">
        <v>571038</v>
      </c>
      <c r="W503" s="53">
        <v>952</v>
      </c>
      <c r="X503" s="53">
        <v>0.496</v>
      </c>
      <c r="Y503" s="53">
        <v>19.23</v>
      </c>
      <c r="Z503" s="11">
        <f t="shared" si="1205"/>
        <v>171</v>
      </c>
      <c r="AA503" s="11">
        <f t="shared" si="1206"/>
        <v>10</v>
      </c>
      <c r="AB503" s="53">
        <f t="shared" si="1207"/>
        <v>0.191171254754613</v>
      </c>
      <c r="AC503" s="63" t="s">
        <v>204</v>
      </c>
    </row>
    <row r="504" spans="1:46">
      <c r="A504" s="11">
        <v>504</v>
      </c>
      <c r="B504" s="57">
        <v>44930</v>
      </c>
      <c r="C504" s="54">
        <v>0.4513888888888889</v>
      </c>
      <c r="D504" s="53">
        <v>12.9</v>
      </c>
      <c r="E504" s="53">
        <v>14.6</v>
      </c>
      <c r="F504" s="53">
        <v>0</v>
      </c>
      <c r="G504" s="53">
        <v>9.3000000000000007</v>
      </c>
      <c r="H504" s="53">
        <v>0.29299999999999998</v>
      </c>
      <c r="I504" s="53">
        <v>3.2</v>
      </c>
      <c r="J504" s="53" t="s">
        <v>154</v>
      </c>
      <c r="K504" s="53">
        <v>3.2</v>
      </c>
      <c r="L504" s="53" t="s">
        <v>154</v>
      </c>
      <c r="M504" s="54">
        <v>0.45123842592592589</v>
      </c>
      <c r="N504" s="53">
        <v>5.6</v>
      </c>
      <c r="O504" s="53" t="s">
        <v>154</v>
      </c>
      <c r="P504" s="54">
        <v>0.45078703703703704</v>
      </c>
      <c r="Q504" s="53">
        <v>3</v>
      </c>
      <c r="R504" s="53" t="s">
        <v>154</v>
      </c>
      <c r="S504" s="53">
        <v>0.8</v>
      </c>
      <c r="T504" s="53">
        <v>45.1</v>
      </c>
      <c r="U504" s="53">
        <v>1104</v>
      </c>
      <c r="V504" s="53">
        <v>593807</v>
      </c>
      <c r="W504" s="53">
        <v>990</v>
      </c>
      <c r="X504" s="53">
        <v>0.496</v>
      </c>
      <c r="Y504" s="53">
        <v>19.23</v>
      </c>
      <c r="Z504" s="11">
        <f t="shared" si="1205"/>
        <v>175.79999999999998</v>
      </c>
      <c r="AA504" s="11">
        <f t="shared" si="1206"/>
        <v>10</v>
      </c>
      <c r="AB504" s="53">
        <f t="shared" si="1207"/>
        <v>0.191171254754613</v>
      </c>
      <c r="AC504" s="63" t="s">
        <v>204</v>
      </c>
    </row>
    <row r="505" spans="1:46">
      <c r="A505" s="11">
        <v>505</v>
      </c>
      <c r="B505" s="57">
        <v>44930</v>
      </c>
      <c r="C505" s="54">
        <v>0.45833333333333331</v>
      </c>
      <c r="D505" s="53">
        <v>13.2</v>
      </c>
      <c r="E505" s="53">
        <v>14.6</v>
      </c>
      <c r="F505" s="53">
        <v>0</v>
      </c>
      <c r="G505" s="53">
        <v>8.9</v>
      </c>
      <c r="H505" s="53">
        <v>0.30599999999999999</v>
      </c>
      <c r="I505" s="53">
        <v>3.8</v>
      </c>
      <c r="J505" s="53" t="s">
        <v>154</v>
      </c>
      <c r="K505" s="53">
        <v>3.9</v>
      </c>
      <c r="L505" s="53" t="s">
        <v>154</v>
      </c>
      <c r="M505" s="54">
        <v>0.45746527777777773</v>
      </c>
      <c r="N505" s="53">
        <v>6.2</v>
      </c>
      <c r="O505" s="53" t="s">
        <v>154</v>
      </c>
      <c r="P505" s="54">
        <v>0.456087962962963</v>
      </c>
      <c r="Q505" s="53">
        <v>4.3</v>
      </c>
      <c r="R505" s="53" t="s">
        <v>154</v>
      </c>
      <c r="S505" s="53">
        <v>0.9</v>
      </c>
      <c r="T505" s="53">
        <v>42.8</v>
      </c>
      <c r="U505" s="53">
        <v>1129</v>
      </c>
      <c r="V505" s="53">
        <v>618562</v>
      </c>
      <c r="W505" s="53">
        <v>1031</v>
      </c>
      <c r="X505" s="53">
        <v>0.496</v>
      </c>
      <c r="Y505" s="53">
        <v>19.22</v>
      </c>
      <c r="Z505" s="11">
        <f t="shared" si="1205"/>
        <v>183.6</v>
      </c>
      <c r="AA505" s="11">
        <f t="shared" si="1206"/>
        <v>10</v>
      </c>
      <c r="AB505" s="53">
        <f t="shared" si="1207"/>
        <v>0.191171254754613</v>
      </c>
      <c r="AC505" s="63" t="s">
        <v>204</v>
      </c>
      <c r="AE505" s="11">
        <f t="shared" ref="AE505" si="1336">SUM(F505:F510)</f>
        <v>0</v>
      </c>
      <c r="AF505" s="11">
        <f t="shared" ref="AF505" si="1337">AVERAGE(AB505:AB510)</f>
        <v>0.19117125475461297</v>
      </c>
      <c r="AG505" s="11">
        <f t="shared" ref="AG505" si="1338">AVERAGE(G505:G510)</f>
        <v>8.9333333333333336</v>
      </c>
      <c r="AH505" s="11" t="e">
        <f t="shared" ref="AH505" si="1339">AVERAGE(AC505:AC510)</f>
        <v>#DIV/0!</v>
      </c>
      <c r="AI505" s="11">
        <f t="shared" ref="AI505" si="1340">AVERAGE(T505:T510)</f>
        <v>43.966666666666669</v>
      </c>
      <c r="AJ505" s="11">
        <f t="shared" ref="AJ505" si="1341">SUMIF(H505:H510,"&gt;0",H505:H510)</f>
        <v>1.633</v>
      </c>
      <c r="AK505" s="17">
        <f t="shared" ref="AK505" si="1342">SUM(AA505:AA510)/60</f>
        <v>1</v>
      </c>
      <c r="AL505" s="17">
        <f t="shared" ref="AL505" si="1343">SUM(V505:V510)</f>
        <v>3337047</v>
      </c>
      <c r="AM505" s="17">
        <f t="shared" ref="AM505" si="1344">AVERAGE(W505:W510)</f>
        <v>926.83333333333337</v>
      </c>
      <c r="AN505" s="11">
        <f t="shared" ref="AN505" si="1345">AVERAGE(I505:I510)</f>
        <v>3.15</v>
      </c>
      <c r="AO505" s="11">
        <f t="shared" ref="AO505" si="1346">MAX(K505:K510)</f>
        <v>4.0999999999999996</v>
      </c>
      <c r="AP505" s="13" t="str">
        <f t="shared" ref="AP505" ca="1" si="1347">INDIRECT(ADDRESS(MATCH(AO505,K505:K510,0)+A505-1,12))</f>
        <v>W</v>
      </c>
      <c r="AQ505" s="13">
        <f t="shared" ref="AQ505" ca="1" si="1348">INDIRECT(ADDRESS(MATCH(AO505,K505:K510,0)+A505-1,13))</f>
        <v>0.45991898148148147</v>
      </c>
      <c r="AR505" s="11">
        <f t="shared" ref="AR505" si="1349">MAX(N505:N510)</f>
        <v>6.6</v>
      </c>
      <c r="AS505" s="13" t="str">
        <f t="shared" ref="AS505" ca="1" si="1350">INDIRECT(ADDRESS(MATCH(AR505,N505:N510,0)+A505-1,15))</f>
        <v>W</v>
      </c>
      <c r="AT505" s="13">
        <f t="shared" ref="AT505" ca="1" si="1351">INDIRECT(ADDRESS(MATCH(AR505,N505:N510,0)+A505-1,16))</f>
        <v>0.45844907407407409</v>
      </c>
    </row>
    <row r="506" spans="1:46">
      <c r="A506" s="11">
        <v>506</v>
      </c>
      <c r="B506" s="57">
        <v>44930</v>
      </c>
      <c r="C506" s="54">
        <v>0.46527777777777773</v>
      </c>
      <c r="D506" s="53">
        <v>13.5</v>
      </c>
      <c r="E506" s="53">
        <v>14.2</v>
      </c>
      <c r="F506" s="53">
        <v>0</v>
      </c>
      <c r="G506" s="53">
        <v>9</v>
      </c>
      <c r="H506" s="53">
        <v>0.30299999999999999</v>
      </c>
      <c r="I506" s="53">
        <v>3</v>
      </c>
      <c r="J506" s="53" t="s">
        <v>154</v>
      </c>
      <c r="K506" s="53">
        <v>4.0999999999999996</v>
      </c>
      <c r="L506" s="53" t="s">
        <v>154</v>
      </c>
      <c r="M506" s="54">
        <v>0.45991898148148147</v>
      </c>
      <c r="N506" s="53">
        <v>6.6</v>
      </c>
      <c r="O506" s="53" t="s">
        <v>154</v>
      </c>
      <c r="P506" s="54">
        <v>0.45844907407407409</v>
      </c>
      <c r="Q506" s="53">
        <v>3</v>
      </c>
      <c r="R506" s="53" t="s">
        <v>154</v>
      </c>
      <c r="S506" s="53">
        <v>1.1000000000000001</v>
      </c>
      <c r="T506" s="53">
        <v>44.6</v>
      </c>
      <c r="U506" s="53">
        <v>1174</v>
      </c>
      <c r="V506" s="53">
        <v>615220</v>
      </c>
      <c r="W506" s="53">
        <v>1025</v>
      </c>
      <c r="X506" s="53">
        <v>0.496</v>
      </c>
      <c r="Y506" s="53">
        <v>19.09</v>
      </c>
      <c r="Z506" s="11">
        <f t="shared" si="1205"/>
        <v>181.79999999999998</v>
      </c>
      <c r="AA506" s="11">
        <f t="shared" si="1206"/>
        <v>10</v>
      </c>
      <c r="AB506" s="53">
        <f t="shared" si="1207"/>
        <v>0.191171254754613</v>
      </c>
      <c r="AC506" s="63" t="s">
        <v>204</v>
      </c>
    </row>
    <row r="507" spans="1:46">
      <c r="A507" s="11">
        <v>507</v>
      </c>
      <c r="B507" s="57">
        <v>44930</v>
      </c>
      <c r="C507" s="54">
        <v>0.47222222222222227</v>
      </c>
      <c r="D507" s="53">
        <v>13.8</v>
      </c>
      <c r="E507" s="53">
        <v>14.1</v>
      </c>
      <c r="F507" s="53">
        <v>0</v>
      </c>
      <c r="G507" s="53">
        <v>8.6</v>
      </c>
      <c r="H507" s="53">
        <v>0.22</v>
      </c>
      <c r="I507" s="53">
        <v>3.6</v>
      </c>
      <c r="J507" s="53" t="s">
        <v>154</v>
      </c>
      <c r="K507" s="53">
        <v>3.6</v>
      </c>
      <c r="L507" s="53" t="s">
        <v>154</v>
      </c>
      <c r="M507" s="53">
        <v>0.47217592592592594</v>
      </c>
      <c r="N507" s="53">
        <v>5.9</v>
      </c>
      <c r="O507" s="53" t="s">
        <v>154</v>
      </c>
      <c r="P507" s="53">
        <v>0.46694444444444444</v>
      </c>
      <c r="Q507" s="53">
        <v>2.8</v>
      </c>
      <c r="R507" s="53" t="s">
        <v>154</v>
      </c>
      <c r="S507" s="53">
        <v>0.9</v>
      </c>
      <c r="T507" s="53">
        <v>43.7</v>
      </c>
      <c r="U507" s="53">
        <v>289</v>
      </c>
      <c r="V507" s="53">
        <v>466229</v>
      </c>
      <c r="W507" s="53">
        <v>777</v>
      </c>
      <c r="X507" s="53">
        <v>0.496</v>
      </c>
      <c r="Y507" s="53">
        <v>19.05</v>
      </c>
      <c r="Z507" s="11">
        <f t="shared" si="1205"/>
        <v>132</v>
      </c>
      <c r="AA507" s="11">
        <f t="shared" si="1206"/>
        <v>10</v>
      </c>
      <c r="AB507" s="53">
        <f t="shared" si="1207"/>
        <v>0.191171254754613</v>
      </c>
      <c r="AC507" s="63" t="s">
        <v>204</v>
      </c>
    </row>
    <row r="508" spans="1:46">
      <c r="A508" s="11">
        <v>508</v>
      </c>
      <c r="B508" s="57">
        <v>44930</v>
      </c>
      <c r="C508" s="54">
        <v>0.47916666666666669</v>
      </c>
      <c r="D508" s="53">
        <v>13.9</v>
      </c>
      <c r="E508" s="53">
        <v>14.2</v>
      </c>
      <c r="F508" s="53">
        <v>0</v>
      </c>
      <c r="G508" s="53">
        <v>9.1999999999999993</v>
      </c>
      <c r="H508" s="53">
        <v>0.30599999999999999</v>
      </c>
      <c r="I508" s="53">
        <v>2.8</v>
      </c>
      <c r="J508" s="53" t="s">
        <v>154</v>
      </c>
      <c r="K508" s="53">
        <v>3.8</v>
      </c>
      <c r="L508" s="53" t="s">
        <v>154</v>
      </c>
      <c r="M508" s="53">
        <v>0.4737615740740741</v>
      </c>
      <c r="N508" s="53">
        <v>4.8</v>
      </c>
      <c r="O508" s="53" t="s">
        <v>154</v>
      </c>
      <c r="P508" s="53">
        <v>0.4786111111111111</v>
      </c>
      <c r="Q508" s="53">
        <v>3.6</v>
      </c>
      <c r="R508" s="53" t="s">
        <v>154</v>
      </c>
      <c r="S508" s="53">
        <v>0.9</v>
      </c>
      <c r="T508" s="53">
        <v>44.3</v>
      </c>
      <c r="U508" s="53">
        <v>415</v>
      </c>
      <c r="V508" s="53">
        <v>610973</v>
      </c>
      <c r="W508" s="53">
        <v>1018</v>
      </c>
      <c r="X508" s="53">
        <v>0.496</v>
      </c>
      <c r="Y508" s="53">
        <v>19.100000000000001</v>
      </c>
      <c r="Z508" s="11">
        <f t="shared" si="1205"/>
        <v>183.6</v>
      </c>
      <c r="AA508" s="11">
        <f t="shared" si="1206"/>
        <v>10</v>
      </c>
      <c r="AB508" s="53">
        <f t="shared" si="1207"/>
        <v>0.191171254754613</v>
      </c>
      <c r="AC508" s="63" t="s">
        <v>204</v>
      </c>
    </row>
    <row r="509" spans="1:46">
      <c r="A509" s="11">
        <v>509</v>
      </c>
      <c r="B509" s="57">
        <v>44930</v>
      </c>
      <c r="C509" s="54">
        <v>0.4861111111111111</v>
      </c>
      <c r="D509" s="53">
        <v>13.9</v>
      </c>
      <c r="E509" s="53">
        <v>14.1</v>
      </c>
      <c r="F509" s="53">
        <v>0</v>
      </c>
      <c r="G509" s="53">
        <v>9</v>
      </c>
      <c r="H509" s="53">
        <v>0.24099999999999999</v>
      </c>
      <c r="I509" s="53">
        <v>2.8</v>
      </c>
      <c r="J509" s="53" t="s">
        <v>154</v>
      </c>
      <c r="K509" s="53">
        <v>2.9</v>
      </c>
      <c r="L509" s="53" t="s">
        <v>154</v>
      </c>
      <c r="M509" s="53">
        <v>0.48453703703703704</v>
      </c>
      <c r="N509" s="53">
        <v>4.9000000000000004</v>
      </c>
      <c r="O509" s="53" t="s">
        <v>155</v>
      </c>
      <c r="P509" s="53">
        <v>0.48186342592592596</v>
      </c>
      <c r="Q509" s="53">
        <v>3.3</v>
      </c>
      <c r="R509" s="53" t="s">
        <v>155</v>
      </c>
      <c r="S509" s="53">
        <v>0.8</v>
      </c>
      <c r="T509" s="53">
        <v>43.5</v>
      </c>
      <c r="U509" s="53">
        <v>825</v>
      </c>
      <c r="V509" s="53">
        <v>498785</v>
      </c>
      <c r="W509" s="53">
        <v>831</v>
      </c>
      <c r="X509" s="53">
        <v>0.496</v>
      </c>
      <c r="Y509" s="53">
        <v>19.079999999999998</v>
      </c>
      <c r="Z509" s="11">
        <f t="shared" si="1205"/>
        <v>144.6</v>
      </c>
      <c r="AA509" s="11">
        <f t="shared" si="1206"/>
        <v>10</v>
      </c>
      <c r="AB509" s="53">
        <f t="shared" si="1207"/>
        <v>0.191171254754613</v>
      </c>
      <c r="AC509" s="63" t="s">
        <v>204</v>
      </c>
    </row>
    <row r="510" spans="1:46">
      <c r="A510" s="11">
        <v>510</v>
      </c>
      <c r="B510" s="57">
        <v>44930</v>
      </c>
      <c r="C510" s="54">
        <v>0.49305555555555558</v>
      </c>
      <c r="D510" s="53">
        <v>14</v>
      </c>
      <c r="E510" s="53">
        <v>14.1</v>
      </c>
      <c r="F510" s="53">
        <v>0</v>
      </c>
      <c r="G510" s="53">
        <v>8.9</v>
      </c>
      <c r="H510" s="53">
        <v>0.25700000000000001</v>
      </c>
      <c r="I510" s="53">
        <v>2.9</v>
      </c>
      <c r="J510" s="53" t="s">
        <v>154</v>
      </c>
      <c r="K510" s="53">
        <v>2.9</v>
      </c>
      <c r="L510" s="53" t="s">
        <v>154</v>
      </c>
      <c r="M510" s="53">
        <v>0.49305555555555558</v>
      </c>
      <c r="N510" s="53">
        <v>6.4</v>
      </c>
      <c r="O510" s="53" t="s">
        <v>158</v>
      </c>
      <c r="P510" s="53">
        <v>0.48776620370370366</v>
      </c>
      <c r="Q510" s="53">
        <v>3.9</v>
      </c>
      <c r="R510" s="53" t="s">
        <v>161</v>
      </c>
      <c r="S510" s="53">
        <v>0.8</v>
      </c>
      <c r="T510" s="53">
        <v>44.9</v>
      </c>
      <c r="U510" s="53">
        <v>381</v>
      </c>
      <c r="V510" s="53">
        <v>527278</v>
      </c>
      <c r="W510" s="53">
        <v>879</v>
      </c>
      <c r="X510" s="53">
        <v>0.496</v>
      </c>
      <c r="Y510" s="53">
        <v>19.079999999999998</v>
      </c>
      <c r="Z510" s="11">
        <f t="shared" si="1205"/>
        <v>154.20000000000002</v>
      </c>
      <c r="AA510" s="11">
        <f t="shared" si="1206"/>
        <v>10</v>
      </c>
      <c r="AB510" s="53">
        <f t="shared" si="1207"/>
        <v>0.191171254754613</v>
      </c>
      <c r="AC510" s="63" t="s">
        <v>204</v>
      </c>
    </row>
    <row r="511" spans="1:46">
      <c r="A511" s="11">
        <v>511</v>
      </c>
      <c r="B511" s="57">
        <v>44930</v>
      </c>
      <c r="C511" s="54">
        <v>0.5</v>
      </c>
      <c r="D511" s="53">
        <v>14</v>
      </c>
      <c r="E511" s="53">
        <v>14.1</v>
      </c>
      <c r="F511" s="53">
        <v>0</v>
      </c>
      <c r="G511" s="53">
        <v>8.8000000000000007</v>
      </c>
      <c r="H511" s="53">
        <v>0.21</v>
      </c>
      <c r="I511" s="53">
        <v>3.2</v>
      </c>
      <c r="J511" s="53" t="s">
        <v>154</v>
      </c>
      <c r="K511" s="53">
        <v>3.3</v>
      </c>
      <c r="L511" s="53" t="s">
        <v>154</v>
      </c>
      <c r="M511" s="53">
        <v>0.49817129629629631</v>
      </c>
      <c r="N511" s="53">
        <v>5.6</v>
      </c>
      <c r="O511" s="53" t="s">
        <v>154</v>
      </c>
      <c r="P511" s="53">
        <v>0.4997800925925926</v>
      </c>
      <c r="Q511" s="53">
        <v>4.0999999999999996</v>
      </c>
      <c r="R511" s="53" t="s">
        <v>158</v>
      </c>
      <c r="S511" s="53">
        <v>0.8</v>
      </c>
      <c r="T511" s="53">
        <v>45.4</v>
      </c>
      <c r="U511" s="53">
        <v>293</v>
      </c>
      <c r="V511" s="53">
        <v>441612</v>
      </c>
      <c r="W511" s="53">
        <v>736</v>
      </c>
      <c r="X511" s="53">
        <v>0.496</v>
      </c>
      <c r="Y511" s="53">
        <v>19.07</v>
      </c>
      <c r="Z511" s="11">
        <f t="shared" si="1205"/>
        <v>126</v>
      </c>
      <c r="AA511" s="11">
        <f t="shared" si="1206"/>
        <v>10</v>
      </c>
      <c r="AB511" s="53">
        <f t="shared" si="1207"/>
        <v>0.191171254754613</v>
      </c>
      <c r="AC511" s="63" t="s">
        <v>204</v>
      </c>
      <c r="AE511" s="11">
        <f t="shared" ref="AE511" si="1352">SUM(F511:F516)</f>
        <v>0</v>
      </c>
      <c r="AF511" s="11">
        <f t="shared" ref="AF511" si="1353">AVERAGE(AB511:AB516)</f>
        <v>0.19109218539920744</v>
      </c>
      <c r="AG511" s="11">
        <f t="shared" ref="AG511" si="1354">AVERAGE(G511:G516)</f>
        <v>8.9</v>
      </c>
      <c r="AH511" s="11" t="e">
        <f t="shared" ref="AH511" si="1355">AVERAGE(AC511:AC516)</f>
        <v>#DIV/0!</v>
      </c>
      <c r="AI511" s="11">
        <f t="shared" ref="AI511" si="1356">AVERAGE(T511:T516)</f>
        <v>44.616666666666667</v>
      </c>
      <c r="AJ511" s="11">
        <f t="shared" ref="AJ511" si="1357">SUMIF(H511:H516,"&gt;0",H511:H516)</f>
        <v>1.4889999999999999</v>
      </c>
      <c r="AK511" s="17">
        <f t="shared" ref="AK511" si="1358">SUM(AA511:AA516)/60</f>
        <v>0.66666666666666663</v>
      </c>
      <c r="AL511" s="17">
        <f t="shared" ref="AL511" si="1359">SUM(V511:V516)</f>
        <v>3083159</v>
      </c>
      <c r="AM511" s="17">
        <f t="shared" ref="AM511" si="1360">AVERAGE(W511:W516)</f>
        <v>856.5</v>
      </c>
      <c r="AN511" s="11">
        <f t="shared" ref="AN511" si="1361">AVERAGE(I511:I516)</f>
        <v>3.0500000000000003</v>
      </c>
      <c r="AO511" s="11">
        <f t="shared" ref="AO511" si="1362">MAX(K511:K516)</f>
        <v>3.8</v>
      </c>
      <c r="AP511" s="13" t="str">
        <f t="shared" ref="AP511" ca="1" si="1363">INDIRECT(ADDRESS(MATCH(AO511,K511:K516,0)+A511-1,12))</f>
        <v>W</v>
      </c>
      <c r="AQ511" s="13">
        <f t="shared" ref="AQ511" ca="1" si="1364">INDIRECT(ADDRESS(MATCH(AO511,K511:K516,0)+A511-1,13))</f>
        <v>0.51436342592592588</v>
      </c>
      <c r="AR511" s="11">
        <f t="shared" ref="AR511" si="1365">MAX(N511:N516)</f>
        <v>6.2</v>
      </c>
      <c r="AS511" s="13" t="str">
        <f t="shared" ref="AS511" ca="1" si="1366">INDIRECT(ADDRESS(MATCH(AR511,N511:N516,0)+A511-1,15))</f>
        <v>WSW</v>
      </c>
      <c r="AT511" s="13">
        <f t="shared" ref="AT511" ca="1" si="1367">INDIRECT(ADDRESS(MATCH(AR511,N511:N516,0)+A511-1,16))</f>
        <v>0.5216319444444445</v>
      </c>
    </row>
    <row r="512" spans="1:46">
      <c r="A512" s="11">
        <v>512</v>
      </c>
      <c r="B512" s="57">
        <v>44930</v>
      </c>
      <c r="C512" s="54">
        <v>0.50694444444444442</v>
      </c>
      <c r="D512" s="53">
        <v>13.8</v>
      </c>
      <c r="E512" s="53">
        <v>14.2</v>
      </c>
      <c r="F512" s="53">
        <v>0</v>
      </c>
      <c r="G512" s="53">
        <v>8.9</v>
      </c>
      <c r="H512" s="53">
        <v>0.155</v>
      </c>
      <c r="I512" s="53">
        <v>2.7</v>
      </c>
      <c r="J512" s="53" t="s">
        <v>154</v>
      </c>
      <c r="K512" s="53">
        <v>3.2</v>
      </c>
      <c r="L512" s="53" t="s">
        <v>154</v>
      </c>
      <c r="M512" s="53">
        <v>0.50037037037037035</v>
      </c>
      <c r="N512" s="53">
        <v>4.9000000000000004</v>
      </c>
      <c r="O512" s="53" t="s">
        <v>158</v>
      </c>
      <c r="P512" s="53">
        <v>0.50429398148148141</v>
      </c>
      <c r="Q512" s="53">
        <v>4</v>
      </c>
      <c r="R512" s="53" t="s">
        <v>158</v>
      </c>
      <c r="S512" s="53">
        <v>0.9</v>
      </c>
      <c r="T512" s="53">
        <v>47.3</v>
      </c>
      <c r="U512" s="53">
        <v>1185</v>
      </c>
      <c r="V512" s="53">
        <v>332910</v>
      </c>
      <c r="W512" s="53">
        <v>555</v>
      </c>
      <c r="X512" s="53">
        <v>0.496</v>
      </c>
      <c r="Y512" s="53">
        <v>19.07</v>
      </c>
      <c r="Z512" s="11">
        <f t="shared" si="1205"/>
        <v>93.000000000000014</v>
      </c>
      <c r="AA512" s="11">
        <f t="shared" si="1206"/>
        <v>0</v>
      </c>
      <c r="AB512" s="53">
        <f t="shared" si="1207"/>
        <v>0.191171254754613</v>
      </c>
      <c r="AC512" s="63" t="s">
        <v>204</v>
      </c>
    </row>
    <row r="513" spans="1:46">
      <c r="A513" s="11">
        <v>513</v>
      </c>
      <c r="B513" s="57">
        <v>44930</v>
      </c>
      <c r="C513" s="54">
        <v>0.51388888888888895</v>
      </c>
      <c r="D513" s="53">
        <v>13.6</v>
      </c>
      <c r="E513" s="53">
        <v>14.1</v>
      </c>
      <c r="F513" s="53">
        <v>0</v>
      </c>
      <c r="G513" s="53">
        <v>9.1999999999999993</v>
      </c>
      <c r="H513" s="53">
        <v>0.36099999999999999</v>
      </c>
      <c r="I513" s="53">
        <v>3.7</v>
      </c>
      <c r="J513" s="53" t="s">
        <v>154</v>
      </c>
      <c r="K513" s="53">
        <v>3.7</v>
      </c>
      <c r="L513" s="53" t="s">
        <v>154</v>
      </c>
      <c r="M513" s="53">
        <v>0.51339120370370372</v>
      </c>
      <c r="N513" s="53">
        <v>6</v>
      </c>
      <c r="O513" s="53" t="s">
        <v>154</v>
      </c>
      <c r="P513" s="53">
        <v>0.51226851851851851</v>
      </c>
      <c r="Q513" s="53">
        <v>3.9</v>
      </c>
      <c r="R513" s="53" t="s">
        <v>158</v>
      </c>
      <c r="S513" s="53">
        <v>0.8</v>
      </c>
      <c r="T513" s="53">
        <v>43.7</v>
      </c>
      <c r="U513" s="53">
        <v>1237</v>
      </c>
      <c r="V513" s="53">
        <v>721043</v>
      </c>
      <c r="W513" s="53">
        <v>1202</v>
      </c>
      <c r="X513" s="53">
        <v>0.496</v>
      </c>
      <c r="Y513" s="53">
        <v>19.09</v>
      </c>
      <c r="Z513" s="11">
        <f t="shared" si="1205"/>
        <v>216.60000000000002</v>
      </c>
      <c r="AA513" s="11">
        <f t="shared" si="1206"/>
        <v>10</v>
      </c>
      <c r="AB513" s="53">
        <f t="shared" si="1207"/>
        <v>0.191171254754613</v>
      </c>
      <c r="AC513" s="63" t="s">
        <v>204</v>
      </c>
    </row>
    <row r="514" spans="1:46">
      <c r="A514" s="11">
        <v>514</v>
      </c>
      <c r="B514" s="57">
        <v>44930</v>
      </c>
      <c r="C514" s="54">
        <v>0.52083333333333337</v>
      </c>
      <c r="D514" s="53">
        <v>13.6</v>
      </c>
      <c r="E514" s="53">
        <v>14.1</v>
      </c>
      <c r="F514" s="53">
        <v>0</v>
      </c>
      <c r="G514" s="53">
        <v>9</v>
      </c>
      <c r="H514" s="53">
        <v>0.32200000000000001</v>
      </c>
      <c r="I514" s="53">
        <v>2.7</v>
      </c>
      <c r="J514" s="53" t="s">
        <v>154</v>
      </c>
      <c r="K514" s="53">
        <v>3.8</v>
      </c>
      <c r="L514" s="53" t="s">
        <v>154</v>
      </c>
      <c r="M514" s="53">
        <v>0.51436342592592588</v>
      </c>
      <c r="N514" s="53">
        <v>5.4</v>
      </c>
      <c r="O514" s="53" t="s">
        <v>158</v>
      </c>
      <c r="P514" s="53">
        <v>0.51409722222222221</v>
      </c>
      <c r="Q514" s="53">
        <v>5.4</v>
      </c>
      <c r="R514" s="53" t="s">
        <v>154</v>
      </c>
      <c r="S514" s="53">
        <v>1.1000000000000001</v>
      </c>
      <c r="T514" s="53">
        <v>44.5</v>
      </c>
      <c r="U514" s="53">
        <v>1186</v>
      </c>
      <c r="V514" s="53">
        <v>654414</v>
      </c>
      <c r="W514" s="53">
        <v>1091</v>
      </c>
      <c r="X514" s="53">
        <v>0.496</v>
      </c>
      <c r="Y514" s="53">
        <v>19.079999999999998</v>
      </c>
      <c r="Z514" s="11">
        <f t="shared" si="1205"/>
        <v>193.20000000000002</v>
      </c>
      <c r="AA514" s="11">
        <f t="shared" si="1206"/>
        <v>10</v>
      </c>
      <c r="AB514" s="53">
        <f t="shared" si="1207"/>
        <v>0.191171254754613</v>
      </c>
      <c r="AC514" s="63" t="s">
        <v>204</v>
      </c>
    </row>
    <row r="515" spans="1:46">
      <c r="A515" s="11">
        <v>515</v>
      </c>
      <c r="B515" s="57">
        <v>44930</v>
      </c>
      <c r="C515" s="54">
        <v>0.52777777777777779</v>
      </c>
      <c r="D515" s="53">
        <v>13.6</v>
      </c>
      <c r="E515" s="53">
        <v>14.1</v>
      </c>
      <c r="F515" s="53">
        <v>0</v>
      </c>
      <c r="G515" s="53">
        <v>9.1</v>
      </c>
      <c r="H515" s="53">
        <v>0.26300000000000001</v>
      </c>
      <c r="I515" s="53">
        <v>3.2</v>
      </c>
      <c r="J515" s="53" t="s">
        <v>161</v>
      </c>
      <c r="K515" s="53">
        <v>3.8</v>
      </c>
      <c r="L515" s="53" t="s">
        <v>154</v>
      </c>
      <c r="M515" s="53">
        <v>0.52435185185185185</v>
      </c>
      <c r="N515" s="53">
        <v>6.2</v>
      </c>
      <c r="O515" s="53" t="s">
        <v>161</v>
      </c>
      <c r="P515" s="53">
        <v>0.5216319444444445</v>
      </c>
      <c r="Q515" s="53">
        <v>1.3</v>
      </c>
      <c r="R515" s="53" t="s">
        <v>161</v>
      </c>
      <c r="S515" s="53">
        <v>1.3</v>
      </c>
      <c r="T515" s="53">
        <v>42.6</v>
      </c>
      <c r="U515" s="53">
        <v>1137</v>
      </c>
      <c r="V515" s="53">
        <v>545563</v>
      </c>
      <c r="W515" s="53">
        <v>909</v>
      </c>
      <c r="X515" s="53">
        <v>0.495</v>
      </c>
      <c r="Y515" s="53">
        <v>19.09</v>
      </c>
      <c r="Z515" s="11">
        <f t="shared" si="1205"/>
        <v>157.80000000000001</v>
      </c>
      <c r="AA515" s="11">
        <f t="shared" si="1206"/>
        <v>10</v>
      </c>
      <c r="AB515" s="53">
        <f t="shared" si="1207"/>
        <v>0.19069683862217965</v>
      </c>
      <c r="AC515" s="63" t="s">
        <v>204</v>
      </c>
    </row>
    <row r="516" spans="1:46">
      <c r="A516" s="11">
        <v>516</v>
      </c>
      <c r="B516" s="57">
        <v>44930</v>
      </c>
      <c r="C516" s="54">
        <v>0.53472222222222221</v>
      </c>
      <c r="D516" s="53">
        <v>13.7</v>
      </c>
      <c r="E516" s="53">
        <v>14.1</v>
      </c>
      <c r="F516" s="53">
        <v>0</v>
      </c>
      <c r="G516" s="53">
        <v>8.4</v>
      </c>
      <c r="H516" s="53">
        <v>0.17799999999999999</v>
      </c>
      <c r="I516" s="53">
        <v>2.8</v>
      </c>
      <c r="J516" s="53" t="s">
        <v>161</v>
      </c>
      <c r="K516" s="53">
        <v>3.2</v>
      </c>
      <c r="L516" s="53" t="s">
        <v>161</v>
      </c>
      <c r="M516" s="53">
        <v>0.52778935185185183</v>
      </c>
      <c r="N516" s="53">
        <v>4.8</v>
      </c>
      <c r="O516" s="53" t="s">
        <v>160</v>
      </c>
      <c r="P516" s="53">
        <v>0.52829861111111109</v>
      </c>
      <c r="Q516" s="53">
        <v>2.5</v>
      </c>
      <c r="R516" s="53" t="s">
        <v>154</v>
      </c>
      <c r="S516" s="53">
        <v>0.8</v>
      </c>
      <c r="T516" s="53">
        <v>44.2</v>
      </c>
      <c r="U516" s="53">
        <v>274</v>
      </c>
      <c r="V516" s="53">
        <v>387617</v>
      </c>
      <c r="W516" s="53">
        <v>646</v>
      </c>
      <c r="X516" s="53">
        <v>0.496</v>
      </c>
      <c r="Y516" s="53">
        <v>19.09</v>
      </c>
      <c r="Z516" s="11">
        <f t="shared" si="1205"/>
        <v>106.80000000000001</v>
      </c>
      <c r="AA516" s="11">
        <f t="shared" si="1206"/>
        <v>0</v>
      </c>
      <c r="AB516" s="53">
        <f t="shared" si="1207"/>
        <v>0.191171254754613</v>
      </c>
      <c r="AC516" s="63" t="s">
        <v>204</v>
      </c>
    </row>
    <row r="517" spans="1:46">
      <c r="A517" s="11">
        <v>517</v>
      </c>
      <c r="B517" s="57">
        <v>44930</v>
      </c>
      <c r="C517" s="54">
        <v>0.54166666666666663</v>
      </c>
      <c r="D517" s="53">
        <v>13.6</v>
      </c>
      <c r="E517" s="53">
        <v>14.1</v>
      </c>
      <c r="F517" s="53">
        <v>0</v>
      </c>
      <c r="G517" s="53">
        <v>9.3000000000000007</v>
      </c>
      <c r="H517" s="53">
        <v>0.32700000000000001</v>
      </c>
      <c r="I517" s="53">
        <v>2.8</v>
      </c>
      <c r="J517" s="53" t="s">
        <v>154</v>
      </c>
      <c r="K517" s="53">
        <v>2.8</v>
      </c>
      <c r="L517" s="53" t="s">
        <v>161</v>
      </c>
      <c r="M517" s="53">
        <v>0.53476851851851859</v>
      </c>
      <c r="N517" s="53">
        <v>5.5</v>
      </c>
      <c r="O517" s="53" t="s">
        <v>161</v>
      </c>
      <c r="P517" s="53">
        <v>0.54015046296296299</v>
      </c>
      <c r="Q517" s="53">
        <v>2.4</v>
      </c>
      <c r="R517" s="53" t="s">
        <v>154</v>
      </c>
      <c r="S517" s="53">
        <v>0.9</v>
      </c>
      <c r="T517" s="53">
        <v>41.2</v>
      </c>
      <c r="U517" s="53">
        <v>1110</v>
      </c>
      <c r="V517" s="53">
        <v>655311</v>
      </c>
      <c r="W517" s="53">
        <v>1092</v>
      </c>
      <c r="X517" s="53">
        <v>0.496</v>
      </c>
      <c r="Y517" s="53">
        <v>19.010000000000002</v>
      </c>
      <c r="Z517" s="11">
        <f t="shared" si="1205"/>
        <v>196.20000000000002</v>
      </c>
      <c r="AA517" s="11">
        <f t="shared" si="1206"/>
        <v>10</v>
      </c>
      <c r="AB517" s="53">
        <f t="shared" si="1207"/>
        <v>0.191171254754613</v>
      </c>
      <c r="AC517" s="63" t="s">
        <v>204</v>
      </c>
      <c r="AE517" s="11">
        <f t="shared" ref="AE517" si="1368">SUM(F517:F522)</f>
        <v>0</v>
      </c>
      <c r="AF517" s="11">
        <f t="shared" ref="AF517" si="1369">AVERAGE(AB517:AB522)</f>
        <v>0.19085497733299076</v>
      </c>
      <c r="AG517" s="11">
        <f t="shared" ref="AG517" si="1370">AVERAGE(G517:G522)</f>
        <v>9.6666666666666661</v>
      </c>
      <c r="AH517" s="11" t="e">
        <f t="shared" ref="AH517" si="1371">AVERAGE(AC517:AC522)</f>
        <v>#DIV/0!</v>
      </c>
      <c r="AI517" s="11">
        <f t="shared" ref="AI517" si="1372">AVERAGE(T517:T522)</f>
        <v>43.35</v>
      </c>
      <c r="AJ517" s="11">
        <f t="shared" ref="AJ517" si="1373">SUMIF(H517:H522,"&gt;0",H517:H522)</f>
        <v>1.8360000000000001</v>
      </c>
      <c r="AK517" s="17">
        <f t="shared" ref="AK517" si="1374">SUM(AA517:AA522)/60</f>
        <v>1</v>
      </c>
      <c r="AL517" s="17">
        <f t="shared" ref="AL517" si="1375">SUM(V517:V522)</f>
        <v>3724011</v>
      </c>
      <c r="AM517" s="17">
        <f t="shared" ref="AM517" si="1376">AVERAGE(W517:W522)</f>
        <v>1034.3333333333333</v>
      </c>
      <c r="AN517" s="11">
        <f t="shared" ref="AN517" si="1377">AVERAGE(I517:I522)</f>
        <v>2.8333333333333326</v>
      </c>
      <c r="AO517" s="11">
        <f t="shared" ref="AO517" si="1378">MAX(K517:K522)</f>
        <v>3.5</v>
      </c>
      <c r="AP517" s="13" t="str">
        <f t="shared" ref="AP517" ca="1" si="1379">INDIRECT(ADDRESS(MATCH(AO517,K517:K522,0)+A517-1,12))</f>
        <v>WNW</v>
      </c>
      <c r="AQ517" s="13">
        <f t="shared" ref="AQ517" ca="1" si="1380">INDIRECT(ADDRESS(MATCH(AO517,K517:K522,0)+A517-1,13))</f>
        <v>0.5533217592592593</v>
      </c>
      <c r="AR517" s="11">
        <f t="shared" ref="AR517" si="1381">MAX(N517:N522)</f>
        <v>6.5</v>
      </c>
      <c r="AS517" s="13" t="str">
        <f t="shared" ref="AS517" ca="1" si="1382">INDIRECT(ADDRESS(MATCH(AR517,N517:N522,0)+A517-1,15))</f>
        <v>WNW</v>
      </c>
      <c r="AT517" s="13">
        <f t="shared" ref="AT517" ca="1" si="1383">INDIRECT(ADDRESS(MATCH(AR517,N517:N522,0)+A517-1,16))</f>
        <v>0.54998842592592589</v>
      </c>
    </row>
    <row r="518" spans="1:46">
      <c r="A518" s="11">
        <v>518</v>
      </c>
      <c r="B518" s="57">
        <v>44930</v>
      </c>
      <c r="C518" s="54">
        <v>0.54861111111111105</v>
      </c>
      <c r="D518" s="53">
        <v>13.6</v>
      </c>
      <c r="E518" s="53">
        <v>14.1</v>
      </c>
      <c r="F518" s="53">
        <v>0</v>
      </c>
      <c r="G518" s="53">
        <v>9.9</v>
      </c>
      <c r="H518" s="53">
        <v>0.33</v>
      </c>
      <c r="I518" s="53">
        <v>2.9</v>
      </c>
      <c r="J518" s="53" t="s">
        <v>154</v>
      </c>
      <c r="K518" s="53">
        <v>2.9</v>
      </c>
      <c r="L518" s="53" t="s">
        <v>154</v>
      </c>
      <c r="M518" s="53">
        <v>0.54531249999999998</v>
      </c>
      <c r="N518" s="53">
        <v>5.9</v>
      </c>
      <c r="O518" s="53" t="s">
        <v>158</v>
      </c>
      <c r="P518" s="53">
        <v>0.54724537037037035</v>
      </c>
      <c r="Q518" s="53">
        <v>3.1</v>
      </c>
      <c r="R518" s="53" t="s">
        <v>154</v>
      </c>
      <c r="S518" s="53">
        <v>0.9</v>
      </c>
      <c r="T518" s="53">
        <v>42.3</v>
      </c>
      <c r="U518" s="53">
        <v>1119</v>
      </c>
      <c r="V518" s="53">
        <v>667282</v>
      </c>
      <c r="W518" s="53">
        <v>1112</v>
      </c>
      <c r="X518" s="53">
        <v>0.495</v>
      </c>
      <c r="Y518" s="53">
        <v>19.03</v>
      </c>
      <c r="Z518" s="11">
        <f t="shared" si="1205"/>
        <v>198</v>
      </c>
      <c r="AA518" s="11">
        <f t="shared" si="1206"/>
        <v>10</v>
      </c>
      <c r="AB518" s="53">
        <f t="shared" si="1207"/>
        <v>0.19069683862217965</v>
      </c>
      <c r="AC518" s="63" t="s">
        <v>204</v>
      </c>
    </row>
    <row r="519" spans="1:46">
      <c r="A519" s="11">
        <v>519</v>
      </c>
      <c r="B519" s="57">
        <v>44930</v>
      </c>
      <c r="C519" s="54">
        <v>0.55555555555555558</v>
      </c>
      <c r="D519" s="53">
        <v>13.7</v>
      </c>
      <c r="E519" s="53">
        <v>14.1</v>
      </c>
      <c r="F519" s="53">
        <v>0</v>
      </c>
      <c r="G519" s="53">
        <v>10.4</v>
      </c>
      <c r="H519" s="53">
        <v>0.33800000000000002</v>
      </c>
      <c r="I519" s="53">
        <v>3.2</v>
      </c>
      <c r="J519" s="53" t="s">
        <v>158</v>
      </c>
      <c r="K519" s="53">
        <v>3.5</v>
      </c>
      <c r="L519" s="53" t="s">
        <v>158</v>
      </c>
      <c r="M519" s="53">
        <v>0.5533217592592593</v>
      </c>
      <c r="N519" s="53">
        <v>6.5</v>
      </c>
      <c r="O519" s="53" t="s">
        <v>158</v>
      </c>
      <c r="P519" s="53">
        <v>0.54998842592592589</v>
      </c>
      <c r="Q519" s="53">
        <v>3</v>
      </c>
      <c r="R519" s="53" t="s">
        <v>158</v>
      </c>
      <c r="S519" s="53">
        <v>1</v>
      </c>
      <c r="T519" s="53">
        <v>41.4</v>
      </c>
      <c r="U519" s="53">
        <v>1188</v>
      </c>
      <c r="V519" s="53">
        <v>681848</v>
      </c>
      <c r="W519" s="53">
        <v>1136</v>
      </c>
      <c r="X519" s="53">
        <v>0.496</v>
      </c>
      <c r="Y519" s="53">
        <v>19.05</v>
      </c>
      <c r="Z519" s="11">
        <f t="shared" si="1205"/>
        <v>202.80000000000004</v>
      </c>
      <c r="AA519" s="11">
        <f t="shared" si="1206"/>
        <v>10</v>
      </c>
      <c r="AB519" s="53">
        <f t="shared" si="1207"/>
        <v>0.191171254754613</v>
      </c>
      <c r="AC519" s="63" t="s">
        <v>204</v>
      </c>
    </row>
    <row r="520" spans="1:46">
      <c r="A520" s="11">
        <v>520</v>
      </c>
      <c r="B520" s="57">
        <v>44930</v>
      </c>
      <c r="C520" s="54">
        <v>0.5625</v>
      </c>
      <c r="D520" s="53">
        <v>14</v>
      </c>
      <c r="E520" s="53">
        <v>14.1</v>
      </c>
      <c r="F520" s="53">
        <v>0</v>
      </c>
      <c r="G520" s="53">
        <v>9.9</v>
      </c>
      <c r="H520" s="53">
        <v>0.35699999999999998</v>
      </c>
      <c r="I520" s="53">
        <v>2.7</v>
      </c>
      <c r="J520" s="53" t="s">
        <v>161</v>
      </c>
      <c r="K520" s="53">
        <v>3.4</v>
      </c>
      <c r="L520" s="53" t="s">
        <v>158</v>
      </c>
      <c r="M520" s="54">
        <v>0.55663194444444442</v>
      </c>
      <c r="N520" s="53">
        <v>6.1</v>
      </c>
      <c r="O520" s="53" t="s">
        <v>154</v>
      </c>
      <c r="P520" s="54">
        <v>0.55648148148148147</v>
      </c>
      <c r="Q520" s="53">
        <v>3.4</v>
      </c>
      <c r="R520" s="53" t="s">
        <v>161</v>
      </c>
      <c r="S520" s="53">
        <v>1</v>
      </c>
      <c r="T520" s="53">
        <v>46.1</v>
      </c>
      <c r="U520" s="53">
        <v>1090</v>
      </c>
      <c r="V520" s="53">
        <v>714002</v>
      </c>
      <c r="W520" s="53">
        <v>1190</v>
      </c>
      <c r="X520" s="53">
        <v>0.495</v>
      </c>
      <c r="Y520" s="53">
        <v>19.03</v>
      </c>
      <c r="Z520" s="11">
        <f t="shared" ref="Z520:Z583" si="1384">H520*3.6/(60)*10*10^3</f>
        <v>214.19999999999996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0.19069683862217965</v>
      </c>
      <c r="AC520" s="63" t="s">
        <v>204</v>
      </c>
    </row>
    <row r="521" spans="1:46">
      <c r="A521" s="11">
        <v>521</v>
      </c>
      <c r="B521" s="57">
        <v>44930</v>
      </c>
      <c r="C521" s="54">
        <v>0.56944444444444442</v>
      </c>
      <c r="D521" s="53">
        <v>14.2</v>
      </c>
      <c r="E521" s="53">
        <v>14.1</v>
      </c>
      <c r="F521" s="53">
        <v>0</v>
      </c>
      <c r="G521" s="53">
        <v>9.1999999999999993</v>
      </c>
      <c r="H521" s="53">
        <v>0.27</v>
      </c>
      <c r="I521" s="53">
        <v>2.7</v>
      </c>
      <c r="J521" s="53" t="s">
        <v>160</v>
      </c>
      <c r="K521" s="53">
        <v>2.9</v>
      </c>
      <c r="L521" s="53" t="s">
        <v>161</v>
      </c>
      <c r="M521" s="54">
        <v>0.56630787037037034</v>
      </c>
      <c r="N521" s="53">
        <v>5.2</v>
      </c>
      <c r="O521" s="53" t="s">
        <v>160</v>
      </c>
      <c r="P521" s="54">
        <v>0.56483796296296296</v>
      </c>
      <c r="Q521" s="53">
        <v>1.9</v>
      </c>
      <c r="R521" s="53" t="s">
        <v>160</v>
      </c>
      <c r="S521" s="53">
        <v>0.9</v>
      </c>
      <c r="T521" s="53">
        <v>45.1</v>
      </c>
      <c r="U521" s="53">
        <v>361</v>
      </c>
      <c r="V521" s="53">
        <v>556399</v>
      </c>
      <c r="W521" s="53">
        <v>927</v>
      </c>
      <c r="X521" s="53">
        <v>0.495</v>
      </c>
      <c r="Y521" s="53">
        <v>19.010000000000002</v>
      </c>
      <c r="Z521" s="11">
        <f t="shared" si="1384"/>
        <v>162.00000000000003</v>
      </c>
      <c r="AA521" s="11">
        <f t="shared" si="1385"/>
        <v>10</v>
      </c>
      <c r="AB521" s="53">
        <f t="shared" si="1386"/>
        <v>0.19069683862217965</v>
      </c>
      <c r="AC521" s="63" t="s">
        <v>204</v>
      </c>
    </row>
    <row r="522" spans="1:46">
      <c r="A522" s="11">
        <v>522</v>
      </c>
      <c r="B522" s="57">
        <v>44930</v>
      </c>
      <c r="C522" s="54">
        <v>0.57638888888888895</v>
      </c>
      <c r="D522" s="53">
        <v>14.3</v>
      </c>
      <c r="E522" s="53">
        <v>14.1</v>
      </c>
      <c r="F522" s="53">
        <v>0</v>
      </c>
      <c r="G522" s="53">
        <v>9.3000000000000007</v>
      </c>
      <c r="H522" s="53">
        <v>0.214</v>
      </c>
      <c r="I522" s="53">
        <v>2.7</v>
      </c>
      <c r="J522" s="53" t="s">
        <v>160</v>
      </c>
      <c r="K522" s="53">
        <v>2.7</v>
      </c>
      <c r="L522" s="53" t="s">
        <v>160</v>
      </c>
      <c r="M522" s="54">
        <v>0.57638888888888895</v>
      </c>
      <c r="N522" s="53">
        <v>4.3</v>
      </c>
      <c r="O522" s="53" t="s">
        <v>160</v>
      </c>
      <c r="P522" s="54">
        <v>0.57586805555555554</v>
      </c>
      <c r="Q522" s="53">
        <v>2.2999999999999998</v>
      </c>
      <c r="R522" s="53" t="s">
        <v>160</v>
      </c>
      <c r="S522" s="53">
        <v>0.7</v>
      </c>
      <c r="T522" s="53">
        <v>44</v>
      </c>
      <c r="U522" s="53">
        <v>946</v>
      </c>
      <c r="V522" s="53">
        <v>449169</v>
      </c>
      <c r="W522" s="53">
        <v>749</v>
      </c>
      <c r="X522" s="53">
        <v>0.495</v>
      </c>
      <c r="Y522" s="53">
        <v>19.02</v>
      </c>
      <c r="Z522" s="11">
        <f t="shared" si="1384"/>
        <v>128.39999999999998</v>
      </c>
      <c r="AA522" s="11">
        <f t="shared" si="1385"/>
        <v>10</v>
      </c>
      <c r="AB522" s="53">
        <f t="shared" si="1386"/>
        <v>0.19069683862217965</v>
      </c>
      <c r="AC522" s="63" t="s">
        <v>204</v>
      </c>
    </row>
    <row r="523" spans="1:46">
      <c r="A523" s="11">
        <v>523</v>
      </c>
      <c r="B523" s="57">
        <v>44930</v>
      </c>
      <c r="C523" s="54">
        <v>0.58333333333333337</v>
      </c>
      <c r="D523" s="53">
        <v>14.1</v>
      </c>
      <c r="E523" s="53">
        <v>14.1</v>
      </c>
      <c r="F523" s="53">
        <v>0</v>
      </c>
      <c r="G523" s="53">
        <v>9.6999999999999993</v>
      </c>
      <c r="H523" s="53">
        <v>0.26600000000000001</v>
      </c>
      <c r="I523" s="53">
        <v>3.2</v>
      </c>
      <c r="J523" s="53" t="s">
        <v>160</v>
      </c>
      <c r="K523" s="53">
        <v>3.4</v>
      </c>
      <c r="L523" s="53" t="s">
        <v>160</v>
      </c>
      <c r="M523" s="54">
        <v>0.58181712962962961</v>
      </c>
      <c r="N523" s="53">
        <v>5.5</v>
      </c>
      <c r="O523" s="53" t="s">
        <v>161</v>
      </c>
      <c r="P523" s="54">
        <v>0.57991898148148147</v>
      </c>
      <c r="Q523" s="53">
        <v>2.2000000000000002</v>
      </c>
      <c r="R523" s="53" t="s">
        <v>154</v>
      </c>
      <c r="S523" s="53">
        <v>0.8</v>
      </c>
      <c r="T523" s="53">
        <v>46.6</v>
      </c>
      <c r="U523" s="53">
        <v>901</v>
      </c>
      <c r="V523" s="53">
        <v>543922</v>
      </c>
      <c r="W523" s="53">
        <v>907</v>
      </c>
      <c r="X523" s="53">
        <v>0.495</v>
      </c>
      <c r="Y523" s="53">
        <v>19.03</v>
      </c>
      <c r="Z523" s="11">
        <f t="shared" si="1384"/>
        <v>159.60000000000002</v>
      </c>
      <c r="AA523" s="11">
        <f t="shared" si="1385"/>
        <v>10</v>
      </c>
      <c r="AB523" s="53">
        <f t="shared" si="1386"/>
        <v>0.19069683862217965</v>
      </c>
      <c r="AC523" s="63" t="s">
        <v>204</v>
      </c>
      <c r="AE523" s="11">
        <f t="shared" ref="AE523" si="1387">SUM(F523:F528)</f>
        <v>0</v>
      </c>
      <c r="AF523" s="11">
        <f t="shared" ref="AF523" si="1388">AVERAGE(AB523:AB528)</f>
        <v>0.19069683862217965</v>
      </c>
      <c r="AG523" s="11">
        <f t="shared" ref="AG523" si="1389">AVERAGE(G523:G528)</f>
        <v>9.6</v>
      </c>
      <c r="AH523" s="11" t="e">
        <f t="shared" ref="AH523" si="1390">AVERAGE(AC523:AC528)</f>
        <v>#DIV/0!</v>
      </c>
      <c r="AI523" s="11">
        <f t="shared" ref="AI523" si="1391">AVERAGE(T523:T528)</f>
        <v>44.883333333333333</v>
      </c>
      <c r="AJ523" s="11">
        <f t="shared" ref="AJ523" si="1392">SUMIF(H523:H528,"&gt;0",H523:H528)</f>
        <v>1.3130000000000002</v>
      </c>
      <c r="AK523" s="17">
        <f t="shared" ref="AK523" si="1393">SUM(AA523:AA528)/60</f>
        <v>0.66666666666666663</v>
      </c>
      <c r="AL523" s="17">
        <f t="shared" ref="AL523" si="1394">SUM(V523:V528)</f>
        <v>2712454</v>
      </c>
      <c r="AM523" s="17">
        <f t="shared" ref="AM523" si="1395">AVERAGE(W523:W528)</f>
        <v>753.66666666666663</v>
      </c>
      <c r="AN523" s="11">
        <f t="shared" ref="AN523" si="1396">AVERAGE(I523:I528)</f>
        <v>3.4166666666666665</v>
      </c>
      <c r="AO523" s="11">
        <f t="shared" ref="AO523" si="1397">MAX(K523:K528)</f>
        <v>3.8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0.60163194444444446</v>
      </c>
      <c r="AR523" s="11">
        <f t="shared" ref="AR523" si="1400">MAX(N523:N528)</f>
        <v>7.2</v>
      </c>
      <c r="AS523" s="13" t="str">
        <f t="shared" ref="AS523" ca="1" si="1401">INDIRECT(ADDRESS(MATCH(AR523,N523:N528,0)+A523-1,15))</f>
        <v>W</v>
      </c>
      <c r="AT523" s="13">
        <f t="shared" ref="AT523" ca="1" si="1402">INDIRECT(ADDRESS(MATCH(AR523,N523:N528,0)+A523-1,16))</f>
        <v>0.59976851851851853</v>
      </c>
    </row>
    <row r="524" spans="1:46">
      <c r="A524" s="11">
        <v>524</v>
      </c>
      <c r="B524" s="57">
        <v>44930</v>
      </c>
      <c r="C524" s="54">
        <v>0.59027777777777779</v>
      </c>
      <c r="D524" s="53">
        <v>14</v>
      </c>
      <c r="E524" s="53">
        <v>14.1</v>
      </c>
      <c r="F524" s="53">
        <v>0</v>
      </c>
      <c r="G524" s="53">
        <v>9.6999999999999993</v>
      </c>
      <c r="H524" s="53">
        <v>0.27700000000000002</v>
      </c>
      <c r="I524" s="53">
        <v>3.5</v>
      </c>
      <c r="J524" s="53" t="s">
        <v>154</v>
      </c>
      <c r="K524" s="53">
        <v>3.5</v>
      </c>
      <c r="L524" s="53" t="s">
        <v>154</v>
      </c>
      <c r="M524" s="54">
        <v>0.59026620370370375</v>
      </c>
      <c r="N524" s="53">
        <v>6.6</v>
      </c>
      <c r="O524" s="53" t="s">
        <v>161</v>
      </c>
      <c r="P524" s="54">
        <v>0.58613425925925922</v>
      </c>
      <c r="Q524" s="53">
        <v>1.9</v>
      </c>
      <c r="R524" s="53" t="s">
        <v>161</v>
      </c>
      <c r="S524" s="53">
        <v>0.9</v>
      </c>
      <c r="T524" s="53">
        <v>42.9</v>
      </c>
      <c r="U524" s="53">
        <v>950</v>
      </c>
      <c r="V524" s="53">
        <v>562171</v>
      </c>
      <c r="W524" s="53">
        <v>937</v>
      </c>
      <c r="X524" s="53">
        <v>0.495</v>
      </c>
      <c r="Y524" s="53">
        <v>18.97</v>
      </c>
      <c r="Z524" s="11">
        <f t="shared" si="1384"/>
        <v>166.20000000000002</v>
      </c>
      <c r="AA524" s="11">
        <f t="shared" si="1385"/>
        <v>10</v>
      </c>
      <c r="AB524" s="53">
        <f t="shared" si="1386"/>
        <v>0.19069683862217965</v>
      </c>
      <c r="AC524" s="63" t="s">
        <v>204</v>
      </c>
    </row>
    <row r="525" spans="1:46">
      <c r="A525" s="11">
        <v>525</v>
      </c>
      <c r="B525" s="57">
        <v>44930</v>
      </c>
      <c r="C525" s="54">
        <v>0.59722222222222221</v>
      </c>
      <c r="D525" s="53">
        <v>13.8</v>
      </c>
      <c r="E525" s="53">
        <v>14</v>
      </c>
      <c r="F525" s="53">
        <v>0</v>
      </c>
      <c r="G525" s="53">
        <v>9.8000000000000007</v>
      </c>
      <c r="H525" s="53">
        <v>0.25600000000000001</v>
      </c>
      <c r="I525" s="53">
        <v>3.4</v>
      </c>
      <c r="J525" s="53" t="s">
        <v>161</v>
      </c>
      <c r="K525" s="53">
        <v>3.7</v>
      </c>
      <c r="L525" s="53" t="s">
        <v>161</v>
      </c>
      <c r="M525" s="54">
        <v>0.59303240740740748</v>
      </c>
      <c r="N525" s="53">
        <v>6</v>
      </c>
      <c r="O525" s="53" t="s">
        <v>160</v>
      </c>
      <c r="P525" s="54">
        <v>0.59186342592592589</v>
      </c>
      <c r="Q525" s="53">
        <v>2.5</v>
      </c>
      <c r="R525" s="53" t="s">
        <v>161</v>
      </c>
      <c r="S525" s="53">
        <v>1</v>
      </c>
      <c r="T525" s="53">
        <v>43.3</v>
      </c>
      <c r="U525" s="53">
        <v>816</v>
      </c>
      <c r="V525" s="53">
        <v>524210</v>
      </c>
      <c r="W525" s="53">
        <v>874</v>
      </c>
      <c r="X525" s="53">
        <v>0.495</v>
      </c>
      <c r="Y525" s="53">
        <v>18.98</v>
      </c>
      <c r="Z525" s="11">
        <f t="shared" si="1384"/>
        <v>153.60000000000002</v>
      </c>
      <c r="AA525" s="11">
        <f t="shared" si="1385"/>
        <v>10</v>
      </c>
      <c r="AB525" s="53">
        <f t="shared" si="1386"/>
        <v>0.19069683862217965</v>
      </c>
      <c r="AC525" s="63" t="s">
        <v>204</v>
      </c>
    </row>
    <row r="526" spans="1:46">
      <c r="A526" s="11">
        <v>526</v>
      </c>
      <c r="B526" s="57">
        <v>44930</v>
      </c>
      <c r="C526" s="54">
        <v>0.60416666666666663</v>
      </c>
      <c r="D526" s="53">
        <v>13.7</v>
      </c>
      <c r="E526" s="53">
        <v>14.1</v>
      </c>
      <c r="F526" s="53">
        <v>0</v>
      </c>
      <c r="G526" s="53">
        <v>9.8000000000000007</v>
      </c>
      <c r="H526" s="53">
        <v>0.22800000000000001</v>
      </c>
      <c r="I526" s="53">
        <v>3.7</v>
      </c>
      <c r="J526" s="53" t="s">
        <v>161</v>
      </c>
      <c r="K526" s="53">
        <v>3.8</v>
      </c>
      <c r="L526" s="53" t="s">
        <v>161</v>
      </c>
      <c r="M526" s="54">
        <v>0.60163194444444446</v>
      </c>
      <c r="N526" s="53">
        <v>7.2</v>
      </c>
      <c r="O526" s="53" t="s">
        <v>154</v>
      </c>
      <c r="P526" s="54">
        <v>0.59976851851851853</v>
      </c>
      <c r="Q526" s="53">
        <v>3</v>
      </c>
      <c r="R526" s="53" t="s">
        <v>160</v>
      </c>
      <c r="S526" s="53">
        <v>1.3</v>
      </c>
      <c r="T526" s="53">
        <v>43.7</v>
      </c>
      <c r="U526" s="53">
        <v>765</v>
      </c>
      <c r="V526" s="53">
        <v>472704</v>
      </c>
      <c r="W526" s="53">
        <v>788</v>
      </c>
      <c r="X526" s="53">
        <v>0.495</v>
      </c>
      <c r="Y526" s="53">
        <v>18.97</v>
      </c>
      <c r="Z526" s="11">
        <f t="shared" si="1384"/>
        <v>136.80000000000001</v>
      </c>
      <c r="AA526" s="11">
        <f t="shared" si="1385"/>
        <v>10</v>
      </c>
      <c r="AB526" s="53">
        <f t="shared" si="1386"/>
        <v>0.19069683862217965</v>
      </c>
      <c r="AC526" s="63" t="s">
        <v>204</v>
      </c>
    </row>
    <row r="527" spans="1:46">
      <c r="A527" s="11">
        <v>527</v>
      </c>
      <c r="B527" s="57">
        <v>44930</v>
      </c>
      <c r="C527" s="54">
        <v>0.61111111111111105</v>
      </c>
      <c r="D527" s="53">
        <v>13.5</v>
      </c>
      <c r="E527" s="53">
        <v>14</v>
      </c>
      <c r="F527" s="53">
        <v>0</v>
      </c>
      <c r="G527" s="53">
        <v>9.4</v>
      </c>
      <c r="H527" s="53">
        <v>0.13500000000000001</v>
      </c>
      <c r="I527" s="53">
        <v>3.5</v>
      </c>
      <c r="J527" s="53" t="s">
        <v>161</v>
      </c>
      <c r="K527" s="53">
        <v>3.8</v>
      </c>
      <c r="L527" s="53" t="s">
        <v>161</v>
      </c>
      <c r="M527" s="54">
        <v>0.60550925925925925</v>
      </c>
      <c r="N527" s="53">
        <v>6.2</v>
      </c>
      <c r="O527" s="53" t="s">
        <v>161</v>
      </c>
      <c r="P527" s="54">
        <v>0.60465277777777782</v>
      </c>
      <c r="Q527" s="53">
        <v>3.7</v>
      </c>
      <c r="R527" s="53" t="s">
        <v>156</v>
      </c>
      <c r="S527" s="53">
        <v>0.8</v>
      </c>
      <c r="T527" s="53">
        <v>47.7</v>
      </c>
      <c r="U527" s="53">
        <v>753</v>
      </c>
      <c r="V527" s="53">
        <v>295740</v>
      </c>
      <c r="W527" s="53">
        <v>493</v>
      </c>
      <c r="X527" s="53">
        <v>0.495</v>
      </c>
      <c r="Y527" s="53">
        <v>19</v>
      </c>
      <c r="Z527" s="11">
        <f t="shared" si="1384"/>
        <v>81.000000000000014</v>
      </c>
      <c r="AA527" s="11">
        <f t="shared" si="1385"/>
        <v>0</v>
      </c>
      <c r="AB527" s="53">
        <f t="shared" si="1386"/>
        <v>0.19069683862217965</v>
      </c>
      <c r="AC527" s="63" t="s">
        <v>204</v>
      </c>
    </row>
    <row r="528" spans="1:46">
      <c r="A528" s="11">
        <v>528</v>
      </c>
      <c r="B528" s="57">
        <v>44930</v>
      </c>
      <c r="C528" s="54">
        <v>0.61805555555555558</v>
      </c>
      <c r="D528" s="53">
        <v>13.3</v>
      </c>
      <c r="E528" s="53">
        <v>14.1</v>
      </c>
      <c r="F528" s="53">
        <v>0</v>
      </c>
      <c r="G528" s="53">
        <v>9.1999999999999993</v>
      </c>
      <c r="H528" s="53">
        <v>0.151</v>
      </c>
      <c r="I528" s="53">
        <v>3.2</v>
      </c>
      <c r="J528" s="53" t="s">
        <v>160</v>
      </c>
      <c r="K528" s="53">
        <v>3.5</v>
      </c>
      <c r="L528" s="53" t="s">
        <v>161</v>
      </c>
      <c r="M528" s="54">
        <v>0.61114583333333339</v>
      </c>
      <c r="N528" s="53">
        <v>5.5</v>
      </c>
      <c r="O528" s="53" t="s">
        <v>153</v>
      </c>
      <c r="P528" s="54">
        <v>0.61668981481481489</v>
      </c>
      <c r="Q528" s="53">
        <v>2.6</v>
      </c>
      <c r="R528" s="53" t="s">
        <v>160</v>
      </c>
      <c r="S528" s="53">
        <v>0.8</v>
      </c>
      <c r="T528" s="53">
        <v>45.1</v>
      </c>
      <c r="U528" s="53">
        <v>356</v>
      </c>
      <c r="V528" s="53">
        <v>313707</v>
      </c>
      <c r="W528" s="53">
        <v>523</v>
      </c>
      <c r="X528" s="53">
        <v>0.495</v>
      </c>
      <c r="Y528" s="53">
        <v>18.989999999999998</v>
      </c>
      <c r="Z528" s="11">
        <f t="shared" si="1384"/>
        <v>90.6</v>
      </c>
      <c r="AA528" s="11">
        <f t="shared" si="1385"/>
        <v>0</v>
      </c>
      <c r="AB528" s="53">
        <f t="shared" si="1386"/>
        <v>0.19069683862217965</v>
      </c>
      <c r="AC528" s="63" t="s">
        <v>204</v>
      </c>
    </row>
    <row r="529" spans="1:46">
      <c r="A529" s="11">
        <v>529</v>
      </c>
      <c r="B529" s="57">
        <v>44930</v>
      </c>
      <c r="C529" s="54">
        <v>0.625</v>
      </c>
      <c r="D529" s="53">
        <v>12.9</v>
      </c>
      <c r="E529" s="53">
        <v>14.1</v>
      </c>
      <c r="F529" s="53">
        <v>0</v>
      </c>
      <c r="G529" s="53">
        <v>9.1999999999999993</v>
      </c>
      <c r="H529" s="53">
        <v>0.08</v>
      </c>
      <c r="I529" s="53">
        <v>4</v>
      </c>
      <c r="J529" s="53" t="s">
        <v>161</v>
      </c>
      <c r="K529" s="53">
        <v>4.0999999999999996</v>
      </c>
      <c r="L529" s="53" t="s">
        <v>161</v>
      </c>
      <c r="M529" s="54">
        <v>0.62356481481481485</v>
      </c>
      <c r="N529" s="53">
        <v>8.1</v>
      </c>
      <c r="O529" s="53" t="s">
        <v>154</v>
      </c>
      <c r="P529" s="54">
        <v>0.61901620370370369</v>
      </c>
      <c r="Q529" s="53">
        <v>2.7</v>
      </c>
      <c r="R529" s="53" t="s">
        <v>160</v>
      </c>
      <c r="S529" s="53">
        <v>1.2</v>
      </c>
      <c r="T529" s="53">
        <v>43.3</v>
      </c>
      <c r="U529" s="53">
        <v>176</v>
      </c>
      <c r="V529" s="53">
        <v>182543</v>
      </c>
      <c r="W529" s="53">
        <v>304</v>
      </c>
      <c r="X529" s="53">
        <v>0.495</v>
      </c>
      <c r="Y529" s="53">
        <v>18.98</v>
      </c>
      <c r="Z529" s="11">
        <f t="shared" si="1384"/>
        <v>48</v>
      </c>
      <c r="AA529" s="11">
        <f t="shared" si="1385"/>
        <v>0</v>
      </c>
      <c r="AB529" s="53">
        <f t="shared" si="1386"/>
        <v>0.19069683862217965</v>
      </c>
      <c r="AC529" s="63" t="s">
        <v>204</v>
      </c>
      <c r="AE529" s="11">
        <f t="shared" ref="AE529" si="1403">SUM(F529:F534)</f>
        <v>0</v>
      </c>
      <c r="AF529" s="11">
        <f t="shared" ref="AF529" si="1404">AVERAGE(AB529:AB534)</f>
        <v>0.19069683862217965</v>
      </c>
      <c r="AG529" s="11">
        <f t="shared" ref="AG529" si="1405">AVERAGE(G529:G534)</f>
        <v>8.9833333333333325</v>
      </c>
      <c r="AH529" s="11" t="e">
        <f t="shared" ref="AH529" si="1406">AVERAGE(AC529:AC534)</f>
        <v>#DIV/0!</v>
      </c>
      <c r="AI529" s="11">
        <f t="shared" ref="AI529" si="1407">AVERAGE(T529:T534)</f>
        <v>43.31666666666667</v>
      </c>
      <c r="AJ529" s="11">
        <f t="shared" ref="AJ529" si="1408">SUMIF(H529:H534,"&gt;0",H529:H534)</f>
        <v>0.318</v>
      </c>
      <c r="AK529" s="17">
        <f t="shared" ref="AK529" si="1409">SUM(AA529:AA534)/60</f>
        <v>0</v>
      </c>
      <c r="AL529" s="17">
        <f t="shared" ref="AL529" si="1410">SUM(V529:V534)</f>
        <v>758233</v>
      </c>
      <c r="AM529" s="17">
        <f t="shared" ref="AM529" si="1411">AVERAGE(W529:W534)</f>
        <v>210.66666666666666</v>
      </c>
      <c r="AN529" s="11">
        <f t="shared" ref="AN529" si="1412">AVERAGE(I529:I534)</f>
        <v>3.6666666666666665</v>
      </c>
      <c r="AO529" s="11">
        <f t="shared" ref="AO529" si="1413">MAX(K529:K534)</f>
        <v>4.2</v>
      </c>
      <c r="AP529" s="13" t="str">
        <f t="shared" ref="AP529" ca="1" si="1414">INDIRECT(ADDRESS(MATCH(AO529,K529:K534,0)+A529-1,12))</f>
        <v>WSW</v>
      </c>
      <c r="AQ529" s="13">
        <f t="shared" ref="AQ529" ca="1" si="1415">INDIRECT(ADDRESS(MATCH(AO529,K529:K534,0)+A529-1,13))</f>
        <v>0.64550925925925928</v>
      </c>
      <c r="AR529" s="11">
        <f t="shared" ref="AR529" si="1416">MAX(N529:N534)</f>
        <v>8.1</v>
      </c>
      <c r="AS529" s="13" t="str">
        <f t="shared" ref="AS529" ca="1" si="1417">INDIRECT(ADDRESS(MATCH(AR529,N529:N534,0)+A529-1,15))</f>
        <v>W</v>
      </c>
      <c r="AT529" s="13">
        <f t="shared" ref="AT529" ca="1" si="1418">INDIRECT(ADDRESS(MATCH(AR529,N529:N534,0)+A529-1,16))</f>
        <v>0.61901620370370369</v>
      </c>
    </row>
    <row r="530" spans="1:46">
      <c r="A530" s="11">
        <v>530</v>
      </c>
      <c r="B530" s="57">
        <v>44930</v>
      </c>
      <c r="C530" s="54">
        <v>0.63194444444444442</v>
      </c>
      <c r="D530" s="53">
        <v>12.5</v>
      </c>
      <c r="E530" s="53">
        <v>14.1</v>
      </c>
      <c r="F530" s="53">
        <v>0</v>
      </c>
      <c r="G530" s="53">
        <v>8.8000000000000007</v>
      </c>
      <c r="H530" s="53">
        <v>5.2999999999999999E-2</v>
      </c>
      <c r="I530" s="53">
        <v>4</v>
      </c>
      <c r="J530" s="53" t="s">
        <v>154</v>
      </c>
      <c r="K530" s="53">
        <v>4.0999999999999996</v>
      </c>
      <c r="L530" s="53" t="s">
        <v>154</v>
      </c>
      <c r="M530" s="54">
        <v>0.62575231481481486</v>
      </c>
      <c r="N530" s="53">
        <v>7.2</v>
      </c>
      <c r="O530" s="53" t="s">
        <v>161</v>
      </c>
      <c r="P530" s="54">
        <v>0.62805555555555559</v>
      </c>
      <c r="Q530" s="53">
        <v>2.9</v>
      </c>
      <c r="R530" s="53" t="s">
        <v>161</v>
      </c>
      <c r="S530" s="53">
        <v>1</v>
      </c>
      <c r="T530" s="53">
        <v>42.8</v>
      </c>
      <c r="U530" s="53">
        <v>166</v>
      </c>
      <c r="V530" s="53">
        <v>131809</v>
      </c>
      <c r="W530" s="53">
        <v>220</v>
      </c>
      <c r="X530" s="53">
        <v>0.495</v>
      </c>
      <c r="Y530" s="53">
        <v>18.97</v>
      </c>
      <c r="Z530" s="11">
        <f t="shared" si="1384"/>
        <v>31.8</v>
      </c>
      <c r="AA530" s="11">
        <f t="shared" si="1385"/>
        <v>0</v>
      </c>
      <c r="AB530" s="53">
        <f t="shared" si="1386"/>
        <v>0.19069683862217965</v>
      </c>
      <c r="AC530" s="63" t="s">
        <v>204</v>
      </c>
    </row>
    <row r="531" spans="1:46">
      <c r="A531" s="11">
        <v>531</v>
      </c>
      <c r="B531" s="57">
        <v>44930</v>
      </c>
      <c r="C531" s="54">
        <v>0.63888888888888895</v>
      </c>
      <c r="D531" s="53">
        <v>12</v>
      </c>
      <c r="E531" s="53">
        <v>14.1</v>
      </c>
      <c r="F531" s="53">
        <v>0</v>
      </c>
      <c r="G531" s="53">
        <v>9.3000000000000007</v>
      </c>
      <c r="H531" s="53">
        <v>6.7000000000000004E-2</v>
      </c>
      <c r="I531" s="53">
        <v>3.9</v>
      </c>
      <c r="J531" s="53" t="s">
        <v>161</v>
      </c>
      <c r="K531" s="53">
        <v>4</v>
      </c>
      <c r="L531" s="53" t="s">
        <v>161</v>
      </c>
      <c r="M531" s="54">
        <v>0.63490740740740736</v>
      </c>
      <c r="N531" s="53">
        <v>6.5</v>
      </c>
      <c r="O531" s="53" t="s">
        <v>161</v>
      </c>
      <c r="P531" s="54">
        <v>0.63883101851851853</v>
      </c>
      <c r="Q531" s="53">
        <v>5</v>
      </c>
      <c r="R531" s="53" t="s">
        <v>161</v>
      </c>
      <c r="S531" s="53">
        <v>0.9</v>
      </c>
      <c r="T531" s="53">
        <v>43.5</v>
      </c>
      <c r="U531" s="53">
        <v>162</v>
      </c>
      <c r="V531" s="53">
        <v>151989</v>
      </c>
      <c r="W531" s="53">
        <v>253</v>
      </c>
      <c r="X531" s="53">
        <v>0.495</v>
      </c>
      <c r="Y531" s="53">
        <v>18.97</v>
      </c>
      <c r="Z531" s="11">
        <f t="shared" si="1384"/>
        <v>40.200000000000003</v>
      </c>
      <c r="AA531" s="11">
        <f t="shared" si="1385"/>
        <v>0</v>
      </c>
      <c r="AB531" s="53">
        <f t="shared" si="1386"/>
        <v>0.19069683862217965</v>
      </c>
      <c r="AC531" s="63" t="s">
        <v>204</v>
      </c>
    </row>
    <row r="532" spans="1:46">
      <c r="A532" s="11">
        <v>532</v>
      </c>
      <c r="B532" s="57">
        <v>44930</v>
      </c>
      <c r="C532" s="54">
        <v>0.64583333333333337</v>
      </c>
      <c r="D532" s="53">
        <v>11.4</v>
      </c>
      <c r="E532" s="53">
        <v>14.1</v>
      </c>
      <c r="F532" s="53">
        <v>0</v>
      </c>
      <c r="G532" s="53">
        <v>8.8000000000000007</v>
      </c>
      <c r="H532" s="53">
        <v>3.5999999999999997E-2</v>
      </c>
      <c r="I532" s="53">
        <v>4.0999999999999996</v>
      </c>
      <c r="J532" s="53" t="s">
        <v>161</v>
      </c>
      <c r="K532" s="53">
        <v>4.2</v>
      </c>
      <c r="L532" s="53" t="s">
        <v>161</v>
      </c>
      <c r="M532" s="54">
        <v>0.64550925925925928</v>
      </c>
      <c r="N532" s="53">
        <v>7</v>
      </c>
      <c r="O532" s="53" t="s">
        <v>154</v>
      </c>
      <c r="P532" s="54">
        <v>0.64217592592592598</v>
      </c>
      <c r="Q532" s="53">
        <v>3.4</v>
      </c>
      <c r="R532" s="53" t="s">
        <v>154</v>
      </c>
      <c r="S532" s="53">
        <v>1</v>
      </c>
      <c r="T532" s="53">
        <v>40.4</v>
      </c>
      <c r="U532" s="53">
        <v>142</v>
      </c>
      <c r="V532" s="53">
        <v>94160</v>
      </c>
      <c r="W532" s="53">
        <v>157</v>
      </c>
      <c r="X532" s="53">
        <v>0.495</v>
      </c>
      <c r="Y532" s="53">
        <v>18.96</v>
      </c>
      <c r="Z532" s="11">
        <f t="shared" si="1384"/>
        <v>21.6</v>
      </c>
      <c r="AA532" s="11">
        <f t="shared" si="1385"/>
        <v>0</v>
      </c>
      <c r="AB532" s="53">
        <f t="shared" si="1386"/>
        <v>0.19069683862217965</v>
      </c>
      <c r="AC532" s="63" t="s">
        <v>204</v>
      </c>
    </row>
    <row r="533" spans="1:46">
      <c r="A533" s="11">
        <v>533</v>
      </c>
      <c r="B533" s="57">
        <v>44930</v>
      </c>
      <c r="C533" s="54">
        <v>0.65277777777777779</v>
      </c>
      <c r="D533" s="53">
        <v>11</v>
      </c>
      <c r="E533" s="53">
        <v>14.1</v>
      </c>
      <c r="F533" s="53">
        <v>0</v>
      </c>
      <c r="G533" s="53">
        <v>8.9</v>
      </c>
      <c r="H533" s="53">
        <v>4.5999999999999999E-2</v>
      </c>
      <c r="I533" s="53">
        <v>2.8</v>
      </c>
      <c r="J533" s="53" t="s">
        <v>161</v>
      </c>
      <c r="K533" s="53">
        <v>4.2</v>
      </c>
      <c r="L533" s="53" t="s">
        <v>154</v>
      </c>
      <c r="M533" s="54">
        <v>0.64607638888888885</v>
      </c>
      <c r="N533" s="53">
        <v>5.6</v>
      </c>
      <c r="O533" s="53" t="s">
        <v>154</v>
      </c>
      <c r="P533" s="54">
        <v>0.64599537037037036</v>
      </c>
      <c r="Q533" s="53">
        <v>3.3</v>
      </c>
      <c r="R533" s="53" t="s">
        <v>161</v>
      </c>
      <c r="S533" s="53">
        <v>1</v>
      </c>
      <c r="T533" s="53">
        <v>47.3</v>
      </c>
      <c r="U533" s="53">
        <v>125</v>
      </c>
      <c r="V533" s="53">
        <v>109831</v>
      </c>
      <c r="W533" s="53">
        <v>183</v>
      </c>
      <c r="X533" s="53">
        <v>0.495</v>
      </c>
      <c r="Y533" s="53">
        <v>18.97</v>
      </c>
      <c r="Z533" s="11">
        <f t="shared" si="1384"/>
        <v>27.599999999999998</v>
      </c>
      <c r="AA533" s="11">
        <f t="shared" si="1385"/>
        <v>0</v>
      </c>
      <c r="AB533" s="53">
        <f t="shared" si="1386"/>
        <v>0.19069683862217965</v>
      </c>
      <c r="AC533" s="63" t="s">
        <v>204</v>
      </c>
    </row>
    <row r="534" spans="1:46">
      <c r="A534" s="11">
        <v>534</v>
      </c>
      <c r="B534" s="57">
        <v>44930</v>
      </c>
      <c r="C534" s="54">
        <v>0.65972222222222221</v>
      </c>
      <c r="D534" s="53">
        <v>10.7</v>
      </c>
      <c r="E534" s="53">
        <v>14.2</v>
      </c>
      <c r="F534" s="53">
        <v>0</v>
      </c>
      <c r="G534" s="53">
        <v>8.9</v>
      </c>
      <c r="H534" s="53">
        <v>3.5999999999999997E-2</v>
      </c>
      <c r="I534" s="53">
        <v>3.2</v>
      </c>
      <c r="J534" s="53" t="s">
        <v>154</v>
      </c>
      <c r="K534" s="53">
        <v>3.2</v>
      </c>
      <c r="L534" s="53" t="s">
        <v>154</v>
      </c>
      <c r="M534" s="54">
        <v>0.65972222222222221</v>
      </c>
      <c r="N534" s="53">
        <v>5.2</v>
      </c>
      <c r="O534" s="53" t="s">
        <v>161</v>
      </c>
      <c r="P534" s="54">
        <v>0.65340277777777778</v>
      </c>
      <c r="Q534" s="53">
        <v>4.0999999999999996</v>
      </c>
      <c r="R534" s="53" t="s">
        <v>161</v>
      </c>
      <c r="S534" s="53">
        <v>0.8</v>
      </c>
      <c r="T534" s="53">
        <v>42.6</v>
      </c>
      <c r="U534" s="53">
        <v>96</v>
      </c>
      <c r="V534" s="53">
        <v>87901</v>
      </c>
      <c r="W534" s="53">
        <v>147</v>
      </c>
      <c r="X534" s="53">
        <v>0.495</v>
      </c>
      <c r="Y534" s="53">
        <v>18.97</v>
      </c>
      <c r="Z534" s="11">
        <f t="shared" si="1384"/>
        <v>21.6</v>
      </c>
      <c r="AA534" s="11">
        <f t="shared" si="1385"/>
        <v>0</v>
      </c>
      <c r="AB534" s="53">
        <f t="shared" si="1386"/>
        <v>0.19069683862217965</v>
      </c>
      <c r="AC534" s="63" t="s">
        <v>204</v>
      </c>
    </row>
    <row r="535" spans="1:46">
      <c r="A535" s="11">
        <v>535</v>
      </c>
      <c r="B535" s="57">
        <v>44930</v>
      </c>
      <c r="C535" s="54">
        <v>0.66666666666666663</v>
      </c>
      <c r="D535" s="53">
        <v>10.4</v>
      </c>
      <c r="E535" s="53">
        <v>14.1</v>
      </c>
      <c r="F535" s="53">
        <v>0</v>
      </c>
      <c r="G535" s="53">
        <v>8.8000000000000007</v>
      </c>
      <c r="H535" s="53">
        <v>2.5999999999999999E-2</v>
      </c>
      <c r="I535" s="53">
        <v>3.1</v>
      </c>
      <c r="J535" s="53" t="s">
        <v>154</v>
      </c>
      <c r="K535" s="53">
        <v>3.2</v>
      </c>
      <c r="L535" s="53" t="s">
        <v>154</v>
      </c>
      <c r="M535" s="54">
        <v>0.65975694444444444</v>
      </c>
      <c r="N535" s="53">
        <v>5.0999999999999996</v>
      </c>
      <c r="O535" s="53" t="s">
        <v>161</v>
      </c>
      <c r="P535" s="54">
        <v>0.6644444444444445</v>
      </c>
      <c r="Q535" s="53">
        <v>3.7</v>
      </c>
      <c r="R535" s="53" t="s">
        <v>154</v>
      </c>
      <c r="S535" s="53">
        <v>0.8</v>
      </c>
      <c r="T535" s="53">
        <v>40.6</v>
      </c>
      <c r="U535" s="53">
        <v>125</v>
      </c>
      <c r="V535" s="53">
        <v>66849</v>
      </c>
      <c r="W535" s="53">
        <v>111</v>
      </c>
      <c r="X535" s="53">
        <v>0.495</v>
      </c>
      <c r="Y535" s="53">
        <v>18.96</v>
      </c>
      <c r="Z535" s="11">
        <f t="shared" si="1384"/>
        <v>15.6</v>
      </c>
      <c r="AA535" s="11">
        <f t="shared" si="1385"/>
        <v>0</v>
      </c>
      <c r="AB535" s="53">
        <f t="shared" si="1386"/>
        <v>0.19069683862217965</v>
      </c>
      <c r="AC535" s="63" t="s">
        <v>204</v>
      </c>
      <c r="AE535" s="11">
        <f t="shared" ref="AE535" si="1419">SUM(F535:F540)</f>
        <v>0</v>
      </c>
      <c r="AF535" s="11">
        <f t="shared" ref="AF535" si="1420">AVERAGE(AB535:AB540)</f>
        <v>0.19069683862217965</v>
      </c>
      <c r="AG535" s="11">
        <f t="shared" ref="AG535" si="1421">AVERAGE(G535:G540)</f>
        <v>8.8666666666666671</v>
      </c>
      <c r="AH535" s="11" t="e">
        <f t="shared" ref="AH535" si="1422">AVERAGE(AC535:AC540)</f>
        <v>#DIV/0!</v>
      </c>
      <c r="AI535" s="11">
        <f t="shared" ref="AI535" si="1423">AVERAGE(T535:T540)</f>
        <v>41.166666666666664</v>
      </c>
      <c r="AJ535" s="11">
        <f t="shared" ref="AJ535" si="1424">SUMIF(H535:H540,"&gt;0",H535:H540)</f>
        <v>0.15099999999999997</v>
      </c>
      <c r="AK535" s="17">
        <f t="shared" ref="AK535" si="1425">SUM(AA535:AA540)/60</f>
        <v>0</v>
      </c>
      <c r="AL535" s="17">
        <f t="shared" ref="AL535" si="1426">SUM(V535:V540)</f>
        <v>321997</v>
      </c>
      <c r="AM535" s="17">
        <f t="shared" ref="AM535" si="1427">AVERAGE(W535:W540)</f>
        <v>89.333333333333329</v>
      </c>
      <c r="AN535" s="11">
        <f t="shared" ref="AN535" si="1428">AVERAGE(I535:I540)</f>
        <v>3.2666666666666662</v>
      </c>
      <c r="AO535" s="11">
        <f t="shared" ref="AO535" si="1429">MAX(K535:K540)</f>
        <v>4</v>
      </c>
      <c r="AP535" s="13" t="str">
        <f t="shared" ref="AP535" ca="1" si="1430">INDIRECT(ADDRESS(MATCH(AO535,K535:K540,0)+A535-1,12))</f>
        <v>WNW</v>
      </c>
      <c r="AQ535" s="13">
        <f t="shared" ref="AQ535" ca="1" si="1431">INDIRECT(ADDRESS(MATCH(AO535,K535:K540,0)+A535-1,13))</f>
        <v>0.68421296296296286</v>
      </c>
      <c r="AR535" s="11">
        <f t="shared" ref="AR535" si="1432">MAX(N535:N540)</f>
        <v>6.6</v>
      </c>
      <c r="AS535" s="13" t="str">
        <f t="shared" ref="AS535" ca="1" si="1433">INDIRECT(ADDRESS(MATCH(AR535,N535:N540,0)+A535-1,15))</f>
        <v>W</v>
      </c>
      <c r="AT535" s="13">
        <f t="shared" ref="AT535" ca="1" si="1434">INDIRECT(ADDRESS(MATCH(AR535,N535:N540,0)+A535-1,16))</f>
        <v>0.671412037037037</v>
      </c>
    </row>
    <row r="536" spans="1:46">
      <c r="A536" s="11">
        <v>536</v>
      </c>
      <c r="B536" s="57">
        <v>44930</v>
      </c>
      <c r="C536" s="54">
        <v>0.67361111111111116</v>
      </c>
      <c r="D536" s="53">
        <v>10.199999999999999</v>
      </c>
      <c r="E536" s="53">
        <v>14.2</v>
      </c>
      <c r="F536" s="53">
        <v>0</v>
      </c>
      <c r="G536" s="53">
        <v>8.9</v>
      </c>
      <c r="H536" s="53">
        <v>3.2000000000000001E-2</v>
      </c>
      <c r="I536" s="53">
        <v>3.5</v>
      </c>
      <c r="J536" s="53" t="s">
        <v>154</v>
      </c>
      <c r="K536" s="53">
        <v>3.6</v>
      </c>
      <c r="L536" s="53" t="s">
        <v>154</v>
      </c>
      <c r="M536" s="54">
        <v>0.67262731481481486</v>
      </c>
      <c r="N536" s="53">
        <v>6.6</v>
      </c>
      <c r="O536" s="53" t="s">
        <v>154</v>
      </c>
      <c r="P536" s="54">
        <v>0.671412037037037</v>
      </c>
      <c r="Q536" s="53">
        <v>3.8</v>
      </c>
      <c r="R536" s="53" t="s">
        <v>154</v>
      </c>
      <c r="S536" s="53">
        <v>0.9</v>
      </c>
      <c r="T536" s="53">
        <v>40.5</v>
      </c>
      <c r="U536" s="53">
        <v>102</v>
      </c>
      <c r="V536" s="53">
        <v>71015</v>
      </c>
      <c r="W536" s="53">
        <v>118</v>
      </c>
      <c r="X536" s="53">
        <v>0.495</v>
      </c>
      <c r="Y536" s="53">
        <v>18.97</v>
      </c>
      <c r="Z536" s="11">
        <f t="shared" si="1384"/>
        <v>19.200000000000003</v>
      </c>
      <c r="AA536" s="11">
        <f t="shared" si="1385"/>
        <v>0</v>
      </c>
      <c r="AB536" s="53">
        <f t="shared" si="1386"/>
        <v>0.19069683862217965</v>
      </c>
      <c r="AC536" s="63" t="s">
        <v>204</v>
      </c>
    </row>
    <row r="537" spans="1:46">
      <c r="A537" s="11">
        <v>537</v>
      </c>
      <c r="B537" s="57">
        <v>44930</v>
      </c>
      <c r="C537" s="54">
        <v>0.68055555555555547</v>
      </c>
      <c r="D537" s="53">
        <v>9.9</v>
      </c>
      <c r="E537" s="53">
        <v>14.2</v>
      </c>
      <c r="F537" s="53">
        <v>0</v>
      </c>
      <c r="G537" s="53">
        <v>9</v>
      </c>
      <c r="H537" s="53">
        <v>2.7E-2</v>
      </c>
      <c r="I537" s="53">
        <v>3.1</v>
      </c>
      <c r="J537" s="53" t="s">
        <v>154</v>
      </c>
      <c r="K537" s="53">
        <v>3.5</v>
      </c>
      <c r="L537" s="53" t="s">
        <v>154</v>
      </c>
      <c r="M537" s="54">
        <v>0.67362268518518509</v>
      </c>
      <c r="N537" s="53">
        <v>6.3</v>
      </c>
      <c r="O537" s="53" t="s">
        <v>154</v>
      </c>
      <c r="P537" s="54">
        <v>0.68013888888888896</v>
      </c>
      <c r="Q537" s="53">
        <v>5.4</v>
      </c>
      <c r="R537" s="53" t="s">
        <v>158</v>
      </c>
      <c r="S537" s="53">
        <v>1.2</v>
      </c>
      <c r="T537" s="53">
        <v>41.3</v>
      </c>
      <c r="U537" s="53">
        <v>97</v>
      </c>
      <c r="V537" s="53">
        <v>59007</v>
      </c>
      <c r="W537" s="53">
        <v>98</v>
      </c>
      <c r="X537" s="53">
        <v>0.495</v>
      </c>
      <c r="Y537" s="53">
        <v>18.97</v>
      </c>
      <c r="Z537" s="11">
        <f t="shared" si="1384"/>
        <v>16.2</v>
      </c>
      <c r="AA537" s="11">
        <f t="shared" si="1385"/>
        <v>0</v>
      </c>
      <c r="AB537" s="53">
        <f t="shared" si="1386"/>
        <v>0.19069683862217965</v>
      </c>
      <c r="AC537" s="63" t="s">
        <v>204</v>
      </c>
    </row>
    <row r="538" spans="1:46">
      <c r="A538" s="11">
        <v>538</v>
      </c>
      <c r="B538" s="57">
        <v>44930</v>
      </c>
      <c r="C538" s="54">
        <v>0.6875</v>
      </c>
      <c r="D538" s="53">
        <v>9.8000000000000007</v>
      </c>
      <c r="E538" s="53">
        <v>13.9</v>
      </c>
      <c r="F538" s="53">
        <v>0</v>
      </c>
      <c r="G538" s="53">
        <v>8.9</v>
      </c>
      <c r="H538" s="53">
        <v>2.5999999999999999E-2</v>
      </c>
      <c r="I538" s="53">
        <v>3.7</v>
      </c>
      <c r="J538" s="53" t="s">
        <v>158</v>
      </c>
      <c r="K538" s="53">
        <v>4</v>
      </c>
      <c r="L538" s="53" t="s">
        <v>158</v>
      </c>
      <c r="M538" s="54">
        <v>0.68421296296296286</v>
      </c>
      <c r="N538" s="53">
        <v>6.2</v>
      </c>
      <c r="O538" s="53" t="s">
        <v>154</v>
      </c>
      <c r="P538" s="54">
        <v>0.68137731481481489</v>
      </c>
      <c r="Q538" s="53">
        <v>3.1</v>
      </c>
      <c r="R538" s="53" t="s">
        <v>158</v>
      </c>
      <c r="S538" s="53">
        <v>0.9</v>
      </c>
      <c r="T538" s="53">
        <v>41</v>
      </c>
      <c r="U538" s="53">
        <v>81</v>
      </c>
      <c r="V538" s="53">
        <v>52717</v>
      </c>
      <c r="W538" s="53">
        <v>88</v>
      </c>
      <c r="X538" s="53">
        <v>0.495</v>
      </c>
      <c r="Y538" s="53">
        <v>18.850000000000001</v>
      </c>
      <c r="Z538" s="11">
        <f t="shared" si="1384"/>
        <v>15.6</v>
      </c>
      <c r="AA538" s="11">
        <f t="shared" si="1385"/>
        <v>0</v>
      </c>
      <c r="AB538" s="53">
        <f t="shared" si="1386"/>
        <v>0.19069683862217965</v>
      </c>
      <c r="AC538" s="63" t="s">
        <v>204</v>
      </c>
    </row>
    <row r="539" spans="1:46">
      <c r="A539" s="11">
        <v>539</v>
      </c>
      <c r="B539" s="57">
        <v>44930</v>
      </c>
      <c r="C539" s="54">
        <v>0.69444444444444453</v>
      </c>
      <c r="D539" s="53">
        <v>9.6</v>
      </c>
      <c r="E539" s="53">
        <v>14.2</v>
      </c>
      <c r="F539" s="53">
        <v>0</v>
      </c>
      <c r="G539" s="53">
        <v>8.8000000000000007</v>
      </c>
      <c r="H539" s="53">
        <v>2.4E-2</v>
      </c>
      <c r="I539" s="53">
        <v>2.6</v>
      </c>
      <c r="J539" s="53" t="s">
        <v>154</v>
      </c>
      <c r="K539" s="53">
        <v>3.7</v>
      </c>
      <c r="L539" s="53" t="s">
        <v>158</v>
      </c>
      <c r="M539" s="54">
        <v>0.68751157407407415</v>
      </c>
      <c r="N539" s="53">
        <v>4.8</v>
      </c>
      <c r="O539" s="53" t="s">
        <v>161</v>
      </c>
      <c r="P539" s="54">
        <v>0.69406249999999992</v>
      </c>
      <c r="Q539" s="53">
        <v>2.2000000000000002</v>
      </c>
      <c r="R539" s="53" t="s">
        <v>161</v>
      </c>
      <c r="S539" s="53">
        <v>0.9</v>
      </c>
      <c r="T539" s="53">
        <v>43.1</v>
      </c>
      <c r="U539" s="53">
        <v>65</v>
      </c>
      <c r="V539" s="53">
        <v>44754</v>
      </c>
      <c r="W539" s="53">
        <v>75</v>
      </c>
      <c r="X539" s="53">
        <v>0.495</v>
      </c>
      <c r="Y539" s="53">
        <v>19.059999999999999</v>
      </c>
      <c r="Z539" s="11">
        <f t="shared" si="1384"/>
        <v>14.400000000000002</v>
      </c>
      <c r="AA539" s="11">
        <f t="shared" si="1385"/>
        <v>0</v>
      </c>
      <c r="AB539" s="53">
        <f t="shared" si="1386"/>
        <v>0.19069683862217965</v>
      </c>
      <c r="AC539" s="63" t="s">
        <v>204</v>
      </c>
    </row>
    <row r="540" spans="1:46">
      <c r="A540" s="11">
        <v>540</v>
      </c>
      <c r="B540" s="57">
        <v>44930</v>
      </c>
      <c r="C540" s="54">
        <v>0.70138888888888884</v>
      </c>
      <c r="D540" s="53">
        <v>9.5</v>
      </c>
      <c r="E540" s="53">
        <v>14.2</v>
      </c>
      <c r="F540" s="53">
        <v>0</v>
      </c>
      <c r="G540" s="53">
        <v>8.8000000000000007</v>
      </c>
      <c r="H540" s="53">
        <v>1.6E-2</v>
      </c>
      <c r="I540" s="53">
        <v>3.6</v>
      </c>
      <c r="J540" s="53" t="s">
        <v>154</v>
      </c>
      <c r="K540" s="53">
        <v>3.6</v>
      </c>
      <c r="L540" s="53" t="s">
        <v>154</v>
      </c>
      <c r="M540" s="54">
        <v>0.70094907407407403</v>
      </c>
      <c r="N540" s="53">
        <v>5.7</v>
      </c>
      <c r="O540" s="53" t="s">
        <v>154</v>
      </c>
      <c r="P540" s="54">
        <v>0.69914351851851853</v>
      </c>
      <c r="Q540" s="53">
        <v>4.2</v>
      </c>
      <c r="R540" s="53" t="s">
        <v>158</v>
      </c>
      <c r="S540" s="53">
        <v>0.9</v>
      </c>
      <c r="T540" s="53">
        <v>40.5</v>
      </c>
      <c r="U540" s="53">
        <v>29</v>
      </c>
      <c r="V540" s="53">
        <v>27655</v>
      </c>
      <c r="W540" s="53">
        <v>46</v>
      </c>
      <c r="X540" s="53">
        <v>0.495</v>
      </c>
      <c r="Y540" s="53">
        <v>18.940000000000001</v>
      </c>
      <c r="Z540" s="11">
        <f t="shared" si="1384"/>
        <v>9.6000000000000014</v>
      </c>
      <c r="AA540" s="11">
        <f t="shared" si="1385"/>
        <v>0</v>
      </c>
      <c r="AB540" s="53">
        <f t="shared" si="1386"/>
        <v>0.19069683862217965</v>
      </c>
      <c r="AC540" s="63" t="s">
        <v>204</v>
      </c>
    </row>
    <row r="541" spans="1:46">
      <c r="A541" s="11">
        <v>541</v>
      </c>
      <c r="B541" s="57">
        <v>44930</v>
      </c>
      <c r="C541" s="54">
        <v>0.70833333333333337</v>
      </c>
      <c r="D541" s="53">
        <v>9.4</v>
      </c>
      <c r="E541" s="53">
        <v>13.1</v>
      </c>
      <c r="F541" s="53">
        <v>0</v>
      </c>
      <c r="G541" s="53">
        <v>8.3000000000000007</v>
      </c>
      <c r="H541" s="53">
        <v>4.0000000000000001E-3</v>
      </c>
      <c r="I541" s="53">
        <v>2.1</v>
      </c>
      <c r="J541" s="53" t="s">
        <v>158</v>
      </c>
      <c r="K541" s="53">
        <v>3.6</v>
      </c>
      <c r="L541" s="53" t="s">
        <v>154</v>
      </c>
      <c r="M541" s="54">
        <v>0.70144675925925926</v>
      </c>
      <c r="N541" s="53">
        <v>4.5999999999999996</v>
      </c>
      <c r="O541" s="53" t="s">
        <v>158</v>
      </c>
      <c r="P541" s="54">
        <v>0.7076041666666667</v>
      </c>
      <c r="Q541" s="53">
        <v>3.2</v>
      </c>
      <c r="R541" s="53" t="s">
        <v>154</v>
      </c>
      <c r="S541" s="53">
        <v>0.9</v>
      </c>
      <c r="T541" s="53">
        <v>42.4</v>
      </c>
      <c r="U541" s="53">
        <v>11</v>
      </c>
      <c r="V541" s="53">
        <v>11331</v>
      </c>
      <c r="W541" s="53">
        <v>19</v>
      </c>
      <c r="X541" s="53">
        <v>0.49399999999999999</v>
      </c>
      <c r="Y541" s="53">
        <v>18.72</v>
      </c>
      <c r="Z541" s="11">
        <f t="shared" si="1384"/>
        <v>2.4000000000000004</v>
      </c>
      <c r="AA541" s="11">
        <f t="shared" si="1385"/>
        <v>0</v>
      </c>
      <c r="AB541" s="53">
        <f t="shared" si="1386"/>
        <v>0.19022334058049545</v>
      </c>
      <c r="AC541" s="63" t="s">
        <v>204</v>
      </c>
      <c r="AE541" s="11">
        <f t="shared" ref="AE541" si="1435">SUM(F541:F546)</f>
        <v>0</v>
      </c>
      <c r="AF541" s="11">
        <f t="shared" ref="AF541" si="1436">AVERAGE(AB541:AB546)</f>
        <v>0.19022334058049542</v>
      </c>
      <c r="AG541" s="11">
        <f t="shared" ref="AG541" si="1437">AVERAGE(G541:G546)</f>
        <v>8.15</v>
      </c>
      <c r="AH541" s="11" t="e">
        <f t="shared" ref="AH541" si="1438">AVERAGE(AC541:AC546)</f>
        <v>#DIV/0!</v>
      </c>
      <c r="AI541" s="11">
        <f t="shared" ref="AI541" si="1439">AVERAGE(T541:T546)</f>
        <v>42.449999999999996</v>
      </c>
      <c r="AJ541" s="11">
        <f t="shared" ref="AJ541" si="1440">SUMIF(H541:H546,"&gt;0",H541:H546)</f>
        <v>5.0000000000000001E-3</v>
      </c>
      <c r="AK541" s="17">
        <f t="shared" ref="AK541" si="1441">SUM(AA541:AA546)/60</f>
        <v>0</v>
      </c>
      <c r="AL541" s="17">
        <f t="shared" ref="AL541" si="1442">SUM(V541:V546)</f>
        <v>16931</v>
      </c>
      <c r="AM541" s="17">
        <f t="shared" ref="AM541" si="1443">AVERAGE(W541:W546)</f>
        <v>4.666666666666667</v>
      </c>
      <c r="AN541" s="11">
        <f t="shared" ref="AN541" si="1444">AVERAGE(I541:I546)</f>
        <v>2.6500000000000004</v>
      </c>
      <c r="AO541" s="11">
        <f t="shared" ref="AO541" si="1445">MAX(K541:K546)</f>
        <v>3.6</v>
      </c>
      <c r="AP541" s="13" t="str">
        <f t="shared" ref="AP541" ca="1" si="1446">INDIRECT(ADDRESS(MATCH(AO541,K541:K546,0)+A541-1,12))</f>
        <v>W</v>
      </c>
      <c r="AQ541" s="13">
        <f t="shared" ref="AQ541" ca="1" si="1447">INDIRECT(ADDRESS(MATCH(AO541,K541:K546,0)+A541-1,13))</f>
        <v>0.70144675925925926</v>
      </c>
      <c r="AR541" s="11">
        <f t="shared" ref="AR541" si="1448">MAX(N541:N546)</f>
        <v>6.2</v>
      </c>
      <c r="AS541" s="13" t="str">
        <f t="shared" ref="AS541" ca="1" si="1449">INDIRECT(ADDRESS(MATCH(AR541,N541:N546,0)+A541-1,15))</f>
        <v>NW</v>
      </c>
      <c r="AT541" s="13">
        <f t="shared" ref="AT541" ca="1" si="1450">INDIRECT(ADDRESS(MATCH(AR541,N541:N546,0)+A541-1,16))</f>
        <v>0.73974537037037036</v>
      </c>
    </row>
    <row r="542" spans="1:46">
      <c r="A542" s="11">
        <v>542</v>
      </c>
      <c r="B542" s="57">
        <v>44930</v>
      </c>
      <c r="C542" s="54">
        <v>0.71527777777777779</v>
      </c>
      <c r="D542" s="53">
        <v>9.1999999999999993</v>
      </c>
      <c r="E542" s="53">
        <v>13</v>
      </c>
      <c r="F542" s="53">
        <v>0</v>
      </c>
      <c r="G542" s="53">
        <v>8.5</v>
      </c>
      <c r="H542" s="53">
        <v>1E-3</v>
      </c>
      <c r="I542" s="53">
        <v>2.2999999999999998</v>
      </c>
      <c r="J542" s="53" t="s">
        <v>158</v>
      </c>
      <c r="K542" s="53">
        <v>2.2999999999999998</v>
      </c>
      <c r="L542" s="53" t="s">
        <v>158</v>
      </c>
      <c r="M542" s="54">
        <v>0.71508101851851846</v>
      </c>
      <c r="N542" s="53">
        <v>5.0999999999999996</v>
      </c>
      <c r="O542" s="53" t="s">
        <v>154</v>
      </c>
      <c r="P542" s="54">
        <v>0.71388888888888891</v>
      </c>
      <c r="Q542" s="53">
        <v>2.2000000000000002</v>
      </c>
      <c r="R542" s="53" t="s">
        <v>154</v>
      </c>
      <c r="S542" s="53">
        <v>1</v>
      </c>
      <c r="T542" s="53">
        <v>39.9</v>
      </c>
      <c r="U542" s="53">
        <v>4</v>
      </c>
      <c r="V542" s="53">
        <v>4064</v>
      </c>
      <c r="W542" s="53">
        <v>7</v>
      </c>
      <c r="X542" s="53">
        <v>0.49399999999999999</v>
      </c>
      <c r="Y542" s="53">
        <v>18.71</v>
      </c>
      <c r="Z542" s="11">
        <f t="shared" si="1384"/>
        <v>0.60000000000000009</v>
      </c>
      <c r="AA542" s="11">
        <f t="shared" si="1385"/>
        <v>0</v>
      </c>
      <c r="AB542" s="53">
        <f t="shared" si="1386"/>
        <v>0.19022334058049545</v>
      </c>
      <c r="AC542" s="63" t="s">
        <v>204</v>
      </c>
    </row>
    <row r="543" spans="1:46">
      <c r="A543" s="11">
        <v>543</v>
      </c>
      <c r="B543" s="57">
        <v>44930</v>
      </c>
      <c r="C543" s="54">
        <v>0.72222222222222221</v>
      </c>
      <c r="D543" s="53">
        <v>8.9</v>
      </c>
      <c r="E543" s="53">
        <v>13</v>
      </c>
      <c r="F543" s="53">
        <v>0</v>
      </c>
      <c r="G543" s="53">
        <v>8.3000000000000007</v>
      </c>
      <c r="H543" s="53">
        <v>0</v>
      </c>
      <c r="I543" s="53">
        <v>2.4</v>
      </c>
      <c r="J543" s="53" t="s">
        <v>158</v>
      </c>
      <c r="K543" s="53">
        <v>2.7</v>
      </c>
      <c r="L543" s="53" t="s">
        <v>154</v>
      </c>
      <c r="M543" s="54">
        <v>0.72006944444444443</v>
      </c>
      <c r="N543" s="53">
        <v>4.2</v>
      </c>
      <c r="O543" s="53" t="s">
        <v>155</v>
      </c>
      <c r="P543" s="54">
        <v>0.72193287037037035</v>
      </c>
      <c r="Q543" s="53">
        <v>3.4</v>
      </c>
      <c r="R543" s="53" t="s">
        <v>155</v>
      </c>
      <c r="S543" s="53">
        <v>0.6</v>
      </c>
      <c r="T543" s="53">
        <v>40.799999999999997</v>
      </c>
      <c r="U543" s="53">
        <v>0</v>
      </c>
      <c r="V543" s="53">
        <v>1162</v>
      </c>
      <c r="W543" s="53">
        <v>2</v>
      </c>
      <c r="X543" s="53">
        <v>0.49399999999999999</v>
      </c>
      <c r="Y543" s="53">
        <v>18.72</v>
      </c>
      <c r="Z543" s="11">
        <f t="shared" si="1384"/>
        <v>0</v>
      </c>
      <c r="AA543" s="11">
        <f t="shared" si="1385"/>
        <v>0</v>
      </c>
      <c r="AB543" s="53">
        <f t="shared" si="1386"/>
        <v>0.19022334058049545</v>
      </c>
      <c r="AC543" s="63" t="s">
        <v>204</v>
      </c>
    </row>
    <row r="544" spans="1:46">
      <c r="A544" s="11">
        <v>544</v>
      </c>
      <c r="B544" s="57">
        <v>44930</v>
      </c>
      <c r="C544" s="54">
        <v>0.72916666666666663</v>
      </c>
      <c r="D544" s="53">
        <v>8.6999999999999993</v>
      </c>
      <c r="E544" s="53">
        <v>13</v>
      </c>
      <c r="F544" s="53">
        <v>0</v>
      </c>
      <c r="G544" s="53">
        <v>8</v>
      </c>
      <c r="H544" s="53">
        <v>-1E-3</v>
      </c>
      <c r="I544" s="53">
        <v>2.8</v>
      </c>
      <c r="J544" s="53" t="s">
        <v>155</v>
      </c>
      <c r="K544" s="53">
        <v>2.8</v>
      </c>
      <c r="L544" s="53" t="s">
        <v>155</v>
      </c>
      <c r="M544" s="54">
        <v>0.7286689814814814</v>
      </c>
      <c r="N544" s="53">
        <v>5.0999999999999996</v>
      </c>
      <c r="O544" s="53" t="s">
        <v>158</v>
      </c>
      <c r="P544" s="54">
        <v>0.72914351851851855</v>
      </c>
      <c r="Q544" s="53">
        <v>5</v>
      </c>
      <c r="R544" s="53" t="s">
        <v>158</v>
      </c>
      <c r="S544" s="53">
        <v>0.8</v>
      </c>
      <c r="T544" s="53">
        <v>42.4</v>
      </c>
      <c r="U544" s="53">
        <v>0</v>
      </c>
      <c r="V544" s="53">
        <v>210</v>
      </c>
      <c r="W544" s="53">
        <v>0</v>
      </c>
      <c r="X544" s="53">
        <v>0.49399999999999999</v>
      </c>
      <c r="Y544" s="53">
        <v>18.670000000000002</v>
      </c>
      <c r="Z544" s="11">
        <f t="shared" si="1384"/>
        <v>-0.60000000000000009</v>
      </c>
      <c r="AA544" s="11">
        <f t="shared" si="1385"/>
        <v>0</v>
      </c>
      <c r="AB544" s="53">
        <f t="shared" si="1386"/>
        <v>0.19022334058049545</v>
      </c>
      <c r="AC544" s="63" t="s">
        <v>204</v>
      </c>
    </row>
    <row r="545" spans="1:46">
      <c r="A545" s="11">
        <v>545</v>
      </c>
      <c r="B545" s="57">
        <v>44930</v>
      </c>
      <c r="C545" s="54">
        <v>0.73611111111111116</v>
      </c>
      <c r="D545" s="53">
        <v>8.4</v>
      </c>
      <c r="E545" s="53">
        <v>12.9</v>
      </c>
      <c r="F545" s="53">
        <v>0</v>
      </c>
      <c r="G545" s="53">
        <v>8</v>
      </c>
      <c r="H545" s="53">
        <v>0</v>
      </c>
      <c r="I545" s="53">
        <v>2.9</v>
      </c>
      <c r="J545" s="53" t="s">
        <v>155</v>
      </c>
      <c r="K545" s="53">
        <v>3.2</v>
      </c>
      <c r="L545" s="53" t="s">
        <v>155</v>
      </c>
      <c r="M545" s="54">
        <v>0.73206018518518512</v>
      </c>
      <c r="N545" s="53">
        <v>5.2</v>
      </c>
      <c r="O545" s="53" t="s">
        <v>158</v>
      </c>
      <c r="P545" s="54">
        <v>0.72918981481481471</v>
      </c>
      <c r="Q545" s="53">
        <v>3.1</v>
      </c>
      <c r="R545" s="53" t="s">
        <v>158</v>
      </c>
      <c r="S545" s="53">
        <v>0.8</v>
      </c>
      <c r="T545" s="53">
        <v>43.9</v>
      </c>
      <c r="U545" s="53">
        <v>0</v>
      </c>
      <c r="V545" s="53">
        <v>76</v>
      </c>
      <c r="W545" s="53">
        <v>0</v>
      </c>
      <c r="X545" s="53">
        <v>0.49399999999999999</v>
      </c>
      <c r="Y545" s="53">
        <v>18.68</v>
      </c>
      <c r="Z545" s="11">
        <f t="shared" si="1384"/>
        <v>0</v>
      </c>
      <c r="AA545" s="11">
        <f t="shared" si="1385"/>
        <v>0</v>
      </c>
      <c r="AB545" s="53">
        <f t="shared" si="1386"/>
        <v>0.19022334058049545</v>
      </c>
      <c r="AC545" s="63" t="s">
        <v>204</v>
      </c>
    </row>
    <row r="546" spans="1:46">
      <c r="A546" s="11">
        <v>546</v>
      </c>
      <c r="B546" s="57">
        <v>44930</v>
      </c>
      <c r="C546" s="54">
        <v>0.74305555555555547</v>
      </c>
      <c r="D546" s="53">
        <v>8.1999999999999993</v>
      </c>
      <c r="E546" s="53">
        <v>13</v>
      </c>
      <c r="F546" s="53">
        <v>0</v>
      </c>
      <c r="G546" s="53">
        <v>7.8</v>
      </c>
      <c r="H546" s="53">
        <v>0</v>
      </c>
      <c r="I546" s="53">
        <v>3.4</v>
      </c>
      <c r="J546" s="53" t="s">
        <v>155</v>
      </c>
      <c r="K546" s="53">
        <v>3.4</v>
      </c>
      <c r="L546" s="53" t="s">
        <v>155</v>
      </c>
      <c r="M546" s="54">
        <v>0.74285879629629636</v>
      </c>
      <c r="N546" s="53">
        <v>6.2</v>
      </c>
      <c r="O546" s="53" t="s">
        <v>155</v>
      </c>
      <c r="P546" s="54">
        <v>0.73974537037037036</v>
      </c>
      <c r="Q546" s="53">
        <v>2.8</v>
      </c>
      <c r="R546" s="53" t="s">
        <v>155</v>
      </c>
      <c r="S546" s="53">
        <v>0.9</v>
      </c>
      <c r="T546" s="53">
        <v>45.3</v>
      </c>
      <c r="U546" s="53">
        <v>0</v>
      </c>
      <c r="V546" s="53">
        <v>88</v>
      </c>
      <c r="W546" s="53">
        <v>0</v>
      </c>
      <c r="X546" s="53">
        <v>0.49399999999999999</v>
      </c>
      <c r="Y546" s="53">
        <v>18.7</v>
      </c>
      <c r="Z546" s="11">
        <f t="shared" si="1384"/>
        <v>0</v>
      </c>
      <c r="AA546" s="11">
        <f t="shared" si="1385"/>
        <v>0</v>
      </c>
      <c r="AB546" s="53">
        <f t="shared" si="1386"/>
        <v>0.19022334058049545</v>
      </c>
      <c r="AC546" s="63" t="s">
        <v>204</v>
      </c>
    </row>
    <row r="547" spans="1:46">
      <c r="A547" s="11">
        <v>547</v>
      </c>
      <c r="B547" s="57">
        <v>44930</v>
      </c>
      <c r="C547" s="54">
        <v>0.75</v>
      </c>
      <c r="D547" s="53">
        <v>7.9</v>
      </c>
      <c r="E547" s="53">
        <v>12.9</v>
      </c>
      <c r="F547" s="53">
        <v>0</v>
      </c>
      <c r="G547" s="53">
        <v>7.6</v>
      </c>
      <c r="H547" s="53">
        <v>-1E-3</v>
      </c>
      <c r="I547" s="53">
        <v>3.1</v>
      </c>
      <c r="J547" s="53" t="s">
        <v>157</v>
      </c>
      <c r="K547" s="53">
        <v>3.6</v>
      </c>
      <c r="L547" s="53" t="s">
        <v>155</v>
      </c>
      <c r="M547" s="54">
        <v>0.74458333333333337</v>
      </c>
      <c r="N547" s="53">
        <v>5.5</v>
      </c>
      <c r="O547" s="53" t="s">
        <v>157</v>
      </c>
      <c r="P547" s="54">
        <v>0.74944444444444447</v>
      </c>
      <c r="Q547" s="53">
        <v>4.7</v>
      </c>
      <c r="R547" s="53" t="s">
        <v>162</v>
      </c>
      <c r="S547" s="53">
        <v>0.8</v>
      </c>
      <c r="T547" s="53">
        <v>44.6</v>
      </c>
      <c r="U547" s="53">
        <v>0</v>
      </c>
      <c r="V547" s="53">
        <v>79</v>
      </c>
      <c r="W547" s="53">
        <v>0</v>
      </c>
      <c r="X547" s="53">
        <v>0.49399999999999999</v>
      </c>
      <c r="Y547" s="53">
        <v>18.670000000000002</v>
      </c>
      <c r="Z547" s="11">
        <f t="shared" si="1384"/>
        <v>-0.60000000000000009</v>
      </c>
      <c r="AA547" s="11">
        <f t="shared" si="1385"/>
        <v>0</v>
      </c>
      <c r="AB547" s="53">
        <f t="shared" si="1386"/>
        <v>0.19022334058049545</v>
      </c>
      <c r="AC547" s="63" t="s">
        <v>204</v>
      </c>
      <c r="AE547" s="11">
        <f t="shared" ref="AE547" si="1451">SUM(F547:F552)</f>
        <v>0</v>
      </c>
      <c r="AF547" s="11">
        <f t="shared" ref="AF547" si="1452">AVERAGE(AB547:AB552)</f>
        <v>0.19022334058049542</v>
      </c>
      <c r="AG547" s="11">
        <f t="shared" ref="AG547" si="1453">AVERAGE(G547:G552)</f>
        <v>7.4499999999999993</v>
      </c>
      <c r="AH547" s="11" t="e">
        <f t="shared" ref="AH547" si="1454">AVERAGE(AC547:AC552)</f>
        <v>#DIV/0!</v>
      </c>
      <c r="AI547" s="11">
        <f t="shared" ref="AI547" si="1455">AVERAGE(T547:T552)</f>
        <v>44.583333333333336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422</v>
      </c>
      <c r="AM547" s="17">
        <f t="shared" ref="AM547" si="1459">AVERAGE(W547:W552)</f>
        <v>0</v>
      </c>
      <c r="AN547" s="11">
        <f t="shared" ref="AN547" si="1460">AVERAGE(I547:I552)</f>
        <v>3.5666666666666664</v>
      </c>
      <c r="AO547" s="11">
        <f t="shared" ref="AO547" si="1461">MAX(K547:K552)</f>
        <v>4.3</v>
      </c>
      <c r="AP547" s="13" t="str">
        <f t="shared" ref="AP547" ca="1" si="1462">INDIRECT(ADDRESS(MATCH(AO547,K547:K552,0)+A547-1,12))</f>
        <v>NW</v>
      </c>
      <c r="AQ547" s="13">
        <f t="shared" ref="AQ547" ca="1" si="1463">INDIRECT(ADDRESS(MATCH(AO547,K547:K552,0)+A547-1,13))</f>
        <v>0.78269675925925919</v>
      </c>
      <c r="AR547" s="11">
        <f t="shared" ref="AR547" si="1464">MAX(N547:N552)</f>
        <v>7.5</v>
      </c>
      <c r="AS547" s="13" t="str">
        <f t="shared" ref="AS547" ca="1" si="1465">INDIRECT(ADDRESS(MATCH(AR547,N547:N552,0)+A547-1,15))</f>
        <v>NW</v>
      </c>
      <c r="AT547" s="13">
        <f t="shared" ref="AT547" ca="1" si="1466">INDIRECT(ADDRESS(MATCH(AR547,N547:N552,0)+A547-1,16))</f>
        <v>0.77662037037037035</v>
      </c>
    </row>
    <row r="548" spans="1:46">
      <c r="A548" s="11">
        <v>548</v>
      </c>
      <c r="B548" s="57">
        <v>44930</v>
      </c>
      <c r="C548" s="54">
        <v>0.75694444444444453</v>
      </c>
      <c r="D548" s="53">
        <v>7.7</v>
      </c>
      <c r="E548" s="53">
        <v>12.9</v>
      </c>
      <c r="F548" s="53">
        <v>0</v>
      </c>
      <c r="G548" s="53">
        <v>7.4</v>
      </c>
      <c r="H548" s="53">
        <v>0</v>
      </c>
      <c r="I548" s="53">
        <v>3.5</v>
      </c>
      <c r="J548" s="53" t="s">
        <v>157</v>
      </c>
      <c r="K548" s="53">
        <v>3.6</v>
      </c>
      <c r="L548" s="53" t="s">
        <v>157</v>
      </c>
      <c r="M548" s="54">
        <v>0.75466435185185177</v>
      </c>
      <c r="N548" s="53">
        <v>5.9</v>
      </c>
      <c r="O548" s="53" t="s">
        <v>157</v>
      </c>
      <c r="P548" s="54">
        <v>0.75436342592592587</v>
      </c>
      <c r="Q548" s="53">
        <v>2.8</v>
      </c>
      <c r="R548" s="53" t="s">
        <v>157</v>
      </c>
      <c r="S548" s="53">
        <v>1.1000000000000001</v>
      </c>
      <c r="T548" s="53">
        <v>46.3</v>
      </c>
      <c r="U548" s="53">
        <v>0</v>
      </c>
      <c r="V548" s="53">
        <v>62</v>
      </c>
      <c r="W548" s="53">
        <v>0</v>
      </c>
      <c r="X548" s="53">
        <v>0.49399999999999999</v>
      </c>
      <c r="Y548" s="53">
        <v>18.68</v>
      </c>
      <c r="Z548" s="11">
        <f t="shared" si="1384"/>
        <v>0</v>
      </c>
      <c r="AA548" s="11">
        <f t="shared" si="1385"/>
        <v>0</v>
      </c>
      <c r="AB548" s="53">
        <f t="shared" si="1386"/>
        <v>0.19022334058049545</v>
      </c>
      <c r="AC548" s="63" t="s">
        <v>204</v>
      </c>
    </row>
    <row r="549" spans="1:46">
      <c r="A549" s="11">
        <v>549</v>
      </c>
      <c r="B549" s="57">
        <v>44930</v>
      </c>
      <c r="C549" s="54">
        <v>0.76388888888888884</v>
      </c>
      <c r="D549" s="53">
        <v>7.5</v>
      </c>
      <c r="E549" s="53">
        <v>12.9</v>
      </c>
      <c r="F549" s="53">
        <v>0</v>
      </c>
      <c r="G549" s="53">
        <v>7.4</v>
      </c>
      <c r="H549" s="53">
        <v>0</v>
      </c>
      <c r="I549" s="53">
        <v>3.8</v>
      </c>
      <c r="J549" s="53" t="s">
        <v>157</v>
      </c>
      <c r="K549" s="53">
        <v>3.8</v>
      </c>
      <c r="L549" s="53" t="s">
        <v>157</v>
      </c>
      <c r="M549" s="54">
        <v>0.76372685185185185</v>
      </c>
      <c r="N549" s="53">
        <v>5.9</v>
      </c>
      <c r="O549" s="53" t="s">
        <v>157</v>
      </c>
      <c r="P549" s="54">
        <v>0.76148148148148154</v>
      </c>
      <c r="Q549" s="53">
        <v>1.8</v>
      </c>
      <c r="R549" s="53" t="s">
        <v>157</v>
      </c>
      <c r="S549" s="53">
        <v>1</v>
      </c>
      <c r="T549" s="53">
        <v>45.4</v>
      </c>
      <c r="U549" s="53">
        <v>0</v>
      </c>
      <c r="V549" s="53">
        <v>58</v>
      </c>
      <c r="W549" s="53">
        <v>0</v>
      </c>
      <c r="X549" s="53">
        <v>0.49399999999999999</v>
      </c>
      <c r="Y549" s="53">
        <v>18.68</v>
      </c>
      <c r="Z549" s="11">
        <f t="shared" si="1384"/>
        <v>0</v>
      </c>
      <c r="AA549" s="11">
        <f t="shared" si="1385"/>
        <v>0</v>
      </c>
      <c r="AB549" s="53">
        <f t="shared" si="1386"/>
        <v>0.19022334058049545</v>
      </c>
      <c r="AC549" s="63" t="s">
        <v>204</v>
      </c>
    </row>
    <row r="550" spans="1:46">
      <c r="A550" s="11">
        <v>550</v>
      </c>
      <c r="B550" s="57">
        <v>44930</v>
      </c>
      <c r="C550" s="54">
        <v>0.77083333333333337</v>
      </c>
      <c r="D550" s="53">
        <v>7.3</v>
      </c>
      <c r="E550" s="53">
        <v>12.9</v>
      </c>
      <c r="F550" s="53">
        <v>0</v>
      </c>
      <c r="G550" s="53">
        <v>7.4</v>
      </c>
      <c r="H550" s="53">
        <v>0</v>
      </c>
      <c r="I550" s="53">
        <v>3.3</v>
      </c>
      <c r="J550" s="53" t="s">
        <v>155</v>
      </c>
      <c r="K550" s="53">
        <v>3.8</v>
      </c>
      <c r="L550" s="53" t="s">
        <v>157</v>
      </c>
      <c r="M550" s="54">
        <v>0.76466435185185189</v>
      </c>
      <c r="N550" s="53">
        <v>5.4</v>
      </c>
      <c r="O550" s="53" t="s">
        <v>155</v>
      </c>
      <c r="P550" s="54">
        <v>0.76708333333333334</v>
      </c>
      <c r="Q550" s="53">
        <v>3.6</v>
      </c>
      <c r="R550" s="53" t="s">
        <v>155</v>
      </c>
      <c r="S550" s="53">
        <v>0.8</v>
      </c>
      <c r="T550" s="53">
        <v>44.6</v>
      </c>
      <c r="U550" s="53">
        <v>0</v>
      </c>
      <c r="V550" s="53">
        <v>94</v>
      </c>
      <c r="W550" s="53">
        <v>0</v>
      </c>
      <c r="X550" s="53">
        <v>0.49399999999999999</v>
      </c>
      <c r="Y550" s="53">
        <v>18.7</v>
      </c>
      <c r="Z550" s="11">
        <f t="shared" si="1384"/>
        <v>0</v>
      </c>
      <c r="AA550" s="11">
        <f t="shared" si="1385"/>
        <v>0</v>
      </c>
      <c r="AB550" s="53">
        <f t="shared" si="1386"/>
        <v>0.19022334058049545</v>
      </c>
      <c r="AC550" s="63" t="s">
        <v>204</v>
      </c>
    </row>
    <row r="551" spans="1:46">
      <c r="A551" s="11">
        <v>551</v>
      </c>
      <c r="B551" s="57">
        <v>44930</v>
      </c>
      <c r="C551" s="54">
        <v>0.77777777777777779</v>
      </c>
      <c r="D551" s="53">
        <v>7.1</v>
      </c>
      <c r="E551" s="53">
        <v>12.9</v>
      </c>
      <c r="F551" s="53">
        <v>0</v>
      </c>
      <c r="G551" s="53">
        <v>7.5</v>
      </c>
      <c r="H551" s="53">
        <v>0</v>
      </c>
      <c r="I551" s="53">
        <v>3.8</v>
      </c>
      <c r="J551" s="53" t="s">
        <v>155</v>
      </c>
      <c r="K551" s="53">
        <v>3.8</v>
      </c>
      <c r="L551" s="53" t="s">
        <v>155</v>
      </c>
      <c r="M551" s="54">
        <v>0.77777777777777779</v>
      </c>
      <c r="N551" s="53">
        <v>7.5</v>
      </c>
      <c r="O551" s="53" t="s">
        <v>155</v>
      </c>
      <c r="P551" s="54">
        <v>0.77662037037037035</v>
      </c>
      <c r="Q551" s="53">
        <v>3.8</v>
      </c>
      <c r="R551" s="53" t="s">
        <v>158</v>
      </c>
      <c r="S551" s="53">
        <v>1.2</v>
      </c>
      <c r="T551" s="53">
        <v>43.1</v>
      </c>
      <c r="U551" s="53">
        <v>0</v>
      </c>
      <c r="V551" s="53">
        <v>62</v>
      </c>
      <c r="W551" s="53">
        <v>0</v>
      </c>
      <c r="X551" s="53">
        <v>0.49399999999999999</v>
      </c>
      <c r="Y551" s="53">
        <v>18.62</v>
      </c>
      <c r="Z551" s="11">
        <f t="shared" si="1384"/>
        <v>0</v>
      </c>
      <c r="AA551" s="11">
        <f t="shared" si="1385"/>
        <v>0</v>
      </c>
      <c r="AB551" s="53">
        <f t="shared" si="1386"/>
        <v>0.19022334058049545</v>
      </c>
      <c r="AC551" s="63" t="s">
        <v>204</v>
      </c>
    </row>
    <row r="552" spans="1:46">
      <c r="A552" s="11">
        <v>552</v>
      </c>
      <c r="B552" s="57">
        <v>44930</v>
      </c>
      <c r="C552" s="54">
        <v>0.78472222222222221</v>
      </c>
      <c r="D552" s="53">
        <v>7</v>
      </c>
      <c r="E552" s="53">
        <v>12.9</v>
      </c>
      <c r="F552" s="53">
        <v>0</v>
      </c>
      <c r="G552" s="53">
        <v>7.4</v>
      </c>
      <c r="H552" s="53">
        <v>0</v>
      </c>
      <c r="I552" s="53">
        <v>3.9</v>
      </c>
      <c r="J552" s="53" t="s">
        <v>155</v>
      </c>
      <c r="K552" s="53">
        <v>4.3</v>
      </c>
      <c r="L552" s="53" t="s">
        <v>155</v>
      </c>
      <c r="M552" s="54">
        <v>0.78269675925925919</v>
      </c>
      <c r="N552" s="53">
        <v>7.2</v>
      </c>
      <c r="O552" s="53" t="s">
        <v>155</v>
      </c>
      <c r="P552" s="54">
        <v>0.77925925925925921</v>
      </c>
      <c r="Q552" s="53">
        <v>2.9</v>
      </c>
      <c r="R552" s="53" t="s">
        <v>155</v>
      </c>
      <c r="S552" s="53">
        <v>0.9</v>
      </c>
      <c r="T552" s="53">
        <v>43.5</v>
      </c>
      <c r="U552" s="53">
        <v>0</v>
      </c>
      <c r="V552" s="53">
        <v>67</v>
      </c>
      <c r="W552" s="53">
        <v>0</v>
      </c>
      <c r="X552" s="53">
        <v>0.49399999999999999</v>
      </c>
      <c r="Y552" s="53">
        <v>18.66</v>
      </c>
      <c r="Z552" s="11">
        <f t="shared" si="1384"/>
        <v>0</v>
      </c>
      <c r="AA552" s="11">
        <f t="shared" si="1385"/>
        <v>0</v>
      </c>
      <c r="AB552" s="53">
        <f t="shared" si="1386"/>
        <v>0.19022334058049545</v>
      </c>
      <c r="AC552" s="63" t="s">
        <v>204</v>
      </c>
    </row>
    <row r="553" spans="1:46">
      <c r="A553" s="11">
        <v>553</v>
      </c>
      <c r="B553" s="57">
        <v>44930</v>
      </c>
      <c r="C553" s="54">
        <v>0.79166666666666663</v>
      </c>
      <c r="D553" s="53">
        <v>6.9</v>
      </c>
      <c r="E553" s="53">
        <v>12.9</v>
      </c>
      <c r="F553" s="53">
        <v>0</v>
      </c>
      <c r="G553" s="53">
        <v>7.4</v>
      </c>
      <c r="H553" s="53">
        <v>0</v>
      </c>
      <c r="I553" s="53">
        <v>3.6</v>
      </c>
      <c r="J553" s="53" t="s">
        <v>155</v>
      </c>
      <c r="K553" s="53">
        <v>3.9</v>
      </c>
      <c r="L553" s="53" t="s">
        <v>155</v>
      </c>
      <c r="M553" s="54">
        <v>0.78473379629629625</v>
      </c>
      <c r="N553" s="53">
        <v>6.1</v>
      </c>
      <c r="O553" s="53" t="s">
        <v>158</v>
      </c>
      <c r="P553" s="54">
        <v>0.79062500000000002</v>
      </c>
      <c r="Q553" s="53">
        <v>2.7</v>
      </c>
      <c r="R553" s="53" t="s">
        <v>158</v>
      </c>
      <c r="S553" s="53">
        <v>0.8</v>
      </c>
      <c r="T553" s="53">
        <v>44.1</v>
      </c>
      <c r="U553" s="53">
        <v>0</v>
      </c>
      <c r="V553" s="53">
        <v>65</v>
      </c>
      <c r="W553" s="53">
        <v>0</v>
      </c>
      <c r="X553" s="53">
        <v>0.49399999999999999</v>
      </c>
      <c r="Y553" s="53">
        <v>18.670000000000002</v>
      </c>
      <c r="Z553" s="11">
        <f t="shared" si="1384"/>
        <v>0</v>
      </c>
      <c r="AA553" s="11">
        <f t="shared" si="1385"/>
        <v>0</v>
      </c>
      <c r="AB553" s="53">
        <f t="shared" si="1386"/>
        <v>0.19022334058049545</v>
      </c>
      <c r="AC553" s="63" t="s">
        <v>204</v>
      </c>
      <c r="AE553" s="11">
        <f t="shared" ref="AE553" si="1467">SUM(F553:F558)</f>
        <v>0</v>
      </c>
      <c r="AF553" s="11">
        <f t="shared" ref="AF553" si="1468">AVERAGE(AB553:AB558)</f>
        <v>0.19022334058049542</v>
      </c>
      <c r="AG553" s="11">
        <f t="shared" ref="AG553" si="1469">AVERAGE(G553:G558)</f>
        <v>6.833333333333333</v>
      </c>
      <c r="AH553" s="11" t="e">
        <f t="shared" ref="AH553" si="1470">AVERAGE(AC553:AC558)</f>
        <v>#DIV/0!</v>
      </c>
      <c r="AI553" s="11">
        <f t="shared" ref="AI553" si="1471">AVERAGE(T553:T558)</f>
        <v>44.366666666666674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411</v>
      </c>
      <c r="AM553" s="17">
        <f t="shared" ref="AM553" si="1475">AVERAGE(W553:W558)</f>
        <v>0</v>
      </c>
      <c r="AN553" s="11">
        <f t="shared" ref="AN553" si="1476">AVERAGE(I553:I558)</f>
        <v>3</v>
      </c>
      <c r="AO553" s="11">
        <f t="shared" ref="AO553" si="1477">MAX(K553:K558)</f>
        <v>3.9</v>
      </c>
      <c r="AP553" s="13" t="str">
        <f t="shared" ref="AP553" ca="1" si="1478">INDIRECT(ADDRESS(MATCH(AO553,K553:K558,0)+A553-1,12))</f>
        <v>NW</v>
      </c>
      <c r="AQ553" s="13">
        <f t="shared" ref="AQ553" ca="1" si="1479">INDIRECT(ADDRESS(MATCH(AO553,K553:K558,0)+A553-1,13))</f>
        <v>0.78473379629629625</v>
      </c>
      <c r="AR553" s="11">
        <f t="shared" ref="AR553" si="1480">MAX(N553:N558)</f>
        <v>6.1</v>
      </c>
      <c r="AS553" s="13" t="str">
        <f t="shared" ref="AS553" ca="1" si="1481">INDIRECT(ADDRESS(MATCH(AR553,N553:N558,0)+A553-1,15))</f>
        <v>WNW</v>
      </c>
      <c r="AT553" s="13">
        <f t="shared" ref="AT553" ca="1" si="1482">INDIRECT(ADDRESS(MATCH(AR553,N553:N558,0)+A553-1,16))</f>
        <v>0.79062500000000002</v>
      </c>
    </row>
    <row r="554" spans="1:46">
      <c r="A554" s="11">
        <v>554</v>
      </c>
      <c r="B554" s="57">
        <v>44930</v>
      </c>
      <c r="C554" s="54">
        <v>0.79861111111111116</v>
      </c>
      <c r="D554" s="53">
        <v>6.8</v>
      </c>
      <c r="E554" s="53">
        <v>12.9</v>
      </c>
      <c r="F554" s="53">
        <v>0</v>
      </c>
      <c r="G554" s="53">
        <v>7.2</v>
      </c>
      <c r="H554" s="53">
        <v>-1E-3</v>
      </c>
      <c r="I554" s="53">
        <v>3.1</v>
      </c>
      <c r="J554" s="53" t="s">
        <v>155</v>
      </c>
      <c r="K554" s="53">
        <v>3.6</v>
      </c>
      <c r="L554" s="53" t="s">
        <v>155</v>
      </c>
      <c r="M554" s="54">
        <v>0.79167824074074078</v>
      </c>
      <c r="N554" s="53">
        <v>5.4</v>
      </c>
      <c r="O554" s="53" t="s">
        <v>155</v>
      </c>
      <c r="P554" s="54">
        <v>0.79628472222222213</v>
      </c>
      <c r="Q554" s="53">
        <v>2.9</v>
      </c>
      <c r="R554" s="53" t="s">
        <v>155</v>
      </c>
      <c r="S554" s="53">
        <v>0.8</v>
      </c>
      <c r="T554" s="53">
        <v>45.2</v>
      </c>
      <c r="U554" s="53">
        <v>0</v>
      </c>
      <c r="V554" s="53">
        <v>74</v>
      </c>
      <c r="W554" s="53">
        <v>0</v>
      </c>
      <c r="X554" s="53">
        <v>0.49399999999999999</v>
      </c>
      <c r="Y554" s="53">
        <v>18.670000000000002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0.19022334058049545</v>
      </c>
      <c r="AC554" s="63" t="s">
        <v>204</v>
      </c>
    </row>
    <row r="555" spans="1:46">
      <c r="A555" s="11">
        <v>555</v>
      </c>
      <c r="B555" s="57">
        <v>44930</v>
      </c>
      <c r="C555" s="54">
        <v>0.80555555555555547</v>
      </c>
      <c r="D555" s="53">
        <v>6.6</v>
      </c>
      <c r="E555" s="53">
        <v>12.9</v>
      </c>
      <c r="F555" s="53">
        <v>0</v>
      </c>
      <c r="G555" s="53">
        <v>6.8</v>
      </c>
      <c r="H555" s="53">
        <v>-1E-3</v>
      </c>
      <c r="I555" s="53">
        <v>3.3</v>
      </c>
      <c r="J555" s="53" t="s">
        <v>155</v>
      </c>
      <c r="K555" s="53">
        <v>3.5</v>
      </c>
      <c r="L555" s="53" t="s">
        <v>155</v>
      </c>
      <c r="M555" s="54">
        <v>0.80262731481481486</v>
      </c>
      <c r="N555" s="53">
        <v>5.9</v>
      </c>
      <c r="O555" s="53" t="s">
        <v>155</v>
      </c>
      <c r="P555" s="54">
        <v>0.80038194444444455</v>
      </c>
      <c r="Q555" s="53">
        <v>3.1</v>
      </c>
      <c r="R555" s="53" t="s">
        <v>157</v>
      </c>
      <c r="S555" s="53">
        <v>0.8</v>
      </c>
      <c r="T555" s="53">
        <v>44.9</v>
      </c>
      <c r="U555" s="53">
        <v>0</v>
      </c>
      <c r="V555" s="53">
        <v>59</v>
      </c>
      <c r="W555" s="53">
        <v>0</v>
      </c>
      <c r="X555" s="53">
        <v>0.49399999999999999</v>
      </c>
      <c r="Y555" s="53">
        <v>18.670000000000002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0.19022334058049545</v>
      </c>
      <c r="AC555" s="63" t="s">
        <v>204</v>
      </c>
    </row>
    <row r="556" spans="1:46">
      <c r="A556" s="11">
        <v>556</v>
      </c>
      <c r="B556" s="57">
        <v>44930</v>
      </c>
      <c r="C556" s="54">
        <v>0.8125</v>
      </c>
      <c r="D556" s="53">
        <v>6.5</v>
      </c>
      <c r="E556" s="53">
        <v>12.9</v>
      </c>
      <c r="F556" s="53">
        <v>0</v>
      </c>
      <c r="G556" s="53">
        <v>6.5</v>
      </c>
      <c r="H556" s="53">
        <v>-1E-3</v>
      </c>
      <c r="I556" s="53">
        <v>2.2000000000000002</v>
      </c>
      <c r="J556" s="53" t="s">
        <v>155</v>
      </c>
      <c r="K556" s="53">
        <v>3.3</v>
      </c>
      <c r="L556" s="53" t="s">
        <v>155</v>
      </c>
      <c r="M556" s="54">
        <v>0.80611111111111111</v>
      </c>
      <c r="N556" s="53">
        <v>4.9000000000000004</v>
      </c>
      <c r="O556" s="53" t="s">
        <v>158</v>
      </c>
      <c r="P556" s="54">
        <v>0.81114583333333334</v>
      </c>
      <c r="Q556" s="53">
        <v>2.9</v>
      </c>
      <c r="R556" s="53" t="s">
        <v>157</v>
      </c>
      <c r="S556" s="53">
        <v>0.7</v>
      </c>
      <c r="T556" s="53">
        <v>44.9</v>
      </c>
      <c r="U556" s="53">
        <v>0</v>
      </c>
      <c r="V556" s="53">
        <v>77</v>
      </c>
      <c r="W556" s="53">
        <v>0</v>
      </c>
      <c r="X556" s="53">
        <v>0.49399999999999999</v>
      </c>
      <c r="Y556" s="53">
        <v>18.66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0.19022334058049545</v>
      </c>
      <c r="AC556" s="63" t="s">
        <v>204</v>
      </c>
    </row>
    <row r="557" spans="1:46">
      <c r="A557" s="11">
        <v>557</v>
      </c>
      <c r="B557" s="57">
        <v>44930</v>
      </c>
      <c r="C557" s="54">
        <v>0.81944444444444453</v>
      </c>
      <c r="D557" s="53">
        <v>6.3</v>
      </c>
      <c r="E557" s="53">
        <v>12.9</v>
      </c>
      <c r="F557" s="53">
        <v>0</v>
      </c>
      <c r="G557" s="53">
        <v>6.7</v>
      </c>
      <c r="H557" s="53">
        <v>0</v>
      </c>
      <c r="I557" s="53">
        <v>3.3</v>
      </c>
      <c r="J557" s="53" t="s">
        <v>155</v>
      </c>
      <c r="K557" s="53">
        <v>3.3</v>
      </c>
      <c r="L557" s="53" t="s">
        <v>155</v>
      </c>
      <c r="M557" s="54">
        <v>0.81944444444444453</v>
      </c>
      <c r="N557" s="53">
        <v>5.6</v>
      </c>
      <c r="O557" s="53" t="s">
        <v>155</v>
      </c>
      <c r="P557" s="54">
        <v>0.8160532407407407</v>
      </c>
      <c r="Q557" s="53">
        <v>3.5</v>
      </c>
      <c r="R557" s="53" t="s">
        <v>155</v>
      </c>
      <c r="S557" s="53">
        <v>0.8</v>
      </c>
      <c r="T557" s="53">
        <v>42.8</v>
      </c>
      <c r="U557" s="53">
        <v>0</v>
      </c>
      <c r="V557" s="53">
        <v>67</v>
      </c>
      <c r="W557" s="53">
        <v>0</v>
      </c>
      <c r="X557" s="53">
        <v>0.49399999999999999</v>
      </c>
      <c r="Y557" s="53">
        <v>18.690000000000001</v>
      </c>
      <c r="Z557" s="11">
        <f t="shared" si="1384"/>
        <v>0</v>
      </c>
      <c r="AA557" s="11">
        <f t="shared" si="1385"/>
        <v>0</v>
      </c>
      <c r="AB557" s="53">
        <f t="shared" si="1386"/>
        <v>0.19022334058049545</v>
      </c>
      <c r="AC557" s="63" t="s">
        <v>204</v>
      </c>
    </row>
    <row r="558" spans="1:46">
      <c r="A558" s="11">
        <v>558</v>
      </c>
      <c r="B558" s="57">
        <v>44930</v>
      </c>
      <c r="C558" s="54">
        <v>0.82638888888888884</v>
      </c>
      <c r="D558" s="53">
        <v>6.1</v>
      </c>
      <c r="E558" s="53">
        <v>12.9</v>
      </c>
      <c r="F558" s="53">
        <v>0</v>
      </c>
      <c r="G558" s="53">
        <v>6.4</v>
      </c>
      <c r="H558" s="53">
        <v>-1E-3</v>
      </c>
      <c r="I558" s="53">
        <v>2.5</v>
      </c>
      <c r="J558" s="53" t="s">
        <v>155</v>
      </c>
      <c r="K558" s="53">
        <v>3.4</v>
      </c>
      <c r="L558" s="53" t="s">
        <v>155</v>
      </c>
      <c r="M558" s="54">
        <v>0.81976851851851851</v>
      </c>
      <c r="N558" s="53">
        <v>4.0999999999999996</v>
      </c>
      <c r="O558" s="53" t="s">
        <v>157</v>
      </c>
      <c r="P558" s="54">
        <v>0.82328703703703709</v>
      </c>
      <c r="Q558" s="53">
        <v>1.6</v>
      </c>
      <c r="R558" s="53" t="s">
        <v>158</v>
      </c>
      <c r="S558" s="53">
        <v>0.7</v>
      </c>
      <c r="T558" s="53">
        <v>44.3</v>
      </c>
      <c r="U558" s="53">
        <v>0</v>
      </c>
      <c r="V558" s="53">
        <v>69</v>
      </c>
      <c r="W558" s="53">
        <v>0</v>
      </c>
      <c r="X558" s="53">
        <v>0.49399999999999999</v>
      </c>
      <c r="Y558" s="53">
        <v>18.7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0.19022334058049545</v>
      </c>
      <c r="AC558" s="63" t="s">
        <v>204</v>
      </c>
    </row>
    <row r="559" spans="1:46">
      <c r="A559" s="11">
        <v>559</v>
      </c>
      <c r="B559" s="57">
        <v>44930</v>
      </c>
      <c r="C559" s="54">
        <v>0.83333333333333337</v>
      </c>
      <c r="D559" s="53">
        <v>5.9</v>
      </c>
      <c r="E559" s="53">
        <v>12.9</v>
      </c>
      <c r="F559" s="53">
        <v>0</v>
      </c>
      <c r="G559" s="53">
        <v>6.7</v>
      </c>
      <c r="H559" s="53">
        <v>-1E-3</v>
      </c>
      <c r="I559" s="53">
        <v>1.2</v>
      </c>
      <c r="J559" s="53" t="s">
        <v>158</v>
      </c>
      <c r="K559" s="53">
        <v>2.5</v>
      </c>
      <c r="L559" s="53" t="s">
        <v>155</v>
      </c>
      <c r="M559" s="54">
        <v>0.82640046296296299</v>
      </c>
      <c r="N559" s="53">
        <v>4.8</v>
      </c>
      <c r="O559" s="53" t="s">
        <v>158</v>
      </c>
      <c r="P559" s="54">
        <v>0.83322916666666658</v>
      </c>
      <c r="Q559" s="53">
        <v>4.5</v>
      </c>
      <c r="R559" s="53" t="s">
        <v>158</v>
      </c>
      <c r="S559" s="53">
        <v>0.8</v>
      </c>
      <c r="T559" s="53">
        <v>44.3</v>
      </c>
      <c r="U559" s="53">
        <v>0</v>
      </c>
      <c r="V559" s="53">
        <v>57</v>
      </c>
      <c r="W559" s="53">
        <v>0</v>
      </c>
      <c r="X559" s="53">
        <v>0.49399999999999999</v>
      </c>
      <c r="Y559" s="53">
        <v>18.7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0.19022334058049545</v>
      </c>
      <c r="AC559" s="63" t="s">
        <v>204</v>
      </c>
      <c r="AE559" s="11">
        <f t="shared" ref="AE559" si="1483">SUM(F559:F564)</f>
        <v>0</v>
      </c>
      <c r="AF559" s="11">
        <f t="shared" ref="AF559" si="1484">AVERAGE(AB559:AB564)</f>
        <v>0.19022334058049542</v>
      </c>
      <c r="AG559" s="11">
        <f t="shared" ref="AG559" si="1485">AVERAGE(G559:G564)</f>
        <v>6.1000000000000005</v>
      </c>
      <c r="AH559" s="11" t="e">
        <f t="shared" ref="AH559" si="1486">AVERAGE(AC559:AC564)</f>
        <v>#DIV/0!</v>
      </c>
      <c r="AI559" s="11">
        <f t="shared" ref="AI559" si="1487">AVERAGE(T559:T564)</f>
        <v>47.68333333333333</v>
      </c>
      <c r="AJ559" s="11">
        <f t="shared" ref="AJ559" si="1488">SUMIF(H559:H564,"&gt;0",H559:H564)</f>
        <v>1E-3</v>
      </c>
      <c r="AK559" s="17">
        <f t="shared" ref="AK559" si="1489">SUM(AA559:AA564)/60</f>
        <v>0</v>
      </c>
      <c r="AL559" s="17">
        <f t="shared" ref="AL559" si="1490">SUM(V559:V564)</f>
        <v>413</v>
      </c>
      <c r="AM559" s="17">
        <f t="shared" ref="AM559" si="1491">AVERAGE(W559:W564)</f>
        <v>0</v>
      </c>
      <c r="AN559" s="11">
        <f t="shared" ref="AN559" si="1492">AVERAGE(I559:I564)</f>
        <v>1.75</v>
      </c>
      <c r="AO559" s="11">
        <f t="shared" ref="AO559" si="1493">MAX(K559:K564)</f>
        <v>3.1</v>
      </c>
      <c r="AP559" s="13" t="str">
        <f t="shared" ref="AP559" ca="1" si="1494">INDIRECT(ADDRESS(MATCH(AO559,K559:K564,0)+A559-1,12))</f>
        <v>WNW</v>
      </c>
      <c r="AQ559" s="13">
        <f t="shared" ref="AQ559" ca="1" si="1495">INDIRECT(ADDRESS(MATCH(AO559,K559:K564,0)+A559-1,13))</f>
        <v>0.83986111111111106</v>
      </c>
      <c r="AR559" s="11">
        <f t="shared" ref="AR559" si="1496">MAX(N559:N564)</f>
        <v>5.8</v>
      </c>
      <c r="AS559" s="13" t="str">
        <f t="shared" ref="AS559" ca="1" si="1497">INDIRECT(ADDRESS(MATCH(AR559,N559:N564,0)+A559-1,15))</f>
        <v>WNW</v>
      </c>
      <c r="AT559" s="13">
        <f t="shared" ref="AT559" ca="1" si="1498">INDIRECT(ADDRESS(MATCH(AR559,N559:N564,0)+A559-1,16))</f>
        <v>0.84103009259259265</v>
      </c>
    </row>
    <row r="560" spans="1:46">
      <c r="A560" s="11">
        <v>560</v>
      </c>
      <c r="B560" s="57">
        <v>44930</v>
      </c>
      <c r="C560" s="54">
        <v>0.84027777777777779</v>
      </c>
      <c r="D560" s="53">
        <v>5.7</v>
      </c>
      <c r="E560" s="53">
        <v>12.9</v>
      </c>
      <c r="F560" s="53">
        <v>0</v>
      </c>
      <c r="G560" s="53">
        <v>6.6</v>
      </c>
      <c r="H560" s="53">
        <v>1E-3</v>
      </c>
      <c r="I560" s="53">
        <v>3.1</v>
      </c>
      <c r="J560" s="53" t="s">
        <v>158</v>
      </c>
      <c r="K560" s="53">
        <v>3.1</v>
      </c>
      <c r="L560" s="53" t="s">
        <v>158</v>
      </c>
      <c r="M560" s="54">
        <v>0.83986111111111106</v>
      </c>
      <c r="N560" s="53">
        <v>5.0999999999999996</v>
      </c>
      <c r="O560" s="53" t="s">
        <v>158</v>
      </c>
      <c r="P560" s="54">
        <v>0.8337500000000001</v>
      </c>
      <c r="Q560" s="53">
        <v>2.7</v>
      </c>
      <c r="R560" s="53" t="s">
        <v>158</v>
      </c>
      <c r="S560" s="53">
        <v>0.7</v>
      </c>
      <c r="T560" s="53">
        <v>43.8</v>
      </c>
      <c r="U560" s="53">
        <v>0</v>
      </c>
      <c r="V560" s="53">
        <v>51</v>
      </c>
      <c r="W560" s="53">
        <v>0</v>
      </c>
      <c r="X560" s="53">
        <v>0.49399999999999999</v>
      </c>
      <c r="Y560" s="53">
        <v>18.71</v>
      </c>
      <c r="Z560" s="11">
        <f t="shared" si="1384"/>
        <v>0.60000000000000009</v>
      </c>
      <c r="AA560" s="11">
        <f t="shared" si="1385"/>
        <v>0</v>
      </c>
      <c r="AB560" s="53">
        <f t="shared" si="1386"/>
        <v>0.19022334058049545</v>
      </c>
      <c r="AC560" s="63" t="s">
        <v>204</v>
      </c>
    </row>
    <row r="561" spans="1:46">
      <c r="A561" s="11">
        <v>561</v>
      </c>
      <c r="B561" s="57">
        <v>44930</v>
      </c>
      <c r="C561" s="54">
        <v>0.84722222222222221</v>
      </c>
      <c r="D561" s="53">
        <v>5.6</v>
      </c>
      <c r="E561" s="53">
        <v>12.9</v>
      </c>
      <c r="F561" s="53">
        <v>0</v>
      </c>
      <c r="G561" s="53">
        <v>5.7</v>
      </c>
      <c r="H561" s="53">
        <v>-2E-3</v>
      </c>
      <c r="I561" s="53">
        <v>2.2999999999999998</v>
      </c>
      <c r="J561" s="53" t="s">
        <v>155</v>
      </c>
      <c r="K561" s="53">
        <v>3.1</v>
      </c>
      <c r="L561" s="53" t="s">
        <v>158</v>
      </c>
      <c r="M561" s="54">
        <v>0.84165509259259252</v>
      </c>
      <c r="N561" s="53">
        <v>5.8</v>
      </c>
      <c r="O561" s="53" t="s">
        <v>158</v>
      </c>
      <c r="P561" s="54">
        <v>0.84103009259259265</v>
      </c>
      <c r="Q561" s="53">
        <v>2.6</v>
      </c>
      <c r="R561" s="53" t="s">
        <v>155</v>
      </c>
      <c r="S561" s="53">
        <v>1</v>
      </c>
      <c r="T561" s="53">
        <v>49</v>
      </c>
      <c r="U561" s="53">
        <v>0</v>
      </c>
      <c r="V561" s="53">
        <v>60</v>
      </c>
      <c r="W561" s="53">
        <v>0</v>
      </c>
      <c r="X561" s="53">
        <v>0.49399999999999999</v>
      </c>
      <c r="Y561" s="53">
        <v>18.690000000000001</v>
      </c>
      <c r="Z561" s="11">
        <f t="shared" si="1384"/>
        <v>-1.2000000000000002</v>
      </c>
      <c r="AA561" s="11">
        <f t="shared" si="1385"/>
        <v>0</v>
      </c>
      <c r="AB561" s="53">
        <f t="shared" si="1386"/>
        <v>0.19022334058049545</v>
      </c>
      <c r="AC561" s="63" t="s">
        <v>204</v>
      </c>
    </row>
    <row r="562" spans="1:46">
      <c r="A562" s="11">
        <v>562</v>
      </c>
      <c r="B562" s="57">
        <v>44930</v>
      </c>
      <c r="C562" s="54">
        <v>0.85416666666666663</v>
      </c>
      <c r="D562" s="53">
        <v>5.4</v>
      </c>
      <c r="E562" s="53">
        <v>12.9</v>
      </c>
      <c r="F562" s="53">
        <v>0</v>
      </c>
      <c r="G562" s="53">
        <v>6.4</v>
      </c>
      <c r="H562" s="53">
        <v>-1E-3</v>
      </c>
      <c r="I562" s="53">
        <v>1.3</v>
      </c>
      <c r="J562" s="53" t="s">
        <v>157</v>
      </c>
      <c r="K562" s="53">
        <v>2.2999999999999998</v>
      </c>
      <c r="L562" s="53" t="s">
        <v>155</v>
      </c>
      <c r="M562" s="54">
        <v>0.84729166666666667</v>
      </c>
      <c r="N562" s="53">
        <v>3.4</v>
      </c>
      <c r="O562" s="53" t="s">
        <v>154</v>
      </c>
      <c r="P562" s="54">
        <v>0.85416666666666663</v>
      </c>
      <c r="Q562" s="53">
        <v>3.4</v>
      </c>
      <c r="R562" s="53" t="s">
        <v>154</v>
      </c>
      <c r="S562" s="53">
        <v>0.7</v>
      </c>
      <c r="T562" s="53">
        <v>48</v>
      </c>
      <c r="U562" s="53">
        <v>0</v>
      </c>
      <c r="V562" s="53">
        <v>83</v>
      </c>
      <c r="W562" s="53">
        <v>0</v>
      </c>
      <c r="X562" s="53">
        <v>0.49399999999999999</v>
      </c>
      <c r="Y562" s="53">
        <v>18.690000000000001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0.19022334058049545</v>
      </c>
      <c r="AC562" s="63" t="s">
        <v>204</v>
      </c>
    </row>
    <row r="563" spans="1:46">
      <c r="A563" s="11">
        <v>563</v>
      </c>
      <c r="B563" s="57">
        <v>44930</v>
      </c>
      <c r="C563" s="54">
        <v>0.86111111111111116</v>
      </c>
      <c r="D563" s="53">
        <v>5.2</v>
      </c>
      <c r="E563" s="53">
        <v>12.9</v>
      </c>
      <c r="F563" s="53">
        <v>0</v>
      </c>
      <c r="G563" s="53">
        <v>5.3</v>
      </c>
      <c r="H563" s="53">
        <v>0</v>
      </c>
      <c r="I563" s="53">
        <v>1.6</v>
      </c>
      <c r="J563" s="53" t="s">
        <v>155</v>
      </c>
      <c r="K563" s="53">
        <v>1.9</v>
      </c>
      <c r="L563" s="53" t="s">
        <v>155</v>
      </c>
      <c r="M563" s="54">
        <v>0.85998842592592595</v>
      </c>
      <c r="N563" s="53">
        <v>3.7</v>
      </c>
      <c r="O563" s="53" t="s">
        <v>158</v>
      </c>
      <c r="P563" s="54">
        <v>0.85420138888888886</v>
      </c>
      <c r="Q563" s="53">
        <v>1.3</v>
      </c>
      <c r="R563" s="53" t="s">
        <v>162</v>
      </c>
      <c r="S563" s="53">
        <v>0.7</v>
      </c>
      <c r="T563" s="53">
        <v>51.1</v>
      </c>
      <c r="U563" s="53">
        <v>0</v>
      </c>
      <c r="V563" s="53">
        <v>69</v>
      </c>
      <c r="W563" s="53">
        <v>0</v>
      </c>
      <c r="X563" s="53">
        <v>0.49399999999999999</v>
      </c>
      <c r="Y563" s="53">
        <v>18.7</v>
      </c>
      <c r="Z563" s="11">
        <f t="shared" si="1384"/>
        <v>0</v>
      </c>
      <c r="AA563" s="11">
        <f t="shared" si="1385"/>
        <v>0</v>
      </c>
      <c r="AB563" s="53">
        <f t="shared" si="1386"/>
        <v>0.19022334058049545</v>
      </c>
      <c r="AC563" s="63" t="s">
        <v>204</v>
      </c>
    </row>
    <row r="564" spans="1:46">
      <c r="A564" s="11">
        <v>564</v>
      </c>
      <c r="B564" s="57">
        <v>44930</v>
      </c>
      <c r="C564" s="54">
        <v>0.86805555555555547</v>
      </c>
      <c r="D564" s="53">
        <v>4.9000000000000004</v>
      </c>
      <c r="E564" s="53">
        <v>12.8</v>
      </c>
      <c r="F564" s="53">
        <v>0</v>
      </c>
      <c r="G564" s="53">
        <v>5.9</v>
      </c>
      <c r="H564" s="53">
        <v>-1E-3</v>
      </c>
      <c r="I564" s="53">
        <v>1</v>
      </c>
      <c r="J564" s="53" t="s">
        <v>149</v>
      </c>
      <c r="K564" s="53">
        <v>1.6</v>
      </c>
      <c r="L564" s="53" t="s">
        <v>155</v>
      </c>
      <c r="M564" s="54">
        <v>0.86112268518518509</v>
      </c>
      <c r="N564" s="53">
        <v>3.6</v>
      </c>
      <c r="O564" s="53" t="s">
        <v>149</v>
      </c>
      <c r="P564" s="54">
        <v>0.86222222222222233</v>
      </c>
      <c r="Q564" s="53">
        <v>0.4</v>
      </c>
      <c r="R564" s="53" t="s">
        <v>149</v>
      </c>
      <c r="S564" s="53">
        <v>0.5</v>
      </c>
      <c r="T564" s="53">
        <v>49.9</v>
      </c>
      <c r="U564" s="53">
        <v>0</v>
      </c>
      <c r="V564" s="53">
        <v>93</v>
      </c>
      <c r="W564" s="53">
        <v>0</v>
      </c>
      <c r="X564" s="53">
        <v>0.49399999999999999</v>
      </c>
      <c r="Y564" s="53">
        <v>18.71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0.19022334058049545</v>
      </c>
      <c r="AC564" s="63" t="s">
        <v>204</v>
      </c>
    </row>
    <row r="565" spans="1:46">
      <c r="A565" s="11">
        <v>565</v>
      </c>
      <c r="B565" s="57">
        <v>44930</v>
      </c>
      <c r="C565" s="54">
        <v>0.875</v>
      </c>
      <c r="D565" s="53">
        <v>4.7</v>
      </c>
      <c r="E565" s="53">
        <v>12.8</v>
      </c>
      <c r="F565" s="53">
        <v>0</v>
      </c>
      <c r="G565" s="53">
        <v>5.6</v>
      </c>
      <c r="H565" s="53">
        <v>-1E-3</v>
      </c>
      <c r="I565" s="53">
        <v>0.5</v>
      </c>
      <c r="J565" s="53" t="s">
        <v>149</v>
      </c>
      <c r="K565" s="53">
        <v>1</v>
      </c>
      <c r="L565" s="53" t="s">
        <v>149</v>
      </c>
      <c r="M565" s="54">
        <v>0.86806712962962962</v>
      </c>
      <c r="N565" s="53">
        <v>1.1000000000000001</v>
      </c>
      <c r="O565" s="53" t="s">
        <v>147</v>
      </c>
      <c r="P565" s="54">
        <v>0.87049768518518522</v>
      </c>
      <c r="Q565" s="53">
        <v>0</v>
      </c>
      <c r="R565" s="53" t="s">
        <v>151</v>
      </c>
      <c r="S565" s="53">
        <v>0.3</v>
      </c>
      <c r="T565" s="53">
        <v>51.1</v>
      </c>
      <c r="U565" s="53">
        <v>0</v>
      </c>
      <c r="V565" s="53">
        <v>93</v>
      </c>
      <c r="W565" s="53">
        <v>0</v>
      </c>
      <c r="X565" s="53">
        <v>0.49399999999999999</v>
      </c>
      <c r="Y565" s="53">
        <v>18.72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0.19022334058049545</v>
      </c>
      <c r="AC565" s="63" t="s">
        <v>204</v>
      </c>
      <c r="AE565" s="11">
        <f t="shared" ref="AE565" si="1499">SUM(F565:F570)</f>
        <v>0</v>
      </c>
      <c r="AF565" s="11">
        <f t="shared" ref="AF565" si="1500">AVERAGE(AB565:AB570)</f>
        <v>0.18982952282160004</v>
      </c>
      <c r="AG565" s="11">
        <f t="shared" ref="AG565" si="1501">AVERAGE(G565:G570)</f>
        <v>5.05</v>
      </c>
      <c r="AH565" s="11" t="e">
        <f t="shared" ref="AH565" si="1502">AVERAGE(AC565:AC570)</f>
        <v>#DIV/0!</v>
      </c>
      <c r="AI565" s="11">
        <f t="shared" ref="AI565" si="1503">AVERAGE(T565:T570)</f>
        <v>54.333333333333336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595</v>
      </c>
      <c r="AM565" s="17">
        <f t="shared" ref="AM565" si="1507">AVERAGE(W565:W570)</f>
        <v>0</v>
      </c>
      <c r="AN565" s="11">
        <f t="shared" ref="AN565" si="1508">AVERAGE(I565:I570)</f>
        <v>0.51666666666666672</v>
      </c>
      <c r="AO565" s="11">
        <f t="shared" ref="AO565" si="1509">MAX(K565:K570)</f>
        <v>1</v>
      </c>
      <c r="AP565" s="13" t="str">
        <f t="shared" ref="AP565" ca="1" si="1510">INDIRECT(ADDRESS(MATCH(AO565,K565:K570,0)+A565-1,12))</f>
        <v>NNE</v>
      </c>
      <c r="AQ565" s="13">
        <f t="shared" ref="AQ565" ca="1" si="1511">INDIRECT(ADDRESS(MATCH(AO565,K565:K570,0)+A565-1,13))</f>
        <v>0.86806712962962962</v>
      </c>
      <c r="AR565" s="11">
        <f t="shared" ref="AR565" si="1512">MAX(N565:N570)</f>
        <v>2.7</v>
      </c>
      <c r="AS565" s="13" t="str">
        <f t="shared" ref="AS565" ca="1" si="1513">INDIRECT(ADDRESS(MATCH(AR565,N565:N570,0)+A565-1,15))</f>
        <v>N</v>
      </c>
      <c r="AT565" s="13">
        <f t="shared" ref="AT565" ca="1" si="1514">INDIRECT(ADDRESS(MATCH(AR565,N565:N570,0)+A565-1,16))</f>
        <v>0.8844212962962964</v>
      </c>
    </row>
    <row r="566" spans="1:46">
      <c r="A566" s="11">
        <v>566</v>
      </c>
      <c r="B566" s="57">
        <v>44930</v>
      </c>
      <c r="C566" s="54">
        <v>0.88194444444444453</v>
      </c>
      <c r="D566" s="53">
        <v>4.4000000000000004</v>
      </c>
      <c r="E566" s="53">
        <v>12.8</v>
      </c>
      <c r="F566" s="53">
        <v>0</v>
      </c>
      <c r="G566" s="53">
        <v>5.8</v>
      </c>
      <c r="H566" s="53">
        <v>0</v>
      </c>
      <c r="I566" s="53">
        <v>0.6</v>
      </c>
      <c r="J566" s="53" t="s">
        <v>158</v>
      </c>
      <c r="K566" s="53">
        <v>0.6</v>
      </c>
      <c r="L566" s="53" t="s">
        <v>158</v>
      </c>
      <c r="M566" s="54">
        <v>0.88194444444444453</v>
      </c>
      <c r="N566" s="53">
        <v>1.8</v>
      </c>
      <c r="O566" s="53" t="s">
        <v>157</v>
      </c>
      <c r="P566" s="54">
        <v>0.87952546296296286</v>
      </c>
      <c r="Q566" s="53">
        <v>0</v>
      </c>
      <c r="R566" s="53" t="s">
        <v>158</v>
      </c>
      <c r="S566" s="53">
        <v>0.5</v>
      </c>
      <c r="T566" s="53">
        <v>49.6</v>
      </c>
      <c r="U566" s="53">
        <v>0</v>
      </c>
      <c r="V566" s="53">
        <v>84</v>
      </c>
      <c r="W566" s="53">
        <v>0</v>
      </c>
      <c r="X566" s="53">
        <v>0.49299999999999999</v>
      </c>
      <c r="Y566" s="53">
        <v>18.670000000000002</v>
      </c>
      <c r="Z566" s="11">
        <f t="shared" si="1384"/>
        <v>0</v>
      </c>
      <c r="AA566" s="11">
        <f t="shared" si="1385"/>
        <v>0</v>
      </c>
      <c r="AB566" s="53">
        <f t="shared" si="1386"/>
        <v>0.18975075926982099</v>
      </c>
      <c r="AC566" s="63" t="s">
        <v>204</v>
      </c>
    </row>
    <row r="567" spans="1:46">
      <c r="A567" s="11">
        <v>567</v>
      </c>
      <c r="B567" s="57">
        <v>44930</v>
      </c>
      <c r="C567" s="54">
        <v>0.88888888888888884</v>
      </c>
      <c r="D567" s="53">
        <v>4.2</v>
      </c>
      <c r="E567" s="53">
        <v>12.8</v>
      </c>
      <c r="F567" s="53">
        <v>0</v>
      </c>
      <c r="G567" s="53">
        <v>4.8</v>
      </c>
      <c r="H567" s="53">
        <v>0</v>
      </c>
      <c r="I567" s="53">
        <v>0.7</v>
      </c>
      <c r="J567" s="53" t="s">
        <v>158</v>
      </c>
      <c r="K567" s="53">
        <v>0.7</v>
      </c>
      <c r="L567" s="53" t="s">
        <v>155</v>
      </c>
      <c r="M567" s="54">
        <v>0.88798611111111114</v>
      </c>
      <c r="N567" s="53">
        <v>2.7</v>
      </c>
      <c r="O567" s="53" t="s">
        <v>162</v>
      </c>
      <c r="P567" s="54">
        <v>0.8844212962962964</v>
      </c>
      <c r="Q567" s="53">
        <v>0.3</v>
      </c>
      <c r="R567" s="53" t="s">
        <v>154</v>
      </c>
      <c r="S567" s="53">
        <v>0.6</v>
      </c>
      <c r="T567" s="53">
        <v>54.7</v>
      </c>
      <c r="U567" s="53">
        <v>0</v>
      </c>
      <c r="V567" s="53">
        <v>97</v>
      </c>
      <c r="W567" s="53">
        <v>0</v>
      </c>
      <c r="X567" s="53">
        <v>0.49299999999999999</v>
      </c>
      <c r="Y567" s="53">
        <v>18.670000000000002</v>
      </c>
      <c r="Z567" s="11">
        <f t="shared" si="1384"/>
        <v>0</v>
      </c>
      <c r="AA567" s="11">
        <f t="shared" si="1385"/>
        <v>0</v>
      </c>
      <c r="AB567" s="53">
        <f t="shared" si="1386"/>
        <v>0.18975075926982099</v>
      </c>
      <c r="AC567" s="63" t="s">
        <v>204</v>
      </c>
    </row>
    <row r="568" spans="1:46">
      <c r="A568" s="11">
        <v>568</v>
      </c>
      <c r="B568" s="57">
        <v>44930</v>
      </c>
      <c r="C568" s="54">
        <v>0.89583333333333337</v>
      </c>
      <c r="D568" s="53">
        <v>4</v>
      </c>
      <c r="E568" s="53">
        <v>12.8</v>
      </c>
      <c r="F568" s="53">
        <v>0</v>
      </c>
      <c r="G568" s="53">
        <v>4.7</v>
      </c>
      <c r="H568" s="53">
        <v>-1E-3</v>
      </c>
      <c r="I568" s="53">
        <v>0.2</v>
      </c>
      <c r="J568" s="53" t="s">
        <v>157</v>
      </c>
      <c r="K568" s="53">
        <v>0.7</v>
      </c>
      <c r="L568" s="53" t="s">
        <v>158</v>
      </c>
      <c r="M568" s="54">
        <v>0.89078703703703699</v>
      </c>
      <c r="N568" s="53">
        <v>0.8</v>
      </c>
      <c r="O568" s="53" t="s">
        <v>155</v>
      </c>
      <c r="P568" s="54">
        <v>0.89172453703703702</v>
      </c>
      <c r="Q568" s="53">
        <v>0.3</v>
      </c>
      <c r="R568" s="53" t="s">
        <v>148</v>
      </c>
      <c r="S568" s="53">
        <v>0.2</v>
      </c>
      <c r="T568" s="53">
        <v>57.4</v>
      </c>
      <c r="U568" s="53">
        <v>1</v>
      </c>
      <c r="V568" s="53">
        <v>102</v>
      </c>
      <c r="W568" s="53">
        <v>0</v>
      </c>
      <c r="X568" s="53">
        <v>0.49299999999999999</v>
      </c>
      <c r="Y568" s="53">
        <v>18.690000000000001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0.18975075926982099</v>
      </c>
      <c r="AC568" s="63" t="s">
        <v>204</v>
      </c>
    </row>
    <row r="569" spans="1:46">
      <c r="A569" s="11">
        <v>569</v>
      </c>
      <c r="B569" s="57">
        <v>44930</v>
      </c>
      <c r="C569" s="54">
        <v>0.90277777777777779</v>
      </c>
      <c r="D569" s="53">
        <v>3.9</v>
      </c>
      <c r="E569" s="53">
        <v>12.8</v>
      </c>
      <c r="F569" s="53">
        <v>0</v>
      </c>
      <c r="G569" s="53">
        <v>4.8</v>
      </c>
      <c r="H569" s="53">
        <v>-1E-3</v>
      </c>
      <c r="I569" s="53">
        <v>0.6</v>
      </c>
      <c r="J569" s="53" t="s">
        <v>148</v>
      </c>
      <c r="K569" s="53">
        <v>0.6</v>
      </c>
      <c r="L569" s="53" t="s">
        <v>148</v>
      </c>
      <c r="M569" s="54">
        <v>0.90209490740740739</v>
      </c>
      <c r="N569" s="53">
        <v>1.7</v>
      </c>
      <c r="O569" s="53" t="s">
        <v>150</v>
      </c>
      <c r="P569" s="54">
        <v>0.89960648148148137</v>
      </c>
      <c r="Q569" s="53">
        <v>0.2</v>
      </c>
      <c r="R569" s="53" t="s">
        <v>148</v>
      </c>
      <c r="S569" s="53">
        <v>0.4</v>
      </c>
      <c r="T569" s="53">
        <v>55.8</v>
      </c>
      <c r="U569" s="53">
        <v>0</v>
      </c>
      <c r="V569" s="53">
        <v>109</v>
      </c>
      <c r="W569" s="53">
        <v>0</v>
      </c>
      <c r="X569" s="53">
        <v>0.49299999999999999</v>
      </c>
      <c r="Y569" s="53">
        <v>18.7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0.18975075926982099</v>
      </c>
      <c r="AC569" s="63" t="s">
        <v>204</v>
      </c>
    </row>
    <row r="570" spans="1:46">
      <c r="A570" s="11">
        <v>570</v>
      </c>
      <c r="B570" s="57">
        <v>44930</v>
      </c>
      <c r="C570" s="54">
        <v>0.90972222222222221</v>
      </c>
      <c r="D570" s="53">
        <v>3.7</v>
      </c>
      <c r="E570" s="53">
        <v>12.8</v>
      </c>
      <c r="F570" s="53">
        <v>0</v>
      </c>
      <c r="G570" s="53">
        <v>4.5999999999999996</v>
      </c>
      <c r="H570" s="53">
        <v>-1E-3</v>
      </c>
      <c r="I570" s="53">
        <v>0.5</v>
      </c>
      <c r="J570" s="53" t="s">
        <v>148</v>
      </c>
      <c r="K570" s="53">
        <v>0.7</v>
      </c>
      <c r="L570" s="53" t="s">
        <v>148</v>
      </c>
      <c r="M570" s="54">
        <v>0.90413194444444445</v>
      </c>
      <c r="N570" s="53">
        <v>1.4</v>
      </c>
      <c r="O570" s="53" t="s">
        <v>152</v>
      </c>
      <c r="P570" s="54">
        <v>0.90340277777777767</v>
      </c>
      <c r="Q570" s="53">
        <v>1</v>
      </c>
      <c r="R570" s="53" t="s">
        <v>150</v>
      </c>
      <c r="S570" s="53">
        <v>0.4</v>
      </c>
      <c r="T570" s="53">
        <v>57.4</v>
      </c>
      <c r="U570" s="53">
        <v>0</v>
      </c>
      <c r="V570" s="53">
        <v>110</v>
      </c>
      <c r="W570" s="53">
        <v>0</v>
      </c>
      <c r="X570" s="53">
        <v>0.49299999999999999</v>
      </c>
      <c r="Y570" s="53">
        <v>18.7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0.18975075926982099</v>
      </c>
      <c r="AC570" s="63" t="s">
        <v>204</v>
      </c>
    </row>
    <row r="571" spans="1:46">
      <c r="A571" s="11">
        <v>571</v>
      </c>
      <c r="B571" s="57">
        <v>44930</v>
      </c>
      <c r="C571" s="54">
        <v>0.91666666666666663</v>
      </c>
      <c r="D571" s="53">
        <v>3.6</v>
      </c>
      <c r="E571" s="53">
        <v>12.8</v>
      </c>
      <c r="F571" s="53">
        <v>0</v>
      </c>
      <c r="G571" s="53">
        <v>4.3</v>
      </c>
      <c r="H571" s="53">
        <v>0</v>
      </c>
      <c r="I571" s="53">
        <v>1.3</v>
      </c>
      <c r="J571" s="53" t="s">
        <v>150</v>
      </c>
      <c r="K571" s="53">
        <v>1.3</v>
      </c>
      <c r="L571" s="53" t="s">
        <v>151</v>
      </c>
      <c r="M571" s="54">
        <v>0.91599537037037038</v>
      </c>
      <c r="N571" s="53">
        <v>2.5</v>
      </c>
      <c r="O571" s="53" t="s">
        <v>150</v>
      </c>
      <c r="P571" s="54">
        <v>0.9150462962962963</v>
      </c>
      <c r="Q571" s="53">
        <v>1.4</v>
      </c>
      <c r="R571" s="53" t="s">
        <v>149</v>
      </c>
      <c r="S571" s="53">
        <v>0.5</v>
      </c>
      <c r="T571" s="53">
        <v>57.8</v>
      </c>
      <c r="U571" s="53">
        <v>0</v>
      </c>
      <c r="V571" s="53">
        <v>118</v>
      </c>
      <c r="W571" s="53">
        <v>0</v>
      </c>
      <c r="X571" s="53">
        <v>0.49299999999999999</v>
      </c>
      <c r="Y571" s="53">
        <v>18.690000000000001</v>
      </c>
      <c r="Z571" s="11">
        <f t="shared" si="1384"/>
        <v>0</v>
      </c>
      <c r="AA571" s="11">
        <f t="shared" si="1385"/>
        <v>0</v>
      </c>
      <c r="AB571" s="53">
        <f t="shared" si="1386"/>
        <v>0.18975075926982099</v>
      </c>
      <c r="AC571" s="63" t="s">
        <v>204</v>
      </c>
      <c r="AE571" s="11">
        <f t="shared" ref="AE571" si="1515">SUM(F571:F576)</f>
        <v>0</v>
      </c>
      <c r="AF571" s="11">
        <f t="shared" ref="AF571" si="1516">AVERAGE(AB571:AB576)</f>
        <v>0.18975075926982099</v>
      </c>
      <c r="AG571" s="11">
        <f t="shared" ref="AG571" si="1517">AVERAGE(G571:G576)</f>
        <v>3.5166666666666662</v>
      </c>
      <c r="AH571" s="11" t="e">
        <f t="shared" ref="AH571" si="1518">AVERAGE(AC571:AC576)</f>
        <v>#DIV/0!</v>
      </c>
      <c r="AI571" s="11">
        <f t="shared" ref="AI571" si="1519">AVERAGE(T571:T576)</f>
        <v>63.81666666666667</v>
      </c>
      <c r="AJ571" s="11">
        <f t="shared" ref="AJ571" si="1520">SUMIF(H571:H576,"&gt;0",H571:H576)</f>
        <v>2E-3</v>
      </c>
      <c r="AK571" s="17">
        <f t="shared" ref="AK571" si="1521">SUM(AA571:AA576)/60</f>
        <v>0</v>
      </c>
      <c r="AL571" s="17">
        <f t="shared" ref="AL571" si="1522">SUM(V571:V576)</f>
        <v>644</v>
      </c>
      <c r="AM571" s="17">
        <f t="shared" ref="AM571" si="1523">AVERAGE(W571:W576)</f>
        <v>0</v>
      </c>
      <c r="AN571" s="11">
        <f t="shared" ref="AN571" si="1524">AVERAGE(I571:I576)</f>
        <v>0.89999999999999991</v>
      </c>
      <c r="AO571" s="11">
        <f t="shared" ref="AO571" si="1525">MAX(K571:K576)</f>
        <v>1.4</v>
      </c>
      <c r="AP571" s="13" t="str">
        <f t="shared" ref="AP571" ca="1" si="1526">INDIRECT(ADDRESS(MATCH(AO571,K571:K576,0)+A571-1,12))</f>
        <v>ESE</v>
      </c>
      <c r="AQ571" s="13">
        <f t="shared" ref="AQ571" ca="1" si="1527">INDIRECT(ADDRESS(MATCH(AO571,K571:K576,0)+A571-1,13))</f>
        <v>0.94182870370370375</v>
      </c>
      <c r="AR571" s="11">
        <f t="shared" ref="AR571" si="1528">MAX(N571:N576)</f>
        <v>2.5</v>
      </c>
      <c r="AS571" s="13" t="str">
        <f t="shared" ref="AS571" ca="1" si="1529">INDIRECT(ADDRESS(MATCH(AR571,N571:N576,0)+A571-1,15))</f>
        <v>ESE</v>
      </c>
      <c r="AT571" s="13">
        <f t="shared" ref="AT571" ca="1" si="1530">INDIRECT(ADDRESS(MATCH(AR571,N571:N576,0)+A571-1,16))</f>
        <v>0.9150462962962963</v>
      </c>
    </row>
    <row r="572" spans="1:46">
      <c r="A572" s="11">
        <v>572</v>
      </c>
      <c r="B572" s="57">
        <v>44930</v>
      </c>
      <c r="C572" s="54">
        <v>0.92361111111111116</v>
      </c>
      <c r="D572" s="53">
        <v>3.4</v>
      </c>
      <c r="E572" s="53">
        <v>12.8</v>
      </c>
      <c r="F572" s="53">
        <v>0</v>
      </c>
      <c r="G572" s="53">
        <v>2.9</v>
      </c>
      <c r="H572" s="53">
        <v>-1E-3</v>
      </c>
      <c r="I572" s="53">
        <v>1</v>
      </c>
      <c r="J572" s="53" t="s">
        <v>152</v>
      </c>
      <c r="K572" s="53">
        <v>1.3</v>
      </c>
      <c r="L572" s="53" t="s">
        <v>150</v>
      </c>
      <c r="M572" s="54">
        <v>0.91730324074074077</v>
      </c>
      <c r="N572" s="53">
        <v>1.7</v>
      </c>
      <c r="O572" s="53" t="s">
        <v>154</v>
      </c>
      <c r="P572" s="54">
        <v>0.92311342592592593</v>
      </c>
      <c r="Q572" s="53">
        <v>1.3</v>
      </c>
      <c r="R572" s="53" t="s">
        <v>156</v>
      </c>
      <c r="S572" s="53">
        <v>0.3</v>
      </c>
      <c r="T572" s="53">
        <v>62.6</v>
      </c>
      <c r="U572" s="53">
        <v>0</v>
      </c>
      <c r="V572" s="53">
        <v>94</v>
      </c>
      <c r="W572" s="53">
        <v>0</v>
      </c>
      <c r="X572" s="53">
        <v>0.49299999999999999</v>
      </c>
      <c r="Y572" s="53">
        <v>18.71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0.18975075926982099</v>
      </c>
      <c r="AC572" s="63" t="s">
        <v>204</v>
      </c>
    </row>
    <row r="573" spans="1:46">
      <c r="A573" s="11">
        <v>573</v>
      </c>
      <c r="B573" s="57">
        <v>44930</v>
      </c>
      <c r="C573" s="54">
        <v>0.93055555555555547</v>
      </c>
      <c r="D573" s="53">
        <v>3.3</v>
      </c>
      <c r="E573" s="53">
        <v>12.8</v>
      </c>
      <c r="F573" s="53">
        <v>0</v>
      </c>
      <c r="G573" s="53">
        <v>2.7</v>
      </c>
      <c r="H573" s="53">
        <v>-1E-3</v>
      </c>
      <c r="I573" s="53">
        <v>0.9</v>
      </c>
      <c r="J573" s="53" t="s">
        <v>161</v>
      </c>
      <c r="K573" s="53">
        <v>1.2</v>
      </c>
      <c r="L573" s="53" t="s">
        <v>151</v>
      </c>
      <c r="M573" s="54">
        <v>0.92763888888888879</v>
      </c>
      <c r="N573" s="53">
        <v>2.5</v>
      </c>
      <c r="O573" s="53" t="s">
        <v>150</v>
      </c>
      <c r="P573" s="54">
        <v>0.92590277777777785</v>
      </c>
      <c r="Q573" s="53">
        <v>0</v>
      </c>
      <c r="R573" s="53" t="s">
        <v>156</v>
      </c>
      <c r="S573" s="53">
        <v>0.7</v>
      </c>
      <c r="T573" s="53">
        <v>67.7</v>
      </c>
      <c r="U573" s="53">
        <v>0</v>
      </c>
      <c r="V573" s="53">
        <v>104</v>
      </c>
      <c r="W573" s="53">
        <v>0</v>
      </c>
      <c r="X573" s="53">
        <v>0.49299999999999999</v>
      </c>
      <c r="Y573" s="53">
        <v>18.7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0.18975075926982099</v>
      </c>
      <c r="AC573" s="63" t="s">
        <v>204</v>
      </c>
    </row>
    <row r="574" spans="1:46">
      <c r="A574" s="11">
        <v>574</v>
      </c>
      <c r="B574" s="57">
        <v>44930</v>
      </c>
      <c r="C574" s="54">
        <v>0.9375</v>
      </c>
      <c r="D574" s="53">
        <v>3.1</v>
      </c>
      <c r="E574" s="53">
        <v>12.8</v>
      </c>
      <c r="F574" s="53">
        <v>0</v>
      </c>
      <c r="G574" s="53">
        <v>3.9</v>
      </c>
      <c r="H574" s="53">
        <v>0</v>
      </c>
      <c r="I574" s="53">
        <v>0.9</v>
      </c>
      <c r="J574" s="53" t="s">
        <v>150</v>
      </c>
      <c r="K574" s="53">
        <v>0.9</v>
      </c>
      <c r="L574" s="53" t="s">
        <v>161</v>
      </c>
      <c r="M574" s="54">
        <v>0.93056712962962962</v>
      </c>
      <c r="N574" s="53">
        <v>2.2000000000000002</v>
      </c>
      <c r="O574" s="53" t="s">
        <v>152</v>
      </c>
      <c r="P574" s="54">
        <v>0.93606481481481485</v>
      </c>
      <c r="Q574" s="53">
        <v>1.2</v>
      </c>
      <c r="R574" s="53" t="s">
        <v>150</v>
      </c>
      <c r="S574" s="53">
        <v>0.7</v>
      </c>
      <c r="T574" s="53">
        <v>64.5</v>
      </c>
      <c r="U574" s="53">
        <v>0</v>
      </c>
      <c r="V574" s="53">
        <v>119</v>
      </c>
      <c r="W574" s="53">
        <v>0</v>
      </c>
      <c r="X574" s="53">
        <v>0.49299999999999999</v>
      </c>
      <c r="Y574" s="53">
        <v>18.72</v>
      </c>
      <c r="Z574" s="11">
        <f t="shared" si="1384"/>
        <v>0</v>
      </c>
      <c r="AA574" s="11">
        <f t="shared" si="1385"/>
        <v>0</v>
      </c>
      <c r="AB574" s="53">
        <f t="shared" si="1386"/>
        <v>0.18975075926982099</v>
      </c>
      <c r="AC574" s="63" t="s">
        <v>204</v>
      </c>
    </row>
    <row r="575" spans="1:46">
      <c r="A575" s="11">
        <v>575</v>
      </c>
      <c r="B575" s="57">
        <v>44930</v>
      </c>
      <c r="C575" s="54">
        <v>0.94444444444444453</v>
      </c>
      <c r="D575" s="53">
        <v>3</v>
      </c>
      <c r="E575" s="53">
        <v>12.8</v>
      </c>
      <c r="F575" s="53">
        <v>0</v>
      </c>
      <c r="G575" s="53">
        <v>4.0999999999999996</v>
      </c>
      <c r="H575" s="53">
        <v>2E-3</v>
      </c>
      <c r="I575" s="53">
        <v>1</v>
      </c>
      <c r="J575" s="53" t="s">
        <v>150</v>
      </c>
      <c r="K575" s="53">
        <v>1.4</v>
      </c>
      <c r="L575" s="53" t="s">
        <v>150</v>
      </c>
      <c r="M575" s="54">
        <v>0.94182870370370375</v>
      </c>
      <c r="N575" s="53">
        <v>1.8</v>
      </c>
      <c r="O575" s="53" t="s">
        <v>150</v>
      </c>
      <c r="P575" s="54">
        <v>0.94055555555555559</v>
      </c>
      <c r="Q575" s="53">
        <v>0.7</v>
      </c>
      <c r="R575" s="53" t="s">
        <v>155</v>
      </c>
      <c r="S575" s="53">
        <v>0.4</v>
      </c>
      <c r="T575" s="53">
        <v>62.3</v>
      </c>
      <c r="U575" s="53">
        <v>0</v>
      </c>
      <c r="V575" s="53">
        <v>109</v>
      </c>
      <c r="W575" s="53">
        <v>0</v>
      </c>
      <c r="X575" s="53">
        <v>0.49299999999999999</v>
      </c>
      <c r="Y575" s="53">
        <v>18.72</v>
      </c>
      <c r="Z575" s="11">
        <f t="shared" si="1384"/>
        <v>1.2000000000000002</v>
      </c>
      <c r="AA575" s="11">
        <f t="shared" si="1385"/>
        <v>0</v>
      </c>
      <c r="AB575" s="53">
        <f t="shared" si="1386"/>
        <v>0.18975075926982099</v>
      </c>
      <c r="AC575" s="63" t="s">
        <v>204</v>
      </c>
    </row>
    <row r="576" spans="1:46">
      <c r="A576" s="11">
        <v>576</v>
      </c>
      <c r="B576" s="57">
        <v>44930</v>
      </c>
      <c r="C576" s="54">
        <v>0.95138888888888884</v>
      </c>
      <c r="D576" s="53">
        <v>3.1</v>
      </c>
      <c r="E576" s="53">
        <v>12.8</v>
      </c>
      <c r="F576" s="53">
        <v>0</v>
      </c>
      <c r="G576" s="53">
        <v>3.2</v>
      </c>
      <c r="H576" s="53">
        <v>-1E-3</v>
      </c>
      <c r="I576" s="53">
        <v>0.3</v>
      </c>
      <c r="J576" s="53" t="s">
        <v>158</v>
      </c>
      <c r="K576" s="53">
        <v>1</v>
      </c>
      <c r="L576" s="53" t="s">
        <v>150</v>
      </c>
      <c r="M576" s="54">
        <v>0.94445601851851846</v>
      </c>
      <c r="N576" s="53">
        <v>1.4</v>
      </c>
      <c r="O576" s="53" t="s">
        <v>153</v>
      </c>
      <c r="P576" s="54">
        <v>0.94790509259259259</v>
      </c>
      <c r="Q576" s="53">
        <v>0.6</v>
      </c>
      <c r="R576" s="53" t="s">
        <v>148</v>
      </c>
      <c r="S576" s="53">
        <v>0.3</v>
      </c>
      <c r="T576" s="53">
        <v>68</v>
      </c>
      <c r="U576" s="53">
        <v>0</v>
      </c>
      <c r="V576" s="53">
        <v>100</v>
      </c>
      <c r="W576" s="53">
        <v>0</v>
      </c>
      <c r="X576" s="53">
        <v>0.49299999999999999</v>
      </c>
      <c r="Y576" s="53">
        <v>18.71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0.18975075926982099</v>
      </c>
      <c r="AC576" s="63" t="s">
        <v>204</v>
      </c>
    </row>
    <row r="577" spans="1:46">
      <c r="A577" s="11">
        <v>577</v>
      </c>
      <c r="B577" s="57">
        <v>44930</v>
      </c>
      <c r="C577" s="54">
        <v>0.95833333333333337</v>
      </c>
      <c r="D577" s="53">
        <v>3.1</v>
      </c>
      <c r="E577" s="53">
        <v>12.8</v>
      </c>
      <c r="F577" s="53">
        <v>0</v>
      </c>
      <c r="G577" s="53">
        <v>4.5</v>
      </c>
      <c r="H577" s="53">
        <v>0</v>
      </c>
      <c r="I577" s="53">
        <v>0.9</v>
      </c>
      <c r="J577" s="53" t="s">
        <v>147</v>
      </c>
      <c r="K577" s="53">
        <v>0.9</v>
      </c>
      <c r="L577" s="53" t="s">
        <v>147</v>
      </c>
      <c r="M577" s="54">
        <v>0.95833333333333337</v>
      </c>
      <c r="N577" s="53">
        <v>1.6</v>
      </c>
      <c r="O577" s="53" t="s">
        <v>154</v>
      </c>
      <c r="P577" s="54">
        <v>0.95332175925925933</v>
      </c>
      <c r="Q577" s="53">
        <v>1.2</v>
      </c>
      <c r="R577" s="53" t="s">
        <v>148</v>
      </c>
      <c r="S577" s="53">
        <v>0.4</v>
      </c>
      <c r="T577" s="53">
        <v>63.1</v>
      </c>
      <c r="U577" s="53">
        <v>0</v>
      </c>
      <c r="V577" s="53">
        <v>113</v>
      </c>
      <c r="W577" s="53">
        <v>0</v>
      </c>
      <c r="X577" s="53">
        <v>0.49299999999999999</v>
      </c>
      <c r="Y577" s="53">
        <v>18.7</v>
      </c>
      <c r="Z577" s="11">
        <f t="shared" si="1384"/>
        <v>0</v>
      </c>
      <c r="AA577" s="11">
        <f t="shared" si="1385"/>
        <v>0</v>
      </c>
      <c r="AB577" s="53">
        <f t="shared" si="1386"/>
        <v>0.18975075926982099</v>
      </c>
      <c r="AC577" s="63" t="s">
        <v>204</v>
      </c>
      <c r="AE577" s="11">
        <f t="shared" ref="AE577" si="1531">SUM(F577:F582)</f>
        <v>0</v>
      </c>
      <c r="AF577" s="11">
        <f t="shared" ref="AF577" si="1532">AVERAGE(AB577:AB582)</f>
        <v>0.18975075926982099</v>
      </c>
      <c r="AG577" s="11">
        <f t="shared" ref="AG577" si="1533">AVERAGE(G577:G582)</f>
        <v>4.916666666666667</v>
      </c>
      <c r="AH577" s="11" t="e">
        <f t="shared" ref="AH577" si="1534">AVERAGE(AC577:AC582)</f>
        <v>#DIV/0!</v>
      </c>
      <c r="AI577" s="11">
        <f t="shared" ref="AI577" si="1535">AVERAGE(T577:T582)</f>
        <v>61.016666666666659</v>
      </c>
      <c r="AJ577" s="11">
        <f t="shared" ref="AJ577" si="1536">SUMIF(H577:H582,"&gt;0",H577:H582)</f>
        <v>2E-3</v>
      </c>
      <c r="AK577" s="17">
        <f t="shared" ref="AK577" si="1537">SUM(AA577:AA582)/60</f>
        <v>0</v>
      </c>
      <c r="AL577" s="17">
        <f t="shared" ref="AL577" si="1538">SUM(V577:V582)</f>
        <v>574</v>
      </c>
      <c r="AM577" s="17">
        <f t="shared" ref="AM577" si="1539">AVERAGE(W577:W582)</f>
        <v>0</v>
      </c>
      <c r="AN577" s="11">
        <f t="shared" ref="AN577" si="1540">AVERAGE(I577:I582)</f>
        <v>0.81666666666666676</v>
      </c>
      <c r="AO577" s="11">
        <f t="shared" ref="AO577" si="1541">MAX(K577:K582)</f>
        <v>1.2</v>
      </c>
      <c r="AP577" s="13" t="str">
        <f t="shared" ref="AP577" ca="1" si="1542">INDIRECT(ADDRESS(MATCH(AO577,K577:K582,0)+A577-1,12))</f>
        <v>ESE</v>
      </c>
      <c r="AQ577" s="13">
        <f t="shared" ref="AQ577" ca="1" si="1543">INDIRECT(ADDRESS(MATCH(AO577,K577:K582,0)+A577-1,13))</f>
        <v>0.9671643518518519</v>
      </c>
      <c r="AR577" s="11">
        <f t="shared" ref="AR577" si="1544">MAX(N577:N582)</f>
        <v>2.2999999999999998</v>
      </c>
      <c r="AS577" s="13" t="str">
        <f t="shared" ref="AS577" ca="1" si="1545">INDIRECT(ADDRESS(MATCH(AR577,N577:N582,0)+A577-1,15))</f>
        <v>NE</v>
      </c>
      <c r="AT577" s="13">
        <f t="shared" ref="AT577" ca="1" si="1546">INDIRECT(ADDRESS(MATCH(AR577,N577:N582,0)+A577-1,16))</f>
        <v>0.98488425925925915</v>
      </c>
    </row>
    <row r="578" spans="1:46">
      <c r="A578" s="11">
        <v>578</v>
      </c>
      <c r="B578" s="57">
        <v>44930</v>
      </c>
      <c r="C578" s="54">
        <v>0.96527777777777779</v>
      </c>
      <c r="D578" s="53">
        <v>3.2</v>
      </c>
      <c r="E578" s="53">
        <v>12.8</v>
      </c>
      <c r="F578" s="53">
        <v>0</v>
      </c>
      <c r="G578" s="53">
        <v>5.9</v>
      </c>
      <c r="H578" s="53">
        <v>2E-3</v>
      </c>
      <c r="I578" s="53">
        <v>1.1000000000000001</v>
      </c>
      <c r="J578" s="53" t="s">
        <v>150</v>
      </c>
      <c r="K578" s="53">
        <v>1.1000000000000001</v>
      </c>
      <c r="L578" s="53" t="s">
        <v>150</v>
      </c>
      <c r="M578" s="54">
        <v>0.96497685185185178</v>
      </c>
      <c r="N578" s="53">
        <v>2.2000000000000002</v>
      </c>
      <c r="O578" s="53" t="s">
        <v>150</v>
      </c>
      <c r="P578" s="54">
        <v>0.96383101851851849</v>
      </c>
      <c r="Q578" s="53">
        <v>0.1</v>
      </c>
      <c r="R578" s="53" t="s">
        <v>157</v>
      </c>
      <c r="S578" s="53">
        <v>0.5</v>
      </c>
      <c r="T578" s="53">
        <v>56.4</v>
      </c>
      <c r="U578" s="53">
        <v>0</v>
      </c>
      <c r="V578" s="53">
        <v>108</v>
      </c>
      <c r="W578" s="53">
        <v>0</v>
      </c>
      <c r="X578" s="53">
        <v>0.49299999999999999</v>
      </c>
      <c r="Y578" s="53">
        <v>18.73</v>
      </c>
      <c r="Z578" s="11">
        <f t="shared" si="1384"/>
        <v>1.2000000000000002</v>
      </c>
      <c r="AA578" s="11">
        <f t="shared" si="1385"/>
        <v>0</v>
      </c>
      <c r="AB578" s="53">
        <f t="shared" si="1386"/>
        <v>0.18975075926982099</v>
      </c>
      <c r="AC578" s="63" t="s">
        <v>204</v>
      </c>
    </row>
    <row r="579" spans="1:46">
      <c r="A579" s="11">
        <v>579</v>
      </c>
      <c r="B579" s="57">
        <v>44930</v>
      </c>
      <c r="C579" s="54">
        <v>0.97222222222222221</v>
      </c>
      <c r="D579" s="53">
        <v>3.3</v>
      </c>
      <c r="E579" s="53">
        <v>12.8</v>
      </c>
      <c r="F579" s="53">
        <v>0</v>
      </c>
      <c r="G579" s="53">
        <v>4.5999999999999996</v>
      </c>
      <c r="H579" s="53">
        <v>-1E-3</v>
      </c>
      <c r="I579" s="53">
        <v>0.5</v>
      </c>
      <c r="J579" s="53" t="s">
        <v>157</v>
      </c>
      <c r="K579" s="53">
        <v>1.2</v>
      </c>
      <c r="L579" s="53" t="s">
        <v>150</v>
      </c>
      <c r="M579" s="54">
        <v>0.9671643518518519</v>
      </c>
      <c r="N579" s="53">
        <v>2.1</v>
      </c>
      <c r="O579" s="53" t="s">
        <v>157</v>
      </c>
      <c r="P579" s="54">
        <v>0.96549768518518519</v>
      </c>
      <c r="Q579" s="53">
        <v>0.6</v>
      </c>
      <c r="R579" s="53" t="s">
        <v>152</v>
      </c>
      <c r="S579" s="53">
        <v>0.5</v>
      </c>
      <c r="T579" s="53">
        <v>63.1</v>
      </c>
      <c r="U579" s="53">
        <v>0</v>
      </c>
      <c r="V579" s="53">
        <v>94</v>
      </c>
      <c r="W579" s="53">
        <v>0</v>
      </c>
      <c r="X579" s="53">
        <v>0.49299999999999999</v>
      </c>
      <c r="Y579" s="53">
        <v>18.71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0.18975075926982099</v>
      </c>
      <c r="AC579" s="63" t="s">
        <v>204</v>
      </c>
    </row>
    <row r="580" spans="1:46">
      <c r="A580" s="11">
        <v>580</v>
      </c>
      <c r="B580" s="57">
        <v>44930</v>
      </c>
      <c r="C580" s="54">
        <v>0.97916666666666663</v>
      </c>
      <c r="D580" s="53">
        <v>3.4</v>
      </c>
      <c r="E580" s="53">
        <v>12.8</v>
      </c>
      <c r="F580" s="53">
        <v>0</v>
      </c>
      <c r="G580" s="53">
        <v>4.8</v>
      </c>
      <c r="H580" s="53">
        <v>0</v>
      </c>
      <c r="I580" s="53">
        <v>0.7</v>
      </c>
      <c r="J580" s="53" t="s">
        <v>147</v>
      </c>
      <c r="K580" s="53">
        <v>0.7</v>
      </c>
      <c r="L580" s="53" t="s">
        <v>147</v>
      </c>
      <c r="M580" s="54">
        <v>0.97883101851851861</v>
      </c>
      <c r="N580" s="53">
        <v>2.2000000000000002</v>
      </c>
      <c r="O580" s="53" t="s">
        <v>149</v>
      </c>
      <c r="P580" s="54">
        <v>0.97671296296296306</v>
      </c>
      <c r="Q580" s="53">
        <v>0</v>
      </c>
      <c r="R580" s="53" t="s">
        <v>148</v>
      </c>
      <c r="S580" s="53">
        <v>0.4</v>
      </c>
      <c r="T580" s="53">
        <v>62.3</v>
      </c>
      <c r="U580" s="53">
        <v>0</v>
      </c>
      <c r="V580" s="53">
        <v>84</v>
      </c>
      <c r="W580" s="53">
        <v>0</v>
      </c>
      <c r="X580" s="53">
        <v>0.49299999999999999</v>
      </c>
      <c r="Y580" s="53">
        <v>18.73</v>
      </c>
      <c r="Z580" s="11">
        <f t="shared" si="1384"/>
        <v>0</v>
      </c>
      <c r="AA580" s="11">
        <f t="shared" si="1385"/>
        <v>0</v>
      </c>
      <c r="AB580" s="53">
        <f t="shared" si="1386"/>
        <v>0.18975075926982099</v>
      </c>
      <c r="AC580" s="63" t="s">
        <v>204</v>
      </c>
    </row>
    <row r="581" spans="1:46">
      <c r="A581" s="11">
        <v>581</v>
      </c>
      <c r="B581" s="57">
        <v>44930</v>
      </c>
      <c r="C581" s="54">
        <v>0.98611111111111116</v>
      </c>
      <c r="D581" s="53">
        <v>3.5</v>
      </c>
      <c r="E581" s="53">
        <v>12.8</v>
      </c>
      <c r="F581" s="53">
        <v>0</v>
      </c>
      <c r="G581" s="53">
        <v>5.0999999999999996</v>
      </c>
      <c r="H581" s="53">
        <v>0</v>
      </c>
      <c r="I581" s="53">
        <v>1</v>
      </c>
      <c r="J581" s="53" t="s">
        <v>149</v>
      </c>
      <c r="K581" s="53">
        <v>1</v>
      </c>
      <c r="L581" s="53" t="s">
        <v>149</v>
      </c>
      <c r="M581" s="54">
        <v>0.98611111111111116</v>
      </c>
      <c r="N581" s="53">
        <v>2.2999999999999998</v>
      </c>
      <c r="O581" s="53" t="s">
        <v>147</v>
      </c>
      <c r="P581" s="54">
        <v>0.98488425925925915</v>
      </c>
      <c r="Q581" s="53">
        <v>0.8</v>
      </c>
      <c r="R581" s="53" t="s">
        <v>147</v>
      </c>
      <c r="S581" s="53">
        <v>0.4</v>
      </c>
      <c r="T581" s="53">
        <v>59.7</v>
      </c>
      <c r="U581" s="53">
        <v>0</v>
      </c>
      <c r="V581" s="53">
        <v>86</v>
      </c>
      <c r="W581" s="53">
        <v>0</v>
      </c>
      <c r="X581" s="53">
        <v>0.49299999999999999</v>
      </c>
      <c r="Y581" s="53">
        <v>18.73</v>
      </c>
      <c r="Z581" s="11">
        <f t="shared" si="1384"/>
        <v>0</v>
      </c>
      <c r="AA581" s="11">
        <f t="shared" si="1385"/>
        <v>0</v>
      </c>
      <c r="AB581" s="53">
        <f t="shared" si="1386"/>
        <v>0.18975075926982099</v>
      </c>
      <c r="AC581" s="63" t="s">
        <v>204</v>
      </c>
    </row>
    <row r="582" spans="1:46">
      <c r="A582" s="11">
        <v>582</v>
      </c>
      <c r="B582" s="57">
        <v>44930</v>
      </c>
      <c r="C582" s="54">
        <v>0.99305555555555547</v>
      </c>
      <c r="D582" s="53">
        <v>3.6</v>
      </c>
      <c r="E582" s="53">
        <v>12.8</v>
      </c>
      <c r="F582" s="53">
        <v>0</v>
      </c>
      <c r="G582" s="53">
        <v>4.5999999999999996</v>
      </c>
      <c r="H582" s="53">
        <v>-1E-3</v>
      </c>
      <c r="I582" s="53">
        <v>0.7</v>
      </c>
      <c r="J582" s="53" t="s">
        <v>149</v>
      </c>
      <c r="K582" s="53">
        <v>1.2</v>
      </c>
      <c r="L582" s="53" t="s">
        <v>149</v>
      </c>
      <c r="M582" s="54">
        <v>0.98776620370370372</v>
      </c>
      <c r="N582" s="53">
        <v>2.2999999999999998</v>
      </c>
      <c r="O582" s="53" t="s">
        <v>162</v>
      </c>
      <c r="P582" s="54">
        <v>0.98657407407407405</v>
      </c>
      <c r="Q582" s="53">
        <v>0</v>
      </c>
      <c r="R582" s="53" t="s">
        <v>154</v>
      </c>
      <c r="S582" s="53">
        <v>0.5</v>
      </c>
      <c r="T582" s="53">
        <v>61.5</v>
      </c>
      <c r="U582" s="53">
        <v>0</v>
      </c>
      <c r="V582" s="53">
        <v>89</v>
      </c>
      <c r="W582" s="53">
        <v>0</v>
      </c>
      <c r="X582" s="53">
        <v>0.49299999999999999</v>
      </c>
      <c r="Y582" s="53">
        <v>18.72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0.18975075926982099</v>
      </c>
      <c r="AC582" s="63" t="s">
        <v>204</v>
      </c>
    </row>
    <row r="583" spans="1:46">
      <c r="A583" s="11">
        <v>583</v>
      </c>
      <c r="B583" s="57">
        <v>44931</v>
      </c>
      <c r="C583" s="54">
        <v>0</v>
      </c>
      <c r="D583" s="53">
        <v>3.6</v>
      </c>
      <c r="E583" s="53">
        <v>12.8</v>
      </c>
      <c r="F583" s="53">
        <v>0</v>
      </c>
      <c r="G583" s="53">
        <v>4.8</v>
      </c>
      <c r="H583" s="53">
        <v>-1E-3</v>
      </c>
      <c r="I583" s="53">
        <v>0.8</v>
      </c>
      <c r="J583" s="53" t="s">
        <v>147</v>
      </c>
      <c r="K583" s="53">
        <v>0.8</v>
      </c>
      <c r="L583" s="53" t="s">
        <v>147</v>
      </c>
      <c r="M583" s="54">
        <v>0</v>
      </c>
      <c r="N583" s="53">
        <v>1.9</v>
      </c>
      <c r="O583" s="53" t="s">
        <v>147</v>
      </c>
      <c r="P583" s="54">
        <v>0.99905092592592604</v>
      </c>
      <c r="Q583" s="53">
        <v>0</v>
      </c>
      <c r="R583" s="53" t="s">
        <v>148</v>
      </c>
      <c r="S583" s="53">
        <v>0.3</v>
      </c>
      <c r="T583" s="53">
        <v>60.2</v>
      </c>
      <c r="U583" s="53">
        <v>0</v>
      </c>
      <c r="V583" s="53">
        <v>89</v>
      </c>
      <c r="W583" s="53">
        <v>0</v>
      </c>
      <c r="X583" s="53">
        <v>0.49299999999999999</v>
      </c>
      <c r="Y583" s="53">
        <v>18.739999999999998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0.18975075926982099</v>
      </c>
      <c r="AC583" s="63" t="s">
        <v>204</v>
      </c>
      <c r="AE583" s="11">
        <f t="shared" ref="AE583" si="1547">SUM(F583:F588)</f>
        <v>0</v>
      </c>
      <c r="AF583" s="11">
        <f t="shared" ref="AF583" si="1548">AVERAGE(AB583:AB588)</f>
        <v>0.18975075926982099</v>
      </c>
      <c r="AG583" s="11">
        <f t="shared" ref="AG583" si="1549">AVERAGE(G583:G588)</f>
        <v>3.8166666666666669</v>
      </c>
      <c r="AH583" s="11" t="e">
        <f t="shared" ref="AH583" si="1550">AVERAGE(AC583:AC588)</f>
        <v>#DIV/0!</v>
      </c>
      <c r="AI583" s="11">
        <f t="shared" ref="AI583" si="1551">AVERAGE(T583:T588)</f>
        <v>64.633333333333326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592</v>
      </c>
      <c r="AM583" s="17">
        <f t="shared" ref="AM583" si="1555">AVERAGE(W583:W588)</f>
        <v>0</v>
      </c>
      <c r="AN583" s="11">
        <f t="shared" ref="AN583" si="1556">AVERAGE(I583:I588)</f>
        <v>0.91666666666666663</v>
      </c>
      <c r="AO583" s="11">
        <f t="shared" ref="AO583" si="1557">MAX(K583:K588)</f>
        <v>1.4</v>
      </c>
      <c r="AP583" s="13" t="str">
        <f t="shared" ref="AP583" ca="1" si="1558">INDIRECT(ADDRESS(MATCH(AO583,K583:K588,0)+A583-1,12))</f>
        <v>SE</v>
      </c>
      <c r="AQ583" s="13">
        <f t="shared" ref="AQ583" ca="1" si="1559">INDIRECT(ADDRESS(MATCH(AO583,K583:K588,0)+A583-1,13))</f>
        <v>3.3900462962962966E-2</v>
      </c>
      <c r="AR583" s="11">
        <f t="shared" ref="AR583" si="1560">MAX(N583:N588)</f>
        <v>2.2000000000000002</v>
      </c>
      <c r="AS583" s="13" t="str">
        <f t="shared" ref="AS583" ca="1" si="1561">INDIRECT(ADDRESS(MATCH(AR583,N583:N588,0)+A583-1,15))</f>
        <v>NNE</v>
      </c>
      <c r="AT583" s="13">
        <f t="shared" ref="AT583" ca="1" si="1562">INDIRECT(ADDRESS(MATCH(AR583,N583:N588,0)+A583-1,16))</f>
        <v>1.8761574074074073E-2</v>
      </c>
    </row>
    <row r="584" spans="1:46">
      <c r="A584" s="11">
        <v>584</v>
      </c>
      <c r="B584" s="57">
        <v>44931</v>
      </c>
      <c r="C584" s="54">
        <v>6.9444444444444441E-3</v>
      </c>
      <c r="D584" s="53">
        <v>3.5</v>
      </c>
      <c r="E584" s="53">
        <v>12.8</v>
      </c>
      <c r="F584" s="53">
        <v>0</v>
      </c>
      <c r="G584" s="53">
        <v>4</v>
      </c>
      <c r="H584" s="53">
        <v>-1E-3</v>
      </c>
      <c r="I584" s="53">
        <v>0.5</v>
      </c>
      <c r="J584" s="53" t="s">
        <v>148</v>
      </c>
      <c r="K584" s="53">
        <v>0.8</v>
      </c>
      <c r="L584" s="53" t="s">
        <v>147</v>
      </c>
      <c r="M584" s="54">
        <v>5.4398148148148144E-4</v>
      </c>
      <c r="N584" s="53">
        <v>1.5</v>
      </c>
      <c r="O584" s="53" t="s">
        <v>161</v>
      </c>
      <c r="P584" s="54">
        <v>6.6782407407407415E-3</v>
      </c>
      <c r="Q584" s="53">
        <v>0.5</v>
      </c>
      <c r="R584" s="53" t="s">
        <v>154</v>
      </c>
      <c r="S584" s="53">
        <v>0.4</v>
      </c>
      <c r="T584" s="53">
        <v>61.9</v>
      </c>
      <c r="U584" s="53">
        <v>0</v>
      </c>
      <c r="V584" s="53">
        <v>84</v>
      </c>
      <c r="W584" s="53">
        <v>0</v>
      </c>
      <c r="X584" s="53">
        <v>0.49299999999999999</v>
      </c>
      <c r="Y584" s="53">
        <v>18.75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0.18975075926982099</v>
      </c>
      <c r="AC584" s="63" t="s">
        <v>204</v>
      </c>
    </row>
    <row r="585" spans="1:46">
      <c r="A585" s="11">
        <v>585</v>
      </c>
      <c r="B585" s="57">
        <v>44931</v>
      </c>
      <c r="C585" s="54">
        <v>1.3888888888888888E-2</v>
      </c>
      <c r="D585" s="53">
        <v>3.3</v>
      </c>
      <c r="E585" s="53">
        <v>12.8</v>
      </c>
      <c r="F585" s="53">
        <v>0</v>
      </c>
      <c r="G585" s="53">
        <v>3.8</v>
      </c>
      <c r="H585" s="53">
        <v>-1E-3</v>
      </c>
      <c r="I585" s="53">
        <v>0.5</v>
      </c>
      <c r="J585" s="53" t="s">
        <v>153</v>
      </c>
      <c r="K585" s="53">
        <v>0.5</v>
      </c>
      <c r="L585" s="53" t="s">
        <v>148</v>
      </c>
      <c r="M585" s="54">
        <v>6.9791666666666674E-3</v>
      </c>
      <c r="N585" s="53">
        <v>1.7</v>
      </c>
      <c r="O585" s="53" t="s">
        <v>150</v>
      </c>
      <c r="P585" s="54">
        <v>1.3773148148148147E-2</v>
      </c>
      <c r="Q585" s="53">
        <v>1.5</v>
      </c>
      <c r="R585" s="53" t="s">
        <v>150</v>
      </c>
      <c r="S585" s="53">
        <v>0.5</v>
      </c>
      <c r="T585" s="53">
        <v>66.400000000000006</v>
      </c>
      <c r="U585" s="53">
        <v>0</v>
      </c>
      <c r="V585" s="53">
        <v>85</v>
      </c>
      <c r="W585" s="53">
        <v>0</v>
      </c>
      <c r="X585" s="53">
        <v>0.49299999999999999</v>
      </c>
      <c r="Y585" s="53">
        <v>18.77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0.18975075926982099</v>
      </c>
      <c r="AC585" s="63" t="s">
        <v>204</v>
      </c>
    </row>
    <row r="586" spans="1:46">
      <c r="A586" s="11">
        <v>586</v>
      </c>
      <c r="B586" s="57">
        <v>44931</v>
      </c>
      <c r="C586" s="54">
        <v>2.0833333333333332E-2</v>
      </c>
      <c r="D586" s="53">
        <v>3.1</v>
      </c>
      <c r="E586" s="53">
        <v>12.8</v>
      </c>
      <c r="F586" s="53">
        <v>0</v>
      </c>
      <c r="G586" s="53">
        <v>3.9</v>
      </c>
      <c r="H586" s="53">
        <v>0</v>
      </c>
      <c r="I586" s="53">
        <v>1.1000000000000001</v>
      </c>
      <c r="J586" s="53" t="s">
        <v>152</v>
      </c>
      <c r="K586" s="53">
        <v>1.1000000000000001</v>
      </c>
      <c r="L586" s="53" t="s">
        <v>152</v>
      </c>
      <c r="M586" s="54">
        <v>2.0127314814814817E-2</v>
      </c>
      <c r="N586" s="53">
        <v>2.2000000000000002</v>
      </c>
      <c r="O586" s="53" t="s">
        <v>149</v>
      </c>
      <c r="P586" s="54">
        <v>1.8761574074074073E-2</v>
      </c>
      <c r="Q586" s="53">
        <v>1.2</v>
      </c>
      <c r="R586" s="53" t="s">
        <v>152</v>
      </c>
      <c r="S586" s="53">
        <v>0.4</v>
      </c>
      <c r="T586" s="53">
        <v>65.2</v>
      </c>
      <c r="U586" s="53">
        <v>0</v>
      </c>
      <c r="V586" s="53">
        <v>109</v>
      </c>
      <c r="W586" s="53">
        <v>0</v>
      </c>
      <c r="X586" s="53">
        <v>0.49299999999999999</v>
      </c>
      <c r="Y586" s="53">
        <v>18.78</v>
      </c>
      <c r="Z586" s="11">
        <f t="shared" si="1563"/>
        <v>0</v>
      </c>
      <c r="AA586" s="11">
        <f t="shared" si="1564"/>
        <v>0</v>
      </c>
      <c r="AB586" s="53">
        <f t="shared" si="1565"/>
        <v>0.18975075926982099</v>
      </c>
      <c r="AC586" s="63" t="s">
        <v>204</v>
      </c>
    </row>
    <row r="587" spans="1:46">
      <c r="A587" s="11">
        <v>587</v>
      </c>
      <c r="B587" s="57">
        <v>44931</v>
      </c>
      <c r="C587" s="54">
        <v>2.7777777777777776E-2</v>
      </c>
      <c r="D587" s="53">
        <v>3</v>
      </c>
      <c r="E587" s="53">
        <v>12.8</v>
      </c>
      <c r="F587" s="53">
        <v>0</v>
      </c>
      <c r="G587" s="53">
        <v>2.1</v>
      </c>
      <c r="H587" s="53">
        <v>-1E-3</v>
      </c>
      <c r="I587" s="53">
        <v>1.2</v>
      </c>
      <c r="J587" s="53" t="s">
        <v>151</v>
      </c>
      <c r="K587" s="53">
        <v>1.2</v>
      </c>
      <c r="L587" s="53" t="s">
        <v>148</v>
      </c>
      <c r="M587" s="54">
        <v>2.5451388888888888E-2</v>
      </c>
      <c r="N587" s="53">
        <v>1.9</v>
      </c>
      <c r="O587" s="53" t="s">
        <v>152</v>
      </c>
      <c r="P587" s="54">
        <v>2.2604166666666665E-2</v>
      </c>
      <c r="Q587" s="53">
        <v>1.4</v>
      </c>
      <c r="R587" s="53" t="s">
        <v>151</v>
      </c>
      <c r="S587" s="53">
        <v>0.4</v>
      </c>
      <c r="T587" s="53">
        <v>73.599999999999994</v>
      </c>
      <c r="U587" s="53">
        <v>0</v>
      </c>
      <c r="V587" s="53">
        <v>103</v>
      </c>
      <c r="W587" s="53">
        <v>0</v>
      </c>
      <c r="X587" s="53">
        <v>0.49299999999999999</v>
      </c>
      <c r="Y587" s="53">
        <v>18.760000000000002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0.18975075926982099</v>
      </c>
      <c r="AC587" s="63" t="s">
        <v>204</v>
      </c>
    </row>
    <row r="588" spans="1:46">
      <c r="A588" s="11">
        <v>588</v>
      </c>
      <c r="B588" s="57">
        <v>44931</v>
      </c>
      <c r="C588" s="54">
        <v>3.4722222222222224E-2</v>
      </c>
      <c r="D588" s="53">
        <v>2.9</v>
      </c>
      <c r="E588" s="53">
        <v>12.8</v>
      </c>
      <c r="F588" s="53">
        <v>0</v>
      </c>
      <c r="G588" s="53">
        <v>4.3</v>
      </c>
      <c r="H588" s="53">
        <v>0</v>
      </c>
      <c r="I588" s="53">
        <v>1.4</v>
      </c>
      <c r="J588" s="53" t="s">
        <v>151</v>
      </c>
      <c r="K588" s="53">
        <v>1.4</v>
      </c>
      <c r="L588" s="53" t="s">
        <v>151</v>
      </c>
      <c r="M588" s="54">
        <v>3.3900462962962966E-2</v>
      </c>
      <c r="N588" s="53">
        <v>2.1</v>
      </c>
      <c r="O588" s="53" t="s">
        <v>150</v>
      </c>
      <c r="P588" s="54">
        <v>3.3194444444444443E-2</v>
      </c>
      <c r="Q588" s="53">
        <v>1.3</v>
      </c>
      <c r="R588" s="53" t="s">
        <v>151</v>
      </c>
      <c r="S588" s="53">
        <v>0.3</v>
      </c>
      <c r="T588" s="53">
        <v>60.5</v>
      </c>
      <c r="U588" s="53">
        <v>0</v>
      </c>
      <c r="V588" s="53">
        <v>122</v>
      </c>
      <c r="W588" s="53">
        <v>0</v>
      </c>
      <c r="X588" s="53">
        <v>0.49299999999999999</v>
      </c>
      <c r="Y588" s="53">
        <v>18.77</v>
      </c>
      <c r="Z588" s="11">
        <f t="shared" si="1563"/>
        <v>0</v>
      </c>
      <c r="AA588" s="11">
        <f t="shared" si="1564"/>
        <v>0</v>
      </c>
      <c r="AB588" s="53">
        <f t="shared" si="1565"/>
        <v>0.18975075926982099</v>
      </c>
      <c r="AC588" s="63" t="s">
        <v>204</v>
      </c>
    </row>
    <row r="589" spans="1:46">
      <c r="A589" s="11">
        <v>589</v>
      </c>
      <c r="B589" s="57">
        <v>44931</v>
      </c>
      <c r="C589" s="54">
        <v>4.1666666666666664E-2</v>
      </c>
      <c r="D589" s="53">
        <v>2.8</v>
      </c>
      <c r="E589" s="53">
        <v>12.8</v>
      </c>
      <c r="F589" s="53">
        <v>0</v>
      </c>
      <c r="G589" s="53">
        <v>2.8</v>
      </c>
      <c r="H589" s="53">
        <v>-1E-3</v>
      </c>
      <c r="I589" s="53">
        <v>0.6</v>
      </c>
      <c r="J589" s="53" t="s">
        <v>152</v>
      </c>
      <c r="K589" s="53">
        <v>1.4</v>
      </c>
      <c r="L589" s="53" t="s">
        <v>151</v>
      </c>
      <c r="M589" s="54">
        <v>3.4733796296296297E-2</v>
      </c>
      <c r="N589" s="53">
        <v>1.4</v>
      </c>
      <c r="O589" s="53" t="s">
        <v>151</v>
      </c>
      <c r="P589" s="54">
        <v>3.4733796296296297E-2</v>
      </c>
      <c r="Q589" s="53">
        <v>0.4</v>
      </c>
      <c r="R589" s="53" t="s">
        <v>157</v>
      </c>
      <c r="S589" s="53">
        <v>0.4</v>
      </c>
      <c r="T589" s="53">
        <v>65.900000000000006</v>
      </c>
      <c r="U589" s="53">
        <v>0</v>
      </c>
      <c r="V589" s="53">
        <v>93</v>
      </c>
      <c r="W589" s="53">
        <v>0</v>
      </c>
      <c r="X589" s="53">
        <v>0.49299999999999999</v>
      </c>
      <c r="Y589" s="53">
        <v>18.77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0.18975075926982099</v>
      </c>
      <c r="AC589" s="63" t="s">
        <v>204</v>
      </c>
      <c r="AE589" s="11">
        <f t="shared" ref="AE589" si="1566">SUM(F589:F594)</f>
        <v>0</v>
      </c>
      <c r="AF589" s="11">
        <f t="shared" ref="AF589" si="1567">AVERAGE(AB589:AB594)</f>
        <v>0.18951492626582722</v>
      </c>
      <c r="AG589" s="11">
        <f t="shared" ref="AG589" si="1568">AVERAGE(G589:G594)</f>
        <v>2.3833333333333333</v>
      </c>
      <c r="AH589" s="11" t="e">
        <f t="shared" ref="AH589" si="1569">AVERAGE(AC589:AC594)</f>
        <v>#DIV/0!</v>
      </c>
      <c r="AI589" s="11">
        <f t="shared" ref="AI589" si="1570">AVERAGE(T589:T594)</f>
        <v>69.8</v>
      </c>
      <c r="AJ589" s="11">
        <f t="shared" ref="AJ589" si="1571">SUMIF(H589:H594,"&gt;0",H589:H594)</f>
        <v>1E-3</v>
      </c>
      <c r="AK589" s="17">
        <f t="shared" ref="AK589" si="1572">SUM(AA589:AA594)/60</f>
        <v>0</v>
      </c>
      <c r="AL589" s="17">
        <f t="shared" ref="AL589" si="1573">SUM(V589:V594)</f>
        <v>554</v>
      </c>
      <c r="AM589" s="17">
        <f t="shared" ref="AM589" si="1574">AVERAGE(W589:W594)</f>
        <v>0</v>
      </c>
      <c r="AN589" s="11">
        <f t="shared" ref="AN589" si="1575">AVERAGE(I589:I594)</f>
        <v>0.48333333333333334</v>
      </c>
      <c r="AO589" s="11">
        <f t="shared" ref="AO589" si="1576">MAX(K589:K594)</f>
        <v>1.4</v>
      </c>
      <c r="AP589" s="13" t="str">
        <f t="shared" ref="AP589" ca="1" si="1577">INDIRECT(ADDRESS(MATCH(AO589,K589:K594,0)+A589-1,12))</f>
        <v>SE</v>
      </c>
      <c r="AQ589" s="13">
        <f t="shared" ref="AQ589" ca="1" si="1578">INDIRECT(ADDRESS(MATCH(AO589,K589:K594,0)+A589-1,13))</f>
        <v>3.4733796296296297E-2</v>
      </c>
      <c r="AR589" s="11">
        <f t="shared" ref="AR589" si="1579">MAX(N589:N594)</f>
        <v>1.9</v>
      </c>
      <c r="AS589" s="13" t="str">
        <f t="shared" ref="AS589" ca="1" si="1580">INDIRECT(ADDRESS(MATCH(AR589,N589:N594,0)+A589-1,15))</f>
        <v>ESE</v>
      </c>
      <c r="AT589" s="13">
        <f t="shared" ref="AT589" ca="1" si="1581">INDIRECT(ADDRESS(MATCH(AR589,N589:N594,0)+A589-1,16))</f>
        <v>4.4386574074074071E-2</v>
      </c>
    </row>
    <row r="590" spans="1:46">
      <c r="A590" s="11">
        <v>590</v>
      </c>
      <c r="B590" s="57">
        <v>44931</v>
      </c>
      <c r="C590" s="54">
        <v>4.8611111111111112E-2</v>
      </c>
      <c r="D590" s="53">
        <v>2.7</v>
      </c>
      <c r="E590" s="53">
        <v>12.8</v>
      </c>
      <c r="F590" s="53">
        <v>0</v>
      </c>
      <c r="G590" s="53">
        <v>3.3</v>
      </c>
      <c r="H590" s="53">
        <v>0</v>
      </c>
      <c r="I590" s="53">
        <v>1.1000000000000001</v>
      </c>
      <c r="J590" s="53" t="s">
        <v>152</v>
      </c>
      <c r="K590" s="53">
        <v>1.1000000000000001</v>
      </c>
      <c r="L590" s="53" t="s">
        <v>152</v>
      </c>
      <c r="M590" s="54">
        <v>4.6689814814814816E-2</v>
      </c>
      <c r="N590" s="53">
        <v>1.9</v>
      </c>
      <c r="O590" s="53" t="s">
        <v>150</v>
      </c>
      <c r="P590" s="54">
        <v>4.4386574074074071E-2</v>
      </c>
      <c r="Q590" s="53">
        <v>0</v>
      </c>
      <c r="R590" s="53" t="s">
        <v>149</v>
      </c>
      <c r="S590" s="53">
        <v>0.6</v>
      </c>
      <c r="T590" s="53">
        <v>64.3</v>
      </c>
      <c r="U590" s="53">
        <v>0</v>
      </c>
      <c r="V590" s="53">
        <v>98</v>
      </c>
      <c r="W590" s="53">
        <v>0</v>
      </c>
      <c r="X590" s="53">
        <v>0.49299999999999999</v>
      </c>
      <c r="Y590" s="53">
        <v>18.77</v>
      </c>
      <c r="Z590" s="11">
        <f t="shared" si="1563"/>
        <v>0</v>
      </c>
      <c r="AA590" s="11">
        <f t="shared" si="1564"/>
        <v>0</v>
      </c>
      <c r="AB590" s="53">
        <f t="shared" si="1565"/>
        <v>0.18975075926982099</v>
      </c>
      <c r="AC590" s="63" t="s">
        <v>204</v>
      </c>
    </row>
    <row r="591" spans="1:46">
      <c r="A591" s="11">
        <v>591</v>
      </c>
      <c r="B591" s="57">
        <v>44931</v>
      </c>
      <c r="C591" s="54">
        <v>5.5555555555555552E-2</v>
      </c>
      <c r="D591" s="53">
        <v>2.5</v>
      </c>
      <c r="E591" s="53">
        <v>12.8</v>
      </c>
      <c r="F591" s="53">
        <v>0</v>
      </c>
      <c r="G591" s="53">
        <v>2.2999999999999998</v>
      </c>
      <c r="H591" s="53">
        <v>-2E-3</v>
      </c>
      <c r="I591" s="53">
        <v>0.2</v>
      </c>
      <c r="J591" s="53" t="s">
        <v>156</v>
      </c>
      <c r="K591" s="53">
        <v>1</v>
      </c>
      <c r="L591" s="53" t="s">
        <v>152</v>
      </c>
      <c r="M591" s="54">
        <v>4.8622685185185179E-2</v>
      </c>
      <c r="N591" s="53">
        <v>0.9</v>
      </c>
      <c r="O591" s="53" t="s">
        <v>156</v>
      </c>
      <c r="P591" s="54">
        <v>5.3807870370370374E-2</v>
      </c>
      <c r="Q591" s="53">
        <v>0</v>
      </c>
      <c r="R591" s="53" t="s">
        <v>153</v>
      </c>
      <c r="S591" s="53">
        <v>0.3</v>
      </c>
      <c r="T591" s="53">
        <v>71</v>
      </c>
      <c r="U591" s="53">
        <v>0</v>
      </c>
      <c r="V591" s="53">
        <v>77</v>
      </c>
      <c r="W591" s="53">
        <v>0</v>
      </c>
      <c r="X591" s="53">
        <v>0.49299999999999999</v>
      </c>
      <c r="Y591" s="53">
        <v>18.8</v>
      </c>
      <c r="Z591" s="11">
        <f t="shared" si="1563"/>
        <v>-1.2000000000000002</v>
      </c>
      <c r="AA591" s="11">
        <f t="shared" si="1564"/>
        <v>0</v>
      </c>
      <c r="AB591" s="53">
        <f t="shared" si="1565"/>
        <v>0.18975075926982099</v>
      </c>
      <c r="AC591" s="63" t="s">
        <v>204</v>
      </c>
    </row>
    <row r="592" spans="1:46">
      <c r="A592" s="11">
        <v>592</v>
      </c>
      <c r="B592" s="57">
        <v>44931</v>
      </c>
      <c r="C592" s="54">
        <v>6.25E-2</v>
      </c>
      <c r="D592" s="53">
        <v>2.2999999999999998</v>
      </c>
      <c r="E592" s="53">
        <v>12.8</v>
      </c>
      <c r="F592" s="53">
        <v>0</v>
      </c>
      <c r="G592" s="53">
        <v>1.8</v>
      </c>
      <c r="H592" s="53">
        <v>-1E-3</v>
      </c>
      <c r="I592" s="53">
        <v>0.1</v>
      </c>
      <c r="J592" s="53" t="s">
        <v>152</v>
      </c>
      <c r="K592" s="53">
        <v>0.3</v>
      </c>
      <c r="L592" s="53" t="s">
        <v>159</v>
      </c>
      <c r="M592" s="54">
        <v>5.9444444444444446E-2</v>
      </c>
      <c r="N592" s="53">
        <v>0.7</v>
      </c>
      <c r="O592" s="53" t="s">
        <v>150</v>
      </c>
      <c r="P592" s="54">
        <v>5.7847222222222223E-2</v>
      </c>
      <c r="Q592" s="53">
        <v>0</v>
      </c>
      <c r="R592" s="53" t="s">
        <v>152</v>
      </c>
      <c r="S592" s="53">
        <v>0.2</v>
      </c>
      <c r="T592" s="53">
        <v>72.599999999999994</v>
      </c>
      <c r="U592" s="53">
        <v>0</v>
      </c>
      <c r="V592" s="53">
        <v>87</v>
      </c>
      <c r="W592" s="53">
        <v>0</v>
      </c>
      <c r="X592" s="53">
        <v>0.49199999999999999</v>
      </c>
      <c r="Y592" s="53">
        <v>18.78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0.18927909326183343</v>
      </c>
      <c r="AC592" s="63" t="s">
        <v>204</v>
      </c>
    </row>
    <row r="593" spans="1:46">
      <c r="A593" s="11">
        <v>593</v>
      </c>
      <c r="B593" s="57">
        <v>44931</v>
      </c>
      <c r="C593" s="54">
        <v>6.9444444444444434E-2</v>
      </c>
      <c r="D593" s="53">
        <v>2</v>
      </c>
      <c r="E593" s="53">
        <v>12.7</v>
      </c>
      <c r="F593" s="53">
        <v>0</v>
      </c>
      <c r="G593" s="53">
        <v>1.9</v>
      </c>
      <c r="H593" s="53">
        <v>-1E-3</v>
      </c>
      <c r="I593" s="53">
        <v>0</v>
      </c>
      <c r="J593" s="53" t="s">
        <v>155</v>
      </c>
      <c r="K593" s="53">
        <v>0.2</v>
      </c>
      <c r="L593" s="53" t="s">
        <v>148</v>
      </c>
      <c r="M593" s="54">
        <v>6.3842592592592604E-2</v>
      </c>
      <c r="N593" s="53">
        <v>0.3</v>
      </c>
      <c r="O593" s="53" t="s">
        <v>154</v>
      </c>
      <c r="P593" s="54">
        <v>6.3217592592592589E-2</v>
      </c>
      <c r="Q593" s="53">
        <v>0</v>
      </c>
      <c r="R593" s="53" t="s">
        <v>155</v>
      </c>
      <c r="S593" s="53">
        <v>0</v>
      </c>
      <c r="T593" s="53">
        <v>75</v>
      </c>
      <c r="U593" s="53">
        <v>0</v>
      </c>
      <c r="V593" s="53">
        <v>98</v>
      </c>
      <c r="W593" s="53">
        <v>0</v>
      </c>
      <c r="X593" s="53">
        <v>0.49199999999999999</v>
      </c>
      <c r="Y593" s="53">
        <v>18.77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0.18927909326183343</v>
      </c>
      <c r="AC593" s="63" t="s">
        <v>204</v>
      </c>
    </row>
    <row r="594" spans="1:46">
      <c r="A594" s="11">
        <v>594</v>
      </c>
      <c r="B594" s="57">
        <v>44931</v>
      </c>
      <c r="C594" s="54">
        <v>7.6388888888888895E-2</v>
      </c>
      <c r="D594" s="53">
        <v>1.8</v>
      </c>
      <c r="E594" s="53">
        <v>12.7</v>
      </c>
      <c r="F594" s="53">
        <v>0</v>
      </c>
      <c r="G594" s="53">
        <v>2.2000000000000002</v>
      </c>
      <c r="H594" s="53">
        <v>1E-3</v>
      </c>
      <c r="I594" s="53">
        <v>0.9</v>
      </c>
      <c r="J594" s="53" t="s">
        <v>152</v>
      </c>
      <c r="K594" s="53">
        <v>0.9</v>
      </c>
      <c r="L594" s="53" t="s">
        <v>152</v>
      </c>
      <c r="M594" s="54">
        <v>7.6388888888888895E-2</v>
      </c>
      <c r="N594" s="53">
        <v>1.5</v>
      </c>
      <c r="O594" s="53" t="s">
        <v>152</v>
      </c>
      <c r="P594" s="54">
        <v>7.2060185185185185E-2</v>
      </c>
      <c r="Q594" s="53">
        <v>0.3</v>
      </c>
      <c r="R594" s="53" t="s">
        <v>150</v>
      </c>
      <c r="S594" s="53">
        <v>0.4</v>
      </c>
      <c r="T594" s="53">
        <v>70</v>
      </c>
      <c r="U594" s="53">
        <v>-1</v>
      </c>
      <c r="V594" s="53">
        <v>101</v>
      </c>
      <c r="W594" s="53">
        <v>0</v>
      </c>
      <c r="X594" s="53">
        <v>0.49199999999999999</v>
      </c>
      <c r="Y594" s="53">
        <v>18.78</v>
      </c>
      <c r="Z594" s="11">
        <f t="shared" si="1563"/>
        <v>0.60000000000000009</v>
      </c>
      <c r="AA594" s="11">
        <f t="shared" si="1564"/>
        <v>0</v>
      </c>
      <c r="AB594" s="53">
        <f t="shared" si="1565"/>
        <v>0.18927909326183343</v>
      </c>
      <c r="AC594" s="63" t="s">
        <v>204</v>
      </c>
    </row>
    <row r="595" spans="1:46">
      <c r="A595" s="11">
        <v>595</v>
      </c>
      <c r="B595" s="57">
        <v>44931</v>
      </c>
      <c r="C595" s="54">
        <v>8.3333333333333329E-2</v>
      </c>
      <c r="D595" s="53">
        <v>1.6</v>
      </c>
      <c r="E595" s="53">
        <v>12.7</v>
      </c>
      <c r="F595" s="53">
        <v>0</v>
      </c>
      <c r="G595" s="53">
        <v>1.9</v>
      </c>
      <c r="H595" s="53">
        <v>-1E-3</v>
      </c>
      <c r="I595" s="53">
        <v>0.5</v>
      </c>
      <c r="J595" s="53" t="s">
        <v>150</v>
      </c>
      <c r="K595" s="53">
        <v>0.9</v>
      </c>
      <c r="L595" s="53" t="s">
        <v>152</v>
      </c>
      <c r="M595" s="54">
        <v>7.8414351851851846E-2</v>
      </c>
      <c r="N595" s="53">
        <v>1.9</v>
      </c>
      <c r="O595" s="53" t="s">
        <v>158</v>
      </c>
      <c r="P595" s="54">
        <v>7.7962962962962956E-2</v>
      </c>
      <c r="Q595" s="53">
        <v>0</v>
      </c>
      <c r="R595" s="53" t="s">
        <v>150</v>
      </c>
      <c r="S595" s="53">
        <v>0.5</v>
      </c>
      <c r="T595" s="53">
        <v>71.8</v>
      </c>
      <c r="U595" s="53">
        <v>0</v>
      </c>
      <c r="V595" s="53">
        <v>105</v>
      </c>
      <c r="W595" s="53">
        <v>0</v>
      </c>
      <c r="X595" s="53">
        <v>0.49199999999999999</v>
      </c>
      <c r="Y595" s="53">
        <v>18.78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0.18927909326183343</v>
      </c>
      <c r="AC595" s="63" t="s">
        <v>204</v>
      </c>
      <c r="AE595" s="11">
        <f t="shared" ref="AE595" si="1582">SUM(F595:F600)</f>
        <v>0</v>
      </c>
      <c r="AF595" s="11">
        <f t="shared" ref="AF595" si="1583">AVERAGE(AB595:AB600)</f>
        <v>0.18927909326183343</v>
      </c>
      <c r="AG595" s="11">
        <f t="shared" ref="AG595" si="1584">AVERAGE(G595:G600)</f>
        <v>2.1333333333333333</v>
      </c>
      <c r="AH595" s="11" t="e">
        <f t="shared" ref="AH595" si="1585">AVERAGE(AC595:AC600)</f>
        <v>#DIV/0!</v>
      </c>
      <c r="AI595" s="11">
        <f t="shared" ref="AI595" si="1586">AVERAGE(T595:T600)</f>
        <v>72.86666666666666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539</v>
      </c>
      <c r="AM595" s="17">
        <f t="shared" ref="AM595" si="1590">AVERAGE(W595:W600)</f>
        <v>0</v>
      </c>
      <c r="AN595" s="11">
        <f t="shared" ref="AN595" si="1591">AVERAGE(I595:I600)</f>
        <v>0.25000000000000006</v>
      </c>
      <c r="AO595" s="11">
        <f t="shared" ref="AO595" si="1592">MAX(K595:K600)</f>
        <v>0.9</v>
      </c>
      <c r="AP595" s="13" t="str">
        <f t="shared" ref="AP595" ca="1" si="1593">INDIRECT(ADDRESS(MATCH(AO595,K595:K600,0)+A595-1,12))</f>
        <v>E</v>
      </c>
      <c r="AQ595" s="13">
        <f t="shared" ref="AQ595" ca="1" si="1594">INDIRECT(ADDRESS(MATCH(AO595,K595:K600,0)+A595-1,13))</f>
        <v>7.8414351851851846E-2</v>
      </c>
      <c r="AR595" s="11">
        <f t="shared" ref="AR595" si="1595">MAX(N595:N600)</f>
        <v>1.9</v>
      </c>
      <c r="AS595" s="13" t="str">
        <f t="shared" ref="AS595" ca="1" si="1596">INDIRECT(ADDRESS(MATCH(AR595,N595:N600,0)+A595-1,15))</f>
        <v>WNW</v>
      </c>
      <c r="AT595" s="13">
        <f t="shared" ref="AT595" ca="1" si="1597">INDIRECT(ADDRESS(MATCH(AR595,N595:N600,0)+A595-1,16))</f>
        <v>7.7962962962962956E-2</v>
      </c>
    </row>
    <row r="596" spans="1:46">
      <c r="A596" s="11">
        <v>596</v>
      </c>
      <c r="B596" s="57">
        <v>44931</v>
      </c>
      <c r="C596" s="54">
        <v>9.0277777777777776E-2</v>
      </c>
      <c r="D596" s="53">
        <v>1.4</v>
      </c>
      <c r="E596" s="53">
        <v>12.8</v>
      </c>
      <c r="F596" s="53">
        <v>0</v>
      </c>
      <c r="G596" s="53">
        <v>1.8</v>
      </c>
      <c r="H596" s="53">
        <v>-1E-3</v>
      </c>
      <c r="I596" s="53">
        <v>0.3</v>
      </c>
      <c r="J596" s="53" t="s">
        <v>150</v>
      </c>
      <c r="K596" s="53">
        <v>0.5</v>
      </c>
      <c r="L596" s="53" t="s">
        <v>150</v>
      </c>
      <c r="M596" s="54">
        <v>8.3344907407407409E-2</v>
      </c>
      <c r="N596" s="53">
        <v>0.7</v>
      </c>
      <c r="O596" s="53" t="s">
        <v>159</v>
      </c>
      <c r="P596" s="54">
        <v>8.4062499999999998E-2</v>
      </c>
      <c r="Q596" s="53">
        <v>0.3</v>
      </c>
      <c r="R596" s="53" t="s">
        <v>150</v>
      </c>
      <c r="S596" s="53">
        <v>0.2</v>
      </c>
      <c r="T596" s="53">
        <v>74.5</v>
      </c>
      <c r="U596" s="53">
        <v>0</v>
      </c>
      <c r="V596" s="53">
        <v>78</v>
      </c>
      <c r="W596" s="53">
        <v>0</v>
      </c>
      <c r="X596" s="53">
        <v>0.49199999999999999</v>
      </c>
      <c r="Y596" s="53">
        <v>18.8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0.18927909326183343</v>
      </c>
      <c r="AC596" s="63" t="s">
        <v>204</v>
      </c>
    </row>
    <row r="597" spans="1:46">
      <c r="A597" s="11">
        <v>597</v>
      </c>
      <c r="B597" s="57">
        <v>44931</v>
      </c>
      <c r="C597" s="54">
        <v>9.7222222222222224E-2</v>
      </c>
      <c r="D597" s="53">
        <v>1.2</v>
      </c>
      <c r="E597" s="53">
        <v>12.7</v>
      </c>
      <c r="F597" s="53">
        <v>0</v>
      </c>
      <c r="G597" s="53">
        <v>2.2000000000000002</v>
      </c>
      <c r="H597" s="53">
        <v>0</v>
      </c>
      <c r="I597" s="53">
        <v>0.5</v>
      </c>
      <c r="J597" s="53" t="s">
        <v>148</v>
      </c>
      <c r="K597" s="53">
        <v>0.5</v>
      </c>
      <c r="L597" s="53" t="s">
        <v>148</v>
      </c>
      <c r="M597" s="54">
        <v>9.7083333333333341E-2</v>
      </c>
      <c r="N597" s="53">
        <v>1.1000000000000001</v>
      </c>
      <c r="O597" s="53" t="s">
        <v>152</v>
      </c>
      <c r="P597" s="54">
        <v>9.6967592592592591E-2</v>
      </c>
      <c r="Q597" s="53">
        <v>0.2</v>
      </c>
      <c r="R597" s="53" t="s">
        <v>148</v>
      </c>
      <c r="S597" s="53">
        <v>0.3</v>
      </c>
      <c r="T597" s="53">
        <v>72.599999999999994</v>
      </c>
      <c r="U597" s="53">
        <v>1</v>
      </c>
      <c r="V597" s="53">
        <v>111</v>
      </c>
      <c r="W597" s="53">
        <v>0</v>
      </c>
      <c r="X597" s="53">
        <v>0.49199999999999999</v>
      </c>
      <c r="Y597" s="53">
        <v>18.79</v>
      </c>
      <c r="Z597" s="11">
        <f t="shared" si="1563"/>
        <v>0</v>
      </c>
      <c r="AA597" s="11">
        <f t="shared" si="1564"/>
        <v>0</v>
      </c>
      <c r="AB597" s="53">
        <f t="shared" si="1565"/>
        <v>0.18927909326183343</v>
      </c>
      <c r="AC597" s="63" t="s">
        <v>204</v>
      </c>
    </row>
    <row r="598" spans="1:46">
      <c r="A598" s="11">
        <v>598</v>
      </c>
      <c r="B598" s="57">
        <v>44931</v>
      </c>
      <c r="C598" s="54">
        <v>0.10416666666666667</v>
      </c>
      <c r="D598" s="53">
        <v>1</v>
      </c>
      <c r="E598" s="53">
        <v>12.7</v>
      </c>
      <c r="F598" s="53">
        <v>0</v>
      </c>
      <c r="G598" s="53">
        <v>2.4</v>
      </c>
      <c r="H598" s="53">
        <v>0</v>
      </c>
      <c r="I598" s="53">
        <v>0.1</v>
      </c>
      <c r="J598" s="53" t="s">
        <v>160</v>
      </c>
      <c r="K598" s="53">
        <v>0.5</v>
      </c>
      <c r="L598" s="53" t="s">
        <v>148</v>
      </c>
      <c r="M598" s="54">
        <v>9.723379629629629E-2</v>
      </c>
      <c r="N598" s="53">
        <v>0.5</v>
      </c>
      <c r="O598" s="53" t="s">
        <v>156</v>
      </c>
      <c r="P598" s="54">
        <v>0.10001157407407407</v>
      </c>
      <c r="Q598" s="53">
        <v>0</v>
      </c>
      <c r="R598" s="53" t="s">
        <v>152</v>
      </c>
      <c r="S598" s="53">
        <v>0.1</v>
      </c>
      <c r="T598" s="53">
        <v>72.099999999999994</v>
      </c>
      <c r="U598" s="53">
        <v>0</v>
      </c>
      <c r="V598" s="53">
        <v>84</v>
      </c>
      <c r="W598" s="53">
        <v>0</v>
      </c>
      <c r="X598" s="53">
        <v>0.49199999999999999</v>
      </c>
      <c r="Y598" s="53">
        <v>18.809999999999999</v>
      </c>
      <c r="Z598" s="11">
        <f t="shared" si="1563"/>
        <v>0</v>
      </c>
      <c r="AA598" s="11">
        <f t="shared" si="1564"/>
        <v>0</v>
      </c>
      <c r="AB598" s="53">
        <f t="shared" si="1565"/>
        <v>0.18927909326183343</v>
      </c>
      <c r="AC598" s="63" t="s">
        <v>204</v>
      </c>
    </row>
    <row r="599" spans="1:46">
      <c r="A599" s="11">
        <v>599</v>
      </c>
      <c r="B599" s="57">
        <v>44931</v>
      </c>
      <c r="C599" s="54">
        <v>0.1111111111111111</v>
      </c>
      <c r="D599" s="53">
        <v>0.9</v>
      </c>
      <c r="E599" s="53">
        <v>12.7</v>
      </c>
      <c r="F599" s="53">
        <v>0</v>
      </c>
      <c r="G599" s="53">
        <v>2.4</v>
      </c>
      <c r="H599" s="53">
        <v>0</v>
      </c>
      <c r="I599" s="53">
        <v>0</v>
      </c>
      <c r="J599" s="53" t="s">
        <v>151</v>
      </c>
      <c r="K599" s="53">
        <v>0.1</v>
      </c>
      <c r="L599" s="53" t="s">
        <v>160</v>
      </c>
      <c r="M599" s="54">
        <v>0.10417824074074074</v>
      </c>
      <c r="N599" s="53">
        <v>0.3</v>
      </c>
      <c r="O599" s="53" t="s">
        <v>152</v>
      </c>
      <c r="P599" s="54">
        <v>0.10464120370370371</v>
      </c>
      <c r="Q599" s="53">
        <v>0</v>
      </c>
      <c r="R599" s="53" t="s">
        <v>152</v>
      </c>
      <c r="S599" s="53">
        <v>0</v>
      </c>
      <c r="T599" s="53">
        <v>71.5</v>
      </c>
      <c r="U599" s="53">
        <v>1</v>
      </c>
      <c r="V599" s="53">
        <v>76</v>
      </c>
      <c r="W599" s="53">
        <v>0</v>
      </c>
      <c r="X599" s="53">
        <v>0.49199999999999999</v>
      </c>
      <c r="Y599" s="53">
        <v>18.8</v>
      </c>
      <c r="Z599" s="11">
        <f t="shared" si="1563"/>
        <v>0</v>
      </c>
      <c r="AA599" s="11">
        <f t="shared" si="1564"/>
        <v>0</v>
      </c>
      <c r="AB599" s="53">
        <f t="shared" si="1565"/>
        <v>0.18927909326183343</v>
      </c>
      <c r="AC599" s="63" t="s">
        <v>204</v>
      </c>
    </row>
    <row r="600" spans="1:46">
      <c r="A600" s="11">
        <v>600</v>
      </c>
      <c r="B600" s="57">
        <v>44931</v>
      </c>
      <c r="C600" s="54">
        <v>0.11805555555555557</v>
      </c>
      <c r="D600" s="53">
        <v>0.8</v>
      </c>
      <c r="E600" s="53">
        <v>12.7</v>
      </c>
      <c r="F600" s="53">
        <v>0</v>
      </c>
      <c r="G600" s="53">
        <v>2.1</v>
      </c>
      <c r="H600" s="53">
        <v>0</v>
      </c>
      <c r="I600" s="53">
        <v>0.1</v>
      </c>
      <c r="J600" s="53" t="s">
        <v>150</v>
      </c>
      <c r="K600" s="53">
        <v>0.1</v>
      </c>
      <c r="L600" s="53" t="s">
        <v>150</v>
      </c>
      <c r="M600" s="54">
        <v>0.11787037037037036</v>
      </c>
      <c r="N600" s="53">
        <v>1.2</v>
      </c>
      <c r="O600" s="53" t="s">
        <v>152</v>
      </c>
      <c r="P600" s="54">
        <v>0.11675925925925927</v>
      </c>
      <c r="Q600" s="53">
        <v>0</v>
      </c>
      <c r="R600" s="53" t="s">
        <v>152</v>
      </c>
      <c r="S600" s="53">
        <v>0.3</v>
      </c>
      <c r="T600" s="53">
        <v>74.7</v>
      </c>
      <c r="U600" s="53">
        <v>0</v>
      </c>
      <c r="V600" s="53">
        <v>85</v>
      </c>
      <c r="W600" s="53">
        <v>0</v>
      </c>
      <c r="X600" s="53">
        <v>0.49199999999999999</v>
      </c>
      <c r="Y600" s="53">
        <v>18.809999999999999</v>
      </c>
      <c r="Z600" s="11">
        <f t="shared" si="1563"/>
        <v>0</v>
      </c>
      <c r="AA600" s="11">
        <f t="shared" si="1564"/>
        <v>0</v>
      </c>
      <c r="AB600" s="53">
        <f t="shared" si="1565"/>
        <v>0.18927909326183343</v>
      </c>
      <c r="AC600" s="63" t="s">
        <v>204</v>
      </c>
    </row>
    <row r="601" spans="1:46">
      <c r="A601" s="11">
        <v>601</v>
      </c>
      <c r="B601" s="57">
        <v>44931</v>
      </c>
      <c r="C601" s="54">
        <v>0.125</v>
      </c>
      <c r="D601" s="53">
        <v>0.8</v>
      </c>
      <c r="E601" s="53">
        <v>12.7</v>
      </c>
      <c r="F601" s="53">
        <v>0</v>
      </c>
      <c r="G601" s="53">
        <v>2.2000000000000002</v>
      </c>
      <c r="H601" s="53">
        <v>0</v>
      </c>
      <c r="I601" s="53">
        <v>0.1</v>
      </c>
      <c r="J601" s="53" t="s">
        <v>158</v>
      </c>
      <c r="K601" s="53">
        <v>0.2</v>
      </c>
      <c r="L601" s="53" t="s">
        <v>151</v>
      </c>
      <c r="M601" s="54">
        <v>0.11922453703703705</v>
      </c>
      <c r="N601" s="53">
        <v>1</v>
      </c>
      <c r="O601" s="53" t="s">
        <v>159</v>
      </c>
      <c r="P601" s="54">
        <v>0.12498842592592592</v>
      </c>
      <c r="Q601" s="53">
        <v>0.9</v>
      </c>
      <c r="R601" s="53" t="s">
        <v>159</v>
      </c>
      <c r="S601" s="53">
        <v>0.2</v>
      </c>
      <c r="T601" s="53">
        <v>74.5</v>
      </c>
      <c r="U601" s="53">
        <v>0</v>
      </c>
      <c r="V601" s="53">
        <v>87</v>
      </c>
      <c r="W601" s="53">
        <v>0</v>
      </c>
      <c r="X601" s="53">
        <v>0.49199999999999999</v>
      </c>
      <c r="Y601" s="53">
        <v>18.829999999999998</v>
      </c>
      <c r="Z601" s="11">
        <f t="shared" si="1563"/>
        <v>0</v>
      </c>
      <c r="AA601" s="11">
        <f t="shared" si="1564"/>
        <v>0</v>
      </c>
      <c r="AB601" s="53">
        <f t="shared" si="1565"/>
        <v>0.18927909326183343</v>
      </c>
      <c r="AC601" s="63" t="s">
        <v>204</v>
      </c>
      <c r="AE601" s="11">
        <f t="shared" ref="AE601" si="1598">SUM(F601:F606)</f>
        <v>0</v>
      </c>
      <c r="AF601" s="11">
        <f t="shared" ref="AF601" si="1599">AVERAGE(AB601:AB606)</f>
        <v>0.18927909326183343</v>
      </c>
      <c r="AG601" s="11">
        <f t="shared" ref="AG601" si="1600">AVERAGE(G601:G606)</f>
        <v>2.3166666666666664</v>
      </c>
      <c r="AH601" s="11" t="e">
        <f t="shared" ref="AH601" si="1601">AVERAGE(AC601:AC606)</f>
        <v>#DIV/0!</v>
      </c>
      <c r="AI601" s="11">
        <f t="shared" ref="AI601" si="1602">AVERAGE(T601:T606)</f>
        <v>74.416666666666671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550</v>
      </c>
      <c r="AM601" s="17">
        <f t="shared" ref="AM601" si="1606">AVERAGE(W601:W606)</f>
        <v>0</v>
      </c>
      <c r="AN601" s="11">
        <f t="shared" ref="AN601" si="1607">AVERAGE(I601:I606)</f>
        <v>0.13333333333333333</v>
      </c>
      <c r="AO601" s="11">
        <f t="shared" ref="AO601" si="1608">MAX(K601:K606)</f>
        <v>0.4</v>
      </c>
      <c r="AP601" s="13" t="str">
        <f t="shared" ref="AP601" ca="1" si="1609">INDIRECT(ADDRESS(MATCH(AO601,K601:K606,0)+A601-1,12))</f>
        <v>SW</v>
      </c>
      <c r="AQ601" s="13">
        <f t="shared" ref="AQ601" ca="1" si="1610">INDIRECT(ADDRESS(MATCH(AO601,K601:K606,0)+A601-1,13))</f>
        <v>0.13171296296296295</v>
      </c>
      <c r="AR601" s="11">
        <f t="shared" ref="AR601" si="1611">MAX(N601:N606)</f>
        <v>1.2</v>
      </c>
      <c r="AS601" s="13" t="str">
        <f t="shared" ref="AS601" ca="1" si="1612">INDIRECT(ADDRESS(MATCH(AR601,N601:N606,0)+A601-1,15))</f>
        <v>WNW</v>
      </c>
      <c r="AT601" s="13">
        <f t="shared" ref="AT601" ca="1" si="1613">INDIRECT(ADDRESS(MATCH(AR601,N601:N606,0)+A601-1,16))</f>
        <v>0.13137731481481482</v>
      </c>
    </row>
    <row r="602" spans="1:46">
      <c r="A602" s="11">
        <v>602</v>
      </c>
      <c r="B602" s="57">
        <v>44931</v>
      </c>
      <c r="C602" s="54">
        <v>0.13194444444444445</v>
      </c>
      <c r="D602" s="53">
        <v>0.8</v>
      </c>
      <c r="E602" s="53">
        <v>12.7</v>
      </c>
      <c r="F602" s="53">
        <v>0</v>
      </c>
      <c r="G602" s="53">
        <v>1.3</v>
      </c>
      <c r="H602" s="53">
        <v>0</v>
      </c>
      <c r="I602" s="53">
        <v>0.4</v>
      </c>
      <c r="J602" s="53" t="s">
        <v>161</v>
      </c>
      <c r="K602" s="53">
        <v>0.4</v>
      </c>
      <c r="L602" s="53" t="s">
        <v>160</v>
      </c>
      <c r="M602" s="54">
        <v>0.13171296296296295</v>
      </c>
      <c r="N602" s="53">
        <v>1.2</v>
      </c>
      <c r="O602" s="53" t="s">
        <v>158</v>
      </c>
      <c r="P602" s="54">
        <v>0.13137731481481482</v>
      </c>
      <c r="Q602" s="53">
        <v>0.6</v>
      </c>
      <c r="R602" s="53" t="s">
        <v>155</v>
      </c>
      <c r="S602" s="53">
        <v>0.4</v>
      </c>
      <c r="T602" s="53">
        <v>77.599999999999994</v>
      </c>
      <c r="U602" s="53">
        <v>0</v>
      </c>
      <c r="V602" s="53">
        <v>66</v>
      </c>
      <c r="W602" s="53">
        <v>0</v>
      </c>
      <c r="X602" s="53">
        <v>0.49199999999999999</v>
      </c>
      <c r="Y602" s="53">
        <v>18.84</v>
      </c>
      <c r="Z602" s="11">
        <f t="shared" si="1563"/>
        <v>0</v>
      </c>
      <c r="AA602" s="11">
        <f t="shared" si="1564"/>
        <v>0</v>
      </c>
      <c r="AB602" s="53">
        <f t="shared" si="1565"/>
        <v>0.18927909326183343</v>
      </c>
      <c r="AC602" s="63" t="s">
        <v>204</v>
      </c>
    </row>
    <row r="603" spans="1:46">
      <c r="A603" s="11">
        <v>603</v>
      </c>
      <c r="B603" s="57">
        <v>44931</v>
      </c>
      <c r="C603" s="54">
        <v>0.1388888888888889</v>
      </c>
      <c r="D603" s="53">
        <v>0.9</v>
      </c>
      <c r="E603" s="53">
        <v>12.7</v>
      </c>
      <c r="F603" s="53">
        <v>0</v>
      </c>
      <c r="G603" s="53">
        <v>2.2000000000000002</v>
      </c>
      <c r="H603" s="53">
        <v>0</v>
      </c>
      <c r="I603" s="53">
        <v>0.1</v>
      </c>
      <c r="J603" s="53" t="s">
        <v>157</v>
      </c>
      <c r="K603" s="53">
        <v>0.4</v>
      </c>
      <c r="L603" s="53" t="s">
        <v>161</v>
      </c>
      <c r="M603" s="54">
        <v>0.13195601851851851</v>
      </c>
      <c r="N603" s="53">
        <v>0.7</v>
      </c>
      <c r="O603" s="53" t="s">
        <v>155</v>
      </c>
      <c r="P603" s="54">
        <v>0.13195601851851851</v>
      </c>
      <c r="Q603" s="53">
        <v>0.6</v>
      </c>
      <c r="R603" s="53" t="s">
        <v>149</v>
      </c>
      <c r="S603" s="53">
        <v>0.2</v>
      </c>
      <c r="T603" s="53">
        <v>73.599999999999994</v>
      </c>
      <c r="U603" s="53">
        <v>0</v>
      </c>
      <c r="V603" s="53">
        <v>99</v>
      </c>
      <c r="W603" s="53">
        <v>0</v>
      </c>
      <c r="X603" s="53">
        <v>0.49199999999999999</v>
      </c>
      <c r="Y603" s="53">
        <v>18.82</v>
      </c>
      <c r="Z603" s="11">
        <f t="shared" si="1563"/>
        <v>0</v>
      </c>
      <c r="AA603" s="11">
        <f t="shared" si="1564"/>
        <v>0</v>
      </c>
      <c r="AB603" s="53">
        <f t="shared" si="1565"/>
        <v>0.18927909326183343</v>
      </c>
      <c r="AC603" s="63" t="s">
        <v>204</v>
      </c>
    </row>
    <row r="604" spans="1:46">
      <c r="A604" s="11">
        <v>604</v>
      </c>
      <c r="B604" s="57">
        <v>44931</v>
      </c>
      <c r="C604" s="54">
        <v>0.14583333333333334</v>
      </c>
      <c r="D604" s="53">
        <v>0.9</v>
      </c>
      <c r="E604" s="53">
        <v>12.7</v>
      </c>
      <c r="F604" s="53">
        <v>0</v>
      </c>
      <c r="G604" s="53">
        <v>3.2</v>
      </c>
      <c r="H604" s="53">
        <v>0</v>
      </c>
      <c r="I604" s="53">
        <v>0.1</v>
      </c>
      <c r="J604" s="53" t="s">
        <v>148</v>
      </c>
      <c r="K604" s="53">
        <v>0.1</v>
      </c>
      <c r="L604" s="53" t="s">
        <v>147</v>
      </c>
      <c r="M604" s="54">
        <v>0.144375</v>
      </c>
      <c r="N604" s="53">
        <v>0.7</v>
      </c>
      <c r="O604" s="53" t="s">
        <v>150</v>
      </c>
      <c r="P604" s="54">
        <v>0.145625</v>
      </c>
      <c r="Q604" s="53">
        <v>0.4</v>
      </c>
      <c r="R604" s="53" t="s">
        <v>150</v>
      </c>
      <c r="S604" s="53">
        <v>0.2</v>
      </c>
      <c r="T604" s="53">
        <v>70.5</v>
      </c>
      <c r="U604" s="53">
        <v>0</v>
      </c>
      <c r="V604" s="53">
        <v>101</v>
      </c>
      <c r="W604" s="53">
        <v>0</v>
      </c>
      <c r="X604" s="53">
        <v>0.49199999999999999</v>
      </c>
      <c r="Y604" s="53">
        <v>18.82</v>
      </c>
      <c r="Z604" s="11">
        <f t="shared" si="1563"/>
        <v>0</v>
      </c>
      <c r="AA604" s="11">
        <f t="shared" si="1564"/>
        <v>0</v>
      </c>
      <c r="AB604" s="53">
        <f t="shared" si="1565"/>
        <v>0.18927909326183343</v>
      </c>
      <c r="AC604" s="63" t="s">
        <v>204</v>
      </c>
    </row>
    <row r="605" spans="1:46">
      <c r="A605" s="11">
        <v>605</v>
      </c>
      <c r="B605" s="57">
        <v>44931</v>
      </c>
      <c r="C605" s="54">
        <v>0.15277777777777776</v>
      </c>
      <c r="D605" s="53">
        <v>0.9</v>
      </c>
      <c r="E605" s="53">
        <v>12.7</v>
      </c>
      <c r="F605" s="53">
        <v>0</v>
      </c>
      <c r="G605" s="53">
        <v>2.2999999999999998</v>
      </c>
      <c r="H605" s="53">
        <v>-1E-3</v>
      </c>
      <c r="I605" s="53">
        <v>0.1</v>
      </c>
      <c r="J605" s="53" t="s">
        <v>157</v>
      </c>
      <c r="K605" s="53">
        <v>0.1</v>
      </c>
      <c r="L605" s="53" t="s">
        <v>148</v>
      </c>
      <c r="M605" s="54">
        <v>0.14994212962962963</v>
      </c>
      <c r="N605" s="53">
        <v>0.4</v>
      </c>
      <c r="O605" s="53" t="s">
        <v>150</v>
      </c>
      <c r="P605" s="54">
        <v>0.14584490740740741</v>
      </c>
      <c r="Q605" s="53">
        <v>0</v>
      </c>
      <c r="R605" s="53" t="s">
        <v>155</v>
      </c>
      <c r="S605" s="53">
        <v>0.1</v>
      </c>
      <c r="T605" s="53">
        <v>75.8</v>
      </c>
      <c r="U605" s="53">
        <v>0</v>
      </c>
      <c r="V605" s="53">
        <v>90</v>
      </c>
      <c r="W605" s="53">
        <v>0</v>
      </c>
      <c r="X605" s="53">
        <v>0.49199999999999999</v>
      </c>
      <c r="Y605" s="53">
        <v>18.84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0.18927909326183343</v>
      </c>
      <c r="AC605" s="63" t="s">
        <v>204</v>
      </c>
    </row>
    <row r="606" spans="1:46">
      <c r="A606" s="11">
        <v>606</v>
      </c>
      <c r="B606" s="57">
        <v>44931</v>
      </c>
      <c r="C606" s="54">
        <v>0.15972222222222224</v>
      </c>
      <c r="D606" s="53">
        <v>0.9</v>
      </c>
      <c r="E606" s="53">
        <v>12.7</v>
      </c>
      <c r="F606" s="53">
        <v>0</v>
      </c>
      <c r="G606" s="53">
        <v>2.7</v>
      </c>
      <c r="H606" s="53">
        <v>-1E-3</v>
      </c>
      <c r="I606" s="53">
        <v>0</v>
      </c>
      <c r="J606" s="53" t="s">
        <v>155</v>
      </c>
      <c r="K606" s="53">
        <v>0.1</v>
      </c>
      <c r="L606" s="53" t="s">
        <v>157</v>
      </c>
      <c r="M606" s="54">
        <v>0.15278935185185186</v>
      </c>
      <c r="N606" s="53">
        <v>0</v>
      </c>
      <c r="O606" s="53" t="s">
        <v>155</v>
      </c>
      <c r="P606" s="54">
        <v>0.15278935185185186</v>
      </c>
      <c r="Q606" s="53">
        <v>0</v>
      </c>
      <c r="R606" s="53" t="s">
        <v>155</v>
      </c>
      <c r="S606" s="53">
        <v>0</v>
      </c>
      <c r="T606" s="53">
        <v>74.5</v>
      </c>
      <c r="U606" s="53">
        <v>1</v>
      </c>
      <c r="V606" s="53">
        <v>107</v>
      </c>
      <c r="W606" s="53">
        <v>0</v>
      </c>
      <c r="X606" s="53">
        <v>0.49199999999999999</v>
      </c>
      <c r="Y606" s="53">
        <v>18.850000000000001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0.18927909326183343</v>
      </c>
      <c r="AC606" s="63" t="s">
        <v>204</v>
      </c>
    </row>
    <row r="607" spans="1:46">
      <c r="A607" s="11">
        <v>607</v>
      </c>
      <c r="B607" s="57">
        <v>44931</v>
      </c>
      <c r="C607" s="54">
        <v>0.16666666666666666</v>
      </c>
      <c r="D607" s="53">
        <v>0.8</v>
      </c>
      <c r="E607" s="53">
        <v>12.7</v>
      </c>
      <c r="F607" s="53">
        <v>0</v>
      </c>
      <c r="G607" s="53">
        <v>1.9</v>
      </c>
      <c r="H607" s="53">
        <v>-1E-3</v>
      </c>
      <c r="I607" s="53">
        <v>0.1</v>
      </c>
      <c r="J607" s="53" t="s">
        <v>162</v>
      </c>
      <c r="K607" s="53">
        <v>0.1</v>
      </c>
      <c r="L607" s="53" t="s">
        <v>155</v>
      </c>
      <c r="M607" s="54">
        <v>0.16290509259259259</v>
      </c>
      <c r="N607" s="53">
        <v>1</v>
      </c>
      <c r="O607" s="53" t="s">
        <v>149</v>
      </c>
      <c r="P607" s="54">
        <v>0.16262731481481482</v>
      </c>
      <c r="Q607" s="53">
        <v>0</v>
      </c>
      <c r="R607" s="53" t="s">
        <v>151</v>
      </c>
      <c r="S607" s="53">
        <v>0.2</v>
      </c>
      <c r="T607" s="53">
        <v>75.900000000000006</v>
      </c>
      <c r="U607" s="53">
        <v>0</v>
      </c>
      <c r="V607" s="53">
        <v>82</v>
      </c>
      <c r="W607" s="53">
        <v>0</v>
      </c>
      <c r="X607" s="53">
        <v>0.49199999999999999</v>
      </c>
      <c r="Y607" s="53">
        <v>18.829999999999998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0.18927909326183343</v>
      </c>
      <c r="AC607" s="63" t="s">
        <v>204</v>
      </c>
      <c r="AE607" s="11">
        <f t="shared" ref="AE607" si="1614">SUM(F607:F612)</f>
        <v>0</v>
      </c>
      <c r="AF607" s="11">
        <f t="shared" ref="AF607" si="1615">AVERAGE(AB607:AB612)</f>
        <v>0.18927909326183343</v>
      </c>
      <c r="AG607" s="11">
        <f t="shared" ref="AG607" si="1616">AVERAGE(G607:G612)</f>
        <v>1.7166666666666668</v>
      </c>
      <c r="AH607" s="11" t="e">
        <f t="shared" ref="AH607" si="1617">AVERAGE(AC607:AC612)</f>
        <v>#DIV/0!</v>
      </c>
      <c r="AI607" s="11">
        <f t="shared" ref="AI607" si="1618">AVERAGE(T607:T612)</f>
        <v>77.2</v>
      </c>
      <c r="AJ607" s="11">
        <f t="shared" ref="AJ607" si="1619">SUMIF(H607:H612,"&gt;0",H607:H612)</f>
        <v>1E-3</v>
      </c>
      <c r="AK607" s="17">
        <f t="shared" ref="AK607" si="1620">SUM(AA607:AA612)/60</f>
        <v>0</v>
      </c>
      <c r="AL607" s="17">
        <f t="shared" ref="AL607" si="1621">SUM(V607:V612)</f>
        <v>539</v>
      </c>
      <c r="AM607" s="17">
        <f t="shared" ref="AM607" si="1622">AVERAGE(W607:W612)</f>
        <v>0</v>
      </c>
      <c r="AN607" s="11">
        <f t="shared" ref="AN607" si="1623">AVERAGE(I607:I612)</f>
        <v>0.31666666666666671</v>
      </c>
      <c r="AO607" s="11">
        <f t="shared" ref="AO607" si="1624">MAX(K607:K612)</f>
        <v>1.1000000000000001</v>
      </c>
      <c r="AP607" s="13" t="str">
        <f t="shared" ref="AP607" ca="1" si="1625">INDIRECT(ADDRESS(MATCH(AO607,K607:K612,0)+A607-1,12))</f>
        <v>SE</v>
      </c>
      <c r="AQ607" s="13">
        <f t="shared" ref="AQ607" ca="1" si="1626">INDIRECT(ADDRESS(MATCH(AO607,K607:K612,0)+A607-1,13))</f>
        <v>0.18671296296296294</v>
      </c>
      <c r="AR607" s="11">
        <f t="shared" ref="AR607" si="1627">MAX(N607:N612)</f>
        <v>2</v>
      </c>
      <c r="AS607" s="13" t="str">
        <f t="shared" ref="AS607" ca="1" si="1628">INDIRECT(ADDRESS(MATCH(AR607,N607:N612,0)+A607-1,15))</f>
        <v>SE</v>
      </c>
      <c r="AT607" s="13">
        <f t="shared" ref="AT607" ca="1" si="1629">INDIRECT(ADDRESS(MATCH(AR607,N607:N612,0)+A607-1,16))</f>
        <v>0.18290509259259258</v>
      </c>
    </row>
    <row r="608" spans="1:46">
      <c r="A608" s="11">
        <v>608</v>
      </c>
      <c r="B608" s="57">
        <v>44931</v>
      </c>
      <c r="C608" s="54">
        <v>0.17361111111111113</v>
      </c>
      <c r="D608" s="53">
        <v>0.7</v>
      </c>
      <c r="E608" s="53">
        <v>12.7</v>
      </c>
      <c r="F608" s="53">
        <v>0</v>
      </c>
      <c r="G608" s="53">
        <v>2.5</v>
      </c>
      <c r="H608" s="53">
        <v>-1E-3</v>
      </c>
      <c r="I608" s="53">
        <v>0.1</v>
      </c>
      <c r="J608" s="53" t="s">
        <v>148</v>
      </c>
      <c r="K608" s="53">
        <v>0.1</v>
      </c>
      <c r="L608" s="53" t="s">
        <v>147</v>
      </c>
      <c r="M608" s="54">
        <v>0.16896990740740739</v>
      </c>
      <c r="N608" s="53">
        <v>0.9</v>
      </c>
      <c r="O608" s="53" t="s">
        <v>152</v>
      </c>
      <c r="P608" s="54">
        <v>0.16931712962962964</v>
      </c>
      <c r="Q608" s="53">
        <v>0</v>
      </c>
      <c r="R608" s="53" t="s">
        <v>154</v>
      </c>
      <c r="S608" s="53">
        <v>0.2</v>
      </c>
      <c r="T608" s="53">
        <v>75.5</v>
      </c>
      <c r="U608" s="53">
        <v>0</v>
      </c>
      <c r="V608" s="53">
        <v>99</v>
      </c>
      <c r="W608" s="53">
        <v>0</v>
      </c>
      <c r="X608" s="53">
        <v>0.49199999999999999</v>
      </c>
      <c r="Y608" s="53">
        <v>18.86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0.18927909326183343</v>
      </c>
      <c r="AC608" s="63" t="s">
        <v>204</v>
      </c>
    </row>
    <row r="609" spans="1:46">
      <c r="A609" s="11">
        <v>609</v>
      </c>
      <c r="B609" s="57">
        <v>44931</v>
      </c>
      <c r="C609" s="54">
        <v>0.18055555555555555</v>
      </c>
      <c r="D609" s="53">
        <v>0.6</v>
      </c>
      <c r="E609" s="53">
        <v>12.7</v>
      </c>
      <c r="F609" s="53">
        <v>0</v>
      </c>
      <c r="G609" s="53">
        <v>1.6</v>
      </c>
      <c r="H609" s="53">
        <v>-1E-3</v>
      </c>
      <c r="I609" s="53">
        <v>0.5</v>
      </c>
      <c r="J609" s="53" t="s">
        <v>156</v>
      </c>
      <c r="K609" s="53">
        <v>0.5</v>
      </c>
      <c r="L609" s="53" t="s">
        <v>156</v>
      </c>
      <c r="M609" s="54">
        <v>0.18055555555555555</v>
      </c>
      <c r="N609" s="53">
        <v>1.3</v>
      </c>
      <c r="O609" s="53" t="s">
        <v>156</v>
      </c>
      <c r="P609" s="54">
        <v>0.1744097222222222</v>
      </c>
      <c r="Q609" s="53">
        <v>0.7</v>
      </c>
      <c r="R609" s="53" t="s">
        <v>151</v>
      </c>
      <c r="S609" s="53">
        <v>0.3</v>
      </c>
      <c r="T609" s="53">
        <v>77.3</v>
      </c>
      <c r="U609" s="53">
        <v>0</v>
      </c>
      <c r="V609" s="53">
        <v>83</v>
      </c>
      <c r="W609" s="53">
        <v>0</v>
      </c>
      <c r="X609" s="53">
        <v>0.49199999999999999</v>
      </c>
      <c r="Y609" s="53">
        <v>18.850000000000001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0.18927909326183343</v>
      </c>
      <c r="AC609" s="63" t="s">
        <v>204</v>
      </c>
    </row>
    <row r="610" spans="1:46">
      <c r="A610" s="11">
        <v>610</v>
      </c>
      <c r="B610" s="57">
        <v>44931</v>
      </c>
      <c r="C610" s="54">
        <v>0.1875</v>
      </c>
      <c r="D610" s="53">
        <v>0.5</v>
      </c>
      <c r="E610" s="53">
        <v>12.7</v>
      </c>
      <c r="F610" s="53">
        <v>0</v>
      </c>
      <c r="G610" s="53">
        <v>1.5</v>
      </c>
      <c r="H610" s="53">
        <v>1E-3</v>
      </c>
      <c r="I610" s="53">
        <v>1</v>
      </c>
      <c r="J610" s="53" t="s">
        <v>151</v>
      </c>
      <c r="K610" s="53">
        <v>1.1000000000000001</v>
      </c>
      <c r="L610" s="53" t="s">
        <v>151</v>
      </c>
      <c r="M610" s="54">
        <v>0.18671296296296294</v>
      </c>
      <c r="N610" s="53">
        <v>2</v>
      </c>
      <c r="O610" s="53" t="s">
        <v>151</v>
      </c>
      <c r="P610" s="54">
        <v>0.18290509259259258</v>
      </c>
      <c r="Q610" s="53">
        <v>0</v>
      </c>
      <c r="R610" s="53" t="s">
        <v>158</v>
      </c>
      <c r="S610" s="53">
        <v>0.6</v>
      </c>
      <c r="T610" s="53">
        <v>78.400000000000006</v>
      </c>
      <c r="U610" s="53">
        <v>0</v>
      </c>
      <c r="V610" s="53">
        <v>114</v>
      </c>
      <c r="W610" s="53">
        <v>0</v>
      </c>
      <c r="X610" s="53">
        <v>0.49199999999999999</v>
      </c>
      <c r="Y610" s="53">
        <v>18.86</v>
      </c>
      <c r="Z610" s="11">
        <f t="shared" si="1563"/>
        <v>0.60000000000000009</v>
      </c>
      <c r="AA610" s="11">
        <f t="shared" si="1564"/>
        <v>0</v>
      </c>
      <c r="AB610" s="53">
        <f t="shared" si="1565"/>
        <v>0.18927909326183343</v>
      </c>
      <c r="AC610" s="63" t="s">
        <v>204</v>
      </c>
    </row>
    <row r="611" spans="1:46">
      <c r="A611" s="11">
        <v>611</v>
      </c>
      <c r="B611" s="57">
        <v>44931</v>
      </c>
      <c r="C611" s="54">
        <v>0.19444444444444445</v>
      </c>
      <c r="D611" s="53">
        <v>0.4</v>
      </c>
      <c r="E611" s="53">
        <v>12.7</v>
      </c>
      <c r="F611" s="53">
        <v>0</v>
      </c>
      <c r="G611" s="53">
        <v>0.4</v>
      </c>
      <c r="H611" s="53">
        <v>-1E-3</v>
      </c>
      <c r="I611" s="53">
        <v>0.1</v>
      </c>
      <c r="J611" s="53" t="s">
        <v>160</v>
      </c>
      <c r="K611" s="53">
        <v>1</v>
      </c>
      <c r="L611" s="53" t="s">
        <v>151</v>
      </c>
      <c r="M611" s="54">
        <v>0.18751157407407407</v>
      </c>
      <c r="N611" s="53">
        <v>0.8</v>
      </c>
      <c r="O611" s="53" t="s">
        <v>154</v>
      </c>
      <c r="P611" s="54">
        <v>0.19243055555555555</v>
      </c>
      <c r="Q611" s="53">
        <v>0</v>
      </c>
      <c r="R611" s="53" t="s">
        <v>154</v>
      </c>
      <c r="S611" s="53">
        <v>0.2</v>
      </c>
      <c r="T611" s="53">
        <v>80.400000000000006</v>
      </c>
      <c r="U611" s="53">
        <v>0</v>
      </c>
      <c r="V611" s="53">
        <v>79</v>
      </c>
      <c r="W611" s="53">
        <v>0</v>
      </c>
      <c r="X611" s="53">
        <v>0.49199999999999999</v>
      </c>
      <c r="Y611" s="53">
        <v>18.87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0.18927909326183343</v>
      </c>
      <c r="AC611" s="63" t="s">
        <v>204</v>
      </c>
    </row>
    <row r="612" spans="1:46">
      <c r="A612" s="11">
        <v>612</v>
      </c>
      <c r="B612" s="57">
        <v>44931</v>
      </c>
      <c r="C612" s="54">
        <v>0.20138888888888887</v>
      </c>
      <c r="D612" s="53">
        <v>0.2</v>
      </c>
      <c r="E612" s="53">
        <v>12.7</v>
      </c>
      <c r="F612" s="53">
        <v>0</v>
      </c>
      <c r="G612" s="53">
        <v>2.4</v>
      </c>
      <c r="H612" s="53">
        <v>0</v>
      </c>
      <c r="I612" s="53">
        <v>0.1</v>
      </c>
      <c r="J612" s="53" t="s">
        <v>155</v>
      </c>
      <c r="K612" s="53">
        <v>0.1</v>
      </c>
      <c r="L612" s="53" t="s">
        <v>160</v>
      </c>
      <c r="M612" s="54">
        <v>0.19552083333333334</v>
      </c>
      <c r="N612" s="53">
        <v>0.6</v>
      </c>
      <c r="O612" s="53" t="s">
        <v>148</v>
      </c>
      <c r="P612" s="54">
        <v>0.19824074074074075</v>
      </c>
      <c r="Q612" s="53">
        <v>0</v>
      </c>
      <c r="R612" s="53" t="s">
        <v>147</v>
      </c>
      <c r="S612" s="53">
        <v>0.1</v>
      </c>
      <c r="T612" s="53">
        <v>75.7</v>
      </c>
      <c r="U612" s="53">
        <v>0</v>
      </c>
      <c r="V612" s="53">
        <v>82</v>
      </c>
      <c r="W612" s="53">
        <v>0</v>
      </c>
      <c r="X612" s="53">
        <v>0.49199999999999999</v>
      </c>
      <c r="Y612" s="53">
        <v>18.899999999999999</v>
      </c>
      <c r="Z612" s="11">
        <f t="shared" si="1563"/>
        <v>0</v>
      </c>
      <c r="AA612" s="11">
        <f t="shared" si="1564"/>
        <v>0</v>
      </c>
      <c r="AB612" s="53">
        <f t="shared" si="1565"/>
        <v>0.18927909326183343</v>
      </c>
      <c r="AC612" s="63" t="s">
        <v>204</v>
      </c>
    </row>
    <row r="613" spans="1:46">
      <c r="A613" s="11">
        <v>613</v>
      </c>
      <c r="B613" s="57">
        <v>44931</v>
      </c>
      <c r="C613" s="54">
        <v>0.20833333333333334</v>
      </c>
      <c r="D613" s="53">
        <v>0.1</v>
      </c>
      <c r="E613" s="53">
        <v>12.7</v>
      </c>
      <c r="F613" s="53">
        <v>0</v>
      </c>
      <c r="G613" s="53">
        <v>1.7</v>
      </c>
      <c r="H613" s="53">
        <v>-1E-3</v>
      </c>
      <c r="I613" s="53">
        <v>0.1</v>
      </c>
      <c r="J613" s="53" t="s">
        <v>162</v>
      </c>
      <c r="K613" s="53">
        <v>0.1</v>
      </c>
      <c r="L613" s="53" t="s">
        <v>162</v>
      </c>
      <c r="M613" s="54">
        <v>0.20833333333333334</v>
      </c>
      <c r="N613" s="53">
        <v>0.8</v>
      </c>
      <c r="O613" s="53" t="s">
        <v>157</v>
      </c>
      <c r="P613" s="54">
        <v>0.20457175925925927</v>
      </c>
      <c r="Q613" s="53">
        <v>0</v>
      </c>
      <c r="R613" s="53" t="s">
        <v>157</v>
      </c>
      <c r="S613" s="53">
        <v>0.2</v>
      </c>
      <c r="T613" s="53">
        <v>79.5</v>
      </c>
      <c r="U613" s="53">
        <v>0</v>
      </c>
      <c r="V613" s="53">
        <v>105</v>
      </c>
      <c r="W613" s="53">
        <v>0</v>
      </c>
      <c r="X613" s="53">
        <v>0.49099999999999999</v>
      </c>
      <c r="Y613" s="53">
        <v>18.89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0.18880834105939034</v>
      </c>
      <c r="AC613" s="63" t="s">
        <v>204</v>
      </c>
      <c r="AE613" s="11">
        <f t="shared" ref="AE613" si="1630">SUM(F613:F618)</f>
        <v>0</v>
      </c>
      <c r="AF613" s="11">
        <f t="shared" ref="AF613" si="1631">AVERAGE(AB613:AB618)</f>
        <v>0.18880834105939034</v>
      </c>
      <c r="AG613" s="11">
        <f t="shared" ref="AG613" si="1632">AVERAGE(G613:G618)</f>
        <v>1.4833333333333334</v>
      </c>
      <c r="AH613" s="11" t="e">
        <f t="shared" ref="AH613" si="1633">AVERAGE(AC613:AC618)</f>
        <v>#DIV/0!</v>
      </c>
      <c r="AI613" s="11">
        <f t="shared" ref="AI613" si="1634">AVERAGE(T613:T618)</f>
        <v>79.999999999999986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534</v>
      </c>
      <c r="AM613" s="17">
        <f t="shared" ref="AM613" si="1638">AVERAGE(W613:W618)</f>
        <v>0</v>
      </c>
      <c r="AN613" s="11">
        <f t="shared" ref="AN613" si="1639">AVERAGE(I613:I618)</f>
        <v>0.10000000000000002</v>
      </c>
      <c r="AO613" s="11">
        <f t="shared" ref="AO613" si="1640">MAX(K613:K618)</f>
        <v>0.4</v>
      </c>
      <c r="AP613" s="13" t="str">
        <f t="shared" ref="AP613" ca="1" si="1641">INDIRECT(ADDRESS(MATCH(AO613,K613:K618,0)+A613-1,12))</f>
        <v>ESE</v>
      </c>
      <c r="AQ613" s="13">
        <f t="shared" ref="AQ613" ca="1" si="1642">INDIRECT(ADDRESS(MATCH(AO613,K613:K618,0)+A613-1,13))</f>
        <v>0.24305555555555555</v>
      </c>
      <c r="AR613" s="11">
        <f t="shared" ref="AR613" si="1643">MAX(N613:N618)</f>
        <v>1.8</v>
      </c>
      <c r="AS613" s="13" t="str">
        <f t="shared" ref="AS613" ca="1" si="1644">INDIRECT(ADDRESS(MATCH(AR613,N613:N618,0)+A613-1,15))</f>
        <v>SE</v>
      </c>
      <c r="AT613" s="13">
        <f t="shared" ref="AT613" ca="1" si="1645">INDIRECT(ADDRESS(MATCH(AR613,N613:N618,0)+A613-1,16))</f>
        <v>0.24247685185185186</v>
      </c>
    </row>
    <row r="614" spans="1:46">
      <c r="A614" s="11">
        <v>614</v>
      </c>
      <c r="B614" s="57">
        <v>44931</v>
      </c>
      <c r="C614" s="54">
        <v>0.21527777777777779</v>
      </c>
      <c r="D614" s="53">
        <v>-0.1</v>
      </c>
      <c r="E614" s="53">
        <v>12.7</v>
      </c>
      <c r="F614" s="53">
        <v>0</v>
      </c>
      <c r="G614" s="53">
        <v>1.6</v>
      </c>
      <c r="H614" s="53">
        <v>-1E-3</v>
      </c>
      <c r="I614" s="53">
        <v>0</v>
      </c>
      <c r="J614" s="53" t="s">
        <v>158</v>
      </c>
      <c r="K614" s="53">
        <v>0.1</v>
      </c>
      <c r="L614" s="53" t="s">
        <v>157</v>
      </c>
      <c r="M614" s="54">
        <v>0.21085648148148148</v>
      </c>
      <c r="N614" s="53">
        <v>0.6</v>
      </c>
      <c r="O614" s="53" t="s">
        <v>152</v>
      </c>
      <c r="P614" s="54">
        <v>0.21520833333333333</v>
      </c>
      <c r="Q614" s="53">
        <v>0.5</v>
      </c>
      <c r="R614" s="53" t="s">
        <v>152</v>
      </c>
      <c r="S614" s="53">
        <v>0.1</v>
      </c>
      <c r="T614" s="53">
        <v>80.400000000000006</v>
      </c>
      <c r="U614" s="53">
        <v>0</v>
      </c>
      <c r="V614" s="53">
        <v>92</v>
      </c>
      <c r="W614" s="53">
        <v>0</v>
      </c>
      <c r="X614" s="53">
        <v>0.49099999999999999</v>
      </c>
      <c r="Y614" s="53">
        <v>18.89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0.18880834105939034</v>
      </c>
      <c r="AC614" s="63" t="s">
        <v>204</v>
      </c>
    </row>
    <row r="615" spans="1:46">
      <c r="A615" s="11">
        <v>615</v>
      </c>
      <c r="B615" s="57">
        <v>44931</v>
      </c>
      <c r="C615" s="54">
        <v>0.22222222222222221</v>
      </c>
      <c r="D615" s="53">
        <v>-0.2</v>
      </c>
      <c r="E615" s="53">
        <v>12.6</v>
      </c>
      <c r="F615" s="53">
        <v>0</v>
      </c>
      <c r="G615" s="53">
        <v>1.5</v>
      </c>
      <c r="H615" s="53">
        <v>-1E-3</v>
      </c>
      <c r="I615" s="53">
        <v>0.1</v>
      </c>
      <c r="J615" s="53" t="s">
        <v>147</v>
      </c>
      <c r="K615" s="53">
        <v>0.1</v>
      </c>
      <c r="L615" s="53" t="s">
        <v>147</v>
      </c>
      <c r="M615" s="54">
        <v>0.22206018518518519</v>
      </c>
      <c r="N615" s="53">
        <v>1</v>
      </c>
      <c r="O615" s="53" t="s">
        <v>152</v>
      </c>
      <c r="P615" s="54">
        <v>0.21562499999999998</v>
      </c>
      <c r="Q615" s="53">
        <v>0</v>
      </c>
      <c r="R615" s="53" t="s">
        <v>147</v>
      </c>
      <c r="S615" s="53">
        <v>0.2</v>
      </c>
      <c r="T615" s="53">
        <v>80.8</v>
      </c>
      <c r="U615" s="53">
        <v>0</v>
      </c>
      <c r="V615" s="53">
        <v>95</v>
      </c>
      <c r="W615" s="53">
        <v>0</v>
      </c>
      <c r="X615" s="53">
        <v>0.49099999999999999</v>
      </c>
      <c r="Y615" s="53">
        <v>18.89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0.18880834105939034</v>
      </c>
      <c r="AC615" s="63" t="s">
        <v>204</v>
      </c>
    </row>
    <row r="616" spans="1:46">
      <c r="A616" s="11">
        <v>616</v>
      </c>
      <c r="B616" s="57">
        <v>44931</v>
      </c>
      <c r="C616" s="54">
        <v>0.22916666666666666</v>
      </c>
      <c r="D616" s="53">
        <v>-0.4</v>
      </c>
      <c r="E616" s="53">
        <v>12.7</v>
      </c>
      <c r="F616" s="53">
        <v>0</v>
      </c>
      <c r="G616" s="53">
        <v>1.1000000000000001</v>
      </c>
      <c r="H616" s="53">
        <v>-1E-3</v>
      </c>
      <c r="I616" s="53">
        <v>0</v>
      </c>
      <c r="J616" s="53" t="s">
        <v>147</v>
      </c>
      <c r="K616" s="53">
        <v>0.1</v>
      </c>
      <c r="L616" s="53" t="s">
        <v>147</v>
      </c>
      <c r="M616" s="54">
        <v>0.22223379629629628</v>
      </c>
      <c r="N616" s="53">
        <v>0</v>
      </c>
      <c r="O616" s="53" t="s">
        <v>147</v>
      </c>
      <c r="P616" s="54">
        <v>0.22223379629629628</v>
      </c>
      <c r="Q616" s="53">
        <v>0</v>
      </c>
      <c r="R616" s="53" t="s">
        <v>147</v>
      </c>
      <c r="S616" s="53">
        <v>0</v>
      </c>
      <c r="T616" s="53">
        <v>82.1</v>
      </c>
      <c r="U616" s="53">
        <v>0</v>
      </c>
      <c r="V616" s="53">
        <v>78</v>
      </c>
      <c r="W616" s="53">
        <v>0</v>
      </c>
      <c r="X616" s="53">
        <v>0.49099999999999999</v>
      </c>
      <c r="Y616" s="53">
        <v>18.91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0.18880834105939034</v>
      </c>
      <c r="AC616" s="63" t="s">
        <v>204</v>
      </c>
    </row>
    <row r="617" spans="1:46">
      <c r="A617" s="11">
        <v>617</v>
      </c>
      <c r="B617" s="57">
        <v>44931</v>
      </c>
      <c r="C617" s="54">
        <v>0.23611111111111113</v>
      </c>
      <c r="D617" s="53">
        <v>-0.6</v>
      </c>
      <c r="E617" s="53">
        <v>12.6</v>
      </c>
      <c r="F617" s="53">
        <v>0</v>
      </c>
      <c r="G617" s="53">
        <v>1.6</v>
      </c>
      <c r="H617" s="53">
        <v>0</v>
      </c>
      <c r="I617" s="53">
        <v>0</v>
      </c>
      <c r="J617" s="53" t="s">
        <v>148</v>
      </c>
      <c r="K617" s="53">
        <v>0</v>
      </c>
      <c r="L617" s="53" t="s">
        <v>147</v>
      </c>
      <c r="M617" s="54">
        <v>0.22917824074074075</v>
      </c>
      <c r="N617" s="53">
        <v>0</v>
      </c>
      <c r="O617" s="53" t="s">
        <v>147</v>
      </c>
      <c r="P617" s="54">
        <v>0.22917824074074075</v>
      </c>
      <c r="Q617" s="53">
        <v>0</v>
      </c>
      <c r="R617" s="53" t="s">
        <v>150</v>
      </c>
      <c r="S617" s="53">
        <v>0</v>
      </c>
      <c r="T617" s="53">
        <v>79.900000000000006</v>
      </c>
      <c r="U617" s="53">
        <v>0</v>
      </c>
      <c r="V617" s="53">
        <v>78</v>
      </c>
      <c r="W617" s="53">
        <v>0</v>
      </c>
      <c r="X617" s="53">
        <v>0.49099999999999999</v>
      </c>
      <c r="Y617" s="53">
        <v>18.899999999999999</v>
      </c>
      <c r="Z617" s="11">
        <f t="shared" si="1563"/>
        <v>0</v>
      </c>
      <c r="AA617" s="11">
        <f t="shared" si="1564"/>
        <v>0</v>
      </c>
      <c r="AB617" s="53">
        <f t="shared" si="1565"/>
        <v>0.18880834105939034</v>
      </c>
      <c r="AC617" s="63" t="s">
        <v>204</v>
      </c>
    </row>
    <row r="618" spans="1:46">
      <c r="A618" s="11">
        <v>618</v>
      </c>
      <c r="B618" s="57">
        <v>44931</v>
      </c>
      <c r="C618" s="54">
        <v>0.24305555555555555</v>
      </c>
      <c r="D618" s="53">
        <v>-0.7</v>
      </c>
      <c r="E618" s="53">
        <v>12.7</v>
      </c>
      <c r="F618" s="53">
        <v>0</v>
      </c>
      <c r="G618" s="53">
        <v>1.4</v>
      </c>
      <c r="H618" s="53">
        <v>0</v>
      </c>
      <c r="I618" s="53">
        <v>0.4</v>
      </c>
      <c r="J618" s="53" t="s">
        <v>150</v>
      </c>
      <c r="K618" s="53">
        <v>0.4</v>
      </c>
      <c r="L618" s="53" t="s">
        <v>150</v>
      </c>
      <c r="M618" s="54">
        <v>0.24305555555555555</v>
      </c>
      <c r="N618" s="53">
        <v>1.8</v>
      </c>
      <c r="O618" s="53" t="s">
        <v>151</v>
      </c>
      <c r="P618" s="54">
        <v>0.24247685185185186</v>
      </c>
      <c r="Q618" s="53">
        <v>1.2</v>
      </c>
      <c r="R618" s="53" t="s">
        <v>151</v>
      </c>
      <c r="S618" s="53">
        <v>0.5</v>
      </c>
      <c r="T618" s="53">
        <v>77.3</v>
      </c>
      <c r="U618" s="53">
        <v>0</v>
      </c>
      <c r="V618" s="53">
        <v>86</v>
      </c>
      <c r="W618" s="53">
        <v>0</v>
      </c>
      <c r="X618" s="53">
        <v>0.49099999999999999</v>
      </c>
      <c r="Y618" s="53">
        <v>18.91</v>
      </c>
      <c r="Z618" s="11">
        <f t="shared" si="1563"/>
        <v>0</v>
      </c>
      <c r="AA618" s="11">
        <f t="shared" si="1564"/>
        <v>0</v>
      </c>
      <c r="AB618" s="53">
        <f t="shared" si="1565"/>
        <v>0.18880834105939034</v>
      </c>
      <c r="AC618" s="63" t="s">
        <v>204</v>
      </c>
    </row>
    <row r="619" spans="1:46">
      <c r="A619" s="11">
        <v>619</v>
      </c>
      <c r="B619" s="57">
        <v>44931</v>
      </c>
      <c r="C619" s="54">
        <v>0.25</v>
      </c>
      <c r="D619" s="53">
        <v>-0.8</v>
      </c>
      <c r="E619" s="53">
        <v>12.6</v>
      </c>
      <c r="F619" s="53">
        <v>0</v>
      </c>
      <c r="G619" s="53">
        <v>0</v>
      </c>
      <c r="H619" s="53">
        <v>0</v>
      </c>
      <c r="I619" s="53">
        <v>0.7</v>
      </c>
      <c r="J619" s="53" t="s">
        <v>156</v>
      </c>
      <c r="K619" s="53">
        <v>0.9</v>
      </c>
      <c r="L619" s="53" t="s">
        <v>151</v>
      </c>
      <c r="M619" s="54">
        <v>0.24732638888888889</v>
      </c>
      <c r="N619" s="53">
        <v>2.2999999999999998</v>
      </c>
      <c r="O619" s="53" t="s">
        <v>151</v>
      </c>
      <c r="P619" s="54">
        <v>0.24331018518518518</v>
      </c>
      <c r="Q619" s="53">
        <v>0.5</v>
      </c>
      <c r="R619" s="53" t="s">
        <v>154</v>
      </c>
      <c r="S619" s="53">
        <v>0.6</v>
      </c>
      <c r="T619" s="53">
        <v>83.1</v>
      </c>
      <c r="U619" s="53">
        <v>0</v>
      </c>
      <c r="V619" s="53">
        <v>75</v>
      </c>
      <c r="W619" s="53">
        <v>0</v>
      </c>
      <c r="X619" s="53">
        <v>0.49099999999999999</v>
      </c>
      <c r="Y619" s="53">
        <v>18.93</v>
      </c>
      <c r="Z619" s="11">
        <f t="shared" si="1563"/>
        <v>0</v>
      </c>
      <c r="AA619" s="11">
        <f t="shared" si="1564"/>
        <v>0</v>
      </c>
      <c r="AB619" s="53">
        <f t="shared" si="1565"/>
        <v>0.18880834105939034</v>
      </c>
      <c r="AC619" s="63" t="s">
        <v>204</v>
      </c>
      <c r="AE619" s="11">
        <f t="shared" ref="AE619" si="1646">SUM(F619:F624)</f>
        <v>0</v>
      </c>
      <c r="AF619" s="11">
        <f t="shared" ref="AF619" si="1647">AVERAGE(AB619:AB624)</f>
        <v>0.18880834105939034</v>
      </c>
      <c r="AG619" s="11">
        <f t="shared" ref="AG619" si="1648">AVERAGE(G619:G624)</f>
        <v>1.7833333333333332</v>
      </c>
      <c r="AH619" s="11" t="e">
        <f t="shared" ref="AH619" si="1649">AVERAGE(AC619:AC624)</f>
        <v>#DIV/0!</v>
      </c>
      <c r="AI619" s="11">
        <f t="shared" ref="AI619" si="1650">AVERAGE(T619:T624)</f>
        <v>78.649999999999991</v>
      </c>
      <c r="AJ619" s="11">
        <f t="shared" ref="AJ619" si="1651">SUMIF(H619:H624,"&gt;0",H619:H624)</f>
        <v>4.0000000000000001E-3</v>
      </c>
      <c r="AK619" s="17">
        <f t="shared" ref="AK619" si="1652">SUM(AA619:AA624)/60</f>
        <v>0</v>
      </c>
      <c r="AL619" s="17">
        <f t="shared" ref="AL619" si="1653">SUM(V619:V624)</f>
        <v>832</v>
      </c>
      <c r="AM619" s="17">
        <f t="shared" ref="AM619" si="1654">AVERAGE(W619:W624)</f>
        <v>0.16666666666666666</v>
      </c>
      <c r="AN619" s="11">
        <f t="shared" ref="AN619" si="1655">AVERAGE(I619:I624)</f>
        <v>0.93333333333333324</v>
      </c>
      <c r="AO619" s="11">
        <f t="shared" ref="AO619" si="1656">MAX(K619:K624)</f>
        <v>1.8</v>
      </c>
      <c r="AP619" s="13" t="str">
        <f t="shared" ref="AP619" ca="1" si="1657">INDIRECT(ADDRESS(MATCH(AO619,K619:K624,0)+A619-1,12))</f>
        <v>ESE</v>
      </c>
      <c r="AQ619" s="13">
        <f t="shared" ref="AQ619" ca="1" si="1658">INDIRECT(ADDRESS(MATCH(AO619,K619:K624,0)+A619-1,13))</f>
        <v>0.28469907407407408</v>
      </c>
      <c r="AR619" s="11">
        <f t="shared" ref="AR619" si="1659">MAX(N619:N624)</f>
        <v>2.6</v>
      </c>
      <c r="AS619" s="13" t="str">
        <f t="shared" ref="AS619" ca="1" si="1660">INDIRECT(ADDRESS(MATCH(AR619,N619:N624,0)+A619-1,15))</f>
        <v>ESE</v>
      </c>
      <c r="AT619" s="13">
        <f t="shared" ref="AT619" ca="1" si="1661">INDIRECT(ADDRESS(MATCH(AR619,N619:N624,0)+A619-1,16))</f>
        <v>0.28203703703703703</v>
      </c>
    </row>
    <row r="620" spans="1:46">
      <c r="A620" s="11">
        <v>620</v>
      </c>
      <c r="B620" s="57">
        <v>44931</v>
      </c>
      <c r="C620" s="54">
        <v>0.25694444444444448</v>
      </c>
      <c r="D620" s="53">
        <v>-1</v>
      </c>
      <c r="E620" s="53">
        <v>12.6</v>
      </c>
      <c r="F620" s="53">
        <v>0</v>
      </c>
      <c r="G620" s="53">
        <v>1</v>
      </c>
      <c r="H620" s="53">
        <v>-1E-3</v>
      </c>
      <c r="I620" s="53">
        <v>0.6</v>
      </c>
      <c r="J620" s="53" t="s">
        <v>161</v>
      </c>
      <c r="K620" s="53">
        <v>0.7</v>
      </c>
      <c r="L620" s="53" t="s">
        <v>156</v>
      </c>
      <c r="M620" s="54">
        <v>0.25001157407407409</v>
      </c>
      <c r="N620" s="53">
        <v>1</v>
      </c>
      <c r="O620" s="53" t="s">
        <v>161</v>
      </c>
      <c r="P620" s="54">
        <v>0.25386574074074075</v>
      </c>
      <c r="Q620" s="53">
        <v>0.1</v>
      </c>
      <c r="R620" s="53" t="s">
        <v>159</v>
      </c>
      <c r="S620" s="53">
        <v>0.2</v>
      </c>
      <c r="T620" s="53">
        <v>85.2</v>
      </c>
      <c r="U620" s="53">
        <v>1</v>
      </c>
      <c r="V620" s="53">
        <v>77</v>
      </c>
      <c r="W620" s="53">
        <v>0</v>
      </c>
      <c r="X620" s="53">
        <v>0.49099999999999999</v>
      </c>
      <c r="Y620" s="53">
        <v>18.940000000000001</v>
      </c>
      <c r="Z620" s="11">
        <f t="shared" si="1563"/>
        <v>-0.60000000000000009</v>
      </c>
      <c r="AA620" s="11">
        <f t="shared" si="1564"/>
        <v>0</v>
      </c>
      <c r="AB620" s="53">
        <f t="shared" si="1565"/>
        <v>0.18880834105939034</v>
      </c>
      <c r="AC620" s="63" t="s">
        <v>204</v>
      </c>
    </row>
    <row r="621" spans="1:46">
      <c r="A621" s="11">
        <v>621</v>
      </c>
      <c r="B621" s="57">
        <v>44931</v>
      </c>
      <c r="C621" s="54">
        <v>0.2638888888888889</v>
      </c>
      <c r="D621" s="53">
        <v>-1</v>
      </c>
      <c r="E621" s="53">
        <v>12.6</v>
      </c>
      <c r="F621" s="53">
        <v>0</v>
      </c>
      <c r="G621" s="53">
        <v>2.7</v>
      </c>
      <c r="H621" s="53">
        <v>1E-3</v>
      </c>
      <c r="I621" s="53">
        <v>0.5</v>
      </c>
      <c r="J621" s="53" t="s">
        <v>151</v>
      </c>
      <c r="K621" s="53">
        <v>0.5</v>
      </c>
      <c r="L621" s="53" t="s">
        <v>161</v>
      </c>
      <c r="M621" s="54">
        <v>0.25695601851851851</v>
      </c>
      <c r="N621" s="53">
        <v>1.9</v>
      </c>
      <c r="O621" s="53" t="s">
        <v>151</v>
      </c>
      <c r="P621" s="54">
        <v>0.26255787037037037</v>
      </c>
      <c r="Q621" s="53">
        <v>1.4</v>
      </c>
      <c r="R621" s="53" t="s">
        <v>151</v>
      </c>
      <c r="S621" s="53">
        <v>0.6</v>
      </c>
      <c r="T621" s="53">
        <v>78.3</v>
      </c>
      <c r="U621" s="53">
        <v>0</v>
      </c>
      <c r="V621" s="53">
        <v>94</v>
      </c>
      <c r="W621" s="53">
        <v>0</v>
      </c>
      <c r="X621" s="53">
        <v>0.49099999999999999</v>
      </c>
      <c r="Y621" s="53">
        <v>18.920000000000002</v>
      </c>
      <c r="Z621" s="11">
        <f t="shared" si="1563"/>
        <v>0.60000000000000009</v>
      </c>
      <c r="AA621" s="11">
        <f t="shared" si="1564"/>
        <v>0</v>
      </c>
      <c r="AB621" s="53">
        <f t="shared" si="1565"/>
        <v>0.18880834105939034</v>
      </c>
      <c r="AC621" s="63" t="s">
        <v>204</v>
      </c>
    </row>
    <row r="622" spans="1:46">
      <c r="A622" s="11">
        <v>622</v>
      </c>
      <c r="B622" s="57">
        <v>44931</v>
      </c>
      <c r="C622" s="54">
        <v>0.27083333333333331</v>
      </c>
      <c r="D622" s="53">
        <v>-1.1000000000000001</v>
      </c>
      <c r="E622" s="53">
        <v>12.6</v>
      </c>
      <c r="F622" s="53">
        <v>0</v>
      </c>
      <c r="G622" s="53">
        <v>2.7</v>
      </c>
      <c r="H622" s="53">
        <v>0</v>
      </c>
      <c r="I622" s="53">
        <v>1</v>
      </c>
      <c r="J622" s="53" t="s">
        <v>150</v>
      </c>
      <c r="K622" s="53">
        <v>1</v>
      </c>
      <c r="L622" s="53" t="s">
        <v>150</v>
      </c>
      <c r="M622" s="54">
        <v>0.26821759259259259</v>
      </c>
      <c r="N622" s="53">
        <v>2.2000000000000002</v>
      </c>
      <c r="O622" s="53" t="s">
        <v>150</v>
      </c>
      <c r="P622" s="54">
        <v>0.27057870370370368</v>
      </c>
      <c r="Q622" s="53">
        <v>1.4</v>
      </c>
      <c r="R622" s="53" t="s">
        <v>150</v>
      </c>
      <c r="S622" s="53">
        <v>0.4</v>
      </c>
      <c r="T622" s="53">
        <v>78.7</v>
      </c>
      <c r="U622" s="53">
        <v>1</v>
      </c>
      <c r="V622" s="53">
        <v>69</v>
      </c>
      <c r="W622" s="53">
        <v>0</v>
      </c>
      <c r="X622" s="53">
        <v>0.49099999999999999</v>
      </c>
      <c r="Y622" s="53">
        <v>18.920000000000002</v>
      </c>
      <c r="Z622" s="11">
        <f t="shared" si="1563"/>
        <v>0</v>
      </c>
      <c r="AA622" s="11">
        <f t="shared" si="1564"/>
        <v>0</v>
      </c>
      <c r="AB622" s="53">
        <f t="shared" si="1565"/>
        <v>0.18880834105939034</v>
      </c>
      <c r="AC622" s="63" t="s">
        <v>204</v>
      </c>
    </row>
    <row r="623" spans="1:46">
      <c r="A623" s="11">
        <v>623</v>
      </c>
      <c r="B623" s="57">
        <v>44931</v>
      </c>
      <c r="C623" s="54">
        <v>0.27777777777777779</v>
      </c>
      <c r="D623" s="53">
        <v>-1.1000000000000001</v>
      </c>
      <c r="E623" s="53">
        <v>12.6</v>
      </c>
      <c r="F623" s="53">
        <v>0</v>
      </c>
      <c r="G623" s="53">
        <v>0.5</v>
      </c>
      <c r="H623" s="53">
        <v>0</v>
      </c>
      <c r="I623" s="53">
        <v>1</v>
      </c>
      <c r="J623" s="53" t="s">
        <v>150</v>
      </c>
      <c r="K623" s="53">
        <v>1.2</v>
      </c>
      <c r="L623" s="53" t="s">
        <v>150</v>
      </c>
      <c r="M623" s="54">
        <v>0.27461805555555557</v>
      </c>
      <c r="N623" s="53">
        <v>2.2000000000000002</v>
      </c>
      <c r="O623" s="53" t="s">
        <v>150</v>
      </c>
      <c r="P623" s="54">
        <v>0.27289351851851851</v>
      </c>
      <c r="Q623" s="53">
        <v>1.7</v>
      </c>
      <c r="R623" s="53" t="s">
        <v>150</v>
      </c>
      <c r="S623" s="53">
        <v>0.5</v>
      </c>
      <c r="T623" s="53">
        <v>81.7</v>
      </c>
      <c r="U623" s="53">
        <v>0</v>
      </c>
      <c r="V623" s="53">
        <v>110</v>
      </c>
      <c r="W623" s="53">
        <v>0</v>
      </c>
      <c r="X623" s="53">
        <v>0.49099999999999999</v>
      </c>
      <c r="Y623" s="53">
        <v>18.95</v>
      </c>
      <c r="Z623" s="11">
        <f t="shared" si="1563"/>
        <v>0</v>
      </c>
      <c r="AA623" s="11">
        <f t="shared" si="1564"/>
        <v>0</v>
      </c>
      <c r="AB623" s="53">
        <f t="shared" si="1565"/>
        <v>0.18880834105939034</v>
      </c>
      <c r="AC623" s="63" t="s">
        <v>204</v>
      </c>
    </row>
    <row r="624" spans="1:46">
      <c r="A624" s="11">
        <v>624</v>
      </c>
      <c r="B624" s="57">
        <v>44931</v>
      </c>
      <c r="C624" s="54">
        <v>0.28472222222222221</v>
      </c>
      <c r="D624" s="53">
        <v>-1</v>
      </c>
      <c r="E624" s="53">
        <v>12.6</v>
      </c>
      <c r="F624" s="53">
        <v>0</v>
      </c>
      <c r="G624" s="53">
        <v>3.8</v>
      </c>
      <c r="H624" s="53">
        <v>3.0000000000000001E-3</v>
      </c>
      <c r="I624" s="53">
        <v>1.8</v>
      </c>
      <c r="J624" s="53" t="s">
        <v>150</v>
      </c>
      <c r="K624" s="53">
        <v>1.8</v>
      </c>
      <c r="L624" s="53" t="s">
        <v>150</v>
      </c>
      <c r="M624" s="54">
        <v>0.28469907407407408</v>
      </c>
      <c r="N624" s="53">
        <v>2.6</v>
      </c>
      <c r="O624" s="53" t="s">
        <v>150</v>
      </c>
      <c r="P624" s="54">
        <v>0.28203703703703703</v>
      </c>
      <c r="Q624" s="53">
        <v>1.7</v>
      </c>
      <c r="R624" s="53" t="s">
        <v>150</v>
      </c>
      <c r="S624" s="53">
        <v>0.3</v>
      </c>
      <c r="T624" s="53">
        <v>64.900000000000006</v>
      </c>
      <c r="U624" s="53">
        <v>1</v>
      </c>
      <c r="V624" s="53">
        <v>407</v>
      </c>
      <c r="W624" s="53">
        <v>1</v>
      </c>
      <c r="X624" s="53">
        <v>0.49099999999999999</v>
      </c>
      <c r="Y624" s="53">
        <v>18.93</v>
      </c>
      <c r="Z624" s="11">
        <f t="shared" si="1563"/>
        <v>1.8000000000000003</v>
      </c>
      <c r="AA624" s="11">
        <f t="shared" si="1564"/>
        <v>0</v>
      </c>
      <c r="AB624" s="53">
        <f t="shared" si="1565"/>
        <v>0.18880834105939034</v>
      </c>
      <c r="AC624" s="63" t="s">
        <v>204</v>
      </c>
    </row>
    <row r="625" spans="1:46">
      <c r="A625" s="11">
        <v>625</v>
      </c>
      <c r="B625" s="57">
        <v>44931</v>
      </c>
      <c r="C625" s="54">
        <v>0.29166666666666669</v>
      </c>
      <c r="D625" s="53">
        <v>-0.9</v>
      </c>
      <c r="E625" s="53">
        <v>12.6</v>
      </c>
      <c r="F625" s="53">
        <v>0</v>
      </c>
      <c r="G625" s="53">
        <v>1.2</v>
      </c>
      <c r="H625" s="53">
        <v>-2E-3</v>
      </c>
      <c r="I625" s="53">
        <v>0.6</v>
      </c>
      <c r="J625" s="53" t="s">
        <v>156</v>
      </c>
      <c r="K625" s="53">
        <v>1.8</v>
      </c>
      <c r="L625" s="53" t="s">
        <v>150</v>
      </c>
      <c r="M625" s="54">
        <v>0.2848148148148148</v>
      </c>
      <c r="N625" s="53">
        <v>2.1</v>
      </c>
      <c r="O625" s="53" t="s">
        <v>151</v>
      </c>
      <c r="P625" s="54">
        <v>0.28479166666666667</v>
      </c>
      <c r="Q625" s="53">
        <v>1.7</v>
      </c>
      <c r="R625" s="53" t="s">
        <v>151</v>
      </c>
      <c r="S625" s="53">
        <v>0.5</v>
      </c>
      <c r="T625" s="53">
        <v>84.2</v>
      </c>
      <c r="U625" s="53">
        <v>6</v>
      </c>
      <c r="V625" s="53">
        <v>2111</v>
      </c>
      <c r="W625" s="53">
        <v>4</v>
      </c>
      <c r="X625" s="53">
        <v>0.49099999999999999</v>
      </c>
      <c r="Y625" s="53">
        <v>18.95</v>
      </c>
      <c r="Z625" s="11">
        <f t="shared" si="1563"/>
        <v>-1.2000000000000002</v>
      </c>
      <c r="AA625" s="11">
        <f t="shared" si="1564"/>
        <v>0</v>
      </c>
      <c r="AB625" s="53">
        <f t="shared" si="1565"/>
        <v>0.18880834105939034</v>
      </c>
      <c r="AC625" s="63" t="s">
        <v>204</v>
      </c>
      <c r="AE625" s="11">
        <f t="shared" ref="AE625" si="1662">SUM(F625:F630)</f>
        <v>0</v>
      </c>
      <c r="AF625" s="11">
        <f t="shared" ref="AF625" si="1663">AVERAGE(AB625:AB630)</f>
        <v>0.18880834105939034</v>
      </c>
      <c r="AG625" s="11">
        <f t="shared" ref="AG625" si="1664">AVERAGE(G625:G630)</f>
        <v>0.93333333333333324</v>
      </c>
      <c r="AH625" s="11" t="e">
        <f t="shared" ref="AH625" si="1665">AVERAGE(AC625:AC630)</f>
        <v>#DIV/0!</v>
      </c>
      <c r="AI625" s="11">
        <f t="shared" ref="AI625" si="1666">AVERAGE(T625:T630)</f>
        <v>79.600000000000009</v>
      </c>
      <c r="AJ625" s="11">
        <f t="shared" ref="AJ625" si="1667">SUMIF(H625:H630,"&gt;0",H625:H630)</f>
        <v>0.06</v>
      </c>
      <c r="AK625" s="17">
        <f t="shared" ref="AK625" si="1668">SUM(AA625:AA630)/60</f>
        <v>0</v>
      </c>
      <c r="AL625" s="17">
        <f t="shared" ref="AL625" si="1669">SUM(V625:V630)</f>
        <v>136864</v>
      </c>
      <c r="AM625" s="17">
        <f t="shared" ref="AM625" si="1670">AVERAGE(W625:W630)</f>
        <v>38.166666666666664</v>
      </c>
      <c r="AN625" s="11">
        <f t="shared" ref="AN625" si="1671">AVERAGE(I625:I630)</f>
        <v>0.54999999999999993</v>
      </c>
      <c r="AO625" s="11">
        <f t="shared" ref="AO625" si="1672">MAX(K625:K630)</f>
        <v>1.8</v>
      </c>
      <c r="AP625" s="13" t="str">
        <f t="shared" ref="AP625" ca="1" si="1673">INDIRECT(ADDRESS(MATCH(AO625,K625:K630,0)+A625-1,12))</f>
        <v>ESE</v>
      </c>
      <c r="AQ625" s="13">
        <f t="shared" ref="AQ625" ca="1" si="1674">INDIRECT(ADDRESS(MATCH(AO625,K625:K630,0)+A625-1,13))</f>
        <v>0.2848148148148148</v>
      </c>
      <c r="AR625" s="11">
        <f t="shared" ref="AR625" si="1675">MAX(N625:N630)</f>
        <v>2.5</v>
      </c>
      <c r="AS625" s="13" t="str">
        <f t="shared" ref="AS625" ca="1" si="1676">INDIRECT(ADDRESS(MATCH(AR625,N625:N630,0)+A625-1,15))</f>
        <v>ESE</v>
      </c>
      <c r="AT625" s="13">
        <f t="shared" ref="AT625" ca="1" si="1677">INDIRECT(ADDRESS(MATCH(AR625,N625:N630,0)+A625-1,16))</f>
        <v>0.29234953703703703</v>
      </c>
    </row>
    <row r="626" spans="1:46">
      <c r="A626" s="11">
        <v>626</v>
      </c>
      <c r="B626" s="57">
        <v>44931</v>
      </c>
      <c r="C626" s="54">
        <v>0.2986111111111111</v>
      </c>
      <c r="D626" s="53">
        <v>-0.8</v>
      </c>
      <c r="E626" s="53">
        <v>12.6</v>
      </c>
      <c r="F626" s="53">
        <v>0</v>
      </c>
      <c r="G626" s="53">
        <v>1.2</v>
      </c>
      <c r="H626" s="53">
        <v>4.0000000000000001E-3</v>
      </c>
      <c r="I626" s="53">
        <v>1.6</v>
      </c>
      <c r="J626" s="53" t="s">
        <v>151</v>
      </c>
      <c r="K626" s="53">
        <v>1.7</v>
      </c>
      <c r="L626" s="53" t="s">
        <v>150</v>
      </c>
      <c r="M626" s="54">
        <v>0.29744212962962963</v>
      </c>
      <c r="N626" s="53">
        <v>2.5</v>
      </c>
      <c r="O626" s="53" t="s">
        <v>150</v>
      </c>
      <c r="P626" s="54">
        <v>0.29234953703703703</v>
      </c>
      <c r="Q626" s="53">
        <v>0.8</v>
      </c>
      <c r="R626" s="53" t="s">
        <v>161</v>
      </c>
      <c r="S626" s="53">
        <v>0.5</v>
      </c>
      <c r="T626" s="53">
        <v>67.7</v>
      </c>
      <c r="U626" s="53">
        <v>16</v>
      </c>
      <c r="V626" s="53">
        <v>6092</v>
      </c>
      <c r="W626" s="53">
        <v>10</v>
      </c>
      <c r="X626" s="53">
        <v>0.49099999999999999</v>
      </c>
      <c r="Y626" s="53">
        <v>18.98</v>
      </c>
      <c r="Z626" s="11">
        <f t="shared" si="1563"/>
        <v>2.4000000000000004</v>
      </c>
      <c r="AA626" s="11">
        <f t="shared" si="1564"/>
        <v>0</v>
      </c>
      <c r="AB626" s="53">
        <f t="shared" si="1565"/>
        <v>0.18880834105939034</v>
      </c>
      <c r="AC626" s="63" t="s">
        <v>204</v>
      </c>
    </row>
    <row r="627" spans="1:46">
      <c r="A627" s="11">
        <v>627</v>
      </c>
      <c r="B627" s="57">
        <v>44931</v>
      </c>
      <c r="C627" s="54">
        <v>0.30555555555555552</v>
      </c>
      <c r="D627" s="53">
        <v>-0.6</v>
      </c>
      <c r="E627" s="53">
        <v>12.6</v>
      </c>
      <c r="F627" s="53">
        <v>0</v>
      </c>
      <c r="G627" s="53">
        <v>0.2</v>
      </c>
      <c r="H627" s="53">
        <v>3.0000000000000001E-3</v>
      </c>
      <c r="I627" s="53">
        <v>0.4</v>
      </c>
      <c r="J627" s="53" t="s">
        <v>156</v>
      </c>
      <c r="K627" s="53">
        <v>1.6</v>
      </c>
      <c r="L627" s="53" t="s">
        <v>151</v>
      </c>
      <c r="M627" s="54">
        <v>0.2986226851851852</v>
      </c>
      <c r="N627" s="53">
        <v>1.4</v>
      </c>
      <c r="O627" s="53" t="s">
        <v>159</v>
      </c>
      <c r="P627" s="54">
        <v>0.30386574074074074</v>
      </c>
      <c r="Q627" s="53">
        <v>0.2</v>
      </c>
      <c r="R627" s="53" t="s">
        <v>153</v>
      </c>
      <c r="S627" s="53">
        <v>0.4</v>
      </c>
      <c r="T627" s="53">
        <v>84.4</v>
      </c>
      <c r="U627" s="53">
        <v>30</v>
      </c>
      <c r="V627" s="53">
        <v>13678</v>
      </c>
      <c r="W627" s="53">
        <v>23</v>
      </c>
      <c r="X627" s="53">
        <v>0.49099999999999999</v>
      </c>
      <c r="Y627" s="53">
        <v>18.98</v>
      </c>
      <c r="Z627" s="11">
        <f t="shared" si="1563"/>
        <v>1.8000000000000003</v>
      </c>
      <c r="AA627" s="11">
        <f t="shared" si="1564"/>
        <v>0</v>
      </c>
      <c r="AB627" s="53">
        <f t="shared" si="1565"/>
        <v>0.18880834105939034</v>
      </c>
      <c r="AC627" s="63" t="s">
        <v>204</v>
      </c>
    </row>
    <row r="628" spans="1:46">
      <c r="A628" s="11">
        <v>628</v>
      </c>
      <c r="B628" s="57">
        <v>44931</v>
      </c>
      <c r="C628" s="54">
        <v>0.3125</v>
      </c>
      <c r="D628" s="53">
        <v>-0.5</v>
      </c>
      <c r="E628" s="53">
        <v>12.7</v>
      </c>
      <c r="F628" s="53">
        <v>0</v>
      </c>
      <c r="G628" s="53">
        <v>0.3</v>
      </c>
      <c r="H628" s="53">
        <v>8.9999999999999993E-3</v>
      </c>
      <c r="I628" s="53">
        <v>0.3</v>
      </c>
      <c r="J628" s="53" t="s">
        <v>156</v>
      </c>
      <c r="K628" s="53">
        <v>0.5</v>
      </c>
      <c r="L628" s="53" t="s">
        <v>156</v>
      </c>
      <c r="M628" s="54">
        <v>0.30883101851851852</v>
      </c>
      <c r="N628" s="53">
        <v>0.7</v>
      </c>
      <c r="O628" s="53" t="s">
        <v>154</v>
      </c>
      <c r="P628" s="54">
        <v>0.31160879629629629</v>
      </c>
      <c r="Q628" s="53">
        <v>0.4</v>
      </c>
      <c r="R628" s="53" t="s">
        <v>161</v>
      </c>
      <c r="S628" s="53">
        <v>0.2</v>
      </c>
      <c r="T628" s="53">
        <v>80.2</v>
      </c>
      <c r="U628" s="53">
        <v>51</v>
      </c>
      <c r="V628" s="53">
        <v>23144</v>
      </c>
      <c r="W628" s="53">
        <v>39</v>
      </c>
      <c r="X628" s="53">
        <v>0.49099999999999999</v>
      </c>
      <c r="Y628" s="53">
        <v>18.98</v>
      </c>
      <c r="Z628" s="11">
        <f t="shared" si="1563"/>
        <v>5.4</v>
      </c>
      <c r="AA628" s="11">
        <f t="shared" si="1564"/>
        <v>0</v>
      </c>
      <c r="AB628" s="53">
        <f t="shared" si="1565"/>
        <v>0.18880834105939034</v>
      </c>
      <c r="AC628" s="63" t="s">
        <v>204</v>
      </c>
    </row>
    <row r="629" spans="1:46">
      <c r="A629" s="11">
        <v>629</v>
      </c>
      <c r="B629" s="57">
        <v>44931</v>
      </c>
      <c r="C629" s="54">
        <v>0.31944444444444448</v>
      </c>
      <c r="D629" s="53">
        <v>-0.6</v>
      </c>
      <c r="E629" s="53">
        <v>12.8</v>
      </c>
      <c r="F629" s="53">
        <v>0</v>
      </c>
      <c r="G629" s="53">
        <v>1</v>
      </c>
      <c r="H629" s="53">
        <v>1.7000000000000001E-2</v>
      </c>
      <c r="I629" s="53">
        <v>0.1</v>
      </c>
      <c r="J629" s="53" t="s">
        <v>160</v>
      </c>
      <c r="K629" s="53">
        <v>0.3</v>
      </c>
      <c r="L629" s="53" t="s">
        <v>160</v>
      </c>
      <c r="M629" s="54">
        <v>0.31268518518518518</v>
      </c>
      <c r="N629" s="53">
        <v>0.7</v>
      </c>
      <c r="O629" s="53" t="s">
        <v>161</v>
      </c>
      <c r="P629" s="54">
        <v>0.31255787037037036</v>
      </c>
      <c r="Q629" s="53">
        <v>0.4</v>
      </c>
      <c r="R629" s="53" t="s">
        <v>157</v>
      </c>
      <c r="S629" s="53">
        <v>0.1</v>
      </c>
      <c r="T629" s="53">
        <v>81.5</v>
      </c>
      <c r="U629" s="53">
        <v>70</v>
      </c>
      <c r="V629" s="53">
        <v>36609</v>
      </c>
      <c r="W629" s="53">
        <v>61</v>
      </c>
      <c r="X629" s="53">
        <v>0.49099999999999999</v>
      </c>
      <c r="Y629" s="53">
        <v>19</v>
      </c>
      <c r="Z629" s="11">
        <f t="shared" si="1563"/>
        <v>10.200000000000001</v>
      </c>
      <c r="AA629" s="11">
        <f t="shared" si="1564"/>
        <v>0</v>
      </c>
      <c r="AB629" s="53">
        <f t="shared" si="1565"/>
        <v>0.18880834105939034</v>
      </c>
      <c r="AC629" s="63" t="s">
        <v>204</v>
      </c>
    </row>
    <row r="630" spans="1:46">
      <c r="A630" s="11">
        <v>630</v>
      </c>
      <c r="B630" s="57">
        <v>44931</v>
      </c>
      <c r="C630" s="54">
        <v>0.3263888888888889</v>
      </c>
      <c r="D630" s="53">
        <v>-0.6</v>
      </c>
      <c r="E630" s="53">
        <v>12.9</v>
      </c>
      <c r="F630" s="53">
        <v>0</v>
      </c>
      <c r="G630" s="53">
        <v>1.7</v>
      </c>
      <c r="H630" s="53">
        <v>2.7E-2</v>
      </c>
      <c r="I630" s="53">
        <v>0.3</v>
      </c>
      <c r="J630" s="53" t="s">
        <v>154</v>
      </c>
      <c r="K630" s="53">
        <v>0.3</v>
      </c>
      <c r="L630" s="53" t="s">
        <v>154</v>
      </c>
      <c r="M630" s="54">
        <v>0.3263888888888889</v>
      </c>
      <c r="N630" s="53">
        <v>0.8</v>
      </c>
      <c r="O630" s="53" t="s">
        <v>160</v>
      </c>
      <c r="P630" s="54">
        <v>0.32478009259259261</v>
      </c>
      <c r="Q630" s="53">
        <v>0.7</v>
      </c>
      <c r="R630" s="53" t="s">
        <v>160</v>
      </c>
      <c r="S630" s="53">
        <v>0.3</v>
      </c>
      <c r="T630" s="53">
        <v>79.599999999999994</v>
      </c>
      <c r="U630" s="53">
        <v>108</v>
      </c>
      <c r="V630" s="53">
        <v>55230</v>
      </c>
      <c r="W630" s="53">
        <v>92</v>
      </c>
      <c r="X630" s="53">
        <v>0.49099999999999999</v>
      </c>
      <c r="Y630" s="53">
        <v>19.04</v>
      </c>
      <c r="Z630" s="11">
        <f t="shared" si="1563"/>
        <v>16.2</v>
      </c>
      <c r="AA630" s="11">
        <f t="shared" si="1564"/>
        <v>0</v>
      </c>
      <c r="AB630" s="53">
        <f t="shared" si="1565"/>
        <v>0.18880834105939034</v>
      </c>
      <c r="AC630" s="63" t="s">
        <v>204</v>
      </c>
    </row>
    <row r="631" spans="1:46">
      <c r="A631" s="11">
        <v>631</v>
      </c>
      <c r="B631" s="57">
        <v>44931</v>
      </c>
      <c r="C631" s="54">
        <v>0.33333333333333331</v>
      </c>
      <c r="D631" s="53">
        <v>-0.5</v>
      </c>
      <c r="E631" s="53">
        <v>13.1</v>
      </c>
      <c r="F631" s="53">
        <v>0</v>
      </c>
      <c r="G631" s="53">
        <v>1.7</v>
      </c>
      <c r="H631" s="53">
        <v>2.5000000000000001E-2</v>
      </c>
      <c r="I631" s="53">
        <v>0.2</v>
      </c>
      <c r="J631" s="53" t="s">
        <v>161</v>
      </c>
      <c r="K631" s="53">
        <v>0.4</v>
      </c>
      <c r="L631" s="53" t="s">
        <v>160</v>
      </c>
      <c r="M631" s="54">
        <v>0.32899305555555552</v>
      </c>
      <c r="N631" s="53">
        <v>0.7</v>
      </c>
      <c r="O631" s="53" t="s">
        <v>160</v>
      </c>
      <c r="P631" s="54">
        <v>0.32643518518518516</v>
      </c>
      <c r="Q631" s="53">
        <v>0</v>
      </c>
      <c r="R631" s="53" t="s">
        <v>161</v>
      </c>
      <c r="S631" s="53">
        <v>0.2</v>
      </c>
      <c r="T631" s="53">
        <v>79.599999999999994</v>
      </c>
      <c r="U631" s="53">
        <v>96</v>
      </c>
      <c r="V631" s="53">
        <v>56362</v>
      </c>
      <c r="W631" s="53">
        <v>94</v>
      </c>
      <c r="X631" s="53">
        <v>0.49099999999999999</v>
      </c>
      <c r="Y631" s="53">
        <v>19.03</v>
      </c>
      <c r="Z631" s="11">
        <f t="shared" si="1563"/>
        <v>15.000000000000004</v>
      </c>
      <c r="AA631" s="11">
        <f t="shared" si="1564"/>
        <v>0</v>
      </c>
      <c r="AB631" s="53">
        <f t="shared" si="1565"/>
        <v>0.18880834105939034</v>
      </c>
      <c r="AC631" s="63" t="s">
        <v>204</v>
      </c>
      <c r="AE631" s="11">
        <f t="shared" ref="AE631" si="1678">SUM(F631:F636)</f>
        <v>0</v>
      </c>
      <c r="AF631" s="11">
        <f t="shared" ref="AF631" si="1679">AVERAGE(AB631:AB636)</f>
        <v>0.18880834105939034</v>
      </c>
      <c r="AG631" s="11">
        <f t="shared" ref="AG631" si="1680">AVERAGE(G631:G636)</f>
        <v>2.8833333333333329</v>
      </c>
      <c r="AH631" s="11" t="e">
        <f t="shared" ref="AH631" si="1681">AVERAGE(AC631:AC636)</f>
        <v>#DIV/0!</v>
      </c>
      <c r="AI631" s="11">
        <f t="shared" ref="AI631" si="1682">AVERAGE(T631:T636)</f>
        <v>77.7</v>
      </c>
      <c r="AJ631" s="11">
        <f t="shared" ref="AJ631" si="1683">SUMIF(H631:H636,"&gt;0",H631:H636)</f>
        <v>0.51400000000000001</v>
      </c>
      <c r="AK631" s="17">
        <f t="shared" ref="AK631" si="1684">SUM(AA631:AA636)/60</f>
        <v>0</v>
      </c>
      <c r="AL631" s="17">
        <f t="shared" ref="AL631" si="1685">SUM(V631:V636)</f>
        <v>1018931</v>
      </c>
      <c r="AM631" s="17">
        <f t="shared" ref="AM631" si="1686">AVERAGE(W631:W636)</f>
        <v>283</v>
      </c>
      <c r="AN631" s="11">
        <f t="shared" ref="AN631" si="1687">AVERAGE(I631:I636)</f>
        <v>0.25000000000000006</v>
      </c>
      <c r="AO631" s="11">
        <f t="shared" ref="AO631" si="1688">MAX(K631:K636)</f>
        <v>0.6</v>
      </c>
      <c r="AP631" s="13" t="str">
        <f t="shared" ref="AP631" ca="1" si="1689">INDIRECT(ADDRESS(MATCH(AO631,K631:K636,0)+A631-1,12))</f>
        <v>SSE</v>
      </c>
      <c r="AQ631" s="13">
        <f t="shared" ref="AQ631" ca="1" si="1690">INDIRECT(ADDRESS(MATCH(AO631,K631:K636,0)+A631-1,13))</f>
        <v>0.34472222222222221</v>
      </c>
      <c r="AR631" s="11">
        <f t="shared" ref="AR631" si="1691">MAX(N631:N636)</f>
        <v>1.5</v>
      </c>
      <c r="AS631" s="13" t="str">
        <f t="shared" ref="AS631" ca="1" si="1692">INDIRECT(ADDRESS(MATCH(AR631,N631:N636,0)+A631-1,15))</f>
        <v>SE</v>
      </c>
      <c r="AT631" s="13">
        <f t="shared" ref="AT631" ca="1" si="1693">INDIRECT(ADDRESS(MATCH(AR631,N631:N636,0)+A631-1,16))</f>
        <v>0.33912037037037041</v>
      </c>
    </row>
    <row r="632" spans="1:46">
      <c r="A632" s="11">
        <v>632</v>
      </c>
      <c r="B632" s="57">
        <v>44931</v>
      </c>
      <c r="C632" s="54">
        <v>0.34027777777777773</v>
      </c>
      <c r="D632" s="53">
        <v>-0.3</v>
      </c>
      <c r="E632" s="53">
        <v>13.5</v>
      </c>
      <c r="F632" s="53">
        <v>0</v>
      </c>
      <c r="G632" s="53">
        <v>2.1</v>
      </c>
      <c r="H632" s="53">
        <v>3.9E-2</v>
      </c>
      <c r="I632" s="53">
        <v>0.3</v>
      </c>
      <c r="J632" s="53" t="s">
        <v>156</v>
      </c>
      <c r="K632" s="53">
        <v>0.3</v>
      </c>
      <c r="L632" s="53" t="s">
        <v>160</v>
      </c>
      <c r="M632" s="54">
        <v>0.3401851851851852</v>
      </c>
      <c r="N632" s="53">
        <v>1.5</v>
      </c>
      <c r="O632" s="53" t="s">
        <v>151</v>
      </c>
      <c r="P632" s="54">
        <v>0.33912037037037041</v>
      </c>
      <c r="Q632" s="53">
        <v>0</v>
      </c>
      <c r="R632" s="53" t="s">
        <v>151</v>
      </c>
      <c r="S632" s="53">
        <v>0.5</v>
      </c>
      <c r="T632" s="53">
        <v>79</v>
      </c>
      <c r="U632" s="53">
        <v>160</v>
      </c>
      <c r="V632" s="53">
        <v>84187</v>
      </c>
      <c r="W632" s="53">
        <v>140</v>
      </c>
      <c r="X632" s="53">
        <v>0.49099999999999999</v>
      </c>
      <c r="Y632" s="53">
        <v>19.18</v>
      </c>
      <c r="Z632" s="11">
        <f t="shared" si="1563"/>
        <v>23.400000000000002</v>
      </c>
      <c r="AA632" s="11">
        <f t="shared" si="1564"/>
        <v>0</v>
      </c>
      <c r="AB632" s="53">
        <f t="shared" si="1565"/>
        <v>0.18880834105939034</v>
      </c>
      <c r="AC632" s="63" t="s">
        <v>204</v>
      </c>
    </row>
    <row r="633" spans="1:46">
      <c r="A633" s="11">
        <v>633</v>
      </c>
      <c r="B633" s="57">
        <v>44931</v>
      </c>
      <c r="C633" s="54">
        <v>0.34722222222222227</v>
      </c>
      <c r="D633" s="53">
        <v>0</v>
      </c>
      <c r="E633" s="53">
        <v>14.5</v>
      </c>
      <c r="F633" s="53">
        <v>0</v>
      </c>
      <c r="G633" s="53">
        <v>2.2999999999999998</v>
      </c>
      <c r="H633" s="53">
        <v>8.1000000000000003E-2</v>
      </c>
      <c r="I633" s="53">
        <v>0.3</v>
      </c>
      <c r="J633" s="53" t="s">
        <v>156</v>
      </c>
      <c r="K633" s="53">
        <v>0.6</v>
      </c>
      <c r="L633" s="53" t="s">
        <v>159</v>
      </c>
      <c r="M633" s="54">
        <v>0.34472222222222221</v>
      </c>
      <c r="N633" s="53">
        <v>0.9</v>
      </c>
      <c r="O633" s="53" t="s">
        <v>151</v>
      </c>
      <c r="P633" s="54">
        <v>0.34422453703703698</v>
      </c>
      <c r="Q633" s="53">
        <v>0.1</v>
      </c>
      <c r="R633" s="53" t="s">
        <v>153</v>
      </c>
      <c r="S633" s="53">
        <v>0.3</v>
      </c>
      <c r="T633" s="53">
        <v>78</v>
      </c>
      <c r="U633" s="53">
        <v>348</v>
      </c>
      <c r="V633" s="53">
        <v>159097</v>
      </c>
      <c r="W633" s="53">
        <v>265</v>
      </c>
      <c r="X633" s="53">
        <v>0.49099999999999999</v>
      </c>
      <c r="Y633" s="53">
        <v>19.46</v>
      </c>
      <c r="Z633" s="11">
        <f t="shared" si="1563"/>
        <v>48.6</v>
      </c>
      <c r="AA633" s="11">
        <f t="shared" si="1564"/>
        <v>0</v>
      </c>
      <c r="AB633" s="53">
        <f t="shared" si="1565"/>
        <v>0.18880834105939034</v>
      </c>
      <c r="AC633" s="63" t="s">
        <v>204</v>
      </c>
    </row>
    <row r="634" spans="1:46">
      <c r="A634" s="11">
        <v>634</v>
      </c>
      <c r="B634" s="57">
        <v>44931</v>
      </c>
      <c r="C634" s="54">
        <v>0.35416666666666669</v>
      </c>
      <c r="D634" s="53">
        <v>0.6</v>
      </c>
      <c r="E634" s="53">
        <v>14.1</v>
      </c>
      <c r="F634" s="53">
        <v>0</v>
      </c>
      <c r="G634" s="53">
        <v>3.3</v>
      </c>
      <c r="H634" s="53">
        <v>0.107</v>
      </c>
      <c r="I634" s="53">
        <v>0.5</v>
      </c>
      <c r="J634" s="53" t="s">
        <v>157</v>
      </c>
      <c r="K634" s="53">
        <v>0.5</v>
      </c>
      <c r="L634" s="53" t="s">
        <v>157</v>
      </c>
      <c r="M634" s="54">
        <v>0.35416666666666669</v>
      </c>
      <c r="N634" s="53">
        <v>1.4</v>
      </c>
      <c r="O634" s="53" t="s">
        <v>150</v>
      </c>
      <c r="P634" s="54">
        <v>0.35266203703703702</v>
      </c>
      <c r="Q634" s="53">
        <v>0.8</v>
      </c>
      <c r="R634" s="53" t="s">
        <v>150</v>
      </c>
      <c r="S634" s="53">
        <v>0.4</v>
      </c>
      <c r="T634" s="53">
        <v>78.2</v>
      </c>
      <c r="U634" s="53">
        <v>321</v>
      </c>
      <c r="V634" s="53">
        <v>205857</v>
      </c>
      <c r="W634" s="53">
        <v>343</v>
      </c>
      <c r="X634" s="53">
        <v>0.49099999999999999</v>
      </c>
      <c r="Y634" s="53">
        <v>19.21</v>
      </c>
      <c r="Z634" s="11">
        <f t="shared" si="1563"/>
        <v>64.199999999999989</v>
      </c>
      <c r="AA634" s="11">
        <f t="shared" si="1564"/>
        <v>0</v>
      </c>
      <c r="AB634" s="53">
        <f t="shared" si="1565"/>
        <v>0.18880834105939034</v>
      </c>
      <c r="AC634" s="63" t="s">
        <v>204</v>
      </c>
    </row>
    <row r="635" spans="1:46">
      <c r="A635" s="11">
        <v>635</v>
      </c>
      <c r="B635" s="57">
        <v>44931</v>
      </c>
      <c r="C635" s="54">
        <v>0.3611111111111111</v>
      </c>
      <c r="D635" s="53">
        <v>1.5</v>
      </c>
      <c r="E635" s="53">
        <v>14.9</v>
      </c>
      <c r="F635" s="53">
        <v>0</v>
      </c>
      <c r="G635" s="53">
        <v>3.5</v>
      </c>
      <c r="H635" s="53">
        <v>0.127</v>
      </c>
      <c r="I635" s="53">
        <v>0.1</v>
      </c>
      <c r="J635" s="53" t="s">
        <v>161</v>
      </c>
      <c r="K635" s="53">
        <v>0.5</v>
      </c>
      <c r="L635" s="53" t="s">
        <v>162</v>
      </c>
      <c r="M635" s="54">
        <v>0.35421296296296295</v>
      </c>
      <c r="N635" s="53">
        <v>0.8</v>
      </c>
      <c r="O635" s="53" t="s">
        <v>150</v>
      </c>
      <c r="P635" s="54">
        <v>0.35424768518518518</v>
      </c>
      <c r="Q635" s="53">
        <v>0</v>
      </c>
      <c r="R635" s="53" t="s">
        <v>159</v>
      </c>
      <c r="S635" s="53">
        <v>0.2</v>
      </c>
      <c r="T635" s="53">
        <v>77</v>
      </c>
      <c r="U635" s="53">
        <v>467</v>
      </c>
      <c r="V635" s="53">
        <v>247204</v>
      </c>
      <c r="W635" s="53">
        <v>412</v>
      </c>
      <c r="X635" s="53">
        <v>0.49099999999999999</v>
      </c>
      <c r="Y635" s="53">
        <v>19.420000000000002</v>
      </c>
      <c r="Z635" s="11">
        <f t="shared" si="1563"/>
        <v>76.2</v>
      </c>
      <c r="AA635" s="11">
        <f t="shared" si="1564"/>
        <v>0</v>
      </c>
      <c r="AB635" s="53">
        <f t="shared" si="1565"/>
        <v>0.18880834105939034</v>
      </c>
      <c r="AC635" s="63" t="s">
        <v>204</v>
      </c>
    </row>
    <row r="636" spans="1:46">
      <c r="A636" s="11">
        <v>636</v>
      </c>
      <c r="B636" s="57">
        <v>44931</v>
      </c>
      <c r="C636" s="54">
        <v>0.36805555555555558</v>
      </c>
      <c r="D636" s="53">
        <v>2.6</v>
      </c>
      <c r="E636" s="53">
        <v>14.8</v>
      </c>
      <c r="F636" s="53">
        <v>0</v>
      </c>
      <c r="G636" s="53">
        <v>4.4000000000000004</v>
      </c>
      <c r="H636" s="53">
        <v>0.13500000000000001</v>
      </c>
      <c r="I636" s="53">
        <v>0.1</v>
      </c>
      <c r="J636" s="53" t="s">
        <v>155</v>
      </c>
      <c r="K636" s="53">
        <v>0.2</v>
      </c>
      <c r="L636" s="53" t="s">
        <v>158</v>
      </c>
      <c r="M636" s="54">
        <v>0.36629629629629629</v>
      </c>
      <c r="N636" s="53">
        <v>0.9</v>
      </c>
      <c r="O636" s="53" t="s">
        <v>158</v>
      </c>
      <c r="P636" s="54">
        <v>0.36179398148148145</v>
      </c>
      <c r="Q636" s="53">
        <v>0</v>
      </c>
      <c r="R636" s="53" t="s">
        <v>155</v>
      </c>
      <c r="S636" s="53">
        <v>0.2</v>
      </c>
      <c r="T636" s="53">
        <v>74.400000000000006</v>
      </c>
      <c r="U636" s="53">
        <v>499</v>
      </c>
      <c r="V636" s="53">
        <v>266224</v>
      </c>
      <c r="W636" s="53">
        <v>444</v>
      </c>
      <c r="X636" s="53">
        <v>0.49099999999999999</v>
      </c>
      <c r="Y636" s="53">
        <v>19.420000000000002</v>
      </c>
      <c r="Z636" s="11">
        <f t="shared" si="1563"/>
        <v>81.000000000000014</v>
      </c>
      <c r="AA636" s="11">
        <f t="shared" si="1564"/>
        <v>0</v>
      </c>
      <c r="AB636" s="53">
        <f t="shared" si="1565"/>
        <v>0.18880834105939034</v>
      </c>
      <c r="AC636" s="63" t="s">
        <v>204</v>
      </c>
    </row>
    <row r="637" spans="1:46">
      <c r="A637" s="11">
        <v>637</v>
      </c>
      <c r="B637" s="57">
        <v>44931</v>
      </c>
      <c r="C637" s="54">
        <v>0.375</v>
      </c>
      <c r="D637" s="53">
        <v>3.9</v>
      </c>
      <c r="E637" s="53">
        <v>14.8</v>
      </c>
      <c r="F637" s="53">
        <v>0</v>
      </c>
      <c r="G637" s="53">
        <v>5.7</v>
      </c>
      <c r="H637" s="53">
        <v>0.13</v>
      </c>
      <c r="I637" s="53">
        <v>0</v>
      </c>
      <c r="J637" s="53" t="s">
        <v>158</v>
      </c>
      <c r="K637" s="53">
        <v>0.1</v>
      </c>
      <c r="L637" s="53" t="s">
        <v>155</v>
      </c>
      <c r="M637" s="54">
        <v>0.36817129629629625</v>
      </c>
      <c r="N637" s="53">
        <v>0.4</v>
      </c>
      <c r="O637" s="53" t="s">
        <v>154</v>
      </c>
      <c r="P637" s="54">
        <v>0.36964120370370374</v>
      </c>
      <c r="Q637" s="53">
        <v>0</v>
      </c>
      <c r="R637" s="53" t="s">
        <v>157</v>
      </c>
      <c r="S637" s="53">
        <v>0.1</v>
      </c>
      <c r="T637" s="53">
        <v>74.8</v>
      </c>
      <c r="U637" s="53">
        <v>451</v>
      </c>
      <c r="V637" s="53">
        <v>271886</v>
      </c>
      <c r="W637" s="53">
        <v>453</v>
      </c>
      <c r="X637" s="53">
        <v>0.49099999999999999</v>
      </c>
      <c r="Y637" s="53">
        <v>19.46</v>
      </c>
      <c r="Z637" s="11">
        <f t="shared" si="1563"/>
        <v>78</v>
      </c>
      <c r="AA637" s="11">
        <f t="shared" si="1564"/>
        <v>0</v>
      </c>
      <c r="AB637" s="53">
        <f t="shared" si="1565"/>
        <v>0.18880834105939034</v>
      </c>
      <c r="AC637" s="63" t="s">
        <v>204</v>
      </c>
      <c r="AE637" s="11">
        <f t="shared" ref="AE637" si="1694">SUM(F637:F642)</f>
        <v>0</v>
      </c>
      <c r="AF637" s="11">
        <f t="shared" ref="AF637" si="1695">AVERAGE(AB637:AB642)</f>
        <v>0.18857342107784367</v>
      </c>
      <c r="AG637" s="11">
        <f t="shared" ref="AG637" si="1696">AVERAGE(G637:G642)</f>
        <v>7.2833333333333323</v>
      </c>
      <c r="AH637" s="11" t="e">
        <f t="shared" ref="AH637" si="1697">AVERAGE(AC637:AC642)</f>
        <v>#DIV/0!</v>
      </c>
      <c r="AI637" s="11">
        <f t="shared" ref="AI637" si="1698">AVERAGE(T637:T642)</f>
        <v>58.800000000000004</v>
      </c>
      <c r="AJ637" s="11">
        <f t="shared" ref="AJ637" si="1699">SUMIF(H637:H642,"&gt;0",H637:H642)</f>
        <v>1.044</v>
      </c>
      <c r="AK637" s="17">
        <f t="shared" ref="AK637" si="1700">SUM(AA637:AA642)/60</f>
        <v>0.16666666666666666</v>
      </c>
      <c r="AL637" s="17">
        <f t="shared" ref="AL637" si="1701">SUM(V637:V642)</f>
        <v>2126734</v>
      </c>
      <c r="AM637" s="17">
        <f t="shared" ref="AM637" si="1702">AVERAGE(W637:W642)</f>
        <v>590.83333333333337</v>
      </c>
      <c r="AN637" s="11">
        <f t="shared" ref="AN637" si="1703">AVERAGE(I637:I642)</f>
        <v>0.83333333333333337</v>
      </c>
      <c r="AO637" s="11">
        <f t="shared" ref="AO637" si="1704">MAX(K637:K642)</f>
        <v>1.9</v>
      </c>
      <c r="AP637" s="13" t="str">
        <f t="shared" ref="AP637" ca="1" si="1705">INDIRECT(ADDRESS(MATCH(AO637,K637:K642,0)+A637-1,12))</f>
        <v>SSW</v>
      </c>
      <c r="AQ637" s="13">
        <f t="shared" ref="AQ637" ca="1" si="1706">INDIRECT(ADDRESS(MATCH(AO637,K637:K642,0)+A637-1,13))</f>
        <v>0.40598379629629627</v>
      </c>
      <c r="AR637" s="11">
        <f t="shared" ref="AR637" si="1707">MAX(N637:N642)</f>
        <v>3</v>
      </c>
      <c r="AS637" s="13" t="str">
        <f t="shared" ref="AS637" ca="1" si="1708">INDIRECT(ADDRESS(MATCH(AR637,N637:N642,0)+A637-1,15))</f>
        <v>S</v>
      </c>
      <c r="AT637" s="13">
        <f t="shared" ref="AT637" ca="1" si="1709">INDIRECT(ADDRESS(MATCH(AR637,N637:N642,0)+A637-1,16))</f>
        <v>0.4042013888888889</v>
      </c>
    </row>
    <row r="638" spans="1:46">
      <c r="A638" s="11">
        <v>638</v>
      </c>
      <c r="B638" s="57">
        <v>44931</v>
      </c>
      <c r="C638" s="54">
        <v>0.38194444444444442</v>
      </c>
      <c r="D638" s="53">
        <v>5.3</v>
      </c>
      <c r="E638" s="53">
        <v>14.8</v>
      </c>
      <c r="F638" s="53">
        <v>0</v>
      </c>
      <c r="G638" s="53">
        <v>5.9</v>
      </c>
      <c r="H638" s="53">
        <v>0.16300000000000001</v>
      </c>
      <c r="I638" s="53">
        <v>0.1</v>
      </c>
      <c r="J638" s="53" t="s">
        <v>155</v>
      </c>
      <c r="K638" s="53">
        <v>0.1</v>
      </c>
      <c r="L638" s="53" t="s">
        <v>155</v>
      </c>
      <c r="M638" s="54">
        <v>0.38194444444444442</v>
      </c>
      <c r="N638" s="53">
        <v>0.7</v>
      </c>
      <c r="O638" s="53" t="s">
        <v>160</v>
      </c>
      <c r="P638" s="54">
        <v>0.38186342592592593</v>
      </c>
      <c r="Q638" s="53">
        <v>0.6</v>
      </c>
      <c r="R638" s="53" t="s">
        <v>160</v>
      </c>
      <c r="S638" s="53">
        <v>0.2</v>
      </c>
      <c r="T638" s="53">
        <v>70.599999999999994</v>
      </c>
      <c r="U638" s="53">
        <v>504</v>
      </c>
      <c r="V638" s="53">
        <v>328077</v>
      </c>
      <c r="W638" s="53">
        <v>547</v>
      </c>
      <c r="X638" s="53">
        <v>0.49099999999999999</v>
      </c>
      <c r="Y638" s="53">
        <v>19.43</v>
      </c>
      <c r="Z638" s="11">
        <f t="shared" si="1563"/>
        <v>97.8</v>
      </c>
      <c r="AA638" s="11">
        <f t="shared" si="1564"/>
        <v>0</v>
      </c>
      <c r="AB638" s="53">
        <f t="shared" si="1565"/>
        <v>0.18880834105939034</v>
      </c>
      <c r="AC638" s="63" t="s">
        <v>204</v>
      </c>
    </row>
    <row r="639" spans="1:46">
      <c r="A639" s="11">
        <v>639</v>
      </c>
      <c r="B639" s="57">
        <v>44931</v>
      </c>
      <c r="C639" s="54">
        <v>0.3888888888888889</v>
      </c>
      <c r="D639" s="53">
        <v>6.7</v>
      </c>
      <c r="E639" s="53">
        <v>14.8</v>
      </c>
      <c r="F639" s="53">
        <v>0</v>
      </c>
      <c r="G639" s="53">
        <v>7.5</v>
      </c>
      <c r="H639" s="53">
        <v>0.19700000000000001</v>
      </c>
      <c r="I639" s="53">
        <v>0.8</v>
      </c>
      <c r="J639" s="53" t="s">
        <v>153</v>
      </c>
      <c r="K639" s="53">
        <v>0.8</v>
      </c>
      <c r="L639" s="53" t="s">
        <v>153</v>
      </c>
      <c r="M639" s="54">
        <v>0.3888888888888889</v>
      </c>
      <c r="N639" s="53">
        <v>2.2999999999999998</v>
      </c>
      <c r="O639" s="53" t="s">
        <v>156</v>
      </c>
      <c r="P639" s="54">
        <v>0.38836805555555554</v>
      </c>
      <c r="Q639" s="53">
        <v>2</v>
      </c>
      <c r="R639" s="53" t="s">
        <v>156</v>
      </c>
      <c r="S639" s="53">
        <v>0.6</v>
      </c>
      <c r="T639" s="53">
        <v>57.4</v>
      </c>
      <c r="U639" s="53">
        <v>655</v>
      </c>
      <c r="V639" s="53">
        <v>385900</v>
      </c>
      <c r="W639" s="53">
        <v>643</v>
      </c>
      <c r="X639" s="53">
        <v>0.49099999999999999</v>
      </c>
      <c r="Y639" s="53">
        <v>19.43</v>
      </c>
      <c r="Z639" s="11">
        <f t="shared" si="1563"/>
        <v>118.2</v>
      </c>
      <c r="AA639" s="11">
        <f t="shared" si="1564"/>
        <v>0</v>
      </c>
      <c r="AB639" s="53">
        <f t="shared" si="1565"/>
        <v>0.18880834105939034</v>
      </c>
      <c r="AC639" s="63" t="s">
        <v>204</v>
      </c>
    </row>
    <row r="640" spans="1:46">
      <c r="A640" s="11">
        <v>640</v>
      </c>
      <c r="B640" s="57">
        <v>44931</v>
      </c>
      <c r="C640" s="54">
        <v>0.39583333333333331</v>
      </c>
      <c r="D640" s="53">
        <v>8.1999999999999993</v>
      </c>
      <c r="E640" s="53">
        <v>14.7</v>
      </c>
      <c r="F640" s="53">
        <v>0</v>
      </c>
      <c r="G640" s="53">
        <v>8.1999999999999993</v>
      </c>
      <c r="H640" s="53">
        <v>0.16700000000000001</v>
      </c>
      <c r="I640" s="53">
        <v>1.3</v>
      </c>
      <c r="J640" s="53" t="s">
        <v>153</v>
      </c>
      <c r="K640" s="53">
        <v>1.5</v>
      </c>
      <c r="L640" s="53" t="s">
        <v>153</v>
      </c>
      <c r="M640" s="54">
        <v>0.39355324074074072</v>
      </c>
      <c r="N640" s="53">
        <v>2.4</v>
      </c>
      <c r="O640" s="53" t="s">
        <v>153</v>
      </c>
      <c r="P640" s="54">
        <v>0.3897916666666667</v>
      </c>
      <c r="Q640" s="53">
        <v>1.4</v>
      </c>
      <c r="R640" s="53" t="s">
        <v>156</v>
      </c>
      <c r="S640" s="53">
        <v>0.5</v>
      </c>
      <c r="T640" s="53">
        <v>50.9</v>
      </c>
      <c r="U640" s="53">
        <v>506</v>
      </c>
      <c r="V640" s="53">
        <v>345491</v>
      </c>
      <c r="W640" s="53">
        <v>576</v>
      </c>
      <c r="X640" s="53">
        <v>0.49</v>
      </c>
      <c r="Y640" s="53">
        <v>19.45</v>
      </c>
      <c r="Z640" s="11">
        <f t="shared" si="1563"/>
        <v>100.20000000000002</v>
      </c>
      <c r="AA640" s="11">
        <f t="shared" si="1564"/>
        <v>0</v>
      </c>
      <c r="AB640" s="53">
        <f t="shared" si="1565"/>
        <v>0.18833850109629696</v>
      </c>
      <c r="AC640" s="63" t="s">
        <v>204</v>
      </c>
    </row>
    <row r="641" spans="1:46">
      <c r="A641" s="11">
        <v>641</v>
      </c>
      <c r="B641" s="57">
        <v>44931</v>
      </c>
      <c r="C641" s="54">
        <v>0.40277777777777773</v>
      </c>
      <c r="D641" s="53">
        <v>9.4</v>
      </c>
      <c r="E641" s="53">
        <v>14.7</v>
      </c>
      <c r="F641" s="53">
        <v>0</v>
      </c>
      <c r="G641" s="53">
        <v>8</v>
      </c>
      <c r="H641" s="53">
        <v>0.16</v>
      </c>
      <c r="I641" s="53">
        <v>1.5</v>
      </c>
      <c r="J641" s="53" t="s">
        <v>156</v>
      </c>
      <c r="K641" s="53">
        <v>1.5</v>
      </c>
      <c r="L641" s="53" t="s">
        <v>156</v>
      </c>
      <c r="M641" s="54">
        <v>0.40277777777777773</v>
      </c>
      <c r="N641" s="53">
        <v>2.9</v>
      </c>
      <c r="O641" s="53" t="s">
        <v>160</v>
      </c>
      <c r="P641" s="54">
        <v>0.40100694444444446</v>
      </c>
      <c r="Q641" s="53">
        <v>1.6</v>
      </c>
      <c r="R641" s="53" t="s">
        <v>160</v>
      </c>
      <c r="S641" s="53">
        <v>0.7</v>
      </c>
      <c r="T641" s="53">
        <v>50.3</v>
      </c>
      <c r="U641" s="53">
        <v>721</v>
      </c>
      <c r="V641" s="53">
        <v>335972</v>
      </c>
      <c r="W641" s="53">
        <v>560</v>
      </c>
      <c r="X641" s="53">
        <v>0.49</v>
      </c>
      <c r="Y641" s="53">
        <v>19.47</v>
      </c>
      <c r="Z641" s="11">
        <f t="shared" si="1563"/>
        <v>96</v>
      </c>
      <c r="AA641" s="11">
        <f t="shared" si="1564"/>
        <v>0</v>
      </c>
      <c r="AB641" s="53">
        <f t="shared" si="1565"/>
        <v>0.18833850109629696</v>
      </c>
      <c r="AC641" s="63" t="s">
        <v>204</v>
      </c>
    </row>
    <row r="642" spans="1:46">
      <c r="A642" s="11">
        <v>642</v>
      </c>
      <c r="B642" s="57">
        <v>44931</v>
      </c>
      <c r="C642" s="54">
        <v>0.40972222222222227</v>
      </c>
      <c r="D642" s="53">
        <v>10.6</v>
      </c>
      <c r="E642" s="53">
        <v>14.7</v>
      </c>
      <c r="F642" s="53">
        <v>0</v>
      </c>
      <c r="G642" s="53">
        <v>8.4</v>
      </c>
      <c r="H642" s="53">
        <v>0.22700000000000001</v>
      </c>
      <c r="I642" s="53">
        <v>1.3</v>
      </c>
      <c r="J642" s="53" t="s">
        <v>156</v>
      </c>
      <c r="K642" s="53">
        <v>1.9</v>
      </c>
      <c r="L642" s="53" t="s">
        <v>156</v>
      </c>
      <c r="M642" s="54">
        <v>0.40598379629629627</v>
      </c>
      <c r="N642" s="53">
        <v>3</v>
      </c>
      <c r="O642" s="53" t="s">
        <v>153</v>
      </c>
      <c r="P642" s="54">
        <v>0.4042013888888889</v>
      </c>
      <c r="Q642" s="53">
        <v>1.1000000000000001</v>
      </c>
      <c r="R642" s="53" t="s">
        <v>156</v>
      </c>
      <c r="S642" s="53">
        <v>0.5</v>
      </c>
      <c r="T642" s="53">
        <v>48.8</v>
      </c>
      <c r="U642" s="53">
        <v>851</v>
      </c>
      <c r="V642" s="53">
        <v>459408</v>
      </c>
      <c r="W642" s="53">
        <v>766</v>
      </c>
      <c r="X642" s="53">
        <v>0.49</v>
      </c>
      <c r="Y642" s="53">
        <v>19.47</v>
      </c>
      <c r="Z642" s="11">
        <f t="shared" si="1563"/>
        <v>136.19999999999999</v>
      </c>
      <c r="AA642" s="11">
        <f t="shared" si="1564"/>
        <v>10</v>
      </c>
      <c r="AB642" s="53">
        <f t="shared" si="1565"/>
        <v>0.18833850109629696</v>
      </c>
      <c r="AC642" s="63" t="s">
        <v>204</v>
      </c>
    </row>
    <row r="643" spans="1:46">
      <c r="A643" s="11">
        <v>643</v>
      </c>
      <c r="B643" s="57">
        <v>44931</v>
      </c>
      <c r="C643" s="54">
        <v>0.41666666666666669</v>
      </c>
      <c r="D643" s="53">
        <v>11.5</v>
      </c>
      <c r="E643" s="53">
        <v>14.7</v>
      </c>
      <c r="F643" s="53">
        <v>0</v>
      </c>
      <c r="G643" s="53">
        <v>8.6</v>
      </c>
      <c r="H643" s="53">
        <v>0.24099999999999999</v>
      </c>
      <c r="I643" s="53">
        <v>1.6</v>
      </c>
      <c r="J643" s="53" t="s">
        <v>156</v>
      </c>
      <c r="K643" s="53">
        <v>1.6</v>
      </c>
      <c r="L643" s="53" t="s">
        <v>156</v>
      </c>
      <c r="M643" s="54">
        <v>0.41592592592592598</v>
      </c>
      <c r="N643" s="53">
        <v>2.6</v>
      </c>
      <c r="O643" s="53" t="s">
        <v>160</v>
      </c>
      <c r="P643" s="54">
        <v>0.41484953703703703</v>
      </c>
      <c r="Q643" s="53">
        <v>0.7</v>
      </c>
      <c r="R643" s="53" t="s">
        <v>160</v>
      </c>
      <c r="S643" s="53">
        <v>0.5</v>
      </c>
      <c r="T643" s="53">
        <v>48.2</v>
      </c>
      <c r="U643" s="53">
        <v>477</v>
      </c>
      <c r="V643" s="53">
        <v>488848</v>
      </c>
      <c r="W643" s="53">
        <v>815</v>
      </c>
      <c r="X643" s="53">
        <v>0.49</v>
      </c>
      <c r="Y643" s="53">
        <v>19.46</v>
      </c>
      <c r="Z643" s="11">
        <f t="shared" si="1563"/>
        <v>144.6</v>
      </c>
      <c r="AA643" s="11">
        <f t="shared" si="1564"/>
        <v>10</v>
      </c>
      <c r="AB643" s="53">
        <f t="shared" si="1565"/>
        <v>0.18833850109629696</v>
      </c>
      <c r="AC643" s="63" t="s">
        <v>204</v>
      </c>
      <c r="AE643" s="11">
        <f t="shared" ref="AE643" si="1710">SUM(F643:F648)</f>
        <v>0</v>
      </c>
      <c r="AF643" s="11">
        <f t="shared" ref="AF643" si="1711">AVERAGE(AB643:AB648)</f>
        <v>0.18833850109629699</v>
      </c>
      <c r="AG643" s="11">
        <f t="shared" ref="AG643" si="1712">AVERAGE(G643:G648)</f>
        <v>9.1333333333333329</v>
      </c>
      <c r="AH643" s="11" t="e">
        <f t="shared" ref="AH643" si="1713">AVERAGE(AC643:AC648)</f>
        <v>#DIV/0!</v>
      </c>
      <c r="AI643" s="11">
        <f t="shared" ref="AI643" si="1714">AVERAGE(T643:T648)</f>
        <v>46.183333333333337</v>
      </c>
      <c r="AJ643" s="11">
        <f t="shared" ref="AJ643" si="1715">SUMIF(H643:H648,"&gt;0",H643:H648)</f>
        <v>1.5290000000000001</v>
      </c>
      <c r="AK643" s="17">
        <f t="shared" ref="AK643" si="1716">SUM(AA643:AA648)/60</f>
        <v>1</v>
      </c>
      <c r="AL643" s="17">
        <f t="shared" ref="AL643" si="1717">SUM(V643:V648)</f>
        <v>3123264</v>
      </c>
      <c r="AM643" s="17">
        <f t="shared" ref="AM643" si="1718">AVERAGE(W643:W648)</f>
        <v>867.66666666666663</v>
      </c>
      <c r="AN643" s="11">
        <f t="shared" ref="AN643" si="1719">AVERAGE(I643:I648)</f>
        <v>1.4833333333333334</v>
      </c>
      <c r="AO643" s="11">
        <f t="shared" ref="AO643" si="1720">MAX(K643:K648)</f>
        <v>2.5</v>
      </c>
      <c r="AP643" s="13" t="str">
        <f t="shared" ref="AP643" ca="1" si="1721">INDIRECT(ADDRESS(MATCH(AO643,K643:K648,0)+A643-1,12))</f>
        <v>SW</v>
      </c>
      <c r="AQ643" s="13">
        <f t="shared" ref="AQ643" ca="1" si="1722">INDIRECT(ADDRESS(MATCH(AO643,K643:K648,0)+A643-1,13))</f>
        <v>0.4406018518518518</v>
      </c>
      <c r="AR643" s="11">
        <f t="shared" ref="AR643" si="1723">MAX(N643:N648)</f>
        <v>5.0999999999999996</v>
      </c>
      <c r="AS643" s="13" t="str">
        <f t="shared" ref="AS643" ca="1" si="1724">INDIRECT(ADDRESS(MATCH(AR643,N643:N648,0)+A643-1,15))</f>
        <v>WSW</v>
      </c>
      <c r="AT643" s="13">
        <f t="shared" ref="AT643" ca="1" si="1725">INDIRECT(ADDRESS(MATCH(AR643,N643:N648,0)+A643-1,16))</f>
        <v>0.43590277777777775</v>
      </c>
    </row>
    <row r="644" spans="1:46">
      <c r="A644" s="11">
        <v>644</v>
      </c>
      <c r="B644" s="57">
        <v>44931</v>
      </c>
      <c r="C644" s="54">
        <v>0.4236111111111111</v>
      </c>
      <c r="D644" s="53">
        <v>12.5</v>
      </c>
      <c r="E644" s="53">
        <v>14.6</v>
      </c>
      <c r="F644" s="53">
        <v>0</v>
      </c>
      <c r="G644" s="53">
        <v>8.8000000000000007</v>
      </c>
      <c r="H644" s="53">
        <v>0.22700000000000001</v>
      </c>
      <c r="I644" s="53">
        <v>0.9</v>
      </c>
      <c r="J644" s="53" t="s">
        <v>153</v>
      </c>
      <c r="K644" s="53">
        <v>1.7</v>
      </c>
      <c r="L644" s="53" t="s">
        <v>156</v>
      </c>
      <c r="M644" s="54">
        <v>0.418912037037037</v>
      </c>
      <c r="N644" s="53">
        <v>2.5</v>
      </c>
      <c r="O644" s="53" t="s">
        <v>156</v>
      </c>
      <c r="P644" s="54">
        <v>0.41726851851851854</v>
      </c>
      <c r="Q644" s="53">
        <v>0.9</v>
      </c>
      <c r="R644" s="53" t="s">
        <v>153</v>
      </c>
      <c r="S644" s="53">
        <v>0.7</v>
      </c>
      <c r="T644" s="53">
        <v>47.7</v>
      </c>
      <c r="U644" s="53">
        <v>971</v>
      </c>
      <c r="V644" s="53">
        <v>465397</v>
      </c>
      <c r="W644" s="53">
        <v>776</v>
      </c>
      <c r="X644" s="53">
        <v>0.49</v>
      </c>
      <c r="Y644" s="53">
        <v>19.420000000000002</v>
      </c>
      <c r="Z644" s="11">
        <f t="shared" si="1563"/>
        <v>136.19999999999999</v>
      </c>
      <c r="AA644" s="11">
        <f t="shared" si="1564"/>
        <v>10</v>
      </c>
      <c r="AB644" s="53">
        <f t="shared" si="1565"/>
        <v>0.18833850109629696</v>
      </c>
      <c r="AC644" s="63" t="s">
        <v>204</v>
      </c>
    </row>
    <row r="645" spans="1:46">
      <c r="A645" s="11">
        <v>645</v>
      </c>
      <c r="B645" s="57">
        <v>44931</v>
      </c>
      <c r="C645" s="54">
        <v>0.43055555555555558</v>
      </c>
      <c r="D645" s="53">
        <v>13.4</v>
      </c>
      <c r="E645" s="53">
        <v>14.6</v>
      </c>
      <c r="F645" s="53">
        <v>0</v>
      </c>
      <c r="G645" s="53">
        <v>9</v>
      </c>
      <c r="H645" s="53">
        <v>0.24</v>
      </c>
      <c r="I645" s="53">
        <v>0.9</v>
      </c>
      <c r="J645" s="53" t="s">
        <v>156</v>
      </c>
      <c r="K645" s="53">
        <v>1</v>
      </c>
      <c r="L645" s="53" t="s">
        <v>153</v>
      </c>
      <c r="M645" s="54">
        <v>0.42388888888888893</v>
      </c>
      <c r="N645" s="53">
        <v>2.6</v>
      </c>
      <c r="O645" s="53" t="s">
        <v>156</v>
      </c>
      <c r="P645" s="54">
        <v>0.424837962962963</v>
      </c>
      <c r="Q645" s="53">
        <v>0.6</v>
      </c>
      <c r="R645" s="53" t="s">
        <v>156</v>
      </c>
      <c r="S645" s="53">
        <v>0.6</v>
      </c>
      <c r="T645" s="53">
        <v>47.7</v>
      </c>
      <c r="U645" s="53">
        <v>538</v>
      </c>
      <c r="V645" s="53">
        <v>493069</v>
      </c>
      <c r="W645" s="53">
        <v>822</v>
      </c>
      <c r="X645" s="53">
        <v>0.49</v>
      </c>
      <c r="Y645" s="53">
        <v>19.420000000000002</v>
      </c>
      <c r="Z645" s="11">
        <f t="shared" si="1563"/>
        <v>144</v>
      </c>
      <c r="AA645" s="11">
        <f t="shared" si="1564"/>
        <v>10</v>
      </c>
      <c r="AB645" s="53">
        <f t="shared" si="1565"/>
        <v>0.18833850109629696</v>
      </c>
      <c r="AC645" s="63" t="s">
        <v>204</v>
      </c>
    </row>
    <row r="646" spans="1:46">
      <c r="A646" s="11">
        <v>646</v>
      </c>
      <c r="B646" s="57">
        <v>44931</v>
      </c>
      <c r="C646" s="54">
        <v>0.4375</v>
      </c>
      <c r="D646" s="53">
        <v>14.1</v>
      </c>
      <c r="E646" s="53">
        <v>14.6</v>
      </c>
      <c r="F646" s="53">
        <v>0</v>
      </c>
      <c r="G646" s="53">
        <v>9</v>
      </c>
      <c r="H646" s="53">
        <v>0.27200000000000002</v>
      </c>
      <c r="I646" s="53">
        <v>1.8</v>
      </c>
      <c r="J646" s="53" t="s">
        <v>161</v>
      </c>
      <c r="K646" s="53">
        <v>1.8</v>
      </c>
      <c r="L646" s="53" t="s">
        <v>161</v>
      </c>
      <c r="M646" s="54">
        <v>0.4375</v>
      </c>
      <c r="N646" s="53">
        <v>5.0999999999999996</v>
      </c>
      <c r="O646" s="53" t="s">
        <v>161</v>
      </c>
      <c r="P646" s="54">
        <v>0.43590277777777775</v>
      </c>
      <c r="Q646" s="53">
        <v>2.4</v>
      </c>
      <c r="R646" s="53" t="s">
        <v>160</v>
      </c>
      <c r="S646" s="53">
        <v>0.9</v>
      </c>
      <c r="T646" s="53">
        <v>47.7</v>
      </c>
      <c r="U646" s="53">
        <v>858</v>
      </c>
      <c r="V646" s="53">
        <v>554556</v>
      </c>
      <c r="W646" s="53">
        <v>924</v>
      </c>
      <c r="X646" s="53">
        <v>0.49</v>
      </c>
      <c r="Y646" s="53">
        <v>19.36</v>
      </c>
      <c r="Z646" s="11">
        <f t="shared" si="1563"/>
        <v>163.20000000000002</v>
      </c>
      <c r="AA646" s="11">
        <f t="shared" si="1564"/>
        <v>10</v>
      </c>
      <c r="AB646" s="53">
        <f t="shared" si="1565"/>
        <v>0.18833850109629696</v>
      </c>
      <c r="AC646" s="63" t="s">
        <v>204</v>
      </c>
    </row>
    <row r="647" spans="1:46">
      <c r="A647" s="11">
        <v>647</v>
      </c>
      <c r="B647" s="57">
        <v>44931</v>
      </c>
      <c r="C647" s="54">
        <v>0.44444444444444442</v>
      </c>
      <c r="D647" s="53">
        <v>14.8</v>
      </c>
      <c r="E647" s="53">
        <v>14.6</v>
      </c>
      <c r="F647" s="53">
        <v>0</v>
      </c>
      <c r="G647" s="53">
        <v>9.6999999999999993</v>
      </c>
      <c r="H647" s="53">
        <v>0.253</v>
      </c>
      <c r="I647" s="53">
        <v>2.2000000000000002</v>
      </c>
      <c r="J647" s="53" t="s">
        <v>161</v>
      </c>
      <c r="K647" s="53">
        <v>2.5</v>
      </c>
      <c r="L647" s="53" t="s">
        <v>160</v>
      </c>
      <c r="M647" s="54">
        <v>0.4406018518518518</v>
      </c>
      <c r="N647" s="53">
        <v>4.3</v>
      </c>
      <c r="O647" s="53" t="s">
        <v>161</v>
      </c>
      <c r="P647" s="54">
        <v>0.43842592592592594</v>
      </c>
      <c r="Q647" s="53">
        <v>2.2000000000000002</v>
      </c>
      <c r="R647" s="53" t="s">
        <v>161</v>
      </c>
      <c r="S647" s="53">
        <v>0.8</v>
      </c>
      <c r="T647" s="53">
        <v>40.9</v>
      </c>
      <c r="U647" s="53">
        <v>980</v>
      </c>
      <c r="V647" s="53">
        <v>521092</v>
      </c>
      <c r="W647" s="53">
        <v>868</v>
      </c>
      <c r="X647" s="53">
        <v>0.49</v>
      </c>
      <c r="Y647" s="53">
        <v>19.329999999999998</v>
      </c>
      <c r="Z647" s="11">
        <f t="shared" si="1563"/>
        <v>151.80000000000001</v>
      </c>
      <c r="AA647" s="11">
        <f t="shared" si="1564"/>
        <v>10</v>
      </c>
      <c r="AB647" s="53">
        <f t="shared" si="1565"/>
        <v>0.18833850109629696</v>
      </c>
      <c r="AC647" s="63" t="s">
        <v>204</v>
      </c>
    </row>
    <row r="648" spans="1:46">
      <c r="A648" s="11">
        <v>648</v>
      </c>
      <c r="B648" s="57">
        <v>44931</v>
      </c>
      <c r="C648" s="54">
        <v>0.4513888888888889</v>
      </c>
      <c r="D648" s="53">
        <v>15.2</v>
      </c>
      <c r="E648" s="53">
        <v>14.2</v>
      </c>
      <c r="F648" s="53">
        <v>0</v>
      </c>
      <c r="G648" s="53">
        <v>9.6999999999999993</v>
      </c>
      <c r="H648" s="53">
        <v>0.29599999999999999</v>
      </c>
      <c r="I648" s="53">
        <v>1.5</v>
      </c>
      <c r="J648" s="53" t="s">
        <v>161</v>
      </c>
      <c r="K648" s="53">
        <v>2.2999999999999998</v>
      </c>
      <c r="L648" s="53" t="s">
        <v>161</v>
      </c>
      <c r="M648" s="54">
        <v>0.44469907407407411</v>
      </c>
      <c r="N648" s="53">
        <v>4.5999999999999996</v>
      </c>
      <c r="O648" s="53" t="s">
        <v>154</v>
      </c>
      <c r="P648" s="54">
        <v>0.448275462962963</v>
      </c>
      <c r="Q648" s="53">
        <v>1.5</v>
      </c>
      <c r="R648" s="53" t="s">
        <v>158</v>
      </c>
      <c r="S648" s="53">
        <v>0.7</v>
      </c>
      <c r="T648" s="53">
        <v>44.9</v>
      </c>
      <c r="U648" s="53">
        <v>1085</v>
      </c>
      <c r="V648" s="53">
        <v>600302</v>
      </c>
      <c r="W648" s="53">
        <v>1001</v>
      </c>
      <c r="X648" s="53">
        <v>0.49</v>
      </c>
      <c r="Y648" s="53">
        <v>19.23</v>
      </c>
      <c r="Z648" s="11">
        <f t="shared" ref="Z648:Z711" si="1726">H648*3.6/(60)*10*10^3</f>
        <v>177.59999999999997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0.18833850109629696</v>
      </c>
      <c r="AC648" s="63" t="s">
        <v>204</v>
      </c>
    </row>
    <row r="649" spans="1:46">
      <c r="A649" s="11">
        <v>649</v>
      </c>
      <c r="B649" s="57">
        <v>44931</v>
      </c>
      <c r="C649" s="54">
        <v>0.45833333333333331</v>
      </c>
      <c r="D649" s="53">
        <v>15.6</v>
      </c>
      <c r="E649" s="53">
        <v>14.2</v>
      </c>
      <c r="F649" s="53">
        <v>0</v>
      </c>
      <c r="G649" s="53">
        <v>9.6</v>
      </c>
      <c r="H649" s="53">
        <v>0.32600000000000001</v>
      </c>
      <c r="I649" s="53">
        <v>2.7</v>
      </c>
      <c r="J649" s="53" t="s">
        <v>154</v>
      </c>
      <c r="K649" s="53">
        <v>2.8</v>
      </c>
      <c r="L649" s="53" t="s">
        <v>154</v>
      </c>
      <c r="M649" s="54">
        <v>0.45760416666666665</v>
      </c>
      <c r="N649" s="53">
        <v>4.5999999999999996</v>
      </c>
      <c r="O649" s="53" t="s">
        <v>161</v>
      </c>
      <c r="P649" s="54">
        <v>0.45304398148148151</v>
      </c>
      <c r="Q649" s="53">
        <v>0.7</v>
      </c>
      <c r="R649" s="53" t="s">
        <v>154</v>
      </c>
      <c r="S649" s="53">
        <v>0.9</v>
      </c>
      <c r="T649" s="53">
        <v>40.5</v>
      </c>
      <c r="U649" s="53">
        <v>1113</v>
      </c>
      <c r="V649" s="53">
        <v>657764</v>
      </c>
      <c r="W649" s="53">
        <v>1096</v>
      </c>
      <c r="X649" s="53">
        <v>0.49</v>
      </c>
      <c r="Y649" s="53">
        <v>19.329999999999998</v>
      </c>
      <c r="Z649" s="11">
        <f t="shared" si="1726"/>
        <v>195.6</v>
      </c>
      <c r="AA649" s="11">
        <f t="shared" si="1727"/>
        <v>10</v>
      </c>
      <c r="AB649" s="53">
        <f t="shared" si="1728"/>
        <v>0.18833850109629696</v>
      </c>
      <c r="AC649" s="63" t="s">
        <v>204</v>
      </c>
      <c r="AE649" s="11">
        <f t="shared" ref="AE649" si="1729">SUM(F649:F654)</f>
        <v>0</v>
      </c>
      <c r="AF649" s="11">
        <f t="shared" ref="AF649" si="1730">AVERAGE(AB649:AB654)</f>
        <v>0.18833850109629699</v>
      </c>
      <c r="AG649" s="11">
        <f t="shared" ref="AG649" si="1731">AVERAGE(G649:G654)</f>
        <v>9.7166666666666668</v>
      </c>
      <c r="AH649" s="11" t="e">
        <f t="shared" ref="AH649" si="1732">AVERAGE(AC649:AC654)</f>
        <v>#DIV/0!</v>
      </c>
      <c r="AI649" s="11">
        <f t="shared" ref="AI649" si="1733">AVERAGE(T649:T654)</f>
        <v>44.916666666666664</v>
      </c>
      <c r="AJ649" s="11">
        <f t="shared" ref="AJ649" si="1734">SUMIF(H649:H654,"&gt;0",H649:H654)</f>
        <v>1.8120000000000001</v>
      </c>
      <c r="AK649" s="17">
        <f t="shared" ref="AK649" si="1735">SUM(AA649:AA654)/60</f>
        <v>0.83333333333333337</v>
      </c>
      <c r="AL649" s="17">
        <f t="shared" ref="AL649" si="1736">SUM(V649:V654)</f>
        <v>3671701</v>
      </c>
      <c r="AM649" s="17">
        <f t="shared" ref="AM649" si="1737">AVERAGE(W649:W654)</f>
        <v>1019.8333333333334</v>
      </c>
      <c r="AN649" s="11">
        <f t="shared" ref="AN649" si="1738">AVERAGE(I649:I654)</f>
        <v>2.7833333333333332</v>
      </c>
      <c r="AO649" s="11">
        <f t="shared" ref="AO649" si="1739">MAX(K649:K654)</f>
        <v>3.4</v>
      </c>
      <c r="AP649" s="13" t="str">
        <f t="shared" ref="AP649" ca="1" si="1740">INDIRECT(ADDRESS(MATCH(AO649,K649:K654,0)+A649-1,12))</f>
        <v>W</v>
      </c>
      <c r="AQ649" s="13">
        <f t="shared" ref="AQ649" ca="1" si="1741">INDIRECT(ADDRESS(MATCH(AO649,K649:K654,0)+A649-1,13))</f>
        <v>0.48666666666666664</v>
      </c>
      <c r="AR649" s="11">
        <f t="shared" ref="AR649" si="1742">MAX(N649:N654)</f>
        <v>6.1</v>
      </c>
      <c r="AS649" s="13" t="str">
        <f t="shared" ref="AS649" ca="1" si="1743">INDIRECT(ADDRESS(MATCH(AR649,N649:N654,0)+A649-1,15))</f>
        <v>W</v>
      </c>
      <c r="AT649" s="13">
        <f t="shared" ref="AT649" ca="1" si="1744">INDIRECT(ADDRESS(MATCH(AR649,N649:N654,0)+A649-1,16))</f>
        <v>0.48365740740740742</v>
      </c>
    </row>
    <row r="650" spans="1:46">
      <c r="A650" s="11">
        <v>650</v>
      </c>
      <c r="B650" s="57">
        <v>44931</v>
      </c>
      <c r="C650" s="54">
        <v>0.46527777777777773</v>
      </c>
      <c r="D650" s="53">
        <v>16</v>
      </c>
      <c r="E650" s="53">
        <v>14.1</v>
      </c>
      <c r="F650" s="53">
        <v>0</v>
      </c>
      <c r="G650" s="53">
        <v>9.6999999999999993</v>
      </c>
      <c r="H650" s="53">
        <v>0.33400000000000002</v>
      </c>
      <c r="I650" s="53">
        <v>2.5</v>
      </c>
      <c r="J650" s="53" t="s">
        <v>161</v>
      </c>
      <c r="K650" s="53">
        <v>2.7</v>
      </c>
      <c r="L650" s="53" t="s">
        <v>154</v>
      </c>
      <c r="M650" s="54">
        <v>0.45951388888888894</v>
      </c>
      <c r="N650" s="53">
        <v>4.5</v>
      </c>
      <c r="O650" s="53" t="s">
        <v>153</v>
      </c>
      <c r="P650" s="54">
        <v>0.46322916666666664</v>
      </c>
      <c r="Q650" s="53">
        <v>1.9</v>
      </c>
      <c r="R650" s="53" t="s">
        <v>158</v>
      </c>
      <c r="S650" s="53">
        <v>0.7</v>
      </c>
      <c r="T650" s="53">
        <v>44.9</v>
      </c>
      <c r="U650" s="53">
        <v>1124</v>
      </c>
      <c r="V650" s="53">
        <v>667236</v>
      </c>
      <c r="W650" s="53">
        <v>1112</v>
      </c>
      <c r="X650" s="53">
        <v>0.49</v>
      </c>
      <c r="Y650" s="53">
        <v>19.329999999999998</v>
      </c>
      <c r="Z650" s="11">
        <f t="shared" si="1726"/>
        <v>200.40000000000003</v>
      </c>
      <c r="AA650" s="11">
        <f t="shared" si="1727"/>
        <v>10</v>
      </c>
      <c r="AB650" s="53">
        <f t="shared" si="1728"/>
        <v>0.18833850109629696</v>
      </c>
      <c r="AC650" s="63" t="s">
        <v>204</v>
      </c>
    </row>
    <row r="651" spans="1:46">
      <c r="A651" s="11">
        <v>651</v>
      </c>
      <c r="B651" s="57">
        <v>44931</v>
      </c>
      <c r="C651" s="54">
        <v>0.47222222222222227</v>
      </c>
      <c r="D651" s="53">
        <v>16.2</v>
      </c>
      <c r="E651" s="53">
        <v>14.1</v>
      </c>
      <c r="F651" s="53">
        <v>0</v>
      </c>
      <c r="G651" s="53">
        <v>9</v>
      </c>
      <c r="H651" s="53">
        <v>0.17599999999999999</v>
      </c>
      <c r="I651" s="53">
        <v>2.8</v>
      </c>
      <c r="J651" s="53" t="s">
        <v>156</v>
      </c>
      <c r="K651" s="53">
        <v>2.8</v>
      </c>
      <c r="L651" s="53" t="s">
        <v>156</v>
      </c>
      <c r="M651" s="54">
        <v>0.47222222222222227</v>
      </c>
      <c r="N651" s="53">
        <v>4.9000000000000004</v>
      </c>
      <c r="O651" s="53" t="s">
        <v>156</v>
      </c>
      <c r="P651" s="54">
        <v>0.46863425925925922</v>
      </c>
      <c r="Q651" s="53">
        <v>2.9</v>
      </c>
      <c r="R651" s="53" t="s">
        <v>159</v>
      </c>
      <c r="S651" s="53">
        <v>0.9</v>
      </c>
      <c r="T651" s="53">
        <v>46.3</v>
      </c>
      <c r="U651" s="53">
        <v>517</v>
      </c>
      <c r="V651" s="53">
        <v>379126</v>
      </c>
      <c r="W651" s="53">
        <v>632</v>
      </c>
      <c r="X651" s="53">
        <v>0.49</v>
      </c>
      <c r="Y651" s="53">
        <v>19.3</v>
      </c>
      <c r="Z651" s="11">
        <f t="shared" si="1726"/>
        <v>105.59999999999998</v>
      </c>
      <c r="AA651" s="11">
        <f t="shared" si="1727"/>
        <v>0</v>
      </c>
      <c r="AB651" s="53">
        <f t="shared" si="1728"/>
        <v>0.18833850109629696</v>
      </c>
      <c r="AC651" s="63" t="s">
        <v>204</v>
      </c>
    </row>
    <row r="652" spans="1:46">
      <c r="A652" s="11">
        <v>652</v>
      </c>
      <c r="B652" s="57">
        <v>44931</v>
      </c>
      <c r="C652" s="54">
        <v>0.47916666666666669</v>
      </c>
      <c r="D652" s="53">
        <v>16.2</v>
      </c>
      <c r="E652" s="53">
        <v>14.1</v>
      </c>
      <c r="F652" s="53">
        <v>0</v>
      </c>
      <c r="G652" s="53">
        <v>9.5</v>
      </c>
      <c r="H652" s="53">
        <v>0.33300000000000002</v>
      </c>
      <c r="I652" s="53">
        <v>2.5</v>
      </c>
      <c r="J652" s="53" t="s">
        <v>153</v>
      </c>
      <c r="K652" s="53">
        <v>2.9</v>
      </c>
      <c r="L652" s="53" t="s">
        <v>156</v>
      </c>
      <c r="M652" s="54">
        <v>0.47291666666666665</v>
      </c>
      <c r="N652" s="53">
        <v>4.7</v>
      </c>
      <c r="O652" s="53" t="s">
        <v>156</v>
      </c>
      <c r="P652" s="54">
        <v>0.47641203703703705</v>
      </c>
      <c r="Q652" s="53">
        <v>3.6</v>
      </c>
      <c r="R652" s="53" t="s">
        <v>154</v>
      </c>
      <c r="S652" s="53">
        <v>0.9</v>
      </c>
      <c r="T652" s="53">
        <v>45.8</v>
      </c>
      <c r="U652" s="53">
        <v>1111</v>
      </c>
      <c r="V652" s="53">
        <v>663901</v>
      </c>
      <c r="W652" s="53">
        <v>1107</v>
      </c>
      <c r="X652" s="53">
        <v>0.49</v>
      </c>
      <c r="Y652" s="53">
        <v>19.3</v>
      </c>
      <c r="Z652" s="11">
        <f t="shared" si="1726"/>
        <v>199.8</v>
      </c>
      <c r="AA652" s="11">
        <f t="shared" si="1727"/>
        <v>10</v>
      </c>
      <c r="AB652" s="53">
        <f t="shared" si="1728"/>
        <v>0.18833850109629696</v>
      </c>
      <c r="AC652" s="63" t="s">
        <v>204</v>
      </c>
    </row>
    <row r="653" spans="1:46">
      <c r="A653" s="11">
        <v>653</v>
      </c>
      <c r="B653" s="57">
        <v>44931</v>
      </c>
      <c r="C653" s="54">
        <v>0.4861111111111111</v>
      </c>
      <c r="D653" s="53">
        <v>16.100000000000001</v>
      </c>
      <c r="E653" s="53">
        <v>14.1</v>
      </c>
      <c r="F653" s="53">
        <v>0</v>
      </c>
      <c r="G653" s="53">
        <v>10.5</v>
      </c>
      <c r="H653" s="53">
        <v>0.33100000000000002</v>
      </c>
      <c r="I653" s="53">
        <v>3.3</v>
      </c>
      <c r="J653" s="53" t="s">
        <v>154</v>
      </c>
      <c r="K653" s="53">
        <v>3.3</v>
      </c>
      <c r="L653" s="53" t="s">
        <v>154</v>
      </c>
      <c r="M653" s="54">
        <v>0.4861111111111111</v>
      </c>
      <c r="N653" s="53">
        <v>6.1</v>
      </c>
      <c r="O653" s="53" t="s">
        <v>154</v>
      </c>
      <c r="P653" s="54">
        <v>0.48365740740740742</v>
      </c>
      <c r="Q653" s="53">
        <v>4.4000000000000004</v>
      </c>
      <c r="R653" s="53" t="s">
        <v>158</v>
      </c>
      <c r="S653" s="53">
        <v>0.8</v>
      </c>
      <c r="T653" s="53">
        <v>43.9</v>
      </c>
      <c r="U653" s="53">
        <v>1168</v>
      </c>
      <c r="V653" s="53">
        <v>669842</v>
      </c>
      <c r="W653" s="53">
        <v>1116</v>
      </c>
      <c r="X653" s="53">
        <v>0.49</v>
      </c>
      <c r="Y653" s="53">
        <v>19.29</v>
      </c>
      <c r="Z653" s="11">
        <f t="shared" si="1726"/>
        <v>198.6</v>
      </c>
      <c r="AA653" s="11">
        <f t="shared" si="1727"/>
        <v>10</v>
      </c>
      <c r="AB653" s="53">
        <f t="shared" si="1728"/>
        <v>0.18833850109629696</v>
      </c>
      <c r="AC653" s="63" t="s">
        <v>204</v>
      </c>
    </row>
    <row r="654" spans="1:46">
      <c r="A654" s="11">
        <v>654</v>
      </c>
      <c r="B654" s="57">
        <v>44931</v>
      </c>
      <c r="C654" s="54">
        <v>0.49305555555555558</v>
      </c>
      <c r="D654" s="53">
        <v>16.100000000000001</v>
      </c>
      <c r="E654" s="53">
        <v>14.1</v>
      </c>
      <c r="F654" s="53">
        <v>0</v>
      </c>
      <c r="G654" s="53">
        <v>10</v>
      </c>
      <c r="H654" s="53">
        <v>0.312</v>
      </c>
      <c r="I654" s="53">
        <v>2.9</v>
      </c>
      <c r="J654" s="53" t="s">
        <v>160</v>
      </c>
      <c r="K654" s="53">
        <v>3.4</v>
      </c>
      <c r="L654" s="53" t="s">
        <v>154</v>
      </c>
      <c r="M654" s="54">
        <v>0.48666666666666664</v>
      </c>
      <c r="N654" s="53">
        <v>5.4</v>
      </c>
      <c r="O654" s="53" t="s">
        <v>158</v>
      </c>
      <c r="P654" s="54">
        <v>0.48620370370370369</v>
      </c>
      <c r="Q654" s="53">
        <v>3.5</v>
      </c>
      <c r="R654" s="53" t="s">
        <v>153</v>
      </c>
      <c r="S654" s="53">
        <v>0.7</v>
      </c>
      <c r="T654" s="53">
        <v>48.1</v>
      </c>
      <c r="U654" s="53">
        <v>1091</v>
      </c>
      <c r="V654" s="53">
        <v>633832</v>
      </c>
      <c r="W654" s="53">
        <v>1056</v>
      </c>
      <c r="X654" s="53">
        <v>0.49</v>
      </c>
      <c r="Y654" s="53">
        <v>19.260000000000002</v>
      </c>
      <c r="Z654" s="11">
        <f t="shared" si="1726"/>
        <v>187.20000000000002</v>
      </c>
      <c r="AA654" s="11">
        <f t="shared" si="1727"/>
        <v>10</v>
      </c>
      <c r="AB654" s="53">
        <f t="shared" si="1728"/>
        <v>0.18833850109629696</v>
      </c>
      <c r="AC654" s="63" t="s">
        <v>204</v>
      </c>
    </row>
    <row r="655" spans="1:46">
      <c r="A655" s="11">
        <v>655</v>
      </c>
      <c r="B655" s="57">
        <v>44931</v>
      </c>
      <c r="C655" s="54">
        <v>0.5</v>
      </c>
      <c r="D655" s="53">
        <v>16.2</v>
      </c>
      <c r="E655" s="53">
        <v>14.1</v>
      </c>
      <c r="F655" s="53">
        <v>0</v>
      </c>
      <c r="G655" s="53">
        <v>9.8000000000000007</v>
      </c>
      <c r="H655" s="53">
        <v>0.22800000000000001</v>
      </c>
      <c r="I655" s="53">
        <v>2.8</v>
      </c>
      <c r="J655" s="53" t="s">
        <v>160</v>
      </c>
      <c r="K655" s="53">
        <v>2.9</v>
      </c>
      <c r="L655" s="53" t="s">
        <v>160</v>
      </c>
      <c r="M655" s="54">
        <v>0.49306712962962962</v>
      </c>
      <c r="N655" s="53">
        <v>4.4000000000000004</v>
      </c>
      <c r="O655" s="53" t="s">
        <v>161</v>
      </c>
      <c r="P655" s="54">
        <v>0.49802083333333336</v>
      </c>
      <c r="Q655" s="53">
        <v>2.4</v>
      </c>
      <c r="R655" s="53" t="s">
        <v>154</v>
      </c>
      <c r="S655" s="53">
        <v>0.7</v>
      </c>
      <c r="T655" s="53">
        <v>45.4</v>
      </c>
      <c r="U655" s="53">
        <v>513</v>
      </c>
      <c r="V655" s="53">
        <v>476586</v>
      </c>
      <c r="W655" s="53">
        <v>794</v>
      </c>
      <c r="X655" s="53">
        <v>0.48899999999999999</v>
      </c>
      <c r="Y655" s="53">
        <v>19.27</v>
      </c>
      <c r="Z655" s="11">
        <f t="shared" si="1726"/>
        <v>136.80000000000001</v>
      </c>
      <c r="AA655" s="11">
        <f t="shared" si="1727"/>
        <v>10</v>
      </c>
      <c r="AB655" s="53">
        <f t="shared" si="1728"/>
        <v>0.18786957173708119</v>
      </c>
      <c r="AC655" s="63" t="s">
        <v>204</v>
      </c>
      <c r="AE655" s="11">
        <f t="shared" ref="AE655" si="1745">SUM(F655:F660)</f>
        <v>0</v>
      </c>
      <c r="AF655" s="11">
        <f t="shared" ref="AF655" si="1746">AVERAGE(AB655:AB660)</f>
        <v>0.18786957173708119</v>
      </c>
      <c r="AG655" s="11">
        <f t="shared" ref="AG655" si="1747">AVERAGE(G655:G660)</f>
        <v>9.7999999999999989</v>
      </c>
      <c r="AH655" s="11" t="e">
        <f t="shared" ref="AH655" si="1748">AVERAGE(AC655:AC660)</f>
        <v>#DIV/0!</v>
      </c>
      <c r="AI655" s="11">
        <f t="shared" ref="AI655" si="1749">AVERAGE(T655:T660)</f>
        <v>44.316666666666663</v>
      </c>
      <c r="AJ655" s="11">
        <f t="shared" ref="AJ655" si="1750">SUMIF(H655:H660,"&gt;0",H655:H660)</f>
        <v>1.5350000000000001</v>
      </c>
      <c r="AK655" s="17">
        <f t="shared" ref="AK655" si="1751">SUM(AA655:AA660)/60</f>
        <v>0.83333333333333337</v>
      </c>
      <c r="AL655" s="17">
        <f t="shared" ref="AL655" si="1752">SUM(V655:V660)</f>
        <v>3164616</v>
      </c>
      <c r="AM655" s="17">
        <f t="shared" ref="AM655" si="1753">AVERAGE(W655:W660)</f>
        <v>879</v>
      </c>
      <c r="AN655" s="11">
        <f t="shared" ref="AN655" si="1754">AVERAGE(I655:I660)</f>
        <v>2.7833333333333332</v>
      </c>
      <c r="AO655" s="11">
        <f t="shared" ref="AO655" si="1755">MAX(K655:K660)</f>
        <v>3.1</v>
      </c>
      <c r="AP655" s="13" t="str">
        <f t="shared" ref="AP655" ca="1" si="1756">INDIRECT(ADDRESS(MATCH(AO655,K655:K660,0)+A655-1,12))</f>
        <v>SSW</v>
      </c>
      <c r="AQ655" s="13">
        <f t="shared" ref="AQ655" ca="1" si="1757">INDIRECT(ADDRESS(MATCH(AO655,K655:K660,0)+A655-1,13))</f>
        <v>0.52123842592592595</v>
      </c>
      <c r="AR655" s="11">
        <f t="shared" ref="AR655" si="1758">MAX(N655:N660)</f>
        <v>5.8</v>
      </c>
      <c r="AS655" s="13" t="str">
        <f t="shared" ref="AS655" ca="1" si="1759">INDIRECT(ADDRESS(MATCH(AR655,N655:N660,0)+A655-1,15))</f>
        <v>WSW</v>
      </c>
      <c r="AT655" s="13">
        <f t="shared" ref="AT655" ca="1" si="1760">INDIRECT(ADDRESS(MATCH(AR655,N655:N660,0)+A655-1,16))</f>
        <v>0.53394675925925927</v>
      </c>
    </row>
    <row r="656" spans="1:46">
      <c r="A656" s="11">
        <v>656</v>
      </c>
      <c r="B656" s="57">
        <v>44931</v>
      </c>
      <c r="C656" s="54">
        <v>0.50694444444444442</v>
      </c>
      <c r="D656" s="53">
        <v>16</v>
      </c>
      <c r="E656" s="53">
        <v>14.1</v>
      </c>
      <c r="F656" s="53">
        <v>0</v>
      </c>
      <c r="G656" s="53">
        <v>9.6999999999999993</v>
      </c>
      <c r="H656" s="53">
        <v>0.191</v>
      </c>
      <c r="I656" s="53">
        <v>2.7</v>
      </c>
      <c r="J656" s="53" t="s">
        <v>161</v>
      </c>
      <c r="K656" s="53">
        <v>3</v>
      </c>
      <c r="L656" s="53" t="s">
        <v>161</v>
      </c>
      <c r="M656" s="54">
        <v>0.50370370370370365</v>
      </c>
      <c r="N656" s="53">
        <v>5</v>
      </c>
      <c r="O656" s="53" t="s">
        <v>160</v>
      </c>
      <c r="P656" s="54">
        <v>0.50646990740740738</v>
      </c>
      <c r="Q656" s="53">
        <v>2.4</v>
      </c>
      <c r="R656" s="53" t="s">
        <v>156</v>
      </c>
      <c r="S656" s="53">
        <v>1.1000000000000001</v>
      </c>
      <c r="T656" s="53">
        <v>44.7</v>
      </c>
      <c r="U656" s="53">
        <v>410</v>
      </c>
      <c r="V656" s="53">
        <v>403438</v>
      </c>
      <c r="W656" s="53">
        <v>672</v>
      </c>
      <c r="X656" s="53">
        <v>0.48899999999999999</v>
      </c>
      <c r="Y656" s="53">
        <v>19.27</v>
      </c>
      <c r="Z656" s="11">
        <f t="shared" si="1726"/>
        <v>114.6</v>
      </c>
      <c r="AA656" s="11">
        <f t="shared" si="1727"/>
        <v>0</v>
      </c>
      <c r="AB656" s="53">
        <f t="shared" si="1728"/>
        <v>0.18786957173708119</v>
      </c>
      <c r="AC656" s="63" t="s">
        <v>204</v>
      </c>
    </row>
    <row r="657" spans="1:46">
      <c r="A657" s="11">
        <v>657</v>
      </c>
      <c r="B657" s="57">
        <v>44931</v>
      </c>
      <c r="C657" s="54">
        <v>0.51388888888888895</v>
      </c>
      <c r="D657" s="53">
        <v>15.7</v>
      </c>
      <c r="E657" s="53">
        <v>14.1</v>
      </c>
      <c r="F657" s="53">
        <v>0</v>
      </c>
      <c r="G657" s="53">
        <v>9.5</v>
      </c>
      <c r="H657" s="53">
        <v>0.22600000000000001</v>
      </c>
      <c r="I657" s="53">
        <v>2.6</v>
      </c>
      <c r="J657" s="53" t="s">
        <v>160</v>
      </c>
      <c r="K657" s="53">
        <v>2.8</v>
      </c>
      <c r="L657" s="53" t="s">
        <v>160</v>
      </c>
      <c r="M657" s="54">
        <v>0.51292824074074073</v>
      </c>
      <c r="N657" s="53">
        <v>4.3</v>
      </c>
      <c r="O657" s="53" t="s">
        <v>156</v>
      </c>
      <c r="P657" s="54">
        <v>0.50871527777777781</v>
      </c>
      <c r="Q657" s="53">
        <v>1.6</v>
      </c>
      <c r="R657" s="53" t="s">
        <v>154</v>
      </c>
      <c r="S657" s="53">
        <v>0.7</v>
      </c>
      <c r="T657" s="53">
        <v>45</v>
      </c>
      <c r="U657" s="53">
        <v>1122</v>
      </c>
      <c r="V657" s="53">
        <v>469976</v>
      </c>
      <c r="W657" s="53">
        <v>783</v>
      </c>
      <c r="X657" s="53">
        <v>0.48899999999999999</v>
      </c>
      <c r="Y657" s="53">
        <v>19.3</v>
      </c>
      <c r="Z657" s="11">
        <f t="shared" si="1726"/>
        <v>135.6</v>
      </c>
      <c r="AA657" s="11">
        <f t="shared" si="1727"/>
        <v>10</v>
      </c>
      <c r="AB657" s="53">
        <f t="shared" si="1728"/>
        <v>0.18786957173708119</v>
      </c>
      <c r="AC657" s="63" t="s">
        <v>204</v>
      </c>
    </row>
    <row r="658" spans="1:46">
      <c r="A658" s="11">
        <v>658</v>
      </c>
      <c r="B658" s="57">
        <v>44931</v>
      </c>
      <c r="C658" s="54">
        <v>0.52083333333333337</v>
      </c>
      <c r="D658" s="53">
        <v>15.4</v>
      </c>
      <c r="E658" s="53">
        <v>14.1</v>
      </c>
      <c r="F658" s="53">
        <v>0</v>
      </c>
      <c r="G658" s="53">
        <v>9.6999999999999993</v>
      </c>
      <c r="H658" s="53">
        <v>0.32800000000000001</v>
      </c>
      <c r="I658" s="53">
        <v>3</v>
      </c>
      <c r="J658" s="53" t="s">
        <v>156</v>
      </c>
      <c r="K658" s="53">
        <v>3</v>
      </c>
      <c r="L658" s="53" t="s">
        <v>156</v>
      </c>
      <c r="M658" s="54">
        <v>0.52083333333333337</v>
      </c>
      <c r="N658" s="53">
        <v>4.9000000000000004</v>
      </c>
      <c r="O658" s="53" t="s">
        <v>159</v>
      </c>
      <c r="P658" s="54">
        <v>0.51493055555555556</v>
      </c>
      <c r="Q658" s="53">
        <v>2.9</v>
      </c>
      <c r="R658" s="53" t="s">
        <v>161</v>
      </c>
      <c r="S658" s="53">
        <v>0.8</v>
      </c>
      <c r="T658" s="53">
        <v>44.6</v>
      </c>
      <c r="U658" s="53">
        <v>1136</v>
      </c>
      <c r="V658" s="53">
        <v>658062</v>
      </c>
      <c r="W658" s="53">
        <v>1097</v>
      </c>
      <c r="X658" s="53">
        <v>0.48899999999999999</v>
      </c>
      <c r="Y658" s="53">
        <v>19.260000000000002</v>
      </c>
      <c r="Z658" s="11">
        <f t="shared" si="1726"/>
        <v>196.8</v>
      </c>
      <c r="AA658" s="11">
        <f t="shared" si="1727"/>
        <v>10</v>
      </c>
      <c r="AB658" s="53">
        <f t="shared" si="1728"/>
        <v>0.18786957173708119</v>
      </c>
      <c r="AC658" s="63" t="s">
        <v>204</v>
      </c>
    </row>
    <row r="659" spans="1:46">
      <c r="A659" s="11">
        <v>659</v>
      </c>
      <c r="B659" s="57">
        <v>44931</v>
      </c>
      <c r="C659" s="54">
        <v>0.52777777777777779</v>
      </c>
      <c r="D659" s="53">
        <v>15.3</v>
      </c>
      <c r="E659" s="53">
        <v>14.1</v>
      </c>
      <c r="F659" s="53">
        <v>0</v>
      </c>
      <c r="G659" s="53">
        <v>9.8000000000000007</v>
      </c>
      <c r="H659" s="53">
        <v>0.26200000000000001</v>
      </c>
      <c r="I659" s="53">
        <v>2.7</v>
      </c>
      <c r="J659" s="53" t="s">
        <v>160</v>
      </c>
      <c r="K659" s="53">
        <v>3.1</v>
      </c>
      <c r="L659" s="53" t="s">
        <v>156</v>
      </c>
      <c r="M659" s="54">
        <v>0.52123842592592595</v>
      </c>
      <c r="N659" s="53">
        <v>5.7</v>
      </c>
      <c r="O659" s="53" t="s">
        <v>156</v>
      </c>
      <c r="P659" s="54">
        <v>0.52449074074074076</v>
      </c>
      <c r="Q659" s="53">
        <v>2.2999999999999998</v>
      </c>
      <c r="R659" s="53" t="s">
        <v>160</v>
      </c>
      <c r="S659" s="53">
        <v>0.8</v>
      </c>
      <c r="T659" s="53">
        <v>43.9</v>
      </c>
      <c r="U659" s="53">
        <v>518</v>
      </c>
      <c r="V659" s="53">
        <v>544504</v>
      </c>
      <c r="W659" s="53">
        <v>908</v>
      </c>
      <c r="X659" s="53">
        <v>0.48899999999999999</v>
      </c>
      <c r="Y659" s="53">
        <v>19.29</v>
      </c>
      <c r="Z659" s="11">
        <f t="shared" si="1726"/>
        <v>157.20000000000002</v>
      </c>
      <c r="AA659" s="11">
        <f t="shared" si="1727"/>
        <v>10</v>
      </c>
      <c r="AB659" s="53">
        <f t="shared" si="1728"/>
        <v>0.18786957173708119</v>
      </c>
      <c r="AC659" s="63" t="s">
        <v>204</v>
      </c>
    </row>
    <row r="660" spans="1:46">
      <c r="A660" s="11">
        <v>660</v>
      </c>
      <c r="B660" s="57">
        <v>44931</v>
      </c>
      <c r="C660" s="54">
        <v>0.53472222222222221</v>
      </c>
      <c r="D660" s="53">
        <v>15.2</v>
      </c>
      <c r="E660" s="53">
        <v>14.1</v>
      </c>
      <c r="F660" s="53">
        <v>0</v>
      </c>
      <c r="G660" s="53">
        <v>10.3</v>
      </c>
      <c r="H660" s="53">
        <v>0.3</v>
      </c>
      <c r="I660" s="53">
        <v>2.9</v>
      </c>
      <c r="J660" s="53" t="s">
        <v>160</v>
      </c>
      <c r="K660" s="53">
        <v>2.9</v>
      </c>
      <c r="L660" s="53" t="s">
        <v>160</v>
      </c>
      <c r="M660" s="54">
        <v>0.53472222222222221</v>
      </c>
      <c r="N660" s="53">
        <v>5.8</v>
      </c>
      <c r="O660" s="53" t="s">
        <v>161</v>
      </c>
      <c r="P660" s="54">
        <v>0.53394675925925927</v>
      </c>
      <c r="Q660" s="53">
        <v>4</v>
      </c>
      <c r="R660" s="53" t="s">
        <v>161</v>
      </c>
      <c r="S660" s="53">
        <v>1.2</v>
      </c>
      <c r="T660" s="53">
        <v>42.3</v>
      </c>
      <c r="U660" s="53">
        <v>1052</v>
      </c>
      <c r="V660" s="53">
        <v>612050</v>
      </c>
      <c r="W660" s="53">
        <v>1020</v>
      </c>
      <c r="X660" s="53">
        <v>0.48899999999999999</v>
      </c>
      <c r="Y660" s="53">
        <v>19.27</v>
      </c>
      <c r="Z660" s="11">
        <f t="shared" si="1726"/>
        <v>180.00000000000003</v>
      </c>
      <c r="AA660" s="11">
        <f t="shared" si="1727"/>
        <v>10</v>
      </c>
      <c r="AB660" s="53">
        <f t="shared" si="1728"/>
        <v>0.18786957173708119</v>
      </c>
      <c r="AC660" s="63" t="s">
        <v>204</v>
      </c>
    </row>
    <row r="661" spans="1:46">
      <c r="A661" s="11">
        <v>661</v>
      </c>
      <c r="B661" s="57">
        <v>44931</v>
      </c>
      <c r="C661" s="54">
        <v>0.54166666666666663</v>
      </c>
      <c r="D661" s="53">
        <v>15.1</v>
      </c>
      <c r="E661" s="53">
        <v>14.1</v>
      </c>
      <c r="F661" s="53">
        <v>0</v>
      </c>
      <c r="G661" s="53">
        <v>10.1</v>
      </c>
      <c r="H661" s="53">
        <v>0.26400000000000001</v>
      </c>
      <c r="I661" s="53">
        <v>2.4</v>
      </c>
      <c r="J661" s="53" t="s">
        <v>161</v>
      </c>
      <c r="K661" s="53">
        <v>3.1</v>
      </c>
      <c r="L661" s="53" t="s">
        <v>161</v>
      </c>
      <c r="M661" s="54">
        <v>0.53809027777777774</v>
      </c>
      <c r="N661" s="53">
        <v>5.7</v>
      </c>
      <c r="O661" s="53" t="s">
        <v>160</v>
      </c>
      <c r="P661" s="54">
        <v>0.53965277777777776</v>
      </c>
      <c r="Q661" s="53">
        <v>1.2</v>
      </c>
      <c r="R661" s="53" t="s">
        <v>156</v>
      </c>
      <c r="S661" s="53">
        <v>0.9</v>
      </c>
      <c r="T661" s="53">
        <v>43.3</v>
      </c>
      <c r="U661" s="53">
        <v>1010</v>
      </c>
      <c r="V661" s="53">
        <v>545092</v>
      </c>
      <c r="W661" s="53">
        <v>908</v>
      </c>
      <c r="X661" s="53">
        <v>0.48899999999999999</v>
      </c>
      <c r="Y661" s="53">
        <v>19.21</v>
      </c>
      <c r="Z661" s="11">
        <f t="shared" si="1726"/>
        <v>158.39999999999998</v>
      </c>
      <c r="AA661" s="11">
        <f t="shared" si="1727"/>
        <v>10</v>
      </c>
      <c r="AB661" s="53">
        <f t="shared" si="1728"/>
        <v>0.18786957173708119</v>
      </c>
      <c r="AC661" s="63" t="s">
        <v>204</v>
      </c>
      <c r="AE661" s="11">
        <f t="shared" ref="AE661" si="1761">SUM(F661:F666)</f>
        <v>0</v>
      </c>
      <c r="AF661" s="11">
        <f t="shared" ref="AF661" si="1762">AVERAGE(AB661:AB666)</f>
        <v>0.18786957173708119</v>
      </c>
      <c r="AG661" s="11">
        <f t="shared" ref="AG661" si="1763">AVERAGE(G661:G666)</f>
        <v>10.066666666666668</v>
      </c>
      <c r="AH661" s="11" t="e">
        <f t="shared" ref="AH661" si="1764">AVERAGE(AC661:AC666)</f>
        <v>#DIV/0!</v>
      </c>
      <c r="AI661" s="11">
        <f t="shared" ref="AI661" si="1765">AVERAGE(T661:T666)</f>
        <v>42.833333333333336</v>
      </c>
      <c r="AJ661" s="11">
        <f t="shared" ref="AJ661" si="1766">SUMIF(H661:H666,"&gt;0",H661:H666)</f>
        <v>1.72</v>
      </c>
      <c r="AK661" s="17">
        <f t="shared" ref="AK661" si="1767">SUM(AA661:AA666)/60</f>
        <v>1</v>
      </c>
      <c r="AL661" s="17">
        <f t="shared" ref="AL661" si="1768">SUM(V661:V666)</f>
        <v>3533341</v>
      </c>
      <c r="AM661" s="17">
        <f t="shared" ref="AM661" si="1769">AVERAGE(W661:W666)</f>
        <v>981.16666666666663</v>
      </c>
      <c r="AN661" s="11">
        <f t="shared" ref="AN661" si="1770">AVERAGE(I661:I666)</f>
        <v>2.3666666666666667</v>
      </c>
      <c r="AO661" s="11">
        <f t="shared" ref="AO661" si="1771">MAX(K661:K666)</f>
        <v>3.2</v>
      </c>
      <c r="AP661" s="13" t="str">
        <f t="shared" ref="AP661" ca="1" si="1772">INDIRECT(ADDRESS(MATCH(AO661,K661:K666,0)+A661-1,12))</f>
        <v>SSW</v>
      </c>
      <c r="AQ661" s="13">
        <f t="shared" ref="AQ661" ca="1" si="1773">INDIRECT(ADDRESS(MATCH(AO661,K661:K666,0)+A661-1,13))</f>
        <v>0.5510532407407408</v>
      </c>
      <c r="AR661" s="11">
        <f t="shared" ref="AR661" si="1774">MAX(N661:N666)</f>
        <v>5.8</v>
      </c>
      <c r="AS661" s="13" t="str">
        <f t="shared" ref="AS661" ca="1" si="1775">INDIRECT(ADDRESS(MATCH(AR661,N661:N666,0)+A661-1,15))</f>
        <v>SSW</v>
      </c>
      <c r="AT661" s="13">
        <f t="shared" ref="AT661" ca="1" si="1776">INDIRECT(ADDRESS(MATCH(AR661,N661:N666,0)+A661-1,16))</f>
        <v>0.55098379629629635</v>
      </c>
    </row>
    <row r="662" spans="1:46">
      <c r="A662" s="11">
        <v>662</v>
      </c>
      <c r="B662" s="57">
        <v>44931</v>
      </c>
      <c r="C662" s="54">
        <v>0.54861111111111105</v>
      </c>
      <c r="D662" s="53">
        <v>15.1</v>
      </c>
      <c r="E662" s="53">
        <v>14.1</v>
      </c>
      <c r="F662" s="53">
        <v>0</v>
      </c>
      <c r="G662" s="53">
        <v>10.1</v>
      </c>
      <c r="H662" s="53">
        <v>0.309</v>
      </c>
      <c r="I662" s="53">
        <v>2.9</v>
      </c>
      <c r="J662" s="53" t="s">
        <v>156</v>
      </c>
      <c r="K662" s="53">
        <v>2.9</v>
      </c>
      <c r="L662" s="53" t="s">
        <v>156</v>
      </c>
      <c r="M662" s="54">
        <v>0.54861111111111105</v>
      </c>
      <c r="N662" s="53">
        <v>5.4</v>
      </c>
      <c r="O662" s="53" t="s">
        <v>156</v>
      </c>
      <c r="P662" s="54">
        <v>0.54479166666666667</v>
      </c>
      <c r="Q662" s="53">
        <v>3.5</v>
      </c>
      <c r="R662" s="53" t="s">
        <v>153</v>
      </c>
      <c r="S662" s="53">
        <v>0.8</v>
      </c>
      <c r="T662" s="53">
        <v>42.7</v>
      </c>
      <c r="U662" s="53">
        <v>1050</v>
      </c>
      <c r="V662" s="53">
        <v>628413</v>
      </c>
      <c r="W662" s="53">
        <v>1047</v>
      </c>
      <c r="X662" s="53">
        <v>0.48899999999999999</v>
      </c>
      <c r="Y662" s="53">
        <v>19.21</v>
      </c>
      <c r="Z662" s="11">
        <f t="shared" si="1726"/>
        <v>185.4</v>
      </c>
      <c r="AA662" s="11">
        <f t="shared" si="1727"/>
        <v>10</v>
      </c>
      <c r="AB662" s="53">
        <f t="shared" si="1728"/>
        <v>0.18786957173708119</v>
      </c>
      <c r="AC662" s="63" t="s">
        <v>204</v>
      </c>
    </row>
    <row r="663" spans="1:46">
      <c r="A663" s="11">
        <v>663</v>
      </c>
      <c r="B663" s="57">
        <v>44931</v>
      </c>
      <c r="C663" s="54">
        <v>0.55555555555555558</v>
      </c>
      <c r="D663" s="53">
        <v>15</v>
      </c>
      <c r="E663" s="53">
        <v>14.1</v>
      </c>
      <c r="F663" s="53">
        <v>0</v>
      </c>
      <c r="G663" s="53">
        <v>9.8000000000000007</v>
      </c>
      <c r="H663" s="53">
        <v>0.3</v>
      </c>
      <c r="I663" s="53">
        <v>2.9</v>
      </c>
      <c r="J663" s="53" t="s">
        <v>160</v>
      </c>
      <c r="K663" s="53">
        <v>3.2</v>
      </c>
      <c r="L663" s="53" t="s">
        <v>156</v>
      </c>
      <c r="M663" s="54">
        <v>0.5510532407407408</v>
      </c>
      <c r="N663" s="53">
        <v>5.8</v>
      </c>
      <c r="O663" s="53" t="s">
        <v>156</v>
      </c>
      <c r="P663" s="54">
        <v>0.55098379629629635</v>
      </c>
      <c r="Q663" s="53">
        <v>1</v>
      </c>
      <c r="R663" s="53" t="s">
        <v>161</v>
      </c>
      <c r="S663" s="53">
        <v>0.9</v>
      </c>
      <c r="T663" s="53">
        <v>44</v>
      </c>
      <c r="U663" s="53">
        <v>1032</v>
      </c>
      <c r="V663" s="53">
        <v>617424</v>
      </c>
      <c r="W663" s="53">
        <v>1029</v>
      </c>
      <c r="X663" s="53">
        <v>0.48899999999999999</v>
      </c>
      <c r="Y663" s="53">
        <v>19.22</v>
      </c>
      <c r="Z663" s="11">
        <f t="shared" si="1726"/>
        <v>180.00000000000003</v>
      </c>
      <c r="AA663" s="11">
        <f t="shared" si="1727"/>
        <v>10</v>
      </c>
      <c r="AB663" s="53">
        <f t="shared" si="1728"/>
        <v>0.18786957173708119</v>
      </c>
      <c r="AC663" s="63" t="s">
        <v>204</v>
      </c>
    </row>
    <row r="664" spans="1:46">
      <c r="A664" s="11">
        <v>664</v>
      </c>
      <c r="B664" s="57">
        <v>44931</v>
      </c>
      <c r="C664" s="54">
        <v>0.5625</v>
      </c>
      <c r="D664" s="53">
        <v>15</v>
      </c>
      <c r="E664" s="53">
        <v>14</v>
      </c>
      <c r="F664" s="53">
        <v>0</v>
      </c>
      <c r="G664" s="53">
        <v>10.199999999999999</v>
      </c>
      <c r="H664" s="53">
        <v>0.29899999999999999</v>
      </c>
      <c r="I664" s="53">
        <v>1.4</v>
      </c>
      <c r="J664" s="53" t="s">
        <v>160</v>
      </c>
      <c r="K664" s="53">
        <v>2.9</v>
      </c>
      <c r="L664" s="53" t="s">
        <v>160</v>
      </c>
      <c r="M664" s="54">
        <v>0.55556712962962962</v>
      </c>
      <c r="N664" s="53">
        <v>3.7</v>
      </c>
      <c r="O664" s="53" t="s">
        <v>156</v>
      </c>
      <c r="P664" s="54">
        <v>0.56214120370370368</v>
      </c>
      <c r="Q664" s="53">
        <v>3.2</v>
      </c>
      <c r="R664" s="53" t="s">
        <v>160</v>
      </c>
      <c r="S664" s="53">
        <v>1</v>
      </c>
      <c r="T664" s="53">
        <v>45</v>
      </c>
      <c r="U664" s="53">
        <v>990</v>
      </c>
      <c r="V664" s="53">
        <v>608685</v>
      </c>
      <c r="W664" s="53">
        <v>1014</v>
      </c>
      <c r="X664" s="53">
        <v>0.48899999999999999</v>
      </c>
      <c r="Y664" s="53">
        <v>19.25</v>
      </c>
      <c r="Z664" s="11">
        <f t="shared" si="1726"/>
        <v>179.4</v>
      </c>
      <c r="AA664" s="11">
        <f t="shared" si="1727"/>
        <v>10</v>
      </c>
      <c r="AB664" s="53">
        <f t="shared" si="1728"/>
        <v>0.18786957173708119</v>
      </c>
      <c r="AC664" s="63" t="s">
        <v>204</v>
      </c>
    </row>
    <row r="665" spans="1:46">
      <c r="A665" s="11">
        <v>665</v>
      </c>
      <c r="B665" s="57">
        <v>44931</v>
      </c>
      <c r="C665" s="54">
        <v>0.56944444444444442</v>
      </c>
      <c r="D665" s="53">
        <v>15.2</v>
      </c>
      <c r="E665" s="53">
        <v>14</v>
      </c>
      <c r="F665" s="53">
        <v>0</v>
      </c>
      <c r="G665" s="53">
        <v>10</v>
      </c>
      <c r="H665" s="53">
        <v>0.27800000000000002</v>
      </c>
      <c r="I665" s="53">
        <v>2.8</v>
      </c>
      <c r="J665" s="53" t="s">
        <v>156</v>
      </c>
      <c r="K665" s="53">
        <v>2.8</v>
      </c>
      <c r="L665" s="53" t="s">
        <v>156</v>
      </c>
      <c r="M665" s="54">
        <v>0.5692476851851852</v>
      </c>
      <c r="N665" s="53">
        <v>5.8</v>
      </c>
      <c r="O665" s="53" t="s">
        <v>156</v>
      </c>
      <c r="P665" s="54">
        <v>0.56797453703703704</v>
      </c>
      <c r="Q665" s="53">
        <v>2.2999999999999998</v>
      </c>
      <c r="R665" s="53" t="s">
        <v>160</v>
      </c>
      <c r="S665" s="53">
        <v>0.9</v>
      </c>
      <c r="T665" s="53">
        <v>40.6</v>
      </c>
      <c r="U665" s="53">
        <v>943</v>
      </c>
      <c r="V665" s="53">
        <v>578698</v>
      </c>
      <c r="W665" s="53">
        <v>964</v>
      </c>
      <c r="X665" s="53">
        <v>0.48899999999999999</v>
      </c>
      <c r="Y665" s="53">
        <v>19.23</v>
      </c>
      <c r="Z665" s="11">
        <f t="shared" si="1726"/>
        <v>166.80000000000004</v>
      </c>
      <c r="AA665" s="11">
        <f t="shared" si="1727"/>
        <v>10</v>
      </c>
      <c r="AB665" s="53">
        <f t="shared" si="1728"/>
        <v>0.18786957173708119</v>
      </c>
      <c r="AC665" s="63" t="s">
        <v>204</v>
      </c>
    </row>
    <row r="666" spans="1:46">
      <c r="A666" s="11">
        <v>666</v>
      </c>
      <c r="B666" s="57">
        <v>44931</v>
      </c>
      <c r="C666" s="54">
        <v>0.57638888888888895</v>
      </c>
      <c r="D666" s="53">
        <v>15.2</v>
      </c>
      <c r="E666" s="53">
        <v>14.1</v>
      </c>
      <c r="F666" s="53">
        <v>0</v>
      </c>
      <c r="G666" s="53">
        <v>10.199999999999999</v>
      </c>
      <c r="H666" s="53">
        <v>0.27</v>
      </c>
      <c r="I666" s="53">
        <v>1.8</v>
      </c>
      <c r="J666" s="53" t="s">
        <v>156</v>
      </c>
      <c r="K666" s="53">
        <v>2.8</v>
      </c>
      <c r="L666" s="53" t="s">
        <v>156</v>
      </c>
      <c r="M666" s="54">
        <v>0.56945601851851857</v>
      </c>
      <c r="N666" s="53">
        <v>4</v>
      </c>
      <c r="O666" s="53" t="s">
        <v>153</v>
      </c>
      <c r="P666" s="54">
        <v>0.57261574074074073</v>
      </c>
      <c r="Q666" s="53">
        <v>1.5</v>
      </c>
      <c r="R666" s="53" t="s">
        <v>154</v>
      </c>
      <c r="S666" s="53">
        <v>0.7</v>
      </c>
      <c r="T666" s="53">
        <v>41.4</v>
      </c>
      <c r="U666" s="53">
        <v>906</v>
      </c>
      <c r="V666" s="53">
        <v>555029</v>
      </c>
      <c r="W666" s="53">
        <v>925</v>
      </c>
      <c r="X666" s="53">
        <v>0.48899999999999999</v>
      </c>
      <c r="Y666" s="53">
        <v>19.190000000000001</v>
      </c>
      <c r="Z666" s="11">
        <f t="shared" si="1726"/>
        <v>162.00000000000003</v>
      </c>
      <c r="AA666" s="11">
        <f t="shared" si="1727"/>
        <v>10</v>
      </c>
      <c r="AB666" s="53">
        <f t="shared" si="1728"/>
        <v>0.18786957173708119</v>
      </c>
      <c r="AC666" s="63" t="s">
        <v>204</v>
      </c>
    </row>
    <row r="667" spans="1:46">
      <c r="A667" s="11">
        <v>667</v>
      </c>
      <c r="B667" s="57">
        <v>44931</v>
      </c>
      <c r="C667" s="54">
        <v>0.58333333333333337</v>
      </c>
      <c r="D667" s="53">
        <v>15.2</v>
      </c>
      <c r="E667" s="53">
        <v>14</v>
      </c>
      <c r="F667" s="53">
        <v>0</v>
      </c>
      <c r="G667" s="53">
        <v>10.199999999999999</v>
      </c>
      <c r="H667" s="53">
        <v>0.247</v>
      </c>
      <c r="I667" s="53">
        <v>2.2999999999999998</v>
      </c>
      <c r="J667" s="53" t="s">
        <v>161</v>
      </c>
      <c r="K667" s="53">
        <v>2.2999999999999998</v>
      </c>
      <c r="L667" s="53" t="s">
        <v>161</v>
      </c>
      <c r="M667" s="54">
        <v>0.58333333333333337</v>
      </c>
      <c r="N667" s="53">
        <v>4.7</v>
      </c>
      <c r="O667" s="53" t="s">
        <v>161</v>
      </c>
      <c r="P667" s="54">
        <v>0.58136574074074077</v>
      </c>
      <c r="Q667" s="53">
        <v>2.2999999999999998</v>
      </c>
      <c r="R667" s="53" t="s">
        <v>161</v>
      </c>
      <c r="S667" s="53">
        <v>0.7</v>
      </c>
      <c r="T667" s="53">
        <v>41.4</v>
      </c>
      <c r="U667" s="53">
        <v>856</v>
      </c>
      <c r="V667" s="53">
        <v>514751</v>
      </c>
      <c r="W667" s="53">
        <v>858</v>
      </c>
      <c r="X667" s="53">
        <v>0.48899999999999999</v>
      </c>
      <c r="Y667" s="53">
        <v>19.149999999999999</v>
      </c>
      <c r="Z667" s="11">
        <f t="shared" si="1726"/>
        <v>148.19999999999999</v>
      </c>
      <c r="AA667" s="11">
        <f t="shared" si="1727"/>
        <v>10</v>
      </c>
      <c r="AB667" s="53">
        <f t="shared" si="1728"/>
        <v>0.18786957173708119</v>
      </c>
      <c r="AC667" s="63" t="s">
        <v>204</v>
      </c>
      <c r="AE667" s="11">
        <f t="shared" ref="AE667" si="1777">SUM(F667:F672)</f>
        <v>0</v>
      </c>
      <c r="AF667" s="11">
        <f t="shared" ref="AF667" si="1778">AVERAGE(AB667:AB672)</f>
        <v>0.18786957173708119</v>
      </c>
      <c r="AG667" s="11">
        <f t="shared" ref="AG667" si="1779">AVERAGE(G667:G672)</f>
        <v>10.033333333333333</v>
      </c>
      <c r="AH667" s="11" t="e">
        <f t="shared" ref="AH667" si="1780">AVERAGE(AC667:AC672)</f>
        <v>#DIV/0!</v>
      </c>
      <c r="AI667" s="11">
        <f t="shared" ref="AI667" si="1781">AVERAGE(T667:T672)</f>
        <v>42</v>
      </c>
      <c r="AJ667" s="11">
        <f t="shared" ref="AJ667" si="1782">SUMIF(H667:H672,"&gt;0",H667:H672)</f>
        <v>1.262</v>
      </c>
      <c r="AK667" s="17">
        <f t="shared" ref="AK667" si="1783">SUM(AA667:AA672)/60</f>
        <v>0.5</v>
      </c>
      <c r="AL667" s="17">
        <f t="shared" ref="AL667" si="1784">SUM(V667:V672)</f>
        <v>2631153</v>
      </c>
      <c r="AM667" s="17">
        <f t="shared" ref="AM667" si="1785">AVERAGE(W667:W672)</f>
        <v>731</v>
      </c>
      <c r="AN667" s="11">
        <f t="shared" ref="AN667" si="1786">AVERAGE(I667:I672)</f>
        <v>1.9500000000000002</v>
      </c>
      <c r="AO667" s="11">
        <f t="shared" ref="AO667" si="1787">MAX(K667:K672)</f>
        <v>2.5</v>
      </c>
      <c r="AP667" s="13" t="str">
        <f t="shared" ref="AP667" ca="1" si="1788">INDIRECT(ADDRESS(MATCH(AO667,K667:K672,0)+A667-1,12))</f>
        <v>SW</v>
      </c>
      <c r="AQ667" s="13">
        <f t="shared" ref="AQ667" ca="1" si="1789">INDIRECT(ADDRESS(MATCH(AO667,K667:K672,0)+A667-1,13))</f>
        <v>0.59584490740740736</v>
      </c>
      <c r="AR667" s="11">
        <f t="shared" ref="AR667" si="1790">MAX(N667:N672)</f>
        <v>4.7</v>
      </c>
      <c r="AS667" s="13" t="str">
        <f t="shared" ref="AS667" ca="1" si="1791">INDIRECT(ADDRESS(MATCH(AR667,N667:N672,0)+A667-1,15))</f>
        <v>WSW</v>
      </c>
      <c r="AT667" s="13">
        <f t="shared" ref="AT667" ca="1" si="1792">INDIRECT(ADDRESS(MATCH(AR667,N667:N672,0)+A667-1,16))</f>
        <v>0.58136574074074077</v>
      </c>
    </row>
    <row r="668" spans="1:46">
      <c r="A668" s="11">
        <v>668</v>
      </c>
      <c r="B668" s="57">
        <v>44931</v>
      </c>
      <c r="C668" s="54">
        <v>0.59027777777777779</v>
      </c>
      <c r="D668" s="53">
        <v>15</v>
      </c>
      <c r="E668" s="53">
        <v>14</v>
      </c>
      <c r="F668" s="53">
        <v>0</v>
      </c>
      <c r="G668" s="53">
        <v>10.4</v>
      </c>
      <c r="H668" s="53">
        <v>0.23899999999999999</v>
      </c>
      <c r="I668" s="53">
        <v>2</v>
      </c>
      <c r="J668" s="53" t="s">
        <v>161</v>
      </c>
      <c r="K668" s="53">
        <v>2.4</v>
      </c>
      <c r="L668" s="53" t="s">
        <v>160</v>
      </c>
      <c r="M668" s="54">
        <v>0.58561342592592591</v>
      </c>
      <c r="N668" s="53">
        <v>3.5</v>
      </c>
      <c r="O668" s="53" t="s">
        <v>154</v>
      </c>
      <c r="P668" s="54">
        <v>0.58908564814814812</v>
      </c>
      <c r="Q668" s="53">
        <v>3.4</v>
      </c>
      <c r="R668" s="53" t="s">
        <v>154</v>
      </c>
      <c r="S668" s="53">
        <v>0.6</v>
      </c>
      <c r="T668" s="53">
        <v>42.7</v>
      </c>
      <c r="U668" s="53">
        <v>801</v>
      </c>
      <c r="V668" s="53">
        <v>495638</v>
      </c>
      <c r="W668" s="53">
        <v>826</v>
      </c>
      <c r="X668" s="53">
        <v>0.48899999999999999</v>
      </c>
      <c r="Y668" s="53">
        <v>19.170000000000002</v>
      </c>
      <c r="Z668" s="11">
        <f t="shared" si="1726"/>
        <v>143.39999999999998</v>
      </c>
      <c r="AA668" s="11">
        <f t="shared" si="1727"/>
        <v>10</v>
      </c>
      <c r="AB668" s="53">
        <f t="shared" si="1728"/>
        <v>0.18786957173708119</v>
      </c>
      <c r="AC668" s="63" t="s">
        <v>204</v>
      </c>
    </row>
    <row r="669" spans="1:46">
      <c r="A669" s="11">
        <v>669</v>
      </c>
      <c r="B669" s="57">
        <v>44931</v>
      </c>
      <c r="C669" s="54">
        <v>0.59722222222222221</v>
      </c>
      <c r="D669" s="53">
        <v>14.9</v>
      </c>
      <c r="E669" s="53">
        <v>14.1</v>
      </c>
      <c r="F669" s="53">
        <v>0</v>
      </c>
      <c r="G669" s="53">
        <v>9.6</v>
      </c>
      <c r="H669" s="53">
        <v>0.19800000000000001</v>
      </c>
      <c r="I669" s="53">
        <v>2.1</v>
      </c>
      <c r="J669" s="53" t="s">
        <v>156</v>
      </c>
      <c r="K669" s="53">
        <v>2.5</v>
      </c>
      <c r="L669" s="53" t="s">
        <v>160</v>
      </c>
      <c r="M669" s="54">
        <v>0.59584490740740736</v>
      </c>
      <c r="N669" s="53">
        <v>4.4000000000000004</v>
      </c>
      <c r="O669" s="53" t="s">
        <v>161</v>
      </c>
      <c r="P669" s="54">
        <v>0.59145833333333331</v>
      </c>
      <c r="Q669" s="53">
        <v>0.3</v>
      </c>
      <c r="R669" s="53" t="s">
        <v>160</v>
      </c>
      <c r="S669" s="53">
        <v>0.9</v>
      </c>
      <c r="T669" s="53">
        <v>41.8</v>
      </c>
      <c r="U669" s="53">
        <v>766</v>
      </c>
      <c r="V669" s="53">
        <v>420037</v>
      </c>
      <c r="W669" s="53">
        <v>700</v>
      </c>
      <c r="X669" s="53">
        <v>0.48899999999999999</v>
      </c>
      <c r="Y669" s="53">
        <v>19.14</v>
      </c>
      <c r="Z669" s="11">
        <f t="shared" si="1726"/>
        <v>118.80000000000001</v>
      </c>
      <c r="AA669" s="11">
        <f t="shared" si="1727"/>
        <v>0</v>
      </c>
      <c r="AB669" s="53">
        <f t="shared" si="1728"/>
        <v>0.18786957173708119</v>
      </c>
      <c r="AC669" s="63" t="s">
        <v>204</v>
      </c>
    </row>
    <row r="670" spans="1:46">
      <c r="A670" s="11">
        <v>670</v>
      </c>
      <c r="B670" s="57">
        <v>44931</v>
      </c>
      <c r="C670" s="54">
        <v>0.60416666666666663</v>
      </c>
      <c r="D670" s="53">
        <v>14.8</v>
      </c>
      <c r="E670" s="53">
        <v>14</v>
      </c>
      <c r="F670" s="53">
        <v>0</v>
      </c>
      <c r="G670" s="53">
        <v>10.199999999999999</v>
      </c>
      <c r="H670" s="53">
        <v>0.21099999999999999</v>
      </c>
      <c r="I670" s="53">
        <v>1.9</v>
      </c>
      <c r="J670" s="53" t="s">
        <v>153</v>
      </c>
      <c r="K670" s="53">
        <v>2.1</v>
      </c>
      <c r="L670" s="53" t="s">
        <v>156</v>
      </c>
      <c r="M670" s="54">
        <v>0.59723379629629625</v>
      </c>
      <c r="N670" s="53">
        <v>3.9</v>
      </c>
      <c r="O670" s="53" t="s">
        <v>153</v>
      </c>
      <c r="P670" s="54">
        <v>0.60101851851851851</v>
      </c>
      <c r="Q670" s="53">
        <v>0.8</v>
      </c>
      <c r="R670" s="53" t="s">
        <v>159</v>
      </c>
      <c r="S670" s="53">
        <v>0.9</v>
      </c>
      <c r="T670" s="53">
        <v>42.1</v>
      </c>
      <c r="U670" s="53">
        <v>731</v>
      </c>
      <c r="V670" s="53">
        <v>435900</v>
      </c>
      <c r="W670" s="53">
        <v>727</v>
      </c>
      <c r="X670" s="53">
        <v>0.48899999999999999</v>
      </c>
      <c r="Y670" s="53">
        <v>19.149999999999999</v>
      </c>
      <c r="Z670" s="11">
        <f t="shared" si="1726"/>
        <v>126.6</v>
      </c>
      <c r="AA670" s="11">
        <f t="shared" si="1727"/>
        <v>10</v>
      </c>
      <c r="AB670" s="53">
        <f t="shared" si="1728"/>
        <v>0.18786957173708119</v>
      </c>
      <c r="AC670" s="63" t="s">
        <v>204</v>
      </c>
    </row>
    <row r="671" spans="1:46">
      <c r="A671" s="11">
        <v>671</v>
      </c>
      <c r="B671" s="57">
        <v>44931</v>
      </c>
      <c r="C671" s="54">
        <v>0.61111111111111105</v>
      </c>
      <c r="D671" s="53">
        <v>14.6</v>
      </c>
      <c r="E671" s="53">
        <v>14.1</v>
      </c>
      <c r="F671" s="53">
        <v>0</v>
      </c>
      <c r="G671" s="53">
        <v>10</v>
      </c>
      <c r="H671" s="53">
        <v>0.19600000000000001</v>
      </c>
      <c r="I671" s="53">
        <v>1.8</v>
      </c>
      <c r="J671" s="53" t="s">
        <v>160</v>
      </c>
      <c r="K671" s="53">
        <v>1.9</v>
      </c>
      <c r="L671" s="53" t="s">
        <v>153</v>
      </c>
      <c r="M671" s="54">
        <v>0.60621527777777773</v>
      </c>
      <c r="N671" s="53">
        <v>3.7</v>
      </c>
      <c r="O671" s="53" t="s">
        <v>160</v>
      </c>
      <c r="P671" s="54">
        <v>0.60760416666666661</v>
      </c>
      <c r="Q671" s="53">
        <v>1.4</v>
      </c>
      <c r="R671" s="53" t="s">
        <v>160</v>
      </c>
      <c r="S671" s="53">
        <v>0.8</v>
      </c>
      <c r="T671" s="53">
        <v>41.9</v>
      </c>
      <c r="U671" s="53">
        <v>632</v>
      </c>
      <c r="V671" s="53">
        <v>409110</v>
      </c>
      <c r="W671" s="53">
        <v>682</v>
      </c>
      <c r="X671" s="53">
        <v>0.48899999999999999</v>
      </c>
      <c r="Y671" s="53">
        <v>19.170000000000002</v>
      </c>
      <c r="Z671" s="11">
        <f t="shared" si="1726"/>
        <v>117.6</v>
      </c>
      <c r="AA671" s="11">
        <f t="shared" si="1727"/>
        <v>0</v>
      </c>
      <c r="AB671" s="53">
        <f t="shared" si="1728"/>
        <v>0.18786957173708119</v>
      </c>
      <c r="AC671" s="63" t="s">
        <v>204</v>
      </c>
    </row>
    <row r="672" spans="1:46">
      <c r="A672" s="11">
        <v>672</v>
      </c>
      <c r="B672" s="57">
        <v>44931</v>
      </c>
      <c r="C672" s="54">
        <v>0.61805555555555558</v>
      </c>
      <c r="D672" s="53">
        <v>14.5</v>
      </c>
      <c r="E672" s="53">
        <v>14.1</v>
      </c>
      <c r="F672" s="53">
        <v>0</v>
      </c>
      <c r="G672" s="53">
        <v>9.8000000000000007</v>
      </c>
      <c r="H672" s="53">
        <v>0.17100000000000001</v>
      </c>
      <c r="I672" s="53">
        <v>1.6</v>
      </c>
      <c r="J672" s="53" t="s">
        <v>153</v>
      </c>
      <c r="K672" s="53">
        <v>2</v>
      </c>
      <c r="L672" s="53" t="s">
        <v>160</v>
      </c>
      <c r="M672" s="54">
        <v>0.61282407407407413</v>
      </c>
      <c r="N672" s="53">
        <v>3.9</v>
      </c>
      <c r="O672" s="53" t="s">
        <v>153</v>
      </c>
      <c r="P672" s="54">
        <v>0.61189814814814814</v>
      </c>
      <c r="Q672" s="53">
        <v>1</v>
      </c>
      <c r="R672" s="53" t="s">
        <v>156</v>
      </c>
      <c r="S672" s="53">
        <v>0.5</v>
      </c>
      <c r="T672" s="53">
        <v>42.1</v>
      </c>
      <c r="U672" s="53">
        <v>634</v>
      </c>
      <c r="V672" s="53">
        <v>355717</v>
      </c>
      <c r="W672" s="53">
        <v>593</v>
      </c>
      <c r="X672" s="53">
        <v>0.48899999999999999</v>
      </c>
      <c r="Y672" s="53">
        <v>19.16</v>
      </c>
      <c r="Z672" s="11">
        <f t="shared" si="1726"/>
        <v>102.6</v>
      </c>
      <c r="AA672" s="11">
        <f t="shared" si="1727"/>
        <v>0</v>
      </c>
      <c r="AB672" s="53">
        <f t="shared" si="1728"/>
        <v>0.18786957173708119</v>
      </c>
      <c r="AC672" s="63" t="s">
        <v>204</v>
      </c>
    </row>
    <row r="673" spans="1:46">
      <c r="A673" s="11">
        <v>673</v>
      </c>
      <c r="B673" s="57">
        <v>44931</v>
      </c>
      <c r="C673" s="54">
        <v>0.625</v>
      </c>
      <c r="D673" s="53">
        <v>14.3</v>
      </c>
      <c r="E673" s="53">
        <v>14</v>
      </c>
      <c r="F673" s="53">
        <v>0</v>
      </c>
      <c r="G673" s="53">
        <v>10.199999999999999</v>
      </c>
      <c r="H673" s="53">
        <v>0.16800000000000001</v>
      </c>
      <c r="I673" s="53">
        <v>2.1</v>
      </c>
      <c r="J673" s="53" t="s">
        <v>160</v>
      </c>
      <c r="K673" s="53">
        <v>2.1</v>
      </c>
      <c r="L673" s="53" t="s">
        <v>160</v>
      </c>
      <c r="M673" s="54">
        <v>0.625</v>
      </c>
      <c r="N673" s="53">
        <v>4.8</v>
      </c>
      <c r="O673" s="53" t="s">
        <v>160</v>
      </c>
      <c r="P673" s="54">
        <v>0.62385416666666671</v>
      </c>
      <c r="Q673" s="53">
        <v>3.1</v>
      </c>
      <c r="R673" s="53" t="s">
        <v>160</v>
      </c>
      <c r="S673" s="53">
        <v>1.2</v>
      </c>
      <c r="T673" s="53">
        <v>42.5</v>
      </c>
      <c r="U673" s="53">
        <v>552</v>
      </c>
      <c r="V673" s="53">
        <v>354298</v>
      </c>
      <c r="W673" s="53">
        <v>590</v>
      </c>
      <c r="X673" s="53">
        <v>0.48899999999999999</v>
      </c>
      <c r="Y673" s="53">
        <v>19.100000000000001</v>
      </c>
      <c r="Z673" s="11">
        <f t="shared" si="1726"/>
        <v>100.8</v>
      </c>
      <c r="AA673" s="11">
        <f t="shared" si="1727"/>
        <v>0</v>
      </c>
      <c r="AB673" s="53">
        <f t="shared" si="1728"/>
        <v>0.18786957173708119</v>
      </c>
      <c r="AC673" s="63" t="s">
        <v>204</v>
      </c>
      <c r="AE673" s="11">
        <f t="shared" ref="AE673" si="1793">SUM(F673:F678)</f>
        <v>0</v>
      </c>
      <c r="AF673" s="11">
        <f t="shared" ref="AF673" si="1794">AVERAGE(AB673:AB678)</f>
        <v>0.18786957173708119</v>
      </c>
      <c r="AG673" s="11">
        <f t="shared" ref="AG673" si="1795">AVERAGE(G673:G678)</f>
        <v>10.083333333333332</v>
      </c>
      <c r="AH673" s="11" t="e">
        <f t="shared" ref="AH673" si="1796">AVERAGE(AC673:AC678)</f>
        <v>#DIV/0!</v>
      </c>
      <c r="AI673" s="11">
        <f t="shared" ref="AI673" si="1797">AVERAGE(T673:T678)</f>
        <v>43.216666666666669</v>
      </c>
      <c r="AJ673" s="11">
        <f t="shared" ref="AJ673" si="1798">SUMIF(H673:H678,"&gt;0",H673:H678)</f>
        <v>0.77399999999999991</v>
      </c>
      <c r="AK673" s="17">
        <f t="shared" ref="AK673" si="1799">SUM(AA673:AA678)/60</f>
        <v>0</v>
      </c>
      <c r="AL673" s="17">
        <f t="shared" ref="AL673" si="1800">SUM(V673:V678)</f>
        <v>1648553</v>
      </c>
      <c r="AM673" s="17">
        <f t="shared" ref="AM673" si="1801">AVERAGE(W673:W678)</f>
        <v>457.83333333333331</v>
      </c>
      <c r="AN673" s="11">
        <f t="shared" ref="AN673" si="1802">AVERAGE(I673:I678)</f>
        <v>2.8000000000000003</v>
      </c>
      <c r="AO673" s="11">
        <f t="shared" ref="AO673" si="1803">MAX(K673:K678)</f>
        <v>3.4</v>
      </c>
      <c r="AP673" s="13" t="str">
        <f t="shared" ref="AP673" ca="1" si="1804">INDIRECT(ADDRESS(MATCH(AO673,K673:K678,0)+A673-1,12))</f>
        <v>SSW</v>
      </c>
      <c r="AQ673" s="13">
        <f t="shared" ref="AQ673" ca="1" si="1805">INDIRECT(ADDRESS(MATCH(AO673,K673:K678,0)+A673-1,13))</f>
        <v>0.65855324074074073</v>
      </c>
      <c r="AR673" s="11">
        <f t="shared" ref="AR673" si="1806">MAX(N673:N678)</f>
        <v>6.2</v>
      </c>
      <c r="AS673" s="13" t="str">
        <f t="shared" ref="AS673" ca="1" si="1807">INDIRECT(ADDRESS(MATCH(AR673,N673:N678,0)+A673-1,15))</f>
        <v>SSW</v>
      </c>
      <c r="AT673" s="13">
        <f t="shared" ref="AT673" ca="1" si="1808">INDIRECT(ADDRESS(MATCH(AR673,N673:N678,0)+A673-1,16))</f>
        <v>0.65031249999999996</v>
      </c>
    </row>
    <row r="674" spans="1:46">
      <c r="A674" s="11">
        <v>674</v>
      </c>
      <c r="B674" s="57">
        <v>44931</v>
      </c>
      <c r="C674" s="54">
        <v>0.63194444444444442</v>
      </c>
      <c r="D674" s="53">
        <v>14.2</v>
      </c>
      <c r="E674" s="53">
        <v>14.1</v>
      </c>
      <c r="F674" s="53">
        <v>0</v>
      </c>
      <c r="G674" s="53">
        <v>10.199999999999999</v>
      </c>
      <c r="H674" s="53">
        <v>0.151</v>
      </c>
      <c r="I674" s="53">
        <v>2.4</v>
      </c>
      <c r="J674" s="53" t="s">
        <v>160</v>
      </c>
      <c r="K674" s="53">
        <v>3</v>
      </c>
      <c r="L674" s="53" t="s">
        <v>160</v>
      </c>
      <c r="M674" s="54">
        <v>0.62850694444444444</v>
      </c>
      <c r="N674" s="53">
        <v>4.3</v>
      </c>
      <c r="O674" s="53" t="s">
        <v>160</v>
      </c>
      <c r="P674" s="54">
        <v>0.62509259259259264</v>
      </c>
      <c r="Q674" s="53">
        <v>2.4</v>
      </c>
      <c r="R674" s="53" t="s">
        <v>160</v>
      </c>
      <c r="S674" s="53">
        <v>0.8</v>
      </c>
      <c r="T674" s="53">
        <v>42.3</v>
      </c>
      <c r="U674" s="53">
        <v>498</v>
      </c>
      <c r="V674" s="53">
        <v>319641</v>
      </c>
      <c r="W674" s="53">
        <v>533</v>
      </c>
      <c r="X674" s="53">
        <v>0.48899999999999999</v>
      </c>
      <c r="Y674" s="53">
        <v>19.09</v>
      </c>
      <c r="Z674" s="11">
        <f t="shared" si="1726"/>
        <v>90.6</v>
      </c>
      <c r="AA674" s="11">
        <f t="shared" si="1727"/>
        <v>0</v>
      </c>
      <c r="AB674" s="53">
        <f t="shared" si="1728"/>
        <v>0.18786957173708119</v>
      </c>
      <c r="AC674" s="63" t="s">
        <v>204</v>
      </c>
    </row>
    <row r="675" spans="1:46">
      <c r="A675" s="11">
        <v>675</v>
      </c>
      <c r="B675" s="57">
        <v>44931</v>
      </c>
      <c r="C675" s="54">
        <v>0.63888888888888895</v>
      </c>
      <c r="D675" s="53">
        <v>14</v>
      </c>
      <c r="E675" s="53">
        <v>14.1</v>
      </c>
      <c r="F675" s="53">
        <v>0</v>
      </c>
      <c r="G675" s="53">
        <v>10.199999999999999</v>
      </c>
      <c r="H675" s="53">
        <v>0.13600000000000001</v>
      </c>
      <c r="I675" s="53">
        <v>3.2</v>
      </c>
      <c r="J675" s="53" t="s">
        <v>156</v>
      </c>
      <c r="K675" s="53">
        <v>3.2</v>
      </c>
      <c r="L675" s="53" t="s">
        <v>156</v>
      </c>
      <c r="M675" s="54">
        <v>0.63888888888888895</v>
      </c>
      <c r="N675" s="53">
        <v>4.7</v>
      </c>
      <c r="O675" s="53" t="s">
        <v>156</v>
      </c>
      <c r="P675" s="54">
        <v>0.6381134259259259</v>
      </c>
      <c r="Q675" s="53">
        <v>3.3</v>
      </c>
      <c r="R675" s="53" t="s">
        <v>156</v>
      </c>
      <c r="S675" s="53">
        <v>0.6</v>
      </c>
      <c r="T675" s="53">
        <v>44.5</v>
      </c>
      <c r="U675" s="53">
        <v>458</v>
      </c>
      <c r="V675" s="53">
        <v>289074</v>
      </c>
      <c r="W675" s="53">
        <v>482</v>
      </c>
      <c r="X675" s="53">
        <v>0.48899999999999999</v>
      </c>
      <c r="Y675" s="53">
        <v>19.11</v>
      </c>
      <c r="Z675" s="11">
        <f t="shared" si="1726"/>
        <v>81.600000000000009</v>
      </c>
      <c r="AA675" s="11">
        <f t="shared" si="1727"/>
        <v>0</v>
      </c>
      <c r="AB675" s="53">
        <f t="shared" si="1728"/>
        <v>0.18786957173708119</v>
      </c>
      <c r="AC675" s="63" t="s">
        <v>204</v>
      </c>
    </row>
    <row r="676" spans="1:46">
      <c r="A676" s="11">
        <v>676</v>
      </c>
      <c r="B676" s="57">
        <v>44931</v>
      </c>
      <c r="C676" s="54">
        <v>0.64583333333333337</v>
      </c>
      <c r="D676" s="53">
        <v>13.8</v>
      </c>
      <c r="E676" s="53">
        <v>14</v>
      </c>
      <c r="F676" s="53">
        <v>0</v>
      </c>
      <c r="G676" s="53">
        <v>10</v>
      </c>
      <c r="H676" s="53">
        <v>0.122</v>
      </c>
      <c r="I676" s="53">
        <v>2.7</v>
      </c>
      <c r="J676" s="53" t="s">
        <v>156</v>
      </c>
      <c r="K676" s="53">
        <v>3.2</v>
      </c>
      <c r="L676" s="53" t="s">
        <v>156</v>
      </c>
      <c r="M676" s="54">
        <v>0.63895833333333341</v>
      </c>
      <c r="N676" s="53">
        <v>4.7</v>
      </c>
      <c r="O676" s="53" t="s">
        <v>156</v>
      </c>
      <c r="P676" s="54">
        <v>0.64245370370370369</v>
      </c>
      <c r="Q676" s="53">
        <v>2.6</v>
      </c>
      <c r="R676" s="53" t="s">
        <v>153</v>
      </c>
      <c r="S676" s="53">
        <v>0.7</v>
      </c>
      <c r="T676" s="53">
        <v>43.2</v>
      </c>
      <c r="U676" s="53">
        <v>415</v>
      </c>
      <c r="V676" s="53">
        <v>259770</v>
      </c>
      <c r="W676" s="53">
        <v>433</v>
      </c>
      <c r="X676" s="53">
        <v>0.48899999999999999</v>
      </c>
      <c r="Y676" s="53">
        <v>19.079999999999998</v>
      </c>
      <c r="Z676" s="11">
        <f t="shared" si="1726"/>
        <v>73.199999999999989</v>
      </c>
      <c r="AA676" s="11">
        <f t="shared" si="1727"/>
        <v>0</v>
      </c>
      <c r="AB676" s="53">
        <f t="shared" si="1728"/>
        <v>0.18786957173708119</v>
      </c>
      <c r="AC676" s="63" t="s">
        <v>204</v>
      </c>
    </row>
    <row r="677" spans="1:46">
      <c r="A677" s="11">
        <v>677</v>
      </c>
      <c r="B677" s="57">
        <v>44931</v>
      </c>
      <c r="C677" s="54">
        <v>0.65277777777777779</v>
      </c>
      <c r="D677" s="53">
        <v>13.7</v>
      </c>
      <c r="E677" s="53">
        <v>14</v>
      </c>
      <c r="F677" s="53">
        <v>0</v>
      </c>
      <c r="G677" s="53">
        <v>10</v>
      </c>
      <c r="H677" s="53">
        <v>0.106</v>
      </c>
      <c r="I677" s="53">
        <v>3</v>
      </c>
      <c r="J677" s="53" t="s">
        <v>156</v>
      </c>
      <c r="K677" s="53">
        <v>3</v>
      </c>
      <c r="L677" s="53" t="s">
        <v>156</v>
      </c>
      <c r="M677" s="54">
        <v>0.65277777777777779</v>
      </c>
      <c r="N677" s="53">
        <v>6.2</v>
      </c>
      <c r="O677" s="53" t="s">
        <v>156</v>
      </c>
      <c r="P677" s="54">
        <v>0.65031249999999996</v>
      </c>
      <c r="Q677" s="53">
        <v>4.5999999999999996</v>
      </c>
      <c r="R677" s="53" t="s">
        <v>153</v>
      </c>
      <c r="S677" s="53">
        <v>1</v>
      </c>
      <c r="T677" s="53">
        <v>42.8</v>
      </c>
      <c r="U677" s="53">
        <v>359</v>
      </c>
      <c r="V677" s="53">
        <v>228091</v>
      </c>
      <c r="W677" s="53">
        <v>380</v>
      </c>
      <c r="X677" s="53">
        <v>0.48899999999999999</v>
      </c>
      <c r="Y677" s="53">
        <v>19.079999999999998</v>
      </c>
      <c r="Z677" s="11">
        <f t="shared" si="1726"/>
        <v>63.6</v>
      </c>
      <c r="AA677" s="11">
        <f t="shared" si="1727"/>
        <v>0</v>
      </c>
      <c r="AB677" s="53">
        <f t="shared" si="1728"/>
        <v>0.18786957173708119</v>
      </c>
      <c r="AC677" s="63" t="s">
        <v>204</v>
      </c>
    </row>
    <row r="678" spans="1:46">
      <c r="A678" s="11">
        <v>678</v>
      </c>
      <c r="B678" s="57">
        <v>44931</v>
      </c>
      <c r="C678" s="54">
        <v>0.65972222222222221</v>
      </c>
      <c r="D678" s="53">
        <v>13.5</v>
      </c>
      <c r="E678" s="53">
        <v>14.1</v>
      </c>
      <c r="F678" s="53">
        <v>0</v>
      </c>
      <c r="G678" s="53">
        <v>9.9</v>
      </c>
      <c r="H678" s="53">
        <v>9.0999999999999998E-2</v>
      </c>
      <c r="I678" s="53">
        <v>3.4</v>
      </c>
      <c r="J678" s="53" t="s">
        <v>156</v>
      </c>
      <c r="K678" s="53">
        <v>3.4</v>
      </c>
      <c r="L678" s="53" t="s">
        <v>156</v>
      </c>
      <c r="M678" s="54">
        <v>0.65855324074074073</v>
      </c>
      <c r="N678" s="53">
        <v>5.2</v>
      </c>
      <c r="O678" s="53" t="s">
        <v>156</v>
      </c>
      <c r="P678" s="54">
        <v>0.6570138888888889</v>
      </c>
      <c r="Q678" s="53">
        <v>3.3</v>
      </c>
      <c r="R678" s="53" t="s">
        <v>156</v>
      </c>
      <c r="S678" s="53">
        <v>0.8</v>
      </c>
      <c r="T678" s="53">
        <v>44</v>
      </c>
      <c r="U678" s="53">
        <v>299</v>
      </c>
      <c r="V678" s="53">
        <v>197679</v>
      </c>
      <c r="W678" s="53">
        <v>329</v>
      </c>
      <c r="X678" s="53">
        <v>0.48899999999999999</v>
      </c>
      <c r="Y678" s="53">
        <v>19.04</v>
      </c>
      <c r="Z678" s="11">
        <f t="shared" si="1726"/>
        <v>54.6</v>
      </c>
      <c r="AA678" s="11">
        <f t="shared" si="1727"/>
        <v>0</v>
      </c>
      <c r="AB678" s="53">
        <f t="shared" si="1728"/>
        <v>0.18786957173708119</v>
      </c>
      <c r="AC678" s="63" t="s">
        <v>204</v>
      </c>
    </row>
    <row r="679" spans="1:46">
      <c r="A679" s="11">
        <v>679</v>
      </c>
      <c r="B679" s="57">
        <v>44931</v>
      </c>
      <c r="C679" s="54">
        <v>0.66666666666666663</v>
      </c>
      <c r="D679" s="53">
        <v>13.3</v>
      </c>
      <c r="E679" s="53">
        <v>14.1</v>
      </c>
      <c r="F679" s="53">
        <v>0</v>
      </c>
      <c r="G679" s="53">
        <v>9.8000000000000007</v>
      </c>
      <c r="H679" s="53">
        <v>7.4999999999999997E-2</v>
      </c>
      <c r="I679" s="53">
        <v>2.5</v>
      </c>
      <c r="J679" s="53" t="s">
        <v>153</v>
      </c>
      <c r="K679" s="53">
        <v>3.4</v>
      </c>
      <c r="L679" s="53" t="s">
        <v>156</v>
      </c>
      <c r="M679" s="54">
        <v>0.66104166666666664</v>
      </c>
      <c r="N679" s="53">
        <v>4.0999999999999996</v>
      </c>
      <c r="O679" s="53" t="s">
        <v>153</v>
      </c>
      <c r="P679" s="54">
        <v>0.66068287037037032</v>
      </c>
      <c r="Q679" s="53">
        <v>3.3</v>
      </c>
      <c r="R679" s="53" t="s">
        <v>153</v>
      </c>
      <c r="S679" s="53">
        <v>0.8</v>
      </c>
      <c r="T679" s="53">
        <v>42.2</v>
      </c>
      <c r="U679" s="53">
        <v>245</v>
      </c>
      <c r="V679" s="53">
        <v>161958</v>
      </c>
      <c r="W679" s="53">
        <v>270</v>
      </c>
      <c r="X679" s="53">
        <v>0.48899999999999999</v>
      </c>
      <c r="Y679" s="53">
        <v>19.079999999999998</v>
      </c>
      <c r="Z679" s="11">
        <f t="shared" si="1726"/>
        <v>45.000000000000007</v>
      </c>
      <c r="AA679" s="11">
        <f t="shared" si="1727"/>
        <v>0</v>
      </c>
      <c r="AB679" s="53">
        <f t="shared" si="1728"/>
        <v>0.18786957173708119</v>
      </c>
      <c r="AC679" s="63" t="s">
        <v>204</v>
      </c>
      <c r="AE679" s="11">
        <f t="shared" ref="AE679" si="1809">SUM(F679:F684)</f>
        <v>0</v>
      </c>
      <c r="AF679" s="11">
        <f t="shared" ref="AF679" si="1810">AVERAGE(AB679:AB684)</f>
        <v>0.18786957173708119</v>
      </c>
      <c r="AG679" s="11">
        <f t="shared" ref="AG679" si="1811">AVERAGE(G679:G684)</f>
        <v>9.4666666666666668</v>
      </c>
      <c r="AH679" s="11" t="e">
        <f t="shared" ref="AH679" si="1812">AVERAGE(AC679:AC684)</f>
        <v>#DIV/0!</v>
      </c>
      <c r="AI679" s="11">
        <f t="shared" ref="AI679" si="1813">AVERAGE(T679:T684)</f>
        <v>43.983333333333341</v>
      </c>
      <c r="AJ679" s="11">
        <f t="shared" ref="AJ679" si="1814">SUMIF(H679:H684,"&gt;0",H679:H684)</f>
        <v>0.248</v>
      </c>
      <c r="AK679" s="17">
        <f t="shared" ref="AK679" si="1815">SUM(AA679:AA684)/60</f>
        <v>0</v>
      </c>
      <c r="AL679" s="17">
        <f t="shared" ref="AL679" si="1816">SUM(V679:V684)</f>
        <v>537252</v>
      </c>
      <c r="AM679" s="17">
        <f t="shared" ref="AM679" si="1817">AVERAGE(W679:W684)</f>
        <v>149.33333333333334</v>
      </c>
      <c r="AN679" s="11">
        <f t="shared" ref="AN679" si="1818">AVERAGE(I679:I684)</f>
        <v>2.2833333333333332</v>
      </c>
      <c r="AO679" s="11">
        <f t="shared" ref="AO679" si="1819">MAX(K679:K684)</f>
        <v>3.4</v>
      </c>
      <c r="AP679" s="13" t="str">
        <f t="shared" ref="AP679" ca="1" si="1820">INDIRECT(ADDRESS(MATCH(AO679,K679:K684,0)+A679-1,12))</f>
        <v>SSW</v>
      </c>
      <c r="AQ679" s="13">
        <f t="shared" ref="AQ679" ca="1" si="1821">INDIRECT(ADDRESS(MATCH(AO679,K679:K684,0)+A679-1,13))</f>
        <v>0.66104166666666664</v>
      </c>
      <c r="AR679" s="11">
        <f t="shared" ref="AR679" si="1822">MAX(N679:N684)</f>
        <v>4.7</v>
      </c>
      <c r="AS679" s="13" t="str">
        <f t="shared" ref="AS679" ca="1" si="1823">INDIRECT(ADDRESS(MATCH(AR679,N679:N684,0)+A679-1,15))</f>
        <v>SSW</v>
      </c>
      <c r="AT679" s="13">
        <f t="shared" ref="AT679" ca="1" si="1824">INDIRECT(ADDRESS(MATCH(AR679,N679:N684,0)+A679-1,16))</f>
        <v>0.66703703703703709</v>
      </c>
    </row>
    <row r="680" spans="1:46">
      <c r="A680" s="11">
        <v>680</v>
      </c>
      <c r="B680" s="57">
        <v>44931</v>
      </c>
      <c r="C680" s="54">
        <v>0.67361111111111116</v>
      </c>
      <c r="D680" s="53">
        <v>13.1</v>
      </c>
      <c r="E680" s="53">
        <v>14.1</v>
      </c>
      <c r="F680" s="53">
        <v>0</v>
      </c>
      <c r="G680" s="53">
        <v>9.8000000000000007</v>
      </c>
      <c r="H680" s="53">
        <v>6.0999999999999999E-2</v>
      </c>
      <c r="I680" s="53">
        <v>2.6</v>
      </c>
      <c r="J680" s="53" t="s">
        <v>156</v>
      </c>
      <c r="K680" s="53">
        <v>2.6</v>
      </c>
      <c r="L680" s="53" t="s">
        <v>156</v>
      </c>
      <c r="M680" s="54">
        <v>0.6734837962962964</v>
      </c>
      <c r="N680" s="53">
        <v>4.7</v>
      </c>
      <c r="O680" s="53" t="s">
        <v>156</v>
      </c>
      <c r="P680" s="54">
        <v>0.66703703703703709</v>
      </c>
      <c r="Q680" s="53">
        <v>2.4</v>
      </c>
      <c r="R680" s="53" t="s">
        <v>156</v>
      </c>
      <c r="S680" s="53">
        <v>0.7</v>
      </c>
      <c r="T680" s="53">
        <v>43.6</v>
      </c>
      <c r="U680" s="53">
        <v>190</v>
      </c>
      <c r="V680" s="53">
        <v>131665</v>
      </c>
      <c r="W680" s="53">
        <v>219</v>
      </c>
      <c r="X680" s="53">
        <v>0.48899999999999999</v>
      </c>
      <c r="Y680" s="53">
        <v>19.07</v>
      </c>
      <c r="Z680" s="11">
        <f t="shared" si="1726"/>
        <v>36.599999999999994</v>
      </c>
      <c r="AA680" s="11">
        <f t="shared" si="1727"/>
        <v>0</v>
      </c>
      <c r="AB680" s="53">
        <f t="shared" si="1728"/>
        <v>0.18786957173708119</v>
      </c>
      <c r="AC680" s="63" t="s">
        <v>204</v>
      </c>
    </row>
    <row r="681" spans="1:46">
      <c r="A681" s="11">
        <v>681</v>
      </c>
      <c r="B681" s="57">
        <v>44931</v>
      </c>
      <c r="C681" s="54">
        <v>0.68055555555555547</v>
      </c>
      <c r="D681" s="53">
        <v>13</v>
      </c>
      <c r="E681" s="53">
        <v>14.1</v>
      </c>
      <c r="F681" s="53">
        <v>0</v>
      </c>
      <c r="G681" s="53">
        <v>9.6</v>
      </c>
      <c r="H681" s="53">
        <v>4.8000000000000001E-2</v>
      </c>
      <c r="I681" s="53">
        <v>2.6</v>
      </c>
      <c r="J681" s="53" t="s">
        <v>156</v>
      </c>
      <c r="K681" s="53">
        <v>2.9</v>
      </c>
      <c r="L681" s="53" t="s">
        <v>156</v>
      </c>
      <c r="M681" s="54">
        <v>0.67881944444444453</v>
      </c>
      <c r="N681" s="53">
        <v>4.2</v>
      </c>
      <c r="O681" s="53" t="s">
        <v>153</v>
      </c>
      <c r="P681" s="54">
        <v>0.67620370370370375</v>
      </c>
      <c r="Q681" s="53">
        <v>1.5</v>
      </c>
      <c r="R681" s="53" t="s">
        <v>156</v>
      </c>
      <c r="S681" s="53">
        <v>0.8</v>
      </c>
      <c r="T681" s="53">
        <v>44.4</v>
      </c>
      <c r="U681" s="53">
        <v>146</v>
      </c>
      <c r="V681" s="53">
        <v>101118</v>
      </c>
      <c r="W681" s="53">
        <v>169</v>
      </c>
      <c r="X681" s="53">
        <v>0.48899999999999999</v>
      </c>
      <c r="Y681" s="53">
        <v>19.09</v>
      </c>
      <c r="Z681" s="11">
        <f t="shared" si="1726"/>
        <v>28.800000000000004</v>
      </c>
      <c r="AA681" s="11">
        <f t="shared" si="1727"/>
        <v>0</v>
      </c>
      <c r="AB681" s="53">
        <f t="shared" si="1728"/>
        <v>0.18786957173708119</v>
      </c>
      <c r="AC681" s="63" t="s">
        <v>204</v>
      </c>
    </row>
    <row r="682" spans="1:46">
      <c r="A682" s="11">
        <v>682</v>
      </c>
      <c r="B682" s="57">
        <v>44931</v>
      </c>
      <c r="C682" s="54">
        <v>0.6875</v>
      </c>
      <c r="D682" s="53">
        <v>12.8</v>
      </c>
      <c r="E682" s="53">
        <v>14.2</v>
      </c>
      <c r="F682" s="53">
        <v>0</v>
      </c>
      <c r="G682" s="53">
        <v>9.5</v>
      </c>
      <c r="H682" s="53">
        <v>3.4000000000000002E-2</v>
      </c>
      <c r="I682" s="53">
        <v>2.5</v>
      </c>
      <c r="J682" s="53" t="s">
        <v>153</v>
      </c>
      <c r="K682" s="53">
        <v>2.6</v>
      </c>
      <c r="L682" s="53" t="s">
        <v>156</v>
      </c>
      <c r="M682" s="54">
        <v>0.68056712962962962</v>
      </c>
      <c r="N682" s="53">
        <v>3.9</v>
      </c>
      <c r="O682" s="53" t="s">
        <v>156</v>
      </c>
      <c r="P682" s="54">
        <v>0.68609953703703708</v>
      </c>
      <c r="Q682" s="53">
        <v>2.2000000000000002</v>
      </c>
      <c r="R682" s="53" t="s">
        <v>153</v>
      </c>
      <c r="S682" s="53">
        <v>0.6</v>
      </c>
      <c r="T682" s="53">
        <v>43.9</v>
      </c>
      <c r="U682" s="53">
        <v>96</v>
      </c>
      <c r="V682" s="53">
        <v>71959</v>
      </c>
      <c r="W682" s="53">
        <v>120</v>
      </c>
      <c r="X682" s="53">
        <v>0.48899999999999999</v>
      </c>
      <c r="Y682" s="53">
        <v>19.09</v>
      </c>
      <c r="Z682" s="11">
        <f t="shared" si="1726"/>
        <v>20.400000000000002</v>
      </c>
      <c r="AA682" s="11">
        <f t="shared" si="1727"/>
        <v>0</v>
      </c>
      <c r="AB682" s="53">
        <f t="shared" si="1728"/>
        <v>0.18786957173708119</v>
      </c>
      <c r="AC682" s="63" t="s">
        <v>204</v>
      </c>
    </row>
    <row r="683" spans="1:46">
      <c r="A683" s="11">
        <v>683</v>
      </c>
      <c r="B683" s="57">
        <v>44931</v>
      </c>
      <c r="C683" s="54">
        <v>0.69444444444444453</v>
      </c>
      <c r="D683" s="53">
        <v>12.5</v>
      </c>
      <c r="E683" s="53">
        <v>14.2</v>
      </c>
      <c r="F683" s="53">
        <v>0</v>
      </c>
      <c r="G683" s="53">
        <v>9.1999999999999993</v>
      </c>
      <c r="H683" s="53">
        <v>0.02</v>
      </c>
      <c r="I683" s="53">
        <v>2</v>
      </c>
      <c r="J683" s="53" t="s">
        <v>153</v>
      </c>
      <c r="K683" s="53">
        <v>2.5</v>
      </c>
      <c r="L683" s="53" t="s">
        <v>153</v>
      </c>
      <c r="M683" s="54">
        <v>0.68778935185185175</v>
      </c>
      <c r="N683" s="53">
        <v>3.2</v>
      </c>
      <c r="O683" s="53" t="s">
        <v>156</v>
      </c>
      <c r="P683" s="54">
        <v>0.69033564814814818</v>
      </c>
      <c r="Q683" s="53">
        <v>2.4</v>
      </c>
      <c r="R683" s="53" t="s">
        <v>156</v>
      </c>
      <c r="S683" s="53">
        <v>0.5</v>
      </c>
      <c r="T683" s="53">
        <v>44.6</v>
      </c>
      <c r="U683" s="53">
        <v>53</v>
      </c>
      <c r="V683" s="53">
        <v>45034</v>
      </c>
      <c r="W683" s="53">
        <v>75</v>
      </c>
      <c r="X683" s="53">
        <v>0.48899999999999999</v>
      </c>
      <c r="Y683" s="53">
        <v>19.05</v>
      </c>
      <c r="Z683" s="11">
        <f t="shared" si="1726"/>
        <v>12</v>
      </c>
      <c r="AA683" s="11">
        <f t="shared" si="1727"/>
        <v>0</v>
      </c>
      <c r="AB683" s="53">
        <f t="shared" si="1728"/>
        <v>0.18786957173708119</v>
      </c>
      <c r="AC683" s="63" t="s">
        <v>204</v>
      </c>
    </row>
    <row r="684" spans="1:46">
      <c r="A684" s="11">
        <v>684</v>
      </c>
      <c r="B684" s="57">
        <v>44931</v>
      </c>
      <c r="C684" s="54">
        <v>0.70138888888888884</v>
      </c>
      <c r="D684" s="53">
        <v>12.2</v>
      </c>
      <c r="E684" s="53">
        <v>13.3</v>
      </c>
      <c r="F684" s="53">
        <v>0</v>
      </c>
      <c r="G684" s="53">
        <v>8.9</v>
      </c>
      <c r="H684" s="53">
        <v>0.01</v>
      </c>
      <c r="I684" s="53">
        <v>1.5</v>
      </c>
      <c r="J684" s="53" t="s">
        <v>153</v>
      </c>
      <c r="K684" s="53">
        <v>2</v>
      </c>
      <c r="L684" s="53" t="s">
        <v>153</v>
      </c>
      <c r="M684" s="54">
        <v>0.69525462962962958</v>
      </c>
      <c r="N684" s="53">
        <v>2.4</v>
      </c>
      <c r="O684" s="53" t="s">
        <v>156</v>
      </c>
      <c r="P684" s="54">
        <v>0.69446759259259261</v>
      </c>
      <c r="Q684" s="53">
        <v>1.7</v>
      </c>
      <c r="R684" s="53" t="s">
        <v>153</v>
      </c>
      <c r="S684" s="53">
        <v>0.3</v>
      </c>
      <c r="T684" s="53">
        <v>45.2</v>
      </c>
      <c r="U684" s="53">
        <v>30</v>
      </c>
      <c r="V684" s="53">
        <v>25518</v>
      </c>
      <c r="W684" s="53">
        <v>43</v>
      </c>
      <c r="X684" s="53">
        <v>0.48899999999999999</v>
      </c>
      <c r="Y684" s="53">
        <v>18.829999999999998</v>
      </c>
      <c r="Z684" s="11">
        <f t="shared" si="1726"/>
        <v>6</v>
      </c>
      <c r="AA684" s="11">
        <f t="shared" si="1727"/>
        <v>0</v>
      </c>
      <c r="AB684" s="53">
        <f t="shared" si="1728"/>
        <v>0.18786957173708119</v>
      </c>
      <c r="AC684" s="63" t="s">
        <v>204</v>
      </c>
    </row>
    <row r="685" spans="1:46">
      <c r="A685" s="11">
        <v>685</v>
      </c>
      <c r="B685" s="57">
        <v>44931</v>
      </c>
      <c r="C685" s="54">
        <v>0.70833333333333337</v>
      </c>
      <c r="D685" s="53">
        <v>11.7</v>
      </c>
      <c r="E685" s="53">
        <v>13.1</v>
      </c>
      <c r="F685" s="53">
        <v>0</v>
      </c>
      <c r="G685" s="53">
        <v>8.6999999999999993</v>
      </c>
      <c r="H685" s="53">
        <v>5.0000000000000001E-3</v>
      </c>
      <c r="I685" s="53">
        <v>1.7</v>
      </c>
      <c r="J685" s="53" t="s">
        <v>159</v>
      </c>
      <c r="K685" s="53">
        <v>1.7</v>
      </c>
      <c r="L685" s="53" t="s">
        <v>159</v>
      </c>
      <c r="M685" s="54">
        <v>0.70828703703703699</v>
      </c>
      <c r="N685" s="53">
        <v>2.8</v>
      </c>
      <c r="O685" s="53" t="s">
        <v>159</v>
      </c>
      <c r="P685" s="54">
        <v>0.70710648148148147</v>
      </c>
      <c r="Q685" s="53">
        <v>1.3</v>
      </c>
      <c r="R685" s="53" t="s">
        <v>151</v>
      </c>
      <c r="S685" s="53">
        <v>0.3</v>
      </c>
      <c r="T685" s="53">
        <v>46</v>
      </c>
      <c r="U685" s="53">
        <v>11</v>
      </c>
      <c r="V685" s="53">
        <v>12196</v>
      </c>
      <c r="W685" s="53">
        <v>20</v>
      </c>
      <c r="X685" s="53">
        <v>0.48799999999999999</v>
      </c>
      <c r="Y685" s="53">
        <v>18.8</v>
      </c>
      <c r="Z685" s="11">
        <f t="shared" si="1726"/>
        <v>3</v>
      </c>
      <c r="AA685" s="11">
        <f t="shared" si="1727"/>
        <v>0</v>
      </c>
      <c r="AB685" s="53">
        <f t="shared" si="1728"/>
        <v>0.18740155127677383</v>
      </c>
      <c r="AC685" s="63" t="s">
        <v>204</v>
      </c>
      <c r="AE685" s="11">
        <f t="shared" ref="AE685" si="1825">SUM(F685:F690)</f>
        <v>0</v>
      </c>
      <c r="AF685" s="11">
        <f t="shared" ref="AF685" si="1826">AVERAGE(AB685:AB690)</f>
        <v>0.18747955468682506</v>
      </c>
      <c r="AG685" s="11">
        <f t="shared" ref="AG685" si="1827">AVERAGE(G685:G690)</f>
        <v>8.6000000000000014</v>
      </c>
      <c r="AH685" s="11" t="e">
        <f t="shared" ref="AH685" si="1828">AVERAGE(AC685:AC690)</f>
        <v>#DIV/0!</v>
      </c>
      <c r="AI685" s="11">
        <f t="shared" ref="AI685" si="1829">AVERAGE(T685:T690)</f>
        <v>46.800000000000004</v>
      </c>
      <c r="AJ685" s="11">
        <f t="shared" ref="AJ685" si="1830">SUMIF(H685:H690,"&gt;0",H685:H690)</f>
        <v>6.0000000000000001E-3</v>
      </c>
      <c r="AK685" s="17">
        <f t="shared" ref="AK685" si="1831">SUM(AA685:AA690)/60</f>
        <v>0</v>
      </c>
      <c r="AL685" s="17">
        <f t="shared" ref="AL685" si="1832">SUM(V685:V690)</f>
        <v>17547</v>
      </c>
      <c r="AM685" s="17">
        <f t="shared" ref="AM685" si="1833">AVERAGE(W685:W690)</f>
        <v>4.833333333333333</v>
      </c>
      <c r="AN685" s="11">
        <f t="shared" ref="AN685" si="1834">AVERAGE(I685:I690)</f>
        <v>2.2666666666666666</v>
      </c>
      <c r="AO685" s="11">
        <f t="shared" ref="AO685" si="1835">MAX(K685:K690)</f>
        <v>2.9</v>
      </c>
      <c r="AP685" s="13" t="str">
        <f t="shared" ref="AP685" ca="1" si="1836">INDIRECT(ADDRESS(MATCH(AO685,K685:K690,0)+A685-1,12))</f>
        <v>SSE</v>
      </c>
      <c r="AQ685" s="13">
        <f t="shared" ref="AQ685" ca="1" si="1837">INDIRECT(ADDRESS(MATCH(AO685,K685:K690,0)+A685-1,13))</f>
        <v>0.74252314814814813</v>
      </c>
      <c r="AR685" s="11">
        <f t="shared" ref="AR685" si="1838">MAX(N685:N690)</f>
        <v>4.8</v>
      </c>
      <c r="AS685" s="13" t="str">
        <f t="shared" ref="AS685" ca="1" si="1839">INDIRECT(ADDRESS(MATCH(AR685,N685:N690,0)+A685-1,15))</f>
        <v>SSE</v>
      </c>
      <c r="AT685" s="13">
        <f t="shared" ref="AT685" ca="1" si="1840">INDIRECT(ADDRESS(MATCH(AR685,N685:N690,0)+A685-1,16))</f>
        <v>0.74040509259259257</v>
      </c>
    </row>
    <row r="686" spans="1:46">
      <c r="A686" s="11">
        <v>686</v>
      </c>
      <c r="B686" s="57">
        <v>44931</v>
      </c>
      <c r="C686" s="54">
        <v>0.71527777777777779</v>
      </c>
      <c r="D686" s="53">
        <v>11</v>
      </c>
      <c r="E686" s="53">
        <v>13</v>
      </c>
      <c r="F686" s="53">
        <v>0</v>
      </c>
      <c r="G686" s="53">
        <v>8.6999999999999993</v>
      </c>
      <c r="H686" s="53">
        <v>1E-3</v>
      </c>
      <c r="I686" s="53">
        <v>2.2000000000000002</v>
      </c>
      <c r="J686" s="53" t="s">
        <v>159</v>
      </c>
      <c r="K686" s="53">
        <v>2.2000000000000002</v>
      </c>
      <c r="L686" s="53" t="s">
        <v>159</v>
      </c>
      <c r="M686" s="54">
        <v>0.71527777777777779</v>
      </c>
      <c r="N686" s="53">
        <v>3.2</v>
      </c>
      <c r="O686" s="53" t="s">
        <v>159</v>
      </c>
      <c r="P686" s="54">
        <v>0.71329861111111115</v>
      </c>
      <c r="Q686" s="53">
        <v>2.6</v>
      </c>
      <c r="R686" s="53" t="s">
        <v>151</v>
      </c>
      <c r="S686" s="53">
        <v>0.4</v>
      </c>
      <c r="T686" s="53">
        <v>45.9</v>
      </c>
      <c r="U686" s="53">
        <v>2</v>
      </c>
      <c r="V686" s="53">
        <v>3940</v>
      </c>
      <c r="W686" s="53">
        <v>7</v>
      </c>
      <c r="X686" s="53">
        <v>0.48799999999999999</v>
      </c>
      <c r="Y686" s="53">
        <v>18.8</v>
      </c>
      <c r="Z686" s="11">
        <f t="shared" si="1726"/>
        <v>0.60000000000000009</v>
      </c>
      <c r="AA686" s="11">
        <f t="shared" si="1727"/>
        <v>0</v>
      </c>
      <c r="AB686" s="53">
        <f t="shared" si="1728"/>
        <v>0.18740155127677383</v>
      </c>
      <c r="AC686" s="63" t="s">
        <v>204</v>
      </c>
    </row>
    <row r="687" spans="1:46">
      <c r="A687" s="11">
        <v>687</v>
      </c>
      <c r="B687" s="57">
        <v>44931</v>
      </c>
      <c r="C687" s="54">
        <v>0.72222222222222221</v>
      </c>
      <c r="D687" s="53">
        <v>10.5</v>
      </c>
      <c r="E687" s="53">
        <v>13</v>
      </c>
      <c r="F687" s="53">
        <v>0</v>
      </c>
      <c r="G687" s="53">
        <v>8.3000000000000007</v>
      </c>
      <c r="H687" s="53">
        <v>0</v>
      </c>
      <c r="I687" s="53">
        <v>1.9</v>
      </c>
      <c r="J687" s="53" t="s">
        <v>151</v>
      </c>
      <c r="K687" s="53">
        <v>2.2999999999999998</v>
      </c>
      <c r="L687" s="53" t="s">
        <v>159</v>
      </c>
      <c r="M687" s="54">
        <v>0.71678240740740751</v>
      </c>
      <c r="N687" s="53">
        <v>2.9</v>
      </c>
      <c r="O687" s="53" t="s">
        <v>159</v>
      </c>
      <c r="P687" s="54">
        <v>0.7220833333333333</v>
      </c>
      <c r="Q687" s="53">
        <v>2.4</v>
      </c>
      <c r="R687" s="53" t="s">
        <v>151</v>
      </c>
      <c r="S687" s="53">
        <v>0.4</v>
      </c>
      <c r="T687" s="53">
        <v>47.7</v>
      </c>
      <c r="U687" s="53">
        <v>0</v>
      </c>
      <c r="V687" s="53">
        <v>907</v>
      </c>
      <c r="W687" s="53">
        <v>2</v>
      </c>
      <c r="X687" s="53">
        <v>0.48799999999999999</v>
      </c>
      <c r="Y687" s="53">
        <v>18.77</v>
      </c>
      <c r="Z687" s="11">
        <f t="shared" si="1726"/>
        <v>0</v>
      </c>
      <c r="AA687" s="11">
        <f t="shared" si="1727"/>
        <v>0</v>
      </c>
      <c r="AB687" s="53">
        <f t="shared" si="1728"/>
        <v>0.18740155127677383</v>
      </c>
      <c r="AC687" s="63" t="s">
        <v>204</v>
      </c>
    </row>
    <row r="688" spans="1:46">
      <c r="A688" s="11">
        <v>688</v>
      </c>
      <c r="B688" s="57">
        <v>44931</v>
      </c>
      <c r="C688" s="54">
        <v>0.72916666666666663</v>
      </c>
      <c r="D688" s="53">
        <v>10.1</v>
      </c>
      <c r="E688" s="53">
        <v>13</v>
      </c>
      <c r="F688" s="53">
        <v>0</v>
      </c>
      <c r="G688" s="53">
        <v>8.5</v>
      </c>
      <c r="H688" s="53">
        <v>0</v>
      </c>
      <c r="I688" s="53">
        <v>2.6</v>
      </c>
      <c r="J688" s="53" t="s">
        <v>159</v>
      </c>
      <c r="K688" s="53">
        <v>2.6</v>
      </c>
      <c r="L688" s="53" t="s">
        <v>159</v>
      </c>
      <c r="M688" s="54">
        <v>0.72848379629629623</v>
      </c>
      <c r="N688" s="53">
        <v>3.6</v>
      </c>
      <c r="O688" s="53" t="s">
        <v>159</v>
      </c>
      <c r="P688" s="54">
        <v>0.7278472222222222</v>
      </c>
      <c r="Q688" s="53">
        <v>2.2999999999999998</v>
      </c>
      <c r="R688" s="53" t="s">
        <v>159</v>
      </c>
      <c r="S688" s="53">
        <v>0.4</v>
      </c>
      <c r="T688" s="53">
        <v>47.1</v>
      </c>
      <c r="U688" s="53">
        <v>0</v>
      </c>
      <c r="V688" s="53">
        <v>224</v>
      </c>
      <c r="W688" s="53">
        <v>0</v>
      </c>
      <c r="X688" s="53">
        <v>0.48799999999999999</v>
      </c>
      <c r="Y688" s="53">
        <v>18.79</v>
      </c>
      <c r="Z688" s="11">
        <f t="shared" si="1726"/>
        <v>0</v>
      </c>
      <c r="AA688" s="11">
        <f t="shared" si="1727"/>
        <v>0</v>
      </c>
      <c r="AB688" s="53">
        <f t="shared" si="1728"/>
        <v>0.18740155127677383</v>
      </c>
      <c r="AC688" s="63" t="s">
        <v>204</v>
      </c>
    </row>
    <row r="689" spans="1:46">
      <c r="A689" s="11">
        <v>689</v>
      </c>
      <c r="B689" s="57">
        <v>44931</v>
      </c>
      <c r="C689" s="54">
        <v>0.73611111111111116</v>
      </c>
      <c r="D689" s="53">
        <v>9.8000000000000007</v>
      </c>
      <c r="E689" s="53">
        <v>12.9</v>
      </c>
      <c r="F689" s="53">
        <v>0</v>
      </c>
      <c r="G689" s="53">
        <v>8.6</v>
      </c>
      <c r="H689" s="53">
        <v>0</v>
      </c>
      <c r="I689" s="53">
        <v>2.2999999999999998</v>
      </c>
      <c r="J689" s="53" t="s">
        <v>159</v>
      </c>
      <c r="K689" s="53">
        <v>2.6</v>
      </c>
      <c r="L689" s="53" t="s">
        <v>159</v>
      </c>
      <c r="M689" s="54">
        <v>0.73024305555555558</v>
      </c>
      <c r="N689" s="53">
        <v>4</v>
      </c>
      <c r="O689" s="53" t="s">
        <v>159</v>
      </c>
      <c r="P689" s="54">
        <v>0.73410879629629633</v>
      </c>
      <c r="Q689" s="53">
        <v>3.1</v>
      </c>
      <c r="R689" s="53" t="s">
        <v>159</v>
      </c>
      <c r="S689" s="53">
        <v>0.6</v>
      </c>
      <c r="T689" s="53">
        <v>47</v>
      </c>
      <c r="U689" s="53">
        <v>0</v>
      </c>
      <c r="V689" s="53">
        <v>142</v>
      </c>
      <c r="W689" s="53">
        <v>0</v>
      </c>
      <c r="X689" s="53">
        <v>0.48799999999999999</v>
      </c>
      <c r="Y689" s="53">
        <v>18.77</v>
      </c>
      <c r="Z689" s="11">
        <f t="shared" si="1726"/>
        <v>0</v>
      </c>
      <c r="AA689" s="11">
        <f t="shared" si="1727"/>
        <v>0</v>
      </c>
      <c r="AB689" s="53">
        <f t="shared" si="1728"/>
        <v>0.18740155127677383</v>
      </c>
      <c r="AC689" s="63" t="s">
        <v>204</v>
      </c>
    </row>
    <row r="690" spans="1:46">
      <c r="A690" s="11">
        <v>690</v>
      </c>
      <c r="B690" s="57">
        <v>44931</v>
      </c>
      <c r="C690" s="54">
        <v>0.74305555555555547</v>
      </c>
      <c r="D690" s="53">
        <v>9.5</v>
      </c>
      <c r="E690" s="53">
        <v>12.9</v>
      </c>
      <c r="F690" s="53">
        <v>0</v>
      </c>
      <c r="G690" s="53">
        <v>8.8000000000000007</v>
      </c>
      <c r="H690" s="53">
        <v>0</v>
      </c>
      <c r="I690" s="53">
        <v>2.9</v>
      </c>
      <c r="J690" s="53" t="s">
        <v>159</v>
      </c>
      <c r="K690" s="53">
        <v>2.9</v>
      </c>
      <c r="L690" s="53" t="s">
        <v>159</v>
      </c>
      <c r="M690" s="54">
        <v>0.74252314814814813</v>
      </c>
      <c r="N690" s="53">
        <v>4.8</v>
      </c>
      <c r="O690" s="53" t="s">
        <v>159</v>
      </c>
      <c r="P690" s="54">
        <v>0.74040509259259257</v>
      </c>
      <c r="Q690" s="53">
        <v>2.8</v>
      </c>
      <c r="R690" s="53" t="s">
        <v>159</v>
      </c>
      <c r="S690" s="53">
        <v>0.8</v>
      </c>
      <c r="T690" s="53">
        <v>47.1</v>
      </c>
      <c r="U690" s="53">
        <v>0</v>
      </c>
      <c r="V690" s="53">
        <v>138</v>
      </c>
      <c r="W690" s="53">
        <v>0</v>
      </c>
      <c r="X690" s="53">
        <v>0.48899999999999999</v>
      </c>
      <c r="Y690" s="53">
        <v>18.78</v>
      </c>
      <c r="Z690" s="11">
        <f t="shared" si="1726"/>
        <v>0</v>
      </c>
      <c r="AA690" s="11">
        <f t="shared" si="1727"/>
        <v>0</v>
      </c>
      <c r="AB690" s="53">
        <f t="shared" si="1728"/>
        <v>0.18786957173708119</v>
      </c>
      <c r="AC690" s="63" t="s">
        <v>204</v>
      </c>
    </row>
    <row r="691" spans="1:46">
      <c r="A691" s="11">
        <v>691</v>
      </c>
      <c r="B691" s="57">
        <v>44931</v>
      </c>
      <c r="C691" s="54">
        <v>0.75</v>
      </c>
      <c r="D691" s="53">
        <v>9.3000000000000007</v>
      </c>
      <c r="E691" s="53">
        <v>12.9</v>
      </c>
      <c r="F691" s="53">
        <v>0</v>
      </c>
      <c r="G691" s="53">
        <v>8.4</v>
      </c>
      <c r="H691" s="53">
        <v>-1E-3</v>
      </c>
      <c r="I691" s="53">
        <v>1.9</v>
      </c>
      <c r="J691" s="53" t="s">
        <v>156</v>
      </c>
      <c r="K691" s="53">
        <v>2.9</v>
      </c>
      <c r="L691" s="53" t="s">
        <v>159</v>
      </c>
      <c r="M691" s="54">
        <v>0.74306712962962962</v>
      </c>
      <c r="N691" s="53">
        <v>4.9000000000000004</v>
      </c>
      <c r="O691" s="53" t="s">
        <v>153</v>
      </c>
      <c r="P691" s="54">
        <v>0.74745370370370379</v>
      </c>
      <c r="Q691" s="53">
        <v>0.3</v>
      </c>
      <c r="R691" s="53" t="s">
        <v>161</v>
      </c>
      <c r="S691" s="53">
        <v>0.9</v>
      </c>
      <c r="T691" s="53">
        <v>49.7</v>
      </c>
      <c r="U691" s="53">
        <v>0</v>
      </c>
      <c r="V691" s="53">
        <v>106</v>
      </c>
      <c r="W691" s="53">
        <v>0</v>
      </c>
      <c r="X691" s="53">
        <v>0.48799999999999999</v>
      </c>
      <c r="Y691" s="53">
        <v>18.79</v>
      </c>
      <c r="Z691" s="11">
        <f t="shared" si="1726"/>
        <v>-0.60000000000000009</v>
      </c>
      <c r="AA691" s="11">
        <f t="shared" si="1727"/>
        <v>0</v>
      </c>
      <c r="AB691" s="53">
        <f t="shared" si="1728"/>
        <v>0.18740155127677383</v>
      </c>
      <c r="AC691" s="63" t="s">
        <v>204</v>
      </c>
      <c r="AE691" s="11">
        <f t="shared" ref="AE691" si="1841">SUM(F691:F696)</f>
        <v>0</v>
      </c>
      <c r="AF691" s="11">
        <f t="shared" ref="AF691" si="1842">AVERAGE(AB691:AB696)</f>
        <v>0.18740155127677383</v>
      </c>
      <c r="AG691" s="11">
        <f t="shared" ref="AG691" si="1843">AVERAGE(G691:G696)</f>
        <v>8.4</v>
      </c>
      <c r="AH691" s="11" t="e">
        <f t="shared" ref="AH691" si="1844">AVERAGE(AC691:AC696)</f>
        <v>#DIV/0!</v>
      </c>
      <c r="AI691" s="11">
        <f t="shared" ref="AI691" si="1845">AVERAGE(T691:T696)</f>
        <v>47.400000000000006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568</v>
      </c>
      <c r="AM691" s="17">
        <f t="shared" ref="AM691" si="1849">AVERAGE(W691:W696)</f>
        <v>0</v>
      </c>
      <c r="AN691" s="11">
        <f t="shared" ref="AN691" si="1850">AVERAGE(I691:I696)</f>
        <v>2.2833333333333332</v>
      </c>
      <c r="AO691" s="11">
        <f t="shared" ref="AO691" si="1851">MAX(K691:K696)</f>
        <v>4.5</v>
      </c>
      <c r="AP691" s="13" t="str">
        <f t="shared" ref="AP691" ca="1" si="1852">INDIRECT(ADDRESS(MATCH(AO691,K691:K696,0)+A691-1,12))</f>
        <v>NW</v>
      </c>
      <c r="AQ691" s="13">
        <f t="shared" ref="AQ691" ca="1" si="1853">INDIRECT(ADDRESS(MATCH(AO691,K691:K696,0)+A691-1,13))</f>
        <v>0.78300925925925924</v>
      </c>
      <c r="AR691" s="11">
        <f t="shared" ref="AR691" si="1854">MAX(N691:N696)</f>
        <v>7.3</v>
      </c>
      <c r="AS691" s="13" t="str">
        <f t="shared" ref="AS691" ca="1" si="1855">INDIRECT(ADDRESS(MATCH(AR691,N691:N696,0)+A691-1,15))</f>
        <v>NW</v>
      </c>
      <c r="AT691" s="13">
        <f t="shared" ref="AT691" ca="1" si="1856">INDIRECT(ADDRESS(MATCH(AR691,N691:N696,0)+A691-1,16))</f>
        <v>0.78182870370370372</v>
      </c>
    </row>
    <row r="692" spans="1:46">
      <c r="A692" s="11">
        <v>692</v>
      </c>
      <c r="B692" s="57">
        <v>44931</v>
      </c>
      <c r="C692" s="54">
        <v>0.75694444444444453</v>
      </c>
      <c r="D692" s="53">
        <v>8.9</v>
      </c>
      <c r="E692" s="53">
        <v>12.9</v>
      </c>
      <c r="F692" s="53">
        <v>0</v>
      </c>
      <c r="G692" s="53">
        <v>8.1999999999999993</v>
      </c>
      <c r="H692" s="53">
        <v>0</v>
      </c>
      <c r="I692" s="53">
        <v>1</v>
      </c>
      <c r="J692" s="53" t="s">
        <v>161</v>
      </c>
      <c r="K692" s="53">
        <v>1.9</v>
      </c>
      <c r="L692" s="53" t="s">
        <v>156</v>
      </c>
      <c r="M692" s="54">
        <v>0.75001157407407415</v>
      </c>
      <c r="N692" s="53">
        <v>3.2</v>
      </c>
      <c r="O692" s="53" t="s">
        <v>155</v>
      </c>
      <c r="P692" s="54">
        <v>0.75442129629629628</v>
      </c>
      <c r="Q692" s="53">
        <v>0</v>
      </c>
      <c r="R692" s="53" t="s">
        <v>159</v>
      </c>
      <c r="S692" s="53">
        <v>0.6</v>
      </c>
      <c r="T692" s="53">
        <v>51</v>
      </c>
      <c r="U692" s="53">
        <v>0</v>
      </c>
      <c r="V692" s="53">
        <v>99</v>
      </c>
      <c r="W692" s="53">
        <v>0</v>
      </c>
      <c r="X692" s="53">
        <v>0.48799999999999999</v>
      </c>
      <c r="Y692" s="53">
        <v>18.79</v>
      </c>
      <c r="Z692" s="11">
        <f t="shared" si="1726"/>
        <v>0</v>
      </c>
      <c r="AA692" s="11">
        <f t="shared" si="1727"/>
        <v>0</v>
      </c>
      <c r="AB692" s="53">
        <f t="shared" si="1728"/>
        <v>0.18740155127677383</v>
      </c>
      <c r="AC692" s="63" t="s">
        <v>204</v>
      </c>
    </row>
    <row r="693" spans="1:46">
      <c r="A693" s="11">
        <v>693</v>
      </c>
      <c r="B693" s="57">
        <v>44931</v>
      </c>
      <c r="C693" s="54">
        <v>0.76388888888888884</v>
      </c>
      <c r="D693" s="53">
        <v>8.6999999999999993</v>
      </c>
      <c r="E693" s="53">
        <v>12.9</v>
      </c>
      <c r="F693" s="53">
        <v>0</v>
      </c>
      <c r="G693" s="53">
        <v>8.4</v>
      </c>
      <c r="H693" s="53">
        <v>-1E-3</v>
      </c>
      <c r="I693" s="53">
        <v>0.3</v>
      </c>
      <c r="J693" s="53" t="s">
        <v>153</v>
      </c>
      <c r="K693" s="53">
        <v>1</v>
      </c>
      <c r="L693" s="53" t="s">
        <v>161</v>
      </c>
      <c r="M693" s="54">
        <v>0.75695601851851846</v>
      </c>
      <c r="N693" s="53">
        <v>3.4</v>
      </c>
      <c r="O693" s="53" t="s">
        <v>155</v>
      </c>
      <c r="P693" s="54">
        <v>0.76388888888888884</v>
      </c>
      <c r="Q693" s="53">
        <v>3.4</v>
      </c>
      <c r="R693" s="53" t="s">
        <v>155</v>
      </c>
      <c r="S693" s="53">
        <v>0.4</v>
      </c>
      <c r="T693" s="53">
        <v>49.8</v>
      </c>
      <c r="U693" s="53">
        <v>0</v>
      </c>
      <c r="V693" s="53">
        <v>133</v>
      </c>
      <c r="W693" s="53">
        <v>0</v>
      </c>
      <c r="X693" s="53">
        <v>0.48799999999999999</v>
      </c>
      <c r="Y693" s="53">
        <v>18.760000000000002</v>
      </c>
      <c r="Z693" s="11">
        <f t="shared" si="1726"/>
        <v>-0.60000000000000009</v>
      </c>
      <c r="AA693" s="11">
        <f t="shared" si="1727"/>
        <v>0</v>
      </c>
      <c r="AB693" s="53">
        <f t="shared" si="1728"/>
        <v>0.18740155127677383</v>
      </c>
      <c r="AC693" s="63" t="s">
        <v>204</v>
      </c>
    </row>
    <row r="694" spans="1:46">
      <c r="A694" s="11">
        <v>694</v>
      </c>
      <c r="B694" s="57">
        <v>44931</v>
      </c>
      <c r="C694" s="54">
        <v>0.77083333333333337</v>
      </c>
      <c r="D694" s="53">
        <v>8.5</v>
      </c>
      <c r="E694" s="53">
        <v>12.9</v>
      </c>
      <c r="F694" s="53">
        <v>0</v>
      </c>
      <c r="G694" s="53">
        <v>8.6</v>
      </c>
      <c r="H694" s="53">
        <v>0</v>
      </c>
      <c r="I694" s="53">
        <v>2.9</v>
      </c>
      <c r="J694" s="53" t="s">
        <v>155</v>
      </c>
      <c r="K694" s="53">
        <v>2.9</v>
      </c>
      <c r="L694" s="53" t="s">
        <v>155</v>
      </c>
      <c r="M694" s="54">
        <v>0.77078703703703699</v>
      </c>
      <c r="N694" s="53">
        <v>4.9000000000000004</v>
      </c>
      <c r="O694" s="53" t="s">
        <v>158</v>
      </c>
      <c r="P694" s="54">
        <v>0.76490740740740737</v>
      </c>
      <c r="Q694" s="53">
        <v>2.4</v>
      </c>
      <c r="R694" s="53" t="s">
        <v>155</v>
      </c>
      <c r="S694" s="53">
        <v>0.9</v>
      </c>
      <c r="T694" s="53">
        <v>42.3</v>
      </c>
      <c r="U694" s="53">
        <v>0</v>
      </c>
      <c r="V694" s="53">
        <v>95</v>
      </c>
      <c r="W694" s="53">
        <v>0</v>
      </c>
      <c r="X694" s="53">
        <v>0.48799999999999999</v>
      </c>
      <c r="Y694" s="53">
        <v>18.71</v>
      </c>
      <c r="Z694" s="11">
        <f t="shared" si="1726"/>
        <v>0</v>
      </c>
      <c r="AA694" s="11">
        <f t="shared" si="1727"/>
        <v>0</v>
      </c>
      <c r="AB694" s="53">
        <f t="shared" si="1728"/>
        <v>0.18740155127677383</v>
      </c>
      <c r="AC694" s="63" t="s">
        <v>204</v>
      </c>
    </row>
    <row r="695" spans="1:46">
      <c r="A695" s="11">
        <v>695</v>
      </c>
      <c r="B695" s="57">
        <v>44931</v>
      </c>
      <c r="C695" s="54">
        <v>0.77777777777777779</v>
      </c>
      <c r="D695" s="53">
        <v>8.1999999999999993</v>
      </c>
      <c r="E695" s="53">
        <v>12.9</v>
      </c>
      <c r="F695" s="53">
        <v>0</v>
      </c>
      <c r="G695" s="53">
        <v>8.5</v>
      </c>
      <c r="H695" s="53">
        <v>-1E-3</v>
      </c>
      <c r="I695" s="53">
        <v>3.3</v>
      </c>
      <c r="J695" s="53" t="s">
        <v>155</v>
      </c>
      <c r="K695" s="53">
        <v>3.3</v>
      </c>
      <c r="L695" s="53" t="s">
        <v>155</v>
      </c>
      <c r="M695" s="54">
        <v>0.77777777777777779</v>
      </c>
      <c r="N695" s="53">
        <v>6.8</v>
      </c>
      <c r="O695" s="53" t="s">
        <v>155</v>
      </c>
      <c r="P695" s="54">
        <v>0.77773148148148152</v>
      </c>
      <c r="Q695" s="53">
        <v>5.4</v>
      </c>
      <c r="R695" s="53" t="s">
        <v>155</v>
      </c>
      <c r="S695" s="53">
        <v>1.1000000000000001</v>
      </c>
      <c r="T695" s="53">
        <v>44.8</v>
      </c>
      <c r="U695" s="53">
        <v>1</v>
      </c>
      <c r="V695" s="53">
        <v>68</v>
      </c>
      <c r="W695" s="53">
        <v>0</v>
      </c>
      <c r="X695" s="53">
        <v>0.48799999999999999</v>
      </c>
      <c r="Y695" s="53">
        <v>18.73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0.18740155127677383</v>
      </c>
      <c r="AC695" s="63" t="s">
        <v>204</v>
      </c>
    </row>
    <row r="696" spans="1:46">
      <c r="A696" s="11">
        <v>696</v>
      </c>
      <c r="B696" s="57">
        <v>44931</v>
      </c>
      <c r="C696" s="54">
        <v>0.78472222222222221</v>
      </c>
      <c r="D696" s="53">
        <v>8.1</v>
      </c>
      <c r="E696" s="53">
        <v>12.9</v>
      </c>
      <c r="F696" s="53">
        <v>0</v>
      </c>
      <c r="G696" s="53">
        <v>8.3000000000000007</v>
      </c>
      <c r="H696" s="53">
        <v>0</v>
      </c>
      <c r="I696" s="53">
        <v>4.3</v>
      </c>
      <c r="J696" s="53" t="s">
        <v>155</v>
      </c>
      <c r="K696" s="53">
        <v>4.5</v>
      </c>
      <c r="L696" s="53" t="s">
        <v>155</v>
      </c>
      <c r="M696" s="54">
        <v>0.78300925925925924</v>
      </c>
      <c r="N696" s="53">
        <v>7.3</v>
      </c>
      <c r="O696" s="53" t="s">
        <v>155</v>
      </c>
      <c r="P696" s="54">
        <v>0.78182870370370372</v>
      </c>
      <c r="Q696" s="53">
        <v>2.7</v>
      </c>
      <c r="R696" s="53" t="s">
        <v>162</v>
      </c>
      <c r="S696" s="53">
        <v>1.1000000000000001</v>
      </c>
      <c r="T696" s="53">
        <v>46.8</v>
      </c>
      <c r="U696" s="53">
        <v>1</v>
      </c>
      <c r="V696" s="53">
        <v>67</v>
      </c>
      <c r="W696" s="53">
        <v>0</v>
      </c>
      <c r="X696" s="53">
        <v>0.48799999999999999</v>
      </c>
      <c r="Y696" s="53">
        <v>18.73</v>
      </c>
      <c r="Z696" s="11">
        <f t="shared" si="1726"/>
        <v>0</v>
      </c>
      <c r="AA696" s="11">
        <f t="shared" si="1727"/>
        <v>0</v>
      </c>
      <c r="AB696" s="53">
        <f t="shared" si="1728"/>
        <v>0.18740155127677383</v>
      </c>
      <c r="AC696" s="63" t="s">
        <v>204</v>
      </c>
    </row>
    <row r="697" spans="1:46">
      <c r="A697" s="11">
        <v>697</v>
      </c>
      <c r="B697" s="57">
        <v>44931</v>
      </c>
      <c r="C697" s="54">
        <v>0.79166666666666663</v>
      </c>
      <c r="D697" s="53">
        <v>8</v>
      </c>
      <c r="E697" s="53">
        <v>12.9</v>
      </c>
      <c r="F697" s="53">
        <v>0</v>
      </c>
      <c r="G697" s="53">
        <v>8.1999999999999993</v>
      </c>
      <c r="H697" s="53">
        <v>-1E-3</v>
      </c>
      <c r="I697" s="53">
        <v>4.0999999999999996</v>
      </c>
      <c r="J697" s="53" t="s">
        <v>155</v>
      </c>
      <c r="K697" s="53">
        <v>4.4000000000000004</v>
      </c>
      <c r="L697" s="53" t="s">
        <v>155</v>
      </c>
      <c r="M697" s="54">
        <v>0.7883796296296296</v>
      </c>
      <c r="N697" s="53">
        <v>7.2</v>
      </c>
      <c r="O697" s="53" t="s">
        <v>155</v>
      </c>
      <c r="P697" s="54">
        <v>0.78643518518518529</v>
      </c>
      <c r="Q697" s="53">
        <v>3.5</v>
      </c>
      <c r="R697" s="53" t="s">
        <v>157</v>
      </c>
      <c r="S697" s="53">
        <v>1</v>
      </c>
      <c r="T697" s="53">
        <v>47.7</v>
      </c>
      <c r="U697" s="53">
        <v>0</v>
      </c>
      <c r="V697" s="53">
        <v>70</v>
      </c>
      <c r="W697" s="53">
        <v>0</v>
      </c>
      <c r="X697" s="53">
        <v>0.48799999999999999</v>
      </c>
      <c r="Y697" s="53">
        <v>18.739999999999998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0.18740155127677383</v>
      </c>
      <c r="AC697" s="63" t="s">
        <v>204</v>
      </c>
      <c r="AE697" s="11">
        <f t="shared" ref="AE697" si="1857">SUM(F697:F702)</f>
        <v>0</v>
      </c>
      <c r="AF697" s="11">
        <f t="shared" ref="AF697" si="1858">AVERAGE(AB697:AB702)</f>
        <v>0.18740155127677383</v>
      </c>
      <c r="AG697" s="11">
        <f t="shared" ref="AG697" si="1859">AVERAGE(G697:G702)</f>
        <v>7.8500000000000005</v>
      </c>
      <c r="AH697" s="11" t="e">
        <f t="shared" ref="AH697" si="1860">AVERAGE(AC697:AC702)</f>
        <v>#DIV/0!</v>
      </c>
      <c r="AI697" s="11">
        <f t="shared" ref="AI697" si="1861">AVERAGE(T697:T702)</f>
        <v>46.6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400</v>
      </c>
      <c r="AM697" s="17">
        <f t="shared" ref="AM697" si="1865">AVERAGE(W697:W702)</f>
        <v>0</v>
      </c>
      <c r="AN697" s="11">
        <f t="shared" ref="AN697" si="1866">AVERAGE(I697:I702)</f>
        <v>3.1166666666666667</v>
      </c>
      <c r="AO697" s="11">
        <f t="shared" ref="AO697" si="1867">MAX(K697:K702)</f>
        <v>4.4000000000000004</v>
      </c>
      <c r="AP697" s="13" t="str">
        <f t="shared" ref="AP697" ca="1" si="1868">INDIRECT(ADDRESS(MATCH(AO697,K697:K702,0)+A697-1,12))</f>
        <v>NW</v>
      </c>
      <c r="AQ697" s="13">
        <f t="shared" ref="AQ697" ca="1" si="1869">INDIRECT(ADDRESS(MATCH(AO697,K697:K702,0)+A697-1,13))</f>
        <v>0.7883796296296296</v>
      </c>
      <c r="AR697" s="11">
        <f t="shared" ref="AR697" si="1870">MAX(N697:N702)</f>
        <v>7.2</v>
      </c>
      <c r="AS697" s="13" t="str">
        <f t="shared" ref="AS697" ca="1" si="1871">INDIRECT(ADDRESS(MATCH(AR697,N697:N702,0)+A697-1,15))</f>
        <v>NW</v>
      </c>
      <c r="AT697" s="13">
        <f t="shared" ref="AT697" ca="1" si="1872">INDIRECT(ADDRESS(MATCH(AR697,N697:N702,0)+A697-1,16))</f>
        <v>0.78643518518518529</v>
      </c>
    </row>
    <row r="698" spans="1:46">
      <c r="A698" s="11">
        <v>698</v>
      </c>
      <c r="B698" s="57">
        <v>44931</v>
      </c>
      <c r="C698" s="54">
        <v>0.79861111111111116</v>
      </c>
      <c r="D698" s="53">
        <v>7.9</v>
      </c>
      <c r="E698" s="53">
        <v>12.9</v>
      </c>
      <c r="F698" s="53">
        <v>0</v>
      </c>
      <c r="G698" s="53">
        <v>7.8</v>
      </c>
      <c r="H698" s="53">
        <v>-1E-3</v>
      </c>
      <c r="I698" s="53">
        <v>2.9</v>
      </c>
      <c r="J698" s="53" t="s">
        <v>157</v>
      </c>
      <c r="K698" s="53">
        <v>4.0999999999999996</v>
      </c>
      <c r="L698" s="53" t="s">
        <v>155</v>
      </c>
      <c r="M698" s="54">
        <v>0.79167824074074078</v>
      </c>
      <c r="N698" s="53">
        <v>5.4</v>
      </c>
      <c r="O698" s="53" t="s">
        <v>155</v>
      </c>
      <c r="P698" s="54">
        <v>0.79431712962962964</v>
      </c>
      <c r="Q698" s="53">
        <v>3.2</v>
      </c>
      <c r="R698" s="53" t="s">
        <v>157</v>
      </c>
      <c r="S698" s="53">
        <v>0.8</v>
      </c>
      <c r="T698" s="53">
        <v>48.2</v>
      </c>
      <c r="U698" s="53">
        <v>0</v>
      </c>
      <c r="V698" s="53">
        <v>77</v>
      </c>
      <c r="W698" s="53">
        <v>0</v>
      </c>
      <c r="X698" s="53">
        <v>0.48799999999999999</v>
      </c>
      <c r="Y698" s="53">
        <v>18.73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0.18740155127677383</v>
      </c>
      <c r="AC698" s="63" t="s">
        <v>204</v>
      </c>
    </row>
    <row r="699" spans="1:46">
      <c r="A699" s="11">
        <v>699</v>
      </c>
      <c r="B699" s="57">
        <v>44931</v>
      </c>
      <c r="C699" s="54">
        <v>0.80555555555555547</v>
      </c>
      <c r="D699" s="53">
        <v>7.8</v>
      </c>
      <c r="E699" s="53">
        <v>12.9</v>
      </c>
      <c r="F699" s="53">
        <v>0</v>
      </c>
      <c r="G699" s="53">
        <v>7.8</v>
      </c>
      <c r="H699" s="53">
        <v>0</v>
      </c>
      <c r="I699" s="53">
        <v>2.9</v>
      </c>
      <c r="J699" s="53" t="s">
        <v>155</v>
      </c>
      <c r="K699" s="53">
        <v>3.1</v>
      </c>
      <c r="L699" s="53" t="s">
        <v>157</v>
      </c>
      <c r="M699" s="54">
        <v>0.79991898148148144</v>
      </c>
      <c r="N699" s="53">
        <v>5.5</v>
      </c>
      <c r="O699" s="53" t="s">
        <v>157</v>
      </c>
      <c r="P699" s="54">
        <v>0.79961805555555554</v>
      </c>
      <c r="Q699" s="53">
        <v>3.5</v>
      </c>
      <c r="R699" s="53" t="s">
        <v>155</v>
      </c>
      <c r="S699" s="53">
        <v>1</v>
      </c>
      <c r="T699" s="53">
        <v>44.9</v>
      </c>
      <c r="U699" s="53">
        <v>0</v>
      </c>
      <c r="V699" s="53">
        <v>72</v>
      </c>
      <c r="W699" s="53">
        <v>0</v>
      </c>
      <c r="X699" s="53">
        <v>0.48799999999999999</v>
      </c>
      <c r="Y699" s="53">
        <v>18.71</v>
      </c>
      <c r="Z699" s="11">
        <f t="shared" si="1726"/>
        <v>0</v>
      </c>
      <c r="AA699" s="11">
        <f t="shared" si="1727"/>
        <v>0</v>
      </c>
      <c r="AB699" s="53">
        <f t="shared" si="1728"/>
        <v>0.18740155127677383</v>
      </c>
      <c r="AC699" s="63" t="s">
        <v>204</v>
      </c>
    </row>
    <row r="700" spans="1:46">
      <c r="A700" s="11">
        <v>700</v>
      </c>
      <c r="B700" s="57">
        <v>44931</v>
      </c>
      <c r="C700" s="54">
        <v>0.8125</v>
      </c>
      <c r="D700" s="53">
        <v>7.6</v>
      </c>
      <c r="E700" s="53">
        <v>12.9</v>
      </c>
      <c r="F700" s="53">
        <v>0</v>
      </c>
      <c r="G700" s="53">
        <v>7.9</v>
      </c>
      <c r="H700" s="53">
        <v>0</v>
      </c>
      <c r="I700" s="53">
        <v>3.4</v>
      </c>
      <c r="J700" s="53" t="s">
        <v>155</v>
      </c>
      <c r="K700" s="53">
        <v>3.6</v>
      </c>
      <c r="L700" s="53" t="s">
        <v>155</v>
      </c>
      <c r="M700" s="54">
        <v>0.81079861111111118</v>
      </c>
      <c r="N700" s="53">
        <v>5.9</v>
      </c>
      <c r="O700" s="53" t="s">
        <v>155</v>
      </c>
      <c r="P700" s="54">
        <v>0.80648148148148147</v>
      </c>
      <c r="Q700" s="53">
        <v>2.4</v>
      </c>
      <c r="R700" s="53" t="s">
        <v>157</v>
      </c>
      <c r="S700" s="53">
        <v>0.9</v>
      </c>
      <c r="T700" s="53">
        <v>44.8</v>
      </c>
      <c r="U700" s="53">
        <v>0</v>
      </c>
      <c r="V700" s="53">
        <v>64</v>
      </c>
      <c r="W700" s="53">
        <v>0</v>
      </c>
      <c r="X700" s="53">
        <v>0.48799999999999999</v>
      </c>
      <c r="Y700" s="53">
        <v>18.73</v>
      </c>
      <c r="Z700" s="11">
        <f t="shared" si="1726"/>
        <v>0</v>
      </c>
      <c r="AA700" s="11">
        <f t="shared" si="1727"/>
        <v>0</v>
      </c>
      <c r="AB700" s="53">
        <f t="shared" si="1728"/>
        <v>0.18740155127677383</v>
      </c>
      <c r="AC700" s="63" t="s">
        <v>204</v>
      </c>
    </row>
    <row r="701" spans="1:46">
      <c r="A701" s="11">
        <v>701</v>
      </c>
      <c r="B701" s="57">
        <v>44931</v>
      </c>
      <c r="C701" s="54">
        <v>0.81944444444444453</v>
      </c>
      <c r="D701" s="53">
        <v>7.5</v>
      </c>
      <c r="E701" s="53">
        <v>12.9</v>
      </c>
      <c r="F701" s="53">
        <v>0</v>
      </c>
      <c r="G701" s="53">
        <v>7.8</v>
      </c>
      <c r="H701" s="53">
        <v>-1E-3</v>
      </c>
      <c r="I701" s="53">
        <v>2.7</v>
      </c>
      <c r="J701" s="53" t="s">
        <v>155</v>
      </c>
      <c r="K701" s="53">
        <v>3.4</v>
      </c>
      <c r="L701" s="53" t="s">
        <v>155</v>
      </c>
      <c r="M701" s="54">
        <v>0.81258101851851849</v>
      </c>
      <c r="N701" s="53">
        <v>5</v>
      </c>
      <c r="O701" s="53" t="s">
        <v>155</v>
      </c>
      <c r="P701" s="54">
        <v>0.81436342592592592</v>
      </c>
      <c r="Q701" s="53">
        <v>2.7</v>
      </c>
      <c r="R701" s="53" t="s">
        <v>155</v>
      </c>
      <c r="S701" s="53">
        <v>0.8</v>
      </c>
      <c r="T701" s="53">
        <v>47.1</v>
      </c>
      <c r="U701" s="53">
        <v>0</v>
      </c>
      <c r="V701" s="53">
        <v>63</v>
      </c>
      <c r="W701" s="53">
        <v>0</v>
      </c>
      <c r="X701" s="53">
        <v>0.48799999999999999</v>
      </c>
      <c r="Y701" s="53">
        <v>18.7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0.18740155127677383</v>
      </c>
      <c r="AC701" s="63" t="s">
        <v>204</v>
      </c>
    </row>
    <row r="702" spans="1:46">
      <c r="A702" s="11">
        <v>702</v>
      </c>
      <c r="B702" s="57">
        <v>44931</v>
      </c>
      <c r="C702" s="54">
        <v>0.82638888888888884</v>
      </c>
      <c r="D702" s="53">
        <v>7.3</v>
      </c>
      <c r="E702" s="53">
        <v>12.9</v>
      </c>
      <c r="F702" s="53">
        <v>0</v>
      </c>
      <c r="G702" s="53">
        <v>7.6</v>
      </c>
      <c r="H702" s="53">
        <v>-1E-3</v>
      </c>
      <c r="I702" s="53">
        <v>2.7</v>
      </c>
      <c r="J702" s="53" t="s">
        <v>155</v>
      </c>
      <c r="K702" s="53">
        <v>2.7</v>
      </c>
      <c r="L702" s="53" t="s">
        <v>155</v>
      </c>
      <c r="M702" s="54">
        <v>0.82638888888888884</v>
      </c>
      <c r="N702" s="53">
        <v>5.2</v>
      </c>
      <c r="O702" s="53" t="s">
        <v>155</v>
      </c>
      <c r="P702" s="54">
        <v>0.82636574074074076</v>
      </c>
      <c r="Q702" s="53">
        <v>4.5999999999999996</v>
      </c>
      <c r="R702" s="53" t="s">
        <v>155</v>
      </c>
      <c r="S702" s="53">
        <v>0.8</v>
      </c>
      <c r="T702" s="53">
        <v>46.9</v>
      </c>
      <c r="U702" s="53">
        <v>0</v>
      </c>
      <c r="V702" s="53">
        <v>54</v>
      </c>
      <c r="W702" s="53">
        <v>0</v>
      </c>
      <c r="X702" s="53">
        <v>0.48799999999999999</v>
      </c>
      <c r="Y702" s="53">
        <v>18.71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0.18740155127677383</v>
      </c>
      <c r="AC702" s="63" t="s">
        <v>204</v>
      </c>
    </row>
    <row r="703" spans="1:46">
      <c r="A703" s="11">
        <v>703</v>
      </c>
      <c r="B703" s="57">
        <v>44931</v>
      </c>
      <c r="C703" s="54">
        <v>0.83333333333333337</v>
      </c>
      <c r="D703" s="53">
        <v>7.2</v>
      </c>
      <c r="E703" s="53">
        <v>12.9</v>
      </c>
      <c r="F703" s="53">
        <v>0</v>
      </c>
      <c r="G703" s="53">
        <v>7.8</v>
      </c>
      <c r="H703" s="53">
        <v>0</v>
      </c>
      <c r="I703" s="53">
        <v>2.6</v>
      </c>
      <c r="J703" s="53" t="s">
        <v>155</v>
      </c>
      <c r="K703" s="53">
        <v>2.9</v>
      </c>
      <c r="L703" s="53" t="s">
        <v>155</v>
      </c>
      <c r="M703" s="54">
        <v>0.82959490740740749</v>
      </c>
      <c r="N703" s="53">
        <v>4.3</v>
      </c>
      <c r="O703" s="53" t="s">
        <v>158</v>
      </c>
      <c r="P703" s="54">
        <v>0.83234953703703696</v>
      </c>
      <c r="Q703" s="53">
        <v>2.5</v>
      </c>
      <c r="R703" s="53" t="s">
        <v>155</v>
      </c>
      <c r="S703" s="53">
        <v>0.6</v>
      </c>
      <c r="T703" s="53">
        <v>44.3</v>
      </c>
      <c r="U703" s="53">
        <v>0</v>
      </c>
      <c r="V703" s="53">
        <v>87</v>
      </c>
      <c r="W703" s="53">
        <v>0</v>
      </c>
      <c r="X703" s="53">
        <v>0.48799999999999999</v>
      </c>
      <c r="Y703" s="53">
        <v>18.690000000000001</v>
      </c>
      <c r="Z703" s="11">
        <f t="shared" si="1726"/>
        <v>0</v>
      </c>
      <c r="AA703" s="11">
        <f t="shared" si="1727"/>
        <v>0</v>
      </c>
      <c r="AB703" s="53">
        <f t="shared" si="1728"/>
        <v>0.18740155127677383</v>
      </c>
      <c r="AC703" s="63" t="s">
        <v>204</v>
      </c>
      <c r="AE703" s="11">
        <f t="shared" ref="AE703" si="1873">SUM(F703:F708)</f>
        <v>0</v>
      </c>
      <c r="AF703" s="11">
        <f t="shared" ref="AF703" si="1874">AVERAGE(AB703:AB708)</f>
        <v>0.18740155127677383</v>
      </c>
      <c r="AG703" s="11">
        <f t="shared" ref="AG703" si="1875">AVERAGE(G703:G708)</f>
        <v>6.7666666666666657</v>
      </c>
      <c r="AH703" s="11" t="e">
        <f t="shared" ref="AH703" si="1876">AVERAGE(AC703:AC708)</f>
        <v>#DIV/0!</v>
      </c>
      <c r="AI703" s="11">
        <f t="shared" ref="AI703" si="1877">AVERAGE(T703:T708)</f>
        <v>49.800000000000004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626</v>
      </c>
      <c r="AM703" s="17">
        <f t="shared" ref="AM703" si="1881">AVERAGE(W703:W708)</f>
        <v>0</v>
      </c>
      <c r="AN703" s="11">
        <f t="shared" ref="AN703" si="1882">AVERAGE(I703:I708)</f>
        <v>1.2333333333333334</v>
      </c>
      <c r="AO703" s="11">
        <f t="shared" ref="AO703" si="1883">MAX(K703:K708)</f>
        <v>2.9</v>
      </c>
      <c r="AP703" s="13" t="str">
        <f t="shared" ref="AP703" ca="1" si="1884">INDIRECT(ADDRESS(MATCH(AO703,K703:K708,0)+A703-1,12))</f>
        <v>NW</v>
      </c>
      <c r="AQ703" s="13">
        <f t="shared" ref="AQ703" ca="1" si="1885">INDIRECT(ADDRESS(MATCH(AO703,K703:K708,0)+A703-1,13))</f>
        <v>0.82959490740740749</v>
      </c>
      <c r="AR703" s="11">
        <f t="shared" ref="AR703" si="1886">MAX(N703:N708)</f>
        <v>4.3</v>
      </c>
      <c r="AS703" s="13" t="str">
        <f t="shared" ref="AS703" ca="1" si="1887">INDIRECT(ADDRESS(MATCH(AR703,N703:N708,0)+A703-1,15))</f>
        <v>WNW</v>
      </c>
      <c r="AT703" s="13">
        <f t="shared" ref="AT703" ca="1" si="1888">INDIRECT(ADDRESS(MATCH(AR703,N703:N708,0)+A703-1,16))</f>
        <v>0.83234953703703696</v>
      </c>
    </row>
    <row r="704" spans="1:46">
      <c r="A704" s="11">
        <v>704</v>
      </c>
      <c r="B704" s="57">
        <v>44931</v>
      </c>
      <c r="C704" s="54">
        <v>0.84027777777777779</v>
      </c>
      <c r="D704" s="53">
        <v>7</v>
      </c>
      <c r="E704" s="53">
        <v>12.9</v>
      </c>
      <c r="F704" s="53">
        <v>0</v>
      </c>
      <c r="G704" s="53">
        <v>7</v>
      </c>
      <c r="H704" s="53">
        <v>-2E-3</v>
      </c>
      <c r="I704" s="53">
        <v>1</v>
      </c>
      <c r="J704" s="53" t="s">
        <v>162</v>
      </c>
      <c r="K704" s="53">
        <v>2.6</v>
      </c>
      <c r="L704" s="53" t="s">
        <v>155</v>
      </c>
      <c r="M704" s="54">
        <v>0.83334490740740741</v>
      </c>
      <c r="N704" s="53">
        <v>2.8</v>
      </c>
      <c r="O704" s="53" t="s">
        <v>162</v>
      </c>
      <c r="P704" s="54">
        <v>0.83356481481481481</v>
      </c>
      <c r="Q704" s="53">
        <v>0.4</v>
      </c>
      <c r="R704" s="53" t="s">
        <v>149</v>
      </c>
      <c r="S704" s="53">
        <v>0.6</v>
      </c>
      <c r="T704" s="53">
        <v>48.6</v>
      </c>
      <c r="U704" s="53">
        <v>0</v>
      </c>
      <c r="V704" s="53">
        <v>90</v>
      </c>
      <c r="W704" s="53">
        <v>0</v>
      </c>
      <c r="X704" s="53">
        <v>0.48799999999999999</v>
      </c>
      <c r="Y704" s="53">
        <v>18.73</v>
      </c>
      <c r="Z704" s="11">
        <f t="shared" si="1726"/>
        <v>-1.2000000000000002</v>
      </c>
      <c r="AA704" s="11">
        <f t="shared" si="1727"/>
        <v>0</v>
      </c>
      <c r="AB704" s="53">
        <f t="shared" si="1728"/>
        <v>0.18740155127677383</v>
      </c>
      <c r="AC704" s="63" t="s">
        <v>204</v>
      </c>
    </row>
    <row r="705" spans="1:46">
      <c r="A705" s="11">
        <v>705</v>
      </c>
      <c r="B705" s="57">
        <v>44931</v>
      </c>
      <c r="C705" s="54">
        <v>0.84722222222222221</v>
      </c>
      <c r="D705" s="53">
        <v>6.7</v>
      </c>
      <c r="E705" s="53">
        <v>12.9</v>
      </c>
      <c r="F705" s="53">
        <v>0</v>
      </c>
      <c r="G705" s="53">
        <v>6.7</v>
      </c>
      <c r="H705" s="53">
        <v>-1E-3</v>
      </c>
      <c r="I705" s="53">
        <v>0.6</v>
      </c>
      <c r="J705" s="53" t="s">
        <v>147</v>
      </c>
      <c r="K705" s="53">
        <v>1</v>
      </c>
      <c r="L705" s="53" t="s">
        <v>162</v>
      </c>
      <c r="M705" s="54">
        <v>0.84028935185185183</v>
      </c>
      <c r="N705" s="53">
        <v>1.7</v>
      </c>
      <c r="O705" s="53" t="s">
        <v>148</v>
      </c>
      <c r="P705" s="54">
        <v>0.84168981481481486</v>
      </c>
      <c r="Q705" s="53">
        <v>1.2</v>
      </c>
      <c r="R705" s="53" t="s">
        <v>152</v>
      </c>
      <c r="S705" s="53">
        <v>0.4</v>
      </c>
      <c r="T705" s="53">
        <v>50.1</v>
      </c>
      <c r="U705" s="53">
        <v>0</v>
      </c>
      <c r="V705" s="53">
        <v>109</v>
      </c>
      <c r="W705" s="53">
        <v>0</v>
      </c>
      <c r="X705" s="53">
        <v>0.48799999999999999</v>
      </c>
      <c r="Y705" s="53">
        <v>18.71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0.18740155127677383</v>
      </c>
      <c r="AC705" s="63" t="s">
        <v>204</v>
      </c>
    </row>
    <row r="706" spans="1:46">
      <c r="A706" s="11">
        <v>706</v>
      </c>
      <c r="B706" s="57">
        <v>44931</v>
      </c>
      <c r="C706" s="54">
        <v>0.85416666666666663</v>
      </c>
      <c r="D706" s="53">
        <v>6.4</v>
      </c>
      <c r="E706" s="53">
        <v>12.9</v>
      </c>
      <c r="F706" s="53">
        <v>0</v>
      </c>
      <c r="G706" s="53">
        <v>6.8</v>
      </c>
      <c r="H706" s="53">
        <v>0</v>
      </c>
      <c r="I706" s="53">
        <v>1.1000000000000001</v>
      </c>
      <c r="J706" s="53" t="s">
        <v>148</v>
      </c>
      <c r="K706" s="53">
        <v>1.1000000000000001</v>
      </c>
      <c r="L706" s="53" t="s">
        <v>148</v>
      </c>
      <c r="M706" s="54">
        <v>0.85416666666666663</v>
      </c>
      <c r="N706" s="53">
        <v>2.2999999999999998</v>
      </c>
      <c r="O706" s="53" t="s">
        <v>148</v>
      </c>
      <c r="P706" s="54">
        <v>0.85305555555555557</v>
      </c>
      <c r="Q706" s="53">
        <v>1.3</v>
      </c>
      <c r="R706" s="53" t="s">
        <v>162</v>
      </c>
      <c r="S706" s="53">
        <v>0.4</v>
      </c>
      <c r="T706" s="53">
        <v>50.6</v>
      </c>
      <c r="U706" s="53">
        <v>0</v>
      </c>
      <c r="V706" s="53">
        <v>113</v>
      </c>
      <c r="W706" s="53">
        <v>0</v>
      </c>
      <c r="X706" s="53">
        <v>0.48799999999999999</v>
      </c>
      <c r="Y706" s="53">
        <v>18.68</v>
      </c>
      <c r="Z706" s="11">
        <f t="shared" si="1726"/>
        <v>0</v>
      </c>
      <c r="AA706" s="11">
        <f t="shared" si="1727"/>
        <v>0</v>
      </c>
      <c r="AB706" s="53">
        <f t="shared" si="1728"/>
        <v>0.18740155127677383</v>
      </c>
      <c r="AC706" s="63" t="s">
        <v>204</v>
      </c>
    </row>
    <row r="707" spans="1:46">
      <c r="A707" s="11">
        <v>707</v>
      </c>
      <c r="B707" s="57">
        <v>44931</v>
      </c>
      <c r="C707" s="54">
        <v>0.86111111111111116</v>
      </c>
      <c r="D707" s="53">
        <v>6.2</v>
      </c>
      <c r="E707" s="53">
        <v>12.9</v>
      </c>
      <c r="F707" s="53">
        <v>0</v>
      </c>
      <c r="G707" s="53">
        <v>6.5</v>
      </c>
      <c r="H707" s="53">
        <v>0</v>
      </c>
      <c r="I707" s="53">
        <v>0.7</v>
      </c>
      <c r="J707" s="53" t="s">
        <v>147</v>
      </c>
      <c r="K707" s="53">
        <v>1.1000000000000001</v>
      </c>
      <c r="L707" s="53" t="s">
        <v>148</v>
      </c>
      <c r="M707" s="54">
        <v>0.85428240740740735</v>
      </c>
      <c r="N707" s="53">
        <v>1.8</v>
      </c>
      <c r="O707" s="53" t="s">
        <v>147</v>
      </c>
      <c r="P707" s="54">
        <v>0.85775462962962967</v>
      </c>
      <c r="Q707" s="53">
        <v>0.6</v>
      </c>
      <c r="R707" s="53" t="s">
        <v>147</v>
      </c>
      <c r="S707" s="53">
        <v>0.3</v>
      </c>
      <c r="T707" s="53">
        <v>51</v>
      </c>
      <c r="U707" s="53">
        <v>0</v>
      </c>
      <c r="V707" s="53">
        <v>106</v>
      </c>
      <c r="W707" s="53">
        <v>0</v>
      </c>
      <c r="X707" s="53">
        <v>0.48799999999999999</v>
      </c>
      <c r="Y707" s="53">
        <v>18.7</v>
      </c>
      <c r="Z707" s="11">
        <f t="shared" si="1726"/>
        <v>0</v>
      </c>
      <c r="AA707" s="11">
        <f t="shared" si="1727"/>
        <v>0</v>
      </c>
      <c r="AB707" s="53">
        <f t="shared" si="1728"/>
        <v>0.18740155127677383</v>
      </c>
      <c r="AC707" s="63" t="s">
        <v>204</v>
      </c>
    </row>
    <row r="708" spans="1:46">
      <c r="A708" s="11">
        <v>708</v>
      </c>
      <c r="B708" s="57">
        <v>44931</v>
      </c>
      <c r="C708" s="54">
        <v>0.86805555555555547</v>
      </c>
      <c r="D708" s="53">
        <v>5.9</v>
      </c>
      <c r="E708" s="53">
        <v>12.8</v>
      </c>
      <c r="F708" s="53">
        <v>0</v>
      </c>
      <c r="G708" s="53">
        <v>5.8</v>
      </c>
      <c r="H708" s="53">
        <v>-1E-3</v>
      </c>
      <c r="I708" s="53">
        <v>1.4</v>
      </c>
      <c r="J708" s="53" t="s">
        <v>148</v>
      </c>
      <c r="K708" s="53">
        <v>1.4</v>
      </c>
      <c r="L708" s="53" t="s">
        <v>148</v>
      </c>
      <c r="M708" s="54">
        <v>0.86805555555555547</v>
      </c>
      <c r="N708" s="53">
        <v>2.6</v>
      </c>
      <c r="O708" s="53" t="s">
        <v>152</v>
      </c>
      <c r="P708" s="54">
        <v>0.86458333333333337</v>
      </c>
      <c r="Q708" s="53">
        <v>1.4</v>
      </c>
      <c r="R708" s="53" t="s">
        <v>152</v>
      </c>
      <c r="S708" s="53">
        <v>0.5</v>
      </c>
      <c r="T708" s="53">
        <v>54.2</v>
      </c>
      <c r="U708" s="53">
        <v>1</v>
      </c>
      <c r="V708" s="53">
        <v>121</v>
      </c>
      <c r="W708" s="53">
        <v>0</v>
      </c>
      <c r="X708" s="53">
        <v>0.48799999999999999</v>
      </c>
      <c r="Y708" s="53">
        <v>18.71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0.18740155127677383</v>
      </c>
      <c r="AC708" s="63" t="s">
        <v>204</v>
      </c>
    </row>
    <row r="709" spans="1:46">
      <c r="A709" s="11">
        <v>709</v>
      </c>
      <c r="B709" s="57">
        <v>44931</v>
      </c>
      <c r="C709" s="54">
        <v>0.875</v>
      </c>
      <c r="D709" s="53">
        <v>5.6</v>
      </c>
      <c r="E709" s="53">
        <v>12.9</v>
      </c>
      <c r="F709" s="53">
        <v>0</v>
      </c>
      <c r="G709" s="53">
        <v>5.5</v>
      </c>
      <c r="H709" s="53">
        <v>-1E-3</v>
      </c>
      <c r="I709" s="53">
        <v>1.6</v>
      </c>
      <c r="J709" s="53" t="s">
        <v>148</v>
      </c>
      <c r="K709" s="53">
        <v>1.6</v>
      </c>
      <c r="L709" s="53" t="s">
        <v>148</v>
      </c>
      <c r="M709" s="54">
        <v>0.875</v>
      </c>
      <c r="N709" s="53">
        <v>2.5</v>
      </c>
      <c r="O709" s="53" t="s">
        <v>152</v>
      </c>
      <c r="P709" s="54">
        <v>0.87157407407407417</v>
      </c>
      <c r="Q709" s="53">
        <v>2</v>
      </c>
      <c r="R709" s="53" t="s">
        <v>148</v>
      </c>
      <c r="S709" s="53">
        <v>0.4</v>
      </c>
      <c r="T709" s="53">
        <v>55.6</v>
      </c>
      <c r="U709" s="53">
        <v>0</v>
      </c>
      <c r="V709" s="53">
        <v>113</v>
      </c>
      <c r="W709" s="53">
        <v>0</v>
      </c>
      <c r="X709" s="53">
        <v>0.48799999999999999</v>
      </c>
      <c r="Y709" s="53">
        <v>18.690000000000001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0.18740155127677383</v>
      </c>
      <c r="AC709" s="63" t="s">
        <v>204</v>
      </c>
      <c r="AE709" s="11">
        <f t="shared" ref="AE709" si="1889">SUM(F709:F714)</f>
        <v>0</v>
      </c>
      <c r="AF709" s="11">
        <f t="shared" ref="AF709" si="1890">AVERAGE(AB709:AB714)</f>
        <v>0.18740155127677383</v>
      </c>
      <c r="AG709" s="11">
        <f t="shared" ref="AG709" si="1891">AVERAGE(G709:G714)</f>
        <v>4.5333333333333323</v>
      </c>
      <c r="AH709" s="11" t="e">
        <f t="shared" ref="AH709" si="1892">AVERAGE(AC709:AC714)</f>
        <v>#DIV/0!</v>
      </c>
      <c r="AI709" s="11">
        <f t="shared" ref="AI709" si="1893">AVERAGE(T709:T714)</f>
        <v>60.099999999999994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636</v>
      </c>
      <c r="AM709" s="17">
        <f t="shared" ref="AM709" si="1897">AVERAGE(W709:W714)</f>
        <v>0</v>
      </c>
      <c r="AN709" s="11">
        <f t="shared" ref="AN709" si="1898">AVERAGE(I709:I714)</f>
        <v>1.1166666666666667</v>
      </c>
      <c r="AO709" s="11">
        <f t="shared" ref="AO709" si="1899">MAX(K709:K714)</f>
        <v>1.6</v>
      </c>
      <c r="AP709" s="13" t="str">
        <f t="shared" ref="AP709" ca="1" si="1900">INDIRECT(ADDRESS(MATCH(AO709,K709:K714,0)+A709-1,12))</f>
        <v>ENE</v>
      </c>
      <c r="AQ709" s="13">
        <f t="shared" ref="AQ709" ca="1" si="1901">INDIRECT(ADDRESS(MATCH(AO709,K709:K714,0)+A709-1,13))</f>
        <v>0.875</v>
      </c>
      <c r="AR709" s="11">
        <f t="shared" ref="AR709" si="1902">MAX(N709:N714)</f>
        <v>2.5</v>
      </c>
      <c r="AS709" s="13" t="str">
        <f t="shared" ref="AS709" ca="1" si="1903">INDIRECT(ADDRESS(MATCH(AR709,N709:N714,0)+A709-1,15))</f>
        <v>E</v>
      </c>
      <c r="AT709" s="13">
        <f t="shared" ref="AT709" ca="1" si="1904">INDIRECT(ADDRESS(MATCH(AR709,N709:N714,0)+A709-1,16))</f>
        <v>0.87157407407407417</v>
      </c>
    </row>
    <row r="710" spans="1:46">
      <c r="A710" s="11">
        <v>710</v>
      </c>
      <c r="B710" s="57">
        <v>44931</v>
      </c>
      <c r="C710" s="54">
        <v>0.88194444444444453</v>
      </c>
      <c r="D710" s="53">
        <v>5.4</v>
      </c>
      <c r="E710" s="53">
        <v>12.8</v>
      </c>
      <c r="F710" s="53">
        <v>0</v>
      </c>
      <c r="G710" s="53">
        <v>5.6</v>
      </c>
      <c r="H710" s="53">
        <v>-1E-3</v>
      </c>
      <c r="I710" s="53">
        <v>1.4</v>
      </c>
      <c r="J710" s="53" t="s">
        <v>152</v>
      </c>
      <c r="K710" s="53">
        <v>1.6</v>
      </c>
      <c r="L710" s="53" t="s">
        <v>152</v>
      </c>
      <c r="M710" s="54">
        <v>0.87613425925925925</v>
      </c>
      <c r="N710" s="53">
        <v>2.1</v>
      </c>
      <c r="O710" s="53" t="s">
        <v>150</v>
      </c>
      <c r="P710" s="54">
        <v>0.88017361111111114</v>
      </c>
      <c r="Q710" s="53">
        <v>0.8</v>
      </c>
      <c r="R710" s="53" t="s">
        <v>150</v>
      </c>
      <c r="S710" s="53">
        <v>0.3</v>
      </c>
      <c r="T710" s="53">
        <v>54.4</v>
      </c>
      <c r="U710" s="53">
        <v>0</v>
      </c>
      <c r="V710" s="53">
        <v>105</v>
      </c>
      <c r="W710" s="53">
        <v>0</v>
      </c>
      <c r="X710" s="53">
        <v>0.48799999999999999</v>
      </c>
      <c r="Y710" s="53">
        <v>18.7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0.18740155127677383</v>
      </c>
      <c r="AC710" s="63" t="s">
        <v>204</v>
      </c>
    </row>
    <row r="711" spans="1:46">
      <c r="A711" s="11">
        <v>711</v>
      </c>
      <c r="B711" s="57">
        <v>44931</v>
      </c>
      <c r="C711" s="54">
        <v>0.88888888888888884</v>
      </c>
      <c r="D711" s="53">
        <v>5.0999999999999996</v>
      </c>
      <c r="E711" s="53">
        <v>12.9</v>
      </c>
      <c r="F711" s="53">
        <v>0</v>
      </c>
      <c r="G711" s="53">
        <v>5.3</v>
      </c>
      <c r="H711" s="53">
        <v>-1E-3</v>
      </c>
      <c r="I711" s="53">
        <v>1.1000000000000001</v>
      </c>
      <c r="J711" s="53" t="s">
        <v>152</v>
      </c>
      <c r="K711" s="53">
        <v>1.4</v>
      </c>
      <c r="L711" s="53" t="s">
        <v>152</v>
      </c>
      <c r="M711" s="54">
        <v>0.88195601851851846</v>
      </c>
      <c r="N711" s="53">
        <v>2.1</v>
      </c>
      <c r="O711" s="53" t="s">
        <v>152</v>
      </c>
      <c r="P711" s="54">
        <v>0.88620370370370372</v>
      </c>
      <c r="Q711" s="53">
        <v>1.1000000000000001</v>
      </c>
      <c r="R711" s="53" t="s">
        <v>151</v>
      </c>
      <c r="S711" s="53">
        <v>0.3</v>
      </c>
      <c r="T711" s="53">
        <v>56.2</v>
      </c>
      <c r="U711" s="53">
        <v>0</v>
      </c>
      <c r="V711" s="53">
        <v>117</v>
      </c>
      <c r="W711" s="53">
        <v>0</v>
      </c>
      <c r="X711" s="53">
        <v>0.48799999999999999</v>
      </c>
      <c r="Y711" s="53">
        <v>18.72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0.18740155127677383</v>
      </c>
      <c r="AC711" s="63" t="s">
        <v>204</v>
      </c>
    </row>
    <row r="712" spans="1:46">
      <c r="A712" s="11">
        <v>712</v>
      </c>
      <c r="B712" s="57">
        <v>44931</v>
      </c>
      <c r="C712" s="54">
        <v>0.89583333333333337</v>
      </c>
      <c r="D712" s="53">
        <v>4.7</v>
      </c>
      <c r="E712" s="53">
        <v>12.8</v>
      </c>
      <c r="F712" s="53">
        <v>0</v>
      </c>
      <c r="G712" s="53">
        <v>3.7</v>
      </c>
      <c r="H712" s="53">
        <v>-2E-3</v>
      </c>
      <c r="I712" s="53">
        <v>0.7</v>
      </c>
      <c r="J712" s="53" t="s">
        <v>152</v>
      </c>
      <c r="K712" s="53">
        <v>1.1000000000000001</v>
      </c>
      <c r="L712" s="53" t="s">
        <v>152</v>
      </c>
      <c r="M712" s="54">
        <v>0.89065972222222223</v>
      </c>
      <c r="N712" s="53">
        <v>1.8</v>
      </c>
      <c r="O712" s="53" t="s">
        <v>152</v>
      </c>
      <c r="P712" s="54">
        <v>0.89049768518518524</v>
      </c>
      <c r="Q712" s="53">
        <v>0.6</v>
      </c>
      <c r="R712" s="53" t="s">
        <v>151</v>
      </c>
      <c r="S712" s="53">
        <v>0.4</v>
      </c>
      <c r="T712" s="53">
        <v>63.7</v>
      </c>
      <c r="U712" s="53">
        <v>1</v>
      </c>
      <c r="V712" s="53">
        <v>85</v>
      </c>
      <c r="W712" s="53">
        <v>0</v>
      </c>
      <c r="X712" s="53">
        <v>0.48799999999999999</v>
      </c>
      <c r="Y712" s="53">
        <v>18.7</v>
      </c>
      <c r="Z712" s="11">
        <f t="shared" ref="Z712:Z775" si="1905">H712*3.6/(60)*10*10^3</f>
        <v>-1.2000000000000002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0.18740155127677383</v>
      </c>
      <c r="AC712" s="63" t="s">
        <v>204</v>
      </c>
    </row>
    <row r="713" spans="1:46">
      <c r="A713" s="11">
        <v>713</v>
      </c>
      <c r="B713" s="57">
        <v>44931</v>
      </c>
      <c r="C713" s="54">
        <v>0.90277777777777779</v>
      </c>
      <c r="D713" s="53">
        <v>4.3</v>
      </c>
      <c r="E713" s="53">
        <v>12.8</v>
      </c>
      <c r="F713" s="53">
        <v>0</v>
      </c>
      <c r="G713" s="53">
        <v>4.2</v>
      </c>
      <c r="H713" s="53">
        <v>-1E-3</v>
      </c>
      <c r="I713" s="53">
        <v>1</v>
      </c>
      <c r="J713" s="53" t="s">
        <v>152</v>
      </c>
      <c r="K713" s="53">
        <v>1</v>
      </c>
      <c r="L713" s="53" t="s">
        <v>152</v>
      </c>
      <c r="M713" s="54">
        <v>0.90277777777777779</v>
      </c>
      <c r="N713" s="53">
        <v>2</v>
      </c>
      <c r="O713" s="53" t="s">
        <v>152</v>
      </c>
      <c r="P713" s="54">
        <v>0.90263888888888888</v>
      </c>
      <c r="Q713" s="53">
        <v>1.4</v>
      </c>
      <c r="R713" s="53" t="s">
        <v>152</v>
      </c>
      <c r="S713" s="53">
        <v>0.5</v>
      </c>
      <c r="T713" s="53">
        <v>63.5</v>
      </c>
      <c r="U713" s="53">
        <v>0</v>
      </c>
      <c r="V713" s="53">
        <v>107</v>
      </c>
      <c r="W713" s="53">
        <v>0</v>
      </c>
      <c r="X713" s="53">
        <v>0.48799999999999999</v>
      </c>
      <c r="Y713" s="53">
        <v>18.71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0.18740155127677383</v>
      </c>
      <c r="AC713" s="63" t="s">
        <v>204</v>
      </c>
    </row>
    <row r="714" spans="1:46">
      <c r="A714" s="11">
        <v>714</v>
      </c>
      <c r="B714" s="57">
        <v>44931</v>
      </c>
      <c r="C714" s="54">
        <v>0.90972222222222221</v>
      </c>
      <c r="D714" s="53">
        <v>3.9</v>
      </c>
      <c r="E714" s="53">
        <v>12.8</v>
      </c>
      <c r="F714" s="53">
        <v>0</v>
      </c>
      <c r="G714" s="53">
        <v>2.9</v>
      </c>
      <c r="H714" s="53">
        <v>-1E-3</v>
      </c>
      <c r="I714" s="53">
        <v>0.9</v>
      </c>
      <c r="J714" s="53" t="s">
        <v>147</v>
      </c>
      <c r="K714" s="53">
        <v>1.3</v>
      </c>
      <c r="L714" s="53" t="s">
        <v>152</v>
      </c>
      <c r="M714" s="54">
        <v>0.90627314814814808</v>
      </c>
      <c r="N714" s="53">
        <v>1.8</v>
      </c>
      <c r="O714" s="53" t="s">
        <v>152</v>
      </c>
      <c r="P714" s="54">
        <v>0.90497685185185184</v>
      </c>
      <c r="Q714" s="53">
        <v>0</v>
      </c>
      <c r="R714" s="53" t="s">
        <v>161</v>
      </c>
      <c r="S714" s="53">
        <v>0.5</v>
      </c>
      <c r="T714" s="53">
        <v>67.2</v>
      </c>
      <c r="U714" s="53">
        <v>0</v>
      </c>
      <c r="V714" s="53">
        <v>109</v>
      </c>
      <c r="W714" s="53">
        <v>0</v>
      </c>
      <c r="X714" s="53">
        <v>0.48799999999999999</v>
      </c>
      <c r="Y714" s="53">
        <v>18.68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0.18740155127677383</v>
      </c>
      <c r="AC714" s="63" t="s">
        <v>204</v>
      </c>
    </row>
    <row r="715" spans="1:46">
      <c r="A715" s="11">
        <v>715</v>
      </c>
      <c r="B715" s="57">
        <v>44931</v>
      </c>
      <c r="C715" s="54">
        <v>0.91666666666666663</v>
      </c>
      <c r="D715" s="53">
        <v>3.4</v>
      </c>
      <c r="E715" s="53">
        <v>12.9</v>
      </c>
      <c r="F715" s="53">
        <v>0</v>
      </c>
      <c r="G715" s="53">
        <v>2.2000000000000002</v>
      </c>
      <c r="H715" s="53">
        <v>-2E-3</v>
      </c>
      <c r="I715" s="53">
        <v>0.3</v>
      </c>
      <c r="J715" s="53" t="s">
        <v>153</v>
      </c>
      <c r="K715" s="53">
        <v>0.9</v>
      </c>
      <c r="L715" s="53" t="s">
        <v>147</v>
      </c>
      <c r="M715" s="54">
        <v>0.90973379629629625</v>
      </c>
      <c r="N715" s="53">
        <v>1.2</v>
      </c>
      <c r="O715" s="53" t="s">
        <v>161</v>
      </c>
      <c r="P715" s="54">
        <v>0.91390046296296301</v>
      </c>
      <c r="Q715" s="53">
        <v>0</v>
      </c>
      <c r="R715" s="53" t="s">
        <v>156</v>
      </c>
      <c r="S715" s="53">
        <v>0.3</v>
      </c>
      <c r="T715" s="53">
        <v>72.400000000000006</v>
      </c>
      <c r="U715" s="53">
        <v>0</v>
      </c>
      <c r="V715" s="53">
        <v>88</v>
      </c>
      <c r="W715" s="53">
        <v>0</v>
      </c>
      <c r="X715" s="53">
        <v>0.48799999999999999</v>
      </c>
      <c r="Y715" s="53">
        <v>18.690000000000001</v>
      </c>
      <c r="Z715" s="11">
        <f t="shared" si="1905"/>
        <v>-1.2000000000000002</v>
      </c>
      <c r="AA715" s="11">
        <f t="shared" si="1906"/>
        <v>0</v>
      </c>
      <c r="AB715" s="53">
        <f t="shared" si="1907"/>
        <v>0.18740155127677383</v>
      </c>
      <c r="AC715" s="63" t="s">
        <v>204</v>
      </c>
      <c r="AE715" s="11">
        <f t="shared" ref="AE715" si="1908">SUM(F715:F720)</f>
        <v>0</v>
      </c>
      <c r="AF715" s="11">
        <f t="shared" ref="AF715" si="1909">AVERAGE(AB715:AB720)</f>
        <v>0.18732369905409393</v>
      </c>
      <c r="AG715" s="11">
        <f t="shared" ref="AG715" si="1910">AVERAGE(G715:G720)</f>
        <v>2.5666666666666664</v>
      </c>
      <c r="AH715" s="11" t="e">
        <f t="shared" ref="AH715" si="1911">AVERAGE(AC715:AC720)</f>
        <v>#DIV/0!</v>
      </c>
      <c r="AI715" s="11">
        <f t="shared" ref="AI715" si="1912">AVERAGE(T715:T720)</f>
        <v>70.866666666666674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561</v>
      </c>
      <c r="AM715" s="17">
        <f t="shared" ref="AM715" si="1916">AVERAGE(W715:W720)</f>
        <v>0</v>
      </c>
      <c r="AN715" s="11">
        <f t="shared" ref="AN715" si="1917">AVERAGE(I715:I720)</f>
        <v>0.25</v>
      </c>
      <c r="AO715" s="11">
        <f t="shared" ref="AO715" si="1918">MAX(K715:K720)</f>
        <v>0.9</v>
      </c>
      <c r="AP715" s="13" t="str">
        <f t="shared" ref="AP715" ca="1" si="1919">INDIRECT(ADDRESS(MATCH(AO715,K715:K720,0)+A715-1,12))</f>
        <v>NE</v>
      </c>
      <c r="AQ715" s="13">
        <f t="shared" ref="AQ715" ca="1" si="1920">INDIRECT(ADDRESS(MATCH(AO715,K715:K720,0)+A715-1,13))</f>
        <v>0.90973379629629625</v>
      </c>
      <c r="AR715" s="11">
        <f t="shared" ref="AR715" si="1921">MAX(N715:N720)</f>
        <v>1.2</v>
      </c>
      <c r="AS715" s="13" t="str">
        <f t="shared" ref="AS715" ca="1" si="1922">INDIRECT(ADDRESS(MATCH(AR715,N715:N720,0)+A715-1,15))</f>
        <v>WSW</v>
      </c>
      <c r="AT715" s="13">
        <f t="shared" ref="AT715" ca="1" si="1923">INDIRECT(ADDRESS(MATCH(AR715,N715:N720,0)+A715-1,16))</f>
        <v>0.91390046296296301</v>
      </c>
    </row>
    <row r="716" spans="1:46">
      <c r="A716" s="11">
        <v>716</v>
      </c>
      <c r="B716" s="57">
        <v>44931</v>
      </c>
      <c r="C716" s="54">
        <v>0.92361111111111116</v>
      </c>
      <c r="D716" s="53">
        <v>3</v>
      </c>
      <c r="E716" s="53">
        <v>12.8</v>
      </c>
      <c r="F716" s="53">
        <v>0</v>
      </c>
      <c r="G716" s="53">
        <v>2.4</v>
      </c>
      <c r="H716" s="53">
        <v>-2E-3</v>
      </c>
      <c r="I716" s="53">
        <v>0.2</v>
      </c>
      <c r="J716" s="53" t="s">
        <v>154</v>
      </c>
      <c r="K716" s="53">
        <v>0.3</v>
      </c>
      <c r="L716" s="53" t="s">
        <v>153</v>
      </c>
      <c r="M716" s="54">
        <v>0.91692129629629626</v>
      </c>
      <c r="N716" s="53">
        <v>0.5</v>
      </c>
      <c r="O716" s="53" t="s">
        <v>158</v>
      </c>
      <c r="P716" s="54">
        <v>0.91916666666666658</v>
      </c>
      <c r="Q716" s="53">
        <v>0.1</v>
      </c>
      <c r="R716" s="53" t="s">
        <v>162</v>
      </c>
      <c r="S716" s="53">
        <v>0.2</v>
      </c>
      <c r="T716" s="53">
        <v>71.599999999999994</v>
      </c>
      <c r="U716" s="53">
        <v>0</v>
      </c>
      <c r="V716" s="53">
        <v>70</v>
      </c>
      <c r="W716" s="53">
        <v>0</v>
      </c>
      <c r="X716" s="53">
        <v>0.48799999999999999</v>
      </c>
      <c r="Y716" s="53">
        <v>18.7</v>
      </c>
      <c r="Z716" s="11">
        <f t="shared" si="1905"/>
        <v>-1.2000000000000002</v>
      </c>
      <c r="AA716" s="11">
        <f t="shared" si="1906"/>
        <v>0</v>
      </c>
      <c r="AB716" s="53">
        <f t="shared" si="1907"/>
        <v>0.18740155127677383</v>
      </c>
      <c r="AC716" s="63" t="s">
        <v>204</v>
      </c>
    </row>
    <row r="717" spans="1:46">
      <c r="A717" s="11">
        <v>717</v>
      </c>
      <c r="B717" s="57">
        <v>44931</v>
      </c>
      <c r="C717" s="54">
        <v>0.93055555555555547</v>
      </c>
      <c r="D717" s="53">
        <v>2.5</v>
      </c>
      <c r="E717" s="53">
        <v>12.8</v>
      </c>
      <c r="F717" s="53">
        <v>0</v>
      </c>
      <c r="G717" s="53">
        <v>3.1</v>
      </c>
      <c r="H717" s="53">
        <v>0</v>
      </c>
      <c r="I717" s="53">
        <v>0.1</v>
      </c>
      <c r="J717" s="53" t="s">
        <v>149</v>
      </c>
      <c r="K717" s="53">
        <v>0.2</v>
      </c>
      <c r="L717" s="53" t="s">
        <v>158</v>
      </c>
      <c r="M717" s="54">
        <v>0.92481481481481476</v>
      </c>
      <c r="N717" s="53">
        <v>0.8</v>
      </c>
      <c r="O717" s="53" t="s">
        <v>162</v>
      </c>
      <c r="P717" s="54">
        <v>0.92380787037037038</v>
      </c>
      <c r="Q717" s="53">
        <v>0</v>
      </c>
      <c r="R717" s="53" t="s">
        <v>149</v>
      </c>
      <c r="S717" s="53">
        <v>0.2</v>
      </c>
      <c r="T717" s="53">
        <v>68.3</v>
      </c>
      <c r="U717" s="53">
        <v>0</v>
      </c>
      <c r="V717" s="53">
        <v>101</v>
      </c>
      <c r="W717" s="53">
        <v>0</v>
      </c>
      <c r="X717" s="53">
        <v>0.48799999999999999</v>
      </c>
      <c r="Y717" s="53">
        <v>18.7</v>
      </c>
      <c r="Z717" s="11">
        <f t="shared" si="1905"/>
        <v>0</v>
      </c>
      <c r="AA717" s="11">
        <f t="shared" si="1906"/>
        <v>0</v>
      </c>
      <c r="AB717" s="53">
        <f t="shared" si="1907"/>
        <v>0.18740155127677383</v>
      </c>
      <c r="AC717" s="63" t="s">
        <v>204</v>
      </c>
    </row>
    <row r="718" spans="1:46">
      <c r="A718" s="11">
        <v>718</v>
      </c>
      <c r="B718" s="57">
        <v>44931</v>
      </c>
      <c r="C718" s="54">
        <v>0.9375</v>
      </c>
      <c r="D718" s="53">
        <v>2.1</v>
      </c>
      <c r="E718" s="53">
        <v>12.8</v>
      </c>
      <c r="F718" s="53">
        <v>0</v>
      </c>
      <c r="G718" s="53">
        <v>2.5</v>
      </c>
      <c r="H718" s="53">
        <v>0</v>
      </c>
      <c r="I718" s="53">
        <v>0.3</v>
      </c>
      <c r="J718" s="53" t="s">
        <v>157</v>
      </c>
      <c r="K718" s="53">
        <v>0.3</v>
      </c>
      <c r="L718" s="53" t="s">
        <v>157</v>
      </c>
      <c r="M718" s="54">
        <v>0.9375</v>
      </c>
      <c r="N718" s="53">
        <v>1.1000000000000001</v>
      </c>
      <c r="O718" s="53" t="s">
        <v>148</v>
      </c>
      <c r="P718" s="54">
        <v>0.93309027777777775</v>
      </c>
      <c r="Q718" s="53">
        <v>0.4</v>
      </c>
      <c r="R718" s="53" t="s">
        <v>154</v>
      </c>
      <c r="S718" s="53">
        <v>0.3</v>
      </c>
      <c r="T718" s="53">
        <v>70.900000000000006</v>
      </c>
      <c r="U718" s="53">
        <v>0</v>
      </c>
      <c r="V718" s="53">
        <v>83</v>
      </c>
      <c r="W718" s="53">
        <v>0</v>
      </c>
      <c r="X718" s="53">
        <v>0.48699999999999999</v>
      </c>
      <c r="Y718" s="53">
        <v>18.690000000000001</v>
      </c>
      <c r="Z718" s="11">
        <f t="shared" si="1905"/>
        <v>0</v>
      </c>
      <c r="AA718" s="11">
        <f t="shared" si="1906"/>
        <v>0</v>
      </c>
      <c r="AB718" s="53">
        <f t="shared" si="1907"/>
        <v>0.18693443794069442</v>
      </c>
      <c r="AC718" s="63" t="s">
        <v>204</v>
      </c>
    </row>
    <row r="719" spans="1:46">
      <c r="A719" s="11">
        <v>719</v>
      </c>
      <c r="B719" s="57">
        <v>44931</v>
      </c>
      <c r="C719" s="54">
        <v>0.94444444444444453</v>
      </c>
      <c r="D719" s="53">
        <v>1.7</v>
      </c>
      <c r="E719" s="53">
        <v>12.8</v>
      </c>
      <c r="F719" s="53">
        <v>0</v>
      </c>
      <c r="G719" s="53">
        <v>2.5</v>
      </c>
      <c r="H719" s="53">
        <v>-1E-3</v>
      </c>
      <c r="I719" s="53">
        <v>0.2</v>
      </c>
      <c r="J719" s="53" t="s">
        <v>161</v>
      </c>
      <c r="K719" s="53">
        <v>0.4</v>
      </c>
      <c r="L719" s="53" t="s">
        <v>158</v>
      </c>
      <c r="M719" s="54">
        <v>0.93875000000000008</v>
      </c>
      <c r="N719" s="53">
        <v>0.9</v>
      </c>
      <c r="O719" s="53" t="s">
        <v>161</v>
      </c>
      <c r="P719" s="54">
        <v>0.93787037037037047</v>
      </c>
      <c r="Q719" s="53">
        <v>0.6</v>
      </c>
      <c r="R719" s="53" t="s">
        <v>161</v>
      </c>
      <c r="S719" s="53">
        <v>0.2</v>
      </c>
      <c r="T719" s="53">
        <v>72.400000000000006</v>
      </c>
      <c r="U719" s="53">
        <v>0</v>
      </c>
      <c r="V719" s="53">
        <v>110</v>
      </c>
      <c r="W719" s="53">
        <v>0</v>
      </c>
      <c r="X719" s="53">
        <v>0.48799999999999999</v>
      </c>
      <c r="Y719" s="53">
        <v>18.690000000000001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0.18740155127677383</v>
      </c>
      <c r="AC719" s="63" t="s">
        <v>204</v>
      </c>
    </row>
    <row r="720" spans="1:46">
      <c r="A720" s="11">
        <v>720</v>
      </c>
      <c r="B720" s="57">
        <v>44931</v>
      </c>
      <c r="C720" s="54">
        <v>0.95138888888888884</v>
      </c>
      <c r="D720" s="53">
        <v>1.4</v>
      </c>
      <c r="E720" s="53">
        <v>12.8</v>
      </c>
      <c r="F720" s="53">
        <v>0</v>
      </c>
      <c r="G720" s="53">
        <v>2.7</v>
      </c>
      <c r="H720" s="53">
        <v>0</v>
      </c>
      <c r="I720" s="53">
        <v>0.4</v>
      </c>
      <c r="J720" s="53" t="s">
        <v>151</v>
      </c>
      <c r="K720" s="53">
        <v>0.4</v>
      </c>
      <c r="L720" s="53" t="s">
        <v>151</v>
      </c>
      <c r="M720" s="54">
        <v>0.95113425925925921</v>
      </c>
      <c r="N720" s="53">
        <v>0.9</v>
      </c>
      <c r="O720" s="53" t="s">
        <v>152</v>
      </c>
      <c r="P720" s="54">
        <v>0.94776620370370368</v>
      </c>
      <c r="Q720" s="53">
        <v>0</v>
      </c>
      <c r="R720" s="53" t="s">
        <v>161</v>
      </c>
      <c r="S720" s="53">
        <v>0.3</v>
      </c>
      <c r="T720" s="53">
        <v>69.599999999999994</v>
      </c>
      <c r="U720" s="53">
        <v>0</v>
      </c>
      <c r="V720" s="53">
        <v>109</v>
      </c>
      <c r="W720" s="53">
        <v>0</v>
      </c>
      <c r="X720" s="53">
        <v>0.48799999999999999</v>
      </c>
      <c r="Y720" s="53">
        <v>18.7</v>
      </c>
      <c r="Z720" s="11">
        <f t="shared" si="1905"/>
        <v>0</v>
      </c>
      <c r="AA720" s="11">
        <f t="shared" si="1906"/>
        <v>0</v>
      </c>
      <c r="AB720" s="53">
        <f t="shared" si="1907"/>
        <v>0.18740155127677383</v>
      </c>
      <c r="AC720" s="63" t="s">
        <v>204</v>
      </c>
    </row>
    <row r="721" spans="1:46">
      <c r="A721" s="11">
        <v>721</v>
      </c>
      <c r="B721" s="57">
        <v>44931</v>
      </c>
      <c r="C721" s="54">
        <v>0.95833333333333337</v>
      </c>
      <c r="D721" s="53">
        <v>1.3</v>
      </c>
      <c r="E721" s="53">
        <v>12.8</v>
      </c>
      <c r="F721" s="53">
        <v>0</v>
      </c>
      <c r="G721" s="53">
        <v>2.8</v>
      </c>
      <c r="H721" s="53">
        <v>0</v>
      </c>
      <c r="I721" s="53">
        <v>0.2</v>
      </c>
      <c r="J721" s="53" t="s">
        <v>155</v>
      </c>
      <c r="K721" s="53">
        <v>0.4</v>
      </c>
      <c r="L721" s="53" t="s">
        <v>151</v>
      </c>
      <c r="M721" s="54">
        <v>0.95291666666666675</v>
      </c>
      <c r="N721" s="53">
        <v>1.1000000000000001</v>
      </c>
      <c r="O721" s="53" t="s">
        <v>162</v>
      </c>
      <c r="P721" s="54">
        <v>0.955011574074074</v>
      </c>
      <c r="Q721" s="53">
        <v>0</v>
      </c>
      <c r="R721" s="53" t="s">
        <v>149</v>
      </c>
      <c r="S721" s="53">
        <v>0.3</v>
      </c>
      <c r="T721" s="53">
        <v>69.7</v>
      </c>
      <c r="U721" s="53">
        <v>0</v>
      </c>
      <c r="V721" s="53">
        <v>101</v>
      </c>
      <c r="W721" s="53">
        <v>0</v>
      </c>
      <c r="X721" s="53">
        <v>0.48799999999999999</v>
      </c>
      <c r="Y721" s="53">
        <v>18.72</v>
      </c>
      <c r="Z721" s="11">
        <f t="shared" si="1905"/>
        <v>0</v>
      </c>
      <c r="AA721" s="11">
        <f t="shared" si="1906"/>
        <v>0</v>
      </c>
      <c r="AB721" s="53">
        <f t="shared" si="1907"/>
        <v>0.18740155127677383</v>
      </c>
      <c r="AC721" s="63" t="s">
        <v>204</v>
      </c>
      <c r="AE721" s="11">
        <f t="shared" ref="AE721" si="1924">SUM(F721:F726)</f>
        <v>0</v>
      </c>
      <c r="AF721" s="11">
        <f t="shared" ref="AF721" si="1925">AVERAGE(AB721:AB726)</f>
        <v>0.18701229016337431</v>
      </c>
      <c r="AG721" s="11">
        <f t="shared" ref="AG721" si="1926">AVERAGE(G721:G726)</f>
        <v>2.8499999999999996</v>
      </c>
      <c r="AH721" s="11" t="e">
        <f t="shared" ref="AH721" si="1927">AVERAGE(AC721:AC726)</f>
        <v>#DIV/0!</v>
      </c>
      <c r="AI721" s="11">
        <f t="shared" ref="AI721" si="1928">AVERAGE(T721:T726)</f>
        <v>68.616666666666674</v>
      </c>
      <c r="AJ721" s="11">
        <f t="shared" ref="AJ721" si="1929">SUMIF(H721:H726,"&gt;0",H721:H726)</f>
        <v>1E-3</v>
      </c>
      <c r="AK721" s="17">
        <f t="shared" ref="AK721" si="1930">SUM(AA721:AA726)/60</f>
        <v>0</v>
      </c>
      <c r="AL721" s="17">
        <f t="shared" ref="AL721" si="1931">SUM(V721:V726)</f>
        <v>577</v>
      </c>
      <c r="AM721" s="17">
        <f t="shared" ref="AM721" si="1932">AVERAGE(W721:W726)</f>
        <v>0</v>
      </c>
      <c r="AN721" s="11">
        <f t="shared" ref="AN721" si="1933">AVERAGE(I721:I726)</f>
        <v>0.48333333333333334</v>
      </c>
      <c r="AO721" s="11">
        <f t="shared" ref="AO721" si="1934">MAX(K721:K726)</f>
        <v>0.9</v>
      </c>
      <c r="AP721" s="13" t="str">
        <f t="shared" ref="AP721" ca="1" si="1935">INDIRECT(ADDRESS(MATCH(AO721,K721:K726,0)+A721-1,12))</f>
        <v>E</v>
      </c>
      <c r="AQ721" s="13">
        <f t="shared" ref="AQ721" ca="1" si="1936">INDIRECT(ADDRESS(MATCH(AO721,K721:K726,0)+A721-1,13))</f>
        <v>0.98192129629629632</v>
      </c>
      <c r="AR721" s="11">
        <f t="shared" ref="AR721" si="1937">MAX(N721:N726)</f>
        <v>1.8</v>
      </c>
      <c r="AS721" s="13" t="str">
        <f t="shared" ref="AS721" ca="1" si="1938">INDIRECT(ADDRESS(MATCH(AR721,N721:N726,0)+A721-1,15))</f>
        <v>E</v>
      </c>
      <c r="AT721" s="13">
        <f t="shared" ref="AT721" ca="1" si="1939">INDIRECT(ADDRESS(MATCH(AR721,N721:N726,0)+A721-1,16))</f>
        <v>0.97942129629629626</v>
      </c>
    </row>
    <row r="722" spans="1:46">
      <c r="A722" s="11">
        <v>722</v>
      </c>
      <c r="B722" s="57">
        <v>44931</v>
      </c>
      <c r="C722" s="54">
        <v>0.96527777777777779</v>
      </c>
      <c r="D722" s="53">
        <v>1.2</v>
      </c>
      <c r="E722" s="53">
        <v>12.8</v>
      </c>
      <c r="F722" s="53">
        <v>0</v>
      </c>
      <c r="G722" s="53">
        <v>3.9</v>
      </c>
      <c r="H722" s="53">
        <v>1E-3</v>
      </c>
      <c r="I722" s="53">
        <v>0.4</v>
      </c>
      <c r="J722" s="53" t="s">
        <v>148</v>
      </c>
      <c r="K722" s="53">
        <v>0.4</v>
      </c>
      <c r="L722" s="53" t="s">
        <v>147</v>
      </c>
      <c r="M722" s="54">
        <v>0.96444444444444455</v>
      </c>
      <c r="N722" s="53">
        <v>1</v>
      </c>
      <c r="O722" s="53" t="s">
        <v>148</v>
      </c>
      <c r="P722" s="54">
        <v>0.95971064814814822</v>
      </c>
      <c r="Q722" s="53">
        <v>0</v>
      </c>
      <c r="R722" s="53" t="s">
        <v>147</v>
      </c>
      <c r="S722" s="53">
        <v>0.3</v>
      </c>
      <c r="T722" s="53">
        <v>63.5</v>
      </c>
      <c r="U722" s="53">
        <v>0</v>
      </c>
      <c r="V722" s="53">
        <v>118</v>
      </c>
      <c r="W722" s="53">
        <v>0</v>
      </c>
      <c r="X722" s="53">
        <v>0.48699999999999999</v>
      </c>
      <c r="Y722" s="53">
        <v>18.73</v>
      </c>
      <c r="Z722" s="11">
        <f t="shared" si="1905"/>
        <v>0.60000000000000009</v>
      </c>
      <c r="AA722" s="11">
        <f t="shared" si="1906"/>
        <v>0</v>
      </c>
      <c r="AB722" s="53">
        <f t="shared" si="1907"/>
        <v>0.18693443794069442</v>
      </c>
      <c r="AC722" s="63" t="s">
        <v>204</v>
      </c>
    </row>
    <row r="723" spans="1:46">
      <c r="A723" s="11">
        <v>723</v>
      </c>
      <c r="B723" s="57">
        <v>44931</v>
      </c>
      <c r="C723" s="54">
        <v>0.97222222222222221</v>
      </c>
      <c r="D723" s="53">
        <v>1.2</v>
      </c>
      <c r="E723" s="53">
        <v>12.8</v>
      </c>
      <c r="F723" s="53">
        <v>0</v>
      </c>
      <c r="G723" s="53">
        <v>2.4</v>
      </c>
      <c r="H723" s="53">
        <v>0</v>
      </c>
      <c r="I723" s="53">
        <v>0.7</v>
      </c>
      <c r="J723" s="53" t="s">
        <v>152</v>
      </c>
      <c r="K723" s="53">
        <v>0.7</v>
      </c>
      <c r="L723" s="53" t="s">
        <v>148</v>
      </c>
      <c r="M723" s="54">
        <v>0.97000000000000008</v>
      </c>
      <c r="N723" s="53">
        <v>1.5</v>
      </c>
      <c r="O723" s="53" t="s">
        <v>152</v>
      </c>
      <c r="P723" s="54">
        <v>0.96877314814814808</v>
      </c>
      <c r="Q723" s="53">
        <v>0.6</v>
      </c>
      <c r="R723" s="53" t="s">
        <v>161</v>
      </c>
      <c r="S723" s="53">
        <v>0.4</v>
      </c>
      <c r="T723" s="53">
        <v>69.7</v>
      </c>
      <c r="U723" s="53">
        <v>0</v>
      </c>
      <c r="V723" s="53">
        <v>83</v>
      </c>
      <c r="W723" s="53">
        <v>0</v>
      </c>
      <c r="X723" s="53">
        <v>0.48699999999999999</v>
      </c>
      <c r="Y723" s="53">
        <v>18.75</v>
      </c>
      <c r="Z723" s="11">
        <f t="shared" si="1905"/>
        <v>0</v>
      </c>
      <c r="AA723" s="11">
        <f t="shared" si="1906"/>
        <v>0</v>
      </c>
      <c r="AB723" s="53">
        <f t="shared" si="1907"/>
        <v>0.18693443794069442</v>
      </c>
      <c r="AC723" s="63" t="s">
        <v>204</v>
      </c>
    </row>
    <row r="724" spans="1:46">
      <c r="A724" s="11">
        <v>724</v>
      </c>
      <c r="B724" s="57">
        <v>44931</v>
      </c>
      <c r="C724" s="54">
        <v>0.97916666666666663</v>
      </c>
      <c r="D724" s="53">
        <v>1.2</v>
      </c>
      <c r="E724" s="53">
        <v>12.8</v>
      </c>
      <c r="F724" s="53">
        <v>0</v>
      </c>
      <c r="G724" s="53">
        <v>3.6</v>
      </c>
      <c r="H724" s="53">
        <v>-1E-3</v>
      </c>
      <c r="I724" s="53">
        <v>0.6</v>
      </c>
      <c r="J724" s="53" t="s">
        <v>151</v>
      </c>
      <c r="K724" s="53">
        <v>0.7</v>
      </c>
      <c r="L724" s="53" t="s">
        <v>150</v>
      </c>
      <c r="M724" s="54">
        <v>0.97320601851851851</v>
      </c>
      <c r="N724" s="53">
        <v>1.3</v>
      </c>
      <c r="O724" s="53" t="s">
        <v>152</v>
      </c>
      <c r="P724" s="54">
        <v>0.97916666666666663</v>
      </c>
      <c r="Q724" s="53">
        <v>1.3</v>
      </c>
      <c r="R724" s="53" t="s">
        <v>152</v>
      </c>
      <c r="S724" s="53">
        <v>0.3</v>
      </c>
      <c r="T724" s="53">
        <v>64.599999999999994</v>
      </c>
      <c r="U724" s="53">
        <v>0</v>
      </c>
      <c r="V724" s="53">
        <v>94</v>
      </c>
      <c r="W724" s="53">
        <v>0</v>
      </c>
      <c r="X724" s="53">
        <v>0.48699999999999999</v>
      </c>
      <c r="Y724" s="53">
        <v>18.739999999999998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0.18693443794069442</v>
      </c>
      <c r="AC724" s="63" t="s">
        <v>204</v>
      </c>
    </row>
    <row r="725" spans="1:46">
      <c r="A725" s="11">
        <v>725</v>
      </c>
      <c r="B725" s="57">
        <v>44931</v>
      </c>
      <c r="C725" s="54">
        <v>0.98611111111111116</v>
      </c>
      <c r="D725" s="53">
        <v>1.2</v>
      </c>
      <c r="E725" s="53">
        <v>12.8</v>
      </c>
      <c r="F725" s="53">
        <v>0</v>
      </c>
      <c r="G725" s="53">
        <v>2.1</v>
      </c>
      <c r="H725" s="53">
        <v>-1E-3</v>
      </c>
      <c r="I725" s="53">
        <v>0.5</v>
      </c>
      <c r="J725" s="53" t="s">
        <v>149</v>
      </c>
      <c r="K725" s="53">
        <v>0.9</v>
      </c>
      <c r="L725" s="53" t="s">
        <v>152</v>
      </c>
      <c r="M725" s="54">
        <v>0.98192129629629632</v>
      </c>
      <c r="N725" s="53">
        <v>1.8</v>
      </c>
      <c r="O725" s="53" t="s">
        <v>152</v>
      </c>
      <c r="P725" s="54">
        <v>0.97942129629629626</v>
      </c>
      <c r="Q725" s="53">
        <v>0.1</v>
      </c>
      <c r="R725" s="53" t="s">
        <v>148</v>
      </c>
      <c r="S725" s="53">
        <v>0.6</v>
      </c>
      <c r="T725" s="53">
        <v>72.3</v>
      </c>
      <c r="U725" s="53">
        <v>0</v>
      </c>
      <c r="V725" s="53">
        <v>89</v>
      </c>
      <c r="W725" s="53">
        <v>0</v>
      </c>
      <c r="X725" s="53">
        <v>0.48699999999999999</v>
      </c>
      <c r="Y725" s="53">
        <v>18.75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0.18693443794069442</v>
      </c>
      <c r="AC725" s="63" t="s">
        <v>204</v>
      </c>
    </row>
    <row r="726" spans="1:46">
      <c r="A726" s="11">
        <v>726</v>
      </c>
      <c r="B726" s="57">
        <v>44931</v>
      </c>
      <c r="C726" s="54">
        <v>0.99305555555555547</v>
      </c>
      <c r="D726" s="53">
        <v>1.1000000000000001</v>
      </c>
      <c r="E726" s="53">
        <v>12.8</v>
      </c>
      <c r="F726" s="53">
        <v>0</v>
      </c>
      <c r="G726" s="53">
        <v>2.2999999999999998</v>
      </c>
      <c r="H726" s="53">
        <v>-1E-3</v>
      </c>
      <c r="I726" s="53">
        <v>0.5</v>
      </c>
      <c r="J726" s="53" t="s">
        <v>148</v>
      </c>
      <c r="K726" s="53">
        <v>0.5</v>
      </c>
      <c r="L726" s="53" t="s">
        <v>149</v>
      </c>
      <c r="M726" s="54">
        <v>0.98612268518518509</v>
      </c>
      <c r="N726" s="53">
        <v>1.5</v>
      </c>
      <c r="O726" s="53" t="s">
        <v>152</v>
      </c>
      <c r="P726" s="54">
        <v>0.98707175925925927</v>
      </c>
      <c r="Q726" s="53">
        <v>0</v>
      </c>
      <c r="R726" s="53" t="s">
        <v>154</v>
      </c>
      <c r="S726" s="53">
        <v>0.4</v>
      </c>
      <c r="T726" s="53">
        <v>71.900000000000006</v>
      </c>
      <c r="U726" s="53">
        <v>0</v>
      </c>
      <c r="V726" s="53">
        <v>92</v>
      </c>
      <c r="W726" s="53">
        <v>0</v>
      </c>
      <c r="X726" s="53">
        <v>0.48699999999999999</v>
      </c>
      <c r="Y726" s="53">
        <v>18.760000000000002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0.18693443794069442</v>
      </c>
      <c r="AC726" s="63" t="s">
        <v>204</v>
      </c>
    </row>
    <row r="727" spans="1:46">
      <c r="A727" s="11">
        <v>727</v>
      </c>
      <c r="B727" s="57">
        <v>44932</v>
      </c>
      <c r="C727" s="54">
        <v>0</v>
      </c>
      <c r="D727" s="53">
        <v>1</v>
      </c>
      <c r="E727" s="53">
        <v>12.8</v>
      </c>
      <c r="F727" s="53">
        <v>0</v>
      </c>
      <c r="G727" s="53">
        <v>2.7</v>
      </c>
      <c r="H727" s="53">
        <v>-1E-3</v>
      </c>
      <c r="I727" s="53">
        <v>0.2</v>
      </c>
      <c r="J727" s="53" t="s">
        <v>161</v>
      </c>
      <c r="K727" s="53">
        <v>0.5</v>
      </c>
      <c r="L727" s="53" t="s">
        <v>148</v>
      </c>
      <c r="M727" s="54">
        <v>0.99306712962962962</v>
      </c>
      <c r="N727" s="53">
        <v>1.4</v>
      </c>
      <c r="O727" s="53" t="s">
        <v>150</v>
      </c>
      <c r="P727" s="54">
        <v>0.99940972222222213</v>
      </c>
      <c r="Q727" s="53">
        <v>0.7</v>
      </c>
      <c r="R727" s="53" t="s">
        <v>148</v>
      </c>
      <c r="S727" s="53">
        <v>0.3</v>
      </c>
      <c r="T727" s="53">
        <v>71.7</v>
      </c>
      <c r="U727" s="53">
        <v>0</v>
      </c>
      <c r="V727" s="53">
        <v>78</v>
      </c>
      <c r="W727" s="53">
        <v>0</v>
      </c>
      <c r="X727" s="53">
        <v>0.48699999999999999</v>
      </c>
      <c r="Y727" s="53">
        <v>18.77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0.18693443794069442</v>
      </c>
      <c r="AC727" s="63" t="s">
        <v>204</v>
      </c>
      <c r="AE727" s="11">
        <f t="shared" ref="AE727" si="1940">SUM(F727:F732)</f>
        <v>0</v>
      </c>
      <c r="AF727" s="11">
        <f t="shared" ref="AF727" si="1941">AVERAGE(AB727:AB732)</f>
        <v>0.18693443794069442</v>
      </c>
      <c r="AG727" s="11">
        <f t="shared" ref="AG727" si="1942">AVERAGE(G727:G732)</f>
        <v>2.1333333333333333</v>
      </c>
      <c r="AH727" s="11" t="e">
        <f t="shared" ref="AH727" si="1943">AVERAGE(AC727:AC732)</f>
        <v>#DIV/0!</v>
      </c>
      <c r="AI727" s="11">
        <f t="shared" ref="AI727" si="1944">AVERAGE(T727:T732)</f>
        <v>73.666666666666657</v>
      </c>
      <c r="AJ727" s="11">
        <f t="shared" ref="AJ727" si="1945">SUMIF(H727:H732,"&gt;0",H727:H732)</f>
        <v>1E-3</v>
      </c>
      <c r="AK727" s="17">
        <f t="shared" ref="AK727" si="1946">SUM(AA727:AA732)/60</f>
        <v>0</v>
      </c>
      <c r="AL727" s="17">
        <f t="shared" ref="AL727" si="1947">SUM(V727:V732)</f>
        <v>515</v>
      </c>
      <c r="AM727" s="17">
        <f t="shared" ref="AM727" si="1948">AVERAGE(W727:W732)</f>
        <v>0</v>
      </c>
      <c r="AN727" s="11">
        <f t="shared" ref="AN727" si="1949">AVERAGE(I727:I732)</f>
        <v>0.25</v>
      </c>
      <c r="AO727" s="11">
        <f t="shared" ref="AO727" si="1950">MAX(K727:K732)</f>
        <v>0.6</v>
      </c>
      <c r="AP727" s="13" t="str">
        <f t="shared" ref="AP727" ca="1" si="1951">INDIRECT(ADDRESS(MATCH(AO727,K727:K732,0)+A727-1,12))</f>
        <v>SSW</v>
      </c>
      <c r="AQ727" s="13">
        <f t="shared" ref="AQ727" ca="1" si="1952">INDIRECT(ADDRESS(MATCH(AO727,K727:K732,0)+A727-1,13))</f>
        <v>3.0046296296296297E-2</v>
      </c>
      <c r="AR727" s="11">
        <f t="shared" ref="AR727" si="1953">MAX(N727:N732)</f>
        <v>1.7</v>
      </c>
      <c r="AS727" s="13" t="str">
        <f t="shared" ref="AS727" ca="1" si="1954">INDIRECT(ADDRESS(MATCH(AR727,N727:N732,0)+A727-1,15))</f>
        <v>SSE</v>
      </c>
      <c r="AT727" s="13">
        <f t="shared" ref="AT727" ca="1" si="1955">INDIRECT(ADDRESS(MATCH(AR727,N727:N732,0)+A727-1,16))</f>
        <v>2.6238425925925925E-2</v>
      </c>
    </row>
    <row r="728" spans="1:46">
      <c r="A728" s="11">
        <v>728</v>
      </c>
      <c r="B728" s="57">
        <v>44932</v>
      </c>
      <c r="C728" s="54">
        <v>6.9444444444444441E-3</v>
      </c>
      <c r="D728" s="53">
        <v>0.8</v>
      </c>
      <c r="E728" s="53">
        <v>12.8</v>
      </c>
      <c r="F728" s="53">
        <v>0</v>
      </c>
      <c r="G728" s="53">
        <v>1.8</v>
      </c>
      <c r="H728" s="53">
        <v>0</v>
      </c>
      <c r="I728" s="53">
        <v>0.3</v>
      </c>
      <c r="J728" s="53" t="s">
        <v>151</v>
      </c>
      <c r="K728" s="53">
        <v>0.4</v>
      </c>
      <c r="L728" s="53" t="s">
        <v>151</v>
      </c>
      <c r="M728" s="54">
        <v>4.9074074074074072E-3</v>
      </c>
      <c r="N728" s="53">
        <v>1</v>
      </c>
      <c r="O728" s="53" t="s">
        <v>150</v>
      </c>
      <c r="P728" s="54">
        <v>4.1898148148148146E-3</v>
      </c>
      <c r="Q728" s="53">
        <v>0.2</v>
      </c>
      <c r="R728" s="53" t="s">
        <v>154</v>
      </c>
      <c r="S728" s="53">
        <v>0.2</v>
      </c>
      <c r="T728" s="53">
        <v>73</v>
      </c>
      <c r="U728" s="53">
        <v>1</v>
      </c>
      <c r="V728" s="53">
        <v>85</v>
      </c>
      <c r="W728" s="53">
        <v>0</v>
      </c>
      <c r="X728" s="53">
        <v>0.48699999999999999</v>
      </c>
      <c r="Y728" s="53">
        <v>18.73</v>
      </c>
      <c r="Z728" s="11">
        <f t="shared" si="1905"/>
        <v>0</v>
      </c>
      <c r="AA728" s="11">
        <f t="shared" si="1906"/>
        <v>0</v>
      </c>
      <c r="AB728" s="53">
        <f t="shared" si="1907"/>
        <v>0.18693443794069442</v>
      </c>
      <c r="AC728" s="63" t="s">
        <v>204</v>
      </c>
    </row>
    <row r="729" spans="1:46">
      <c r="A729" s="11">
        <v>729</v>
      </c>
      <c r="B729" s="57">
        <v>44932</v>
      </c>
      <c r="C729" s="54">
        <v>1.3888888888888888E-2</v>
      </c>
      <c r="D729" s="53">
        <v>0.8</v>
      </c>
      <c r="E729" s="53">
        <v>12.8</v>
      </c>
      <c r="F729" s="53">
        <v>0</v>
      </c>
      <c r="G729" s="53">
        <v>2</v>
      </c>
      <c r="H729" s="53">
        <v>-1E-3</v>
      </c>
      <c r="I729" s="53">
        <v>0.3</v>
      </c>
      <c r="J729" s="53" t="s">
        <v>147</v>
      </c>
      <c r="K729" s="53">
        <v>0.3</v>
      </c>
      <c r="L729" s="53" t="s">
        <v>151</v>
      </c>
      <c r="M729" s="54">
        <v>6.9560185185185185E-3</v>
      </c>
      <c r="N729" s="53">
        <v>1.1000000000000001</v>
      </c>
      <c r="O729" s="53" t="s">
        <v>155</v>
      </c>
      <c r="P729" s="54">
        <v>1.2916666666666667E-2</v>
      </c>
      <c r="Q729" s="53">
        <v>0.5</v>
      </c>
      <c r="R729" s="53" t="s">
        <v>155</v>
      </c>
      <c r="S729" s="53">
        <v>0.3</v>
      </c>
      <c r="T729" s="53">
        <v>74.2</v>
      </c>
      <c r="U729" s="53">
        <v>0</v>
      </c>
      <c r="V729" s="53">
        <v>78</v>
      </c>
      <c r="W729" s="53">
        <v>0</v>
      </c>
      <c r="X729" s="53">
        <v>0.48699999999999999</v>
      </c>
      <c r="Y729" s="53">
        <v>18.77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0.18693443794069442</v>
      </c>
      <c r="AC729" s="63" t="s">
        <v>204</v>
      </c>
    </row>
    <row r="730" spans="1:46">
      <c r="A730" s="11">
        <v>730</v>
      </c>
      <c r="B730" s="57">
        <v>44932</v>
      </c>
      <c r="C730" s="54">
        <v>2.0833333333333332E-2</v>
      </c>
      <c r="D730" s="53">
        <v>0.6</v>
      </c>
      <c r="E730" s="53">
        <v>12.8</v>
      </c>
      <c r="F730" s="53">
        <v>0</v>
      </c>
      <c r="G730" s="53">
        <v>1.9</v>
      </c>
      <c r="H730" s="53">
        <v>-1E-3</v>
      </c>
      <c r="I730" s="53">
        <v>0.1</v>
      </c>
      <c r="J730" s="53" t="s">
        <v>155</v>
      </c>
      <c r="K730" s="53">
        <v>0.4</v>
      </c>
      <c r="L730" s="53" t="s">
        <v>149</v>
      </c>
      <c r="M730" s="54">
        <v>1.4872685185185185E-2</v>
      </c>
      <c r="N730" s="53">
        <v>0.6</v>
      </c>
      <c r="O730" s="53" t="s">
        <v>155</v>
      </c>
      <c r="P730" s="54">
        <v>1.3958333333333335E-2</v>
      </c>
      <c r="Q730" s="53">
        <v>0</v>
      </c>
      <c r="R730" s="53" t="s">
        <v>155</v>
      </c>
      <c r="S730" s="53">
        <v>0.2</v>
      </c>
      <c r="T730" s="53">
        <v>74.400000000000006</v>
      </c>
      <c r="U730" s="53">
        <v>0</v>
      </c>
      <c r="V730" s="53">
        <v>92</v>
      </c>
      <c r="W730" s="53">
        <v>0</v>
      </c>
      <c r="X730" s="53">
        <v>0.48699999999999999</v>
      </c>
      <c r="Y730" s="53">
        <v>18.77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0.18693443794069442</v>
      </c>
      <c r="AC730" s="63" t="s">
        <v>204</v>
      </c>
    </row>
    <row r="731" spans="1:46">
      <c r="A731" s="11">
        <v>731</v>
      </c>
      <c r="B731" s="57">
        <v>44932</v>
      </c>
      <c r="C731" s="54">
        <v>2.7777777777777776E-2</v>
      </c>
      <c r="D731" s="53">
        <v>0.5</v>
      </c>
      <c r="E731" s="53">
        <v>12.8</v>
      </c>
      <c r="F731" s="53">
        <v>0</v>
      </c>
      <c r="G731" s="53">
        <v>2.1</v>
      </c>
      <c r="H731" s="53">
        <v>0</v>
      </c>
      <c r="I731" s="53">
        <v>0.4</v>
      </c>
      <c r="J731" s="53" t="s">
        <v>161</v>
      </c>
      <c r="K731" s="53">
        <v>0.4</v>
      </c>
      <c r="L731" s="53" t="s">
        <v>161</v>
      </c>
      <c r="M731" s="54">
        <v>2.7777777777777776E-2</v>
      </c>
      <c r="N731" s="53">
        <v>1.7</v>
      </c>
      <c r="O731" s="53" t="s">
        <v>159</v>
      </c>
      <c r="P731" s="54">
        <v>2.6238425925925925E-2</v>
      </c>
      <c r="Q731" s="53">
        <v>0.3</v>
      </c>
      <c r="R731" s="53" t="s">
        <v>156</v>
      </c>
      <c r="S731" s="53">
        <v>0.5</v>
      </c>
      <c r="T731" s="53">
        <v>75.400000000000006</v>
      </c>
      <c r="U731" s="53">
        <v>0</v>
      </c>
      <c r="V731" s="53">
        <v>90</v>
      </c>
      <c r="W731" s="53">
        <v>0</v>
      </c>
      <c r="X731" s="53">
        <v>0.48699999999999999</v>
      </c>
      <c r="Y731" s="53">
        <v>18.760000000000002</v>
      </c>
      <c r="Z731" s="11">
        <f t="shared" si="1905"/>
        <v>0</v>
      </c>
      <c r="AA731" s="11">
        <f t="shared" si="1906"/>
        <v>0</v>
      </c>
      <c r="AB731" s="53">
        <f t="shared" si="1907"/>
        <v>0.18693443794069442</v>
      </c>
      <c r="AC731" s="63" t="s">
        <v>204</v>
      </c>
    </row>
    <row r="732" spans="1:46">
      <c r="A732" s="11">
        <v>732</v>
      </c>
      <c r="B732" s="57">
        <v>44932</v>
      </c>
      <c r="C732" s="54">
        <v>3.4722222222222224E-2</v>
      </c>
      <c r="D732" s="53">
        <v>0.4</v>
      </c>
      <c r="E732" s="53">
        <v>12.8</v>
      </c>
      <c r="F732" s="53">
        <v>0</v>
      </c>
      <c r="G732" s="53">
        <v>2.2999999999999998</v>
      </c>
      <c r="H732" s="53">
        <v>1E-3</v>
      </c>
      <c r="I732" s="53">
        <v>0.2</v>
      </c>
      <c r="J732" s="53" t="s">
        <v>156</v>
      </c>
      <c r="K732" s="53">
        <v>0.6</v>
      </c>
      <c r="L732" s="53" t="s">
        <v>156</v>
      </c>
      <c r="M732" s="54">
        <v>3.0046296296296297E-2</v>
      </c>
      <c r="N732" s="53">
        <v>1</v>
      </c>
      <c r="O732" s="53" t="s">
        <v>156</v>
      </c>
      <c r="P732" s="54">
        <v>2.8506944444444442E-2</v>
      </c>
      <c r="Q732" s="53">
        <v>0</v>
      </c>
      <c r="R732" s="53" t="s">
        <v>160</v>
      </c>
      <c r="S732" s="53">
        <v>0.3</v>
      </c>
      <c r="T732" s="53">
        <v>73.3</v>
      </c>
      <c r="U732" s="53">
        <v>0</v>
      </c>
      <c r="V732" s="53">
        <v>92</v>
      </c>
      <c r="W732" s="53">
        <v>0</v>
      </c>
      <c r="X732" s="53">
        <v>0.48699999999999999</v>
      </c>
      <c r="Y732" s="53">
        <v>18.8</v>
      </c>
      <c r="Z732" s="11">
        <f t="shared" si="1905"/>
        <v>0.60000000000000009</v>
      </c>
      <c r="AA732" s="11">
        <f t="shared" si="1906"/>
        <v>0</v>
      </c>
      <c r="AB732" s="53">
        <f t="shared" si="1907"/>
        <v>0.18693443794069442</v>
      </c>
      <c r="AC732" s="63" t="s">
        <v>204</v>
      </c>
    </row>
    <row r="733" spans="1:46">
      <c r="A733" s="11">
        <v>733</v>
      </c>
      <c r="B733" s="57">
        <v>44932</v>
      </c>
      <c r="C733" s="54">
        <v>4.1666666666666664E-2</v>
      </c>
      <c r="D733" s="53">
        <v>0.4</v>
      </c>
      <c r="E733" s="53">
        <v>12.8</v>
      </c>
      <c r="F733" s="53">
        <v>0</v>
      </c>
      <c r="G733" s="53">
        <v>2.5</v>
      </c>
      <c r="H733" s="53">
        <v>0</v>
      </c>
      <c r="I733" s="53">
        <v>0</v>
      </c>
      <c r="J733" s="53" t="s">
        <v>154</v>
      </c>
      <c r="K733" s="53">
        <v>0.2</v>
      </c>
      <c r="L733" s="53" t="s">
        <v>156</v>
      </c>
      <c r="M733" s="54">
        <v>3.4733796296296297E-2</v>
      </c>
      <c r="N733" s="53">
        <v>0</v>
      </c>
      <c r="O733" s="53" t="s">
        <v>160</v>
      </c>
      <c r="P733" s="54">
        <v>3.4733796296296297E-2</v>
      </c>
      <c r="Q733" s="53">
        <v>0</v>
      </c>
      <c r="R733" s="53" t="s">
        <v>158</v>
      </c>
      <c r="S733" s="53">
        <v>0</v>
      </c>
      <c r="T733" s="53">
        <v>72.3</v>
      </c>
      <c r="U733" s="53">
        <v>0</v>
      </c>
      <c r="V733" s="53">
        <v>92</v>
      </c>
      <c r="W733" s="53">
        <v>0</v>
      </c>
      <c r="X733" s="53">
        <v>0.48699999999999999</v>
      </c>
      <c r="Y733" s="53">
        <v>18.8</v>
      </c>
      <c r="Z733" s="11">
        <f t="shared" si="1905"/>
        <v>0</v>
      </c>
      <c r="AA733" s="11">
        <f t="shared" si="1906"/>
        <v>0</v>
      </c>
      <c r="AB733" s="53">
        <f t="shared" si="1907"/>
        <v>0.18693443794069442</v>
      </c>
      <c r="AC733" s="63" t="s">
        <v>204</v>
      </c>
      <c r="AE733" s="11">
        <f t="shared" ref="AE733" si="1956">SUM(F733:F738)</f>
        <v>0</v>
      </c>
      <c r="AF733" s="11">
        <f t="shared" ref="AF733" si="1957">AVERAGE(AB733:AB738)</f>
        <v>0.18693443794069442</v>
      </c>
      <c r="AG733" s="11">
        <f t="shared" ref="AG733" si="1958">AVERAGE(G733:G738)</f>
        <v>2.25</v>
      </c>
      <c r="AH733" s="11" t="e">
        <f t="shared" ref="AH733" si="1959">AVERAGE(AC733:AC738)</f>
        <v>#DIV/0!</v>
      </c>
      <c r="AI733" s="11">
        <f t="shared" ref="AI733" si="1960">AVERAGE(T733:T738)</f>
        <v>73.350000000000009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556</v>
      </c>
      <c r="AM733" s="17">
        <f t="shared" ref="AM733" si="1964">AVERAGE(W733:W738)</f>
        <v>0</v>
      </c>
      <c r="AN733" s="11">
        <f t="shared" ref="AN733" si="1965">AVERAGE(I733:I738)</f>
        <v>0.11666666666666665</v>
      </c>
      <c r="AO733" s="11">
        <f t="shared" ref="AO733" si="1966">MAX(K733:K738)</f>
        <v>0.4</v>
      </c>
      <c r="AP733" s="13" t="str">
        <f t="shared" ref="AP733" ca="1" si="1967">INDIRECT(ADDRESS(MATCH(AO733,K733:K738,0)+A733-1,12))</f>
        <v>NE</v>
      </c>
      <c r="AQ733" s="13">
        <f t="shared" ref="AQ733" ca="1" si="1968">INDIRECT(ADDRESS(MATCH(AO733,K733:K738,0)+A733-1,13))</f>
        <v>6.4039351851851847E-2</v>
      </c>
      <c r="AR733" s="11">
        <f t="shared" ref="AR733" si="1969">MAX(N733:N738)</f>
        <v>1.4</v>
      </c>
      <c r="AS733" s="13" t="str">
        <f t="shared" ref="AS733" ca="1" si="1970">INDIRECT(ADDRESS(MATCH(AR733,N733:N738,0)+A733-1,15))</f>
        <v>ESE</v>
      </c>
      <c r="AT733" s="13">
        <f t="shared" ref="AT733" ca="1" si="1971">INDIRECT(ADDRESS(MATCH(AR733,N733:N738,0)+A733-1,16))</f>
        <v>7.2974537037037032E-2</v>
      </c>
    </row>
    <row r="734" spans="1:46">
      <c r="A734" s="11">
        <v>734</v>
      </c>
      <c r="B734" s="57">
        <v>44932</v>
      </c>
      <c r="C734" s="54">
        <v>4.8611111111111112E-2</v>
      </c>
      <c r="D734" s="53">
        <v>0.4</v>
      </c>
      <c r="E734" s="53">
        <v>12.8</v>
      </c>
      <c r="F734" s="53">
        <v>0</v>
      </c>
      <c r="G734" s="53">
        <v>1.9</v>
      </c>
      <c r="H734" s="53">
        <v>0</v>
      </c>
      <c r="I734" s="53">
        <v>0</v>
      </c>
      <c r="J734" s="53" t="s">
        <v>158</v>
      </c>
      <c r="K734" s="53">
        <v>0</v>
      </c>
      <c r="L734" s="53" t="s">
        <v>154</v>
      </c>
      <c r="M734" s="54">
        <v>4.1678240740740745E-2</v>
      </c>
      <c r="N734" s="53">
        <v>0</v>
      </c>
      <c r="O734" s="53" t="s">
        <v>158</v>
      </c>
      <c r="P734" s="54">
        <v>4.1678240740740745E-2</v>
      </c>
      <c r="Q734" s="53">
        <v>0</v>
      </c>
      <c r="R734" s="53" t="s">
        <v>158</v>
      </c>
      <c r="S734" s="53">
        <v>0</v>
      </c>
      <c r="T734" s="53">
        <v>74.900000000000006</v>
      </c>
      <c r="U734" s="53">
        <v>0</v>
      </c>
      <c r="V734" s="53">
        <v>83</v>
      </c>
      <c r="W734" s="53">
        <v>0</v>
      </c>
      <c r="X734" s="53">
        <v>0.48699999999999999</v>
      </c>
      <c r="Y734" s="53">
        <v>18.809999999999999</v>
      </c>
      <c r="Z734" s="11">
        <f t="shared" si="1905"/>
        <v>0</v>
      </c>
      <c r="AA734" s="11">
        <f t="shared" si="1906"/>
        <v>0</v>
      </c>
      <c r="AB734" s="53">
        <f t="shared" si="1907"/>
        <v>0.18693443794069442</v>
      </c>
      <c r="AC734" s="63" t="s">
        <v>204</v>
      </c>
    </row>
    <row r="735" spans="1:46">
      <c r="A735" s="11">
        <v>735</v>
      </c>
      <c r="B735" s="57">
        <v>44932</v>
      </c>
      <c r="C735" s="54">
        <v>5.5555555555555552E-2</v>
      </c>
      <c r="D735" s="53">
        <v>0.4</v>
      </c>
      <c r="E735" s="53">
        <v>12.7</v>
      </c>
      <c r="F735" s="53">
        <v>0</v>
      </c>
      <c r="G735" s="53">
        <v>2.2999999999999998</v>
      </c>
      <c r="H735" s="53">
        <v>0</v>
      </c>
      <c r="I735" s="53">
        <v>0</v>
      </c>
      <c r="J735" s="53" t="s">
        <v>158</v>
      </c>
      <c r="K735" s="53">
        <v>0</v>
      </c>
      <c r="L735" s="53" t="s">
        <v>158</v>
      </c>
      <c r="M735" s="54">
        <v>5.5555555555555552E-2</v>
      </c>
      <c r="N735" s="53">
        <v>0.5</v>
      </c>
      <c r="O735" s="53" t="s">
        <v>158</v>
      </c>
      <c r="P735" s="54">
        <v>5.0740740740740746E-2</v>
      </c>
      <c r="Q735" s="53">
        <v>0</v>
      </c>
      <c r="R735" s="53" t="s">
        <v>158</v>
      </c>
      <c r="S735" s="53">
        <v>0.1</v>
      </c>
      <c r="T735" s="53">
        <v>72.8</v>
      </c>
      <c r="U735" s="53">
        <v>0</v>
      </c>
      <c r="V735" s="53">
        <v>101</v>
      </c>
      <c r="W735" s="53">
        <v>0</v>
      </c>
      <c r="X735" s="53">
        <v>0.48699999999999999</v>
      </c>
      <c r="Y735" s="53">
        <v>18.79</v>
      </c>
      <c r="Z735" s="11">
        <f t="shared" si="1905"/>
        <v>0</v>
      </c>
      <c r="AA735" s="11">
        <f t="shared" si="1906"/>
        <v>0</v>
      </c>
      <c r="AB735" s="53">
        <f t="shared" si="1907"/>
        <v>0.18693443794069442</v>
      </c>
      <c r="AC735" s="63" t="s">
        <v>204</v>
      </c>
    </row>
    <row r="736" spans="1:46">
      <c r="A736" s="11">
        <v>736</v>
      </c>
      <c r="B736" s="57">
        <v>44932</v>
      </c>
      <c r="C736" s="54">
        <v>6.25E-2</v>
      </c>
      <c r="D736" s="53">
        <v>0.4</v>
      </c>
      <c r="E736" s="53">
        <v>12.8</v>
      </c>
      <c r="F736" s="53">
        <v>0</v>
      </c>
      <c r="G736" s="53">
        <v>1.9</v>
      </c>
      <c r="H736" s="53">
        <v>0</v>
      </c>
      <c r="I736" s="53">
        <v>0.3</v>
      </c>
      <c r="J736" s="53" t="s">
        <v>154</v>
      </c>
      <c r="K736" s="53">
        <v>0.3</v>
      </c>
      <c r="L736" s="53" t="s">
        <v>154</v>
      </c>
      <c r="M736" s="54">
        <v>6.25E-2</v>
      </c>
      <c r="N736" s="53">
        <v>1.3</v>
      </c>
      <c r="O736" s="53" t="s">
        <v>149</v>
      </c>
      <c r="P736" s="54">
        <v>6.0717592592592594E-2</v>
      </c>
      <c r="Q736" s="53">
        <v>0.5</v>
      </c>
      <c r="R736" s="53" t="s">
        <v>149</v>
      </c>
      <c r="S736" s="53">
        <v>0.4</v>
      </c>
      <c r="T736" s="53">
        <v>75.8</v>
      </c>
      <c r="U736" s="53">
        <v>0</v>
      </c>
      <c r="V736" s="53">
        <v>103</v>
      </c>
      <c r="W736" s="53">
        <v>0</v>
      </c>
      <c r="X736" s="53">
        <v>0.48699999999999999</v>
      </c>
      <c r="Y736" s="53">
        <v>18.809999999999999</v>
      </c>
      <c r="Z736" s="11">
        <f t="shared" si="1905"/>
        <v>0</v>
      </c>
      <c r="AA736" s="11">
        <f t="shared" si="1906"/>
        <v>0</v>
      </c>
      <c r="AB736" s="53">
        <f t="shared" si="1907"/>
        <v>0.18693443794069442</v>
      </c>
      <c r="AC736" s="63" t="s">
        <v>204</v>
      </c>
    </row>
    <row r="737" spans="1:46">
      <c r="A737" s="11">
        <v>737</v>
      </c>
      <c r="B737" s="57">
        <v>44932</v>
      </c>
      <c r="C737" s="54">
        <v>6.9444444444444434E-2</v>
      </c>
      <c r="D737" s="53">
        <v>0.4</v>
      </c>
      <c r="E737" s="53">
        <v>12.7</v>
      </c>
      <c r="F737" s="53">
        <v>0</v>
      </c>
      <c r="G737" s="53">
        <v>2.6</v>
      </c>
      <c r="H737" s="53">
        <v>0</v>
      </c>
      <c r="I737" s="53">
        <v>0</v>
      </c>
      <c r="J737" s="53" t="s">
        <v>149</v>
      </c>
      <c r="K737" s="53">
        <v>0.4</v>
      </c>
      <c r="L737" s="53" t="s">
        <v>147</v>
      </c>
      <c r="M737" s="54">
        <v>6.4039351851851847E-2</v>
      </c>
      <c r="N737" s="53">
        <v>0.5</v>
      </c>
      <c r="O737" s="53" t="s">
        <v>149</v>
      </c>
      <c r="P737" s="54">
        <v>6.2569444444444441E-2</v>
      </c>
      <c r="Q737" s="53">
        <v>0</v>
      </c>
      <c r="R737" s="53" t="s">
        <v>149</v>
      </c>
      <c r="S737" s="53">
        <v>0.1</v>
      </c>
      <c r="T737" s="53">
        <v>72.3</v>
      </c>
      <c r="U737" s="53">
        <v>0</v>
      </c>
      <c r="V737" s="53">
        <v>98</v>
      </c>
      <c r="W737" s="53">
        <v>0</v>
      </c>
      <c r="X737" s="53">
        <v>0.48699999999999999</v>
      </c>
      <c r="Y737" s="53">
        <v>18.809999999999999</v>
      </c>
      <c r="Z737" s="11">
        <f t="shared" si="1905"/>
        <v>0</v>
      </c>
      <c r="AA737" s="11">
        <f t="shared" si="1906"/>
        <v>0</v>
      </c>
      <c r="AB737" s="53">
        <f t="shared" si="1907"/>
        <v>0.18693443794069442</v>
      </c>
      <c r="AC737" s="63" t="s">
        <v>204</v>
      </c>
    </row>
    <row r="738" spans="1:46">
      <c r="A738" s="11">
        <v>738</v>
      </c>
      <c r="B738" s="57">
        <v>44932</v>
      </c>
      <c r="C738" s="54">
        <v>7.6388888888888895E-2</v>
      </c>
      <c r="D738" s="53">
        <v>0.5</v>
      </c>
      <c r="E738" s="53">
        <v>12.8</v>
      </c>
      <c r="F738" s="53">
        <v>0</v>
      </c>
      <c r="G738" s="53">
        <v>2.2999999999999998</v>
      </c>
      <c r="H738" s="53">
        <v>0</v>
      </c>
      <c r="I738" s="53">
        <v>0.4</v>
      </c>
      <c r="J738" s="53" t="s">
        <v>152</v>
      </c>
      <c r="K738" s="53">
        <v>0.4</v>
      </c>
      <c r="L738" s="53" t="s">
        <v>152</v>
      </c>
      <c r="M738" s="54">
        <v>7.6388888888888895E-2</v>
      </c>
      <c r="N738" s="53">
        <v>1.4</v>
      </c>
      <c r="O738" s="53" t="s">
        <v>150</v>
      </c>
      <c r="P738" s="54">
        <v>7.2974537037037032E-2</v>
      </c>
      <c r="Q738" s="53">
        <v>0</v>
      </c>
      <c r="R738" s="53" t="s">
        <v>152</v>
      </c>
      <c r="S738" s="53">
        <v>0.4</v>
      </c>
      <c r="T738" s="53">
        <v>72</v>
      </c>
      <c r="U738" s="53">
        <v>0</v>
      </c>
      <c r="V738" s="53">
        <v>79</v>
      </c>
      <c r="W738" s="53">
        <v>0</v>
      </c>
      <c r="X738" s="53">
        <v>0.48699999999999999</v>
      </c>
      <c r="Y738" s="53">
        <v>18.809999999999999</v>
      </c>
      <c r="Z738" s="11">
        <f t="shared" si="1905"/>
        <v>0</v>
      </c>
      <c r="AA738" s="11">
        <f t="shared" si="1906"/>
        <v>0</v>
      </c>
      <c r="AB738" s="53">
        <f t="shared" si="1907"/>
        <v>0.18693443794069442</v>
      </c>
      <c r="AC738" s="63" t="s">
        <v>204</v>
      </c>
    </row>
    <row r="739" spans="1:46">
      <c r="A739" s="11">
        <v>739</v>
      </c>
      <c r="B739" s="57">
        <v>44932</v>
      </c>
      <c r="C739" s="54">
        <v>8.3333333333333329E-2</v>
      </c>
      <c r="D739" s="53">
        <v>0.5</v>
      </c>
      <c r="E739" s="53">
        <v>12.7</v>
      </c>
      <c r="F739" s="53">
        <v>0</v>
      </c>
      <c r="G739" s="53">
        <v>1.9</v>
      </c>
      <c r="H739" s="53">
        <v>-1E-3</v>
      </c>
      <c r="I739" s="53">
        <v>0.2</v>
      </c>
      <c r="J739" s="53" t="s">
        <v>155</v>
      </c>
      <c r="K739" s="53">
        <v>0.6</v>
      </c>
      <c r="L739" s="53" t="s">
        <v>152</v>
      </c>
      <c r="M739" s="54">
        <v>7.8993055555555566E-2</v>
      </c>
      <c r="N739" s="53">
        <v>0.8</v>
      </c>
      <c r="O739" s="53" t="s">
        <v>155</v>
      </c>
      <c r="P739" s="54">
        <v>7.7534722222222227E-2</v>
      </c>
      <c r="Q739" s="53">
        <v>0.4</v>
      </c>
      <c r="R739" s="53" t="s">
        <v>161</v>
      </c>
      <c r="S739" s="53">
        <v>0.2</v>
      </c>
      <c r="T739" s="53">
        <v>76.8</v>
      </c>
      <c r="U739" s="53">
        <v>0</v>
      </c>
      <c r="V739" s="53">
        <v>100</v>
      </c>
      <c r="W739" s="53">
        <v>0</v>
      </c>
      <c r="X739" s="53">
        <v>0.48699999999999999</v>
      </c>
      <c r="Y739" s="53">
        <v>18.82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0.18693443794069442</v>
      </c>
      <c r="AC739" s="63" t="s">
        <v>204</v>
      </c>
      <c r="AE739" s="11">
        <f t="shared" ref="AE739" si="1972">SUM(F739:F744)</f>
        <v>0</v>
      </c>
      <c r="AF739" s="11">
        <f t="shared" ref="AF739" si="1973">AVERAGE(AB739:AB744)</f>
        <v>0.18693443794069442</v>
      </c>
      <c r="AG739" s="11">
        <f t="shared" ref="AG739" si="1974">AVERAGE(G739:G744)</f>
        <v>2.0833333333333335</v>
      </c>
      <c r="AH739" s="11" t="e">
        <f t="shared" ref="AH739" si="1975">AVERAGE(AC739:AC744)</f>
        <v>#DIV/0!</v>
      </c>
      <c r="AI739" s="11">
        <f t="shared" ref="AI739" si="1976">AVERAGE(T739:T744)</f>
        <v>74.716666666666654</v>
      </c>
      <c r="AJ739" s="11">
        <f t="shared" ref="AJ739" si="1977">SUMIF(H739:H744,"&gt;0",H739:H744)</f>
        <v>1E-3</v>
      </c>
      <c r="AK739" s="17">
        <f t="shared" ref="AK739" si="1978">SUM(AA739:AA744)/60</f>
        <v>0</v>
      </c>
      <c r="AL739" s="17">
        <f t="shared" ref="AL739" si="1979">SUM(V739:V744)</f>
        <v>550</v>
      </c>
      <c r="AM739" s="17">
        <f t="shared" ref="AM739" si="1980">AVERAGE(W739:W744)</f>
        <v>0</v>
      </c>
      <c r="AN739" s="11">
        <f t="shared" ref="AN739" si="1981">AVERAGE(I739:I744)</f>
        <v>0.28333333333333333</v>
      </c>
      <c r="AO739" s="11">
        <f t="shared" ref="AO739" si="1982">MAX(K739:K744)</f>
        <v>0.6</v>
      </c>
      <c r="AP739" s="13" t="str">
        <f t="shared" ref="AP739" ca="1" si="1983">INDIRECT(ADDRESS(MATCH(AO739,K739:K744,0)+A739-1,12))</f>
        <v>E</v>
      </c>
      <c r="AQ739" s="13">
        <f t="shared" ref="AQ739" ca="1" si="1984">INDIRECT(ADDRESS(MATCH(AO739,K739:K744,0)+A739-1,13))</f>
        <v>7.8993055555555566E-2</v>
      </c>
      <c r="AR739" s="11">
        <f t="shared" ref="AR739" si="1985">MAX(N739:N744)</f>
        <v>1.2</v>
      </c>
      <c r="AS739" s="13" t="str">
        <f t="shared" ref="AS739" ca="1" si="1986">INDIRECT(ADDRESS(MATCH(AR739,N739:N744,0)+A739-1,15))</f>
        <v>SE</v>
      </c>
      <c r="AT739" s="13">
        <f t="shared" ref="AT739" ca="1" si="1987">INDIRECT(ADDRESS(MATCH(AR739,N739:N744,0)+A739-1,16))</f>
        <v>0.10934027777777777</v>
      </c>
    </row>
    <row r="740" spans="1:46">
      <c r="A740" s="11">
        <v>740</v>
      </c>
      <c r="B740" s="57">
        <v>44932</v>
      </c>
      <c r="C740" s="54">
        <v>9.0277777777777776E-2</v>
      </c>
      <c r="D740" s="53">
        <v>0.4</v>
      </c>
      <c r="E740" s="53">
        <v>12.7</v>
      </c>
      <c r="F740" s="53">
        <v>0</v>
      </c>
      <c r="G740" s="53">
        <v>1.3</v>
      </c>
      <c r="H740" s="53">
        <v>-1E-3</v>
      </c>
      <c r="I740" s="53">
        <v>0.5</v>
      </c>
      <c r="J740" s="53" t="s">
        <v>161</v>
      </c>
      <c r="K740" s="53">
        <v>0.6</v>
      </c>
      <c r="L740" s="53" t="s">
        <v>161</v>
      </c>
      <c r="M740" s="54">
        <v>8.9780092592592606E-2</v>
      </c>
      <c r="N740" s="53">
        <v>1</v>
      </c>
      <c r="O740" s="53" t="s">
        <v>161</v>
      </c>
      <c r="P740" s="54">
        <v>8.7094907407407399E-2</v>
      </c>
      <c r="Q740" s="53">
        <v>0</v>
      </c>
      <c r="R740" s="53" t="s">
        <v>154</v>
      </c>
      <c r="S740" s="53">
        <v>0.2</v>
      </c>
      <c r="T740" s="53">
        <v>77.099999999999994</v>
      </c>
      <c r="U740" s="53">
        <v>1</v>
      </c>
      <c r="V740" s="53">
        <v>100</v>
      </c>
      <c r="W740" s="53">
        <v>0</v>
      </c>
      <c r="X740" s="53">
        <v>0.48699999999999999</v>
      </c>
      <c r="Y740" s="53">
        <v>18.82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0.18693443794069442</v>
      </c>
      <c r="AC740" s="63" t="s">
        <v>204</v>
      </c>
    </row>
    <row r="741" spans="1:46">
      <c r="A741" s="11">
        <v>741</v>
      </c>
      <c r="B741" s="57">
        <v>44932</v>
      </c>
      <c r="C741" s="54">
        <v>9.7222222222222224E-2</v>
      </c>
      <c r="D741" s="53">
        <v>0.4</v>
      </c>
      <c r="E741" s="53">
        <v>12.7</v>
      </c>
      <c r="F741" s="53">
        <v>0</v>
      </c>
      <c r="G741" s="53">
        <v>2.5</v>
      </c>
      <c r="H741" s="53">
        <v>0</v>
      </c>
      <c r="I741" s="53">
        <v>0.1</v>
      </c>
      <c r="J741" s="53" t="s">
        <v>154</v>
      </c>
      <c r="K741" s="53">
        <v>0.5</v>
      </c>
      <c r="L741" s="53" t="s">
        <v>161</v>
      </c>
      <c r="M741" s="54">
        <v>9.0289351851851843E-2</v>
      </c>
      <c r="N741" s="53">
        <v>0.6</v>
      </c>
      <c r="O741" s="53" t="s">
        <v>154</v>
      </c>
      <c r="P741" s="54">
        <v>9.5752314814814818E-2</v>
      </c>
      <c r="Q741" s="53">
        <v>0</v>
      </c>
      <c r="R741" s="53" t="s">
        <v>158</v>
      </c>
      <c r="S741" s="53">
        <v>0.2</v>
      </c>
      <c r="T741" s="53">
        <v>72.400000000000006</v>
      </c>
      <c r="U741" s="53">
        <v>0</v>
      </c>
      <c r="V741" s="53">
        <v>108</v>
      </c>
      <c r="W741" s="53">
        <v>0</v>
      </c>
      <c r="X741" s="53">
        <v>0.48699999999999999</v>
      </c>
      <c r="Y741" s="53">
        <v>18.829999999999998</v>
      </c>
      <c r="Z741" s="11">
        <f t="shared" si="1905"/>
        <v>0</v>
      </c>
      <c r="AA741" s="11">
        <f t="shared" si="1906"/>
        <v>0</v>
      </c>
      <c r="AB741" s="53">
        <f t="shared" si="1907"/>
        <v>0.18693443794069442</v>
      </c>
      <c r="AC741" s="63" t="s">
        <v>204</v>
      </c>
    </row>
    <row r="742" spans="1:46">
      <c r="A742" s="11">
        <v>742</v>
      </c>
      <c r="B742" s="57">
        <v>44932</v>
      </c>
      <c r="C742" s="54">
        <v>0.10416666666666667</v>
      </c>
      <c r="D742" s="53">
        <v>0.4</v>
      </c>
      <c r="E742" s="53">
        <v>12.7</v>
      </c>
      <c r="F742" s="53">
        <v>0</v>
      </c>
      <c r="G742" s="53">
        <v>1.9</v>
      </c>
      <c r="H742" s="53">
        <v>-1E-3</v>
      </c>
      <c r="I742" s="53">
        <v>0.2</v>
      </c>
      <c r="J742" s="53" t="s">
        <v>162</v>
      </c>
      <c r="K742" s="53">
        <v>0.2</v>
      </c>
      <c r="L742" s="53" t="s">
        <v>157</v>
      </c>
      <c r="M742" s="54">
        <v>0.10251157407407407</v>
      </c>
      <c r="N742" s="53">
        <v>0.6</v>
      </c>
      <c r="O742" s="53" t="s">
        <v>149</v>
      </c>
      <c r="P742" s="54">
        <v>9.9270833333333322E-2</v>
      </c>
      <c r="Q742" s="53">
        <v>0</v>
      </c>
      <c r="R742" s="53" t="s">
        <v>148</v>
      </c>
      <c r="S742" s="53">
        <v>0.2</v>
      </c>
      <c r="T742" s="53">
        <v>76</v>
      </c>
      <c r="U742" s="53">
        <v>0</v>
      </c>
      <c r="V742" s="53">
        <v>65</v>
      </c>
      <c r="W742" s="53">
        <v>0</v>
      </c>
      <c r="X742" s="53">
        <v>0.48699999999999999</v>
      </c>
      <c r="Y742" s="53">
        <v>18.84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0.18693443794069442</v>
      </c>
      <c r="AC742" s="63" t="s">
        <v>204</v>
      </c>
    </row>
    <row r="743" spans="1:46">
      <c r="A743" s="11">
        <v>743</v>
      </c>
      <c r="B743" s="57">
        <v>44932</v>
      </c>
      <c r="C743" s="54">
        <v>0.1111111111111111</v>
      </c>
      <c r="D743" s="53">
        <v>0.3</v>
      </c>
      <c r="E743" s="53">
        <v>12.7</v>
      </c>
      <c r="F743" s="53">
        <v>0</v>
      </c>
      <c r="G743" s="53">
        <v>3.5</v>
      </c>
      <c r="H743" s="53">
        <v>1E-3</v>
      </c>
      <c r="I743" s="53">
        <v>0.4</v>
      </c>
      <c r="J743" s="53" t="s">
        <v>150</v>
      </c>
      <c r="K743" s="53">
        <v>0.4</v>
      </c>
      <c r="L743" s="53" t="s">
        <v>150</v>
      </c>
      <c r="M743" s="54">
        <v>0.1111111111111111</v>
      </c>
      <c r="N743" s="53">
        <v>1.2</v>
      </c>
      <c r="O743" s="53" t="s">
        <v>151</v>
      </c>
      <c r="P743" s="54">
        <v>0.10934027777777777</v>
      </c>
      <c r="Q743" s="53">
        <v>0.4</v>
      </c>
      <c r="R743" s="53" t="s">
        <v>153</v>
      </c>
      <c r="S743" s="53">
        <v>0.4</v>
      </c>
      <c r="T743" s="53">
        <v>68</v>
      </c>
      <c r="U743" s="53">
        <v>1</v>
      </c>
      <c r="V743" s="53">
        <v>104</v>
      </c>
      <c r="W743" s="53">
        <v>0</v>
      </c>
      <c r="X743" s="53">
        <v>0.48699999999999999</v>
      </c>
      <c r="Y743" s="53">
        <v>18.87</v>
      </c>
      <c r="Z743" s="11">
        <f t="shared" si="1905"/>
        <v>0.60000000000000009</v>
      </c>
      <c r="AA743" s="11">
        <f t="shared" si="1906"/>
        <v>0</v>
      </c>
      <c r="AB743" s="53">
        <f t="shared" si="1907"/>
        <v>0.18693443794069442</v>
      </c>
      <c r="AC743" s="63" t="s">
        <v>204</v>
      </c>
    </row>
    <row r="744" spans="1:46">
      <c r="A744" s="11">
        <v>744</v>
      </c>
      <c r="B744" s="57">
        <v>44932</v>
      </c>
      <c r="C744" s="54">
        <v>0.11805555555555557</v>
      </c>
      <c r="D744" s="53">
        <v>0.3</v>
      </c>
      <c r="E744" s="53">
        <v>12.7</v>
      </c>
      <c r="F744" s="53">
        <v>0</v>
      </c>
      <c r="G744" s="53">
        <v>1.4</v>
      </c>
      <c r="H744" s="53">
        <v>-1E-3</v>
      </c>
      <c r="I744" s="53">
        <v>0.3</v>
      </c>
      <c r="J744" s="53" t="s">
        <v>155</v>
      </c>
      <c r="K744" s="53">
        <v>0.5</v>
      </c>
      <c r="L744" s="53" t="s">
        <v>151</v>
      </c>
      <c r="M744" s="54">
        <v>0.11462962962962964</v>
      </c>
      <c r="N744" s="53">
        <v>1</v>
      </c>
      <c r="O744" s="53" t="s">
        <v>153</v>
      </c>
      <c r="P744" s="54">
        <v>0.11126157407407407</v>
      </c>
      <c r="Q744" s="53">
        <v>0</v>
      </c>
      <c r="R744" s="53" t="s">
        <v>154</v>
      </c>
      <c r="S744" s="53">
        <v>0.3</v>
      </c>
      <c r="T744" s="53">
        <v>78</v>
      </c>
      <c r="U744" s="53">
        <v>0</v>
      </c>
      <c r="V744" s="53">
        <v>73</v>
      </c>
      <c r="W744" s="53">
        <v>0</v>
      </c>
      <c r="X744" s="53">
        <v>0.48699999999999999</v>
      </c>
      <c r="Y744" s="53">
        <v>18.86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0.18693443794069442</v>
      </c>
      <c r="AC744" s="63" t="s">
        <v>204</v>
      </c>
    </row>
    <row r="745" spans="1:46">
      <c r="A745" s="11">
        <v>745</v>
      </c>
      <c r="B745" s="57">
        <v>44932</v>
      </c>
      <c r="C745" s="54">
        <v>0.125</v>
      </c>
      <c r="D745" s="53">
        <v>0.3</v>
      </c>
      <c r="E745" s="53">
        <v>12.7</v>
      </c>
      <c r="F745" s="53">
        <v>0</v>
      </c>
      <c r="G745" s="53">
        <v>1.6</v>
      </c>
      <c r="H745" s="53">
        <v>-1E-3</v>
      </c>
      <c r="I745" s="53">
        <v>0.1</v>
      </c>
      <c r="J745" s="53" t="s">
        <v>154</v>
      </c>
      <c r="K745" s="53">
        <v>0.3</v>
      </c>
      <c r="L745" s="53" t="s">
        <v>155</v>
      </c>
      <c r="M745" s="54">
        <v>0.11806712962962962</v>
      </c>
      <c r="N745" s="53">
        <v>0.7</v>
      </c>
      <c r="O745" s="53" t="s">
        <v>158</v>
      </c>
      <c r="P745" s="54">
        <v>0.12019675925925927</v>
      </c>
      <c r="Q745" s="53">
        <v>0</v>
      </c>
      <c r="R745" s="53" t="s">
        <v>161</v>
      </c>
      <c r="S745" s="53">
        <v>0.2</v>
      </c>
      <c r="T745" s="53">
        <v>77.5</v>
      </c>
      <c r="U745" s="53">
        <v>0</v>
      </c>
      <c r="V745" s="53">
        <v>73</v>
      </c>
      <c r="W745" s="53">
        <v>0</v>
      </c>
      <c r="X745" s="53">
        <v>0.48699999999999999</v>
      </c>
      <c r="Y745" s="53">
        <v>18.850000000000001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0.18693443794069442</v>
      </c>
      <c r="AC745" s="63" t="s">
        <v>204</v>
      </c>
      <c r="AE745" s="11">
        <f t="shared" ref="AE745" si="1988">SUM(F745:F750)</f>
        <v>0</v>
      </c>
      <c r="AF745" s="11">
        <f t="shared" ref="AF745" si="1989">AVERAGE(AB745:AB750)</f>
        <v>0.18670133391246935</v>
      </c>
      <c r="AG745" s="11">
        <f t="shared" ref="AG745" si="1990">AVERAGE(G745:G750)</f>
        <v>1.7333333333333332</v>
      </c>
      <c r="AH745" s="11" t="e">
        <f t="shared" ref="AH745" si="1991">AVERAGE(AC745:AC750)</f>
        <v>#DIV/0!</v>
      </c>
      <c r="AI745" s="11">
        <f t="shared" ref="AI745" si="1992">AVERAGE(T745:T750)</f>
        <v>78.183333333333337</v>
      </c>
      <c r="AJ745" s="11">
        <f t="shared" ref="AJ745" si="1993">SUMIF(H745:H750,"&gt;0",H745:H750)</f>
        <v>1E-3</v>
      </c>
      <c r="AK745" s="17">
        <f t="shared" ref="AK745" si="1994">SUM(AA745:AA750)/60</f>
        <v>0</v>
      </c>
      <c r="AL745" s="17">
        <f t="shared" ref="AL745" si="1995">SUM(V745:V750)</f>
        <v>446</v>
      </c>
      <c r="AM745" s="17">
        <f t="shared" ref="AM745" si="1996">AVERAGE(W745:W750)</f>
        <v>0</v>
      </c>
      <c r="AN745" s="11">
        <f t="shared" ref="AN745" si="1997">AVERAGE(I745:I750)</f>
        <v>3.3333333333333333E-2</v>
      </c>
      <c r="AO745" s="11">
        <f t="shared" ref="AO745" si="1998">MAX(K745:K750)</f>
        <v>0.3</v>
      </c>
      <c r="AP745" s="13" t="str">
        <f t="shared" ref="AP745" ca="1" si="1999">INDIRECT(ADDRESS(MATCH(AO745,K745:K750,0)+A745-1,12))</f>
        <v>NW</v>
      </c>
      <c r="AQ745" s="13">
        <f t="shared" ref="AQ745" ca="1" si="2000">INDIRECT(ADDRESS(MATCH(AO745,K745:K750,0)+A745-1,13))</f>
        <v>0.11806712962962962</v>
      </c>
      <c r="AR745" s="11">
        <f t="shared" ref="AR745" si="2001">MAX(N745:N750)</f>
        <v>0.7</v>
      </c>
      <c r="AS745" s="13" t="str">
        <f t="shared" ref="AS745" ca="1" si="2002">INDIRECT(ADDRESS(MATCH(AR745,N745:N750,0)+A745-1,15))</f>
        <v>WNW</v>
      </c>
      <c r="AT745" s="13">
        <f t="shared" ref="AT745" ca="1" si="2003">INDIRECT(ADDRESS(MATCH(AR745,N745:N750,0)+A745-1,16))</f>
        <v>0.12019675925925927</v>
      </c>
    </row>
    <row r="746" spans="1:46">
      <c r="A746" s="11">
        <v>746</v>
      </c>
      <c r="B746" s="57">
        <v>44932</v>
      </c>
      <c r="C746" s="54">
        <v>0.13194444444444445</v>
      </c>
      <c r="D746" s="53">
        <v>0.3</v>
      </c>
      <c r="E746" s="53">
        <v>12.7</v>
      </c>
      <c r="F746" s="53">
        <v>0</v>
      </c>
      <c r="G746" s="53">
        <v>1.2</v>
      </c>
      <c r="H746" s="53">
        <v>0</v>
      </c>
      <c r="I746" s="53">
        <v>0</v>
      </c>
      <c r="J746" s="53" t="s">
        <v>155</v>
      </c>
      <c r="K746" s="53">
        <v>0.1</v>
      </c>
      <c r="L746" s="53" t="s">
        <v>154</v>
      </c>
      <c r="M746" s="54">
        <v>0.12555555555555556</v>
      </c>
      <c r="N746" s="53">
        <v>0.3</v>
      </c>
      <c r="O746" s="53" t="s">
        <v>161</v>
      </c>
      <c r="P746" s="54">
        <v>0.12539351851851852</v>
      </c>
      <c r="Q746" s="53">
        <v>0</v>
      </c>
      <c r="R746" s="53" t="s">
        <v>158</v>
      </c>
      <c r="S746" s="53">
        <v>0</v>
      </c>
      <c r="T746" s="53">
        <v>78.7</v>
      </c>
      <c r="U746" s="53">
        <v>0</v>
      </c>
      <c r="V746" s="53">
        <v>74</v>
      </c>
      <c r="W746" s="53">
        <v>0</v>
      </c>
      <c r="X746" s="53">
        <v>0.48699999999999999</v>
      </c>
      <c r="Y746" s="53">
        <v>18.87</v>
      </c>
      <c r="Z746" s="11">
        <f t="shared" si="1905"/>
        <v>0</v>
      </c>
      <c r="AA746" s="11">
        <f t="shared" si="1906"/>
        <v>0</v>
      </c>
      <c r="AB746" s="53">
        <f t="shared" si="1907"/>
        <v>0.18693443794069442</v>
      </c>
      <c r="AC746" s="63" t="s">
        <v>204</v>
      </c>
    </row>
    <row r="747" spans="1:46">
      <c r="A747" s="11">
        <v>747</v>
      </c>
      <c r="B747" s="57">
        <v>44932</v>
      </c>
      <c r="C747" s="54">
        <v>0.1388888888888889</v>
      </c>
      <c r="D747" s="53">
        <v>0.3</v>
      </c>
      <c r="E747" s="53">
        <v>12.7</v>
      </c>
      <c r="F747" s="53">
        <v>0</v>
      </c>
      <c r="G747" s="53">
        <v>1.4</v>
      </c>
      <c r="H747" s="53">
        <v>0</v>
      </c>
      <c r="I747" s="53">
        <v>0</v>
      </c>
      <c r="J747" s="53" t="s">
        <v>158</v>
      </c>
      <c r="K747" s="53">
        <v>0</v>
      </c>
      <c r="L747" s="53" t="s">
        <v>158</v>
      </c>
      <c r="M747" s="54">
        <v>0.1388888888888889</v>
      </c>
      <c r="N747" s="53">
        <v>0.4</v>
      </c>
      <c r="O747" s="53" t="s">
        <v>158</v>
      </c>
      <c r="P747" s="54">
        <v>0.13378472222222224</v>
      </c>
      <c r="Q747" s="53">
        <v>0</v>
      </c>
      <c r="R747" s="53" t="s">
        <v>152</v>
      </c>
      <c r="S747" s="53">
        <v>0.1</v>
      </c>
      <c r="T747" s="53">
        <v>81.599999999999994</v>
      </c>
      <c r="U747" s="53">
        <v>0</v>
      </c>
      <c r="V747" s="53">
        <v>73</v>
      </c>
      <c r="W747" s="53">
        <v>0</v>
      </c>
      <c r="X747" s="53">
        <v>0.48699999999999999</v>
      </c>
      <c r="Y747" s="53">
        <v>18.86</v>
      </c>
      <c r="Z747" s="11">
        <f t="shared" si="1905"/>
        <v>0</v>
      </c>
      <c r="AA747" s="11">
        <f t="shared" si="1906"/>
        <v>0</v>
      </c>
      <c r="AB747" s="53">
        <f t="shared" si="1907"/>
        <v>0.18693443794069442</v>
      </c>
      <c r="AC747" s="63" t="s">
        <v>204</v>
      </c>
    </row>
    <row r="748" spans="1:46">
      <c r="A748" s="11">
        <v>748</v>
      </c>
      <c r="B748" s="57">
        <v>44932</v>
      </c>
      <c r="C748" s="54">
        <v>0.14583333333333334</v>
      </c>
      <c r="D748" s="53">
        <v>0.3</v>
      </c>
      <c r="E748" s="53">
        <v>12.7</v>
      </c>
      <c r="F748" s="53">
        <v>0</v>
      </c>
      <c r="G748" s="53">
        <v>2</v>
      </c>
      <c r="H748" s="53">
        <v>1E-3</v>
      </c>
      <c r="I748" s="53">
        <v>0</v>
      </c>
      <c r="J748" s="53" t="s">
        <v>152</v>
      </c>
      <c r="K748" s="53">
        <v>0</v>
      </c>
      <c r="L748" s="53" t="s">
        <v>149</v>
      </c>
      <c r="M748" s="54">
        <v>0.14046296296296296</v>
      </c>
      <c r="N748" s="53">
        <v>0</v>
      </c>
      <c r="O748" s="53" t="s">
        <v>152</v>
      </c>
      <c r="P748" s="54">
        <v>0.13890046296296296</v>
      </c>
      <c r="Q748" s="53">
        <v>0</v>
      </c>
      <c r="R748" s="53" t="s">
        <v>148</v>
      </c>
      <c r="S748" s="53">
        <v>0</v>
      </c>
      <c r="T748" s="53">
        <v>77.2</v>
      </c>
      <c r="U748" s="53">
        <v>0</v>
      </c>
      <c r="V748" s="53">
        <v>79</v>
      </c>
      <c r="W748" s="53">
        <v>0</v>
      </c>
      <c r="X748" s="53">
        <v>0.48599999999999999</v>
      </c>
      <c r="Y748" s="53">
        <v>18.87</v>
      </c>
      <c r="Z748" s="11">
        <f t="shared" si="1905"/>
        <v>0.60000000000000009</v>
      </c>
      <c r="AA748" s="11">
        <f t="shared" si="1906"/>
        <v>0</v>
      </c>
      <c r="AB748" s="53">
        <f t="shared" si="1907"/>
        <v>0.18646822988424427</v>
      </c>
      <c r="AC748" s="63" t="s">
        <v>204</v>
      </c>
    </row>
    <row r="749" spans="1:46">
      <c r="A749" s="11">
        <v>749</v>
      </c>
      <c r="B749" s="57">
        <v>44932</v>
      </c>
      <c r="C749" s="54">
        <v>0.15277777777777776</v>
      </c>
      <c r="D749" s="53">
        <v>0.4</v>
      </c>
      <c r="E749" s="53">
        <v>12.7</v>
      </c>
      <c r="F749" s="53">
        <v>0</v>
      </c>
      <c r="G749" s="53">
        <v>1.5</v>
      </c>
      <c r="H749" s="53">
        <v>0</v>
      </c>
      <c r="I749" s="53">
        <v>0</v>
      </c>
      <c r="J749" s="53" t="s">
        <v>148</v>
      </c>
      <c r="K749" s="53">
        <v>0</v>
      </c>
      <c r="L749" s="53" t="s">
        <v>148</v>
      </c>
      <c r="M749" s="54">
        <v>0.15277777777777776</v>
      </c>
      <c r="N749" s="53">
        <v>0.5</v>
      </c>
      <c r="O749" s="53" t="s">
        <v>150</v>
      </c>
      <c r="P749" s="54">
        <v>0.15243055555555554</v>
      </c>
      <c r="Q749" s="53">
        <v>0.3</v>
      </c>
      <c r="R749" s="53" t="s">
        <v>152</v>
      </c>
      <c r="S749" s="53">
        <v>0.1</v>
      </c>
      <c r="T749" s="53">
        <v>80.3</v>
      </c>
      <c r="U749" s="53">
        <v>0</v>
      </c>
      <c r="V749" s="53">
        <v>71</v>
      </c>
      <c r="W749" s="53">
        <v>0</v>
      </c>
      <c r="X749" s="53">
        <v>0.48599999999999999</v>
      </c>
      <c r="Y749" s="53">
        <v>18.88</v>
      </c>
      <c r="Z749" s="11">
        <f t="shared" si="1905"/>
        <v>0</v>
      </c>
      <c r="AA749" s="11">
        <f t="shared" si="1906"/>
        <v>0</v>
      </c>
      <c r="AB749" s="53">
        <f t="shared" si="1907"/>
        <v>0.18646822988424427</v>
      </c>
      <c r="AC749" s="63" t="s">
        <v>204</v>
      </c>
    </row>
    <row r="750" spans="1:46">
      <c r="A750" s="11">
        <v>750</v>
      </c>
      <c r="B750" s="57">
        <v>44932</v>
      </c>
      <c r="C750" s="54">
        <v>0.15972222222222224</v>
      </c>
      <c r="D750" s="53">
        <v>0.5</v>
      </c>
      <c r="E750" s="53">
        <v>12.7</v>
      </c>
      <c r="F750" s="53">
        <v>0</v>
      </c>
      <c r="G750" s="53">
        <v>2.7</v>
      </c>
      <c r="H750" s="53">
        <v>0</v>
      </c>
      <c r="I750" s="53">
        <v>0.1</v>
      </c>
      <c r="J750" s="53" t="s">
        <v>148</v>
      </c>
      <c r="K750" s="53">
        <v>0.1</v>
      </c>
      <c r="L750" s="53" t="s">
        <v>148</v>
      </c>
      <c r="M750" s="54">
        <v>0.15717592592592591</v>
      </c>
      <c r="N750" s="53">
        <v>0.7</v>
      </c>
      <c r="O750" s="53" t="s">
        <v>148</v>
      </c>
      <c r="P750" s="54">
        <v>0.15657407407407406</v>
      </c>
      <c r="Q750" s="53">
        <v>0</v>
      </c>
      <c r="R750" s="53" t="s">
        <v>148</v>
      </c>
      <c r="S750" s="53">
        <v>0.2</v>
      </c>
      <c r="T750" s="53">
        <v>73.8</v>
      </c>
      <c r="U750" s="53">
        <v>0</v>
      </c>
      <c r="V750" s="53">
        <v>76</v>
      </c>
      <c r="W750" s="53">
        <v>0</v>
      </c>
      <c r="X750" s="53">
        <v>0.48599999999999999</v>
      </c>
      <c r="Y750" s="53">
        <v>18.87</v>
      </c>
      <c r="Z750" s="11">
        <f t="shared" si="1905"/>
        <v>0</v>
      </c>
      <c r="AA750" s="11">
        <f t="shared" si="1906"/>
        <v>0</v>
      </c>
      <c r="AB750" s="53">
        <f t="shared" si="1907"/>
        <v>0.18646822988424427</v>
      </c>
      <c r="AC750" s="63" t="s">
        <v>204</v>
      </c>
    </row>
    <row r="751" spans="1:46">
      <c r="A751" s="11">
        <v>751</v>
      </c>
      <c r="B751" s="57">
        <v>44932</v>
      </c>
      <c r="C751" s="54">
        <v>0.16666666666666666</v>
      </c>
      <c r="D751" s="53">
        <v>0.7</v>
      </c>
      <c r="E751" s="53">
        <v>12.7</v>
      </c>
      <c r="F751" s="53">
        <v>0</v>
      </c>
      <c r="G751" s="53">
        <v>2.5</v>
      </c>
      <c r="H751" s="53">
        <v>0</v>
      </c>
      <c r="I751" s="53">
        <v>0</v>
      </c>
      <c r="J751" s="53" t="s">
        <v>147</v>
      </c>
      <c r="K751" s="53">
        <v>0.1</v>
      </c>
      <c r="L751" s="53" t="s">
        <v>148</v>
      </c>
      <c r="M751" s="54">
        <v>0.15973379629629628</v>
      </c>
      <c r="N751" s="53">
        <v>0</v>
      </c>
      <c r="O751" s="53" t="s">
        <v>148</v>
      </c>
      <c r="P751" s="54">
        <v>0.15973379629629628</v>
      </c>
      <c r="Q751" s="53">
        <v>0</v>
      </c>
      <c r="R751" s="53" t="s">
        <v>157</v>
      </c>
      <c r="S751" s="53">
        <v>0</v>
      </c>
      <c r="T751" s="53">
        <v>73.599999999999994</v>
      </c>
      <c r="U751" s="53">
        <v>0</v>
      </c>
      <c r="V751" s="53">
        <v>57</v>
      </c>
      <c r="W751" s="53">
        <v>0</v>
      </c>
      <c r="X751" s="53">
        <v>0.48599999999999999</v>
      </c>
      <c r="Y751" s="53">
        <v>18.88</v>
      </c>
      <c r="Z751" s="11">
        <f t="shared" si="1905"/>
        <v>0</v>
      </c>
      <c r="AA751" s="11">
        <f t="shared" si="1906"/>
        <v>0</v>
      </c>
      <c r="AB751" s="53">
        <f t="shared" si="1907"/>
        <v>0.18646822988424427</v>
      </c>
      <c r="AC751" s="63" t="s">
        <v>204</v>
      </c>
      <c r="AE751" s="11">
        <f t="shared" ref="AE751" si="2004">SUM(F751:F756)</f>
        <v>0</v>
      </c>
      <c r="AF751" s="11">
        <f t="shared" ref="AF751" si="2005">AVERAGE(AB751:AB756)</f>
        <v>0.18646822988424427</v>
      </c>
      <c r="AG751" s="11">
        <f t="shared" ref="AG751" si="2006">AVERAGE(G751:G756)</f>
        <v>2.3666666666666667</v>
      </c>
      <c r="AH751" s="11" t="e">
        <f t="shared" ref="AH751" si="2007">AVERAGE(AC751:AC756)</f>
        <v>#DIV/0!</v>
      </c>
      <c r="AI751" s="11">
        <f t="shared" ref="AI751" si="2008">AVERAGE(T751:T756)</f>
        <v>76.216666666666654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482</v>
      </c>
      <c r="AM751" s="17">
        <f t="shared" ref="AM751" si="2012">AVERAGE(W751:W756)</f>
        <v>0</v>
      </c>
      <c r="AN751" s="11">
        <f t="shared" ref="AN751" si="2013">AVERAGE(I751:I756)</f>
        <v>0.11666666666666665</v>
      </c>
      <c r="AO751" s="11">
        <f t="shared" ref="AO751" si="2014">MAX(K751:K756)</f>
        <v>0.3</v>
      </c>
      <c r="AP751" s="13" t="str">
        <f t="shared" ref="AP751" ca="1" si="2015">INDIRECT(ADDRESS(MATCH(AO751,K751:K756,0)+A751-1,12))</f>
        <v>NNE</v>
      </c>
      <c r="AQ751" s="13">
        <f t="shared" ref="AQ751" ca="1" si="2016">INDIRECT(ADDRESS(MATCH(AO751,K751:K756,0)+A751-1,13))</f>
        <v>0.19152777777777777</v>
      </c>
      <c r="AR751" s="11">
        <f t="shared" ref="AR751" si="2017">MAX(N751:N756)</f>
        <v>1.2</v>
      </c>
      <c r="AS751" s="13" t="str">
        <f t="shared" ref="AS751" ca="1" si="2018">INDIRECT(ADDRESS(MATCH(AR751,N751:N756,0)+A751-1,15))</f>
        <v>SW</v>
      </c>
      <c r="AT751" s="13">
        <f t="shared" ref="AT751" ca="1" si="2019">INDIRECT(ADDRESS(MATCH(AR751,N751:N756,0)+A751-1,16))</f>
        <v>0.17762731481481484</v>
      </c>
    </row>
    <row r="752" spans="1:46">
      <c r="A752" s="11">
        <v>752</v>
      </c>
      <c r="B752" s="57">
        <v>44932</v>
      </c>
      <c r="C752" s="54">
        <v>0.17361111111111113</v>
      </c>
      <c r="D752" s="53">
        <v>0.8</v>
      </c>
      <c r="E752" s="53">
        <v>12.7</v>
      </c>
      <c r="F752" s="53">
        <v>0</v>
      </c>
      <c r="G752" s="53">
        <v>2.1</v>
      </c>
      <c r="H752" s="53">
        <v>-1E-3</v>
      </c>
      <c r="I752" s="53">
        <v>0.1</v>
      </c>
      <c r="J752" s="53" t="s">
        <v>157</v>
      </c>
      <c r="K752" s="53">
        <v>0.1</v>
      </c>
      <c r="L752" s="53" t="s">
        <v>157</v>
      </c>
      <c r="M752" s="54">
        <v>0.17361111111111113</v>
      </c>
      <c r="N752" s="53">
        <v>0.8</v>
      </c>
      <c r="O752" s="53" t="s">
        <v>162</v>
      </c>
      <c r="P752" s="54">
        <v>0.17057870370370368</v>
      </c>
      <c r="Q752" s="53">
        <v>0</v>
      </c>
      <c r="R752" s="53" t="s">
        <v>157</v>
      </c>
      <c r="S752" s="53">
        <v>0.2</v>
      </c>
      <c r="T752" s="53">
        <v>78</v>
      </c>
      <c r="U752" s="53">
        <v>0</v>
      </c>
      <c r="V752" s="53">
        <v>83</v>
      </c>
      <c r="W752" s="53">
        <v>0</v>
      </c>
      <c r="X752" s="53">
        <v>0.48599999999999999</v>
      </c>
      <c r="Y752" s="53">
        <v>18.87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0.18646822988424427</v>
      </c>
      <c r="AC752" s="63" t="s">
        <v>204</v>
      </c>
    </row>
    <row r="753" spans="1:46">
      <c r="A753" s="11">
        <v>753</v>
      </c>
      <c r="B753" s="57">
        <v>44932</v>
      </c>
      <c r="C753" s="54">
        <v>0.18055555555555555</v>
      </c>
      <c r="D753" s="53">
        <v>0.9</v>
      </c>
      <c r="E753" s="53">
        <v>12.7</v>
      </c>
      <c r="F753" s="53">
        <v>0</v>
      </c>
      <c r="G753" s="53">
        <v>2.2000000000000002</v>
      </c>
      <c r="H753" s="53">
        <v>0</v>
      </c>
      <c r="I753" s="53">
        <v>0.2</v>
      </c>
      <c r="J753" s="53" t="s">
        <v>158</v>
      </c>
      <c r="K753" s="53">
        <v>0.2</v>
      </c>
      <c r="L753" s="53" t="s">
        <v>157</v>
      </c>
      <c r="M753" s="54">
        <v>0.17876157407407409</v>
      </c>
      <c r="N753" s="53">
        <v>1.2</v>
      </c>
      <c r="O753" s="53" t="s">
        <v>160</v>
      </c>
      <c r="P753" s="54">
        <v>0.17762731481481484</v>
      </c>
      <c r="Q753" s="53">
        <v>0</v>
      </c>
      <c r="R753" s="53" t="s">
        <v>158</v>
      </c>
      <c r="S753" s="53">
        <v>0.3</v>
      </c>
      <c r="T753" s="53">
        <v>77</v>
      </c>
      <c r="U753" s="53">
        <v>0</v>
      </c>
      <c r="V753" s="53">
        <v>87</v>
      </c>
      <c r="W753" s="53">
        <v>0</v>
      </c>
      <c r="X753" s="53">
        <v>0.48599999999999999</v>
      </c>
      <c r="Y753" s="53">
        <v>18.89</v>
      </c>
      <c r="Z753" s="11">
        <f t="shared" si="1905"/>
        <v>0</v>
      </c>
      <c r="AA753" s="11">
        <f t="shared" si="1906"/>
        <v>0</v>
      </c>
      <c r="AB753" s="53">
        <f t="shared" si="1907"/>
        <v>0.18646822988424427</v>
      </c>
      <c r="AC753" s="63" t="s">
        <v>204</v>
      </c>
    </row>
    <row r="754" spans="1:46">
      <c r="A754" s="11">
        <v>754</v>
      </c>
      <c r="B754" s="57">
        <v>44932</v>
      </c>
      <c r="C754" s="54">
        <v>0.1875</v>
      </c>
      <c r="D754" s="53">
        <v>0.9</v>
      </c>
      <c r="E754" s="53">
        <v>12.7</v>
      </c>
      <c r="F754" s="53">
        <v>0</v>
      </c>
      <c r="G754" s="53">
        <v>2.1</v>
      </c>
      <c r="H754" s="53">
        <v>-1E-3</v>
      </c>
      <c r="I754" s="53">
        <v>0.2</v>
      </c>
      <c r="J754" s="53" t="s">
        <v>157</v>
      </c>
      <c r="K754" s="53">
        <v>0.2</v>
      </c>
      <c r="L754" s="53" t="s">
        <v>157</v>
      </c>
      <c r="M754" s="54">
        <v>0.1875</v>
      </c>
      <c r="N754" s="53">
        <v>0.8</v>
      </c>
      <c r="O754" s="53" t="s">
        <v>157</v>
      </c>
      <c r="P754" s="54">
        <v>0.18719907407407407</v>
      </c>
      <c r="Q754" s="53">
        <v>0.3</v>
      </c>
      <c r="R754" s="53" t="s">
        <v>157</v>
      </c>
      <c r="S754" s="53">
        <v>0.2</v>
      </c>
      <c r="T754" s="53">
        <v>78.2</v>
      </c>
      <c r="U754" s="53">
        <v>0</v>
      </c>
      <c r="V754" s="53">
        <v>84</v>
      </c>
      <c r="W754" s="53">
        <v>0</v>
      </c>
      <c r="X754" s="53">
        <v>0.48599999999999999</v>
      </c>
      <c r="Y754" s="53">
        <v>18.89</v>
      </c>
      <c r="Z754" s="11">
        <f t="shared" si="1905"/>
        <v>-0.60000000000000009</v>
      </c>
      <c r="AA754" s="11">
        <f t="shared" si="1906"/>
        <v>0</v>
      </c>
      <c r="AB754" s="53">
        <f t="shared" si="1907"/>
        <v>0.18646822988424427</v>
      </c>
      <c r="AC754" s="63" t="s">
        <v>204</v>
      </c>
    </row>
    <row r="755" spans="1:46">
      <c r="A755" s="11">
        <v>755</v>
      </c>
      <c r="B755" s="57">
        <v>44932</v>
      </c>
      <c r="C755" s="54">
        <v>0.19444444444444445</v>
      </c>
      <c r="D755" s="53">
        <v>0.9</v>
      </c>
      <c r="E755" s="53">
        <v>12.7</v>
      </c>
      <c r="F755" s="53">
        <v>0</v>
      </c>
      <c r="G755" s="53">
        <v>2.2999999999999998</v>
      </c>
      <c r="H755" s="53">
        <v>0</v>
      </c>
      <c r="I755" s="53">
        <v>0.1</v>
      </c>
      <c r="J755" s="53" t="s">
        <v>162</v>
      </c>
      <c r="K755" s="53">
        <v>0.3</v>
      </c>
      <c r="L755" s="53" t="s">
        <v>149</v>
      </c>
      <c r="M755" s="54">
        <v>0.19152777777777777</v>
      </c>
      <c r="N755" s="53">
        <v>0.9</v>
      </c>
      <c r="O755" s="53" t="s">
        <v>150</v>
      </c>
      <c r="P755" s="54">
        <v>0.19120370370370368</v>
      </c>
      <c r="Q755" s="53">
        <v>0</v>
      </c>
      <c r="R755" s="53" t="s">
        <v>148</v>
      </c>
      <c r="S755" s="53">
        <v>0.1</v>
      </c>
      <c r="T755" s="53">
        <v>77.099999999999994</v>
      </c>
      <c r="U755" s="53">
        <v>0</v>
      </c>
      <c r="V755" s="53">
        <v>84</v>
      </c>
      <c r="W755" s="53">
        <v>0</v>
      </c>
      <c r="X755" s="53">
        <v>0.48599999999999999</v>
      </c>
      <c r="Y755" s="53">
        <v>18.88</v>
      </c>
      <c r="Z755" s="11">
        <f t="shared" si="1905"/>
        <v>0</v>
      </c>
      <c r="AA755" s="11">
        <f t="shared" si="1906"/>
        <v>0</v>
      </c>
      <c r="AB755" s="53">
        <f t="shared" si="1907"/>
        <v>0.18646822988424427</v>
      </c>
      <c r="AC755" s="63" t="s">
        <v>204</v>
      </c>
    </row>
    <row r="756" spans="1:46">
      <c r="A756" s="11">
        <v>756</v>
      </c>
      <c r="B756" s="57">
        <v>44932</v>
      </c>
      <c r="C756" s="54">
        <v>0.20138888888888887</v>
      </c>
      <c r="D756" s="53">
        <v>0.9</v>
      </c>
      <c r="E756" s="53">
        <v>12.7</v>
      </c>
      <c r="F756" s="53">
        <v>0</v>
      </c>
      <c r="G756" s="53">
        <v>3</v>
      </c>
      <c r="H756" s="53">
        <v>0</v>
      </c>
      <c r="I756" s="53">
        <v>0.1</v>
      </c>
      <c r="J756" s="53" t="s">
        <v>151</v>
      </c>
      <c r="K756" s="53">
        <v>0.1</v>
      </c>
      <c r="L756" s="53" t="s">
        <v>162</v>
      </c>
      <c r="M756" s="54">
        <v>0.19445601851851854</v>
      </c>
      <c r="N756" s="53">
        <v>0.6</v>
      </c>
      <c r="O756" s="53" t="s">
        <v>152</v>
      </c>
      <c r="P756" s="54">
        <v>0.19472222222222224</v>
      </c>
      <c r="Q756" s="53">
        <v>0.2</v>
      </c>
      <c r="R756" s="53" t="s">
        <v>159</v>
      </c>
      <c r="S756" s="53">
        <v>0.1</v>
      </c>
      <c r="T756" s="53">
        <v>73.400000000000006</v>
      </c>
      <c r="U756" s="53">
        <v>0</v>
      </c>
      <c r="V756" s="53">
        <v>87</v>
      </c>
      <c r="W756" s="53">
        <v>0</v>
      </c>
      <c r="X756" s="53">
        <v>0.48599999999999999</v>
      </c>
      <c r="Y756" s="53">
        <v>18.88</v>
      </c>
      <c r="Z756" s="11">
        <f t="shared" si="1905"/>
        <v>0</v>
      </c>
      <c r="AA756" s="11">
        <f t="shared" si="1906"/>
        <v>0</v>
      </c>
      <c r="AB756" s="53">
        <f t="shared" si="1907"/>
        <v>0.18646822988424427</v>
      </c>
      <c r="AC756" s="63" t="s">
        <v>204</v>
      </c>
    </row>
    <row r="757" spans="1:46">
      <c r="A757" s="11">
        <v>757</v>
      </c>
      <c r="B757" s="57">
        <v>44932</v>
      </c>
      <c r="C757" s="54">
        <v>0.20833333333333334</v>
      </c>
      <c r="D757" s="53">
        <v>0.8</v>
      </c>
      <c r="E757" s="53">
        <v>12.6</v>
      </c>
      <c r="F757" s="53">
        <v>0</v>
      </c>
      <c r="G757" s="53">
        <v>2.7</v>
      </c>
      <c r="H757" s="53">
        <v>0</v>
      </c>
      <c r="I757" s="53">
        <v>0.7</v>
      </c>
      <c r="J757" s="53" t="s">
        <v>151</v>
      </c>
      <c r="K757" s="53">
        <v>0.7</v>
      </c>
      <c r="L757" s="53" t="s">
        <v>151</v>
      </c>
      <c r="M757" s="54">
        <v>0.20833333333333334</v>
      </c>
      <c r="N757" s="53">
        <v>1.7</v>
      </c>
      <c r="O757" s="53" t="s">
        <v>151</v>
      </c>
      <c r="P757" s="54">
        <v>0.20766203703703703</v>
      </c>
      <c r="Q757" s="53">
        <v>1.3</v>
      </c>
      <c r="R757" s="53" t="s">
        <v>151</v>
      </c>
      <c r="S757" s="53">
        <v>0.4</v>
      </c>
      <c r="T757" s="53">
        <v>74.400000000000006</v>
      </c>
      <c r="U757" s="53">
        <v>0</v>
      </c>
      <c r="V757" s="53">
        <v>77</v>
      </c>
      <c r="W757" s="53">
        <v>0</v>
      </c>
      <c r="X757" s="53">
        <v>0.48599999999999999</v>
      </c>
      <c r="Y757" s="53">
        <v>18.89</v>
      </c>
      <c r="Z757" s="11">
        <f t="shared" si="1905"/>
        <v>0</v>
      </c>
      <c r="AA757" s="11">
        <f t="shared" si="1906"/>
        <v>0</v>
      </c>
      <c r="AB757" s="53">
        <f t="shared" si="1907"/>
        <v>0.18646822988424427</v>
      </c>
      <c r="AC757" s="63" t="s">
        <v>204</v>
      </c>
      <c r="AE757" s="11">
        <f t="shared" ref="AE757" si="2020">SUM(F757:F762)</f>
        <v>0</v>
      </c>
      <c r="AF757" s="11">
        <f t="shared" ref="AF757" si="2021">AVERAGE(AB757:AB762)</f>
        <v>0.18646822988424427</v>
      </c>
      <c r="AG757" s="11">
        <f t="shared" ref="AG757" si="2022">AVERAGE(G757:G762)</f>
        <v>3.1333333333333333</v>
      </c>
      <c r="AH757" s="11" t="e">
        <f t="shared" ref="AH757" si="2023">AVERAGE(AC757:AC762)</f>
        <v>#DIV/0!</v>
      </c>
      <c r="AI757" s="11">
        <f t="shared" ref="AI757" si="2024">AVERAGE(T757:T762)</f>
        <v>71.2</v>
      </c>
      <c r="AJ757" s="11">
        <f t="shared" ref="AJ757" si="2025">SUMIF(H757:H762,"&gt;0",H757:H762)</f>
        <v>3.0000000000000001E-3</v>
      </c>
      <c r="AK757" s="17">
        <f t="shared" ref="AK757" si="2026">SUM(AA757:AA762)/60</f>
        <v>0</v>
      </c>
      <c r="AL757" s="17">
        <f t="shared" ref="AL757" si="2027">SUM(V757:V762)</f>
        <v>554</v>
      </c>
      <c r="AM757" s="17">
        <f t="shared" ref="AM757" si="2028">AVERAGE(W757:W762)</f>
        <v>0</v>
      </c>
      <c r="AN757" s="11">
        <f t="shared" ref="AN757" si="2029">AVERAGE(I757:I762)</f>
        <v>0.8666666666666667</v>
      </c>
      <c r="AO757" s="11">
        <f t="shared" ref="AO757" si="2030">MAX(K757:K762)</f>
        <v>1.5</v>
      </c>
      <c r="AP757" s="13" t="str">
        <f t="shared" ref="AP757" ca="1" si="2031">INDIRECT(ADDRESS(MATCH(AO757,K757:K762,0)+A757-1,12))</f>
        <v>ESE</v>
      </c>
      <c r="AQ757" s="13">
        <f t="shared" ref="AQ757" ca="1" si="2032">INDIRECT(ADDRESS(MATCH(AO757,K757:K762,0)+A757-1,13))</f>
        <v>0.22916666666666666</v>
      </c>
      <c r="AR757" s="11">
        <f t="shared" ref="AR757" si="2033">MAX(N757:N762)</f>
        <v>2.4</v>
      </c>
      <c r="AS757" s="13" t="str">
        <f t="shared" ref="AS757" ca="1" si="2034">INDIRECT(ADDRESS(MATCH(AR757,N757:N762,0)+A757-1,15))</f>
        <v>SE</v>
      </c>
      <c r="AT757" s="13">
        <f t="shared" ref="AT757" ca="1" si="2035">INDIRECT(ADDRESS(MATCH(AR757,N757:N762,0)+A757-1,16))</f>
        <v>0.22575231481481481</v>
      </c>
    </row>
    <row r="758" spans="1:46">
      <c r="A758" s="11">
        <v>758</v>
      </c>
      <c r="B758" s="57">
        <v>44932</v>
      </c>
      <c r="C758" s="54">
        <v>0.21527777777777779</v>
      </c>
      <c r="D758" s="53">
        <v>0.8</v>
      </c>
      <c r="E758" s="53">
        <v>12.6</v>
      </c>
      <c r="F758" s="53">
        <v>0</v>
      </c>
      <c r="G758" s="53">
        <v>2</v>
      </c>
      <c r="H758" s="53">
        <v>1E-3</v>
      </c>
      <c r="I758" s="53">
        <v>1.1000000000000001</v>
      </c>
      <c r="J758" s="53" t="s">
        <v>151</v>
      </c>
      <c r="K758" s="53">
        <v>1.3</v>
      </c>
      <c r="L758" s="53" t="s">
        <v>150</v>
      </c>
      <c r="M758" s="54">
        <v>0.21362268518518521</v>
      </c>
      <c r="N758" s="53">
        <v>2.1</v>
      </c>
      <c r="O758" s="53" t="s">
        <v>150</v>
      </c>
      <c r="P758" s="54">
        <v>0.21052083333333335</v>
      </c>
      <c r="Q758" s="53">
        <v>0</v>
      </c>
      <c r="R758" s="53" t="s">
        <v>153</v>
      </c>
      <c r="S758" s="53">
        <v>0.6</v>
      </c>
      <c r="T758" s="53">
        <v>74.900000000000006</v>
      </c>
      <c r="U758" s="53">
        <v>0</v>
      </c>
      <c r="V758" s="53">
        <v>107</v>
      </c>
      <c r="W758" s="53">
        <v>0</v>
      </c>
      <c r="X758" s="53">
        <v>0.48599999999999999</v>
      </c>
      <c r="Y758" s="53">
        <v>18.899999999999999</v>
      </c>
      <c r="Z758" s="11">
        <f t="shared" si="1905"/>
        <v>0.60000000000000009</v>
      </c>
      <c r="AA758" s="11">
        <f t="shared" si="1906"/>
        <v>0</v>
      </c>
      <c r="AB758" s="53">
        <f t="shared" si="1907"/>
        <v>0.18646822988424427</v>
      </c>
      <c r="AC758" s="63" t="s">
        <v>204</v>
      </c>
    </row>
    <row r="759" spans="1:46">
      <c r="A759" s="11">
        <v>759</v>
      </c>
      <c r="B759" s="57">
        <v>44932</v>
      </c>
      <c r="C759" s="54">
        <v>0.22222222222222221</v>
      </c>
      <c r="D759" s="53">
        <v>0.8</v>
      </c>
      <c r="E759" s="53">
        <v>12.6</v>
      </c>
      <c r="F759" s="53">
        <v>0</v>
      </c>
      <c r="G759" s="53">
        <v>4.2</v>
      </c>
      <c r="H759" s="53">
        <v>-1E-3</v>
      </c>
      <c r="I759" s="53">
        <v>0.7</v>
      </c>
      <c r="J759" s="53" t="s">
        <v>151</v>
      </c>
      <c r="K759" s="53">
        <v>1.1000000000000001</v>
      </c>
      <c r="L759" s="53" t="s">
        <v>151</v>
      </c>
      <c r="M759" s="54">
        <v>0.21528935185185186</v>
      </c>
      <c r="N759" s="53">
        <v>2</v>
      </c>
      <c r="O759" s="53" t="s">
        <v>159</v>
      </c>
      <c r="P759" s="54">
        <v>0.2209953703703704</v>
      </c>
      <c r="Q759" s="53">
        <v>0.8</v>
      </c>
      <c r="R759" s="53" t="s">
        <v>150</v>
      </c>
      <c r="S759" s="53">
        <v>0.4</v>
      </c>
      <c r="T759" s="53">
        <v>67.900000000000006</v>
      </c>
      <c r="U759" s="53">
        <v>1</v>
      </c>
      <c r="V759" s="53">
        <v>83</v>
      </c>
      <c r="W759" s="53">
        <v>0</v>
      </c>
      <c r="X759" s="53">
        <v>0.48599999999999999</v>
      </c>
      <c r="Y759" s="53">
        <v>18.91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0.18646822988424427</v>
      </c>
      <c r="AC759" s="63" t="s">
        <v>204</v>
      </c>
    </row>
    <row r="760" spans="1:46">
      <c r="A760" s="11">
        <v>760</v>
      </c>
      <c r="B760" s="57">
        <v>44932</v>
      </c>
      <c r="C760" s="54">
        <v>0.22916666666666666</v>
      </c>
      <c r="D760" s="53">
        <v>0.9</v>
      </c>
      <c r="E760" s="53">
        <v>12.7</v>
      </c>
      <c r="F760" s="53">
        <v>0</v>
      </c>
      <c r="G760" s="53">
        <v>5.5</v>
      </c>
      <c r="H760" s="53">
        <v>2E-3</v>
      </c>
      <c r="I760" s="53">
        <v>1.5</v>
      </c>
      <c r="J760" s="53" t="s">
        <v>150</v>
      </c>
      <c r="K760" s="53">
        <v>1.5</v>
      </c>
      <c r="L760" s="53" t="s">
        <v>150</v>
      </c>
      <c r="M760" s="54">
        <v>0.22916666666666666</v>
      </c>
      <c r="N760" s="53">
        <v>2.4</v>
      </c>
      <c r="O760" s="53" t="s">
        <v>151</v>
      </c>
      <c r="P760" s="54">
        <v>0.22575231481481481</v>
      </c>
      <c r="Q760" s="53">
        <v>1.5</v>
      </c>
      <c r="R760" s="53" t="s">
        <v>152</v>
      </c>
      <c r="S760" s="53">
        <v>0.3</v>
      </c>
      <c r="T760" s="53">
        <v>59.5</v>
      </c>
      <c r="U760" s="53">
        <v>0</v>
      </c>
      <c r="V760" s="53">
        <v>143</v>
      </c>
      <c r="W760" s="53">
        <v>0</v>
      </c>
      <c r="X760" s="53">
        <v>0.48599999999999999</v>
      </c>
      <c r="Y760" s="53">
        <v>18.91</v>
      </c>
      <c r="Z760" s="11">
        <f t="shared" si="1905"/>
        <v>1.2000000000000002</v>
      </c>
      <c r="AA760" s="11">
        <f t="shared" si="1906"/>
        <v>0</v>
      </c>
      <c r="AB760" s="53">
        <f t="shared" si="1907"/>
        <v>0.18646822988424427</v>
      </c>
      <c r="AC760" s="63" t="s">
        <v>204</v>
      </c>
    </row>
    <row r="761" spans="1:46">
      <c r="A761" s="11">
        <v>761</v>
      </c>
      <c r="B761" s="57">
        <v>44932</v>
      </c>
      <c r="C761" s="54">
        <v>0.23611111111111113</v>
      </c>
      <c r="D761" s="53">
        <v>1</v>
      </c>
      <c r="E761" s="53">
        <v>12.6</v>
      </c>
      <c r="F761" s="53">
        <v>0</v>
      </c>
      <c r="G761" s="53">
        <v>3.4</v>
      </c>
      <c r="H761" s="53">
        <v>-1E-3</v>
      </c>
      <c r="I761" s="53">
        <v>1</v>
      </c>
      <c r="J761" s="53" t="s">
        <v>150</v>
      </c>
      <c r="K761" s="53">
        <v>1.5</v>
      </c>
      <c r="L761" s="53" t="s">
        <v>150</v>
      </c>
      <c r="M761" s="54">
        <v>0.23055555555555554</v>
      </c>
      <c r="N761" s="53">
        <v>2.4</v>
      </c>
      <c r="O761" s="53" t="s">
        <v>151</v>
      </c>
      <c r="P761" s="54">
        <v>0.23034722222222223</v>
      </c>
      <c r="Q761" s="53">
        <v>1.2</v>
      </c>
      <c r="R761" s="53" t="s">
        <v>151</v>
      </c>
      <c r="S761" s="53">
        <v>0.4</v>
      </c>
      <c r="T761" s="53">
        <v>68.400000000000006</v>
      </c>
      <c r="U761" s="53">
        <v>0</v>
      </c>
      <c r="V761" s="53">
        <v>85</v>
      </c>
      <c r="W761" s="53">
        <v>0</v>
      </c>
      <c r="X761" s="53">
        <v>0.48599999999999999</v>
      </c>
      <c r="Y761" s="53">
        <v>18.920000000000002</v>
      </c>
      <c r="Z761" s="11">
        <f t="shared" si="1905"/>
        <v>-0.60000000000000009</v>
      </c>
      <c r="AA761" s="11">
        <f t="shared" si="1906"/>
        <v>0</v>
      </c>
      <c r="AB761" s="53">
        <f t="shared" si="1907"/>
        <v>0.18646822988424427</v>
      </c>
      <c r="AC761" s="63" t="s">
        <v>204</v>
      </c>
    </row>
    <row r="762" spans="1:46">
      <c r="A762" s="11">
        <v>762</v>
      </c>
      <c r="B762" s="57">
        <v>44932</v>
      </c>
      <c r="C762" s="54">
        <v>0.24305555555555555</v>
      </c>
      <c r="D762" s="53">
        <v>1.2</v>
      </c>
      <c r="E762" s="53">
        <v>12.6</v>
      </c>
      <c r="F762" s="53">
        <v>0</v>
      </c>
      <c r="G762" s="53">
        <v>1</v>
      </c>
      <c r="H762" s="53">
        <v>-3.0000000000000001E-3</v>
      </c>
      <c r="I762" s="53">
        <v>0.2</v>
      </c>
      <c r="J762" s="53" t="s">
        <v>152</v>
      </c>
      <c r="K762" s="53">
        <v>1</v>
      </c>
      <c r="L762" s="53" t="s">
        <v>150</v>
      </c>
      <c r="M762" s="54">
        <v>0.2361226851851852</v>
      </c>
      <c r="N762" s="53">
        <v>1.3</v>
      </c>
      <c r="O762" s="53" t="s">
        <v>150</v>
      </c>
      <c r="P762" s="54">
        <v>0.23621527777777776</v>
      </c>
      <c r="Q762" s="53">
        <v>0</v>
      </c>
      <c r="R762" s="53" t="s">
        <v>157</v>
      </c>
      <c r="S762" s="53">
        <v>0.3</v>
      </c>
      <c r="T762" s="53">
        <v>82.1</v>
      </c>
      <c r="U762" s="53">
        <v>0</v>
      </c>
      <c r="V762" s="53">
        <v>59</v>
      </c>
      <c r="W762" s="53">
        <v>0</v>
      </c>
      <c r="X762" s="53">
        <v>0.48599999999999999</v>
      </c>
      <c r="Y762" s="53">
        <v>18.91</v>
      </c>
      <c r="Z762" s="11">
        <f t="shared" si="1905"/>
        <v>-1.8000000000000003</v>
      </c>
      <c r="AA762" s="11">
        <f t="shared" si="1906"/>
        <v>0</v>
      </c>
      <c r="AB762" s="53">
        <f t="shared" si="1907"/>
        <v>0.18646822988424427</v>
      </c>
      <c r="AC762" s="63" t="s">
        <v>204</v>
      </c>
    </row>
    <row r="763" spans="1:46">
      <c r="A763" s="11">
        <v>763</v>
      </c>
      <c r="B763" s="57">
        <v>44932</v>
      </c>
      <c r="C763" s="54">
        <v>0.25</v>
      </c>
      <c r="D763" s="53">
        <v>1.1000000000000001</v>
      </c>
      <c r="E763" s="53">
        <v>12.6</v>
      </c>
      <c r="F763" s="53">
        <v>0</v>
      </c>
      <c r="G763" s="53">
        <v>2.6</v>
      </c>
      <c r="H763" s="53">
        <v>-1E-3</v>
      </c>
      <c r="I763" s="53">
        <v>0</v>
      </c>
      <c r="J763" s="53" t="s">
        <v>157</v>
      </c>
      <c r="K763" s="53">
        <v>0.2</v>
      </c>
      <c r="L763" s="53" t="s">
        <v>152</v>
      </c>
      <c r="M763" s="54">
        <v>0.24306712962962962</v>
      </c>
      <c r="N763" s="53">
        <v>0</v>
      </c>
      <c r="O763" s="53" t="s">
        <v>157</v>
      </c>
      <c r="P763" s="54">
        <v>0.24306712962962962</v>
      </c>
      <c r="Q763" s="53">
        <v>0</v>
      </c>
      <c r="R763" s="53" t="s">
        <v>157</v>
      </c>
      <c r="S763" s="53">
        <v>0</v>
      </c>
      <c r="T763" s="53">
        <v>71.599999999999994</v>
      </c>
      <c r="U763" s="53">
        <v>1</v>
      </c>
      <c r="V763" s="53">
        <v>123</v>
      </c>
      <c r="W763" s="53">
        <v>0</v>
      </c>
      <c r="X763" s="53">
        <v>0.48599999999999999</v>
      </c>
      <c r="Y763" s="53">
        <v>18.93</v>
      </c>
      <c r="Z763" s="11">
        <f t="shared" si="1905"/>
        <v>-0.60000000000000009</v>
      </c>
      <c r="AA763" s="11">
        <f t="shared" si="1906"/>
        <v>0</v>
      </c>
      <c r="AB763" s="53">
        <f t="shared" si="1907"/>
        <v>0.18646822988424427</v>
      </c>
      <c r="AC763" s="63" t="s">
        <v>204</v>
      </c>
      <c r="AE763" s="11">
        <f t="shared" ref="AE763" si="2036">SUM(F763:F768)</f>
        <v>0</v>
      </c>
      <c r="AF763" s="11">
        <f t="shared" ref="AF763" si="2037">AVERAGE(AB763:AB768)</f>
        <v>0.18639067910232052</v>
      </c>
      <c r="AG763" s="11">
        <f t="shared" ref="AG763" si="2038">AVERAGE(G763:G768)</f>
        <v>2.0166666666666666</v>
      </c>
      <c r="AH763" s="11" t="e">
        <f t="shared" ref="AH763" si="2039">AVERAGE(AC763:AC768)</f>
        <v>#DIV/0!</v>
      </c>
      <c r="AI763" s="11">
        <f t="shared" ref="AI763" si="2040">AVERAGE(T763:T768)</f>
        <v>77.766666666666666</v>
      </c>
      <c r="AJ763" s="11">
        <f t="shared" ref="AJ763" si="2041">SUMIF(H763:H768,"&gt;0",H763:H768)</f>
        <v>1E-3</v>
      </c>
      <c r="AK763" s="17">
        <f t="shared" ref="AK763" si="2042">SUM(AA763:AA768)/60</f>
        <v>0</v>
      </c>
      <c r="AL763" s="17">
        <f t="shared" ref="AL763" si="2043">SUM(V763:V768)</f>
        <v>713</v>
      </c>
      <c r="AM763" s="17">
        <f t="shared" ref="AM763" si="2044">AVERAGE(W763:W768)</f>
        <v>0</v>
      </c>
      <c r="AN763" s="11">
        <f t="shared" ref="AN763" si="2045">AVERAGE(I763:I768)</f>
        <v>3.3333333333333333E-2</v>
      </c>
      <c r="AO763" s="11">
        <f t="shared" ref="AO763" si="2046">MAX(K763:K768)</f>
        <v>0.2</v>
      </c>
      <c r="AP763" s="13" t="str">
        <f t="shared" ref="AP763" ca="1" si="2047">INDIRECT(ADDRESS(MATCH(AO763,K763:K768,0)+A763-1,12))</f>
        <v>E</v>
      </c>
      <c r="AQ763" s="13">
        <f t="shared" ref="AQ763" ca="1" si="2048">INDIRECT(ADDRESS(MATCH(AO763,K763:K768,0)+A763-1,13))</f>
        <v>0.24306712962962962</v>
      </c>
      <c r="AR763" s="11">
        <f t="shared" ref="AR763" si="2049">MAX(N763:N768)</f>
        <v>0.7</v>
      </c>
      <c r="AS763" s="13" t="str">
        <f t="shared" ref="AS763" ca="1" si="2050">INDIRECT(ADDRESS(MATCH(AR763,N763:N768,0)+A763-1,15))</f>
        <v>W</v>
      </c>
      <c r="AT763" s="13">
        <f t="shared" ref="AT763" ca="1" si="2051">INDIRECT(ADDRESS(MATCH(AR763,N763:N768,0)+A763-1,16))</f>
        <v>0.28327546296296297</v>
      </c>
    </row>
    <row r="764" spans="1:46">
      <c r="A764" s="11">
        <v>764</v>
      </c>
      <c r="B764" s="57">
        <v>44932</v>
      </c>
      <c r="C764" s="54">
        <v>0.25694444444444448</v>
      </c>
      <c r="D764" s="53">
        <v>1</v>
      </c>
      <c r="E764" s="53">
        <v>12.6</v>
      </c>
      <c r="F764" s="53">
        <v>0</v>
      </c>
      <c r="G764" s="53">
        <v>1.9</v>
      </c>
      <c r="H764" s="53">
        <v>-1E-3</v>
      </c>
      <c r="I764" s="53">
        <v>0</v>
      </c>
      <c r="J764" s="53" t="s">
        <v>157</v>
      </c>
      <c r="K764" s="53">
        <v>0</v>
      </c>
      <c r="L764" s="53" t="s">
        <v>157</v>
      </c>
      <c r="M764" s="54">
        <v>0.25001157407407409</v>
      </c>
      <c r="N764" s="53">
        <v>0</v>
      </c>
      <c r="O764" s="53" t="s">
        <v>157</v>
      </c>
      <c r="P764" s="54">
        <v>0.25001157407407409</v>
      </c>
      <c r="Q764" s="53">
        <v>0</v>
      </c>
      <c r="R764" s="53" t="s">
        <v>157</v>
      </c>
      <c r="S764" s="53">
        <v>0</v>
      </c>
      <c r="T764" s="53">
        <v>79.400000000000006</v>
      </c>
      <c r="U764" s="53">
        <v>0</v>
      </c>
      <c r="V764" s="53">
        <v>73</v>
      </c>
      <c r="W764" s="53">
        <v>0</v>
      </c>
      <c r="X764" s="53">
        <v>0.48599999999999999</v>
      </c>
      <c r="Y764" s="53">
        <v>18.93</v>
      </c>
      <c r="Z764" s="11">
        <f t="shared" si="1905"/>
        <v>-0.60000000000000009</v>
      </c>
      <c r="AA764" s="11">
        <f t="shared" si="1906"/>
        <v>0</v>
      </c>
      <c r="AB764" s="53">
        <f t="shared" si="1907"/>
        <v>0.18646822988424427</v>
      </c>
      <c r="AC764" s="63" t="s">
        <v>204</v>
      </c>
    </row>
    <row r="765" spans="1:46">
      <c r="A765" s="11">
        <v>765</v>
      </c>
      <c r="B765" s="57">
        <v>44932</v>
      </c>
      <c r="C765" s="54">
        <v>0.2638888888888889</v>
      </c>
      <c r="D765" s="53">
        <v>0.9</v>
      </c>
      <c r="E765" s="53">
        <v>12.6</v>
      </c>
      <c r="F765" s="53">
        <v>0</v>
      </c>
      <c r="G765" s="53">
        <v>2.2000000000000002</v>
      </c>
      <c r="H765" s="53">
        <v>-1E-3</v>
      </c>
      <c r="I765" s="53">
        <v>0</v>
      </c>
      <c r="J765" s="53" t="s">
        <v>157</v>
      </c>
      <c r="K765" s="53">
        <v>0</v>
      </c>
      <c r="L765" s="53" t="s">
        <v>157</v>
      </c>
      <c r="M765" s="54">
        <v>0.25695601851851851</v>
      </c>
      <c r="N765" s="53">
        <v>0</v>
      </c>
      <c r="O765" s="53" t="s">
        <v>157</v>
      </c>
      <c r="P765" s="54">
        <v>0.25695601851851851</v>
      </c>
      <c r="Q765" s="53">
        <v>0</v>
      </c>
      <c r="R765" s="53" t="s">
        <v>157</v>
      </c>
      <c r="S765" s="53">
        <v>0</v>
      </c>
      <c r="T765" s="53">
        <v>78.5</v>
      </c>
      <c r="U765" s="53">
        <v>1</v>
      </c>
      <c r="V765" s="53">
        <v>70</v>
      </c>
      <c r="W765" s="53">
        <v>0</v>
      </c>
      <c r="X765" s="53">
        <v>0.48599999999999999</v>
      </c>
      <c r="Y765" s="53">
        <v>18.940000000000001</v>
      </c>
      <c r="Z765" s="11">
        <f t="shared" si="1905"/>
        <v>-0.60000000000000009</v>
      </c>
      <c r="AA765" s="11">
        <f t="shared" si="1906"/>
        <v>0</v>
      </c>
      <c r="AB765" s="53">
        <f t="shared" si="1907"/>
        <v>0.18646822988424427</v>
      </c>
      <c r="AC765" s="63" t="s">
        <v>204</v>
      </c>
    </row>
    <row r="766" spans="1:46">
      <c r="A766" s="11">
        <v>766</v>
      </c>
      <c r="B766" s="57">
        <v>44932</v>
      </c>
      <c r="C766" s="54">
        <v>0.27083333333333331</v>
      </c>
      <c r="D766" s="53">
        <v>0.7</v>
      </c>
      <c r="E766" s="53">
        <v>12.6</v>
      </c>
      <c r="F766" s="53">
        <v>0</v>
      </c>
      <c r="G766" s="53">
        <v>1.8</v>
      </c>
      <c r="H766" s="53">
        <v>0</v>
      </c>
      <c r="I766" s="53">
        <v>0</v>
      </c>
      <c r="J766" s="53" t="s">
        <v>157</v>
      </c>
      <c r="K766" s="53">
        <v>0</v>
      </c>
      <c r="L766" s="53" t="s">
        <v>157</v>
      </c>
      <c r="M766" s="54">
        <v>0.26390046296296293</v>
      </c>
      <c r="N766" s="53">
        <v>0</v>
      </c>
      <c r="O766" s="53" t="s">
        <v>157</v>
      </c>
      <c r="P766" s="54">
        <v>0.26390046296296293</v>
      </c>
      <c r="Q766" s="53">
        <v>0</v>
      </c>
      <c r="R766" s="53" t="s">
        <v>157</v>
      </c>
      <c r="S766" s="53">
        <v>0</v>
      </c>
      <c r="T766" s="53">
        <v>78.8</v>
      </c>
      <c r="U766" s="53">
        <v>0</v>
      </c>
      <c r="V766" s="53">
        <v>75</v>
      </c>
      <c r="W766" s="53">
        <v>0</v>
      </c>
      <c r="X766" s="53">
        <v>0.48599999999999999</v>
      </c>
      <c r="Y766" s="53">
        <v>18.97</v>
      </c>
      <c r="Z766" s="11">
        <f t="shared" si="1905"/>
        <v>0</v>
      </c>
      <c r="AA766" s="11">
        <f t="shared" si="1906"/>
        <v>0</v>
      </c>
      <c r="AB766" s="53">
        <f t="shared" si="1907"/>
        <v>0.18646822988424427</v>
      </c>
      <c r="AC766" s="63" t="s">
        <v>204</v>
      </c>
    </row>
    <row r="767" spans="1:46">
      <c r="A767" s="11">
        <v>767</v>
      </c>
      <c r="B767" s="57">
        <v>44932</v>
      </c>
      <c r="C767" s="54">
        <v>0.27777777777777779</v>
      </c>
      <c r="D767" s="53">
        <v>0.6</v>
      </c>
      <c r="E767" s="53">
        <v>12.6</v>
      </c>
      <c r="F767" s="53">
        <v>0</v>
      </c>
      <c r="G767" s="53">
        <v>2.2000000000000002</v>
      </c>
      <c r="H767" s="53">
        <v>1E-3</v>
      </c>
      <c r="I767" s="53">
        <v>0.1</v>
      </c>
      <c r="J767" s="53" t="s">
        <v>157</v>
      </c>
      <c r="K767" s="53">
        <v>0.1</v>
      </c>
      <c r="L767" s="53" t="s">
        <v>157</v>
      </c>
      <c r="M767" s="54">
        <v>0.27777777777777779</v>
      </c>
      <c r="N767" s="53">
        <v>0.5</v>
      </c>
      <c r="O767" s="53" t="s">
        <v>155</v>
      </c>
      <c r="P767" s="54">
        <v>0.27491898148148147</v>
      </c>
      <c r="Q767" s="53">
        <v>0</v>
      </c>
      <c r="R767" s="53" t="s">
        <v>155</v>
      </c>
      <c r="S767" s="53">
        <v>0.1</v>
      </c>
      <c r="T767" s="53">
        <v>77.900000000000006</v>
      </c>
      <c r="U767" s="53">
        <v>0</v>
      </c>
      <c r="V767" s="53">
        <v>95</v>
      </c>
      <c r="W767" s="53">
        <v>0</v>
      </c>
      <c r="X767" s="53">
        <v>0.48599999999999999</v>
      </c>
      <c r="Y767" s="53">
        <v>18.96</v>
      </c>
      <c r="Z767" s="11">
        <f t="shared" si="1905"/>
        <v>0.60000000000000009</v>
      </c>
      <c r="AA767" s="11">
        <f t="shared" si="1906"/>
        <v>0</v>
      </c>
      <c r="AB767" s="53">
        <f t="shared" si="1907"/>
        <v>0.18646822988424427</v>
      </c>
      <c r="AC767" s="63" t="s">
        <v>204</v>
      </c>
    </row>
    <row r="768" spans="1:46">
      <c r="A768" s="11">
        <v>768</v>
      </c>
      <c r="B768" s="57">
        <v>44932</v>
      </c>
      <c r="C768" s="54">
        <v>0.28472222222222221</v>
      </c>
      <c r="D768" s="53">
        <v>0.6</v>
      </c>
      <c r="E768" s="53">
        <v>12.6</v>
      </c>
      <c r="F768" s="53">
        <v>0</v>
      </c>
      <c r="G768" s="53">
        <v>1.4</v>
      </c>
      <c r="H768" s="53">
        <v>0</v>
      </c>
      <c r="I768" s="53">
        <v>0.1</v>
      </c>
      <c r="J768" s="53" t="s">
        <v>155</v>
      </c>
      <c r="K768" s="53">
        <v>0.1</v>
      </c>
      <c r="L768" s="53" t="s">
        <v>155</v>
      </c>
      <c r="M768" s="54">
        <v>0.28472222222222221</v>
      </c>
      <c r="N768" s="53">
        <v>0.7</v>
      </c>
      <c r="O768" s="53" t="s">
        <v>154</v>
      </c>
      <c r="P768" s="54">
        <v>0.28327546296296297</v>
      </c>
      <c r="Q768" s="53">
        <v>0</v>
      </c>
      <c r="R768" s="53" t="s">
        <v>149</v>
      </c>
      <c r="S768" s="53">
        <v>0.2</v>
      </c>
      <c r="T768" s="53">
        <v>80.400000000000006</v>
      </c>
      <c r="U768" s="53">
        <v>0</v>
      </c>
      <c r="V768" s="53">
        <v>277</v>
      </c>
      <c r="W768" s="53">
        <v>0</v>
      </c>
      <c r="X768" s="53">
        <v>0.48499999999999999</v>
      </c>
      <c r="Y768" s="53">
        <v>18.96</v>
      </c>
      <c r="Z768" s="11">
        <f t="shared" si="1905"/>
        <v>0</v>
      </c>
      <c r="AA768" s="11">
        <f t="shared" si="1906"/>
        <v>0</v>
      </c>
      <c r="AB768" s="53">
        <f t="shared" si="1907"/>
        <v>0.18600292519270173</v>
      </c>
      <c r="AC768" s="63" t="s">
        <v>204</v>
      </c>
    </row>
    <row r="769" spans="1:46">
      <c r="A769" s="11">
        <v>769</v>
      </c>
      <c r="B769" s="57">
        <v>44932</v>
      </c>
      <c r="C769" s="54">
        <v>0.29166666666666669</v>
      </c>
      <c r="D769" s="53">
        <v>0.6</v>
      </c>
      <c r="E769" s="53">
        <v>12.6</v>
      </c>
      <c r="F769" s="53">
        <v>0</v>
      </c>
      <c r="G769" s="53">
        <v>2.2000000000000002</v>
      </c>
      <c r="H769" s="53">
        <v>1E-3</v>
      </c>
      <c r="I769" s="53">
        <v>0</v>
      </c>
      <c r="J769" s="53" t="s">
        <v>148</v>
      </c>
      <c r="K769" s="53">
        <v>0.1</v>
      </c>
      <c r="L769" s="53" t="s">
        <v>155</v>
      </c>
      <c r="M769" s="54">
        <v>0.28564814814814815</v>
      </c>
      <c r="N769" s="53">
        <v>0.4</v>
      </c>
      <c r="O769" s="53" t="s">
        <v>152</v>
      </c>
      <c r="P769" s="54">
        <v>0.28726851851851848</v>
      </c>
      <c r="Q769" s="53">
        <v>0</v>
      </c>
      <c r="R769" s="53" t="s">
        <v>160</v>
      </c>
      <c r="S769" s="53">
        <v>0</v>
      </c>
      <c r="T769" s="53">
        <v>79.3</v>
      </c>
      <c r="U769" s="53">
        <v>6</v>
      </c>
      <c r="V769" s="53">
        <v>1762</v>
      </c>
      <c r="W769" s="53">
        <v>3</v>
      </c>
      <c r="X769" s="53">
        <v>0.48599999999999999</v>
      </c>
      <c r="Y769" s="53">
        <v>18.95</v>
      </c>
      <c r="Z769" s="11">
        <f t="shared" si="1905"/>
        <v>0.60000000000000009</v>
      </c>
      <c r="AA769" s="11">
        <f t="shared" si="1906"/>
        <v>0</v>
      </c>
      <c r="AB769" s="53">
        <f t="shared" si="1907"/>
        <v>0.18646822988424427</v>
      </c>
      <c r="AC769" s="63" t="s">
        <v>204</v>
      </c>
      <c r="AE769" s="11">
        <f t="shared" ref="AE769" si="2052">SUM(F769:F774)</f>
        <v>0</v>
      </c>
      <c r="AF769" s="11">
        <f t="shared" ref="AF769" si="2053">AVERAGE(AB769:AB774)</f>
        <v>0.18615802675654927</v>
      </c>
      <c r="AG769" s="11">
        <f t="shared" ref="AG769" si="2054">AVERAGE(G769:G774)</f>
        <v>2.2833333333333337</v>
      </c>
      <c r="AH769" s="11" t="e">
        <f t="shared" ref="AH769" si="2055">AVERAGE(AC769:AC774)</f>
        <v>#DIV/0!</v>
      </c>
      <c r="AI769" s="11">
        <f t="shared" ref="AI769" si="2056">AVERAGE(T769:T774)</f>
        <v>79.5</v>
      </c>
      <c r="AJ769" s="11">
        <f t="shared" ref="AJ769" si="2057">SUMIF(H769:H774,"&gt;0",H769:H774)</f>
        <v>3.6999999999999998E-2</v>
      </c>
      <c r="AK769" s="17">
        <f t="shared" ref="AK769" si="2058">SUM(AA769:AA774)/60</f>
        <v>0</v>
      </c>
      <c r="AL769" s="17">
        <f t="shared" ref="AL769" si="2059">SUM(V769:V774)</f>
        <v>96776</v>
      </c>
      <c r="AM769" s="17">
        <f t="shared" ref="AM769" si="2060">AVERAGE(W769:W774)</f>
        <v>26.833333333333332</v>
      </c>
      <c r="AN769" s="11">
        <f t="shared" ref="AN769" si="2061">AVERAGE(I769:I774)</f>
        <v>4.9999999999999996E-2</v>
      </c>
      <c r="AO769" s="11">
        <f t="shared" ref="AO769" si="2062">MAX(K769:K774)</f>
        <v>0.3</v>
      </c>
      <c r="AP769" s="13" t="str">
        <f t="shared" ref="AP769" ca="1" si="2063">INDIRECT(ADDRESS(MATCH(AO769,K769:K774,0)+A769-1,12))</f>
        <v>SW</v>
      </c>
      <c r="AQ769" s="13">
        <f t="shared" ref="AQ769" ca="1" si="2064">INDIRECT(ADDRESS(MATCH(AO769,K769:K774,0)+A769-1,13))</f>
        <v>0.29618055555555556</v>
      </c>
      <c r="AR769" s="11">
        <f t="shared" ref="AR769" si="2065">MAX(N769:N774)</f>
        <v>1</v>
      </c>
      <c r="AS769" s="13" t="str">
        <f t="shared" ref="AS769" ca="1" si="2066">INDIRECT(ADDRESS(MATCH(AR769,N769:N774,0)+A769-1,15))</f>
        <v>SW</v>
      </c>
      <c r="AT769" s="13">
        <f t="shared" ref="AT769" ca="1" si="2067">INDIRECT(ADDRESS(MATCH(AR769,N769:N774,0)+A769-1,16))</f>
        <v>0.29466435185185186</v>
      </c>
    </row>
    <row r="770" spans="1:46">
      <c r="A770" s="11">
        <v>770</v>
      </c>
      <c r="B770" s="57">
        <v>44932</v>
      </c>
      <c r="C770" s="54">
        <v>0.2986111111111111</v>
      </c>
      <c r="D770" s="53">
        <v>0.6</v>
      </c>
      <c r="E770" s="53">
        <v>12.6</v>
      </c>
      <c r="F770" s="53">
        <v>0</v>
      </c>
      <c r="G770" s="53">
        <v>2.7</v>
      </c>
      <c r="H770" s="53">
        <v>2E-3</v>
      </c>
      <c r="I770" s="53">
        <v>0.3</v>
      </c>
      <c r="J770" s="53" t="s">
        <v>160</v>
      </c>
      <c r="K770" s="53">
        <v>0.3</v>
      </c>
      <c r="L770" s="53" t="s">
        <v>160</v>
      </c>
      <c r="M770" s="54">
        <v>0.29618055555555556</v>
      </c>
      <c r="N770" s="53">
        <v>1</v>
      </c>
      <c r="O770" s="53" t="s">
        <v>160</v>
      </c>
      <c r="P770" s="54">
        <v>0.29466435185185186</v>
      </c>
      <c r="Q770" s="53">
        <v>0</v>
      </c>
      <c r="R770" s="53" t="s">
        <v>156</v>
      </c>
      <c r="S770" s="53">
        <v>0.3</v>
      </c>
      <c r="T770" s="53">
        <v>75.5</v>
      </c>
      <c r="U770" s="53">
        <v>12</v>
      </c>
      <c r="V770" s="53">
        <v>4948</v>
      </c>
      <c r="W770" s="53">
        <v>8</v>
      </c>
      <c r="X770" s="53">
        <v>0.48499999999999999</v>
      </c>
      <c r="Y770" s="53">
        <v>18.96</v>
      </c>
      <c r="Z770" s="11">
        <f t="shared" si="1905"/>
        <v>1.2000000000000002</v>
      </c>
      <c r="AA770" s="11">
        <f t="shared" si="1906"/>
        <v>0</v>
      </c>
      <c r="AB770" s="53">
        <f t="shared" si="1907"/>
        <v>0.18600292519270173</v>
      </c>
      <c r="AC770" s="63" t="s">
        <v>204</v>
      </c>
    </row>
    <row r="771" spans="1:46">
      <c r="A771" s="11">
        <v>771</v>
      </c>
      <c r="B771" s="57">
        <v>44932</v>
      </c>
      <c r="C771" s="54">
        <v>0.30555555555555552</v>
      </c>
      <c r="D771" s="53">
        <v>0.6</v>
      </c>
      <c r="E771" s="53">
        <v>12.6</v>
      </c>
      <c r="F771" s="53">
        <v>0</v>
      </c>
      <c r="G771" s="53">
        <v>2.2000000000000002</v>
      </c>
      <c r="H771" s="53">
        <v>4.0000000000000001E-3</v>
      </c>
      <c r="I771" s="53">
        <v>0</v>
      </c>
      <c r="J771" s="53" t="s">
        <v>158</v>
      </c>
      <c r="K771" s="53">
        <v>0.3</v>
      </c>
      <c r="L771" s="53" t="s">
        <v>160</v>
      </c>
      <c r="M771" s="54">
        <v>0.29961805555555554</v>
      </c>
      <c r="N771" s="53">
        <v>0.4</v>
      </c>
      <c r="O771" s="53" t="s">
        <v>158</v>
      </c>
      <c r="P771" s="54">
        <v>0.29893518518518519</v>
      </c>
      <c r="Q771" s="53">
        <v>0</v>
      </c>
      <c r="R771" s="53" t="s">
        <v>158</v>
      </c>
      <c r="S771" s="53">
        <v>0.1</v>
      </c>
      <c r="T771" s="53">
        <v>80.8</v>
      </c>
      <c r="U771" s="53">
        <v>25</v>
      </c>
      <c r="V771" s="53">
        <v>11436</v>
      </c>
      <c r="W771" s="53">
        <v>19</v>
      </c>
      <c r="X771" s="53">
        <v>0.48599999999999999</v>
      </c>
      <c r="Y771" s="53">
        <v>18.98</v>
      </c>
      <c r="Z771" s="11">
        <f t="shared" si="1905"/>
        <v>2.4000000000000004</v>
      </c>
      <c r="AA771" s="11">
        <f t="shared" si="1906"/>
        <v>0</v>
      </c>
      <c r="AB771" s="53">
        <f t="shared" si="1907"/>
        <v>0.18646822988424427</v>
      </c>
      <c r="AC771" s="63" t="s">
        <v>204</v>
      </c>
    </row>
    <row r="772" spans="1:46">
      <c r="A772" s="11">
        <v>772</v>
      </c>
      <c r="B772" s="57">
        <v>44932</v>
      </c>
      <c r="C772" s="54">
        <v>0.3125</v>
      </c>
      <c r="D772" s="53">
        <v>0.6</v>
      </c>
      <c r="E772" s="53">
        <v>12.6</v>
      </c>
      <c r="F772" s="53">
        <v>0</v>
      </c>
      <c r="G772" s="53">
        <v>2.5</v>
      </c>
      <c r="H772" s="53">
        <v>7.0000000000000001E-3</v>
      </c>
      <c r="I772" s="53">
        <v>0</v>
      </c>
      <c r="J772" s="53" t="s">
        <v>158</v>
      </c>
      <c r="K772" s="53">
        <v>0</v>
      </c>
      <c r="L772" s="53" t="s">
        <v>158</v>
      </c>
      <c r="M772" s="54">
        <v>0.30576388888888889</v>
      </c>
      <c r="N772" s="53">
        <v>0</v>
      </c>
      <c r="O772" s="53" t="s">
        <v>158</v>
      </c>
      <c r="P772" s="54">
        <v>0.30556712962962962</v>
      </c>
      <c r="Q772" s="53">
        <v>0</v>
      </c>
      <c r="R772" s="53" t="s">
        <v>158</v>
      </c>
      <c r="S772" s="53">
        <v>0</v>
      </c>
      <c r="T772" s="53">
        <v>79.8</v>
      </c>
      <c r="U772" s="53">
        <v>34</v>
      </c>
      <c r="V772" s="53">
        <v>17929</v>
      </c>
      <c r="W772" s="53">
        <v>30</v>
      </c>
      <c r="X772" s="53">
        <v>0.48499999999999999</v>
      </c>
      <c r="Y772" s="53">
        <v>18.989999999999998</v>
      </c>
      <c r="Z772" s="11">
        <f t="shared" si="1905"/>
        <v>4.2</v>
      </c>
      <c r="AA772" s="11">
        <f t="shared" si="1906"/>
        <v>0</v>
      </c>
      <c r="AB772" s="53">
        <f t="shared" si="1907"/>
        <v>0.18600292519270173</v>
      </c>
      <c r="AC772" s="63" t="s">
        <v>204</v>
      </c>
    </row>
    <row r="773" spans="1:46">
      <c r="A773" s="11">
        <v>773</v>
      </c>
      <c r="B773" s="57">
        <v>44932</v>
      </c>
      <c r="C773" s="54">
        <v>0.31944444444444448</v>
      </c>
      <c r="D773" s="53">
        <v>0.6</v>
      </c>
      <c r="E773" s="53">
        <v>12.7</v>
      </c>
      <c r="F773" s="53">
        <v>0</v>
      </c>
      <c r="G773" s="53">
        <v>2.1</v>
      </c>
      <c r="H773" s="53">
        <v>8.9999999999999993E-3</v>
      </c>
      <c r="I773" s="53">
        <v>0</v>
      </c>
      <c r="J773" s="53" t="s">
        <v>161</v>
      </c>
      <c r="K773" s="53">
        <v>0</v>
      </c>
      <c r="L773" s="53" t="s">
        <v>158</v>
      </c>
      <c r="M773" s="54">
        <v>0.31251157407407409</v>
      </c>
      <c r="N773" s="53">
        <v>0</v>
      </c>
      <c r="O773" s="53" t="s">
        <v>158</v>
      </c>
      <c r="P773" s="54">
        <v>0.31251157407407409</v>
      </c>
      <c r="Q773" s="53">
        <v>0</v>
      </c>
      <c r="R773" s="53" t="s">
        <v>161</v>
      </c>
      <c r="S773" s="53">
        <v>0</v>
      </c>
      <c r="T773" s="53">
        <v>79.599999999999994</v>
      </c>
      <c r="U773" s="53">
        <v>46</v>
      </c>
      <c r="V773" s="53">
        <v>24090</v>
      </c>
      <c r="W773" s="53">
        <v>40</v>
      </c>
      <c r="X773" s="53">
        <v>0.48499999999999999</v>
      </c>
      <c r="Y773" s="53">
        <v>18.989999999999998</v>
      </c>
      <c r="Z773" s="11">
        <f t="shared" si="1905"/>
        <v>5.4</v>
      </c>
      <c r="AA773" s="11">
        <f t="shared" si="1906"/>
        <v>0</v>
      </c>
      <c r="AB773" s="53">
        <f t="shared" si="1907"/>
        <v>0.18600292519270173</v>
      </c>
      <c r="AC773" s="63" t="s">
        <v>204</v>
      </c>
    </row>
    <row r="774" spans="1:46">
      <c r="A774" s="11">
        <v>774</v>
      </c>
      <c r="B774" s="57">
        <v>44932</v>
      </c>
      <c r="C774" s="54">
        <v>0.3263888888888889</v>
      </c>
      <c r="D774" s="53">
        <v>0.5</v>
      </c>
      <c r="E774" s="53">
        <v>12.7</v>
      </c>
      <c r="F774" s="53">
        <v>0</v>
      </c>
      <c r="G774" s="53">
        <v>2</v>
      </c>
      <c r="H774" s="53">
        <v>1.4E-2</v>
      </c>
      <c r="I774" s="53">
        <v>0</v>
      </c>
      <c r="J774" s="53" t="s">
        <v>161</v>
      </c>
      <c r="K774" s="53">
        <v>0</v>
      </c>
      <c r="L774" s="53" t="s">
        <v>161</v>
      </c>
      <c r="M774" s="54">
        <v>0.31945601851851851</v>
      </c>
      <c r="N774" s="53">
        <v>0</v>
      </c>
      <c r="O774" s="53" t="s">
        <v>161</v>
      </c>
      <c r="P774" s="54">
        <v>0.31945601851851851</v>
      </c>
      <c r="Q774" s="53">
        <v>0</v>
      </c>
      <c r="R774" s="53" t="s">
        <v>161</v>
      </c>
      <c r="S774" s="53">
        <v>0</v>
      </c>
      <c r="T774" s="53">
        <v>82</v>
      </c>
      <c r="U774" s="53">
        <v>81</v>
      </c>
      <c r="V774" s="53">
        <v>36611</v>
      </c>
      <c r="W774" s="53">
        <v>61</v>
      </c>
      <c r="X774" s="53">
        <v>0.48499999999999999</v>
      </c>
      <c r="Y774" s="53">
        <v>19.02</v>
      </c>
      <c r="Z774" s="11">
        <f t="shared" si="1905"/>
        <v>8.4</v>
      </c>
      <c r="AA774" s="11">
        <f t="shared" si="1906"/>
        <v>0</v>
      </c>
      <c r="AB774" s="53">
        <f t="shared" si="1907"/>
        <v>0.18600292519270173</v>
      </c>
      <c r="AC774" s="63" t="s">
        <v>204</v>
      </c>
    </row>
    <row r="775" spans="1:46">
      <c r="A775" s="11">
        <v>775</v>
      </c>
      <c r="B775" s="57">
        <v>44932</v>
      </c>
      <c r="C775" s="54">
        <v>0.33333333333333331</v>
      </c>
      <c r="D775" s="53">
        <v>0.5</v>
      </c>
      <c r="E775" s="53">
        <v>13</v>
      </c>
      <c r="F775" s="53">
        <v>0</v>
      </c>
      <c r="G775" s="53">
        <v>2.9</v>
      </c>
      <c r="H775" s="53">
        <v>2.8000000000000001E-2</v>
      </c>
      <c r="I775" s="53">
        <v>0</v>
      </c>
      <c r="J775" s="53" t="s">
        <v>161</v>
      </c>
      <c r="K775" s="53">
        <v>0</v>
      </c>
      <c r="L775" s="53" t="s">
        <v>161</v>
      </c>
      <c r="M775" s="54">
        <v>0.32640046296296293</v>
      </c>
      <c r="N775" s="53">
        <v>0</v>
      </c>
      <c r="O775" s="53" t="s">
        <v>161</v>
      </c>
      <c r="P775" s="54">
        <v>0.32640046296296293</v>
      </c>
      <c r="Q775" s="53">
        <v>0</v>
      </c>
      <c r="R775" s="53" t="s">
        <v>161</v>
      </c>
      <c r="S775" s="53">
        <v>0</v>
      </c>
      <c r="T775" s="53">
        <v>78.8</v>
      </c>
      <c r="U775" s="53">
        <v>127</v>
      </c>
      <c r="V775" s="53">
        <v>60806</v>
      </c>
      <c r="W775" s="53">
        <v>101</v>
      </c>
      <c r="X775" s="53">
        <v>0.48499999999999999</v>
      </c>
      <c r="Y775" s="53">
        <v>19.07</v>
      </c>
      <c r="Z775" s="11">
        <f t="shared" si="1905"/>
        <v>16.8</v>
      </c>
      <c r="AA775" s="11">
        <f t="shared" si="1906"/>
        <v>0</v>
      </c>
      <c r="AB775" s="53">
        <f t="shared" si="1907"/>
        <v>0.18600292519270173</v>
      </c>
      <c r="AC775" s="63" t="s">
        <v>204</v>
      </c>
      <c r="AE775" s="11">
        <f t="shared" ref="AE775" si="2068">SUM(F775:F780)</f>
        <v>0</v>
      </c>
      <c r="AF775" s="11">
        <f t="shared" ref="AF775" si="2069">AVERAGE(AB775:AB780)</f>
        <v>0.18600292519270176</v>
      </c>
      <c r="AG775" s="11">
        <f t="shared" ref="AG775" si="2070">AVERAGE(G775:G780)</f>
        <v>3.0166666666666671</v>
      </c>
      <c r="AH775" s="11" t="e">
        <f t="shared" ref="AH775" si="2071">AVERAGE(AC775:AC780)</f>
        <v>#DIV/0!</v>
      </c>
      <c r="AI775" s="11">
        <f t="shared" ref="AI775" si="2072">AVERAGE(T775:T780)</f>
        <v>78.949999999999989</v>
      </c>
      <c r="AJ775" s="11">
        <f t="shared" ref="AJ775" si="2073">SUMIF(H775:H780,"&gt;0",H775:H780)</f>
        <v>0.41600000000000004</v>
      </c>
      <c r="AK775" s="17">
        <f t="shared" ref="AK775" si="2074">SUM(AA775:AA780)/60</f>
        <v>0</v>
      </c>
      <c r="AL775" s="17">
        <f t="shared" ref="AL775" si="2075">SUM(V775:V780)</f>
        <v>767226</v>
      </c>
      <c r="AM775" s="17">
        <f t="shared" ref="AM775" si="2076">AVERAGE(W775:W780)</f>
        <v>213</v>
      </c>
      <c r="AN775" s="11">
        <f t="shared" ref="AN775" si="2077">AVERAGE(I775:I780)</f>
        <v>0.10000000000000002</v>
      </c>
      <c r="AO775" s="11">
        <f t="shared" ref="AO775" si="2078">MAX(K775:K780)</f>
        <v>0.4</v>
      </c>
      <c r="AP775" s="13" t="str">
        <f t="shared" ref="AP775" ca="1" si="2079">INDIRECT(ADDRESS(MATCH(AO775,K775:K780,0)+A775-1,12))</f>
        <v>WNW</v>
      </c>
      <c r="AQ775" s="13">
        <f t="shared" ref="AQ775" ca="1" si="2080">INDIRECT(ADDRESS(MATCH(AO775,K775:K780,0)+A775-1,13))</f>
        <v>0.35877314814814815</v>
      </c>
      <c r="AR775" s="11">
        <f t="shared" ref="AR775" si="2081">MAX(N775:N780)</f>
        <v>0.9</v>
      </c>
      <c r="AS775" s="13" t="str">
        <f t="shared" ref="AS775" ca="1" si="2082">INDIRECT(ADDRESS(MATCH(AR775,N775:N780,0)+A775-1,15))</f>
        <v>WNW</v>
      </c>
      <c r="AT775" s="13">
        <f t="shared" ref="AT775" ca="1" si="2083">INDIRECT(ADDRESS(MATCH(AR775,N775:N780,0)+A775-1,16))</f>
        <v>0.35291666666666671</v>
      </c>
    </row>
    <row r="776" spans="1:46">
      <c r="A776" s="11">
        <v>776</v>
      </c>
      <c r="B776" s="57">
        <v>44932</v>
      </c>
      <c r="C776" s="54">
        <v>0.34027777777777773</v>
      </c>
      <c r="D776" s="53">
        <v>0.6</v>
      </c>
      <c r="E776" s="53">
        <v>13.4</v>
      </c>
      <c r="F776" s="53">
        <v>0</v>
      </c>
      <c r="G776" s="53">
        <v>3.1</v>
      </c>
      <c r="H776" s="53">
        <v>0.05</v>
      </c>
      <c r="I776" s="53">
        <v>0</v>
      </c>
      <c r="J776" s="53" t="s">
        <v>161</v>
      </c>
      <c r="K776" s="53">
        <v>0</v>
      </c>
      <c r="L776" s="53" t="s">
        <v>161</v>
      </c>
      <c r="M776" s="54">
        <v>0.33334490740740735</v>
      </c>
      <c r="N776" s="53">
        <v>0</v>
      </c>
      <c r="O776" s="53" t="s">
        <v>161</v>
      </c>
      <c r="P776" s="54">
        <v>0.33334490740740735</v>
      </c>
      <c r="Q776" s="53">
        <v>0</v>
      </c>
      <c r="R776" s="53" t="s">
        <v>161</v>
      </c>
      <c r="S776" s="53">
        <v>0</v>
      </c>
      <c r="T776" s="53">
        <v>76</v>
      </c>
      <c r="U776" s="53">
        <v>176</v>
      </c>
      <c r="V776" s="53">
        <v>91944</v>
      </c>
      <c r="W776" s="53">
        <v>153</v>
      </c>
      <c r="X776" s="53">
        <v>0.48499999999999999</v>
      </c>
      <c r="Y776" s="53">
        <v>19.149999999999999</v>
      </c>
      <c r="Z776" s="11">
        <f t="shared" ref="Z776:Z839" si="2084">H776*3.6/(60)*10*10^3</f>
        <v>30.000000000000007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0.18600292519270173</v>
      </c>
      <c r="AC776" s="63" t="s">
        <v>204</v>
      </c>
    </row>
    <row r="777" spans="1:46">
      <c r="A777" s="11">
        <v>777</v>
      </c>
      <c r="B777" s="57">
        <v>44932</v>
      </c>
      <c r="C777" s="54">
        <v>0.34722222222222227</v>
      </c>
      <c r="D777" s="53">
        <v>0.9</v>
      </c>
      <c r="E777" s="53">
        <v>13.7</v>
      </c>
      <c r="F777" s="53">
        <v>0</v>
      </c>
      <c r="G777" s="53">
        <v>2.5</v>
      </c>
      <c r="H777" s="53">
        <v>6.6000000000000003E-2</v>
      </c>
      <c r="I777" s="53">
        <v>0.1</v>
      </c>
      <c r="J777" s="53" t="s">
        <v>161</v>
      </c>
      <c r="K777" s="53">
        <v>0.1</v>
      </c>
      <c r="L777" s="53" t="s">
        <v>161</v>
      </c>
      <c r="M777" s="54">
        <v>0.34722222222222227</v>
      </c>
      <c r="N777" s="53">
        <v>0.6</v>
      </c>
      <c r="O777" s="53" t="s">
        <v>161</v>
      </c>
      <c r="P777" s="54">
        <v>0.34594907407407405</v>
      </c>
      <c r="Q777" s="53">
        <v>0.3</v>
      </c>
      <c r="R777" s="53" t="s">
        <v>161</v>
      </c>
      <c r="S777" s="53">
        <v>0.1</v>
      </c>
      <c r="T777" s="53">
        <v>79.7</v>
      </c>
      <c r="U777" s="53">
        <v>216</v>
      </c>
      <c r="V777" s="53">
        <v>118091</v>
      </c>
      <c r="W777" s="53">
        <v>197</v>
      </c>
      <c r="X777" s="53">
        <v>0.48499999999999999</v>
      </c>
      <c r="Y777" s="53">
        <v>19.25</v>
      </c>
      <c r="Z777" s="11">
        <f t="shared" si="2084"/>
        <v>39.599999999999994</v>
      </c>
      <c r="AA777" s="11">
        <f t="shared" si="2085"/>
        <v>0</v>
      </c>
      <c r="AB777" s="53">
        <f t="shared" si="2086"/>
        <v>0.18600292519270173</v>
      </c>
      <c r="AC777" s="63" t="s">
        <v>204</v>
      </c>
    </row>
    <row r="778" spans="1:46">
      <c r="A778" s="11">
        <v>778</v>
      </c>
      <c r="B778" s="57">
        <v>44932</v>
      </c>
      <c r="C778" s="54">
        <v>0.35416666666666669</v>
      </c>
      <c r="D778" s="53">
        <v>1.3</v>
      </c>
      <c r="E778" s="53">
        <v>13.8</v>
      </c>
      <c r="F778" s="53">
        <v>0</v>
      </c>
      <c r="G778" s="53">
        <v>2.7</v>
      </c>
      <c r="H778" s="53">
        <v>7.3999999999999996E-2</v>
      </c>
      <c r="I778" s="53">
        <v>0.2</v>
      </c>
      <c r="J778" s="53" t="s">
        <v>154</v>
      </c>
      <c r="K778" s="53">
        <v>0.2</v>
      </c>
      <c r="L778" s="53" t="s">
        <v>154</v>
      </c>
      <c r="M778" s="54">
        <v>0.35416666666666669</v>
      </c>
      <c r="N778" s="53">
        <v>0.9</v>
      </c>
      <c r="O778" s="53" t="s">
        <v>158</v>
      </c>
      <c r="P778" s="54">
        <v>0.35291666666666671</v>
      </c>
      <c r="Q778" s="53">
        <v>0.6</v>
      </c>
      <c r="R778" s="53" t="s">
        <v>158</v>
      </c>
      <c r="S778" s="53">
        <v>0.2</v>
      </c>
      <c r="T778" s="53">
        <v>80.7</v>
      </c>
      <c r="U778" s="53">
        <v>239</v>
      </c>
      <c r="V778" s="53">
        <v>135729</v>
      </c>
      <c r="W778" s="53">
        <v>226</v>
      </c>
      <c r="X778" s="53">
        <v>0.48499999999999999</v>
      </c>
      <c r="Y778" s="53">
        <v>19.260000000000002</v>
      </c>
      <c r="Z778" s="11">
        <f t="shared" si="2084"/>
        <v>44.399999999999991</v>
      </c>
      <c r="AA778" s="11">
        <f t="shared" si="2085"/>
        <v>0</v>
      </c>
      <c r="AB778" s="53">
        <f t="shared" si="2086"/>
        <v>0.18600292519270173</v>
      </c>
      <c r="AC778" s="63" t="s">
        <v>204</v>
      </c>
    </row>
    <row r="779" spans="1:46">
      <c r="A779" s="11">
        <v>779</v>
      </c>
      <c r="B779" s="57">
        <v>44932</v>
      </c>
      <c r="C779" s="54">
        <v>0.3611111111111111</v>
      </c>
      <c r="D779" s="53">
        <v>2</v>
      </c>
      <c r="E779" s="53">
        <v>14</v>
      </c>
      <c r="F779" s="53">
        <v>0</v>
      </c>
      <c r="G779" s="53">
        <v>3.3</v>
      </c>
      <c r="H779" s="53">
        <v>9.0999999999999998E-2</v>
      </c>
      <c r="I779" s="53">
        <v>0.3</v>
      </c>
      <c r="J779" s="53" t="s">
        <v>158</v>
      </c>
      <c r="K779" s="53">
        <v>0.4</v>
      </c>
      <c r="L779" s="53" t="s">
        <v>158</v>
      </c>
      <c r="M779" s="54">
        <v>0.35877314814814815</v>
      </c>
      <c r="N779" s="53">
        <v>0.7</v>
      </c>
      <c r="O779" s="53" t="s">
        <v>158</v>
      </c>
      <c r="P779" s="54">
        <v>0.3571064814814815</v>
      </c>
      <c r="Q779" s="53">
        <v>0</v>
      </c>
      <c r="R779" s="53" t="s">
        <v>158</v>
      </c>
      <c r="S779" s="53">
        <v>0.2</v>
      </c>
      <c r="T779" s="53">
        <v>77.099999999999994</v>
      </c>
      <c r="U779" s="53">
        <v>281</v>
      </c>
      <c r="V779" s="53">
        <v>164696</v>
      </c>
      <c r="W779" s="53">
        <v>274</v>
      </c>
      <c r="X779" s="53">
        <v>0.48499999999999999</v>
      </c>
      <c r="Y779" s="53">
        <v>19.34</v>
      </c>
      <c r="Z779" s="11">
        <f t="shared" si="2084"/>
        <v>54.6</v>
      </c>
      <c r="AA779" s="11">
        <f t="shared" si="2085"/>
        <v>0</v>
      </c>
      <c r="AB779" s="53">
        <f t="shared" si="2086"/>
        <v>0.18600292519270173</v>
      </c>
      <c r="AC779" s="63" t="s">
        <v>204</v>
      </c>
    </row>
    <row r="780" spans="1:46">
      <c r="A780" s="11">
        <v>780</v>
      </c>
      <c r="B780" s="57">
        <v>44932</v>
      </c>
      <c r="C780" s="54">
        <v>0.36805555555555558</v>
      </c>
      <c r="D780" s="53">
        <v>2.7</v>
      </c>
      <c r="E780" s="53">
        <v>14.9</v>
      </c>
      <c r="F780" s="53">
        <v>0</v>
      </c>
      <c r="G780" s="53">
        <v>3.6</v>
      </c>
      <c r="H780" s="53">
        <v>0.107</v>
      </c>
      <c r="I780" s="53">
        <v>0</v>
      </c>
      <c r="J780" s="53" t="s">
        <v>156</v>
      </c>
      <c r="K780" s="53">
        <v>0.3</v>
      </c>
      <c r="L780" s="53" t="s">
        <v>158</v>
      </c>
      <c r="M780" s="54">
        <v>0.3611226851851852</v>
      </c>
      <c r="N780" s="53">
        <v>0.5</v>
      </c>
      <c r="O780" s="53" t="s">
        <v>154</v>
      </c>
      <c r="P780" s="54">
        <v>0.36325231481481479</v>
      </c>
      <c r="Q780" s="53">
        <v>0</v>
      </c>
      <c r="R780" s="53" t="s">
        <v>153</v>
      </c>
      <c r="S780" s="53">
        <v>0.1</v>
      </c>
      <c r="T780" s="53">
        <v>81.400000000000006</v>
      </c>
      <c r="U780" s="53">
        <v>351</v>
      </c>
      <c r="V780" s="53">
        <v>195960</v>
      </c>
      <c r="W780" s="53">
        <v>327</v>
      </c>
      <c r="X780" s="53">
        <v>0.48499999999999999</v>
      </c>
      <c r="Y780" s="53">
        <v>19.52</v>
      </c>
      <c r="Z780" s="11">
        <f t="shared" si="2084"/>
        <v>64.199999999999989</v>
      </c>
      <c r="AA780" s="11">
        <f t="shared" si="2085"/>
        <v>0</v>
      </c>
      <c r="AB780" s="53">
        <f t="shared" si="2086"/>
        <v>0.18600292519270173</v>
      </c>
      <c r="AC780" s="63" t="s">
        <v>204</v>
      </c>
    </row>
    <row r="781" spans="1:46">
      <c r="A781" s="11">
        <v>781</v>
      </c>
      <c r="B781" s="57">
        <v>44932</v>
      </c>
      <c r="C781" s="54">
        <v>0.375</v>
      </c>
      <c r="D781" s="53">
        <v>3.5</v>
      </c>
      <c r="E781" s="53">
        <v>14.8</v>
      </c>
      <c r="F781" s="53">
        <v>0</v>
      </c>
      <c r="G781" s="53">
        <v>5</v>
      </c>
      <c r="H781" s="53">
        <v>0.11600000000000001</v>
      </c>
      <c r="I781" s="53">
        <v>0</v>
      </c>
      <c r="J781" s="53" t="s">
        <v>151</v>
      </c>
      <c r="K781" s="53">
        <v>0</v>
      </c>
      <c r="L781" s="53" t="s">
        <v>153</v>
      </c>
      <c r="M781" s="54">
        <v>0.37269675925925921</v>
      </c>
      <c r="N781" s="53">
        <v>0.4</v>
      </c>
      <c r="O781" s="53" t="s">
        <v>153</v>
      </c>
      <c r="P781" s="54">
        <v>0.37226851851851855</v>
      </c>
      <c r="Q781" s="53">
        <v>0</v>
      </c>
      <c r="R781" s="53" t="s">
        <v>149</v>
      </c>
      <c r="S781" s="53">
        <v>0.1</v>
      </c>
      <c r="T781" s="53">
        <v>80.5</v>
      </c>
      <c r="U781" s="53">
        <v>400</v>
      </c>
      <c r="V781" s="53">
        <v>217349</v>
      </c>
      <c r="W781" s="53">
        <v>362</v>
      </c>
      <c r="X781" s="53">
        <v>0.48499999999999999</v>
      </c>
      <c r="Y781" s="53">
        <v>19.54</v>
      </c>
      <c r="Z781" s="11">
        <f t="shared" si="2084"/>
        <v>69.599999999999994</v>
      </c>
      <c r="AA781" s="11">
        <f t="shared" si="2085"/>
        <v>0</v>
      </c>
      <c r="AB781" s="53">
        <f t="shared" si="2086"/>
        <v>0.18600292519270173</v>
      </c>
      <c r="AC781" s="63" t="s">
        <v>204</v>
      </c>
      <c r="AE781" s="11">
        <f t="shared" ref="AE781" si="2087">SUM(F781:F786)</f>
        <v>0</v>
      </c>
      <c r="AF781" s="11">
        <f t="shared" ref="AF781" si="2088">AVERAGE(AB781:AB786)</f>
        <v>0.18600292519270176</v>
      </c>
      <c r="AG781" s="11">
        <f t="shared" ref="AG781" si="2089">AVERAGE(G781:G786)</f>
        <v>7.25</v>
      </c>
      <c r="AH781" s="11" t="e">
        <f t="shared" ref="AH781" si="2090">AVERAGE(AC781:AC786)</f>
        <v>#DIV/0!</v>
      </c>
      <c r="AI781" s="11">
        <f t="shared" ref="AI781" si="2091">AVERAGE(T781:T786)</f>
        <v>69.966666666666669</v>
      </c>
      <c r="AJ781" s="11">
        <f t="shared" ref="AJ781" si="2092">SUMIF(H781:H786,"&gt;0",H781:H786)</f>
        <v>0.89200000000000002</v>
      </c>
      <c r="AK781" s="17">
        <f t="shared" ref="AK781" si="2093">SUM(AA781:AA786)/60</f>
        <v>0</v>
      </c>
      <c r="AL781" s="17">
        <f t="shared" ref="AL781" si="2094">SUM(V781:V786)</f>
        <v>1648682</v>
      </c>
      <c r="AM781" s="17">
        <f t="shared" ref="AM781" si="2095">AVERAGE(W781:W786)</f>
        <v>458</v>
      </c>
      <c r="AN781" s="11">
        <f t="shared" ref="AN781" si="2096">AVERAGE(I781:I786)</f>
        <v>0.11666666666666665</v>
      </c>
      <c r="AO781" s="11">
        <f t="shared" ref="AO781" si="2097">MAX(K781:K786)</f>
        <v>0.5</v>
      </c>
      <c r="AP781" s="13" t="str">
        <f t="shared" ref="AP781" ca="1" si="2098">INDIRECT(ADDRESS(MATCH(AO781,K781:K786,0)+A781-1,12))</f>
        <v>WNW</v>
      </c>
      <c r="AQ781" s="13">
        <f t="shared" ref="AQ781" ca="1" si="2099">INDIRECT(ADDRESS(MATCH(AO781,K781:K786,0)+A781-1,13))</f>
        <v>0.40972222222222227</v>
      </c>
      <c r="AR781" s="11">
        <f t="shared" ref="AR781" si="2100">MAX(N781:N786)</f>
        <v>1.5</v>
      </c>
      <c r="AS781" s="13" t="str">
        <f t="shared" ref="AS781" ca="1" si="2101">INDIRECT(ADDRESS(MATCH(AR781,N781:N786,0)+A781-1,15))</f>
        <v>SW</v>
      </c>
      <c r="AT781" s="13">
        <f t="shared" ref="AT781" ca="1" si="2102">INDIRECT(ADDRESS(MATCH(AR781,N781:N786,0)+A781-1,16))</f>
        <v>0.40971064814814812</v>
      </c>
    </row>
    <row r="782" spans="1:46">
      <c r="A782" s="11">
        <v>782</v>
      </c>
      <c r="B782" s="57">
        <v>44932</v>
      </c>
      <c r="C782" s="54">
        <v>0.38194444444444442</v>
      </c>
      <c r="D782" s="53">
        <v>4.5</v>
      </c>
      <c r="E782" s="53">
        <v>14.8</v>
      </c>
      <c r="F782" s="53">
        <v>0</v>
      </c>
      <c r="G782" s="53">
        <v>6.1</v>
      </c>
      <c r="H782" s="53">
        <v>0.14099999999999999</v>
      </c>
      <c r="I782" s="53">
        <v>0</v>
      </c>
      <c r="J782" s="53" t="s">
        <v>147</v>
      </c>
      <c r="K782" s="53">
        <v>0</v>
      </c>
      <c r="L782" s="53" t="s">
        <v>149</v>
      </c>
      <c r="M782" s="54">
        <v>0.37913194444444448</v>
      </c>
      <c r="N782" s="53">
        <v>0.4</v>
      </c>
      <c r="O782" s="53" t="s">
        <v>152</v>
      </c>
      <c r="P782" s="54">
        <v>0.37905092592592587</v>
      </c>
      <c r="Q782" s="53">
        <v>0</v>
      </c>
      <c r="R782" s="53" t="s">
        <v>152</v>
      </c>
      <c r="S782" s="53">
        <v>0.1</v>
      </c>
      <c r="T782" s="53">
        <v>69.599999999999994</v>
      </c>
      <c r="U782" s="53">
        <v>332</v>
      </c>
      <c r="V782" s="53">
        <v>251838</v>
      </c>
      <c r="W782" s="53">
        <v>420</v>
      </c>
      <c r="X782" s="53">
        <v>0.48499999999999999</v>
      </c>
      <c r="Y782" s="53">
        <v>19.510000000000002</v>
      </c>
      <c r="Z782" s="11">
        <f t="shared" si="2084"/>
        <v>84.59999999999998</v>
      </c>
      <c r="AA782" s="11">
        <f t="shared" si="2085"/>
        <v>0</v>
      </c>
      <c r="AB782" s="53">
        <f t="shared" si="2086"/>
        <v>0.18600292519270173</v>
      </c>
      <c r="AC782" s="63" t="s">
        <v>204</v>
      </c>
    </row>
    <row r="783" spans="1:46">
      <c r="A783" s="11">
        <v>783</v>
      </c>
      <c r="B783" s="57">
        <v>44932</v>
      </c>
      <c r="C783" s="54">
        <v>0.3888888888888889</v>
      </c>
      <c r="D783" s="53">
        <v>5.5</v>
      </c>
      <c r="E783" s="53">
        <v>14.8</v>
      </c>
      <c r="F783" s="53">
        <v>0</v>
      </c>
      <c r="G783" s="53">
        <v>7.3</v>
      </c>
      <c r="H783" s="53">
        <v>0.13700000000000001</v>
      </c>
      <c r="I783" s="53">
        <v>0</v>
      </c>
      <c r="J783" s="53" t="s">
        <v>149</v>
      </c>
      <c r="K783" s="53">
        <v>0</v>
      </c>
      <c r="L783" s="53" t="s">
        <v>152</v>
      </c>
      <c r="M783" s="54">
        <v>0.38575231481481481</v>
      </c>
      <c r="N783" s="53">
        <v>0.2</v>
      </c>
      <c r="O783" s="53" t="s">
        <v>157</v>
      </c>
      <c r="P783" s="54">
        <v>0.38618055555555553</v>
      </c>
      <c r="Q783" s="53">
        <v>0</v>
      </c>
      <c r="R783" s="53" t="s">
        <v>157</v>
      </c>
      <c r="S783" s="53">
        <v>0</v>
      </c>
      <c r="T783" s="53">
        <v>72.7</v>
      </c>
      <c r="U783" s="53">
        <v>449</v>
      </c>
      <c r="V783" s="53">
        <v>258465</v>
      </c>
      <c r="W783" s="53">
        <v>431</v>
      </c>
      <c r="X783" s="53">
        <v>0.48499999999999999</v>
      </c>
      <c r="Y783" s="53">
        <v>19.5</v>
      </c>
      <c r="Z783" s="11">
        <f t="shared" si="2084"/>
        <v>82.199999999999989</v>
      </c>
      <c r="AA783" s="11">
        <f t="shared" si="2085"/>
        <v>0</v>
      </c>
      <c r="AB783" s="53">
        <f t="shared" si="2086"/>
        <v>0.18600292519270173</v>
      </c>
      <c r="AC783" s="63" t="s">
        <v>204</v>
      </c>
    </row>
    <row r="784" spans="1:46">
      <c r="A784" s="11">
        <v>784</v>
      </c>
      <c r="B784" s="57">
        <v>44932</v>
      </c>
      <c r="C784" s="54">
        <v>0.39583333333333331</v>
      </c>
      <c r="D784" s="53">
        <v>6.6</v>
      </c>
      <c r="E784" s="53">
        <v>14.7</v>
      </c>
      <c r="F784" s="53">
        <v>0</v>
      </c>
      <c r="G784" s="53">
        <v>8</v>
      </c>
      <c r="H784" s="53">
        <v>0.14799999999999999</v>
      </c>
      <c r="I784" s="53">
        <v>0</v>
      </c>
      <c r="J784" s="53" t="s">
        <v>157</v>
      </c>
      <c r="K784" s="53">
        <v>0</v>
      </c>
      <c r="L784" s="53" t="s">
        <v>149</v>
      </c>
      <c r="M784" s="54">
        <v>0.38890046296296293</v>
      </c>
      <c r="N784" s="53">
        <v>0</v>
      </c>
      <c r="O784" s="53" t="s">
        <v>157</v>
      </c>
      <c r="P784" s="54">
        <v>0.38890046296296293</v>
      </c>
      <c r="Q784" s="53">
        <v>0</v>
      </c>
      <c r="R784" s="53" t="s">
        <v>157</v>
      </c>
      <c r="S784" s="53">
        <v>0</v>
      </c>
      <c r="T784" s="53">
        <v>69.8</v>
      </c>
      <c r="U784" s="53">
        <v>541</v>
      </c>
      <c r="V784" s="53">
        <v>273109</v>
      </c>
      <c r="W784" s="53">
        <v>455</v>
      </c>
      <c r="X784" s="53">
        <v>0.48499999999999999</v>
      </c>
      <c r="Y784" s="53">
        <v>19.489999999999998</v>
      </c>
      <c r="Z784" s="11">
        <f t="shared" si="2084"/>
        <v>88.799999999999983</v>
      </c>
      <c r="AA784" s="11">
        <f t="shared" si="2085"/>
        <v>0</v>
      </c>
      <c r="AB784" s="53">
        <f t="shared" si="2086"/>
        <v>0.18600292519270173</v>
      </c>
      <c r="AC784" s="63" t="s">
        <v>204</v>
      </c>
    </row>
    <row r="785" spans="1:46">
      <c r="A785" s="11">
        <v>785</v>
      </c>
      <c r="B785" s="57">
        <v>44932</v>
      </c>
      <c r="C785" s="54">
        <v>0.40277777777777773</v>
      </c>
      <c r="D785" s="53">
        <v>7.7</v>
      </c>
      <c r="E785" s="53">
        <v>14.7</v>
      </c>
      <c r="F785" s="53">
        <v>0</v>
      </c>
      <c r="G785" s="53">
        <v>8.3000000000000007</v>
      </c>
      <c r="H785" s="53">
        <v>0.19400000000000001</v>
      </c>
      <c r="I785" s="53">
        <v>0.2</v>
      </c>
      <c r="J785" s="53" t="s">
        <v>158</v>
      </c>
      <c r="K785" s="53">
        <v>0.2</v>
      </c>
      <c r="L785" s="53" t="s">
        <v>158</v>
      </c>
      <c r="M785" s="54">
        <v>0.40277777777777773</v>
      </c>
      <c r="N785" s="53">
        <v>0.7</v>
      </c>
      <c r="O785" s="53" t="s">
        <v>158</v>
      </c>
      <c r="P785" s="54">
        <v>0.40232638888888889</v>
      </c>
      <c r="Q785" s="53">
        <v>0.5</v>
      </c>
      <c r="R785" s="53" t="s">
        <v>158</v>
      </c>
      <c r="S785" s="53">
        <v>0.2</v>
      </c>
      <c r="T785" s="53">
        <v>67</v>
      </c>
      <c r="U785" s="53">
        <v>599</v>
      </c>
      <c r="V785" s="53">
        <v>339615</v>
      </c>
      <c r="W785" s="53">
        <v>566</v>
      </c>
      <c r="X785" s="53">
        <v>0.48499999999999999</v>
      </c>
      <c r="Y785" s="53">
        <v>19.5</v>
      </c>
      <c r="Z785" s="11">
        <f t="shared" si="2084"/>
        <v>116.4</v>
      </c>
      <c r="AA785" s="11">
        <f t="shared" si="2085"/>
        <v>0</v>
      </c>
      <c r="AB785" s="53">
        <f t="shared" si="2086"/>
        <v>0.18600292519270173</v>
      </c>
      <c r="AC785" s="63" t="s">
        <v>204</v>
      </c>
    </row>
    <row r="786" spans="1:46">
      <c r="A786" s="11">
        <v>786</v>
      </c>
      <c r="B786" s="57">
        <v>44932</v>
      </c>
      <c r="C786" s="54">
        <v>0.40972222222222227</v>
      </c>
      <c r="D786" s="53">
        <v>8.8000000000000007</v>
      </c>
      <c r="E786" s="53">
        <v>14.7</v>
      </c>
      <c r="F786" s="53">
        <v>0</v>
      </c>
      <c r="G786" s="53">
        <v>8.8000000000000007</v>
      </c>
      <c r="H786" s="53">
        <v>0.156</v>
      </c>
      <c r="I786" s="53">
        <v>0.5</v>
      </c>
      <c r="J786" s="53" t="s">
        <v>158</v>
      </c>
      <c r="K786" s="53">
        <v>0.5</v>
      </c>
      <c r="L786" s="53" t="s">
        <v>158</v>
      </c>
      <c r="M786" s="54">
        <v>0.40972222222222227</v>
      </c>
      <c r="N786" s="53">
        <v>1.5</v>
      </c>
      <c r="O786" s="53" t="s">
        <v>160</v>
      </c>
      <c r="P786" s="54">
        <v>0.40971064814814812</v>
      </c>
      <c r="Q786" s="53">
        <v>1.4</v>
      </c>
      <c r="R786" s="53" t="s">
        <v>160</v>
      </c>
      <c r="S786" s="53">
        <v>0.3</v>
      </c>
      <c r="T786" s="53">
        <v>60.2</v>
      </c>
      <c r="U786" s="53">
        <v>560</v>
      </c>
      <c r="V786" s="53">
        <v>308306</v>
      </c>
      <c r="W786" s="53">
        <v>514</v>
      </c>
      <c r="X786" s="53">
        <v>0.48499999999999999</v>
      </c>
      <c r="Y786" s="53">
        <v>19.45</v>
      </c>
      <c r="Z786" s="11">
        <f t="shared" si="2084"/>
        <v>93.600000000000009</v>
      </c>
      <c r="AA786" s="11">
        <f t="shared" si="2085"/>
        <v>0</v>
      </c>
      <c r="AB786" s="53">
        <f t="shared" si="2086"/>
        <v>0.18600292519270173</v>
      </c>
      <c r="AC786" s="63" t="s">
        <v>204</v>
      </c>
    </row>
    <row r="787" spans="1:46">
      <c r="A787" s="11">
        <v>787</v>
      </c>
      <c r="B787" s="57">
        <v>44932</v>
      </c>
      <c r="C787" s="54">
        <v>0.41666666666666669</v>
      </c>
      <c r="D787" s="53">
        <v>10</v>
      </c>
      <c r="E787" s="53">
        <v>14.7</v>
      </c>
      <c r="F787" s="53">
        <v>0</v>
      </c>
      <c r="G787" s="53">
        <v>9.8000000000000007</v>
      </c>
      <c r="H787" s="53">
        <v>0.20100000000000001</v>
      </c>
      <c r="I787" s="53">
        <v>1.4</v>
      </c>
      <c r="J787" s="53" t="s">
        <v>156</v>
      </c>
      <c r="K787" s="53">
        <v>1.4</v>
      </c>
      <c r="L787" s="53" t="s">
        <v>156</v>
      </c>
      <c r="M787" s="54">
        <v>0.41594907407407411</v>
      </c>
      <c r="N787" s="53">
        <v>2.5</v>
      </c>
      <c r="O787" s="53" t="s">
        <v>153</v>
      </c>
      <c r="P787" s="54">
        <v>0.41347222222222224</v>
      </c>
      <c r="Q787" s="53">
        <v>0.4</v>
      </c>
      <c r="R787" s="53" t="s">
        <v>159</v>
      </c>
      <c r="S787" s="53">
        <v>0.5</v>
      </c>
      <c r="T787" s="53">
        <v>54.1</v>
      </c>
      <c r="U787" s="53">
        <v>710</v>
      </c>
      <c r="V787" s="53">
        <v>376478</v>
      </c>
      <c r="W787" s="53">
        <v>627</v>
      </c>
      <c r="X787" s="53">
        <v>0.48499999999999999</v>
      </c>
      <c r="Y787" s="53">
        <v>19.47</v>
      </c>
      <c r="Z787" s="11">
        <f t="shared" si="2084"/>
        <v>120.6</v>
      </c>
      <c r="AA787" s="11">
        <f t="shared" si="2085"/>
        <v>10</v>
      </c>
      <c r="AB787" s="53">
        <f t="shared" si="2086"/>
        <v>0.18600292519270173</v>
      </c>
      <c r="AC787" s="63" t="s">
        <v>204</v>
      </c>
      <c r="AE787" s="11">
        <f t="shared" ref="AE787" si="2103">SUM(F787:F792)</f>
        <v>0</v>
      </c>
      <c r="AF787" s="11">
        <f t="shared" ref="AF787" si="2104">AVERAGE(AB787:AB792)</f>
        <v>0.18600292519270176</v>
      </c>
      <c r="AG787" s="11">
        <f t="shared" ref="AG787" si="2105">AVERAGE(G787:G792)</f>
        <v>10.016666666666667</v>
      </c>
      <c r="AH787" s="11" t="e">
        <f t="shared" ref="AH787" si="2106">AVERAGE(AC787:AC792)</f>
        <v>#DIV/0!</v>
      </c>
      <c r="AI787" s="11">
        <f t="shared" ref="AI787" si="2107">AVERAGE(T787:T792)</f>
        <v>48.716666666666661</v>
      </c>
      <c r="AJ787" s="11">
        <f t="shared" ref="AJ787" si="2108">SUMIF(H787:H792,"&gt;0",H787:H792)</f>
        <v>1.3959999999999999</v>
      </c>
      <c r="AK787" s="17">
        <f t="shared" ref="AK787" si="2109">SUM(AA787:AA792)/60</f>
        <v>1</v>
      </c>
      <c r="AL787" s="17">
        <f t="shared" ref="AL787" si="2110">SUM(V787:V792)</f>
        <v>2688046</v>
      </c>
      <c r="AM787" s="17">
        <f t="shared" ref="AM787" si="2111">AVERAGE(W787:W792)</f>
        <v>746.5</v>
      </c>
      <c r="AN787" s="11">
        <f t="shared" ref="AN787" si="2112">AVERAGE(I787:I792)</f>
        <v>1.3833333333333335</v>
      </c>
      <c r="AO787" s="11">
        <f t="shared" ref="AO787" si="2113">MAX(K787:K792)</f>
        <v>2.2999999999999998</v>
      </c>
      <c r="AP787" s="13" t="str">
        <f t="shared" ref="AP787" ca="1" si="2114">INDIRECT(ADDRESS(MATCH(AO787,K787:K792,0)+A787-1,12))</f>
        <v>WSW</v>
      </c>
      <c r="AQ787" s="13">
        <f t="shared" ref="AQ787" ca="1" si="2115">INDIRECT(ADDRESS(MATCH(AO787,K787:K792,0)+A787-1,13))</f>
        <v>0.44874999999999998</v>
      </c>
      <c r="AR787" s="11">
        <f t="shared" ref="AR787" si="2116">MAX(N787:N792)</f>
        <v>3.8</v>
      </c>
      <c r="AS787" s="13" t="str">
        <f t="shared" ref="AS787" ca="1" si="2117">INDIRECT(ADDRESS(MATCH(AR787,N787:N792,0)+A787-1,15))</f>
        <v>SSW</v>
      </c>
      <c r="AT787" s="13">
        <f t="shared" ref="AT787" ca="1" si="2118">INDIRECT(ADDRESS(MATCH(AR787,N787:N792,0)+A787-1,16))</f>
        <v>0.43177083333333338</v>
      </c>
    </row>
    <row r="788" spans="1:46">
      <c r="A788" s="11">
        <v>788</v>
      </c>
      <c r="B788" s="57">
        <v>44932</v>
      </c>
      <c r="C788" s="54">
        <v>0.4236111111111111</v>
      </c>
      <c r="D788" s="53">
        <v>10.9</v>
      </c>
      <c r="E788" s="53">
        <v>14.7</v>
      </c>
      <c r="F788" s="53">
        <v>0</v>
      </c>
      <c r="G788" s="53">
        <v>9.5</v>
      </c>
      <c r="H788" s="53">
        <v>0.20300000000000001</v>
      </c>
      <c r="I788" s="53">
        <v>0.9</v>
      </c>
      <c r="J788" s="53" t="s">
        <v>156</v>
      </c>
      <c r="K788" s="53">
        <v>1.4</v>
      </c>
      <c r="L788" s="53" t="s">
        <v>156</v>
      </c>
      <c r="M788" s="54">
        <v>0.41667824074074072</v>
      </c>
      <c r="N788" s="53">
        <v>2.5</v>
      </c>
      <c r="O788" s="53" t="s">
        <v>156</v>
      </c>
      <c r="P788" s="54">
        <v>0.4208796296296296</v>
      </c>
      <c r="Q788" s="53">
        <v>0.7</v>
      </c>
      <c r="R788" s="53" t="s">
        <v>160</v>
      </c>
      <c r="S788" s="53">
        <v>0.5</v>
      </c>
      <c r="T788" s="53">
        <v>53</v>
      </c>
      <c r="U788" s="53">
        <v>799</v>
      </c>
      <c r="V788" s="53">
        <v>390758</v>
      </c>
      <c r="W788" s="53">
        <v>651</v>
      </c>
      <c r="X788" s="53">
        <v>0.48499999999999999</v>
      </c>
      <c r="Y788" s="53">
        <v>19.440000000000001</v>
      </c>
      <c r="Z788" s="11">
        <f t="shared" si="2084"/>
        <v>121.80000000000003</v>
      </c>
      <c r="AA788" s="11">
        <f t="shared" si="2085"/>
        <v>10</v>
      </c>
      <c r="AB788" s="53">
        <f t="shared" si="2086"/>
        <v>0.18600292519270173</v>
      </c>
      <c r="AC788" s="63" t="s">
        <v>204</v>
      </c>
    </row>
    <row r="789" spans="1:46">
      <c r="A789" s="11">
        <v>789</v>
      </c>
      <c r="B789" s="57">
        <v>44932</v>
      </c>
      <c r="C789" s="54">
        <v>0.43055555555555558</v>
      </c>
      <c r="D789" s="53">
        <v>11.9</v>
      </c>
      <c r="E789" s="53">
        <v>14.7</v>
      </c>
      <c r="F789" s="53">
        <v>0</v>
      </c>
      <c r="G789" s="53">
        <v>9.9</v>
      </c>
      <c r="H789" s="53">
        <v>0.24199999999999999</v>
      </c>
      <c r="I789" s="53">
        <v>1.2</v>
      </c>
      <c r="J789" s="53" t="s">
        <v>156</v>
      </c>
      <c r="K789" s="53">
        <v>1.2</v>
      </c>
      <c r="L789" s="53" t="s">
        <v>160</v>
      </c>
      <c r="M789" s="54">
        <v>0.42761574074074077</v>
      </c>
      <c r="N789" s="53">
        <v>2.5</v>
      </c>
      <c r="O789" s="53" t="s">
        <v>153</v>
      </c>
      <c r="P789" s="54">
        <v>0.42844907407407407</v>
      </c>
      <c r="Q789" s="53">
        <v>1.1000000000000001</v>
      </c>
      <c r="R789" s="53" t="s">
        <v>159</v>
      </c>
      <c r="S789" s="53">
        <v>0.4</v>
      </c>
      <c r="T789" s="53">
        <v>45.9</v>
      </c>
      <c r="U789" s="53">
        <v>953</v>
      </c>
      <c r="V789" s="53">
        <v>459462</v>
      </c>
      <c r="W789" s="53">
        <v>766</v>
      </c>
      <c r="X789" s="53">
        <v>0.48499999999999999</v>
      </c>
      <c r="Y789" s="53">
        <v>19.43</v>
      </c>
      <c r="Z789" s="11">
        <f t="shared" si="2084"/>
        <v>145.19999999999999</v>
      </c>
      <c r="AA789" s="11">
        <f t="shared" si="2085"/>
        <v>10</v>
      </c>
      <c r="AB789" s="53">
        <f t="shared" si="2086"/>
        <v>0.18600292519270173</v>
      </c>
      <c r="AC789" s="63" t="s">
        <v>204</v>
      </c>
    </row>
    <row r="790" spans="1:46">
      <c r="A790" s="11">
        <v>790</v>
      </c>
      <c r="B790" s="57">
        <v>44932</v>
      </c>
      <c r="C790" s="54">
        <v>0.4375</v>
      </c>
      <c r="D790" s="53">
        <v>12.8</v>
      </c>
      <c r="E790" s="53">
        <v>14.7</v>
      </c>
      <c r="F790" s="53">
        <v>0</v>
      </c>
      <c r="G790" s="53">
        <v>10</v>
      </c>
      <c r="H790" s="53">
        <v>0.254</v>
      </c>
      <c r="I790" s="53">
        <v>1.5</v>
      </c>
      <c r="J790" s="53" t="s">
        <v>153</v>
      </c>
      <c r="K790" s="53">
        <v>1.5</v>
      </c>
      <c r="L790" s="53" t="s">
        <v>153</v>
      </c>
      <c r="M790" s="54">
        <v>0.43747685185185187</v>
      </c>
      <c r="N790" s="53">
        <v>3.8</v>
      </c>
      <c r="O790" s="53" t="s">
        <v>156</v>
      </c>
      <c r="P790" s="54">
        <v>0.43177083333333338</v>
      </c>
      <c r="Q790" s="53">
        <v>1</v>
      </c>
      <c r="R790" s="53" t="s">
        <v>150</v>
      </c>
      <c r="S790" s="53">
        <v>0.7</v>
      </c>
      <c r="T790" s="53">
        <v>49.2</v>
      </c>
      <c r="U790" s="53">
        <v>768</v>
      </c>
      <c r="V790" s="53">
        <v>480240</v>
      </c>
      <c r="W790" s="53">
        <v>800</v>
      </c>
      <c r="X790" s="53">
        <v>0.48499999999999999</v>
      </c>
      <c r="Y790" s="53">
        <v>19.440000000000001</v>
      </c>
      <c r="Z790" s="11">
        <f t="shared" si="2084"/>
        <v>152.4</v>
      </c>
      <c r="AA790" s="11">
        <f t="shared" si="2085"/>
        <v>10</v>
      </c>
      <c r="AB790" s="53">
        <f t="shared" si="2086"/>
        <v>0.18600292519270173</v>
      </c>
      <c r="AC790" s="63" t="s">
        <v>204</v>
      </c>
    </row>
    <row r="791" spans="1:46">
      <c r="A791" s="11">
        <v>791</v>
      </c>
      <c r="B791" s="57">
        <v>44932</v>
      </c>
      <c r="C791" s="54">
        <v>0.44444444444444442</v>
      </c>
      <c r="D791" s="53">
        <v>13.6</v>
      </c>
      <c r="E791" s="53">
        <v>14.5</v>
      </c>
      <c r="F791" s="53">
        <v>0</v>
      </c>
      <c r="G791" s="53">
        <v>10.8</v>
      </c>
      <c r="H791" s="53">
        <v>0.253</v>
      </c>
      <c r="I791" s="53">
        <v>1.2</v>
      </c>
      <c r="J791" s="53" t="s">
        <v>155</v>
      </c>
      <c r="K791" s="53">
        <v>1.5</v>
      </c>
      <c r="L791" s="53" t="s">
        <v>153</v>
      </c>
      <c r="M791" s="54">
        <v>0.43751157407407404</v>
      </c>
      <c r="N791" s="53">
        <v>3.2</v>
      </c>
      <c r="O791" s="53" t="s">
        <v>158</v>
      </c>
      <c r="P791" s="54">
        <v>0.44339120370370372</v>
      </c>
      <c r="Q791" s="53">
        <v>2.2000000000000002</v>
      </c>
      <c r="R791" s="53" t="s">
        <v>158</v>
      </c>
      <c r="S791" s="53">
        <v>0.9</v>
      </c>
      <c r="T791" s="53">
        <v>45.1</v>
      </c>
      <c r="U791" s="53">
        <v>798</v>
      </c>
      <c r="V791" s="53">
        <v>494414</v>
      </c>
      <c r="W791" s="53">
        <v>824</v>
      </c>
      <c r="X791" s="53">
        <v>0.48499999999999999</v>
      </c>
      <c r="Y791" s="53">
        <v>19.45</v>
      </c>
      <c r="Z791" s="11">
        <f t="shared" si="2084"/>
        <v>151.80000000000001</v>
      </c>
      <c r="AA791" s="11">
        <f t="shared" si="2085"/>
        <v>10</v>
      </c>
      <c r="AB791" s="53">
        <f t="shared" si="2086"/>
        <v>0.18600292519270173</v>
      </c>
      <c r="AC791" s="63" t="s">
        <v>204</v>
      </c>
    </row>
    <row r="792" spans="1:46">
      <c r="A792" s="11">
        <v>792</v>
      </c>
      <c r="B792" s="57">
        <v>44932</v>
      </c>
      <c r="C792" s="54">
        <v>0.4513888888888889</v>
      </c>
      <c r="D792" s="53">
        <v>14.4</v>
      </c>
      <c r="E792" s="53">
        <v>14.6</v>
      </c>
      <c r="F792" s="53">
        <v>0</v>
      </c>
      <c r="G792" s="53">
        <v>10.1</v>
      </c>
      <c r="H792" s="53">
        <v>0.24299999999999999</v>
      </c>
      <c r="I792" s="53">
        <v>2.1</v>
      </c>
      <c r="J792" s="53" t="s">
        <v>160</v>
      </c>
      <c r="K792" s="53">
        <v>2.2999999999999998</v>
      </c>
      <c r="L792" s="53" t="s">
        <v>161</v>
      </c>
      <c r="M792" s="54">
        <v>0.44874999999999998</v>
      </c>
      <c r="N792" s="53">
        <v>3.2</v>
      </c>
      <c r="O792" s="53" t="s">
        <v>160</v>
      </c>
      <c r="P792" s="54">
        <v>0.44688657407407412</v>
      </c>
      <c r="Q792" s="53">
        <v>1.9</v>
      </c>
      <c r="R792" s="53" t="s">
        <v>160</v>
      </c>
      <c r="S792" s="53">
        <v>0.4</v>
      </c>
      <c r="T792" s="53">
        <v>45</v>
      </c>
      <c r="U792" s="53">
        <v>875</v>
      </c>
      <c r="V792" s="53">
        <v>486694</v>
      </c>
      <c r="W792" s="53">
        <v>811</v>
      </c>
      <c r="X792" s="53">
        <v>0.48499999999999999</v>
      </c>
      <c r="Y792" s="53">
        <v>19.41</v>
      </c>
      <c r="Z792" s="11">
        <f t="shared" si="2084"/>
        <v>145.80000000000001</v>
      </c>
      <c r="AA792" s="11">
        <f t="shared" si="2085"/>
        <v>10</v>
      </c>
      <c r="AB792" s="53">
        <f t="shared" si="2086"/>
        <v>0.18600292519270173</v>
      </c>
      <c r="AC792" s="63" t="s">
        <v>204</v>
      </c>
    </row>
    <row r="793" spans="1:46">
      <c r="A793" s="11">
        <v>793</v>
      </c>
      <c r="B793" s="57">
        <v>44932</v>
      </c>
      <c r="C793" s="54">
        <v>0.45833333333333331</v>
      </c>
      <c r="D793" s="53">
        <v>14.9</v>
      </c>
      <c r="E793" s="53">
        <v>14.5</v>
      </c>
      <c r="F793" s="53">
        <v>0</v>
      </c>
      <c r="G793" s="53">
        <v>10.1</v>
      </c>
      <c r="H793" s="53">
        <v>0.27700000000000002</v>
      </c>
      <c r="I793" s="53">
        <v>1</v>
      </c>
      <c r="J793" s="53" t="s">
        <v>160</v>
      </c>
      <c r="K793" s="53">
        <v>2.1</v>
      </c>
      <c r="L793" s="53" t="s">
        <v>160</v>
      </c>
      <c r="M793" s="54">
        <v>0.45140046296296293</v>
      </c>
      <c r="N793" s="53">
        <v>3.2</v>
      </c>
      <c r="O793" s="53" t="s">
        <v>159</v>
      </c>
      <c r="P793" s="54">
        <v>0.45690972222222226</v>
      </c>
      <c r="Q793" s="53">
        <v>1.2</v>
      </c>
      <c r="R793" s="53" t="s">
        <v>151</v>
      </c>
      <c r="S793" s="53">
        <v>0.9</v>
      </c>
      <c r="T793" s="53">
        <v>44.9</v>
      </c>
      <c r="U793" s="53">
        <v>880</v>
      </c>
      <c r="V793" s="53">
        <v>540195</v>
      </c>
      <c r="W793" s="53">
        <v>900</v>
      </c>
      <c r="X793" s="53">
        <v>0.48499999999999999</v>
      </c>
      <c r="Y793" s="53">
        <v>19.37</v>
      </c>
      <c r="Z793" s="11">
        <f t="shared" si="2084"/>
        <v>166.20000000000002</v>
      </c>
      <c r="AA793" s="11">
        <f t="shared" si="2085"/>
        <v>10</v>
      </c>
      <c r="AB793" s="53">
        <f t="shared" si="2086"/>
        <v>0.18600292519270173</v>
      </c>
      <c r="AC793" s="63" t="s">
        <v>204</v>
      </c>
      <c r="AE793" s="11">
        <f t="shared" ref="AE793" si="2119">SUM(F793:F798)</f>
        <v>0</v>
      </c>
      <c r="AF793" s="11">
        <f t="shared" ref="AF793" si="2120">AVERAGE(AB793:AB798)</f>
        <v>0.1858481240888106</v>
      </c>
      <c r="AG793" s="11">
        <f t="shared" ref="AG793" si="2121">AVERAGE(G793:G798)</f>
        <v>10.466666666666667</v>
      </c>
      <c r="AH793" s="11" t="e">
        <f t="shared" ref="AH793" si="2122">AVERAGE(AC793:AC798)</f>
        <v>#DIV/0!</v>
      </c>
      <c r="AI793" s="11">
        <f t="shared" ref="AI793" si="2123">AVERAGE(T793:T798)</f>
        <v>46.366666666666667</v>
      </c>
      <c r="AJ793" s="11">
        <f t="shared" ref="AJ793" si="2124">SUMIF(H793:H798,"&gt;0",H793:H798)</f>
        <v>1.556</v>
      </c>
      <c r="AK793" s="17">
        <f t="shared" ref="AK793" si="2125">SUM(AA793:AA798)/60</f>
        <v>1</v>
      </c>
      <c r="AL793" s="17">
        <f t="shared" ref="AL793" si="2126">SUM(V793:V798)</f>
        <v>3095607</v>
      </c>
      <c r="AM793" s="17">
        <f t="shared" ref="AM793" si="2127">AVERAGE(W793:W798)</f>
        <v>859.83333333333337</v>
      </c>
      <c r="AN793" s="11">
        <f t="shared" ref="AN793" si="2128">AVERAGE(I793:I798)</f>
        <v>1.5833333333333333</v>
      </c>
      <c r="AO793" s="11">
        <f t="shared" ref="AO793" si="2129">MAX(K793:K798)</f>
        <v>2.4</v>
      </c>
      <c r="AP793" s="13" t="str">
        <f t="shared" ref="AP793" ca="1" si="2130">INDIRECT(ADDRESS(MATCH(AO793,K793:K798,0)+A793-1,12))</f>
        <v>SW</v>
      </c>
      <c r="AQ793" s="13">
        <f t="shared" ref="AQ793" ca="1" si="2131">INDIRECT(ADDRESS(MATCH(AO793,K793:K798,0)+A793-1,13))</f>
        <v>0.4904513888888889</v>
      </c>
      <c r="AR793" s="11">
        <f t="shared" ref="AR793" si="2132">MAX(N793:N798)</f>
        <v>3.9</v>
      </c>
      <c r="AS793" s="13" t="str">
        <f t="shared" ref="AS793" ca="1" si="2133">INDIRECT(ADDRESS(MATCH(AR793,N793:N798,0)+A793-1,15))</f>
        <v>SW</v>
      </c>
      <c r="AT793" s="13">
        <f t="shared" ref="AT793" ca="1" si="2134">INDIRECT(ADDRESS(MATCH(AR793,N793:N798,0)+A793-1,16))</f>
        <v>0.48614583333333333</v>
      </c>
    </row>
    <row r="794" spans="1:46">
      <c r="A794" s="11">
        <v>794</v>
      </c>
      <c r="B794" s="57">
        <v>44932</v>
      </c>
      <c r="C794" s="54">
        <v>0.46527777777777773</v>
      </c>
      <c r="D794" s="53">
        <v>15.5</v>
      </c>
      <c r="E794" s="53">
        <v>14.1</v>
      </c>
      <c r="F794" s="53">
        <v>0</v>
      </c>
      <c r="G794" s="53">
        <v>10.3</v>
      </c>
      <c r="H794" s="53">
        <v>0.27400000000000002</v>
      </c>
      <c r="I794" s="53">
        <v>1.5</v>
      </c>
      <c r="J794" s="53" t="s">
        <v>160</v>
      </c>
      <c r="K794" s="53">
        <v>1.5</v>
      </c>
      <c r="L794" s="53" t="s">
        <v>160</v>
      </c>
      <c r="M794" s="54">
        <v>0.46527777777777773</v>
      </c>
      <c r="N794" s="53">
        <v>3.3</v>
      </c>
      <c r="O794" s="53" t="s">
        <v>161</v>
      </c>
      <c r="P794" s="54">
        <v>0.46421296296296299</v>
      </c>
      <c r="Q794" s="53">
        <v>1.6</v>
      </c>
      <c r="R794" s="53" t="s">
        <v>161</v>
      </c>
      <c r="S794" s="53">
        <v>0.7</v>
      </c>
      <c r="T794" s="53">
        <v>46.8</v>
      </c>
      <c r="U794" s="53">
        <v>913</v>
      </c>
      <c r="V794" s="53">
        <v>544482</v>
      </c>
      <c r="W794" s="53">
        <v>907</v>
      </c>
      <c r="X794" s="53">
        <v>0.48499999999999999</v>
      </c>
      <c r="Y794" s="53">
        <v>19.34</v>
      </c>
      <c r="Z794" s="11">
        <f t="shared" si="2084"/>
        <v>164.39999999999998</v>
      </c>
      <c r="AA794" s="11">
        <f t="shared" si="2085"/>
        <v>10</v>
      </c>
      <c r="AB794" s="53">
        <f t="shared" si="2086"/>
        <v>0.18600292519270173</v>
      </c>
      <c r="AC794" s="63" t="s">
        <v>204</v>
      </c>
    </row>
    <row r="795" spans="1:46">
      <c r="A795" s="11">
        <v>795</v>
      </c>
      <c r="B795" s="57">
        <v>44932</v>
      </c>
      <c r="C795" s="54">
        <v>0.47222222222222227</v>
      </c>
      <c r="D795" s="53">
        <v>16</v>
      </c>
      <c r="E795" s="53">
        <v>14.1</v>
      </c>
      <c r="F795" s="53">
        <v>0</v>
      </c>
      <c r="G795" s="53">
        <v>10.6</v>
      </c>
      <c r="H795" s="53">
        <v>0.27400000000000002</v>
      </c>
      <c r="I795" s="53">
        <v>1.9</v>
      </c>
      <c r="J795" s="53" t="s">
        <v>156</v>
      </c>
      <c r="K795" s="53">
        <v>2.1</v>
      </c>
      <c r="L795" s="53" t="s">
        <v>160</v>
      </c>
      <c r="M795" s="54">
        <v>0.4699652777777778</v>
      </c>
      <c r="N795" s="53">
        <v>3.5</v>
      </c>
      <c r="O795" s="53" t="s">
        <v>160</v>
      </c>
      <c r="P795" s="54">
        <v>0.46737268518518515</v>
      </c>
      <c r="Q795" s="53">
        <v>1.4</v>
      </c>
      <c r="R795" s="53" t="s">
        <v>159</v>
      </c>
      <c r="S795" s="53">
        <v>0.7</v>
      </c>
      <c r="T795" s="53">
        <v>46.6</v>
      </c>
      <c r="U795" s="53">
        <v>913</v>
      </c>
      <c r="V795" s="53">
        <v>541648</v>
      </c>
      <c r="W795" s="53">
        <v>903</v>
      </c>
      <c r="X795" s="53">
        <v>0.48499999999999999</v>
      </c>
      <c r="Y795" s="53">
        <v>19.329999999999998</v>
      </c>
      <c r="Z795" s="11">
        <f t="shared" si="2084"/>
        <v>164.39999999999998</v>
      </c>
      <c r="AA795" s="11">
        <f t="shared" si="2085"/>
        <v>10</v>
      </c>
      <c r="AB795" s="53">
        <f t="shared" si="2086"/>
        <v>0.18600292519270173</v>
      </c>
      <c r="AC795" s="63" t="s">
        <v>204</v>
      </c>
    </row>
    <row r="796" spans="1:46">
      <c r="A796" s="11">
        <v>796</v>
      </c>
      <c r="B796" s="57">
        <v>44932</v>
      </c>
      <c r="C796" s="54">
        <v>0.47916666666666669</v>
      </c>
      <c r="D796" s="53">
        <v>16.399999999999999</v>
      </c>
      <c r="E796" s="53">
        <v>14.1</v>
      </c>
      <c r="F796" s="53">
        <v>0</v>
      </c>
      <c r="G796" s="53">
        <v>10.5</v>
      </c>
      <c r="H796" s="53">
        <v>0.23599999999999999</v>
      </c>
      <c r="I796" s="53">
        <v>1.3</v>
      </c>
      <c r="J796" s="53" t="s">
        <v>156</v>
      </c>
      <c r="K796" s="53">
        <v>1.9</v>
      </c>
      <c r="L796" s="53" t="s">
        <v>156</v>
      </c>
      <c r="M796" s="54">
        <v>0.4722337962962963</v>
      </c>
      <c r="N796" s="53">
        <v>3.5</v>
      </c>
      <c r="O796" s="53" t="s">
        <v>160</v>
      </c>
      <c r="P796" s="54">
        <v>0.47910879629629632</v>
      </c>
      <c r="Q796" s="53">
        <v>3</v>
      </c>
      <c r="R796" s="53" t="s">
        <v>160</v>
      </c>
      <c r="S796" s="53">
        <v>0.7</v>
      </c>
      <c r="T796" s="53">
        <v>47.1</v>
      </c>
      <c r="U796" s="53">
        <v>788</v>
      </c>
      <c r="V796" s="53">
        <v>474038</v>
      </c>
      <c r="W796" s="53">
        <v>790</v>
      </c>
      <c r="X796" s="53">
        <v>0.48499999999999999</v>
      </c>
      <c r="Y796" s="53">
        <v>19.329999999999998</v>
      </c>
      <c r="Z796" s="11">
        <f t="shared" si="2084"/>
        <v>141.6</v>
      </c>
      <c r="AA796" s="11">
        <f t="shared" si="2085"/>
        <v>10</v>
      </c>
      <c r="AB796" s="53">
        <f t="shared" si="2086"/>
        <v>0.18600292519270173</v>
      </c>
      <c r="AC796" s="63" t="s">
        <v>204</v>
      </c>
    </row>
    <row r="797" spans="1:46">
      <c r="A797" s="11">
        <v>797</v>
      </c>
      <c r="B797" s="57">
        <v>44932</v>
      </c>
      <c r="C797" s="54">
        <v>0.4861111111111111</v>
      </c>
      <c r="D797" s="53">
        <v>16.600000000000001</v>
      </c>
      <c r="E797" s="53">
        <v>14.1</v>
      </c>
      <c r="F797" s="53">
        <v>0</v>
      </c>
      <c r="G797" s="53">
        <v>10.6</v>
      </c>
      <c r="H797" s="53">
        <v>0.23599999999999999</v>
      </c>
      <c r="I797" s="53">
        <v>1.8</v>
      </c>
      <c r="J797" s="53" t="s">
        <v>160</v>
      </c>
      <c r="K797" s="53">
        <v>1.8</v>
      </c>
      <c r="L797" s="53" t="s">
        <v>160</v>
      </c>
      <c r="M797" s="54">
        <v>0.48587962962962966</v>
      </c>
      <c r="N797" s="53">
        <v>3.7</v>
      </c>
      <c r="O797" s="53" t="s">
        <v>154</v>
      </c>
      <c r="P797" s="54">
        <v>0.48576388888888888</v>
      </c>
      <c r="Q797" s="53">
        <v>3</v>
      </c>
      <c r="R797" s="53" t="s">
        <v>160</v>
      </c>
      <c r="S797" s="53">
        <v>0.8</v>
      </c>
      <c r="T797" s="53">
        <v>47.2</v>
      </c>
      <c r="U797" s="53">
        <v>787</v>
      </c>
      <c r="V797" s="53">
        <v>479181</v>
      </c>
      <c r="W797" s="53">
        <v>799</v>
      </c>
      <c r="X797" s="53">
        <v>0.48399999999999999</v>
      </c>
      <c r="Y797" s="53">
        <v>19.329999999999998</v>
      </c>
      <c r="Z797" s="11">
        <f t="shared" si="2084"/>
        <v>141.6</v>
      </c>
      <c r="AA797" s="11">
        <f t="shared" si="2085"/>
        <v>10</v>
      </c>
      <c r="AB797" s="53">
        <f t="shared" si="2086"/>
        <v>0.18553852188102843</v>
      </c>
      <c r="AC797" s="63" t="s">
        <v>204</v>
      </c>
    </row>
    <row r="798" spans="1:46">
      <c r="A798" s="11">
        <v>798</v>
      </c>
      <c r="B798" s="57">
        <v>44932</v>
      </c>
      <c r="C798" s="54">
        <v>0.49305555555555558</v>
      </c>
      <c r="D798" s="53">
        <v>16.8</v>
      </c>
      <c r="E798" s="53">
        <v>14.1</v>
      </c>
      <c r="F798" s="53">
        <v>0</v>
      </c>
      <c r="G798" s="53">
        <v>10.7</v>
      </c>
      <c r="H798" s="53">
        <v>0.25900000000000001</v>
      </c>
      <c r="I798" s="53">
        <v>2</v>
      </c>
      <c r="J798" s="53" t="s">
        <v>156</v>
      </c>
      <c r="K798" s="53">
        <v>2.4</v>
      </c>
      <c r="L798" s="53" t="s">
        <v>160</v>
      </c>
      <c r="M798" s="54">
        <v>0.4904513888888889</v>
      </c>
      <c r="N798" s="53">
        <v>3.9</v>
      </c>
      <c r="O798" s="53" t="s">
        <v>160</v>
      </c>
      <c r="P798" s="54">
        <v>0.48614583333333333</v>
      </c>
      <c r="Q798" s="53">
        <v>0.9</v>
      </c>
      <c r="R798" s="53" t="s">
        <v>156</v>
      </c>
      <c r="S798" s="53">
        <v>0.6</v>
      </c>
      <c r="T798" s="53">
        <v>45.6</v>
      </c>
      <c r="U798" s="53">
        <v>948</v>
      </c>
      <c r="V798" s="53">
        <v>516063</v>
      </c>
      <c r="W798" s="53">
        <v>860</v>
      </c>
      <c r="X798" s="53">
        <v>0.48399999999999999</v>
      </c>
      <c r="Y798" s="53">
        <v>19.309999999999999</v>
      </c>
      <c r="Z798" s="11">
        <f t="shared" si="2084"/>
        <v>155.4</v>
      </c>
      <c r="AA798" s="11">
        <f t="shared" si="2085"/>
        <v>10</v>
      </c>
      <c r="AB798" s="53">
        <f t="shared" si="2086"/>
        <v>0.18553852188102843</v>
      </c>
      <c r="AC798" s="63" t="s">
        <v>204</v>
      </c>
    </row>
    <row r="799" spans="1:46">
      <c r="A799" s="11">
        <v>799</v>
      </c>
      <c r="B799" s="57">
        <v>44932</v>
      </c>
      <c r="C799" s="54">
        <v>0.5</v>
      </c>
      <c r="D799" s="53">
        <v>16.899999999999999</v>
      </c>
      <c r="E799" s="53">
        <v>14.1</v>
      </c>
      <c r="F799" s="53">
        <v>0</v>
      </c>
      <c r="G799" s="53">
        <v>10.8</v>
      </c>
      <c r="H799" s="53">
        <v>0.34</v>
      </c>
      <c r="I799" s="53">
        <v>1.7</v>
      </c>
      <c r="J799" s="53" t="s">
        <v>160</v>
      </c>
      <c r="K799" s="53">
        <v>2</v>
      </c>
      <c r="L799" s="53" t="s">
        <v>156</v>
      </c>
      <c r="M799" s="54">
        <v>0.49306712962962962</v>
      </c>
      <c r="N799" s="53">
        <v>3.2</v>
      </c>
      <c r="O799" s="53" t="s">
        <v>160</v>
      </c>
      <c r="P799" s="54">
        <v>0.49474537037037036</v>
      </c>
      <c r="Q799" s="53">
        <v>2.1</v>
      </c>
      <c r="R799" s="53" t="s">
        <v>160</v>
      </c>
      <c r="S799" s="53">
        <v>0.7</v>
      </c>
      <c r="T799" s="53">
        <v>44.6</v>
      </c>
      <c r="U799" s="53">
        <v>1092</v>
      </c>
      <c r="V799" s="53">
        <v>640314</v>
      </c>
      <c r="W799" s="53">
        <v>1067</v>
      </c>
      <c r="X799" s="53">
        <v>0.48399999999999999</v>
      </c>
      <c r="Y799" s="53">
        <v>19.309999999999999</v>
      </c>
      <c r="Z799" s="11">
        <f t="shared" si="2084"/>
        <v>204.00000000000003</v>
      </c>
      <c r="AA799" s="11">
        <f t="shared" si="2085"/>
        <v>10</v>
      </c>
      <c r="AB799" s="53">
        <f t="shared" si="2086"/>
        <v>0.18553852188102843</v>
      </c>
      <c r="AC799" s="63" t="s">
        <v>204</v>
      </c>
      <c r="AE799" s="11">
        <f t="shared" ref="AE799" si="2135">SUM(F799:F804)</f>
        <v>0</v>
      </c>
      <c r="AF799" s="11">
        <f t="shared" ref="AF799" si="2136">AVERAGE(AB799:AB804)</f>
        <v>0.1855385218810284</v>
      </c>
      <c r="AG799" s="11">
        <f t="shared" ref="AG799" si="2137">AVERAGE(G799:G804)</f>
        <v>10.950000000000001</v>
      </c>
      <c r="AH799" s="11" t="e">
        <f t="shared" ref="AH799" si="2138">AVERAGE(AC799:AC804)</f>
        <v>#DIV/0!</v>
      </c>
      <c r="AI799" s="11">
        <f t="shared" ref="AI799" si="2139">AVERAGE(T799:T804)</f>
        <v>46.466666666666669</v>
      </c>
      <c r="AJ799" s="11">
        <f t="shared" ref="AJ799" si="2140">SUMIF(H799:H804,"&gt;0",H799:H804)</f>
        <v>1.6680000000000001</v>
      </c>
      <c r="AK799" s="17">
        <f t="shared" ref="AK799" si="2141">SUM(AA799:AA804)/60</f>
        <v>1</v>
      </c>
      <c r="AL799" s="17">
        <f t="shared" ref="AL799" si="2142">SUM(V799:V804)</f>
        <v>3185788</v>
      </c>
      <c r="AM799" s="17">
        <f t="shared" ref="AM799" si="2143">AVERAGE(W799:W804)</f>
        <v>884.83333333333337</v>
      </c>
      <c r="AN799" s="11">
        <f t="shared" ref="AN799" si="2144">AVERAGE(I799:I804)</f>
        <v>2.4666666666666663</v>
      </c>
      <c r="AO799" s="11">
        <f t="shared" ref="AO799" si="2145">MAX(K799:K804)</f>
        <v>3.2</v>
      </c>
      <c r="AP799" s="13" t="str">
        <f t="shared" ref="AP799" ca="1" si="2146">INDIRECT(ADDRESS(MATCH(AO799,K799:K804,0)+A799-1,12))</f>
        <v>WSW</v>
      </c>
      <c r="AQ799" s="13">
        <f t="shared" ref="AQ799" ca="1" si="2147">INDIRECT(ADDRESS(MATCH(AO799,K799:K804,0)+A799-1,13))</f>
        <v>0.51951388888888894</v>
      </c>
      <c r="AR799" s="11">
        <f t="shared" ref="AR799" si="2148">MAX(N799:N804)</f>
        <v>5.5</v>
      </c>
      <c r="AS799" s="13" t="str">
        <f t="shared" ref="AS799" ca="1" si="2149">INDIRECT(ADDRESS(MATCH(AR799,N799:N804,0)+A799-1,15))</f>
        <v>WSW</v>
      </c>
      <c r="AT799" s="13">
        <f t="shared" ref="AT799" ca="1" si="2150">INDIRECT(ADDRESS(MATCH(AR799,N799:N804,0)+A799-1,16))</f>
        <v>0.53393518518518512</v>
      </c>
    </row>
    <row r="800" spans="1:46">
      <c r="A800" s="11">
        <v>800</v>
      </c>
      <c r="B800" s="57">
        <v>44932</v>
      </c>
      <c r="C800" s="54">
        <v>0.50694444444444442</v>
      </c>
      <c r="D800" s="53">
        <v>17.100000000000001</v>
      </c>
      <c r="E800" s="53">
        <v>14.1</v>
      </c>
      <c r="F800" s="53">
        <v>0</v>
      </c>
      <c r="G800" s="53">
        <v>10.9</v>
      </c>
      <c r="H800" s="53">
        <v>0.27200000000000002</v>
      </c>
      <c r="I800" s="53">
        <v>1.8</v>
      </c>
      <c r="J800" s="53" t="s">
        <v>156</v>
      </c>
      <c r="K800" s="53">
        <v>1.8</v>
      </c>
      <c r="L800" s="53" t="s">
        <v>156</v>
      </c>
      <c r="M800" s="54">
        <v>0.50678240740740743</v>
      </c>
      <c r="N800" s="53">
        <v>4.7</v>
      </c>
      <c r="O800" s="53" t="s">
        <v>160</v>
      </c>
      <c r="P800" s="54">
        <v>0.5060648148148148</v>
      </c>
      <c r="Q800" s="53">
        <v>1.8</v>
      </c>
      <c r="R800" s="53" t="s">
        <v>156</v>
      </c>
      <c r="S800" s="53">
        <v>1.3</v>
      </c>
      <c r="T800" s="53">
        <v>45.7</v>
      </c>
      <c r="U800" s="53">
        <v>683</v>
      </c>
      <c r="V800" s="53">
        <v>516703</v>
      </c>
      <c r="W800" s="53">
        <v>861</v>
      </c>
      <c r="X800" s="53">
        <v>0.48399999999999999</v>
      </c>
      <c r="Y800" s="53">
        <v>19.3</v>
      </c>
      <c r="Z800" s="11">
        <f t="shared" si="2084"/>
        <v>163.20000000000002</v>
      </c>
      <c r="AA800" s="11">
        <f t="shared" si="2085"/>
        <v>10</v>
      </c>
      <c r="AB800" s="53">
        <f t="shared" si="2086"/>
        <v>0.18553852188102843</v>
      </c>
      <c r="AC800" s="63" t="s">
        <v>204</v>
      </c>
    </row>
    <row r="801" spans="1:46">
      <c r="A801" s="11">
        <v>801</v>
      </c>
      <c r="B801" s="57">
        <v>44932</v>
      </c>
      <c r="C801" s="54">
        <v>0.51388888888888895</v>
      </c>
      <c r="D801" s="53">
        <v>17.3</v>
      </c>
      <c r="E801" s="53">
        <v>14.1</v>
      </c>
      <c r="F801" s="53">
        <v>0</v>
      </c>
      <c r="G801" s="53">
        <v>10.8</v>
      </c>
      <c r="H801" s="53">
        <v>0.247</v>
      </c>
      <c r="I801" s="53">
        <v>2.4</v>
      </c>
      <c r="J801" s="53" t="s">
        <v>160</v>
      </c>
      <c r="K801" s="53">
        <v>2.4</v>
      </c>
      <c r="L801" s="53" t="s">
        <v>160</v>
      </c>
      <c r="M801" s="54">
        <v>0.51141203703703708</v>
      </c>
      <c r="N801" s="53">
        <v>4.3</v>
      </c>
      <c r="O801" s="53" t="s">
        <v>161</v>
      </c>
      <c r="P801" s="54">
        <v>0.5131944444444444</v>
      </c>
      <c r="Q801" s="53">
        <v>3.3</v>
      </c>
      <c r="R801" s="53" t="s">
        <v>161</v>
      </c>
      <c r="S801" s="53">
        <v>0.9</v>
      </c>
      <c r="T801" s="53">
        <v>46.4</v>
      </c>
      <c r="U801" s="53">
        <v>716</v>
      </c>
      <c r="V801" s="53">
        <v>482433</v>
      </c>
      <c r="W801" s="53">
        <v>804</v>
      </c>
      <c r="X801" s="53">
        <v>0.48399999999999999</v>
      </c>
      <c r="Y801" s="53">
        <v>19.28</v>
      </c>
      <c r="Z801" s="11">
        <f t="shared" si="2084"/>
        <v>148.19999999999999</v>
      </c>
      <c r="AA801" s="11">
        <f t="shared" si="2085"/>
        <v>10</v>
      </c>
      <c r="AB801" s="53">
        <f t="shared" si="2086"/>
        <v>0.18553852188102843</v>
      </c>
      <c r="AC801" s="63" t="s">
        <v>204</v>
      </c>
    </row>
    <row r="802" spans="1:46">
      <c r="A802" s="11">
        <v>802</v>
      </c>
      <c r="B802" s="57">
        <v>44932</v>
      </c>
      <c r="C802" s="54">
        <v>0.52083333333333337</v>
      </c>
      <c r="D802" s="53">
        <v>17.2</v>
      </c>
      <c r="E802" s="53">
        <v>14</v>
      </c>
      <c r="F802" s="53">
        <v>0</v>
      </c>
      <c r="G802" s="53">
        <v>11.1</v>
      </c>
      <c r="H802" s="53">
        <v>0.252</v>
      </c>
      <c r="I802" s="53">
        <v>3</v>
      </c>
      <c r="J802" s="53" t="s">
        <v>161</v>
      </c>
      <c r="K802" s="53">
        <v>3.2</v>
      </c>
      <c r="L802" s="53" t="s">
        <v>161</v>
      </c>
      <c r="M802" s="54">
        <v>0.51951388888888894</v>
      </c>
      <c r="N802" s="53">
        <v>4.3</v>
      </c>
      <c r="O802" s="53" t="s">
        <v>161</v>
      </c>
      <c r="P802" s="54">
        <v>0.51817129629629632</v>
      </c>
      <c r="Q802" s="53">
        <v>2.4</v>
      </c>
      <c r="R802" s="53" t="s">
        <v>160</v>
      </c>
      <c r="S802" s="53">
        <v>0.7</v>
      </c>
      <c r="T802" s="53">
        <v>50</v>
      </c>
      <c r="U802" s="53">
        <v>1045</v>
      </c>
      <c r="V802" s="53">
        <v>489703</v>
      </c>
      <c r="W802" s="53">
        <v>816</v>
      </c>
      <c r="X802" s="53">
        <v>0.48399999999999999</v>
      </c>
      <c r="Y802" s="53">
        <v>19.260000000000002</v>
      </c>
      <c r="Z802" s="11">
        <f t="shared" si="2084"/>
        <v>151.19999999999999</v>
      </c>
      <c r="AA802" s="11">
        <f t="shared" si="2085"/>
        <v>10</v>
      </c>
      <c r="AB802" s="53">
        <f t="shared" si="2086"/>
        <v>0.18553852188102843</v>
      </c>
      <c r="AC802" s="63" t="s">
        <v>204</v>
      </c>
    </row>
    <row r="803" spans="1:46">
      <c r="A803" s="11">
        <v>803</v>
      </c>
      <c r="B803" s="57">
        <v>44932</v>
      </c>
      <c r="C803" s="54">
        <v>0.52777777777777779</v>
      </c>
      <c r="D803" s="53">
        <v>17</v>
      </c>
      <c r="E803" s="53">
        <v>14.1</v>
      </c>
      <c r="F803" s="53">
        <v>0</v>
      </c>
      <c r="G803" s="53">
        <v>10.9</v>
      </c>
      <c r="H803" s="53">
        <v>0.29699999999999999</v>
      </c>
      <c r="I803" s="53">
        <v>2.8</v>
      </c>
      <c r="J803" s="53" t="s">
        <v>160</v>
      </c>
      <c r="K803" s="53">
        <v>3.1</v>
      </c>
      <c r="L803" s="53" t="s">
        <v>160</v>
      </c>
      <c r="M803" s="54">
        <v>0.52483796296296303</v>
      </c>
      <c r="N803" s="53">
        <v>4.7</v>
      </c>
      <c r="O803" s="53" t="s">
        <v>160</v>
      </c>
      <c r="P803" s="54">
        <v>0.52105324074074078</v>
      </c>
      <c r="Q803" s="53">
        <v>2.6</v>
      </c>
      <c r="R803" s="53" t="s">
        <v>156</v>
      </c>
      <c r="S803" s="53">
        <v>0.8</v>
      </c>
      <c r="T803" s="53">
        <v>46.4</v>
      </c>
      <c r="U803" s="53">
        <v>983</v>
      </c>
      <c r="V803" s="53">
        <v>554780</v>
      </c>
      <c r="W803" s="53">
        <v>925</v>
      </c>
      <c r="X803" s="53">
        <v>0.48399999999999999</v>
      </c>
      <c r="Y803" s="53">
        <v>19.260000000000002</v>
      </c>
      <c r="Z803" s="11">
        <f t="shared" si="2084"/>
        <v>178.2</v>
      </c>
      <c r="AA803" s="11">
        <f t="shared" si="2085"/>
        <v>10</v>
      </c>
      <c r="AB803" s="53">
        <f t="shared" si="2086"/>
        <v>0.18553852188102843</v>
      </c>
      <c r="AC803" s="63" t="s">
        <v>204</v>
      </c>
    </row>
    <row r="804" spans="1:46">
      <c r="A804" s="11">
        <v>804</v>
      </c>
      <c r="B804" s="57">
        <v>44932</v>
      </c>
      <c r="C804" s="54">
        <v>0.53472222222222221</v>
      </c>
      <c r="D804" s="53">
        <v>16.8</v>
      </c>
      <c r="E804" s="53">
        <v>14</v>
      </c>
      <c r="F804" s="53">
        <v>0</v>
      </c>
      <c r="G804" s="53">
        <v>11.2</v>
      </c>
      <c r="H804" s="53">
        <v>0.26</v>
      </c>
      <c r="I804" s="53">
        <v>3.1</v>
      </c>
      <c r="J804" s="53" t="s">
        <v>160</v>
      </c>
      <c r="K804" s="53">
        <v>3.1</v>
      </c>
      <c r="L804" s="53" t="s">
        <v>160</v>
      </c>
      <c r="M804" s="54">
        <v>0.53472222222222221</v>
      </c>
      <c r="N804" s="53">
        <v>5.5</v>
      </c>
      <c r="O804" s="53" t="s">
        <v>161</v>
      </c>
      <c r="P804" s="54">
        <v>0.53393518518518512</v>
      </c>
      <c r="Q804" s="53">
        <v>4.5999999999999996</v>
      </c>
      <c r="R804" s="53" t="s">
        <v>161</v>
      </c>
      <c r="S804" s="53">
        <v>1.1000000000000001</v>
      </c>
      <c r="T804" s="53">
        <v>45.7</v>
      </c>
      <c r="U804" s="53">
        <v>798</v>
      </c>
      <c r="V804" s="53">
        <v>501855</v>
      </c>
      <c r="W804" s="53">
        <v>836</v>
      </c>
      <c r="X804" s="53">
        <v>0.48399999999999999</v>
      </c>
      <c r="Y804" s="53">
        <v>19.23</v>
      </c>
      <c r="Z804" s="11">
        <f t="shared" si="2084"/>
        <v>156</v>
      </c>
      <c r="AA804" s="11">
        <f t="shared" si="2085"/>
        <v>10</v>
      </c>
      <c r="AB804" s="53">
        <f t="shared" si="2086"/>
        <v>0.18553852188102843</v>
      </c>
      <c r="AC804" s="63" t="s">
        <v>204</v>
      </c>
    </row>
    <row r="805" spans="1:46">
      <c r="A805" s="11">
        <v>805</v>
      </c>
      <c r="B805" s="57">
        <v>44932</v>
      </c>
      <c r="C805" s="54">
        <v>0.54166666666666663</v>
      </c>
      <c r="D805" s="53">
        <v>16.600000000000001</v>
      </c>
      <c r="E805" s="53">
        <v>14</v>
      </c>
      <c r="F805" s="53">
        <v>0</v>
      </c>
      <c r="G805" s="53">
        <v>10.6</v>
      </c>
      <c r="H805" s="53">
        <v>0.17299999999999999</v>
      </c>
      <c r="I805" s="53">
        <v>3.1</v>
      </c>
      <c r="J805" s="53" t="s">
        <v>161</v>
      </c>
      <c r="K805" s="53">
        <v>3.5</v>
      </c>
      <c r="L805" s="53" t="s">
        <v>160</v>
      </c>
      <c r="M805" s="54">
        <v>0.53684027777777776</v>
      </c>
      <c r="N805" s="53">
        <v>5.6</v>
      </c>
      <c r="O805" s="53" t="s">
        <v>161</v>
      </c>
      <c r="P805" s="54">
        <v>0.53589120370370369</v>
      </c>
      <c r="Q805" s="53">
        <v>3.3</v>
      </c>
      <c r="R805" s="53" t="s">
        <v>161</v>
      </c>
      <c r="S805" s="53">
        <v>0.6</v>
      </c>
      <c r="T805" s="53">
        <v>46.8</v>
      </c>
      <c r="U805" s="53">
        <v>633</v>
      </c>
      <c r="V805" s="53">
        <v>363262</v>
      </c>
      <c r="W805" s="53">
        <v>605</v>
      </c>
      <c r="X805" s="53">
        <v>0.48399999999999999</v>
      </c>
      <c r="Y805" s="53">
        <v>19.22</v>
      </c>
      <c r="Z805" s="11">
        <f t="shared" si="2084"/>
        <v>103.8</v>
      </c>
      <c r="AA805" s="11">
        <f t="shared" si="2085"/>
        <v>0</v>
      </c>
      <c r="AB805" s="53">
        <f t="shared" si="2086"/>
        <v>0.18553852188102843</v>
      </c>
      <c r="AC805" s="63" t="s">
        <v>204</v>
      </c>
      <c r="AE805" s="11">
        <f t="shared" ref="AE805" si="2151">SUM(F805:F810)</f>
        <v>0</v>
      </c>
      <c r="AF805" s="11">
        <f t="shared" ref="AF805" si="2152">AVERAGE(AB805:AB810)</f>
        <v>0.1855385218810284</v>
      </c>
      <c r="AG805" s="11">
        <f t="shared" ref="AG805" si="2153">AVERAGE(G805:G810)</f>
        <v>11.033333333333333</v>
      </c>
      <c r="AH805" s="11" t="e">
        <f t="shared" ref="AH805" si="2154">AVERAGE(AC805:AC810)</f>
        <v>#DIV/0!</v>
      </c>
      <c r="AI805" s="11">
        <f t="shared" ref="AI805" si="2155">AVERAGE(T805:T810)</f>
        <v>47.283333333333339</v>
      </c>
      <c r="AJ805" s="11">
        <f t="shared" ref="AJ805" si="2156">SUMIF(H805:H810,"&gt;0",H805:H810)</f>
        <v>1.2489999999999999</v>
      </c>
      <c r="AK805" s="17">
        <f t="shared" ref="AK805" si="2157">SUM(AA805:AA810)/60</f>
        <v>0.66666666666666663</v>
      </c>
      <c r="AL805" s="17">
        <f t="shared" ref="AL805" si="2158">SUM(V805:V810)</f>
        <v>2467119</v>
      </c>
      <c r="AM805" s="17">
        <f t="shared" ref="AM805" si="2159">AVERAGE(W805:W810)</f>
        <v>685.33333333333337</v>
      </c>
      <c r="AN805" s="11">
        <f t="shared" ref="AN805" si="2160">AVERAGE(I805:I810)</f>
        <v>2.8833333333333333</v>
      </c>
      <c r="AO805" s="11">
        <f t="shared" ref="AO805" si="2161">MAX(K805:K810)</f>
        <v>3.5</v>
      </c>
      <c r="AP805" s="13" t="str">
        <f t="shared" ref="AP805" ca="1" si="2162">INDIRECT(ADDRESS(MATCH(AO805,K805:K810,0)+A805-1,12))</f>
        <v>SW</v>
      </c>
      <c r="AQ805" s="13">
        <f t="shared" ref="AQ805" ca="1" si="2163">INDIRECT(ADDRESS(MATCH(AO805,K805:K810,0)+A805-1,13))</f>
        <v>0.53684027777777776</v>
      </c>
      <c r="AR805" s="11">
        <f t="shared" ref="AR805" si="2164">MAX(N805:N810)</f>
        <v>6.6</v>
      </c>
      <c r="AS805" s="13" t="str">
        <f t="shared" ref="AS805" ca="1" si="2165">INDIRECT(ADDRESS(MATCH(AR805,N805:N810,0)+A805-1,15))</f>
        <v>SSW</v>
      </c>
      <c r="AT805" s="13">
        <f t="shared" ref="AT805" ca="1" si="2166">INDIRECT(ADDRESS(MATCH(AR805,N805:N810,0)+A805-1,16))</f>
        <v>0.55434027777777783</v>
      </c>
    </row>
    <row r="806" spans="1:46">
      <c r="A806" s="11">
        <v>806</v>
      </c>
      <c r="B806" s="57">
        <v>44932</v>
      </c>
      <c r="C806" s="54">
        <v>0.54861111111111105</v>
      </c>
      <c r="D806" s="53">
        <v>16.3</v>
      </c>
      <c r="E806" s="53">
        <v>14.1</v>
      </c>
      <c r="F806" s="53">
        <v>0</v>
      </c>
      <c r="G806" s="53">
        <v>10.8</v>
      </c>
      <c r="H806" s="53">
        <v>0.19</v>
      </c>
      <c r="I806" s="53">
        <v>2.6</v>
      </c>
      <c r="J806" s="53" t="s">
        <v>160</v>
      </c>
      <c r="K806" s="53">
        <v>3.1</v>
      </c>
      <c r="L806" s="53" t="s">
        <v>161</v>
      </c>
      <c r="M806" s="54">
        <v>0.54167824074074067</v>
      </c>
      <c r="N806" s="53">
        <v>6.2</v>
      </c>
      <c r="O806" s="53" t="s">
        <v>161</v>
      </c>
      <c r="P806" s="54">
        <v>0.54469907407407414</v>
      </c>
      <c r="Q806" s="53">
        <v>2.4</v>
      </c>
      <c r="R806" s="53" t="s">
        <v>156</v>
      </c>
      <c r="S806" s="53">
        <v>0.8</v>
      </c>
      <c r="T806" s="53">
        <v>48</v>
      </c>
      <c r="U806" s="53">
        <v>627</v>
      </c>
      <c r="V806" s="53">
        <v>369406</v>
      </c>
      <c r="W806" s="53">
        <v>616</v>
      </c>
      <c r="X806" s="53">
        <v>0.48399999999999999</v>
      </c>
      <c r="Y806" s="53">
        <v>19.22</v>
      </c>
      <c r="Z806" s="11">
        <f t="shared" si="2084"/>
        <v>114</v>
      </c>
      <c r="AA806" s="11">
        <f t="shared" si="2085"/>
        <v>0</v>
      </c>
      <c r="AB806" s="53">
        <f t="shared" si="2086"/>
        <v>0.18553852188102843</v>
      </c>
      <c r="AC806" s="63" t="s">
        <v>204</v>
      </c>
    </row>
    <row r="807" spans="1:46">
      <c r="A807" s="11">
        <v>807</v>
      </c>
      <c r="B807" s="57">
        <v>44932</v>
      </c>
      <c r="C807" s="54">
        <v>0.55555555555555558</v>
      </c>
      <c r="D807" s="53">
        <v>15.9</v>
      </c>
      <c r="E807" s="53">
        <v>14.1</v>
      </c>
      <c r="F807" s="53">
        <v>0</v>
      </c>
      <c r="G807" s="53">
        <v>11.3</v>
      </c>
      <c r="H807" s="53">
        <v>0.23599999999999999</v>
      </c>
      <c r="I807" s="53">
        <v>2.8</v>
      </c>
      <c r="J807" s="53" t="s">
        <v>160</v>
      </c>
      <c r="K807" s="53">
        <v>3</v>
      </c>
      <c r="L807" s="53" t="s">
        <v>156</v>
      </c>
      <c r="M807" s="54">
        <v>0.55141203703703701</v>
      </c>
      <c r="N807" s="53">
        <v>6.6</v>
      </c>
      <c r="O807" s="53" t="s">
        <v>156</v>
      </c>
      <c r="P807" s="54">
        <v>0.55434027777777783</v>
      </c>
      <c r="Q807" s="53">
        <v>2.9</v>
      </c>
      <c r="R807" s="53" t="s">
        <v>156</v>
      </c>
      <c r="S807" s="53">
        <v>1</v>
      </c>
      <c r="T807" s="53">
        <v>49.5</v>
      </c>
      <c r="U807" s="53">
        <v>776</v>
      </c>
      <c r="V807" s="53">
        <v>449830</v>
      </c>
      <c r="W807" s="53">
        <v>750</v>
      </c>
      <c r="X807" s="53">
        <v>0.48399999999999999</v>
      </c>
      <c r="Y807" s="53">
        <v>19.190000000000001</v>
      </c>
      <c r="Z807" s="11">
        <f t="shared" si="2084"/>
        <v>141.6</v>
      </c>
      <c r="AA807" s="11">
        <f t="shared" si="2085"/>
        <v>10</v>
      </c>
      <c r="AB807" s="53">
        <f t="shared" si="2086"/>
        <v>0.18553852188102843</v>
      </c>
      <c r="AC807" s="63" t="s">
        <v>204</v>
      </c>
    </row>
    <row r="808" spans="1:46">
      <c r="A808" s="11">
        <v>808</v>
      </c>
      <c r="B808" s="57">
        <v>44932</v>
      </c>
      <c r="C808" s="54">
        <v>0.5625</v>
      </c>
      <c r="D808" s="53">
        <v>15.7</v>
      </c>
      <c r="E808" s="53">
        <v>14.1</v>
      </c>
      <c r="F808" s="53">
        <v>0</v>
      </c>
      <c r="G808" s="53">
        <v>10.9</v>
      </c>
      <c r="H808" s="53">
        <v>0.22600000000000001</v>
      </c>
      <c r="I808" s="53">
        <v>3.2</v>
      </c>
      <c r="J808" s="53" t="s">
        <v>161</v>
      </c>
      <c r="K808" s="53">
        <v>3.2</v>
      </c>
      <c r="L808" s="53" t="s">
        <v>161</v>
      </c>
      <c r="M808" s="54">
        <v>0.5625</v>
      </c>
      <c r="N808" s="53">
        <v>5.7</v>
      </c>
      <c r="O808" s="53" t="s">
        <v>160</v>
      </c>
      <c r="P808" s="54">
        <v>0.55724537037037036</v>
      </c>
      <c r="Q808" s="53">
        <v>4.8</v>
      </c>
      <c r="R808" s="53" t="s">
        <v>161</v>
      </c>
      <c r="S808" s="53">
        <v>0.8</v>
      </c>
      <c r="T808" s="53">
        <v>46.4</v>
      </c>
      <c r="U808" s="53">
        <v>658</v>
      </c>
      <c r="V808" s="53">
        <v>447505</v>
      </c>
      <c r="W808" s="53">
        <v>746</v>
      </c>
      <c r="X808" s="53">
        <v>0.48399999999999999</v>
      </c>
      <c r="Y808" s="53">
        <v>19.149999999999999</v>
      </c>
      <c r="Z808" s="11">
        <f t="shared" si="2084"/>
        <v>135.6</v>
      </c>
      <c r="AA808" s="11">
        <f t="shared" si="2085"/>
        <v>10</v>
      </c>
      <c r="AB808" s="53">
        <f t="shared" si="2086"/>
        <v>0.18553852188102843</v>
      </c>
      <c r="AC808" s="63" t="s">
        <v>204</v>
      </c>
    </row>
    <row r="809" spans="1:46">
      <c r="A809" s="11">
        <v>809</v>
      </c>
      <c r="B809" s="57">
        <v>44932</v>
      </c>
      <c r="C809" s="54">
        <v>0.56944444444444442</v>
      </c>
      <c r="D809" s="53">
        <v>15.5</v>
      </c>
      <c r="E809" s="53">
        <v>14.1</v>
      </c>
      <c r="F809" s="53">
        <v>0</v>
      </c>
      <c r="G809" s="53">
        <v>11.3</v>
      </c>
      <c r="H809" s="53">
        <v>0.216</v>
      </c>
      <c r="I809" s="53">
        <v>2.8</v>
      </c>
      <c r="J809" s="53" t="s">
        <v>156</v>
      </c>
      <c r="K809" s="53">
        <v>3.3</v>
      </c>
      <c r="L809" s="53" t="s">
        <v>161</v>
      </c>
      <c r="M809" s="54">
        <v>0.56304398148148149</v>
      </c>
      <c r="N809" s="53">
        <v>5.3</v>
      </c>
      <c r="O809" s="53" t="s">
        <v>161</v>
      </c>
      <c r="P809" s="54">
        <v>0.56252314814814819</v>
      </c>
      <c r="Q809" s="53">
        <v>2.2000000000000002</v>
      </c>
      <c r="R809" s="53" t="s">
        <v>153</v>
      </c>
      <c r="S809" s="53">
        <v>0.9</v>
      </c>
      <c r="T809" s="53">
        <v>46.2</v>
      </c>
      <c r="U809" s="53">
        <v>830</v>
      </c>
      <c r="V809" s="53">
        <v>425466</v>
      </c>
      <c r="W809" s="53">
        <v>709</v>
      </c>
      <c r="X809" s="53">
        <v>0.48399999999999999</v>
      </c>
      <c r="Y809" s="53">
        <v>19.2</v>
      </c>
      <c r="Z809" s="11">
        <f t="shared" si="2084"/>
        <v>129.6</v>
      </c>
      <c r="AA809" s="11">
        <f t="shared" si="2085"/>
        <v>10</v>
      </c>
      <c r="AB809" s="53">
        <f t="shared" si="2086"/>
        <v>0.18553852188102843</v>
      </c>
      <c r="AC809" s="63" t="s">
        <v>204</v>
      </c>
    </row>
    <row r="810" spans="1:46">
      <c r="A810" s="11">
        <v>810</v>
      </c>
      <c r="B810" s="57">
        <v>44932</v>
      </c>
      <c r="C810" s="54">
        <v>0.57638888888888895</v>
      </c>
      <c r="D810" s="53">
        <v>15.4</v>
      </c>
      <c r="E810" s="53">
        <v>14.1</v>
      </c>
      <c r="F810" s="53">
        <v>0</v>
      </c>
      <c r="G810" s="53">
        <v>11.3</v>
      </c>
      <c r="H810" s="53">
        <v>0.20799999999999999</v>
      </c>
      <c r="I810" s="53">
        <v>2.8</v>
      </c>
      <c r="J810" s="53" t="s">
        <v>160</v>
      </c>
      <c r="K810" s="53">
        <v>2.8</v>
      </c>
      <c r="L810" s="53" t="s">
        <v>156</v>
      </c>
      <c r="M810" s="54">
        <v>0.56945601851851857</v>
      </c>
      <c r="N810" s="53">
        <v>5.3</v>
      </c>
      <c r="O810" s="53" t="s">
        <v>160</v>
      </c>
      <c r="P810" s="54">
        <v>0.57560185185185186</v>
      </c>
      <c r="Q810" s="53">
        <v>3.9</v>
      </c>
      <c r="R810" s="53" t="s">
        <v>160</v>
      </c>
      <c r="S810" s="53">
        <v>0.9</v>
      </c>
      <c r="T810" s="53">
        <v>46.8</v>
      </c>
      <c r="U810" s="53">
        <v>701</v>
      </c>
      <c r="V810" s="53">
        <v>411650</v>
      </c>
      <c r="W810" s="53">
        <v>686</v>
      </c>
      <c r="X810" s="53">
        <v>0.48399999999999999</v>
      </c>
      <c r="Y810" s="53">
        <v>19.18</v>
      </c>
      <c r="Z810" s="11">
        <f t="shared" si="2084"/>
        <v>124.8</v>
      </c>
      <c r="AA810" s="11">
        <f t="shared" si="2085"/>
        <v>10</v>
      </c>
      <c r="AB810" s="53">
        <f t="shared" si="2086"/>
        <v>0.18553852188102843</v>
      </c>
      <c r="AC810" s="63" t="s">
        <v>204</v>
      </c>
    </row>
    <row r="811" spans="1:46">
      <c r="A811" s="11">
        <v>811</v>
      </c>
      <c r="B811" s="57">
        <v>44932</v>
      </c>
      <c r="C811" s="54">
        <v>0.58333333333333337</v>
      </c>
      <c r="D811" s="53">
        <v>15.2</v>
      </c>
      <c r="E811" s="53">
        <v>14.1</v>
      </c>
      <c r="F811" s="53">
        <v>0</v>
      </c>
      <c r="G811" s="53">
        <v>11.1</v>
      </c>
      <c r="H811" s="53">
        <v>0.21</v>
      </c>
      <c r="I811" s="53">
        <v>2.2000000000000002</v>
      </c>
      <c r="J811" s="53" t="s">
        <v>161</v>
      </c>
      <c r="K811" s="53">
        <v>3</v>
      </c>
      <c r="L811" s="53" t="s">
        <v>161</v>
      </c>
      <c r="M811" s="54">
        <v>0.57810185185185181</v>
      </c>
      <c r="N811" s="53">
        <v>5</v>
      </c>
      <c r="O811" s="53" t="s">
        <v>160</v>
      </c>
      <c r="P811" s="54">
        <v>0.57693287037037033</v>
      </c>
      <c r="Q811" s="53">
        <v>2.1</v>
      </c>
      <c r="R811" s="53" t="s">
        <v>156</v>
      </c>
      <c r="S811" s="53">
        <v>0.8</v>
      </c>
      <c r="T811" s="53">
        <v>49.4</v>
      </c>
      <c r="U811" s="53">
        <v>763</v>
      </c>
      <c r="V811" s="53">
        <v>404001</v>
      </c>
      <c r="W811" s="53">
        <v>673</v>
      </c>
      <c r="X811" s="53">
        <v>0.48399999999999999</v>
      </c>
      <c r="Y811" s="53">
        <v>19.2</v>
      </c>
      <c r="Z811" s="11">
        <f t="shared" si="2084"/>
        <v>126</v>
      </c>
      <c r="AA811" s="11">
        <f t="shared" si="2085"/>
        <v>10</v>
      </c>
      <c r="AB811" s="53">
        <f t="shared" si="2086"/>
        <v>0.18553852188102843</v>
      </c>
      <c r="AC811" s="63" t="s">
        <v>204</v>
      </c>
      <c r="AE811" s="11">
        <f t="shared" ref="AE811" si="2167">SUM(F811:F816)</f>
        <v>0</v>
      </c>
      <c r="AF811" s="11">
        <f t="shared" ref="AF811" si="2168">AVERAGE(AB811:AB816)</f>
        <v>0.1855385218810284</v>
      </c>
      <c r="AG811" s="11">
        <f t="shared" ref="AG811" si="2169">AVERAGE(G811:G816)</f>
        <v>10.783333333333331</v>
      </c>
      <c r="AH811" s="11" t="e">
        <f t="shared" ref="AH811" si="2170">AVERAGE(AC811:AC816)</f>
        <v>#DIV/0!</v>
      </c>
      <c r="AI811" s="11">
        <f t="shared" ref="AI811" si="2171">AVERAGE(T811:T816)</f>
        <v>50.333333333333336</v>
      </c>
      <c r="AJ811" s="11">
        <f t="shared" ref="AJ811" si="2172">SUMIF(H811:H816,"&gt;0",H811:H816)</f>
        <v>0.8889999999999999</v>
      </c>
      <c r="AK811" s="17">
        <f t="shared" ref="AK811" si="2173">SUM(AA811:AA816)/60</f>
        <v>0.33333333333333331</v>
      </c>
      <c r="AL811" s="17">
        <f t="shared" ref="AL811" si="2174">SUM(V811:V816)</f>
        <v>1772735</v>
      </c>
      <c r="AM811" s="17">
        <f t="shared" ref="AM811" si="2175">AVERAGE(W811:W816)</f>
        <v>492.33333333333331</v>
      </c>
      <c r="AN811" s="11">
        <f t="shared" ref="AN811" si="2176">AVERAGE(I811:I816)</f>
        <v>2.3666666666666667</v>
      </c>
      <c r="AO811" s="11">
        <f t="shared" ref="AO811" si="2177">MAX(K811:K816)</f>
        <v>3</v>
      </c>
      <c r="AP811" s="13" t="str">
        <f t="shared" ref="AP811" ca="1" si="2178">INDIRECT(ADDRESS(MATCH(AO811,K811:K816,0)+A811-1,12))</f>
        <v>WSW</v>
      </c>
      <c r="AQ811" s="13">
        <f t="shared" ref="AQ811" ca="1" si="2179">INDIRECT(ADDRESS(MATCH(AO811,K811:K816,0)+A811-1,13))</f>
        <v>0.57810185185185181</v>
      </c>
      <c r="AR811" s="11">
        <f t="shared" ref="AR811" si="2180">MAX(N811:N816)</f>
        <v>5</v>
      </c>
      <c r="AS811" s="13" t="str">
        <f t="shared" ref="AS811" ca="1" si="2181">INDIRECT(ADDRESS(MATCH(AR811,N811:N816,0)+A811-1,15))</f>
        <v>SW</v>
      </c>
      <c r="AT811" s="13">
        <f t="shared" ref="AT811" ca="1" si="2182">INDIRECT(ADDRESS(MATCH(AR811,N811:N816,0)+A811-1,16))</f>
        <v>0.57693287037037033</v>
      </c>
    </row>
    <row r="812" spans="1:46">
      <c r="A812" s="11">
        <v>812</v>
      </c>
      <c r="B812" s="57">
        <v>44932</v>
      </c>
      <c r="C812" s="54">
        <v>0.59027777777777779</v>
      </c>
      <c r="D812" s="53">
        <v>15.2</v>
      </c>
      <c r="E812" s="53">
        <v>14.1</v>
      </c>
      <c r="F812" s="53">
        <v>0</v>
      </c>
      <c r="G812" s="53">
        <v>11.3</v>
      </c>
      <c r="H812" s="53">
        <v>0.21299999999999999</v>
      </c>
      <c r="I812" s="53">
        <v>2.5</v>
      </c>
      <c r="J812" s="53" t="s">
        <v>161</v>
      </c>
      <c r="K812" s="53">
        <v>2.5</v>
      </c>
      <c r="L812" s="53" t="s">
        <v>161</v>
      </c>
      <c r="M812" s="54">
        <v>0.59027777777777779</v>
      </c>
      <c r="N812" s="53">
        <v>4.4000000000000004</v>
      </c>
      <c r="O812" s="53" t="s">
        <v>160</v>
      </c>
      <c r="P812" s="54">
        <v>0.58877314814814818</v>
      </c>
      <c r="Q812" s="53">
        <v>2.6</v>
      </c>
      <c r="R812" s="53" t="s">
        <v>161</v>
      </c>
      <c r="S812" s="53">
        <v>0.8</v>
      </c>
      <c r="T812" s="53">
        <v>48.2</v>
      </c>
      <c r="U812" s="53">
        <v>592</v>
      </c>
      <c r="V812" s="53">
        <v>418080</v>
      </c>
      <c r="W812" s="53">
        <v>697</v>
      </c>
      <c r="X812" s="53">
        <v>0.48399999999999999</v>
      </c>
      <c r="Y812" s="53">
        <v>19.2</v>
      </c>
      <c r="Z812" s="11">
        <f t="shared" si="2084"/>
        <v>127.80000000000003</v>
      </c>
      <c r="AA812" s="11">
        <f t="shared" si="2085"/>
        <v>10</v>
      </c>
      <c r="AB812" s="53">
        <f t="shared" si="2086"/>
        <v>0.18553852188102843</v>
      </c>
      <c r="AC812" s="63" t="s">
        <v>204</v>
      </c>
    </row>
    <row r="813" spans="1:46">
      <c r="A813" s="11">
        <v>813</v>
      </c>
      <c r="B813" s="57">
        <v>44932</v>
      </c>
      <c r="C813" s="54">
        <v>0.59722222222222221</v>
      </c>
      <c r="D813" s="53">
        <v>15.1</v>
      </c>
      <c r="E813" s="53">
        <v>14.1</v>
      </c>
      <c r="F813" s="53">
        <v>0</v>
      </c>
      <c r="G813" s="53">
        <v>11</v>
      </c>
      <c r="H813" s="53">
        <v>0.156</v>
      </c>
      <c r="I813" s="53">
        <v>2.5</v>
      </c>
      <c r="J813" s="53" t="s">
        <v>160</v>
      </c>
      <c r="K813" s="53">
        <v>2.8</v>
      </c>
      <c r="L813" s="53" t="s">
        <v>160</v>
      </c>
      <c r="M813" s="54">
        <v>0.59524305555555557</v>
      </c>
      <c r="N813" s="53">
        <v>4.5999999999999996</v>
      </c>
      <c r="O813" s="53" t="s">
        <v>161</v>
      </c>
      <c r="P813" s="54">
        <v>0.59072916666666664</v>
      </c>
      <c r="Q813" s="53">
        <v>2.7</v>
      </c>
      <c r="R813" s="53" t="s">
        <v>161</v>
      </c>
      <c r="S813" s="53">
        <v>0.7</v>
      </c>
      <c r="T813" s="53">
        <v>50.6</v>
      </c>
      <c r="U813" s="53">
        <v>458</v>
      </c>
      <c r="V813" s="53">
        <v>309353</v>
      </c>
      <c r="W813" s="53">
        <v>516</v>
      </c>
      <c r="X813" s="53">
        <v>0.48399999999999999</v>
      </c>
      <c r="Y813" s="53">
        <v>19.170000000000002</v>
      </c>
      <c r="Z813" s="11">
        <f t="shared" si="2084"/>
        <v>93.600000000000009</v>
      </c>
      <c r="AA813" s="11">
        <f t="shared" si="2085"/>
        <v>0</v>
      </c>
      <c r="AB813" s="53">
        <f t="shared" si="2086"/>
        <v>0.18553852188102843</v>
      </c>
      <c r="AC813" s="63" t="s">
        <v>204</v>
      </c>
    </row>
    <row r="814" spans="1:46">
      <c r="A814" s="11">
        <v>814</v>
      </c>
      <c r="B814" s="57">
        <v>44932</v>
      </c>
      <c r="C814" s="54">
        <v>0.60416666666666663</v>
      </c>
      <c r="D814" s="53">
        <v>14.9</v>
      </c>
      <c r="E814" s="53">
        <v>14.1</v>
      </c>
      <c r="F814" s="53">
        <v>0</v>
      </c>
      <c r="G814" s="53">
        <v>10.5</v>
      </c>
      <c r="H814" s="53">
        <v>0.12</v>
      </c>
      <c r="I814" s="53">
        <v>2.4</v>
      </c>
      <c r="J814" s="53" t="s">
        <v>160</v>
      </c>
      <c r="K814" s="53">
        <v>2.6</v>
      </c>
      <c r="L814" s="53" t="s">
        <v>161</v>
      </c>
      <c r="M814" s="54">
        <v>0.60146990740740736</v>
      </c>
      <c r="N814" s="53">
        <v>4.0999999999999996</v>
      </c>
      <c r="O814" s="53" t="s">
        <v>161</v>
      </c>
      <c r="P814" s="54">
        <v>0.60062499999999996</v>
      </c>
      <c r="Q814" s="53">
        <v>2.7</v>
      </c>
      <c r="R814" s="53" t="s">
        <v>154</v>
      </c>
      <c r="S814" s="53">
        <v>0.8</v>
      </c>
      <c r="T814" s="53">
        <v>50.7</v>
      </c>
      <c r="U814" s="53">
        <v>339</v>
      </c>
      <c r="V814" s="53">
        <v>246739</v>
      </c>
      <c r="W814" s="53">
        <v>411</v>
      </c>
      <c r="X814" s="53">
        <v>0.48399999999999999</v>
      </c>
      <c r="Y814" s="53">
        <v>19.149999999999999</v>
      </c>
      <c r="Z814" s="11">
        <f t="shared" si="2084"/>
        <v>72</v>
      </c>
      <c r="AA814" s="11">
        <f t="shared" si="2085"/>
        <v>0</v>
      </c>
      <c r="AB814" s="53">
        <f t="shared" si="2086"/>
        <v>0.18553852188102843</v>
      </c>
      <c r="AC814" s="63" t="s">
        <v>204</v>
      </c>
    </row>
    <row r="815" spans="1:46">
      <c r="A815" s="11">
        <v>815</v>
      </c>
      <c r="B815" s="57">
        <v>44932</v>
      </c>
      <c r="C815" s="54">
        <v>0.61111111111111105</v>
      </c>
      <c r="D815" s="53">
        <v>14.5</v>
      </c>
      <c r="E815" s="53">
        <v>14.1</v>
      </c>
      <c r="F815" s="53">
        <v>0</v>
      </c>
      <c r="G815" s="53">
        <v>10.199999999999999</v>
      </c>
      <c r="H815" s="53">
        <v>0.08</v>
      </c>
      <c r="I815" s="53">
        <v>2.5</v>
      </c>
      <c r="J815" s="53" t="s">
        <v>160</v>
      </c>
      <c r="K815" s="53">
        <v>2.5</v>
      </c>
      <c r="L815" s="53" t="s">
        <v>160</v>
      </c>
      <c r="M815" s="54">
        <v>0.61093750000000002</v>
      </c>
      <c r="N815" s="53">
        <v>3.7</v>
      </c>
      <c r="O815" s="53" t="s">
        <v>160</v>
      </c>
      <c r="P815" s="54">
        <v>0.60752314814814812</v>
      </c>
      <c r="Q815" s="53">
        <v>3.1</v>
      </c>
      <c r="R815" s="53" t="s">
        <v>156</v>
      </c>
      <c r="S815" s="53">
        <v>0.5</v>
      </c>
      <c r="T815" s="53">
        <v>51.5</v>
      </c>
      <c r="U815" s="53">
        <v>297</v>
      </c>
      <c r="V815" s="53">
        <v>171767</v>
      </c>
      <c r="W815" s="53">
        <v>286</v>
      </c>
      <c r="X815" s="53">
        <v>0.48399999999999999</v>
      </c>
      <c r="Y815" s="53">
        <v>19.13</v>
      </c>
      <c r="Z815" s="11">
        <f t="shared" si="2084"/>
        <v>48</v>
      </c>
      <c r="AA815" s="11">
        <f t="shared" si="2085"/>
        <v>0</v>
      </c>
      <c r="AB815" s="53">
        <f t="shared" si="2086"/>
        <v>0.18553852188102843</v>
      </c>
      <c r="AC815" s="63" t="s">
        <v>204</v>
      </c>
    </row>
    <row r="816" spans="1:46">
      <c r="A816" s="11">
        <v>816</v>
      </c>
      <c r="B816" s="57">
        <v>44932</v>
      </c>
      <c r="C816" s="54">
        <v>0.61805555555555558</v>
      </c>
      <c r="D816" s="53">
        <v>14.1</v>
      </c>
      <c r="E816" s="53">
        <v>14.1</v>
      </c>
      <c r="F816" s="53">
        <v>0</v>
      </c>
      <c r="G816" s="53">
        <v>10.6</v>
      </c>
      <c r="H816" s="53">
        <v>0.11</v>
      </c>
      <c r="I816" s="53">
        <v>2.1</v>
      </c>
      <c r="J816" s="53" t="s">
        <v>160</v>
      </c>
      <c r="K816" s="53">
        <v>2.5</v>
      </c>
      <c r="L816" s="53" t="s">
        <v>160</v>
      </c>
      <c r="M816" s="54">
        <v>0.61157407407407405</v>
      </c>
      <c r="N816" s="53">
        <v>3.7</v>
      </c>
      <c r="O816" s="53" t="s">
        <v>160</v>
      </c>
      <c r="P816" s="54">
        <v>0.61761574074074077</v>
      </c>
      <c r="Q816" s="53">
        <v>2.4</v>
      </c>
      <c r="R816" s="53" t="s">
        <v>161</v>
      </c>
      <c r="S816" s="53">
        <v>0.6</v>
      </c>
      <c r="T816" s="53">
        <v>51.6</v>
      </c>
      <c r="U816" s="53">
        <v>414</v>
      </c>
      <c r="V816" s="53">
        <v>222795</v>
      </c>
      <c r="W816" s="53">
        <v>371</v>
      </c>
      <c r="X816" s="53">
        <v>0.48399999999999999</v>
      </c>
      <c r="Y816" s="53">
        <v>19.13</v>
      </c>
      <c r="Z816" s="11">
        <f t="shared" si="2084"/>
        <v>66</v>
      </c>
      <c r="AA816" s="11">
        <f t="shared" si="2085"/>
        <v>0</v>
      </c>
      <c r="AB816" s="53">
        <f t="shared" si="2086"/>
        <v>0.18553852188102843</v>
      </c>
      <c r="AC816" s="63" t="s">
        <v>204</v>
      </c>
    </row>
    <row r="817" spans="1:46">
      <c r="A817" s="11">
        <v>817</v>
      </c>
      <c r="B817" s="57">
        <v>44932</v>
      </c>
      <c r="C817" s="54">
        <v>0.625</v>
      </c>
      <c r="D817" s="53">
        <v>13.7</v>
      </c>
      <c r="E817" s="53">
        <v>14.1</v>
      </c>
      <c r="F817" s="53">
        <v>0</v>
      </c>
      <c r="G817" s="53">
        <v>10.8</v>
      </c>
      <c r="H817" s="53">
        <v>0.129</v>
      </c>
      <c r="I817" s="53">
        <v>2.2999999999999998</v>
      </c>
      <c r="J817" s="53" t="s">
        <v>161</v>
      </c>
      <c r="K817" s="53">
        <v>2.5</v>
      </c>
      <c r="L817" s="53" t="s">
        <v>161</v>
      </c>
      <c r="M817" s="54">
        <v>0.62240740740740741</v>
      </c>
      <c r="N817" s="53">
        <v>4.4000000000000004</v>
      </c>
      <c r="O817" s="53" t="s">
        <v>156</v>
      </c>
      <c r="P817" s="54">
        <v>0.62481481481481482</v>
      </c>
      <c r="Q817" s="53">
        <v>3.1</v>
      </c>
      <c r="R817" s="53" t="s">
        <v>156</v>
      </c>
      <c r="S817" s="53">
        <v>0.8</v>
      </c>
      <c r="T817" s="53">
        <v>51.2</v>
      </c>
      <c r="U817" s="53">
        <v>357</v>
      </c>
      <c r="V817" s="53">
        <v>243214</v>
      </c>
      <c r="W817" s="53">
        <v>405</v>
      </c>
      <c r="X817" s="53">
        <v>0.48399999999999999</v>
      </c>
      <c r="Y817" s="53">
        <v>19.13</v>
      </c>
      <c r="Z817" s="11">
        <f t="shared" si="2084"/>
        <v>77.399999999999991</v>
      </c>
      <c r="AA817" s="11">
        <f t="shared" si="2085"/>
        <v>0</v>
      </c>
      <c r="AB817" s="53">
        <f t="shared" si="2086"/>
        <v>0.18553852188102843</v>
      </c>
      <c r="AC817" s="63" t="s">
        <v>204</v>
      </c>
      <c r="AE817" s="11">
        <f t="shared" ref="AE817" si="2183">SUM(F817:F822)</f>
        <v>0</v>
      </c>
      <c r="AF817" s="11">
        <f t="shared" ref="AF817" si="2184">AVERAGE(AB817:AB822)</f>
        <v>0.1855385218810284</v>
      </c>
      <c r="AG817" s="11">
        <f t="shared" ref="AG817" si="2185">AVERAGE(G817:G822)</f>
        <v>10.416666666666666</v>
      </c>
      <c r="AH817" s="11" t="e">
        <f t="shared" ref="AH817" si="2186">AVERAGE(AC817:AC822)</f>
        <v>#DIV/0!</v>
      </c>
      <c r="AI817" s="11">
        <f t="shared" ref="AI817" si="2187">AVERAGE(T817:T822)</f>
        <v>53.816666666666663</v>
      </c>
      <c r="AJ817" s="11">
        <f t="shared" ref="AJ817" si="2188">SUMIF(H817:H822,"&gt;0",H817:H822)</f>
        <v>0.54200000000000004</v>
      </c>
      <c r="AK817" s="17">
        <f t="shared" ref="AK817" si="2189">SUM(AA817:AA822)/60</f>
        <v>0</v>
      </c>
      <c r="AL817" s="17">
        <f t="shared" ref="AL817" si="2190">SUM(V817:V822)</f>
        <v>1070651</v>
      </c>
      <c r="AM817" s="17">
        <f t="shared" ref="AM817" si="2191">AVERAGE(W817:W822)</f>
        <v>297.33333333333331</v>
      </c>
      <c r="AN817" s="11">
        <f t="shared" ref="AN817" si="2192">AVERAGE(I817:I822)</f>
        <v>3.0666666666666664</v>
      </c>
      <c r="AO817" s="11">
        <f t="shared" ref="AO817" si="2193">MAX(K817:K822)</f>
        <v>3.7</v>
      </c>
      <c r="AP817" s="13" t="str">
        <f t="shared" ref="AP817" ca="1" si="2194">INDIRECT(ADDRESS(MATCH(AO817,K817:K822,0)+A817-1,12))</f>
        <v>SSW</v>
      </c>
      <c r="AQ817" s="13">
        <f t="shared" ref="AQ817" ca="1" si="2195">INDIRECT(ADDRESS(MATCH(AO817,K817:K822,0)+A817-1,13))</f>
        <v>0.64171296296296299</v>
      </c>
      <c r="AR817" s="11">
        <f t="shared" ref="AR817" si="2196">MAX(N817:N822)</f>
        <v>5.9</v>
      </c>
      <c r="AS817" s="13" t="str">
        <f t="shared" ref="AS817" ca="1" si="2197">INDIRECT(ADDRESS(MATCH(AR817,N817:N822,0)+A817-1,15))</f>
        <v>SSW</v>
      </c>
      <c r="AT817" s="13">
        <f t="shared" ref="AT817" ca="1" si="2198">INDIRECT(ADDRESS(MATCH(AR817,N817:N822,0)+A817-1,16))</f>
        <v>0.64968749999999997</v>
      </c>
    </row>
    <row r="818" spans="1:46">
      <c r="A818" s="11">
        <v>818</v>
      </c>
      <c r="B818" s="57">
        <v>44932</v>
      </c>
      <c r="C818" s="54">
        <v>0.63194444444444442</v>
      </c>
      <c r="D818" s="53">
        <v>13.5</v>
      </c>
      <c r="E818" s="53">
        <v>14.1</v>
      </c>
      <c r="F818" s="53">
        <v>0</v>
      </c>
      <c r="G818" s="53">
        <v>10.5</v>
      </c>
      <c r="H818" s="53">
        <v>0.10299999999999999</v>
      </c>
      <c r="I818" s="53">
        <v>2.8</v>
      </c>
      <c r="J818" s="53" t="s">
        <v>160</v>
      </c>
      <c r="K818" s="53">
        <v>2.8</v>
      </c>
      <c r="L818" s="53" t="s">
        <v>160</v>
      </c>
      <c r="M818" s="54">
        <v>0.63194444444444442</v>
      </c>
      <c r="N818" s="53">
        <v>5.0999999999999996</v>
      </c>
      <c r="O818" s="53" t="s">
        <v>160</v>
      </c>
      <c r="P818" s="54">
        <v>0.63179398148148147</v>
      </c>
      <c r="Q818" s="53">
        <v>4.7</v>
      </c>
      <c r="R818" s="53" t="s">
        <v>160</v>
      </c>
      <c r="S818" s="53">
        <v>0.9</v>
      </c>
      <c r="T818" s="53">
        <v>52</v>
      </c>
      <c r="U818" s="53">
        <v>326</v>
      </c>
      <c r="V818" s="53">
        <v>208606</v>
      </c>
      <c r="W818" s="53">
        <v>348</v>
      </c>
      <c r="X818" s="53">
        <v>0.48399999999999999</v>
      </c>
      <c r="Y818" s="53">
        <v>19.13</v>
      </c>
      <c r="Z818" s="11">
        <f t="shared" si="2084"/>
        <v>61.8</v>
      </c>
      <c r="AA818" s="11">
        <f t="shared" si="2085"/>
        <v>0</v>
      </c>
      <c r="AB818" s="53">
        <f t="shared" si="2086"/>
        <v>0.18553852188102843</v>
      </c>
      <c r="AC818" s="63" t="s">
        <v>204</v>
      </c>
    </row>
    <row r="819" spans="1:46">
      <c r="A819" s="11">
        <v>819</v>
      </c>
      <c r="B819" s="57">
        <v>44932</v>
      </c>
      <c r="C819" s="54">
        <v>0.63888888888888895</v>
      </c>
      <c r="D819" s="53">
        <v>13.3</v>
      </c>
      <c r="E819" s="53">
        <v>14.1</v>
      </c>
      <c r="F819" s="53">
        <v>0</v>
      </c>
      <c r="G819" s="53">
        <v>10.199999999999999</v>
      </c>
      <c r="H819" s="53">
        <v>7.8E-2</v>
      </c>
      <c r="I819" s="53">
        <v>3.3</v>
      </c>
      <c r="J819" s="53" t="s">
        <v>156</v>
      </c>
      <c r="K819" s="53">
        <v>3.4</v>
      </c>
      <c r="L819" s="53" t="s">
        <v>156</v>
      </c>
      <c r="M819" s="54">
        <v>0.63871527777777781</v>
      </c>
      <c r="N819" s="53">
        <v>5.7</v>
      </c>
      <c r="O819" s="53" t="s">
        <v>156</v>
      </c>
      <c r="P819" s="54">
        <v>0.63780092592592597</v>
      </c>
      <c r="Q819" s="53">
        <v>4.5</v>
      </c>
      <c r="R819" s="53" t="s">
        <v>156</v>
      </c>
      <c r="S819" s="53">
        <v>0.8</v>
      </c>
      <c r="T819" s="53">
        <v>53.7</v>
      </c>
      <c r="U819" s="53">
        <v>220</v>
      </c>
      <c r="V819" s="53">
        <v>166231</v>
      </c>
      <c r="W819" s="53">
        <v>277</v>
      </c>
      <c r="X819" s="53">
        <v>0.48399999999999999</v>
      </c>
      <c r="Y819" s="53">
        <v>19.12</v>
      </c>
      <c r="Z819" s="11">
        <f t="shared" si="2084"/>
        <v>46.800000000000004</v>
      </c>
      <c r="AA819" s="11">
        <f t="shared" si="2085"/>
        <v>0</v>
      </c>
      <c r="AB819" s="53">
        <f t="shared" si="2086"/>
        <v>0.18553852188102843</v>
      </c>
      <c r="AC819" s="63" t="s">
        <v>204</v>
      </c>
    </row>
    <row r="820" spans="1:46">
      <c r="A820" s="11">
        <v>820</v>
      </c>
      <c r="B820" s="57">
        <v>44932</v>
      </c>
      <c r="C820" s="54">
        <v>0.64583333333333337</v>
      </c>
      <c r="D820" s="53">
        <v>13</v>
      </c>
      <c r="E820" s="53">
        <v>14.1</v>
      </c>
      <c r="F820" s="53">
        <v>0</v>
      </c>
      <c r="G820" s="53">
        <v>10.3</v>
      </c>
      <c r="H820" s="53">
        <v>7.1999999999999995E-2</v>
      </c>
      <c r="I820" s="53">
        <v>3.3</v>
      </c>
      <c r="J820" s="53" t="s">
        <v>153</v>
      </c>
      <c r="K820" s="53">
        <v>3.7</v>
      </c>
      <c r="L820" s="53" t="s">
        <v>156</v>
      </c>
      <c r="M820" s="54">
        <v>0.64171296296296299</v>
      </c>
      <c r="N820" s="53">
        <v>5.0999999999999996</v>
      </c>
      <c r="O820" s="53" t="s">
        <v>156</v>
      </c>
      <c r="P820" s="54">
        <v>0.64059027777777777</v>
      </c>
      <c r="Q820" s="53">
        <v>2.6</v>
      </c>
      <c r="R820" s="53" t="s">
        <v>159</v>
      </c>
      <c r="S820" s="53">
        <v>0.7</v>
      </c>
      <c r="T820" s="53">
        <v>54.5</v>
      </c>
      <c r="U820" s="53">
        <v>281</v>
      </c>
      <c r="V820" s="53">
        <v>145180</v>
      </c>
      <c r="W820" s="53">
        <v>242</v>
      </c>
      <c r="X820" s="53">
        <v>0.48399999999999999</v>
      </c>
      <c r="Y820" s="53">
        <v>19.11</v>
      </c>
      <c r="Z820" s="11">
        <f t="shared" si="2084"/>
        <v>43.2</v>
      </c>
      <c r="AA820" s="11">
        <f t="shared" si="2085"/>
        <v>0</v>
      </c>
      <c r="AB820" s="53">
        <f t="shared" si="2086"/>
        <v>0.18553852188102843</v>
      </c>
      <c r="AC820" s="63" t="s">
        <v>204</v>
      </c>
    </row>
    <row r="821" spans="1:46">
      <c r="A821" s="11">
        <v>821</v>
      </c>
      <c r="B821" s="57">
        <v>44932</v>
      </c>
      <c r="C821" s="54">
        <v>0.65277777777777779</v>
      </c>
      <c r="D821" s="53">
        <v>12.7</v>
      </c>
      <c r="E821" s="53">
        <v>14.2</v>
      </c>
      <c r="F821" s="53">
        <v>0</v>
      </c>
      <c r="G821" s="53">
        <v>10.3</v>
      </c>
      <c r="H821" s="53">
        <v>8.1000000000000003E-2</v>
      </c>
      <c r="I821" s="53">
        <v>3.4</v>
      </c>
      <c r="J821" s="53" t="s">
        <v>153</v>
      </c>
      <c r="K821" s="53">
        <v>3.4</v>
      </c>
      <c r="L821" s="53" t="s">
        <v>153</v>
      </c>
      <c r="M821" s="54">
        <v>0.65277777777777779</v>
      </c>
      <c r="N821" s="53">
        <v>5.9</v>
      </c>
      <c r="O821" s="53" t="s">
        <v>156</v>
      </c>
      <c r="P821" s="54">
        <v>0.64968749999999997</v>
      </c>
      <c r="Q821" s="53">
        <v>3.7</v>
      </c>
      <c r="R821" s="53" t="s">
        <v>156</v>
      </c>
      <c r="S821" s="53">
        <v>0.9</v>
      </c>
      <c r="T821" s="53">
        <v>55.5</v>
      </c>
      <c r="U821" s="53">
        <v>215</v>
      </c>
      <c r="V821" s="53">
        <v>160223</v>
      </c>
      <c r="W821" s="53">
        <v>267</v>
      </c>
      <c r="X821" s="53">
        <v>0.48399999999999999</v>
      </c>
      <c r="Y821" s="53">
        <v>19.11</v>
      </c>
      <c r="Z821" s="11">
        <f t="shared" si="2084"/>
        <v>48.6</v>
      </c>
      <c r="AA821" s="11">
        <f t="shared" si="2085"/>
        <v>0</v>
      </c>
      <c r="AB821" s="53">
        <f t="shared" si="2086"/>
        <v>0.18553852188102843</v>
      </c>
      <c r="AC821" s="63" t="s">
        <v>204</v>
      </c>
    </row>
    <row r="822" spans="1:46">
      <c r="A822" s="11">
        <v>822</v>
      </c>
      <c r="B822" s="57">
        <v>44932</v>
      </c>
      <c r="C822" s="54">
        <v>0.65972222222222221</v>
      </c>
      <c r="D822" s="53">
        <v>12.5</v>
      </c>
      <c r="E822" s="53">
        <v>14.1</v>
      </c>
      <c r="F822" s="53">
        <v>0</v>
      </c>
      <c r="G822" s="53">
        <v>10.4</v>
      </c>
      <c r="H822" s="53">
        <v>7.9000000000000001E-2</v>
      </c>
      <c r="I822" s="53">
        <v>3.3</v>
      </c>
      <c r="J822" s="53" t="s">
        <v>156</v>
      </c>
      <c r="K822" s="53">
        <v>3.7</v>
      </c>
      <c r="L822" s="53" t="s">
        <v>153</v>
      </c>
      <c r="M822" s="54">
        <v>0.65577546296296296</v>
      </c>
      <c r="N822" s="53">
        <v>5.3</v>
      </c>
      <c r="O822" s="53" t="s">
        <v>153</v>
      </c>
      <c r="P822" s="54">
        <v>0.65483796296296293</v>
      </c>
      <c r="Q822" s="53">
        <v>3</v>
      </c>
      <c r="R822" s="53" t="s">
        <v>156</v>
      </c>
      <c r="S822" s="53">
        <v>0.7</v>
      </c>
      <c r="T822" s="53">
        <v>56</v>
      </c>
      <c r="U822" s="53">
        <v>277</v>
      </c>
      <c r="V822" s="53">
        <v>147197</v>
      </c>
      <c r="W822" s="53">
        <v>245</v>
      </c>
      <c r="X822" s="53">
        <v>0.48399999999999999</v>
      </c>
      <c r="Y822" s="53">
        <v>19.100000000000001</v>
      </c>
      <c r="Z822" s="11">
        <f t="shared" si="2084"/>
        <v>47.4</v>
      </c>
      <c r="AA822" s="11">
        <f t="shared" si="2085"/>
        <v>0</v>
      </c>
      <c r="AB822" s="53">
        <f t="shared" si="2086"/>
        <v>0.18553852188102843</v>
      </c>
      <c r="AC822" s="63" t="s">
        <v>204</v>
      </c>
    </row>
    <row r="823" spans="1:46">
      <c r="A823" s="11">
        <v>823</v>
      </c>
      <c r="B823" s="57">
        <v>44932</v>
      </c>
      <c r="C823" s="54">
        <v>0.66666666666666663</v>
      </c>
      <c r="D823" s="53">
        <v>12.4</v>
      </c>
      <c r="E823" s="53">
        <v>14.2</v>
      </c>
      <c r="F823" s="53">
        <v>0</v>
      </c>
      <c r="G823" s="53">
        <v>10.3</v>
      </c>
      <c r="H823" s="53">
        <v>7.4999999999999997E-2</v>
      </c>
      <c r="I823" s="53">
        <v>3.9</v>
      </c>
      <c r="J823" s="53" t="s">
        <v>156</v>
      </c>
      <c r="K823" s="53">
        <v>3.9</v>
      </c>
      <c r="L823" s="53" t="s">
        <v>156</v>
      </c>
      <c r="M823" s="54">
        <v>0.66666666666666663</v>
      </c>
      <c r="N823" s="53">
        <v>6.5</v>
      </c>
      <c r="O823" s="53" t="s">
        <v>156</v>
      </c>
      <c r="P823" s="54">
        <v>0.66255787037037039</v>
      </c>
      <c r="Q823" s="53">
        <v>3.8</v>
      </c>
      <c r="R823" s="53" t="s">
        <v>153</v>
      </c>
      <c r="S823" s="53">
        <v>0.9</v>
      </c>
      <c r="T823" s="53">
        <v>56.7</v>
      </c>
      <c r="U823" s="53">
        <v>189</v>
      </c>
      <c r="V823" s="53">
        <v>140368</v>
      </c>
      <c r="W823" s="53">
        <v>234</v>
      </c>
      <c r="X823" s="53">
        <v>0.48399999999999999</v>
      </c>
      <c r="Y823" s="53">
        <v>19.079999999999998</v>
      </c>
      <c r="Z823" s="11">
        <f t="shared" si="2084"/>
        <v>45.000000000000007</v>
      </c>
      <c r="AA823" s="11">
        <f t="shared" si="2085"/>
        <v>0</v>
      </c>
      <c r="AB823" s="53">
        <f t="shared" si="2086"/>
        <v>0.18553852188102843</v>
      </c>
      <c r="AC823" s="63" t="s">
        <v>204</v>
      </c>
      <c r="AE823" s="11">
        <f t="shared" ref="AE823" si="2199">SUM(F823:F828)</f>
        <v>0</v>
      </c>
      <c r="AF823" s="11">
        <f t="shared" ref="AF823" si="2200">AVERAGE(AB823:AB828)</f>
        <v>0.1855385218810284</v>
      </c>
      <c r="AG823" s="11">
        <f t="shared" ref="AG823" si="2201">AVERAGE(G823:G828)</f>
        <v>9.8833333333333346</v>
      </c>
      <c r="AH823" s="11" t="e">
        <f t="shared" ref="AH823" si="2202">AVERAGE(AC823:AC828)</f>
        <v>#DIV/0!</v>
      </c>
      <c r="AI823" s="11">
        <f t="shared" ref="AI823" si="2203">AVERAGE(T823:T828)</f>
        <v>57.18333333333333</v>
      </c>
      <c r="AJ823" s="11">
        <f t="shared" ref="AJ823" si="2204">SUMIF(H823:H828,"&gt;0",H823:H828)</f>
        <v>0.2</v>
      </c>
      <c r="AK823" s="17">
        <f t="shared" ref="AK823" si="2205">SUM(AA823:AA828)/60</f>
        <v>0</v>
      </c>
      <c r="AL823" s="17">
        <f t="shared" ref="AL823" si="2206">SUM(V823:V828)</f>
        <v>402962</v>
      </c>
      <c r="AM823" s="17">
        <f t="shared" ref="AM823" si="2207">AVERAGE(W823:W828)</f>
        <v>112.16666666666667</v>
      </c>
      <c r="AN823" s="11">
        <f t="shared" ref="AN823" si="2208">AVERAGE(I823:I828)</f>
        <v>3.5500000000000003</v>
      </c>
      <c r="AO823" s="11">
        <f t="shared" ref="AO823" si="2209">MAX(K823:K828)</f>
        <v>4.2</v>
      </c>
      <c r="AP823" s="13" t="str">
        <f t="shared" ref="AP823" ca="1" si="2210">INDIRECT(ADDRESS(MATCH(AO823,K823:K828,0)+A823-1,12))</f>
        <v>SSW</v>
      </c>
      <c r="AQ823" s="13">
        <f t="shared" ref="AQ823" ca="1" si="2211">INDIRECT(ADDRESS(MATCH(AO823,K823:K828,0)+A823-1,13))</f>
        <v>0.66864583333333327</v>
      </c>
      <c r="AR823" s="11">
        <f t="shared" ref="AR823" si="2212">MAX(N823:N828)</f>
        <v>6.5</v>
      </c>
      <c r="AS823" s="13" t="str">
        <f t="shared" ref="AS823" ca="1" si="2213">INDIRECT(ADDRESS(MATCH(AR823,N823:N828,0)+A823-1,15))</f>
        <v>SSW</v>
      </c>
      <c r="AT823" s="13">
        <f t="shared" ref="AT823" ca="1" si="2214">INDIRECT(ADDRESS(MATCH(AR823,N823:N828,0)+A823-1,16))</f>
        <v>0.66255787037037039</v>
      </c>
    </row>
    <row r="824" spans="1:46">
      <c r="A824" s="11">
        <v>824</v>
      </c>
      <c r="B824" s="57">
        <v>44932</v>
      </c>
      <c r="C824" s="54">
        <v>0.67361111111111116</v>
      </c>
      <c r="D824" s="53">
        <v>12.3</v>
      </c>
      <c r="E824" s="53">
        <v>14.2</v>
      </c>
      <c r="F824" s="53">
        <v>0</v>
      </c>
      <c r="G824" s="53">
        <v>10.199999999999999</v>
      </c>
      <c r="H824" s="53">
        <v>4.8000000000000001E-2</v>
      </c>
      <c r="I824" s="53">
        <v>3.5</v>
      </c>
      <c r="J824" s="53" t="s">
        <v>153</v>
      </c>
      <c r="K824" s="53">
        <v>4.2</v>
      </c>
      <c r="L824" s="53" t="s">
        <v>156</v>
      </c>
      <c r="M824" s="54">
        <v>0.66864583333333327</v>
      </c>
      <c r="N824" s="53">
        <v>5.0999999999999996</v>
      </c>
      <c r="O824" s="53" t="s">
        <v>156</v>
      </c>
      <c r="P824" s="54">
        <v>0.66731481481481481</v>
      </c>
      <c r="Q824" s="53">
        <v>2.4</v>
      </c>
      <c r="R824" s="53" t="s">
        <v>156</v>
      </c>
      <c r="S824" s="53">
        <v>0.8</v>
      </c>
      <c r="T824" s="53">
        <v>57</v>
      </c>
      <c r="U824" s="53">
        <v>130</v>
      </c>
      <c r="V824" s="53">
        <v>92730</v>
      </c>
      <c r="W824" s="53">
        <v>155</v>
      </c>
      <c r="X824" s="53">
        <v>0.48399999999999999</v>
      </c>
      <c r="Y824" s="53">
        <v>19.09</v>
      </c>
      <c r="Z824" s="11">
        <f t="shared" si="2084"/>
        <v>28.800000000000004</v>
      </c>
      <c r="AA824" s="11">
        <f t="shared" si="2085"/>
        <v>0</v>
      </c>
      <c r="AB824" s="53">
        <f t="shared" si="2086"/>
        <v>0.18553852188102843</v>
      </c>
      <c r="AC824" s="63" t="s">
        <v>204</v>
      </c>
    </row>
    <row r="825" spans="1:46">
      <c r="A825" s="11">
        <v>825</v>
      </c>
      <c r="B825" s="57">
        <v>44932</v>
      </c>
      <c r="C825" s="54">
        <v>0.68055555555555547</v>
      </c>
      <c r="D825" s="53">
        <v>12</v>
      </c>
      <c r="E825" s="53">
        <v>14.1</v>
      </c>
      <c r="F825" s="53">
        <v>0</v>
      </c>
      <c r="G825" s="53">
        <v>9.9</v>
      </c>
      <c r="H825" s="53">
        <v>3.4000000000000002E-2</v>
      </c>
      <c r="I825" s="53">
        <v>3.1</v>
      </c>
      <c r="J825" s="53" t="s">
        <v>153</v>
      </c>
      <c r="K825" s="53">
        <v>3.5</v>
      </c>
      <c r="L825" s="53" t="s">
        <v>153</v>
      </c>
      <c r="M825" s="54">
        <v>0.67362268518518509</v>
      </c>
      <c r="N825" s="53">
        <v>5.6</v>
      </c>
      <c r="O825" s="53" t="s">
        <v>153</v>
      </c>
      <c r="P825" s="54">
        <v>0.67871527777777774</v>
      </c>
      <c r="Q825" s="53">
        <v>4.7</v>
      </c>
      <c r="R825" s="53" t="s">
        <v>153</v>
      </c>
      <c r="S825" s="53">
        <v>0.9</v>
      </c>
      <c r="T825" s="53">
        <v>58</v>
      </c>
      <c r="U825" s="53">
        <v>89</v>
      </c>
      <c r="V825" s="53">
        <v>69534</v>
      </c>
      <c r="W825" s="53">
        <v>116</v>
      </c>
      <c r="X825" s="53">
        <v>0.48399999999999999</v>
      </c>
      <c r="Y825" s="53">
        <v>19.079999999999998</v>
      </c>
      <c r="Z825" s="11">
        <f t="shared" si="2084"/>
        <v>20.400000000000002</v>
      </c>
      <c r="AA825" s="11">
        <f t="shared" si="2085"/>
        <v>0</v>
      </c>
      <c r="AB825" s="53">
        <f t="shared" si="2086"/>
        <v>0.18553852188102843</v>
      </c>
      <c r="AC825" s="63" t="s">
        <v>204</v>
      </c>
    </row>
    <row r="826" spans="1:46">
      <c r="A826" s="11">
        <v>826</v>
      </c>
      <c r="B826" s="57">
        <v>44932</v>
      </c>
      <c r="C826" s="54">
        <v>0.6875</v>
      </c>
      <c r="D826" s="53">
        <v>11.7</v>
      </c>
      <c r="E826" s="53">
        <v>13.8</v>
      </c>
      <c r="F826" s="53">
        <v>0</v>
      </c>
      <c r="G826" s="53">
        <v>9.8000000000000007</v>
      </c>
      <c r="H826" s="53">
        <v>2.1000000000000001E-2</v>
      </c>
      <c r="I826" s="53">
        <v>3.9</v>
      </c>
      <c r="J826" s="53" t="s">
        <v>153</v>
      </c>
      <c r="K826" s="53">
        <v>4</v>
      </c>
      <c r="L826" s="53" t="s">
        <v>153</v>
      </c>
      <c r="M826" s="54">
        <v>0.68710648148148146</v>
      </c>
      <c r="N826" s="53">
        <v>6.4</v>
      </c>
      <c r="O826" s="53" t="s">
        <v>153</v>
      </c>
      <c r="P826" s="54">
        <v>0.68436342592592592</v>
      </c>
      <c r="Q826" s="53">
        <v>4.5999999999999996</v>
      </c>
      <c r="R826" s="53" t="s">
        <v>153</v>
      </c>
      <c r="S826" s="53">
        <v>0.9</v>
      </c>
      <c r="T826" s="53">
        <v>56.6</v>
      </c>
      <c r="U826" s="53">
        <v>69</v>
      </c>
      <c r="V826" s="53">
        <v>46600</v>
      </c>
      <c r="W826" s="53">
        <v>78</v>
      </c>
      <c r="X826" s="53">
        <v>0.48399999999999999</v>
      </c>
      <c r="Y826" s="53">
        <v>18.97</v>
      </c>
      <c r="Z826" s="11">
        <f t="shared" si="2084"/>
        <v>12.6</v>
      </c>
      <c r="AA826" s="11">
        <f t="shared" si="2085"/>
        <v>0</v>
      </c>
      <c r="AB826" s="53">
        <f t="shared" si="2086"/>
        <v>0.18553852188102843</v>
      </c>
      <c r="AC826" s="63" t="s">
        <v>204</v>
      </c>
    </row>
    <row r="827" spans="1:46">
      <c r="A827" s="11">
        <v>827</v>
      </c>
      <c r="B827" s="57">
        <v>44932</v>
      </c>
      <c r="C827" s="54">
        <v>0.69444444444444453</v>
      </c>
      <c r="D827" s="53">
        <v>11.4</v>
      </c>
      <c r="E827" s="53">
        <v>13.2</v>
      </c>
      <c r="F827" s="53">
        <v>0</v>
      </c>
      <c r="G827" s="53">
        <v>9.6</v>
      </c>
      <c r="H827" s="53">
        <v>1.4E-2</v>
      </c>
      <c r="I827" s="53">
        <v>3.6</v>
      </c>
      <c r="J827" s="53" t="s">
        <v>153</v>
      </c>
      <c r="K827" s="53">
        <v>4.2</v>
      </c>
      <c r="L827" s="53" t="s">
        <v>153</v>
      </c>
      <c r="M827" s="54">
        <v>0.69045138888888891</v>
      </c>
      <c r="N827" s="53">
        <v>5.5</v>
      </c>
      <c r="O827" s="53" t="s">
        <v>156</v>
      </c>
      <c r="P827" s="54">
        <v>0.68839120370370377</v>
      </c>
      <c r="Q827" s="53">
        <v>3</v>
      </c>
      <c r="R827" s="53" t="s">
        <v>153</v>
      </c>
      <c r="S827" s="53">
        <v>0.8</v>
      </c>
      <c r="T827" s="53">
        <v>57.3</v>
      </c>
      <c r="U827" s="53">
        <v>43</v>
      </c>
      <c r="V827" s="53">
        <v>33406</v>
      </c>
      <c r="W827" s="53">
        <v>56</v>
      </c>
      <c r="X827" s="53">
        <v>0.48399999999999999</v>
      </c>
      <c r="Y827" s="53">
        <v>18.809999999999999</v>
      </c>
      <c r="Z827" s="11">
        <f t="shared" si="2084"/>
        <v>8.4</v>
      </c>
      <c r="AA827" s="11">
        <f t="shared" si="2085"/>
        <v>0</v>
      </c>
      <c r="AB827" s="53">
        <f t="shared" si="2086"/>
        <v>0.18553852188102843</v>
      </c>
      <c r="AC827" s="63" t="s">
        <v>204</v>
      </c>
    </row>
    <row r="828" spans="1:46">
      <c r="A828" s="11">
        <v>828</v>
      </c>
      <c r="B828" s="57">
        <v>44932</v>
      </c>
      <c r="C828" s="54">
        <v>0.70138888888888884</v>
      </c>
      <c r="D828" s="53">
        <v>11.1</v>
      </c>
      <c r="E828" s="53">
        <v>13.1</v>
      </c>
      <c r="F828" s="53">
        <v>0</v>
      </c>
      <c r="G828" s="53">
        <v>9.5</v>
      </c>
      <c r="H828" s="53">
        <v>8.0000000000000002E-3</v>
      </c>
      <c r="I828" s="53">
        <v>3.3</v>
      </c>
      <c r="J828" s="53" t="s">
        <v>153</v>
      </c>
      <c r="K828" s="53">
        <v>3.6</v>
      </c>
      <c r="L828" s="53" t="s">
        <v>153</v>
      </c>
      <c r="M828" s="54">
        <v>0.69445601851851846</v>
      </c>
      <c r="N828" s="53">
        <v>5.3</v>
      </c>
      <c r="O828" s="53" t="s">
        <v>153</v>
      </c>
      <c r="P828" s="54">
        <v>0.69543981481481476</v>
      </c>
      <c r="Q828" s="53">
        <v>2.1</v>
      </c>
      <c r="R828" s="53" t="s">
        <v>159</v>
      </c>
      <c r="S828" s="53">
        <v>0.7</v>
      </c>
      <c r="T828" s="53">
        <v>57.5</v>
      </c>
      <c r="U828" s="53">
        <v>24</v>
      </c>
      <c r="V828" s="53">
        <v>20324</v>
      </c>
      <c r="W828" s="53">
        <v>34</v>
      </c>
      <c r="X828" s="53">
        <v>0.48399999999999999</v>
      </c>
      <c r="Y828" s="53">
        <v>18.84</v>
      </c>
      <c r="Z828" s="11">
        <f t="shared" si="2084"/>
        <v>4.8000000000000007</v>
      </c>
      <c r="AA828" s="11">
        <f t="shared" si="2085"/>
        <v>0</v>
      </c>
      <c r="AB828" s="53">
        <f t="shared" si="2086"/>
        <v>0.18553852188102843</v>
      </c>
      <c r="AC828" s="63" t="s">
        <v>204</v>
      </c>
    </row>
    <row r="829" spans="1:46">
      <c r="A829" s="11">
        <v>829</v>
      </c>
      <c r="B829" s="57">
        <v>44932</v>
      </c>
      <c r="C829" s="54">
        <v>0.70833333333333337</v>
      </c>
      <c r="D829" s="53">
        <v>10.7</v>
      </c>
      <c r="E829" s="53">
        <v>13</v>
      </c>
      <c r="F829" s="53">
        <v>0</v>
      </c>
      <c r="G829" s="53">
        <v>9.1</v>
      </c>
      <c r="H829" s="53">
        <v>3.0000000000000001E-3</v>
      </c>
      <c r="I829" s="53">
        <v>2.6</v>
      </c>
      <c r="J829" s="53" t="s">
        <v>153</v>
      </c>
      <c r="K829" s="53">
        <v>3.3</v>
      </c>
      <c r="L829" s="53" t="s">
        <v>153</v>
      </c>
      <c r="M829" s="54">
        <v>0.70140046296296299</v>
      </c>
      <c r="N829" s="53">
        <v>4.7</v>
      </c>
      <c r="O829" s="53" t="s">
        <v>153</v>
      </c>
      <c r="P829" s="54">
        <v>0.70598379629629626</v>
      </c>
      <c r="Q829" s="53">
        <v>2.6</v>
      </c>
      <c r="R829" s="53" t="s">
        <v>153</v>
      </c>
      <c r="S829" s="53">
        <v>0.7</v>
      </c>
      <c r="T829" s="53">
        <v>59</v>
      </c>
      <c r="U829" s="53">
        <v>11</v>
      </c>
      <c r="V829" s="53">
        <v>10371</v>
      </c>
      <c r="W829" s="53">
        <v>17</v>
      </c>
      <c r="X829" s="53">
        <v>0.48399999999999999</v>
      </c>
      <c r="Y829" s="53">
        <v>18.829999999999998</v>
      </c>
      <c r="Z829" s="11">
        <f t="shared" si="2084"/>
        <v>1.8000000000000003</v>
      </c>
      <c r="AA829" s="11">
        <f t="shared" si="2085"/>
        <v>0</v>
      </c>
      <c r="AB829" s="53">
        <f t="shared" si="2086"/>
        <v>0.18553852188102843</v>
      </c>
      <c r="AC829" s="63" t="s">
        <v>204</v>
      </c>
      <c r="AE829" s="11">
        <f t="shared" ref="AE829" si="2215">SUM(F829:F834)</f>
        <v>0</v>
      </c>
      <c r="AF829" s="11">
        <f t="shared" ref="AF829" si="2216">AVERAGE(AB829:AB834)</f>
        <v>0.1855385218810284</v>
      </c>
      <c r="AG829" s="11">
        <f t="shared" ref="AG829" si="2217">AVERAGE(G829:G834)</f>
        <v>9</v>
      </c>
      <c r="AH829" s="11" t="e">
        <f t="shared" ref="AH829" si="2218">AVERAGE(AC829:AC834)</f>
        <v>#DIV/0!</v>
      </c>
      <c r="AI829" s="11">
        <f t="shared" ref="AI829" si="2219">AVERAGE(T829:T834)</f>
        <v>59.599999999999994</v>
      </c>
      <c r="AJ829" s="11">
        <f t="shared" ref="AJ829" si="2220">SUMIF(H829:H834,"&gt;0",H829:H834)</f>
        <v>3.0000000000000001E-3</v>
      </c>
      <c r="AK829" s="17">
        <f t="shared" ref="AK829" si="2221">SUM(AA829:AA834)/60</f>
        <v>0</v>
      </c>
      <c r="AL829" s="17">
        <f t="shared" ref="AL829" si="2222">SUM(V829:V834)</f>
        <v>16209</v>
      </c>
      <c r="AM829" s="17">
        <f t="shared" ref="AM829" si="2223">AVERAGE(W829:W834)</f>
        <v>4.333333333333333</v>
      </c>
      <c r="AN829" s="11">
        <f t="shared" ref="AN829" si="2224">AVERAGE(I829:I834)</f>
        <v>2.6</v>
      </c>
      <c r="AO829" s="11">
        <f t="shared" ref="AO829" si="2225">MAX(K829:K834)</f>
        <v>3.4</v>
      </c>
      <c r="AP829" s="13" t="str">
        <f t="shared" ref="AP829" ca="1" si="2226">INDIRECT(ADDRESS(MATCH(AO829,K829:K834,0)+A829-1,12))</f>
        <v>SSE</v>
      </c>
      <c r="AQ829" s="13">
        <f t="shared" ref="AQ829" ca="1" si="2227">INDIRECT(ADDRESS(MATCH(AO829,K829:K834,0)+A829-1,13))</f>
        <v>0.74289351851851848</v>
      </c>
      <c r="AR829" s="11">
        <f t="shared" ref="AR829" si="2228">MAX(N829:N834)</f>
        <v>5.0999999999999996</v>
      </c>
      <c r="AS829" s="13" t="str">
        <f t="shared" ref="AS829" ca="1" si="2229">INDIRECT(ADDRESS(MATCH(AR829,N829:N834,0)+A829-1,15))</f>
        <v>SE</v>
      </c>
      <c r="AT829" s="13">
        <f t="shared" ref="AT829" ca="1" si="2230">INDIRECT(ADDRESS(MATCH(AR829,N829:N834,0)+A829-1,16))</f>
        <v>0.7321875000000001</v>
      </c>
    </row>
    <row r="830" spans="1:46">
      <c r="A830" s="11">
        <v>830</v>
      </c>
      <c r="B830" s="57">
        <v>44932</v>
      </c>
      <c r="C830" s="54">
        <v>0.71527777777777779</v>
      </c>
      <c r="D830" s="53">
        <v>10.199999999999999</v>
      </c>
      <c r="E830" s="53">
        <v>13</v>
      </c>
      <c r="F830" s="53">
        <v>0</v>
      </c>
      <c r="G830" s="53">
        <v>9.1</v>
      </c>
      <c r="H830" s="53">
        <v>0</v>
      </c>
      <c r="I830" s="53">
        <v>2.2999999999999998</v>
      </c>
      <c r="J830" s="53" t="s">
        <v>153</v>
      </c>
      <c r="K830" s="53">
        <v>2.6</v>
      </c>
      <c r="L830" s="53" t="s">
        <v>153</v>
      </c>
      <c r="M830" s="54">
        <v>0.70959490740740738</v>
      </c>
      <c r="N830" s="53">
        <v>3.8</v>
      </c>
      <c r="O830" s="53" t="s">
        <v>153</v>
      </c>
      <c r="P830" s="54">
        <v>0.70936342592592594</v>
      </c>
      <c r="Q830" s="53">
        <v>2.2999999999999998</v>
      </c>
      <c r="R830" s="53" t="s">
        <v>159</v>
      </c>
      <c r="S830" s="53">
        <v>0.4</v>
      </c>
      <c r="T830" s="53">
        <v>59.6</v>
      </c>
      <c r="U830" s="53">
        <v>4</v>
      </c>
      <c r="V830" s="53">
        <v>4173</v>
      </c>
      <c r="W830" s="53">
        <v>7</v>
      </c>
      <c r="X830" s="53">
        <v>0.48399999999999999</v>
      </c>
      <c r="Y830" s="53">
        <v>18.8</v>
      </c>
      <c r="Z830" s="11">
        <f t="shared" si="2084"/>
        <v>0</v>
      </c>
      <c r="AA830" s="11">
        <f t="shared" si="2085"/>
        <v>0</v>
      </c>
      <c r="AB830" s="53">
        <f t="shared" si="2086"/>
        <v>0.18553852188102843</v>
      </c>
      <c r="AC830" s="63" t="s">
        <v>204</v>
      </c>
    </row>
    <row r="831" spans="1:46">
      <c r="A831" s="11">
        <v>831</v>
      </c>
      <c r="B831" s="57">
        <v>44932</v>
      </c>
      <c r="C831" s="54">
        <v>0.72222222222222221</v>
      </c>
      <c r="D831" s="53">
        <v>9.9</v>
      </c>
      <c r="E831" s="53">
        <v>13</v>
      </c>
      <c r="F831" s="53">
        <v>0</v>
      </c>
      <c r="G831" s="53">
        <v>8.8000000000000007</v>
      </c>
      <c r="H831" s="53">
        <v>0</v>
      </c>
      <c r="I831" s="53">
        <v>2</v>
      </c>
      <c r="J831" s="53" t="s">
        <v>159</v>
      </c>
      <c r="K831" s="53">
        <v>2.2999999999999998</v>
      </c>
      <c r="L831" s="53" t="s">
        <v>153</v>
      </c>
      <c r="M831" s="54">
        <v>0.71528935185185183</v>
      </c>
      <c r="N831" s="53">
        <v>3.1</v>
      </c>
      <c r="O831" s="53" t="s">
        <v>159</v>
      </c>
      <c r="P831" s="54">
        <v>0.71878472222222223</v>
      </c>
      <c r="Q831" s="53">
        <v>1.4</v>
      </c>
      <c r="R831" s="53" t="s">
        <v>159</v>
      </c>
      <c r="S831" s="53">
        <v>0.4</v>
      </c>
      <c r="T831" s="53">
        <v>59.8</v>
      </c>
      <c r="U831" s="53">
        <v>1</v>
      </c>
      <c r="V831" s="53">
        <v>1146</v>
      </c>
      <c r="W831" s="53">
        <v>2</v>
      </c>
      <c r="X831" s="53">
        <v>0.48399999999999999</v>
      </c>
      <c r="Y831" s="53">
        <v>18.79</v>
      </c>
      <c r="Z831" s="11">
        <f t="shared" si="2084"/>
        <v>0</v>
      </c>
      <c r="AA831" s="11">
        <f t="shared" si="2085"/>
        <v>0</v>
      </c>
      <c r="AB831" s="53">
        <f t="shared" si="2086"/>
        <v>0.18553852188102843</v>
      </c>
      <c r="AC831" s="63" t="s">
        <v>204</v>
      </c>
    </row>
    <row r="832" spans="1:46">
      <c r="A832" s="11">
        <v>832</v>
      </c>
      <c r="B832" s="57">
        <v>44932</v>
      </c>
      <c r="C832" s="54">
        <v>0.72916666666666663</v>
      </c>
      <c r="D832" s="53">
        <v>9.5</v>
      </c>
      <c r="E832" s="53">
        <v>12.9</v>
      </c>
      <c r="F832" s="53">
        <v>0</v>
      </c>
      <c r="G832" s="53">
        <v>8.9</v>
      </c>
      <c r="H832" s="53">
        <v>0</v>
      </c>
      <c r="I832" s="53">
        <v>2.4</v>
      </c>
      <c r="J832" s="53" t="s">
        <v>159</v>
      </c>
      <c r="K832" s="53">
        <v>2.4</v>
      </c>
      <c r="L832" s="53" t="s">
        <v>159</v>
      </c>
      <c r="M832" s="54">
        <v>0.72916666666666663</v>
      </c>
      <c r="N832" s="53">
        <v>3.9</v>
      </c>
      <c r="O832" s="53" t="s">
        <v>159</v>
      </c>
      <c r="P832" s="54">
        <v>0.72672453703703699</v>
      </c>
      <c r="Q832" s="53">
        <v>3.1</v>
      </c>
      <c r="R832" s="53" t="s">
        <v>151</v>
      </c>
      <c r="S832" s="53">
        <v>0.5</v>
      </c>
      <c r="T832" s="53">
        <v>60</v>
      </c>
      <c r="U832" s="53">
        <v>0</v>
      </c>
      <c r="V832" s="53">
        <v>233</v>
      </c>
      <c r="W832" s="53">
        <v>0</v>
      </c>
      <c r="X832" s="53">
        <v>0.48399999999999999</v>
      </c>
      <c r="Y832" s="53">
        <v>18.78</v>
      </c>
      <c r="Z832" s="11">
        <f t="shared" si="2084"/>
        <v>0</v>
      </c>
      <c r="AA832" s="11">
        <f t="shared" si="2085"/>
        <v>0</v>
      </c>
      <c r="AB832" s="53">
        <f t="shared" si="2086"/>
        <v>0.18553852188102843</v>
      </c>
      <c r="AC832" s="63" t="s">
        <v>204</v>
      </c>
    </row>
    <row r="833" spans="1:46">
      <c r="A833" s="11">
        <v>833</v>
      </c>
      <c r="B833" s="57">
        <v>44932</v>
      </c>
      <c r="C833" s="54">
        <v>0.73611111111111116</v>
      </c>
      <c r="D833" s="53">
        <v>9.3000000000000007</v>
      </c>
      <c r="E833" s="53">
        <v>12.9</v>
      </c>
      <c r="F833" s="53">
        <v>0</v>
      </c>
      <c r="G833" s="53">
        <v>9.1</v>
      </c>
      <c r="H833" s="53">
        <v>0</v>
      </c>
      <c r="I833" s="53">
        <v>2.9</v>
      </c>
      <c r="J833" s="53" t="s">
        <v>159</v>
      </c>
      <c r="K833" s="53">
        <v>2.9</v>
      </c>
      <c r="L833" s="53" t="s">
        <v>159</v>
      </c>
      <c r="M833" s="54">
        <v>0.73395833333333327</v>
      </c>
      <c r="N833" s="53">
        <v>5.0999999999999996</v>
      </c>
      <c r="O833" s="53" t="s">
        <v>151</v>
      </c>
      <c r="P833" s="54">
        <v>0.7321875000000001</v>
      </c>
      <c r="Q833" s="53">
        <v>2.7</v>
      </c>
      <c r="R833" s="53" t="s">
        <v>151</v>
      </c>
      <c r="S833" s="53">
        <v>0.7</v>
      </c>
      <c r="T833" s="53">
        <v>59.8</v>
      </c>
      <c r="U833" s="53">
        <v>0</v>
      </c>
      <c r="V833" s="53">
        <v>149</v>
      </c>
      <c r="W833" s="53">
        <v>0</v>
      </c>
      <c r="X833" s="53">
        <v>0.48399999999999999</v>
      </c>
      <c r="Y833" s="53">
        <v>18.78</v>
      </c>
      <c r="Z833" s="11">
        <f t="shared" si="2084"/>
        <v>0</v>
      </c>
      <c r="AA833" s="11">
        <f t="shared" si="2085"/>
        <v>0</v>
      </c>
      <c r="AB833" s="53">
        <f t="shared" si="2086"/>
        <v>0.18553852188102843</v>
      </c>
      <c r="AC833" s="63" t="s">
        <v>204</v>
      </c>
    </row>
    <row r="834" spans="1:46">
      <c r="A834" s="11">
        <v>834</v>
      </c>
      <c r="B834" s="57">
        <v>44932</v>
      </c>
      <c r="C834" s="54">
        <v>0.74305555555555547</v>
      </c>
      <c r="D834" s="53">
        <v>9</v>
      </c>
      <c r="E834" s="53">
        <v>12.9</v>
      </c>
      <c r="F834" s="53">
        <v>0</v>
      </c>
      <c r="G834" s="53">
        <v>9</v>
      </c>
      <c r="H834" s="53">
        <v>0</v>
      </c>
      <c r="I834" s="53">
        <v>3.4</v>
      </c>
      <c r="J834" s="53" t="s">
        <v>159</v>
      </c>
      <c r="K834" s="53">
        <v>3.4</v>
      </c>
      <c r="L834" s="53" t="s">
        <v>159</v>
      </c>
      <c r="M834" s="54">
        <v>0.74289351851851848</v>
      </c>
      <c r="N834" s="53">
        <v>5</v>
      </c>
      <c r="O834" s="53" t="s">
        <v>159</v>
      </c>
      <c r="P834" s="54">
        <v>0.74040509259259257</v>
      </c>
      <c r="Q834" s="53">
        <v>3.3</v>
      </c>
      <c r="R834" s="53" t="s">
        <v>151</v>
      </c>
      <c r="S834" s="53">
        <v>0.7</v>
      </c>
      <c r="T834" s="53">
        <v>59.4</v>
      </c>
      <c r="U834" s="53">
        <v>0</v>
      </c>
      <c r="V834" s="53">
        <v>137</v>
      </c>
      <c r="W834" s="53">
        <v>0</v>
      </c>
      <c r="X834" s="53">
        <v>0.48399999999999999</v>
      </c>
      <c r="Y834" s="53">
        <v>18.8</v>
      </c>
      <c r="Z834" s="11">
        <f t="shared" si="2084"/>
        <v>0</v>
      </c>
      <c r="AA834" s="11">
        <f t="shared" si="2085"/>
        <v>0</v>
      </c>
      <c r="AB834" s="53">
        <f t="shared" si="2086"/>
        <v>0.18553852188102843</v>
      </c>
      <c r="AC834" s="63" t="s">
        <v>204</v>
      </c>
    </row>
    <row r="835" spans="1:46">
      <c r="A835" s="11">
        <v>835</v>
      </c>
      <c r="B835" s="57">
        <v>44932</v>
      </c>
      <c r="C835" s="54">
        <v>0.75</v>
      </c>
      <c r="D835" s="53">
        <v>8.9</v>
      </c>
      <c r="E835" s="53">
        <v>12.9</v>
      </c>
      <c r="F835" s="53">
        <v>0</v>
      </c>
      <c r="G835" s="53">
        <v>9</v>
      </c>
      <c r="H835" s="53">
        <v>-1E-3</v>
      </c>
      <c r="I835" s="53">
        <v>3.7</v>
      </c>
      <c r="J835" s="53" t="s">
        <v>159</v>
      </c>
      <c r="K835" s="53">
        <v>3.7</v>
      </c>
      <c r="L835" s="53" t="s">
        <v>159</v>
      </c>
      <c r="M835" s="54">
        <v>0.75</v>
      </c>
      <c r="N835" s="53">
        <v>5.3</v>
      </c>
      <c r="O835" s="53" t="s">
        <v>151</v>
      </c>
      <c r="P835" s="54">
        <v>0.74710648148148151</v>
      </c>
      <c r="Q835" s="53">
        <v>3.4</v>
      </c>
      <c r="R835" s="53" t="s">
        <v>159</v>
      </c>
      <c r="S835" s="53">
        <v>0.6</v>
      </c>
      <c r="T835" s="53">
        <v>59.7</v>
      </c>
      <c r="U835" s="53">
        <v>0</v>
      </c>
      <c r="V835" s="53">
        <v>121</v>
      </c>
      <c r="W835" s="53">
        <v>0</v>
      </c>
      <c r="X835" s="53">
        <v>0.48399999999999999</v>
      </c>
      <c r="Y835" s="53">
        <v>18.8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0.18553852188102843</v>
      </c>
      <c r="AC835" s="63" t="s">
        <v>204</v>
      </c>
      <c r="AE835" s="11">
        <f t="shared" ref="AE835" si="2231">SUM(F835:F840)</f>
        <v>0</v>
      </c>
      <c r="AF835" s="11">
        <f t="shared" ref="AF835" si="2232">AVERAGE(AB835:AB840)</f>
        <v>0.18522951922279374</v>
      </c>
      <c r="AG835" s="11">
        <f t="shared" ref="AG835" si="2233">AVERAGE(G835:G840)</f>
        <v>8.85</v>
      </c>
      <c r="AH835" s="11" t="e">
        <f t="shared" ref="AH835" si="2234">AVERAGE(AC835:AC840)</f>
        <v>#DIV/0!</v>
      </c>
      <c r="AI835" s="11">
        <f t="shared" ref="AI835" si="2235">AVERAGE(T835:T840)</f>
        <v>60.283333333333331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704</v>
      </c>
      <c r="AM835" s="17">
        <f t="shared" ref="AM835" si="2239">AVERAGE(W835:W840)</f>
        <v>0</v>
      </c>
      <c r="AN835" s="11">
        <f t="shared" ref="AN835" si="2240">AVERAGE(I835:I840)</f>
        <v>3.4166666666666665</v>
      </c>
      <c r="AO835" s="11">
        <f t="shared" ref="AO835" si="2241">MAX(K835:K840)</f>
        <v>3.9</v>
      </c>
      <c r="AP835" s="13" t="str">
        <f t="shared" ref="AP835" ca="1" si="2242">INDIRECT(ADDRESS(MATCH(AO835,K835:K840,0)+A835-1,12))</f>
        <v>SSE</v>
      </c>
      <c r="AQ835" s="13">
        <f t="shared" ref="AQ835" ca="1" si="2243">INDIRECT(ADDRESS(MATCH(AO835,K835:K840,0)+A835-1,13))</f>
        <v>0.75267361111111108</v>
      </c>
      <c r="AR835" s="11">
        <f t="shared" ref="AR835" si="2244">MAX(N835:N840)</f>
        <v>5.8</v>
      </c>
      <c r="AS835" s="13" t="str">
        <f t="shared" ref="AS835" ca="1" si="2245">INDIRECT(ADDRESS(MATCH(AR835,N835:N840,0)+A835-1,15))</f>
        <v>SE</v>
      </c>
      <c r="AT835" s="13">
        <f t="shared" ref="AT835" ca="1" si="2246">INDIRECT(ADDRESS(MATCH(AR835,N835:N840,0)+A835-1,16))</f>
        <v>0.75061342592592595</v>
      </c>
    </row>
    <row r="836" spans="1:46">
      <c r="A836" s="11">
        <v>836</v>
      </c>
      <c r="B836" s="57">
        <v>44932</v>
      </c>
      <c r="C836" s="54">
        <v>0.75694444444444453</v>
      </c>
      <c r="D836" s="53">
        <v>8.8000000000000007</v>
      </c>
      <c r="E836" s="53">
        <v>12.9</v>
      </c>
      <c r="F836" s="53">
        <v>0</v>
      </c>
      <c r="G836" s="53">
        <v>8.9</v>
      </c>
      <c r="H836" s="53">
        <v>-1E-3</v>
      </c>
      <c r="I836" s="53">
        <v>3.5</v>
      </c>
      <c r="J836" s="53" t="s">
        <v>159</v>
      </c>
      <c r="K836" s="53">
        <v>3.9</v>
      </c>
      <c r="L836" s="53" t="s">
        <v>159</v>
      </c>
      <c r="M836" s="54">
        <v>0.75267361111111108</v>
      </c>
      <c r="N836" s="53">
        <v>5.8</v>
      </c>
      <c r="O836" s="53" t="s">
        <v>151</v>
      </c>
      <c r="P836" s="54">
        <v>0.75061342592592595</v>
      </c>
      <c r="Q836" s="53">
        <v>2.6</v>
      </c>
      <c r="R836" s="53" t="s">
        <v>151</v>
      </c>
      <c r="S836" s="53">
        <v>0.7</v>
      </c>
      <c r="T836" s="53">
        <v>60</v>
      </c>
      <c r="U836" s="53">
        <v>0</v>
      </c>
      <c r="V836" s="53">
        <v>110</v>
      </c>
      <c r="W836" s="53">
        <v>0</v>
      </c>
      <c r="X836" s="53">
        <v>0.48399999999999999</v>
      </c>
      <c r="Y836" s="53">
        <v>18.78</v>
      </c>
      <c r="Z836" s="11">
        <f t="shared" si="2084"/>
        <v>-0.60000000000000009</v>
      </c>
      <c r="AA836" s="11">
        <f t="shared" si="2085"/>
        <v>0</v>
      </c>
      <c r="AB836" s="53">
        <f t="shared" si="2086"/>
        <v>0.18553852188102843</v>
      </c>
      <c r="AC836" s="63" t="s">
        <v>204</v>
      </c>
    </row>
    <row r="837" spans="1:46">
      <c r="A837" s="11">
        <v>837</v>
      </c>
      <c r="B837" s="57">
        <v>44932</v>
      </c>
      <c r="C837" s="54">
        <v>0.76388888888888884</v>
      </c>
      <c r="D837" s="53">
        <v>8.6999999999999993</v>
      </c>
      <c r="E837" s="53">
        <v>12.9</v>
      </c>
      <c r="F837" s="53">
        <v>0</v>
      </c>
      <c r="G837" s="53">
        <v>8.9</v>
      </c>
      <c r="H837" s="53">
        <v>-1E-3</v>
      </c>
      <c r="I837" s="53">
        <v>3.4</v>
      </c>
      <c r="J837" s="53" t="s">
        <v>159</v>
      </c>
      <c r="K837" s="53">
        <v>3.6</v>
      </c>
      <c r="L837" s="53" t="s">
        <v>159</v>
      </c>
      <c r="M837" s="54">
        <v>0.75736111111111104</v>
      </c>
      <c r="N837" s="53">
        <v>5.2</v>
      </c>
      <c r="O837" s="53" t="s">
        <v>159</v>
      </c>
      <c r="P837" s="54">
        <v>0.75976851851851857</v>
      </c>
      <c r="Q837" s="53">
        <v>2.7</v>
      </c>
      <c r="R837" s="53" t="s">
        <v>159</v>
      </c>
      <c r="S837" s="53">
        <v>0.6</v>
      </c>
      <c r="T837" s="53">
        <v>60.3</v>
      </c>
      <c r="U837" s="53">
        <v>1</v>
      </c>
      <c r="V837" s="53">
        <v>127</v>
      </c>
      <c r="W837" s="53">
        <v>0</v>
      </c>
      <c r="X837" s="53">
        <v>0.48299999999999998</v>
      </c>
      <c r="Y837" s="53">
        <v>18.739999999999998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0.18507501789367636</v>
      </c>
      <c r="AC837" s="63" t="s">
        <v>204</v>
      </c>
    </row>
    <row r="838" spans="1:46">
      <c r="A838" s="11">
        <v>838</v>
      </c>
      <c r="B838" s="57">
        <v>44932</v>
      </c>
      <c r="C838" s="54">
        <v>0.77083333333333337</v>
      </c>
      <c r="D838" s="53">
        <v>8.6</v>
      </c>
      <c r="E838" s="53">
        <v>12.9</v>
      </c>
      <c r="F838" s="53">
        <v>0</v>
      </c>
      <c r="G838" s="53">
        <v>8.8000000000000007</v>
      </c>
      <c r="H838" s="53">
        <v>-1E-3</v>
      </c>
      <c r="I838" s="53">
        <v>3.5</v>
      </c>
      <c r="J838" s="53" t="s">
        <v>159</v>
      </c>
      <c r="K838" s="53">
        <v>3.7</v>
      </c>
      <c r="L838" s="53" t="s">
        <v>159</v>
      </c>
      <c r="M838" s="54">
        <v>0.76657407407407396</v>
      </c>
      <c r="N838" s="53">
        <v>5.2</v>
      </c>
      <c r="O838" s="53" t="s">
        <v>159</v>
      </c>
      <c r="P838" s="54">
        <v>0.76579861111111114</v>
      </c>
      <c r="Q838" s="53">
        <v>4.5</v>
      </c>
      <c r="R838" s="53" t="s">
        <v>159</v>
      </c>
      <c r="S838" s="53">
        <v>0.7</v>
      </c>
      <c r="T838" s="53">
        <v>60.8</v>
      </c>
      <c r="U838" s="53">
        <v>1</v>
      </c>
      <c r="V838" s="53">
        <v>107</v>
      </c>
      <c r="W838" s="53">
        <v>0</v>
      </c>
      <c r="X838" s="53">
        <v>0.48299999999999998</v>
      </c>
      <c r="Y838" s="53">
        <v>18.78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0.18507501789367636</v>
      </c>
      <c r="AC838" s="63" t="s">
        <v>204</v>
      </c>
    </row>
    <row r="839" spans="1:46">
      <c r="A839" s="11">
        <v>839</v>
      </c>
      <c r="B839" s="57">
        <v>44932</v>
      </c>
      <c r="C839" s="54">
        <v>0.77777777777777779</v>
      </c>
      <c r="D839" s="53">
        <v>8.5</v>
      </c>
      <c r="E839" s="53">
        <v>12.9</v>
      </c>
      <c r="F839" s="53">
        <v>0</v>
      </c>
      <c r="G839" s="53">
        <v>8.8000000000000007</v>
      </c>
      <c r="H839" s="53">
        <v>0</v>
      </c>
      <c r="I839" s="53">
        <v>3.4</v>
      </c>
      <c r="J839" s="53" t="s">
        <v>159</v>
      </c>
      <c r="K839" s="53">
        <v>3.5</v>
      </c>
      <c r="L839" s="53" t="s">
        <v>159</v>
      </c>
      <c r="M839" s="54">
        <v>0.77113425925925927</v>
      </c>
      <c r="N839" s="53">
        <v>5.4</v>
      </c>
      <c r="O839" s="53" t="s">
        <v>159</v>
      </c>
      <c r="P839" s="54">
        <v>0.77085648148148145</v>
      </c>
      <c r="Q839" s="53">
        <v>3.5</v>
      </c>
      <c r="R839" s="53" t="s">
        <v>159</v>
      </c>
      <c r="S839" s="53">
        <v>0.6</v>
      </c>
      <c r="T839" s="53">
        <v>60.4</v>
      </c>
      <c r="U839" s="53">
        <v>0</v>
      </c>
      <c r="V839" s="53">
        <v>113</v>
      </c>
      <c r="W839" s="53">
        <v>0</v>
      </c>
      <c r="X839" s="53">
        <v>0.48299999999999998</v>
      </c>
      <c r="Y839" s="53">
        <v>18.760000000000002</v>
      </c>
      <c r="Z839" s="11">
        <f t="shared" si="2084"/>
        <v>0</v>
      </c>
      <c r="AA839" s="11">
        <f t="shared" si="2085"/>
        <v>0</v>
      </c>
      <c r="AB839" s="53">
        <f t="shared" si="2086"/>
        <v>0.18507501789367636</v>
      </c>
      <c r="AC839" s="63" t="s">
        <v>204</v>
      </c>
    </row>
    <row r="840" spans="1:46">
      <c r="A840" s="11">
        <v>840</v>
      </c>
      <c r="B840" s="57">
        <v>44932</v>
      </c>
      <c r="C840" s="54">
        <v>0.78472222222222221</v>
      </c>
      <c r="D840" s="53">
        <v>8.5</v>
      </c>
      <c r="E840" s="53">
        <v>12.9</v>
      </c>
      <c r="F840" s="53">
        <v>0</v>
      </c>
      <c r="G840" s="53">
        <v>8.6999999999999993</v>
      </c>
      <c r="H840" s="53">
        <v>-1E-3</v>
      </c>
      <c r="I840" s="53">
        <v>3</v>
      </c>
      <c r="J840" s="53" t="s">
        <v>151</v>
      </c>
      <c r="K840" s="53">
        <v>3.4</v>
      </c>
      <c r="L840" s="53" t="s">
        <v>159</v>
      </c>
      <c r="M840" s="54">
        <v>0.77778935185185183</v>
      </c>
      <c r="N840" s="53">
        <v>4.9000000000000004</v>
      </c>
      <c r="O840" s="53" t="s">
        <v>159</v>
      </c>
      <c r="P840" s="54">
        <v>0.78098379629629633</v>
      </c>
      <c r="Q840" s="53">
        <v>3.7</v>
      </c>
      <c r="R840" s="53" t="s">
        <v>159</v>
      </c>
      <c r="S840" s="53">
        <v>0.6</v>
      </c>
      <c r="T840" s="53">
        <v>60.5</v>
      </c>
      <c r="U840" s="53">
        <v>1</v>
      </c>
      <c r="V840" s="53">
        <v>126</v>
      </c>
      <c r="W840" s="53">
        <v>0</v>
      </c>
      <c r="X840" s="53">
        <v>0.48299999999999998</v>
      </c>
      <c r="Y840" s="53">
        <v>18.739999999999998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0.18507501789367636</v>
      </c>
      <c r="AC840" s="63" t="s">
        <v>204</v>
      </c>
    </row>
    <row r="841" spans="1:46">
      <c r="A841" s="11">
        <v>841</v>
      </c>
      <c r="B841" s="57">
        <v>44932</v>
      </c>
      <c r="C841" s="54">
        <v>0.79166666666666663</v>
      </c>
      <c r="D841" s="53">
        <v>8.4</v>
      </c>
      <c r="E841" s="53">
        <v>12.9</v>
      </c>
      <c r="F841" s="53">
        <v>0</v>
      </c>
      <c r="G841" s="53">
        <v>9</v>
      </c>
      <c r="H841" s="53">
        <v>0</v>
      </c>
      <c r="I841" s="53">
        <v>3.4</v>
      </c>
      <c r="J841" s="53" t="s">
        <v>159</v>
      </c>
      <c r="K841" s="53">
        <v>3.4</v>
      </c>
      <c r="L841" s="53" t="s">
        <v>159</v>
      </c>
      <c r="M841" s="54">
        <v>0.79150462962962964</v>
      </c>
      <c r="N841" s="53">
        <v>5.2</v>
      </c>
      <c r="O841" s="53" t="s">
        <v>151</v>
      </c>
      <c r="P841" s="54">
        <v>0.79126157407407405</v>
      </c>
      <c r="Q841" s="53">
        <v>4.2</v>
      </c>
      <c r="R841" s="53" t="s">
        <v>159</v>
      </c>
      <c r="S841" s="53">
        <v>0.6</v>
      </c>
      <c r="T841" s="53">
        <v>60.3</v>
      </c>
      <c r="U841" s="53">
        <v>0</v>
      </c>
      <c r="V841" s="53">
        <v>137</v>
      </c>
      <c r="W841" s="53">
        <v>0</v>
      </c>
      <c r="X841" s="53">
        <v>0.48399999999999999</v>
      </c>
      <c r="Y841" s="53">
        <v>18.72</v>
      </c>
      <c r="Z841" s="11">
        <f t="shared" si="2247"/>
        <v>0</v>
      </c>
      <c r="AA841" s="11">
        <f t="shared" si="2248"/>
        <v>0</v>
      </c>
      <c r="AB841" s="53">
        <f t="shared" si="2249"/>
        <v>0.18553852188102843</v>
      </c>
      <c r="AC841" s="63" t="s">
        <v>204</v>
      </c>
      <c r="AE841" s="11">
        <f t="shared" ref="AE841" si="2250">SUM(F841:F846)</f>
        <v>0</v>
      </c>
      <c r="AF841" s="11">
        <f t="shared" ref="AF841" si="2251">AVERAGE(AB841:AB846)</f>
        <v>0.18522951922279374</v>
      </c>
      <c r="AG841" s="11">
        <f t="shared" ref="AG841" si="2252">AVERAGE(G841:G846)</f>
        <v>8.5166666666666657</v>
      </c>
      <c r="AH841" s="11" t="e">
        <f t="shared" ref="AH841" si="2253">AVERAGE(AC841:AC846)</f>
        <v>#DIV/0!</v>
      </c>
      <c r="AI841" s="11">
        <f t="shared" ref="AI841" si="2254">AVERAGE(T841:T846)</f>
        <v>61.9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660</v>
      </c>
      <c r="AM841" s="17">
        <f t="shared" ref="AM841" si="2258">AVERAGE(W841:W846)</f>
        <v>0</v>
      </c>
      <c r="AN841" s="11">
        <f t="shared" ref="AN841" si="2259">AVERAGE(I841:I846)</f>
        <v>2.8666666666666667</v>
      </c>
      <c r="AO841" s="11">
        <f t="shared" ref="AO841" si="2260">MAX(K841:K846)</f>
        <v>3.8</v>
      </c>
      <c r="AP841" s="13" t="str">
        <f t="shared" ref="AP841" ca="1" si="2261">INDIRECT(ADDRESS(MATCH(AO841,K841:K846,0)+A841-1,12))</f>
        <v>SSE</v>
      </c>
      <c r="AQ841" s="13">
        <f t="shared" ref="AQ841" ca="1" si="2262">INDIRECT(ADDRESS(MATCH(AO841,K841:K846,0)+A841-1,13))</f>
        <v>0.79949074074074078</v>
      </c>
      <c r="AR841" s="11">
        <f t="shared" ref="AR841" si="2263">MAX(N841:N846)</f>
        <v>5.7</v>
      </c>
      <c r="AS841" s="13" t="str">
        <f t="shared" ref="AS841" ca="1" si="2264">INDIRECT(ADDRESS(MATCH(AR841,N841:N846,0)+A841-1,15))</f>
        <v>SSE</v>
      </c>
      <c r="AT841" s="13">
        <f t="shared" ref="AT841" ca="1" si="2265">INDIRECT(ADDRESS(MATCH(AR841,N841:N846,0)+A841-1,16))</f>
        <v>0.79305555555555562</v>
      </c>
    </row>
    <row r="842" spans="1:46">
      <c r="A842" s="11">
        <v>842</v>
      </c>
      <c r="B842" s="57">
        <v>44932</v>
      </c>
      <c r="C842" s="54">
        <v>0.79861111111111116</v>
      </c>
      <c r="D842" s="53">
        <v>8.4</v>
      </c>
      <c r="E842" s="53">
        <v>12.9</v>
      </c>
      <c r="F842" s="53">
        <v>0</v>
      </c>
      <c r="G842" s="53">
        <v>9</v>
      </c>
      <c r="H842" s="53">
        <v>0</v>
      </c>
      <c r="I842" s="53">
        <v>3.7</v>
      </c>
      <c r="J842" s="53" t="s">
        <v>159</v>
      </c>
      <c r="K842" s="53">
        <v>3.7</v>
      </c>
      <c r="L842" s="53" t="s">
        <v>159</v>
      </c>
      <c r="M842" s="54">
        <v>0.79861111111111116</v>
      </c>
      <c r="N842" s="53">
        <v>5.7</v>
      </c>
      <c r="O842" s="53" t="s">
        <v>159</v>
      </c>
      <c r="P842" s="54">
        <v>0.79305555555555562</v>
      </c>
      <c r="Q842" s="53">
        <v>4.5999999999999996</v>
      </c>
      <c r="R842" s="53" t="s">
        <v>159</v>
      </c>
      <c r="S842" s="53">
        <v>0.6</v>
      </c>
      <c r="T842" s="53">
        <v>59.9</v>
      </c>
      <c r="U842" s="53">
        <v>1</v>
      </c>
      <c r="V842" s="53">
        <v>112</v>
      </c>
      <c r="W842" s="53">
        <v>0</v>
      </c>
      <c r="X842" s="53">
        <v>0.48299999999999998</v>
      </c>
      <c r="Y842" s="53">
        <v>18.739999999999998</v>
      </c>
      <c r="Z842" s="11">
        <f t="shared" si="2247"/>
        <v>0</v>
      </c>
      <c r="AA842" s="11">
        <f t="shared" si="2248"/>
        <v>0</v>
      </c>
      <c r="AB842" s="53">
        <f t="shared" si="2249"/>
        <v>0.18507501789367636</v>
      </c>
      <c r="AC842" s="63" t="s">
        <v>204</v>
      </c>
    </row>
    <row r="843" spans="1:46">
      <c r="A843" s="11">
        <v>843</v>
      </c>
      <c r="B843" s="57">
        <v>44932</v>
      </c>
      <c r="C843" s="54">
        <v>0.80555555555555547</v>
      </c>
      <c r="D843" s="53">
        <v>8.4</v>
      </c>
      <c r="E843" s="53">
        <v>12.9</v>
      </c>
      <c r="F843" s="53">
        <v>0</v>
      </c>
      <c r="G843" s="53">
        <v>9</v>
      </c>
      <c r="H843" s="53">
        <v>0</v>
      </c>
      <c r="I843" s="53">
        <v>3.2</v>
      </c>
      <c r="J843" s="53" t="s">
        <v>159</v>
      </c>
      <c r="K843" s="53">
        <v>3.8</v>
      </c>
      <c r="L843" s="53" t="s">
        <v>159</v>
      </c>
      <c r="M843" s="54">
        <v>0.79949074074074078</v>
      </c>
      <c r="N843" s="53">
        <v>5.3</v>
      </c>
      <c r="O843" s="53" t="s">
        <v>151</v>
      </c>
      <c r="P843" s="54">
        <v>0.79864583333333339</v>
      </c>
      <c r="Q843" s="53">
        <v>2.4</v>
      </c>
      <c r="R843" s="53" t="s">
        <v>151</v>
      </c>
      <c r="S843" s="53">
        <v>0.6</v>
      </c>
      <c r="T843" s="53">
        <v>59.7</v>
      </c>
      <c r="U843" s="53">
        <v>1</v>
      </c>
      <c r="V843" s="53">
        <v>121</v>
      </c>
      <c r="W843" s="53">
        <v>0</v>
      </c>
      <c r="X843" s="53">
        <v>0.48299999999999998</v>
      </c>
      <c r="Y843" s="53">
        <v>18.73</v>
      </c>
      <c r="Z843" s="11">
        <f t="shared" si="2247"/>
        <v>0</v>
      </c>
      <c r="AA843" s="11">
        <f t="shared" si="2248"/>
        <v>0</v>
      </c>
      <c r="AB843" s="53">
        <f t="shared" si="2249"/>
        <v>0.18507501789367636</v>
      </c>
      <c r="AC843" s="63" t="s">
        <v>204</v>
      </c>
    </row>
    <row r="844" spans="1:46">
      <c r="A844" s="11">
        <v>844</v>
      </c>
      <c r="B844" s="57">
        <v>44932</v>
      </c>
      <c r="C844" s="54">
        <v>0.8125</v>
      </c>
      <c r="D844" s="53">
        <v>8.4</v>
      </c>
      <c r="E844" s="53">
        <v>12.9</v>
      </c>
      <c r="F844" s="53">
        <v>0</v>
      </c>
      <c r="G844" s="53">
        <v>8.1</v>
      </c>
      <c r="H844" s="53">
        <v>-1E-3</v>
      </c>
      <c r="I844" s="53">
        <v>2.6</v>
      </c>
      <c r="J844" s="53" t="s">
        <v>153</v>
      </c>
      <c r="K844" s="53">
        <v>3.2</v>
      </c>
      <c r="L844" s="53" t="s">
        <v>159</v>
      </c>
      <c r="M844" s="54">
        <v>0.80556712962962962</v>
      </c>
      <c r="N844" s="53">
        <v>4.8</v>
      </c>
      <c r="O844" s="53" t="s">
        <v>159</v>
      </c>
      <c r="P844" s="54">
        <v>0.80952546296296291</v>
      </c>
      <c r="Q844" s="53">
        <v>2.6</v>
      </c>
      <c r="R844" s="53" t="s">
        <v>160</v>
      </c>
      <c r="S844" s="53">
        <v>0.8</v>
      </c>
      <c r="T844" s="53">
        <v>63.7</v>
      </c>
      <c r="U844" s="53">
        <v>1</v>
      </c>
      <c r="V844" s="53">
        <v>104</v>
      </c>
      <c r="W844" s="53">
        <v>0</v>
      </c>
      <c r="X844" s="53">
        <v>0.48299999999999998</v>
      </c>
      <c r="Y844" s="53">
        <v>18.739999999999998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0.18507501789367636</v>
      </c>
      <c r="AC844" s="63" t="s">
        <v>204</v>
      </c>
    </row>
    <row r="845" spans="1:46">
      <c r="A845" s="11">
        <v>845</v>
      </c>
      <c r="B845" s="57">
        <v>44932</v>
      </c>
      <c r="C845" s="54">
        <v>0.81944444444444453</v>
      </c>
      <c r="D845" s="53">
        <v>8.4</v>
      </c>
      <c r="E845" s="53">
        <v>12.9</v>
      </c>
      <c r="F845" s="53">
        <v>0</v>
      </c>
      <c r="G845" s="53">
        <v>8.1999999999999993</v>
      </c>
      <c r="H845" s="53">
        <v>-2E-3</v>
      </c>
      <c r="I845" s="53">
        <v>2.4</v>
      </c>
      <c r="J845" s="53" t="s">
        <v>153</v>
      </c>
      <c r="K845" s="53">
        <v>2.6</v>
      </c>
      <c r="L845" s="53" t="s">
        <v>153</v>
      </c>
      <c r="M845" s="54">
        <v>0.81261574074074072</v>
      </c>
      <c r="N845" s="53">
        <v>4.2</v>
      </c>
      <c r="O845" s="53" t="s">
        <v>159</v>
      </c>
      <c r="P845" s="54">
        <v>0.81943287037037038</v>
      </c>
      <c r="Q845" s="53">
        <v>4.0999999999999996</v>
      </c>
      <c r="R845" s="53" t="s">
        <v>159</v>
      </c>
      <c r="S845" s="53">
        <v>0.6</v>
      </c>
      <c r="T845" s="53">
        <v>63.5</v>
      </c>
      <c r="U845" s="53">
        <v>0</v>
      </c>
      <c r="V845" s="53">
        <v>90</v>
      </c>
      <c r="W845" s="53">
        <v>0</v>
      </c>
      <c r="X845" s="53">
        <v>0.48399999999999999</v>
      </c>
      <c r="Y845" s="53">
        <v>18.71</v>
      </c>
      <c r="Z845" s="11">
        <f t="shared" si="2247"/>
        <v>-1.2000000000000002</v>
      </c>
      <c r="AA845" s="11">
        <f t="shared" si="2248"/>
        <v>0</v>
      </c>
      <c r="AB845" s="53">
        <f t="shared" si="2249"/>
        <v>0.18553852188102843</v>
      </c>
      <c r="AC845" s="63" t="s">
        <v>204</v>
      </c>
    </row>
    <row r="846" spans="1:46">
      <c r="A846" s="11">
        <v>846</v>
      </c>
      <c r="B846" s="57">
        <v>44932</v>
      </c>
      <c r="C846" s="54">
        <v>0.82638888888888884</v>
      </c>
      <c r="D846" s="53">
        <v>8.4</v>
      </c>
      <c r="E846" s="53">
        <v>12.9</v>
      </c>
      <c r="F846" s="53">
        <v>0</v>
      </c>
      <c r="G846" s="53">
        <v>7.8</v>
      </c>
      <c r="H846" s="53">
        <v>-1E-3</v>
      </c>
      <c r="I846" s="53">
        <v>1.9</v>
      </c>
      <c r="J846" s="53" t="s">
        <v>153</v>
      </c>
      <c r="K846" s="53">
        <v>2.4</v>
      </c>
      <c r="L846" s="53" t="s">
        <v>153</v>
      </c>
      <c r="M846" s="54">
        <v>0.82017361111111109</v>
      </c>
      <c r="N846" s="53">
        <v>4</v>
      </c>
      <c r="O846" s="53" t="s">
        <v>159</v>
      </c>
      <c r="P846" s="54">
        <v>0.81945601851851846</v>
      </c>
      <c r="Q846" s="53">
        <v>1.1000000000000001</v>
      </c>
      <c r="R846" s="53" t="s">
        <v>160</v>
      </c>
      <c r="S846" s="53">
        <v>0.7</v>
      </c>
      <c r="T846" s="53">
        <v>64.3</v>
      </c>
      <c r="U846" s="53">
        <v>0</v>
      </c>
      <c r="V846" s="53">
        <v>96</v>
      </c>
      <c r="W846" s="53">
        <v>0</v>
      </c>
      <c r="X846" s="53">
        <v>0.48299999999999998</v>
      </c>
      <c r="Y846" s="53">
        <v>18.739999999999998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0.18507501789367636</v>
      </c>
      <c r="AC846" s="63" t="s">
        <v>204</v>
      </c>
    </row>
    <row r="847" spans="1:46">
      <c r="A847" s="11">
        <v>847</v>
      </c>
      <c r="B847" s="57">
        <v>44932</v>
      </c>
      <c r="C847" s="54">
        <v>0.83333333333333337</v>
      </c>
      <c r="D847" s="53">
        <v>8.1999999999999993</v>
      </c>
      <c r="E847" s="53">
        <v>12.9</v>
      </c>
      <c r="F847" s="53">
        <v>0</v>
      </c>
      <c r="G847" s="53">
        <v>8.3000000000000007</v>
      </c>
      <c r="H847" s="53">
        <v>-1E-3</v>
      </c>
      <c r="I847" s="53">
        <v>1.6</v>
      </c>
      <c r="J847" s="53" t="s">
        <v>153</v>
      </c>
      <c r="K847" s="53">
        <v>1.9</v>
      </c>
      <c r="L847" s="53" t="s">
        <v>153</v>
      </c>
      <c r="M847" s="54">
        <v>0.82640046296296299</v>
      </c>
      <c r="N847" s="53">
        <v>3.7</v>
      </c>
      <c r="O847" s="53" t="s">
        <v>153</v>
      </c>
      <c r="P847" s="54">
        <v>0.83047453703703711</v>
      </c>
      <c r="Q847" s="53">
        <v>0.7</v>
      </c>
      <c r="R847" s="53" t="s">
        <v>160</v>
      </c>
      <c r="S847" s="53">
        <v>0.7</v>
      </c>
      <c r="T847" s="53">
        <v>62</v>
      </c>
      <c r="U847" s="53">
        <v>1</v>
      </c>
      <c r="V847" s="53">
        <v>114</v>
      </c>
      <c r="W847" s="53">
        <v>0</v>
      </c>
      <c r="X847" s="53">
        <v>0.48299999999999998</v>
      </c>
      <c r="Y847" s="53">
        <v>18.72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0.18507501789367636</v>
      </c>
      <c r="AC847" s="63" t="s">
        <v>204</v>
      </c>
      <c r="AE847" s="11">
        <f t="shared" ref="AE847" si="2266">SUM(F847:F852)</f>
        <v>0</v>
      </c>
      <c r="AF847" s="11">
        <f t="shared" ref="AF847" si="2267">AVERAGE(AB847:AB852)</f>
        <v>0.18507501789367639</v>
      </c>
      <c r="AG847" s="11">
        <f t="shared" ref="AG847" si="2268">AVERAGE(G847:G852)</f>
        <v>7.5666666666666664</v>
      </c>
      <c r="AH847" s="11" t="e">
        <f t="shared" ref="AH847" si="2269">AVERAGE(AC847:AC852)</f>
        <v>#DIV/0!</v>
      </c>
      <c r="AI847" s="11">
        <f t="shared" ref="AI847" si="2270">AVERAGE(T847:T852)</f>
        <v>66.233333333333334</v>
      </c>
      <c r="AJ847" s="11">
        <f t="shared" ref="AJ847" si="2271">SUMIF(H847:H852,"&gt;0",H847:H852)</f>
        <v>1E-3</v>
      </c>
      <c r="AK847" s="17">
        <f t="shared" ref="AK847" si="2272">SUM(AA847:AA852)/60</f>
        <v>0</v>
      </c>
      <c r="AL847" s="17">
        <f t="shared" ref="AL847" si="2273">SUM(V847:V852)</f>
        <v>612</v>
      </c>
      <c r="AM847" s="17">
        <f t="shared" ref="AM847" si="2274">AVERAGE(W847:W852)</f>
        <v>0</v>
      </c>
      <c r="AN847" s="11">
        <f t="shared" ref="AN847" si="2275">AVERAGE(I847:I852)</f>
        <v>1.5833333333333333</v>
      </c>
      <c r="AO847" s="11">
        <f t="shared" ref="AO847" si="2276">MAX(K847:K852)</f>
        <v>2.2000000000000002</v>
      </c>
      <c r="AP847" s="13" t="str">
        <f t="shared" ref="AP847" ca="1" si="2277">INDIRECT(ADDRESS(MATCH(AO847,K847:K852,0)+A847-1,12))</f>
        <v>SSE</v>
      </c>
      <c r="AQ847" s="13">
        <f t="shared" ref="AQ847" ca="1" si="2278">INDIRECT(ADDRESS(MATCH(AO847,K847:K852,0)+A847-1,13))</f>
        <v>0.86733796296296306</v>
      </c>
      <c r="AR847" s="11">
        <f t="shared" ref="AR847" si="2279">MAX(N847:N852)</f>
        <v>3.9</v>
      </c>
      <c r="AS847" s="13" t="str">
        <f t="shared" ref="AS847" ca="1" si="2280">INDIRECT(ADDRESS(MATCH(AR847,N847:N852,0)+A847-1,15))</f>
        <v>SSE</v>
      </c>
      <c r="AT847" s="13">
        <f t="shared" ref="AT847" ca="1" si="2281">INDIRECT(ADDRESS(MATCH(AR847,N847:N852,0)+A847-1,16))</f>
        <v>0.8400347222222222</v>
      </c>
    </row>
    <row r="848" spans="1:46">
      <c r="A848" s="11">
        <v>848</v>
      </c>
      <c r="B848" s="57">
        <v>44932</v>
      </c>
      <c r="C848" s="54">
        <v>0.84027777777777779</v>
      </c>
      <c r="D848" s="53">
        <v>8</v>
      </c>
      <c r="E848" s="53">
        <v>12.9</v>
      </c>
      <c r="F848" s="53">
        <v>0</v>
      </c>
      <c r="G848" s="53">
        <v>8</v>
      </c>
      <c r="H848" s="53">
        <v>-1E-3</v>
      </c>
      <c r="I848" s="53">
        <v>1.4</v>
      </c>
      <c r="J848" s="53" t="s">
        <v>156</v>
      </c>
      <c r="K848" s="53">
        <v>1.6</v>
      </c>
      <c r="L848" s="53" t="s">
        <v>153</v>
      </c>
      <c r="M848" s="54">
        <v>0.83399305555555558</v>
      </c>
      <c r="N848" s="53">
        <v>3.9</v>
      </c>
      <c r="O848" s="53" t="s">
        <v>159</v>
      </c>
      <c r="P848" s="54">
        <v>0.8400347222222222</v>
      </c>
      <c r="Q848" s="53">
        <v>2.1</v>
      </c>
      <c r="R848" s="53" t="s">
        <v>153</v>
      </c>
      <c r="S848" s="53">
        <v>0.5</v>
      </c>
      <c r="T848" s="53">
        <v>65.400000000000006</v>
      </c>
      <c r="U848" s="53">
        <v>0</v>
      </c>
      <c r="V848" s="53">
        <v>95</v>
      </c>
      <c r="W848" s="53">
        <v>0</v>
      </c>
      <c r="X848" s="53">
        <v>0.48299999999999998</v>
      </c>
      <c r="Y848" s="53">
        <v>18.68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0.18507501789367636</v>
      </c>
      <c r="AC848" s="63" t="s">
        <v>204</v>
      </c>
    </row>
    <row r="849" spans="1:46">
      <c r="A849" s="11">
        <v>849</v>
      </c>
      <c r="B849" s="57">
        <v>44932</v>
      </c>
      <c r="C849" s="54">
        <v>0.84722222222222221</v>
      </c>
      <c r="D849" s="53">
        <v>7.7</v>
      </c>
      <c r="E849" s="53">
        <v>12.9</v>
      </c>
      <c r="F849" s="53">
        <v>0</v>
      </c>
      <c r="G849" s="53">
        <v>6.9</v>
      </c>
      <c r="H849" s="53">
        <v>-1E-3</v>
      </c>
      <c r="I849" s="53">
        <v>1.2</v>
      </c>
      <c r="J849" s="53" t="s">
        <v>161</v>
      </c>
      <c r="K849" s="53">
        <v>1.4</v>
      </c>
      <c r="L849" s="53" t="s">
        <v>156</v>
      </c>
      <c r="M849" s="54">
        <v>0.84075231481481483</v>
      </c>
      <c r="N849" s="53">
        <v>2.2999999999999998</v>
      </c>
      <c r="O849" s="53" t="s">
        <v>159</v>
      </c>
      <c r="P849" s="54">
        <v>0.8407175925925926</v>
      </c>
      <c r="Q849" s="53">
        <v>0.9</v>
      </c>
      <c r="R849" s="53" t="s">
        <v>161</v>
      </c>
      <c r="S849" s="53">
        <v>0.4</v>
      </c>
      <c r="T849" s="53">
        <v>69.599999999999994</v>
      </c>
      <c r="U849" s="53">
        <v>0</v>
      </c>
      <c r="V849" s="53">
        <v>89</v>
      </c>
      <c r="W849" s="53">
        <v>0</v>
      </c>
      <c r="X849" s="53">
        <v>0.48299999999999998</v>
      </c>
      <c r="Y849" s="53">
        <v>18.71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0.18507501789367636</v>
      </c>
      <c r="AC849" s="63" t="s">
        <v>204</v>
      </c>
    </row>
    <row r="850" spans="1:46">
      <c r="A850" s="11">
        <v>850</v>
      </c>
      <c r="B850" s="57">
        <v>44932</v>
      </c>
      <c r="C850" s="54">
        <v>0.85416666666666663</v>
      </c>
      <c r="D850" s="53">
        <v>7.3</v>
      </c>
      <c r="E850" s="53">
        <v>12.9</v>
      </c>
      <c r="F850" s="53">
        <v>0</v>
      </c>
      <c r="G850" s="53">
        <v>6.9</v>
      </c>
      <c r="H850" s="53">
        <v>-1E-3</v>
      </c>
      <c r="I850" s="53">
        <v>1</v>
      </c>
      <c r="J850" s="53" t="s">
        <v>160</v>
      </c>
      <c r="K850" s="53">
        <v>1.2</v>
      </c>
      <c r="L850" s="53" t="s">
        <v>161</v>
      </c>
      <c r="M850" s="54">
        <v>0.84723379629629625</v>
      </c>
      <c r="N850" s="53">
        <v>1.6</v>
      </c>
      <c r="O850" s="53" t="s">
        <v>161</v>
      </c>
      <c r="P850" s="54">
        <v>0.84976851851851853</v>
      </c>
      <c r="Q850" s="53">
        <v>1.4</v>
      </c>
      <c r="R850" s="53" t="s">
        <v>156</v>
      </c>
      <c r="S850" s="53">
        <v>0.3</v>
      </c>
      <c r="T850" s="53">
        <v>70</v>
      </c>
      <c r="U850" s="53">
        <v>0</v>
      </c>
      <c r="V850" s="53">
        <v>102</v>
      </c>
      <c r="W850" s="53">
        <v>0</v>
      </c>
      <c r="X850" s="53">
        <v>0.48299999999999998</v>
      </c>
      <c r="Y850" s="53">
        <v>18.73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0.18507501789367636</v>
      </c>
      <c r="AC850" s="63" t="s">
        <v>204</v>
      </c>
    </row>
    <row r="851" spans="1:46">
      <c r="A851" s="11">
        <v>851</v>
      </c>
      <c r="B851" s="57">
        <v>44932</v>
      </c>
      <c r="C851" s="54">
        <v>0.86111111111111116</v>
      </c>
      <c r="D851" s="53">
        <v>7</v>
      </c>
      <c r="E851" s="53">
        <v>12.9</v>
      </c>
      <c r="F851" s="53">
        <v>0</v>
      </c>
      <c r="G851" s="53">
        <v>7.4</v>
      </c>
      <c r="H851" s="53">
        <v>1E-3</v>
      </c>
      <c r="I851" s="53">
        <v>2.1</v>
      </c>
      <c r="J851" s="53" t="s">
        <v>156</v>
      </c>
      <c r="K851" s="53">
        <v>2.1</v>
      </c>
      <c r="L851" s="53" t="s">
        <v>156</v>
      </c>
      <c r="M851" s="54">
        <v>0.86111111111111116</v>
      </c>
      <c r="N851" s="53">
        <v>3.2</v>
      </c>
      <c r="O851" s="53" t="s">
        <v>153</v>
      </c>
      <c r="P851" s="54">
        <v>0.85791666666666666</v>
      </c>
      <c r="Q851" s="53">
        <v>2.5</v>
      </c>
      <c r="R851" s="53" t="s">
        <v>153</v>
      </c>
      <c r="S851" s="53">
        <v>0.4</v>
      </c>
      <c r="T851" s="53">
        <v>66.099999999999994</v>
      </c>
      <c r="U851" s="53">
        <v>0</v>
      </c>
      <c r="V851" s="53">
        <v>91</v>
      </c>
      <c r="W851" s="53">
        <v>0</v>
      </c>
      <c r="X851" s="53">
        <v>0.48299999999999998</v>
      </c>
      <c r="Y851" s="53">
        <v>18.73</v>
      </c>
      <c r="Z851" s="11">
        <f t="shared" si="2247"/>
        <v>0.60000000000000009</v>
      </c>
      <c r="AA851" s="11">
        <f t="shared" si="2248"/>
        <v>0</v>
      </c>
      <c r="AB851" s="53">
        <f t="shared" si="2249"/>
        <v>0.18507501789367636</v>
      </c>
      <c r="AC851" s="63" t="s">
        <v>204</v>
      </c>
    </row>
    <row r="852" spans="1:46">
      <c r="A852" s="11">
        <v>852</v>
      </c>
      <c r="B852" s="57">
        <v>44932</v>
      </c>
      <c r="C852" s="54">
        <v>0.86805555555555547</v>
      </c>
      <c r="D852" s="53">
        <v>6.8</v>
      </c>
      <c r="E852" s="53">
        <v>12.8</v>
      </c>
      <c r="F852" s="53">
        <v>0</v>
      </c>
      <c r="G852" s="53">
        <v>7.9</v>
      </c>
      <c r="H852" s="53">
        <v>0</v>
      </c>
      <c r="I852" s="53">
        <v>2.2000000000000002</v>
      </c>
      <c r="J852" s="53" t="s">
        <v>159</v>
      </c>
      <c r="K852" s="53">
        <v>2.2000000000000002</v>
      </c>
      <c r="L852" s="53" t="s">
        <v>159</v>
      </c>
      <c r="M852" s="54">
        <v>0.86733796296296306</v>
      </c>
      <c r="N852" s="53">
        <v>3.3</v>
      </c>
      <c r="O852" s="53" t="s">
        <v>159</v>
      </c>
      <c r="P852" s="54">
        <v>0.86581018518518515</v>
      </c>
      <c r="Q852" s="53">
        <v>2</v>
      </c>
      <c r="R852" s="53" t="s">
        <v>159</v>
      </c>
      <c r="S852" s="53">
        <v>0.3</v>
      </c>
      <c r="T852" s="53">
        <v>64.3</v>
      </c>
      <c r="U852" s="53">
        <v>0</v>
      </c>
      <c r="V852" s="53">
        <v>121</v>
      </c>
      <c r="W852" s="53">
        <v>0</v>
      </c>
      <c r="X852" s="53">
        <v>0.48299999999999998</v>
      </c>
      <c r="Y852" s="53">
        <v>18.690000000000001</v>
      </c>
      <c r="Z852" s="11">
        <f t="shared" si="2247"/>
        <v>0</v>
      </c>
      <c r="AA852" s="11">
        <f t="shared" si="2248"/>
        <v>0</v>
      </c>
      <c r="AB852" s="53">
        <f t="shared" si="2249"/>
        <v>0.18507501789367636</v>
      </c>
      <c r="AC852" s="63" t="s">
        <v>204</v>
      </c>
    </row>
    <row r="853" spans="1:46">
      <c r="A853" s="11">
        <v>853</v>
      </c>
      <c r="B853" s="57">
        <v>44932</v>
      </c>
      <c r="C853" s="54">
        <v>0.875</v>
      </c>
      <c r="D853" s="53">
        <v>6.7</v>
      </c>
      <c r="E853" s="53">
        <v>12.8</v>
      </c>
      <c r="F853" s="53">
        <v>0</v>
      </c>
      <c r="G853" s="53">
        <v>8.3000000000000007</v>
      </c>
      <c r="H853" s="53">
        <v>0</v>
      </c>
      <c r="I853" s="53">
        <v>2.1</v>
      </c>
      <c r="J853" s="53" t="s">
        <v>159</v>
      </c>
      <c r="K853" s="53">
        <v>2.2000000000000002</v>
      </c>
      <c r="L853" s="53" t="s">
        <v>159</v>
      </c>
      <c r="M853" s="54">
        <v>0.86806712962962962</v>
      </c>
      <c r="N853" s="53">
        <v>3.2</v>
      </c>
      <c r="O853" s="53" t="s">
        <v>153</v>
      </c>
      <c r="P853" s="54">
        <v>0.87173611111111116</v>
      </c>
      <c r="Q853" s="53">
        <v>2.1</v>
      </c>
      <c r="R853" s="53" t="s">
        <v>151</v>
      </c>
      <c r="S853" s="53">
        <v>0.4</v>
      </c>
      <c r="T853" s="53">
        <v>62.5</v>
      </c>
      <c r="U853" s="53">
        <v>0</v>
      </c>
      <c r="V853" s="53">
        <v>99</v>
      </c>
      <c r="W853" s="53">
        <v>0</v>
      </c>
      <c r="X853" s="53">
        <v>0.48299999999999998</v>
      </c>
      <c r="Y853" s="53">
        <v>18.72</v>
      </c>
      <c r="Z853" s="11">
        <f t="shared" si="2247"/>
        <v>0</v>
      </c>
      <c r="AA853" s="11">
        <f t="shared" si="2248"/>
        <v>0</v>
      </c>
      <c r="AB853" s="53">
        <f t="shared" si="2249"/>
        <v>0.18507501789367636</v>
      </c>
      <c r="AC853" s="63" t="s">
        <v>204</v>
      </c>
      <c r="AE853" s="11">
        <f t="shared" ref="AE853" si="2282">SUM(F853:F858)</f>
        <v>0</v>
      </c>
      <c r="AF853" s="11">
        <f t="shared" ref="AF853" si="2283">AVERAGE(AB853:AB858)</f>
        <v>0.18507501789367639</v>
      </c>
      <c r="AG853" s="11">
        <f t="shared" ref="AG853" si="2284">AVERAGE(G853:G858)</f>
        <v>7.7833333333333323</v>
      </c>
      <c r="AH853" s="11" t="e">
        <f t="shared" ref="AH853" si="2285">AVERAGE(AC853:AC858)</f>
        <v>#DIV/0!</v>
      </c>
      <c r="AI853" s="11">
        <f t="shared" ref="AI853" si="2286">AVERAGE(T853:T858)</f>
        <v>64.383333333333326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587</v>
      </c>
      <c r="AM853" s="17">
        <f t="shared" ref="AM853" si="2290">AVERAGE(W853:W858)</f>
        <v>0</v>
      </c>
      <c r="AN853" s="11">
        <f t="shared" ref="AN853" si="2291">AVERAGE(I853:I858)</f>
        <v>1.6333333333333331</v>
      </c>
      <c r="AO853" s="11">
        <f t="shared" ref="AO853" si="2292">MAX(K853:K858)</f>
        <v>2.4</v>
      </c>
      <c r="AP853" s="13" t="str">
        <f t="shared" ref="AP853" ca="1" si="2293">INDIRECT(ADDRESS(MATCH(AO853,K853:K858,0)+A853-1,12))</f>
        <v>SSE</v>
      </c>
      <c r="AQ853" s="13">
        <f t="shared" ref="AQ853" ca="1" si="2294">INDIRECT(ADDRESS(MATCH(AO853,K853:K858,0)+A853-1,13))</f>
        <v>0.88825231481481481</v>
      </c>
      <c r="AR853" s="11">
        <f t="shared" ref="AR853" si="2295">MAX(N853:N858)</f>
        <v>3.3</v>
      </c>
      <c r="AS853" s="13" t="str">
        <f t="shared" ref="AS853" ca="1" si="2296">INDIRECT(ADDRESS(MATCH(AR853,N853:N858,0)+A853-1,15))</f>
        <v>SSE</v>
      </c>
      <c r="AT853" s="13">
        <f t="shared" ref="AT853" ca="1" si="2297">INDIRECT(ADDRESS(MATCH(AR853,N853:N858,0)+A853-1,16))</f>
        <v>0.88293981481481476</v>
      </c>
    </row>
    <row r="854" spans="1:46">
      <c r="A854" s="11">
        <v>854</v>
      </c>
      <c r="B854" s="57">
        <v>44932</v>
      </c>
      <c r="C854" s="54">
        <v>0.88194444444444453</v>
      </c>
      <c r="D854" s="53">
        <v>6.8</v>
      </c>
      <c r="E854" s="53">
        <v>12.8</v>
      </c>
      <c r="F854" s="53">
        <v>0</v>
      </c>
      <c r="G854" s="53">
        <v>8.5</v>
      </c>
      <c r="H854" s="53">
        <v>0</v>
      </c>
      <c r="I854" s="53">
        <v>2.1</v>
      </c>
      <c r="J854" s="53" t="s">
        <v>159</v>
      </c>
      <c r="K854" s="53">
        <v>2.2000000000000002</v>
      </c>
      <c r="L854" s="53" t="s">
        <v>159</v>
      </c>
      <c r="M854" s="54">
        <v>0.8766087962962964</v>
      </c>
      <c r="N854" s="53">
        <v>3.2</v>
      </c>
      <c r="O854" s="53" t="s">
        <v>159</v>
      </c>
      <c r="P854" s="54">
        <v>0.87989583333333332</v>
      </c>
      <c r="Q854" s="53">
        <v>2.4</v>
      </c>
      <c r="R854" s="53" t="s">
        <v>159</v>
      </c>
      <c r="S854" s="53">
        <v>0.5</v>
      </c>
      <c r="T854" s="53">
        <v>61.5</v>
      </c>
      <c r="U854" s="53">
        <v>0</v>
      </c>
      <c r="V854" s="53">
        <v>102</v>
      </c>
      <c r="W854" s="53">
        <v>0</v>
      </c>
      <c r="X854" s="53">
        <v>0.48299999999999998</v>
      </c>
      <c r="Y854" s="53">
        <v>18.73</v>
      </c>
      <c r="Z854" s="11">
        <f t="shared" si="2247"/>
        <v>0</v>
      </c>
      <c r="AA854" s="11">
        <f t="shared" si="2248"/>
        <v>0</v>
      </c>
      <c r="AB854" s="53">
        <f t="shared" si="2249"/>
        <v>0.18507501789367636</v>
      </c>
      <c r="AC854" s="63" t="s">
        <v>204</v>
      </c>
    </row>
    <row r="855" spans="1:46">
      <c r="A855" s="11">
        <v>855</v>
      </c>
      <c r="B855" s="57">
        <v>44932</v>
      </c>
      <c r="C855" s="54">
        <v>0.88888888888888884</v>
      </c>
      <c r="D855" s="53">
        <v>6.9</v>
      </c>
      <c r="E855" s="53">
        <v>12.8</v>
      </c>
      <c r="F855" s="53">
        <v>0</v>
      </c>
      <c r="G855" s="53">
        <v>8.8000000000000007</v>
      </c>
      <c r="H855" s="53">
        <v>0</v>
      </c>
      <c r="I855" s="53">
        <v>2.4</v>
      </c>
      <c r="J855" s="53" t="s">
        <v>159</v>
      </c>
      <c r="K855" s="53">
        <v>2.4</v>
      </c>
      <c r="L855" s="53" t="s">
        <v>159</v>
      </c>
      <c r="M855" s="54">
        <v>0.88825231481481481</v>
      </c>
      <c r="N855" s="53">
        <v>3.3</v>
      </c>
      <c r="O855" s="53" t="s">
        <v>159</v>
      </c>
      <c r="P855" s="54">
        <v>0.88293981481481476</v>
      </c>
      <c r="Q855" s="53">
        <v>2.4</v>
      </c>
      <c r="R855" s="53" t="s">
        <v>159</v>
      </c>
      <c r="S855" s="53">
        <v>0.4</v>
      </c>
      <c r="T855" s="53">
        <v>60.4</v>
      </c>
      <c r="U855" s="53">
        <v>0</v>
      </c>
      <c r="V855" s="53">
        <v>123</v>
      </c>
      <c r="W855" s="53">
        <v>0</v>
      </c>
      <c r="X855" s="53">
        <v>0.48299999999999998</v>
      </c>
      <c r="Y855" s="53">
        <v>18.71</v>
      </c>
      <c r="Z855" s="11">
        <f t="shared" si="2247"/>
        <v>0</v>
      </c>
      <c r="AA855" s="11">
        <f t="shared" si="2248"/>
        <v>0</v>
      </c>
      <c r="AB855" s="53">
        <f t="shared" si="2249"/>
        <v>0.18507501789367636</v>
      </c>
      <c r="AC855" s="63" t="s">
        <v>204</v>
      </c>
    </row>
    <row r="856" spans="1:46">
      <c r="A856" s="11">
        <v>856</v>
      </c>
      <c r="B856" s="57">
        <v>44932</v>
      </c>
      <c r="C856" s="54">
        <v>0.89583333333333337</v>
      </c>
      <c r="D856" s="53">
        <v>7</v>
      </c>
      <c r="E856" s="53">
        <v>12.8</v>
      </c>
      <c r="F856" s="53">
        <v>0</v>
      </c>
      <c r="G856" s="53">
        <v>8.1999999999999993</v>
      </c>
      <c r="H856" s="53">
        <v>-1E-3</v>
      </c>
      <c r="I856" s="53">
        <v>1.3</v>
      </c>
      <c r="J856" s="53" t="s">
        <v>159</v>
      </c>
      <c r="K856" s="53">
        <v>2.4</v>
      </c>
      <c r="L856" s="53" t="s">
        <v>159</v>
      </c>
      <c r="M856" s="54">
        <v>0.88890046296296299</v>
      </c>
      <c r="N856" s="53">
        <v>2.6</v>
      </c>
      <c r="O856" s="53" t="s">
        <v>151</v>
      </c>
      <c r="P856" s="54">
        <v>0.89233796296296297</v>
      </c>
      <c r="Q856" s="53">
        <v>1.2</v>
      </c>
      <c r="R856" s="53" t="s">
        <v>151</v>
      </c>
      <c r="S856" s="53">
        <v>0.5</v>
      </c>
      <c r="T856" s="53">
        <v>63</v>
      </c>
      <c r="U856" s="53">
        <v>1</v>
      </c>
      <c r="V856" s="53">
        <v>89</v>
      </c>
      <c r="W856" s="53">
        <v>0</v>
      </c>
      <c r="X856" s="53">
        <v>0.48299999999999998</v>
      </c>
      <c r="Y856" s="53">
        <v>18.71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0.18507501789367636</v>
      </c>
      <c r="AC856" s="63" t="s">
        <v>204</v>
      </c>
    </row>
    <row r="857" spans="1:46">
      <c r="A857" s="11">
        <v>857</v>
      </c>
      <c r="B857" s="57">
        <v>44932</v>
      </c>
      <c r="C857" s="54">
        <v>0.90277777777777779</v>
      </c>
      <c r="D857" s="53">
        <v>7</v>
      </c>
      <c r="E857" s="53">
        <v>12.8</v>
      </c>
      <c r="F857" s="53">
        <v>0</v>
      </c>
      <c r="G857" s="53">
        <v>6.4</v>
      </c>
      <c r="H857" s="53">
        <v>-1E-3</v>
      </c>
      <c r="I857" s="53">
        <v>1.2</v>
      </c>
      <c r="J857" s="53" t="s">
        <v>151</v>
      </c>
      <c r="K857" s="53">
        <v>1.4</v>
      </c>
      <c r="L857" s="53" t="s">
        <v>159</v>
      </c>
      <c r="M857" s="54">
        <v>0.89924768518518527</v>
      </c>
      <c r="N857" s="53">
        <v>2.5</v>
      </c>
      <c r="O857" s="53" t="s">
        <v>150</v>
      </c>
      <c r="P857" s="54">
        <v>0.89724537037037033</v>
      </c>
      <c r="Q857" s="53">
        <v>1.1000000000000001</v>
      </c>
      <c r="R857" s="53" t="s">
        <v>162</v>
      </c>
      <c r="S857" s="53">
        <v>0.6</v>
      </c>
      <c r="T857" s="53">
        <v>67.5</v>
      </c>
      <c r="U857" s="53">
        <v>0</v>
      </c>
      <c r="V857" s="53">
        <v>94</v>
      </c>
      <c r="W857" s="53">
        <v>0</v>
      </c>
      <c r="X857" s="53">
        <v>0.48299999999999998</v>
      </c>
      <c r="Y857" s="53">
        <v>18.670000000000002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0.18507501789367636</v>
      </c>
      <c r="AC857" s="63" t="s">
        <v>204</v>
      </c>
    </row>
    <row r="858" spans="1:46">
      <c r="A858" s="11">
        <v>858</v>
      </c>
      <c r="B858" s="57">
        <v>44932</v>
      </c>
      <c r="C858" s="54">
        <v>0.90972222222222221</v>
      </c>
      <c r="D858" s="53">
        <v>6.8</v>
      </c>
      <c r="E858" s="53">
        <v>12.8</v>
      </c>
      <c r="F858" s="53">
        <v>0</v>
      </c>
      <c r="G858" s="53">
        <v>6.5</v>
      </c>
      <c r="H858" s="53">
        <v>-2E-3</v>
      </c>
      <c r="I858" s="53">
        <v>0.7</v>
      </c>
      <c r="J858" s="53" t="s">
        <v>149</v>
      </c>
      <c r="K858" s="53">
        <v>1.2</v>
      </c>
      <c r="L858" s="53" t="s">
        <v>151</v>
      </c>
      <c r="M858" s="54">
        <v>0.90278935185185183</v>
      </c>
      <c r="N858" s="53">
        <v>1.3</v>
      </c>
      <c r="O858" s="53" t="s">
        <v>149</v>
      </c>
      <c r="P858" s="54">
        <v>0.90546296296296302</v>
      </c>
      <c r="Q858" s="53">
        <v>0.4</v>
      </c>
      <c r="R858" s="53" t="s">
        <v>147</v>
      </c>
      <c r="S858" s="53">
        <v>0.3</v>
      </c>
      <c r="T858" s="53">
        <v>71.400000000000006</v>
      </c>
      <c r="U858" s="53">
        <v>0</v>
      </c>
      <c r="V858" s="53">
        <v>80</v>
      </c>
      <c r="W858" s="53">
        <v>0</v>
      </c>
      <c r="X858" s="53">
        <v>0.48299999999999998</v>
      </c>
      <c r="Y858" s="53">
        <v>18.71</v>
      </c>
      <c r="Z858" s="11">
        <f t="shared" si="2247"/>
        <v>-1.2000000000000002</v>
      </c>
      <c r="AA858" s="11">
        <f t="shared" si="2248"/>
        <v>0</v>
      </c>
      <c r="AB858" s="53">
        <f t="shared" si="2249"/>
        <v>0.18507501789367636</v>
      </c>
      <c r="AC858" s="63" t="s">
        <v>204</v>
      </c>
    </row>
    <row r="859" spans="1:46">
      <c r="A859" s="11">
        <v>859</v>
      </c>
      <c r="B859" s="57">
        <v>44932</v>
      </c>
      <c r="C859" s="54">
        <v>0.91666666666666663</v>
      </c>
      <c r="D859" s="53">
        <v>6.6</v>
      </c>
      <c r="E859" s="53">
        <v>12.8</v>
      </c>
      <c r="F859" s="53">
        <v>0</v>
      </c>
      <c r="G859" s="53">
        <v>4.2</v>
      </c>
      <c r="H859" s="53">
        <v>-2E-3</v>
      </c>
      <c r="I859" s="53">
        <v>0.1</v>
      </c>
      <c r="J859" s="53" t="s">
        <v>148</v>
      </c>
      <c r="K859" s="53">
        <v>0.7</v>
      </c>
      <c r="L859" s="53" t="s">
        <v>149</v>
      </c>
      <c r="M859" s="54">
        <v>0.90973379629629625</v>
      </c>
      <c r="N859" s="53">
        <v>0.8</v>
      </c>
      <c r="O859" s="53" t="s">
        <v>152</v>
      </c>
      <c r="P859" s="54">
        <v>0.9103472222222222</v>
      </c>
      <c r="Q859" s="53">
        <v>0</v>
      </c>
      <c r="R859" s="53" t="s">
        <v>161</v>
      </c>
      <c r="S859" s="53">
        <v>0.2</v>
      </c>
      <c r="T859" s="53">
        <v>77.599999999999994</v>
      </c>
      <c r="U859" s="53">
        <v>0</v>
      </c>
      <c r="V859" s="53">
        <v>99</v>
      </c>
      <c r="W859" s="53">
        <v>0</v>
      </c>
      <c r="X859" s="53">
        <v>0.48299999999999998</v>
      </c>
      <c r="Y859" s="53">
        <v>18.68</v>
      </c>
      <c r="Z859" s="11">
        <f t="shared" si="2247"/>
        <v>-1.2000000000000002</v>
      </c>
      <c r="AA859" s="11">
        <f t="shared" si="2248"/>
        <v>0</v>
      </c>
      <c r="AB859" s="53">
        <f t="shared" si="2249"/>
        <v>0.18507501789367636</v>
      </c>
      <c r="AC859" s="63" t="s">
        <v>204</v>
      </c>
      <c r="AE859" s="11">
        <f t="shared" ref="AE859" si="2298">SUM(F859:F864)</f>
        <v>0</v>
      </c>
      <c r="AF859" s="11">
        <f t="shared" ref="AF859" si="2299">AVERAGE(AB859:AB864)</f>
        <v>0.18507501789367639</v>
      </c>
      <c r="AG859" s="11">
        <f t="shared" ref="AG859" si="2300">AVERAGE(G859:G864)</f>
        <v>4.833333333333333</v>
      </c>
      <c r="AH859" s="11" t="e">
        <f t="shared" ref="AH859" si="2301">AVERAGE(AC859:AC864)</f>
        <v>#DIV/0!</v>
      </c>
      <c r="AI859" s="11">
        <f t="shared" ref="AI859" si="2302">AVERAGE(T859:T864)</f>
        <v>77.2</v>
      </c>
      <c r="AJ859" s="11">
        <f t="shared" ref="AJ859" si="2303">SUMIF(H859:H864,"&gt;0",H859:H864)</f>
        <v>1E-3</v>
      </c>
      <c r="AK859" s="17">
        <f t="shared" ref="AK859" si="2304">SUM(AA859:AA864)/60</f>
        <v>0</v>
      </c>
      <c r="AL859" s="17">
        <f t="shared" ref="AL859" si="2305">SUM(V859:V864)</f>
        <v>534</v>
      </c>
      <c r="AM859" s="17">
        <f t="shared" ref="AM859" si="2306">AVERAGE(W859:W864)</f>
        <v>0</v>
      </c>
      <c r="AN859" s="11">
        <f t="shared" ref="AN859" si="2307">AVERAGE(I859:I864)</f>
        <v>0.3666666666666667</v>
      </c>
      <c r="AO859" s="11">
        <f t="shared" ref="AO859" si="2308">MAX(K859:K864)</f>
        <v>0.9</v>
      </c>
      <c r="AP859" s="13" t="str">
        <f t="shared" ref="AP859" ca="1" si="2309">INDIRECT(ADDRESS(MATCH(AO859,K859:K864,0)+A859-1,12))</f>
        <v>SE</v>
      </c>
      <c r="AQ859" s="13">
        <f t="shared" ref="AQ859" ca="1" si="2310">INDIRECT(ADDRESS(MATCH(AO859,K859:K864,0)+A859-1,13))</f>
        <v>0.92800925925925926</v>
      </c>
      <c r="AR859" s="11">
        <f t="shared" ref="AR859" si="2311">MAX(N859:N864)</f>
        <v>1.8</v>
      </c>
      <c r="AS859" s="13" t="str">
        <f t="shared" ref="AS859" ca="1" si="2312">INDIRECT(ADDRESS(MATCH(AR859,N859:N864,0)+A859-1,15))</f>
        <v>S</v>
      </c>
      <c r="AT859" s="13">
        <f t="shared" ref="AT859" ca="1" si="2313">INDIRECT(ADDRESS(MATCH(AR859,N859:N864,0)+A859-1,16))</f>
        <v>0.92530092592592583</v>
      </c>
    </row>
    <row r="860" spans="1:46">
      <c r="A860" s="11">
        <v>860</v>
      </c>
      <c r="B860" s="57">
        <v>44932</v>
      </c>
      <c r="C860" s="54">
        <v>0.92361111111111116</v>
      </c>
      <c r="D860" s="53">
        <v>6.2</v>
      </c>
      <c r="E860" s="53">
        <v>12.9</v>
      </c>
      <c r="F860" s="53">
        <v>0</v>
      </c>
      <c r="G860" s="53">
        <v>6.8</v>
      </c>
      <c r="H860" s="53">
        <v>0</v>
      </c>
      <c r="I860" s="53">
        <v>0.3</v>
      </c>
      <c r="J860" s="53" t="s">
        <v>149</v>
      </c>
      <c r="K860" s="53">
        <v>0.3</v>
      </c>
      <c r="L860" s="53" t="s">
        <v>149</v>
      </c>
      <c r="M860" s="54">
        <v>0.92361111111111116</v>
      </c>
      <c r="N860" s="53">
        <v>1.2</v>
      </c>
      <c r="O860" s="53" t="s">
        <v>153</v>
      </c>
      <c r="P860" s="54">
        <v>0.9234606481481481</v>
      </c>
      <c r="Q860" s="53">
        <v>0.5</v>
      </c>
      <c r="R860" s="53" t="s">
        <v>151</v>
      </c>
      <c r="S860" s="53">
        <v>0.3</v>
      </c>
      <c r="T860" s="53">
        <v>69.7</v>
      </c>
      <c r="U860" s="53">
        <v>0</v>
      </c>
      <c r="V860" s="53">
        <v>103</v>
      </c>
      <c r="W860" s="53">
        <v>0</v>
      </c>
      <c r="X860" s="53">
        <v>0.48299999999999998</v>
      </c>
      <c r="Y860" s="53">
        <v>18.66</v>
      </c>
      <c r="Z860" s="11">
        <f t="shared" si="2247"/>
        <v>0</v>
      </c>
      <c r="AA860" s="11">
        <f t="shared" si="2248"/>
        <v>0</v>
      </c>
      <c r="AB860" s="53">
        <f t="shared" si="2249"/>
        <v>0.18507501789367636</v>
      </c>
      <c r="AC860" s="63" t="s">
        <v>204</v>
      </c>
    </row>
    <row r="861" spans="1:46">
      <c r="A861" s="11">
        <v>861</v>
      </c>
      <c r="B861" s="57">
        <v>44932</v>
      </c>
      <c r="C861" s="54">
        <v>0.93055555555555547</v>
      </c>
      <c r="D861" s="53">
        <v>5.8</v>
      </c>
      <c r="E861" s="53">
        <v>12.8</v>
      </c>
      <c r="F861" s="53">
        <v>0</v>
      </c>
      <c r="G861" s="53">
        <v>6.4</v>
      </c>
      <c r="H861" s="53">
        <v>1E-3</v>
      </c>
      <c r="I861" s="53">
        <v>0.8</v>
      </c>
      <c r="J861" s="53" t="s">
        <v>159</v>
      </c>
      <c r="K861" s="53">
        <v>0.9</v>
      </c>
      <c r="L861" s="53" t="s">
        <v>151</v>
      </c>
      <c r="M861" s="54">
        <v>0.92800925925925926</v>
      </c>
      <c r="N861" s="53">
        <v>1.8</v>
      </c>
      <c r="O861" s="53" t="s">
        <v>153</v>
      </c>
      <c r="P861" s="54">
        <v>0.92530092592592583</v>
      </c>
      <c r="Q861" s="53">
        <v>0.3</v>
      </c>
      <c r="R861" s="53" t="s">
        <v>154</v>
      </c>
      <c r="S861" s="53">
        <v>0.5</v>
      </c>
      <c r="T861" s="53">
        <v>68.7</v>
      </c>
      <c r="U861" s="53">
        <v>0</v>
      </c>
      <c r="V861" s="53">
        <v>109</v>
      </c>
      <c r="W861" s="53">
        <v>0</v>
      </c>
      <c r="X861" s="53">
        <v>0.48299999999999998</v>
      </c>
      <c r="Y861" s="53">
        <v>18.66</v>
      </c>
      <c r="Z861" s="11">
        <f t="shared" si="2247"/>
        <v>0.60000000000000009</v>
      </c>
      <c r="AA861" s="11">
        <f t="shared" si="2248"/>
        <v>0</v>
      </c>
      <c r="AB861" s="53">
        <f t="shared" si="2249"/>
        <v>0.18507501789367636</v>
      </c>
      <c r="AC861" s="63" t="s">
        <v>204</v>
      </c>
    </row>
    <row r="862" spans="1:46">
      <c r="A862" s="11">
        <v>862</v>
      </c>
      <c r="B862" s="57">
        <v>44932</v>
      </c>
      <c r="C862" s="54">
        <v>0.9375</v>
      </c>
      <c r="D862" s="53">
        <v>5.4</v>
      </c>
      <c r="E862" s="53">
        <v>12.8</v>
      </c>
      <c r="F862" s="53">
        <v>0</v>
      </c>
      <c r="G862" s="53">
        <v>4.4000000000000004</v>
      </c>
      <c r="H862" s="53">
        <v>-2E-3</v>
      </c>
      <c r="I862" s="53">
        <v>0.2</v>
      </c>
      <c r="J862" s="53" t="s">
        <v>154</v>
      </c>
      <c r="K862" s="53">
        <v>0.8</v>
      </c>
      <c r="L862" s="53" t="s">
        <v>159</v>
      </c>
      <c r="M862" s="54">
        <v>0.93084490740740744</v>
      </c>
      <c r="N862" s="53">
        <v>1.4</v>
      </c>
      <c r="O862" s="53" t="s">
        <v>151</v>
      </c>
      <c r="P862" s="54">
        <v>0.93741898148148151</v>
      </c>
      <c r="Q862" s="53">
        <v>1.1000000000000001</v>
      </c>
      <c r="R862" s="53" t="s">
        <v>153</v>
      </c>
      <c r="S862" s="53">
        <v>0.3</v>
      </c>
      <c r="T862" s="53">
        <v>80.400000000000006</v>
      </c>
      <c r="U862" s="53">
        <v>0</v>
      </c>
      <c r="V862" s="53">
        <v>71</v>
      </c>
      <c r="W862" s="53">
        <v>0</v>
      </c>
      <c r="X862" s="53">
        <v>0.48299999999999998</v>
      </c>
      <c r="Y862" s="53">
        <v>18.649999999999999</v>
      </c>
      <c r="Z862" s="11">
        <f t="shared" si="2247"/>
        <v>-1.2000000000000002</v>
      </c>
      <c r="AA862" s="11">
        <f t="shared" si="2248"/>
        <v>0</v>
      </c>
      <c r="AB862" s="53">
        <f t="shared" si="2249"/>
        <v>0.18507501789367636</v>
      </c>
      <c r="AC862" s="63" t="s">
        <v>204</v>
      </c>
    </row>
    <row r="863" spans="1:46">
      <c r="A863" s="11">
        <v>863</v>
      </c>
      <c r="B863" s="57">
        <v>44932</v>
      </c>
      <c r="C863" s="54">
        <v>0.94444444444444453</v>
      </c>
      <c r="D863" s="53">
        <v>5.0999999999999996</v>
      </c>
      <c r="E863" s="53">
        <v>12.8</v>
      </c>
      <c r="F863" s="53">
        <v>0</v>
      </c>
      <c r="G863" s="53">
        <v>3.8</v>
      </c>
      <c r="H863" s="53">
        <v>-1E-3</v>
      </c>
      <c r="I863" s="53">
        <v>0.5</v>
      </c>
      <c r="J863" s="53" t="s">
        <v>157</v>
      </c>
      <c r="K863" s="53">
        <v>0.5</v>
      </c>
      <c r="L863" s="53" t="s">
        <v>157</v>
      </c>
      <c r="M863" s="54">
        <v>0.94407407407407407</v>
      </c>
      <c r="N863" s="53">
        <v>1.1000000000000001</v>
      </c>
      <c r="O863" s="53" t="s">
        <v>149</v>
      </c>
      <c r="P863" s="54">
        <v>0.94341435185185185</v>
      </c>
      <c r="Q863" s="53">
        <v>0</v>
      </c>
      <c r="R863" s="53" t="s">
        <v>162</v>
      </c>
      <c r="S863" s="53">
        <v>0.3</v>
      </c>
      <c r="T863" s="53">
        <v>82.6</v>
      </c>
      <c r="U863" s="53">
        <v>0</v>
      </c>
      <c r="V863" s="53">
        <v>81</v>
      </c>
      <c r="W863" s="53">
        <v>0</v>
      </c>
      <c r="X863" s="53">
        <v>0.48299999999999998</v>
      </c>
      <c r="Y863" s="53">
        <v>18.68</v>
      </c>
      <c r="Z863" s="11">
        <f t="shared" si="2247"/>
        <v>-0.60000000000000009</v>
      </c>
      <c r="AA863" s="11">
        <f t="shared" si="2248"/>
        <v>0</v>
      </c>
      <c r="AB863" s="53">
        <f t="shared" si="2249"/>
        <v>0.18507501789367636</v>
      </c>
      <c r="AC863" s="63" t="s">
        <v>204</v>
      </c>
    </row>
    <row r="864" spans="1:46">
      <c r="A864" s="11">
        <v>864</v>
      </c>
      <c r="B864" s="57">
        <v>44932</v>
      </c>
      <c r="C864" s="54">
        <v>0.95138888888888884</v>
      </c>
      <c r="D864" s="53">
        <v>4.7</v>
      </c>
      <c r="E864" s="53">
        <v>12.8</v>
      </c>
      <c r="F864" s="53">
        <v>0</v>
      </c>
      <c r="G864" s="53">
        <v>3.4</v>
      </c>
      <c r="H864" s="53">
        <v>-1E-3</v>
      </c>
      <c r="I864" s="53">
        <v>0.3</v>
      </c>
      <c r="J864" s="53" t="s">
        <v>149</v>
      </c>
      <c r="K864" s="53">
        <v>0.5</v>
      </c>
      <c r="L864" s="53" t="s">
        <v>162</v>
      </c>
      <c r="M864" s="54">
        <v>0.94675925925925919</v>
      </c>
      <c r="N864" s="53">
        <v>1.2</v>
      </c>
      <c r="O864" s="53" t="s">
        <v>149</v>
      </c>
      <c r="P864" s="54">
        <v>0.95072916666666663</v>
      </c>
      <c r="Q864" s="53">
        <v>0.4</v>
      </c>
      <c r="R864" s="53" t="s">
        <v>147</v>
      </c>
      <c r="S864" s="53">
        <v>0.4</v>
      </c>
      <c r="T864" s="53">
        <v>84.2</v>
      </c>
      <c r="U864" s="53">
        <v>0</v>
      </c>
      <c r="V864" s="53">
        <v>71</v>
      </c>
      <c r="W864" s="53">
        <v>0</v>
      </c>
      <c r="X864" s="53">
        <v>0.48299999999999998</v>
      </c>
      <c r="Y864" s="53">
        <v>18.66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0.18507501789367636</v>
      </c>
      <c r="AC864" s="63" t="s">
        <v>204</v>
      </c>
    </row>
    <row r="865" spans="1:46">
      <c r="A865" s="11">
        <v>865</v>
      </c>
      <c r="B865" s="57">
        <v>44932</v>
      </c>
      <c r="C865" s="54">
        <v>0.95833333333333337</v>
      </c>
      <c r="D865" s="53">
        <v>4.3</v>
      </c>
      <c r="E865" s="53">
        <v>12.8</v>
      </c>
      <c r="F865" s="53">
        <v>0</v>
      </c>
      <c r="G865" s="53">
        <v>2.9</v>
      </c>
      <c r="H865" s="53">
        <v>-1E-3</v>
      </c>
      <c r="I865" s="53">
        <v>0.2</v>
      </c>
      <c r="J865" s="53" t="s">
        <v>147</v>
      </c>
      <c r="K865" s="53">
        <v>0.5</v>
      </c>
      <c r="L865" s="53" t="s">
        <v>149</v>
      </c>
      <c r="M865" s="54">
        <v>0.95284722222222218</v>
      </c>
      <c r="N865" s="53">
        <v>1.2</v>
      </c>
      <c r="O865" s="53" t="s">
        <v>147</v>
      </c>
      <c r="P865" s="54">
        <v>0.9523611111111111</v>
      </c>
      <c r="Q865" s="53">
        <v>0</v>
      </c>
      <c r="R865" s="53" t="s">
        <v>147</v>
      </c>
      <c r="S865" s="53">
        <v>0.3</v>
      </c>
      <c r="T865" s="53">
        <v>85.7</v>
      </c>
      <c r="U865" s="53">
        <v>0</v>
      </c>
      <c r="V865" s="53">
        <v>92</v>
      </c>
      <c r="W865" s="53">
        <v>0</v>
      </c>
      <c r="X865" s="53">
        <v>0.48299999999999998</v>
      </c>
      <c r="Y865" s="53">
        <v>18.670000000000002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0.18507501789367636</v>
      </c>
      <c r="AC865" s="63" t="s">
        <v>204</v>
      </c>
      <c r="AE865" s="11">
        <f t="shared" ref="AE865" si="2314">SUM(F865:F870)</f>
        <v>0</v>
      </c>
      <c r="AF865" s="11">
        <f t="shared" ref="AF865" si="2315">AVERAGE(AB865:AB870)</f>
        <v>0.18507501789367639</v>
      </c>
      <c r="AG865" s="11">
        <f t="shared" ref="AG865" si="2316">AVERAGE(G865:G870)</f>
        <v>4.5</v>
      </c>
      <c r="AH865" s="11" t="e">
        <f t="shared" ref="AH865" si="2317">AVERAGE(AC865:AC870)</f>
        <v>#DIV/0!</v>
      </c>
      <c r="AI865" s="11">
        <f t="shared" ref="AI865" si="2318">AVERAGE(T865:T870)</f>
        <v>80.100000000000009</v>
      </c>
      <c r="AJ865" s="11">
        <f t="shared" ref="AJ865" si="2319">SUMIF(H865:H870,"&gt;0",H865:H870)</f>
        <v>1E-3</v>
      </c>
      <c r="AK865" s="17">
        <f t="shared" ref="AK865" si="2320">SUM(AA865:AA870)/60</f>
        <v>0</v>
      </c>
      <c r="AL865" s="17">
        <f t="shared" ref="AL865" si="2321">SUM(V865:V870)</f>
        <v>528</v>
      </c>
      <c r="AM865" s="17">
        <f t="shared" ref="AM865" si="2322">AVERAGE(W865:W870)</f>
        <v>0</v>
      </c>
      <c r="AN865" s="11">
        <f t="shared" ref="AN865" si="2323">AVERAGE(I865:I870)</f>
        <v>0.23333333333333331</v>
      </c>
      <c r="AO865" s="11">
        <f t="shared" ref="AO865" si="2324">MAX(K865:K870)</f>
        <v>0.5</v>
      </c>
      <c r="AP865" s="13" t="str">
        <f t="shared" ref="AP865" ca="1" si="2325">INDIRECT(ADDRESS(MATCH(AO865,K865:K870,0)+A865-1,12))</f>
        <v>NNE</v>
      </c>
      <c r="AQ865" s="13">
        <f t="shared" ref="AQ865" ca="1" si="2326">INDIRECT(ADDRESS(MATCH(AO865,K865:K870,0)+A865-1,13))</f>
        <v>0.95284722222222218</v>
      </c>
      <c r="AR865" s="11">
        <f t="shared" ref="AR865" si="2327">MAX(N865:N870)</f>
        <v>1.3</v>
      </c>
      <c r="AS865" s="13" t="str">
        <f t="shared" ref="AS865" ca="1" si="2328">INDIRECT(ADDRESS(MATCH(AR865,N865:N870,0)+A865-1,15))</f>
        <v>NNE</v>
      </c>
      <c r="AT865" s="13">
        <f t="shared" ref="AT865" ca="1" si="2329">INDIRECT(ADDRESS(MATCH(AR865,N865:N870,0)+A865-1,16))</f>
        <v>0.96083333333333332</v>
      </c>
    </row>
    <row r="866" spans="1:46">
      <c r="A866" s="11">
        <v>866</v>
      </c>
      <c r="B866" s="57">
        <v>44932</v>
      </c>
      <c r="C866" s="54">
        <v>0.96527777777777779</v>
      </c>
      <c r="D866" s="53">
        <v>3.9</v>
      </c>
      <c r="E866" s="53">
        <v>12.8</v>
      </c>
      <c r="F866" s="53">
        <v>0</v>
      </c>
      <c r="G866" s="53">
        <v>4.2</v>
      </c>
      <c r="H866" s="53">
        <v>0</v>
      </c>
      <c r="I866" s="53">
        <v>0.5</v>
      </c>
      <c r="J866" s="53" t="s">
        <v>149</v>
      </c>
      <c r="K866" s="53">
        <v>0.5</v>
      </c>
      <c r="L866" s="53" t="s">
        <v>149</v>
      </c>
      <c r="M866" s="54">
        <v>0.96410879629629631</v>
      </c>
      <c r="N866" s="53">
        <v>1.3</v>
      </c>
      <c r="O866" s="53" t="s">
        <v>149</v>
      </c>
      <c r="P866" s="54">
        <v>0.96083333333333332</v>
      </c>
      <c r="Q866" s="53">
        <v>0</v>
      </c>
      <c r="R866" s="53" t="s">
        <v>147</v>
      </c>
      <c r="S866" s="53">
        <v>0.4</v>
      </c>
      <c r="T866" s="53">
        <v>78.400000000000006</v>
      </c>
      <c r="U866" s="53">
        <v>0</v>
      </c>
      <c r="V866" s="53">
        <v>93</v>
      </c>
      <c r="W866" s="53">
        <v>0</v>
      </c>
      <c r="X866" s="53">
        <v>0.48299999999999998</v>
      </c>
      <c r="Y866" s="53">
        <v>18.670000000000002</v>
      </c>
      <c r="Z866" s="11">
        <f t="shared" si="2247"/>
        <v>0</v>
      </c>
      <c r="AA866" s="11">
        <f t="shared" si="2248"/>
        <v>0</v>
      </c>
      <c r="AB866" s="53">
        <f t="shared" si="2249"/>
        <v>0.18507501789367636</v>
      </c>
      <c r="AC866" s="63" t="s">
        <v>204</v>
      </c>
    </row>
    <row r="867" spans="1:46">
      <c r="A867" s="11">
        <v>867</v>
      </c>
      <c r="B867" s="57">
        <v>44932</v>
      </c>
      <c r="C867" s="54">
        <v>0.97222222222222221</v>
      </c>
      <c r="D867" s="53">
        <v>3.6</v>
      </c>
      <c r="E867" s="53">
        <v>12.8</v>
      </c>
      <c r="F867" s="53">
        <v>0</v>
      </c>
      <c r="G867" s="53">
        <v>5</v>
      </c>
      <c r="H867" s="53">
        <v>1E-3</v>
      </c>
      <c r="I867" s="53">
        <v>0.1</v>
      </c>
      <c r="J867" s="53" t="s">
        <v>147</v>
      </c>
      <c r="K867" s="53">
        <v>0.5</v>
      </c>
      <c r="L867" s="53" t="s">
        <v>149</v>
      </c>
      <c r="M867" s="54">
        <v>0.96528935185185183</v>
      </c>
      <c r="N867" s="53">
        <v>0.6</v>
      </c>
      <c r="O867" s="53" t="s">
        <v>152</v>
      </c>
      <c r="P867" s="54">
        <v>0.96811342592592586</v>
      </c>
      <c r="Q867" s="53">
        <v>0.4</v>
      </c>
      <c r="R867" s="53" t="s">
        <v>152</v>
      </c>
      <c r="S867" s="53">
        <v>0.2</v>
      </c>
      <c r="T867" s="53">
        <v>80.3</v>
      </c>
      <c r="U867" s="53">
        <v>0</v>
      </c>
      <c r="V867" s="53">
        <v>99</v>
      </c>
      <c r="W867" s="53">
        <v>0</v>
      </c>
      <c r="X867" s="53">
        <v>0.48299999999999998</v>
      </c>
      <c r="Y867" s="53">
        <v>18.66</v>
      </c>
      <c r="Z867" s="11">
        <f t="shared" si="2247"/>
        <v>0.60000000000000009</v>
      </c>
      <c r="AA867" s="11">
        <f t="shared" si="2248"/>
        <v>0</v>
      </c>
      <c r="AB867" s="53">
        <f t="shared" si="2249"/>
        <v>0.18507501789367636</v>
      </c>
      <c r="AC867" s="63" t="s">
        <v>204</v>
      </c>
    </row>
    <row r="868" spans="1:46">
      <c r="A868" s="11">
        <v>868</v>
      </c>
      <c r="B868" s="57">
        <v>44932</v>
      </c>
      <c r="C868" s="54">
        <v>0.97916666666666663</v>
      </c>
      <c r="D868" s="53">
        <v>3.5</v>
      </c>
      <c r="E868" s="53">
        <v>12.8</v>
      </c>
      <c r="F868" s="53">
        <v>0</v>
      </c>
      <c r="G868" s="53">
        <v>4.4000000000000004</v>
      </c>
      <c r="H868" s="53">
        <v>0</v>
      </c>
      <c r="I868" s="53">
        <v>0.3</v>
      </c>
      <c r="J868" s="53" t="s">
        <v>162</v>
      </c>
      <c r="K868" s="53">
        <v>0.3</v>
      </c>
      <c r="L868" s="53" t="s">
        <v>162</v>
      </c>
      <c r="M868" s="54">
        <v>0.97868055555555555</v>
      </c>
      <c r="N868" s="53">
        <v>1</v>
      </c>
      <c r="O868" s="53" t="s">
        <v>157</v>
      </c>
      <c r="P868" s="54">
        <v>0.97755787037037034</v>
      </c>
      <c r="Q868" s="53">
        <v>0.2</v>
      </c>
      <c r="R868" s="53" t="s">
        <v>149</v>
      </c>
      <c r="S868" s="53">
        <v>0.3</v>
      </c>
      <c r="T868" s="53">
        <v>79.599999999999994</v>
      </c>
      <c r="U868" s="53">
        <v>0</v>
      </c>
      <c r="V868" s="53">
        <v>82</v>
      </c>
      <c r="W868" s="53">
        <v>0</v>
      </c>
      <c r="X868" s="53">
        <v>0.48299999999999998</v>
      </c>
      <c r="Y868" s="53">
        <v>18.68</v>
      </c>
      <c r="Z868" s="11">
        <f t="shared" si="2247"/>
        <v>0</v>
      </c>
      <c r="AA868" s="11">
        <f t="shared" si="2248"/>
        <v>0</v>
      </c>
      <c r="AB868" s="53">
        <f t="shared" si="2249"/>
        <v>0.18507501789367636</v>
      </c>
      <c r="AC868" s="63" t="s">
        <v>204</v>
      </c>
    </row>
    <row r="869" spans="1:46">
      <c r="A869" s="11">
        <v>869</v>
      </c>
      <c r="B869" s="57">
        <v>44932</v>
      </c>
      <c r="C869" s="54">
        <v>0.98611111111111116</v>
      </c>
      <c r="D869" s="53">
        <v>3.4</v>
      </c>
      <c r="E869" s="53">
        <v>12.8</v>
      </c>
      <c r="F869" s="53">
        <v>0</v>
      </c>
      <c r="G869" s="53">
        <v>5.0999999999999996</v>
      </c>
      <c r="H869" s="53">
        <v>0</v>
      </c>
      <c r="I869" s="53">
        <v>0.2</v>
      </c>
      <c r="J869" s="53" t="s">
        <v>148</v>
      </c>
      <c r="K869" s="53">
        <v>0.4</v>
      </c>
      <c r="L869" s="53" t="s">
        <v>162</v>
      </c>
      <c r="M869" s="54">
        <v>0.98042824074074064</v>
      </c>
      <c r="N869" s="53">
        <v>0.9</v>
      </c>
      <c r="O869" s="53" t="s">
        <v>150</v>
      </c>
      <c r="P869" s="54">
        <v>0.98297453703703708</v>
      </c>
      <c r="Q869" s="53">
        <v>0.1</v>
      </c>
      <c r="R869" s="53" t="s">
        <v>162</v>
      </c>
      <c r="S869" s="53">
        <v>0.3</v>
      </c>
      <c r="T869" s="53">
        <v>77.7</v>
      </c>
      <c r="U869" s="53">
        <v>0</v>
      </c>
      <c r="V869" s="53">
        <v>79</v>
      </c>
      <c r="W869" s="53">
        <v>0</v>
      </c>
      <c r="X869" s="53">
        <v>0.48299999999999998</v>
      </c>
      <c r="Y869" s="53">
        <v>18.7</v>
      </c>
      <c r="Z869" s="11">
        <f t="shared" si="2247"/>
        <v>0</v>
      </c>
      <c r="AA869" s="11">
        <f t="shared" si="2248"/>
        <v>0</v>
      </c>
      <c r="AB869" s="53">
        <f t="shared" si="2249"/>
        <v>0.18507501789367636</v>
      </c>
      <c r="AC869" s="63" t="s">
        <v>204</v>
      </c>
    </row>
    <row r="870" spans="1:46">
      <c r="A870" s="11">
        <v>870</v>
      </c>
      <c r="B870" s="57">
        <v>44932</v>
      </c>
      <c r="C870" s="54">
        <v>0.99305555555555547</v>
      </c>
      <c r="D870" s="53">
        <v>3.4</v>
      </c>
      <c r="E870" s="53">
        <v>12.8</v>
      </c>
      <c r="F870" s="53">
        <v>0</v>
      </c>
      <c r="G870" s="53">
        <v>5.4</v>
      </c>
      <c r="H870" s="53">
        <v>0</v>
      </c>
      <c r="I870" s="53">
        <v>0.1</v>
      </c>
      <c r="J870" s="53" t="s">
        <v>155</v>
      </c>
      <c r="K870" s="53">
        <v>0.2</v>
      </c>
      <c r="L870" s="53" t="s">
        <v>148</v>
      </c>
      <c r="M870" s="54">
        <v>0.9862037037037038</v>
      </c>
      <c r="N870" s="53">
        <v>0.7</v>
      </c>
      <c r="O870" s="53" t="s">
        <v>160</v>
      </c>
      <c r="P870" s="54">
        <v>0.98707175925925927</v>
      </c>
      <c r="Q870" s="53">
        <v>0</v>
      </c>
      <c r="R870" s="53" t="s">
        <v>152</v>
      </c>
      <c r="S870" s="53">
        <v>0.2</v>
      </c>
      <c r="T870" s="53">
        <v>78.900000000000006</v>
      </c>
      <c r="U870" s="53">
        <v>0</v>
      </c>
      <c r="V870" s="53">
        <v>83</v>
      </c>
      <c r="W870" s="53">
        <v>0</v>
      </c>
      <c r="X870" s="53">
        <v>0.48299999999999998</v>
      </c>
      <c r="Y870" s="53">
        <v>18.68</v>
      </c>
      <c r="Z870" s="11">
        <f t="shared" si="2247"/>
        <v>0</v>
      </c>
      <c r="AA870" s="11">
        <f t="shared" si="2248"/>
        <v>0</v>
      </c>
      <c r="AB870" s="53">
        <f t="shared" si="2249"/>
        <v>0.18507501789367636</v>
      </c>
      <c r="AC870" s="63" t="s">
        <v>204</v>
      </c>
    </row>
    <row r="871" spans="1:46">
      <c r="A871" s="11">
        <v>871</v>
      </c>
      <c r="B871" s="57">
        <v>44933</v>
      </c>
      <c r="C871" s="54">
        <v>0</v>
      </c>
      <c r="D871" s="53">
        <v>3.3</v>
      </c>
      <c r="E871" s="53">
        <v>12.8</v>
      </c>
      <c r="F871" s="53">
        <v>0</v>
      </c>
      <c r="G871" s="53">
        <v>5.3</v>
      </c>
      <c r="H871" s="53">
        <v>0</v>
      </c>
      <c r="I871" s="53">
        <v>0.2</v>
      </c>
      <c r="J871" s="53" t="s">
        <v>147</v>
      </c>
      <c r="K871" s="53">
        <v>0.2</v>
      </c>
      <c r="L871" s="53" t="s">
        <v>147</v>
      </c>
      <c r="M871" s="54">
        <v>0</v>
      </c>
      <c r="N871" s="53">
        <v>0.8</v>
      </c>
      <c r="O871" s="53" t="s">
        <v>147</v>
      </c>
      <c r="P871" s="54">
        <v>0.99769675925925927</v>
      </c>
      <c r="Q871" s="53">
        <v>0.7</v>
      </c>
      <c r="R871" s="53" t="s">
        <v>149</v>
      </c>
      <c r="S871" s="53">
        <v>0.3</v>
      </c>
      <c r="T871" s="53">
        <v>75.400000000000006</v>
      </c>
      <c r="U871" s="53">
        <v>0</v>
      </c>
      <c r="V871" s="53">
        <v>84</v>
      </c>
      <c r="W871" s="53">
        <v>0</v>
      </c>
      <c r="X871" s="53">
        <v>0.48299999999999998</v>
      </c>
      <c r="Y871" s="53">
        <v>18.68</v>
      </c>
      <c r="Z871" s="11">
        <f t="shared" si="2247"/>
        <v>0</v>
      </c>
      <c r="AA871" s="11">
        <f t="shared" si="2248"/>
        <v>0</v>
      </c>
      <c r="AB871" s="53">
        <f t="shared" si="2249"/>
        <v>0.18507501789367636</v>
      </c>
      <c r="AC871" s="63" t="s">
        <v>204</v>
      </c>
      <c r="AE871" s="11">
        <f t="shared" ref="AE871" si="2330">SUM(F871:F876)</f>
        <v>0</v>
      </c>
      <c r="AF871" s="11">
        <f t="shared" ref="AF871" si="2331">AVERAGE(AB871:AB876)</f>
        <v>0.18507501789367639</v>
      </c>
      <c r="AG871" s="11">
        <f t="shared" ref="AG871" si="2332">AVERAGE(G871:G876)</f>
        <v>4.7666666666666666</v>
      </c>
      <c r="AH871" s="11" t="e">
        <f t="shared" ref="AH871" si="2333">AVERAGE(AC871:AC876)</f>
        <v>#DIV/0!</v>
      </c>
      <c r="AI871" s="11">
        <f t="shared" ref="AI871" si="2334">AVERAGE(T871:T876)</f>
        <v>79.100000000000009</v>
      </c>
      <c r="AJ871" s="11">
        <f t="shared" ref="AJ871" si="2335">SUMIF(H871:H876,"&gt;0",H871:H876)</f>
        <v>1E-3</v>
      </c>
      <c r="AK871" s="17">
        <f t="shared" ref="AK871" si="2336">SUM(AA871:AA876)/60</f>
        <v>0</v>
      </c>
      <c r="AL871" s="17">
        <f t="shared" ref="AL871" si="2337">SUM(V871:V876)</f>
        <v>481</v>
      </c>
      <c r="AM871" s="17">
        <f t="shared" ref="AM871" si="2338">AVERAGE(W871:W876)</f>
        <v>0</v>
      </c>
      <c r="AN871" s="11">
        <f t="shared" ref="AN871" si="2339">AVERAGE(I871:I876)</f>
        <v>0.3</v>
      </c>
      <c r="AO871" s="11">
        <f t="shared" ref="AO871" si="2340">MAX(K871:K876)</f>
        <v>0.7</v>
      </c>
      <c r="AP871" s="13" t="str">
        <f t="shared" ref="AP871" ca="1" si="2341">INDIRECT(ADDRESS(MATCH(AO871,K871:K876,0)+A871-1,12))</f>
        <v>SSE</v>
      </c>
      <c r="AQ871" s="13">
        <f t="shared" ref="AQ871" ca="1" si="2342">INDIRECT(ADDRESS(MATCH(AO871,K871:K876,0)+A871-1,13))</f>
        <v>3.4722222222222224E-2</v>
      </c>
      <c r="AR871" s="11">
        <f t="shared" ref="AR871" si="2343">MAX(N871:N876)</f>
        <v>2.7</v>
      </c>
      <c r="AS871" s="13" t="str">
        <f t="shared" ref="AS871" ca="1" si="2344">INDIRECT(ADDRESS(MATCH(AR871,N871:N876,0)+A871-1,15))</f>
        <v>SE</v>
      </c>
      <c r="AT871" s="13">
        <f t="shared" ref="AT871" ca="1" si="2345">INDIRECT(ADDRESS(MATCH(AR871,N871:N876,0)+A871-1,16))</f>
        <v>3.2106481481481479E-2</v>
      </c>
    </row>
    <row r="872" spans="1:46">
      <c r="A872" s="11">
        <v>872</v>
      </c>
      <c r="B872" s="57">
        <v>44933</v>
      </c>
      <c r="C872" s="54">
        <v>6.9444444444444441E-3</v>
      </c>
      <c r="D872" s="53">
        <v>3.3</v>
      </c>
      <c r="E872" s="53">
        <v>12.8</v>
      </c>
      <c r="F872" s="53">
        <v>0</v>
      </c>
      <c r="G872" s="53">
        <v>4.3</v>
      </c>
      <c r="H872" s="53">
        <v>0</v>
      </c>
      <c r="I872" s="53">
        <v>0.5</v>
      </c>
      <c r="J872" s="53" t="s">
        <v>155</v>
      </c>
      <c r="K872" s="53">
        <v>0.6</v>
      </c>
      <c r="L872" s="53" t="s">
        <v>149</v>
      </c>
      <c r="M872" s="54">
        <v>3.8425925925925923E-3</v>
      </c>
      <c r="N872" s="53">
        <v>1.6</v>
      </c>
      <c r="O872" s="53" t="s">
        <v>161</v>
      </c>
      <c r="P872" s="54">
        <v>6.3310185185185197E-3</v>
      </c>
      <c r="Q872" s="53">
        <v>0.7</v>
      </c>
      <c r="R872" s="53" t="s">
        <v>156</v>
      </c>
      <c r="S872" s="53">
        <v>0.4</v>
      </c>
      <c r="T872" s="53">
        <v>79.7</v>
      </c>
      <c r="U872" s="53">
        <v>0</v>
      </c>
      <c r="V872" s="53">
        <v>92</v>
      </c>
      <c r="W872" s="53">
        <v>0</v>
      </c>
      <c r="X872" s="53">
        <v>0.48299999999999998</v>
      </c>
      <c r="Y872" s="53">
        <v>18.66</v>
      </c>
      <c r="Z872" s="11">
        <f t="shared" si="2247"/>
        <v>0</v>
      </c>
      <c r="AA872" s="11">
        <f t="shared" si="2248"/>
        <v>0</v>
      </c>
      <c r="AB872" s="53">
        <f t="shared" si="2249"/>
        <v>0.18507501789367636</v>
      </c>
      <c r="AC872" s="63" t="s">
        <v>204</v>
      </c>
    </row>
    <row r="873" spans="1:46">
      <c r="A873" s="11">
        <v>873</v>
      </c>
      <c r="B873" s="57">
        <v>44933</v>
      </c>
      <c r="C873" s="54">
        <v>1.3888888888888888E-2</v>
      </c>
      <c r="D873" s="53">
        <v>3.3</v>
      </c>
      <c r="E873" s="53">
        <v>12.8</v>
      </c>
      <c r="F873" s="53">
        <v>0</v>
      </c>
      <c r="G873" s="53">
        <v>5.4</v>
      </c>
      <c r="H873" s="53">
        <v>-1E-3</v>
      </c>
      <c r="I873" s="53">
        <v>0.1</v>
      </c>
      <c r="J873" s="53" t="s">
        <v>151</v>
      </c>
      <c r="K873" s="53">
        <v>0.5</v>
      </c>
      <c r="L873" s="53" t="s">
        <v>154</v>
      </c>
      <c r="M873" s="54">
        <v>7.7083333333333335E-3</v>
      </c>
      <c r="N873" s="53">
        <v>0.8</v>
      </c>
      <c r="O873" s="53" t="s">
        <v>156</v>
      </c>
      <c r="P873" s="54">
        <v>7.0023148148148154E-3</v>
      </c>
      <c r="Q873" s="53">
        <v>0</v>
      </c>
      <c r="R873" s="53" t="s">
        <v>152</v>
      </c>
      <c r="S873" s="53">
        <v>0.2</v>
      </c>
      <c r="T873" s="53">
        <v>76.5</v>
      </c>
      <c r="U873" s="53">
        <v>0</v>
      </c>
      <c r="V873" s="53">
        <v>89</v>
      </c>
      <c r="W873" s="53">
        <v>0</v>
      </c>
      <c r="X873" s="53">
        <v>0.48299999999999998</v>
      </c>
      <c r="Y873" s="53">
        <v>18.72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0.18507501789367636</v>
      </c>
      <c r="AC873" s="63" t="s">
        <v>204</v>
      </c>
    </row>
    <row r="874" spans="1:46">
      <c r="A874" s="11">
        <v>874</v>
      </c>
      <c r="B874" s="57">
        <v>44933</v>
      </c>
      <c r="C874" s="54">
        <v>2.0833333333333332E-2</v>
      </c>
      <c r="D874" s="53">
        <v>3.3</v>
      </c>
      <c r="E874" s="53">
        <v>12.8</v>
      </c>
      <c r="F874" s="53">
        <v>0</v>
      </c>
      <c r="G874" s="53">
        <v>4.2</v>
      </c>
      <c r="H874" s="53">
        <v>0</v>
      </c>
      <c r="I874" s="53">
        <v>0</v>
      </c>
      <c r="J874" s="53" t="s">
        <v>152</v>
      </c>
      <c r="K874" s="53">
        <v>0.1</v>
      </c>
      <c r="L874" s="53" t="s">
        <v>151</v>
      </c>
      <c r="M874" s="54">
        <v>1.3900462962962962E-2</v>
      </c>
      <c r="N874" s="53">
        <v>0</v>
      </c>
      <c r="O874" s="53" t="s">
        <v>152</v>
      </c>
      <c r="P874" s="54">
        <v>1.3900462962962962E-2</v>
      </c>
      <c r="Q874" s="53">
        <v>0</v>
      </c>
      <c r="R874" s="53" t="s">
        <v>152</v>
      </c>
      <c r="S874" s="53">
        <v>0</v>
      </c>
      <c r="T874" s="53">
        <v>82.5</v>
      </c>
      <c r="U874" s="53">
        <v>0</v>
      </c>
      <c r="V874" s="53">
        <v>57</v>
      </c>
      <c r="W874" s="53">
        <v>0</v>
      </c>
      <c r="X874" s="53">
        <v>0.48299999999999998</v>
      </c>
      <c r="Y874" s="53">
        <v>18.739999999999998</v>
      </c>
      <c r="Z874" s="11">
        <f t="shared" si="2247"/>
        <v>0</v>
      </c>
      <c r="AA874" s="11">
        <f t="shared" si="2248"/>
        <v>0</v>
      </c>
      <c r="AB874" s="53">
        <f t="shared" si="2249"/>
        <v>0.18507501789367636</v>
      </c>
      <c r="AC874" s="63" t="s">
        <v>204</v>
      </c>
    </row>
    <row r="875" spans="1:46">
      <c r="A875" s="11">
        <v>875</v>
      </c>
      <c r="B875" s="57">
        <v>44933</v>
      </c>
      <c r="C875" s="54">
        <v>2.7777777777777776E-2</v>
      </c>
      <c r="D875" s="53">
        <v>3.3</v>
      </c>
      <c r="E875" s="53">
        <v>12.8</v>
      </c>
      <c r="F875" s="53">
        <v>0</v>
      </c>
      <c r="G875" s="53">
        <v>4.5999999999999996</v>
      </c>
      <c r="H875" s="53">
        <v>0</v>
      </c>
      <c r="I875" s="53">
        <v>0.3</v>
      </c>
      <c r="J875" s="53" t="s">
        <v>147</v>
      </c>
      <c r="K875" s="53">
        <v>0.3</v>
      </c>
      <c r="L875" s="53" t="s">
        <v>147</v>
      </c>
      <c r="M875" s="54">
        <v>2.7777777777777776E-2</v>
      </c>
      <c r="N875" s="53">
        <v>1</v>
      </c>
      <c r="O875" s="53" t="s">
        <v>162</v>
      </c>
      <c r="P875" s="54">
        <v>2.7523148148148147E-2</v>
      </c>
      <c r="Q875" s="53">
        <v>0.5</v>
      </c>
      <c r="R875" s="53" t="s">
        <v>148</v>
      </c>
      <c r="S875" s="53">
        <v>0.3</v>
      </c>
      <c r="T875" s="53">
        <v>80.8</v>
      </c>
      <c r="U875" s="53">
        <v>0</v>
      </c>
      <c r="V875" s="53">
        <v>78</v>
      </c>
      <c r="W875" s="53">
        <v>0</v>
      </c>
      <c r="X875" s="53">
        <v>0.48299999999999998</v>
      </c>
      <c r="Y875" s="53">
        <v>18.73</v>
      </c>
      <c r="Z875" s="11">
        <f t="shared" si="2247"/>
        <v>0</v>
      </c>
      <c r="AA875" s="11">
        <f t="shared" si="2248"/>
        <v>0</v>
      </c>
      <c r="AB875" s="53">
        <f t="shared" si="2249"/>
        <v>0.18507501789367636</v>
      </c>
      <c r="AC875" s="63" t="s">
        <v>204</v>
      </c>
    </row>
    <row r="876" spans="1:46">
      <c r="A876" s="11">
        <v>876</v>
      </c>
      <c r="B876" s="57">
        <v>44933</v>
      </c>
      <c r="C876" s="54">
        <v>3.4722222222222224E-2</v>
      </c>
      <c r="D876" s="53">
        <v>3.3</v>
      </c>
      <c r="E876" s="53">
        <v>12.8</v>
      </c>
      <c r="F876" s="53">
        <v>0</v>
      </c>
      <c r="G876" s="53">
        <v>4.8</v>
      </c>
      <c r="H876" s="53">
        <v>1E-3</v>
      </c>
      <c r="I876" s="53">
        <v>0.7</v>
      </c>
      <c r="J876" s="53" t="s">
        <v>159</v>
      </c>
      <c r="K876" s="53">
        <v>0.7</v>
      </c>
      <c r="L876" s="53" t="s">
        <v>159</v>
      </c>
      <c r="M876" s="54">
        <v>3.4722222222222224E-2</v>
      </c>
      <c r="N876" s="53">
        <v>2.7</v>
      </c>
      <c r="O876" s="53" t="s">
        <v>151</v>
      </c>
      <c r="P876" s="54">
        <v>3.2106481481481479E-2</v>
      </c>
      <c r="Q876" s="53">
        <v>0.8</v>
      </c>
      <c r="R876" s="53" t="s">
        <v>159</v>
      </c>
      <c r="S876" s="53">
        <v>0.6</v>
      </c>
      <c r="T876" s="53">
        <v>79.7</v>
      </c>
      <c r="U876" s="53">
        <v>0</v>
      </c>
      <c r="V876" s="53">
        <v>81</v>
      </c>
      <c r="W876" s="53">
        <v>0</v>
      </c>
      <c r="X876" s="53">
        <v>0.48299999999999998</v>
      </c>
      <c r="Y876" s="53">
        <v>18.75</v>
      </c>
      <c r="Z876" s="11">
        <f t="shared" si="2247"/>
        <v>0.60000000000000009</v>
      </c>
      <c r="AA876" s="11">
        <f t="shared" si="2248"/>
        <v>0</v>
      </c>
      <c r="AB876" s="53">
        <f t="shared" si="2249"/>
        <v>0.18507501789367636</v>
      </c>
      <c r="AC876" s="63" t="s">
        <v>204</v>
      </c>
    </row>
    <row r="877" spans="1:46">
      <c r="A877" s="11">
        <v>877</v>
      </c>
      <c r="B877" s="57">
        <v>44933</v>
      </c>
      <c r="C877" s="54">
        <v>4.1666666666666664E-2</v>
      </c>
      <c r="D877" s="53">
        <v>3.5</v>
      </c>
      <c r="E877" s="53">
        <v>12.8</v>
      </c>
      <c r="F877" s="53">
        <v>0</v>
      </c>
      <c r="G877" s="53">
        <v>8.6999999999999993</v>
      </c>
      <c r="H877" s="53">
        <v>4.0000000000000001E-3</v>
      </c>
      <c r="I877" s="53">
        <v>2.5</v>
      </c>
      <c r="J877" s="53" t="s">
        <v>159</v>
      </c>
      <c r="K877" s="53">
        <v>2.5</v>
      </c>
      <c r="L877" s="53" t="s">
        <v>159</v>
      </c>
      <c r="M877" s="54">
        <v>4.1666666666666664E-2</v>
      </c>
      <c r="N877" s="53">
        <v>4.5</v>
      </c>
      <c r="O877" s="53" t="s">
        <v>159</v>
      </c>
      <c r="P877" s="54">
        <v>4.0312499999999994E-2</v>
      </c>
      <c r="Q877" s="53">
        <v>2.4</v>
      </c>
      <c r="R877" s="53" t="s">
        <v>151</v>
      </c>
      <c r="S877" s="53">
        <v>0.7</v>
      </c>
      <c r="T877" s="53">
        <v>59.1</v>
      </c>
      <c r="U877" s="53">
        <v>0</v>
      </c>
      <c r="V877" s="53">
        <v>122</v>
      </c>
      <c r="W877" s="53">
        <v>0</v>
      </c>
      <c r="X877" s="53">
        <v>0.48299999999999998</v>
      </c>
      <c r="Y877" s="53">
        <v>18.7</v>
      </c>
      <c r="Z877" s="11">
        <f t="shared" si="2247"/>
        <v>2.4000000000000004</v>
      </c>
      <c r="AA877" s="11">
        <f t="shared" si="2248"/>
        <v>0</v>
      </c>
      <c r="AB877" s="53">
        <f t="shared" si="2249"/>
        <v>0.18507501789367636</v>
      </c>
      <c r="AC877" s="63" t="s">
        <v>204</v>
      </c>
      <c r="AE877" s="11">
        <f t="shared" ref="AE877" si="2346">SUM(F877:F882)</f>
        <v>0</v>
      </c>
      <c r="AF877" s="11">
        <f t="shared" ref="AF877" si="2347">AVERAGE(AB877:AB882)</f>
        <v>0.18484371449904083</v>
      </c>
      <c r="AG877" s="11">
        <f t="shared" ref="AG877" si="2348">AVERAGE(G877:G882)</f>
        <v>8.85</v>
      </c>
      <c r="AH877" s="11" t="e">
        <f t="shared" ref="AH877" si="2349">AVERAGE(AC877:AC882)</f>
        <v>#DIV/0!</v>
      </c>
      <c r="AI877" s="11">
        <f t="shared" ref="AI877" si="2350">AVERAGE(T877:T882)</f>
        <v>56.999999999999993</v>
      </c>
      <c r="AJ877" s="11">
        <f t="shared" ref="AJ877" si="2351">SUMIF(H877:H882,"&gt;0",H877:H882)</f>
        <v>6.0000000000000001E-3</v>
      </c>
      <c r="AK877" s="17">
        <f t="shared" ref="AK877" si="2352">SUM(AA877:AA882)/60</f>
        <v>0</v>
      </c>
      <c r="AL877" s="17">
        <f t="shared" ref="AL877" si="2353">SUM(V877:V882)</f>
        <v>622</v>
      </c>
      <c r="AM877" s="17">
        <f t="shared" ref="AM877" si="2354">AVERAGE(W877:W882)</f>
        <v>0</v>
      </c>
      <c r="AN877" s="11">
        <f t="shared" ref="AN877" si="2355">AVERAGE(I877:I882)</f>
        <v>3.3833333333333329</v>
      </c>
      <c r="AO877" s="11">
        <f t="shared" ref="AO877" si="2356">MAX(K877:K882)</f>
        <v>3.9</v>
      </c>
      <c r="AP877" s="13" t="str">
        <f t="shared" ref="AP877" ca="1" si="2357">INDIRECT(ADDRESS(MATCH(AO877,K877:K882,0)+A877-1,12))</f>
        <v>SSE</v>
      </c>
      <c r="AQ877" s="13">
        <f t="shared" ref="AQ877" ca="1" si="2358">INDIRECT(ADDRESS(MATCH(AO877,K877:K882,0)+A877-1,13))</f>
        <v>7.6388888888888895E-2</v>
      </c>
      <c r="AR877" s="11">
        <f t="shared" ref="AR877" si="2359">MAX(N877:N882)</f>
        <v>5.9</v>
      </c>
      <c r="AS877" s="13" t="str">
        <f t="shared" ref="AS877" ca="1" si="2360">INDIRECT(ADDRESS(MATCH(AR877,N877:N882,0)+A877-1,15))</f>
        <v>SE</v>
      </c>
      <c r="AT877" s="13">
        <f t="shared" ref="AT877" ca="1" si="2361">INDIRECT(ADDRESS(MATCH(AR877,N877:N882,0)+A877-1,16))</f>
        <v>5.3043981481481484E-2</v>
      </c>
    </row>
    <row r="878" spans="1:46">
      <c r="A878" s="11">
        <v>878</v>
      </c>
      <c r="B878" s="57">
        <v>44933</v>
      </c>
      <c r="C878" s="54">
        <v>4.8611111111111112E-2</v>
      </c>
      <c r="D878" s="53">
        <v>4</v>
      </c>
      <c r="E878" s="53">
        <v>12.8</v>
      </c>
      <c r="F878" s="53">
        <v>0</v>
      </c>
      <c r="G878" s="53">
        <v>8.9</v>
      </c>
      <c r="H878" s="53">
        <v>2E-3</v>
      </c>
      <c r="I878" s="53">
        <v>3.5</v>
      </c>
      <c r="J878" s="53" t="s">
        <v>159</v>
      </c>
      <c r="K878" s="53">
        <v>3.5</v>
      </c>
      <c r="L878" s="53" t="s">
        <v>159</v>
      </c>
      <c r="M878" s="54">
        <v>4.8611111111111112E-2</v>
      </c>
      <c r="N878" s="53">
        <v>5.4</v>
      </c>
      <c r="O878" s="53" t="s">
        <v>151</v>
      </c>
      <c r="P878" s="54">
        <v>4.5740740740740742E-2</v>
      </c>
      <c r="Q878" s="53">
        <v>2.9</v>
      </c>
      <c r="R878" s="53" t="s">
        <v>153</v>
      </c>
      <c r="S878" s="53">
        <v>0.6</v>
      </c>
      <c r="T878" s="53">
        <v>56.9</v>
      </c>
      <c r="U878" s="53">
        <v>1</v>
      </c>
      <c r="V878" s="53">
        <v>123</v>
      </c>
      <c r="W878" s="53">
        <v>0</v>
      </c>
      <c r="X878" s="53">
        <v>0.48299999999999998</v>
      </c>
      <c r="Y878" s="53">
        <v>18.71</v>
      </c>
      <c r="Z878" s="11">
        <f t="shared" si="2247"/>
        <v>1.2000000000000002</v>
      </c>
      <c r="AA878" s="11">
        <f t="shared" si="2248"/>
        <v>0</v>
      </c>
      <c r="AB878" s="53">
        <f t="shared" si="2249"/>
        <v>0.18507501789367636</v>
      </c>
      <c r="AC878" s="63" t="s">
        <v>204</v>
      </c>
    </row>
    <row r="879" spans="1:46">
      <c r="A879" s="11">
        <v>879</v>
      </c>
      <c r="B879" s="57">
        <v>44933</v>
      </c>
      <c r="C879" s="54">
        <v>5.5555555555555552E-2</v>
      </c>
      <c r="D879" s="53">
        <v>4.8</v>
      </c>
      <c r="E879" s="53">
        <v>12.8</v>
      </c>
      <c r="F879" s="53">
        <v>0</v>
      </c>
      <c r="G879" s="53">
        <v>8.9</v>
      </c>
      <c r="H879" s="53">
        <v>0</v>
      </c>
      <c r="I879" s="53">
        <v>3.6</v>
      </c>
      <c r="J879" s="53" t="s">
        <v>159</v>
      </c>
      <c r="K879" s="53">
        <v>3.6</v>
      </c>
      <c r="L879" s="53" t="s">
        <v>159</v>
      </c>
      <c r="M879" s="54">
        <v>5.541666666666667E-2</v>
      </c>
      <c r="N879" s="53">
        <v>5.9</v>
      </c>
      <c r="O879" s="53" t="s">
        <v>151</v>
      </c>
      <c r="P879" s="54">
        <v>5.3043981481481484E-2</v>
      </c>
      <c r="Q879" s="53">
        <v>3.3</v>
      </c>
      <c r="R879" s="53" t="s">
        <v>159</v>
      </c>
      <c r="S879" s="53">
        <v>0.7</v>
      </c>
      <c r="T879" s="53">
        <v>56.6</v>
      </c>
      <c r="U879" s="53">
        <v>0</v>
      </c>
      <c r="V879" s="53">
        <v>107</v>
      </c>
      <c r="W879" s="53">
        <v>0</v>
      </c>
      <c r="X879" s="53">
        <v>0.48199999999999998</v>
      </c>
      <c r="Y879" s="53">
        <v>18.73</v>
      </c>
      <c r="Z879" s="11">
        <f t="shared" si="2247"/>
        <v>0</v>
      </c>
      <c r="AA879" s="11">
        <f t="shared" si="2248"/>
        <v>0</v>
      </c>
      <c r="AB879" s="53">
        <f t="shared" si="2249"/>
        <v>0.18461241110440527</v>
      </c>
      <c r="AC879" s="63" t="s">
        <v>204</v>
      </c>
    </row>
    <row r="880" spans="1:46">
      <c r="A880" s="11">
        <v>880</v>
      </c>
      <c r="B880" s="57">
        <v>44933</v>
      </c>
      <c r="C880" s="54">
        <v>6.25E-2</v>
      </c>
      <c r="D880" s="53">
        <v>5.5</v>
      </c>
      <c r="E880" s="53">
        <v>12.8</v>
      </c>
      <c r="F880" s="53">
        <v>0</v>
      </c>
      <c r="G880" s="53">
        <v>8.8000000000000007</v>
      </c>
      <c r="H880" s="53">
        <v>0</v>
      </c>
      <c r="I880" s="53">
        <v>3.4</v>
      </c>
      <c r="J880" s="53" t="s">
        <v>159</v>
      </c>
      <c r="K880" s="53">
        <v>3.7</v>
      </c>
      <c r="L880" s="53" t="s">
        <v>159</v>
      </c>
      <c r="M880" s="54">
        <v>5.6666666666666671E-2</v>
      </c>
      <c r="N880" s="53">
        <v>5</v>
      </c>
      <c r="O880" s="53" t="s">
        <v>159</v>
      </c>
      <c r="P880" s="54">
        <v>5.6608796296296303E-2</v>
      </c>
      <c r="Q880" s="53">
        <v>3.7</v>
      </c>
      <c r="R880" s="53" t="s">
        <v>159</v>
      </c>
      <c r="S880" s="53">
        <v>0.7</v>
      </c>
      <c r="T880" s="53">
        <v>56.6</v>
      </c>
      <c r="U880" s="53">
        <v>0</v>
      </c>
      <c r="V880" s="53">
        <v>95</v>
      </c>
      <c r="W880" s="53">
        <v>0</v>
      </c>
      <c r="X880" s="53">
        <v>0.48299999999999998</v>
      </c>
      <c r="Y880" s="53">
        <v>18.72</v>
      </c>
      <c r="Z880" s="11">
        <f t="shared" si="2247"/>
        <v>0</v>
      </c>
      <c r="AA880" s="11">
        <f t="shared" si="2248"/>
        <v>0</v>
      </c>
      <c r="AB880" s="53">
        <f t="shared" si="2249"/>
        <v>0.18507501789367636</v>
      </c>
      <c r="AC880" s="63" t="s">
        <v>204</v>
      </c>
    </row>
    <row r="881" spans="1:46">
      <c r="A881" s="11">
        <v>881</v>
      </c>
      <c r="B881" s="57">
        <v>44933</v>
      </c>
      <c r="C881" s="54">
        <v>6.9444444444444434E-2</v>
      </c>
      <c r="D881" s="53">
        <v>6.1</v>
      </c>
      <c r="E881" s="53">
        <v>12.7</v>
      </c>
      <c r="F881" s="53">
        <v>0</v>
      </c>
      <c r="G881" s="53">
        <v>8.9</v>
      </c>
      <c r="H881" s="53">
        <v>0</v>
      </c>
      <c r="I881" s="53">
        <v>3.4</v>
      </c>
      <c r="J881" s="53" t="s">
        <v>159</v>
      </c>
      <c r="K881" s="53">
        <v>3.5</v>
      </c>
      <c r="L881" s="53" t="s">
        <v>159</v>
      </c>
      <c r="M881" s="54">
        <v>6.913194444444444E-2</v>
      </c>
      <c r="N881" s="53">
        <v>5.3</v>
      </c>
      <c r="O881" s="53" t="s">
        <v>151</v>
      </c>
      <c r="P881" s="54">
        <v>6.8993055555555557E-2</v>
      </c>
      <c r="Q881" s="53">
        <v>3.5</v>
      </c>
      <c r="R881" s="53" t="s">
        <v>159</v>
      </c>
      <c r="S881" s="53">
        <v>0.6</v>
      </c>
      <c r="T881" s="53">
        <v>56.4</v>
      </c>
      <c r="U881" s="53">
        <v>0</v>
      </c>
      <c r="V881" s="53">
        <v>94</v>
      </c>
      <c r="W881" s="53">
        <v>0</v>
      </c>
      <c r="X881" s="53">
        <v>0.48199999999999998</v>
      </c>
      <c r="Y881" s="53">
        <v>18.73</v>
      </c>
      <c r="Z881" s="11">
        <f t="shared" si="2247"/>
        <v>0</v>
      </c>
      <c r="AA881" s="11">
        <f t="shared" si="2248"/>
        <v>0</v>
      </c>
      <c r="AB881" s="53">
        <f t="shared" si="2249"/>
        <v>0.18461241110440527</v>
      </c>
      <c r="AC881" s="63" t="s">
        <v>204</v>
      </c>
    </row>
    <row r="882" spans="1:46">
      <c r="A882" s="11">
        <v>882</v>
      </c>
      <c r="B882" s="57">
        <v>44933</v>
      </c>
      <c r="C882" s="54">
        <v>7.6388888888888895E-2</v>
      </c>
      <c r="D882" s="53">
        <v>6.6</v>
      </c>
      <c r="E882" s="53">
        <v>12.8</v>
      </c>
      <c r="F882" s="53">
        <v>0</v>
      </c>
      <c r="G882" s="53">
        <v>8.9</v>
      </c>
      <c r="H882" s="53">
        <v>0</v>
      </c>
      <c r="I882" s="53">
        <v>3.9</v>
      </c>
      <c r="J882" s="53" t="s">
        <v>159</v>
      </c>
      <c r="K882" s="53">
        <v>3.9</v>
      </c>
      <c r="L882" s="53" t="s">
        <v>159</v>
      </c>
      <c r="M882" s="54">
        <v>7.6388888888888895E-2</v>
      </c>
      <c r="N882" s="53">
        <v>5.9</v>
      </c>
      <c r="O882" s="53" t="s">
        <v>159</v>
      </c>
      <c r="P882" s="54">
        <v>7.440972222222221E-2</v>
      </c>
      <c r="Q882" s="53">
        <v>5.5</v>
      </c>
      <c r="R882" s="53" t="s">
        <v>159</v>
      </c>
      <c r="S882" s="53">
        <v>0.8</v>
      </c>
      <c r="T882" s="53">
        <v>56.4</v>
      </c>
      <c r="U882" s="53">
        <v>1</v>
      </c>
      <c r="V882" s="53">
        <v>81</v>
      </c>
      <c r="W882" s="53">
        <v>0</v>
      </c>
      <c r="X882" s="53">
        <v>0.48199999999999998</v>
      </c>
      <c r="Y882" s="53">
        <v>18.739999999999998</v>
      </c>
      <c r="Z882" s="11">
        <f t="shared" si="2247"/>
        <v>0</v>
      </c>
      <c r="AA882" s="11">
        <f t="shared" si="2248"/>
        <v>0</v>
      </c>
      <c r="AB882" s="53">
        <f t="shared" si="2249"/>
        <v>0.18461241110440527</v>
      </c>
      <c r="AC882" s="63" t="s">
        <v>204</v>
      </c>
    </row>
    <row r="883" spans="1:46">
      <c r="A883" s="11">
        <v>883</v>
      </c>
      <c r="B883" s="57">
        <v>44933</v>
      </c>
      <c r="C883" s="54">
        <v>8.3333333333333329E-2</v>
      </c>
      <c r="D883" s="53">
        <v>7.1</v>
      </c>
      <c r="E883" s="53">
        <v>12.7</v>
      </c>
      <c r="F883" s="53">
        <v>0</v>
      </c>
      <c r="G883" s="53">
        <v>9.1</v>
      </c>
      <c r="H883" s="53">
        <v>0</v>
      </c>
      <c r="I883" s="53">
        <v>4.0999999999999996</v>
      </c>
      <c r="J883" s="53" t="s">
        <v>159</v>
      </c>
      <c r="K883" s="53">
        <v>4.2</v>
      </c>
      <c r="L883" s="53" t="s">
        <v>159</v>
      </c>
      <c r="M883" s="54">
        <v>8.0810185185185179E-2</v>
      </c>
      <c r="N883" s="53">
        <v>5.9</v>
      </c>
      <c r="O883" s="53" t="s">
        <v>159</v>
      </c>
      <c r="P883" s="54">
        <v>8.0162037037037046E-2</v>
      </c>
      <c r="Q883" s="53">
        <v>3.4</v>
      </c>
      <c r="R883" s="53" t="s">
        <v>159</v>
      </c>
      <c r="S883" s="53">
        <v>0.7</v>
      </c>
      <c r="T883" s="53">
        <v>56.1</v>
      </c>
      <c r="U883" s="53">
        <v>0</v>
      </c>
      <c r="V883" s="53">
        <v>63</v>
      </c>
      <c r="W883" s="53">
        <v>0</v>
      </c>
      <c r="X883" s="53">
        <v>0.48199999999999998</v>
      </c>
      <c r="Y883" s="53">
        <v>18.73</v>
      </c>
      <c r="Z883" s="11">
        <f t="shared" si="2247"/>
        <v>0</v>
      </c>
      <c r="AA883" s="11">
        <f t="shared" si="2248"/>
        <v>0</v>
      </c>
      <c r="AB883" s="53">
        <f t="shared" si="2249"/>
        <v>0.18461241110440527</v>
      </c>
      <c r="AC883" s="63" t="s">
        <v>204</v>
      </c>
      <c r="AE883" s="11">
        <f t="shared" ref="AE883" si="2362">SUM(F883:F888)</f>
        <v>0</v>
      </c>
      <c r="AF883" s="11">
        <f t="shared" ref="AF883" si="2363">AVERAGE(AB883:AB888)</f>
        <v>0.18461241110440527</v>
      </c>
      <c r="AG883" s="11">
        <f t="shared" ref="AG883" si="2364">AVERAGE(G883:G888)</f>
        <v>9.1666666666666661</v>
      </c>
      <c r="AH883" s="11" t="e">
        <f t="shared" ref="AH883" si="2365">AVERAGE(AC883:AC888)</f>
        <v>#DIV/0!</v>
      </c>
      <c r="AI883" s="11">
        <f t="shared" ref="AI883" si="2366">AVERAGE(T883:T888)</f>
        <v>56.050000000000004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561</v>
      </c>
      <c r="AM883" s="17">
        <f t="shared" ref="AM883" si="2370">AVERAGE(W883:W888)</f>
        <v>0</v>
      </c>
      <c r="AN883" s="11">
        <f t="shared" ref="AN883" si="2371">AVERAGE(I883:I888)</f>
        <v>3.9333333333333331</v>
      </c>
      <c r="AO883" s="11">
        <f t="shared" ref="AO883" si="2372">MAX(K883:K888)</f>
        <v>4.5999999999999996</v>
      </c>
      <c r="AP883" s="13" t="str">
        <f t="shared" ref="AP883" ca="1" si="2373">INDIRECT(ADDRESS(MATCH(AO883,K883:K888,0)+A883-1,12))</f>
        <v>SSE</v>
      </c>
      <c r="AQ883" s="13">
        <f t="shared" ref="AQ883" ca="1" si="2374">INDIRECT(ADDRESS(MATCH(AO883,K883:K888,0)+A883-1,13))</f>
        <v>0.10394675925925927</v>
      </c>
      <c r="AR883" s="11">
        <f t="shared" ref="AR883" si="2375">MAX(N883:N888)</f>
        <v>6.8</v>
      </c>
      <c r="AS883" s="13" t="str">
        <f t="shared" ref="AS883" ca="1" si="2376">INDIRECT(ADDRESS(MATCH(AR883,N883:N888,0)+A883-1,15))</f>
        <v>SSE</v>
      </c>
      <c r="AT883" s="13">
        <f t="shared" ref="AT883" ca="1" si="2377">INDIRECT(ADDRESS(MATCH(AR883,N883:N888,0)+A883-1,16))</f>
        <v>9.9155092592592586E-2</v>
      </c>
    </row>
    <row r="884" spans="1:46">
      <c r="A884" s="11">
        <v>884</v>
      </c>
      <c r="B884" s="57">
        <v>44933</v>
      </c>
      <c r="C884" s="54">
        <v>9.0277777777777776E-2</v>
      </c>
      <c r="D884" s="53">
        <v>7.5</v>
      </c>
      <c r="E884" s="53">
        <v>12.7</v>
      </c>
      <c r="F884" s="53">
        <v>0</v>
      </c>
      <c r="G884" s="53">
        <v>9.1999999999999993</v>
      </c>
      <c r="H884" s="53">
        <v>0</v>
      </c>
      <c r="I884" s="53">
        <v>4</v>
      </c>
      <c r="J884" s="53" t="s">
        <v>159</v>
      </c>
      <c r="K884" s="53">
        <v>4.0999999999999996</v>
      </c>
      <c r="L884" s="53" t="s">
        <v>159</v>
      </c>
      <c r="M884" s="54">
        <v>8.3344907407407409E-2</v>
      </c>
      <c r="N884" s="53">
        <v>6.3</v>
      </c>
      <c r="O884" s="53" t="s">
        <v>159</v>
      </c>
      <c r="P884" s="54">
        <v>8.9675925925925923E-2</v>
      </c>
      <c r="Q884" s="53">
        <v>4.4000000000000004</v>
      </c>
      <c r="R884" s="53" t="s">
        <v>159</v>
      </c>
      <c r="S884" s="53">
        <v>0.7</v>
      </c>
      <c r="T884" s="53">
        <v>56.3</v>
      </c>
      <c r="U884" s="53">
        <v>0</v>
      </c>
      <c r="V884" s="53">
        <v>110</v>
      </c>
      <c r="W884" s="53">
        <v>0</v>
      </c>
      <c r="X884" s="53">
        <v>0.48199999999999998</v>
      </c>
      <c r="Y884" s="53">
        <v>18.760000000000002</v>
      </c>
      <c r="Z884" s="11">
        <f t="shared" si="2247"/>
        <v>0</v>
      </c>
      <c r="AA884" s="11">
        <f t="shared" si="2248"/>
        <v>0</v>
      </c>
      <c r="AB884" s="53">
        <f t="shared" si="2249"/>
        <v>0.18461241110440527</v>
      </c>
      <c r="AC884" s="63" t="s">
        <v>204</v>
      </c>
    </row>
    <row r="885" spans="1:46">
      <c r="A885" s="11">
        <v>885</v>
      </c>
      <c r="B885" s="57">
        <v>44933</v>
      </c>
      <c r="C885" s="54">
        <v>9.7222222222222224E-2</v>
      </c>
      <c r="D885" s="53">
        <v>7.9</v>
      </c>
      <c r="E885" s="53">
        <v>12.7</v>
      </c>
      <c r="F885" s="53">
        <v>0</v>
      </c>
      <c r="G885" s="53">
        <v>9.1999999999999993</v>
      </c>
      <c r="H885" s="53">
        <v>0</v>
      </c>
      <c r="I885" s="53">
        <v>4.2</v>
      </c>
      <c r="J885" s="53" t="s">
        <v>159</v>
      </c>
      <c r="K885" s="53">
        <v>4.3</v>
      </c>
      <c r="L885" s="53" t="s">
        <v>159</v>
      </c>
      <c r="M885" s="54">
        <v>9.4826388888888891E-2</v>
      </c>
      <c r="N885" s="53">
        <v>6.7</v>
      </c>
      <c r="O885" s="53" t="s">
        <v>153</v>
      </c>
      <c r="P885" s="54">
        <v>9.4074074074074074E-2</v>
      </c>
      <c r="Q885" s="53">
        <v>5</v>
      </c>
      <c r="R885" s="53" t="s">
        <v>159</v>
      </c>
      <c r="S885" s="53">
        <v>0.7</v>
      </c>
      <c r="T885" s="53">
        <v>56.1</v>
      </c>
      <c r="U885" s="53">
        <v>0</v>
      </c>
      <c r="V885" s="53">
        <v>104</v>
      </c>
      <c r="W885" s="53">
        <v>0</v>
      </c>
      <c r="X885" s="53">
        <v>0.48199999999999998</v>
      </c>
      <c r="Y885" s="53">
        <v>18.75</v>
      </c>
      <c r="Z885" s="11">
        <f t="shared" si="2247"/>
        <v>0</v>
      </c>
      <c r="AA885" s="11">
        <f t="shared" si="2248"/>
        <v>0</v>
      </c>
      <c r="AB885" s="53">
        <f t="shared" si="2249"/>
        <v>0.18461241110440527</v>
      </c>
      <c r="AC885" s="63" t="s">
        <v>204</v>
      </c>
    </row>
    <row r="886" spans="1:46">
      <c r="A886" s="11">
        <v>886</v>
      </c>
      <c r="B886" s="57">
        <v>44933</v>
      </c>
      <c r="C886" s="54">
        <v>0.10416666666666667</v>
      </c>
      <c r="D886" s="53">
        <v>8.1999999999999993</v>
      </c>
      <c r="E886" s="53">
        <v>12.7</v>
      </c>
      <c r="F886" s="53">
        <v>0</v>
      </c>
      <c r="G886" s="53">
        <v>9.1999999999999993</v>
      </c>
      <c r="H886" s="53">
        <v>0</v>
      </c>
      <c r="I886" s="53">
        <v>4.5999999999999996</v>
      </c>
      <c r="J886" s="53" t="s">
        <v>159</v>
      </c>
      <c r="K886" s="53">
        <v>4.5999999999999996</v>
      </c>
      <c r="L886" s="53" t="s">
        <v>159</v>
      </c>
      <c r="M886" s="54">
        <v>0.10394675925925927</v>
      </c>
      <c r="N886" s="53">
        <v>6.8</v>
      </c>
      <c r="O886" s="53" t="s">
        <v>159</v>
      </c>
      <c r="P886" s="54">
        <v>9.9155092592592586E-2</v>
      </c>
      <c r="Q886" s="53">
        <v>3.9</v>
      </c>
      <c r="R886" s="53" t="s">
        <v>159</v>
      </c>
      <c r="S886" s="53">
        <v>0.8</v>
      </c>
      <c r="T886" s="53">
        <v>55.8</v>
      </c>
      <c r="U886" s="53">
        <v>0</v>
      </c>
      <c r="V886" s="53">
        <v>111</v>
      </c>
      <c r="W886" s="53">
        <v>0</v>
      </c>
      <c r="X886" s="53">
        <v>0.48199999999999998</v>
      </c>
      <c r="Y886" s="53">
        <v>18.760000000000002</v>
      </c>
      <c r="Z886" s="11">
        <f t="shared" si="2247"/>
        <v>0</v>
      </c>
      <c r="AA886" s="11">
        <f t="shared" si="2248"/>
        <v>0</v>
      </c>
      <c r="AB886" s="53">
        <f t="shared" si="2249"/>
        <v>0.18461241110440527</v>
      </c>
      <c r="AC886" s="63" t="s">
        <v>204</v>
      </c>
    </row>
    <row r="887" spans="1:46">
      <c r="A887" s="11">
        <v>887</v>
      </c>
      <c r="B887" s="57">
        <v>44933</v>
      </c>
      <c r="C887" s="54">
        <v>0.1111111111111111</v>
      </c>
      <c r="D887" s="53">
        <v>8.4</v>
      </c>
      <c r="E887" s="53">
        <v>12.7</v>
      </c>
      <c r="F887" s="53">
        <v>0</v>
      </c>
      <c r="G887" s="53">
        <v>9.1999999999999993</v>
      </c>
      <c r="H887" s="53">
        <v>0</v>
      </c>
      <c r="I887" s="53">
        <v>3.5</v>
      </c>
      <c r="J887" s="53" t="s">
        <v>159</v>
      </c>
      <c r="K887" s="53">
        <v>4.5999999999999996</v>
      </c>
      <c r="L887" s="53" t="s">
        <v>159</v>
      </c>
      <c r="M887" s="54">
        <v>0.10417824074074074</v>
      </c>
      <c r="N887" s="53">
        <v>5.8</v>
      </c>
      <c r="O887" s="53" t="s">
        <v>159</v>
      </c>
      <c r="P887" s="54">
        <v>0.10625</v>
      </c>
      <c r="Q887" s="53">
        <v>2.9</v>
      </c>
      <c r="R887" s="53" t="s">
        <v>156</v>
      </c>
      <c r="S887" s="53">
        <v>0.7</v>
      </c>
      <c r="T887" s="53">
        <v>56.3</v>
      </c>
      <c r="U887" s="53">
        <v>0</v>
      </c>
      <c r="V887" s="53">
        <v>90</v>
      </c>
      <c r="W887" s="53">
        <v>0</v>
      </c>
      <c r="X887" s="53">
        <v>0.48199999999999998</v>
      </c>
      <c r="Y887" s="53">
        <v>18.760000000000002</v>
      </c>
      <c r="Z887" s="11">
        <f t="shared" si="2247"/>
        <v>0</v>
      </c>
      <c r="AA887" s="11">
        <f t="shared" si="2248"/>
        <v>0</v>
      </c>
      <c r="AB887" s="53">
        <f t="shared" si="2249"/>
        <v>0.18461241110440527</v>
      </c>
      <c r="AC887" s="63" t="s">
        <v>204</v>
      </c>
    </row>
    <row r="888" spans="1:46">
      <c r="A888" s="11">
        <v>888</v>
      </c>
      <c r="B888" s="57">
        <v>44933</v>
      </c>
      <c r="C888" s="54">
        <v>0.11805555555555557</v>
      </c>
      <c r="D888" s="53">
        <v>8.6</v>
      </c>
      <c r="E888" s="53">
        <v>12.7</v>
      </c>
      <c r="F888" s="53">
        <v>0</v>
      </c>
      <c r="G888" s="53">
        <v>9.1</v>
      </c>
      <c r="H888" s="53">
        <v>0</v>
      </c>
      <c r="I888" s="53">
        <v>3.2</v>
      </c>
      <c r="J888" s="53" t="s">
        <v>159</v>
      </c>
      <c r="K888" s="53">
        <v>3.5</v>
      </c>
      <c r="L888" s="53" t="s">
        <v>159</v>
      </c>
      <c r="M888" s="54">
        <v>0.11112268518518519</v>
      </c>
      <c r="N888" s="53">
        <v>5.0999999999999996</v>
      </c>
      <c r="O888" s="53" t="s">
        <v>159</v>
      </c>
      <c r="P888" s="54">
        <v>0.11302083333333333</v>
      </c>
      <c r="Q888" s="53">
        <v>3.6</v>
      </c>
      <c r="R888" s="53" t="s">
        <v>159</v>
      </c>
      <c r="S888" s="53">
        <v>0.8</v>
      </c>
      <c r="T888" s="53">
        <v>55.7</v>
      </c>
      <c r="U888" s="53">
        <v>1</v>
      </c>
      <c r="V888" s="53">
        <v>83</v>
      </c>
      <c r="W888" s="53">
        <v>0</v>
      </c>
      <c r="X888" s="53">
        <v>0.48199999999999998</v>
      </c>
      <c r="Y888" s="53">
        <v>18.760000000000002</v>
      </c>
      <c r="Z888" s="11">
        <f t="shared" si="2247"/>
        <v>0</v>
      </c>
      <c r="AA888" s="11">
        <f t="shared" si="2248"/>
        <v>0</v>
      </c>
      <c r="AB888" s="53">
        <f t="shared" si="2249"/>
        <v>0.18461241110440527</v>
      </c>
      <c r="AC888" s="63" t="s">
        <v>204</v>
      </c>
    </row>
    <row r="889" spans="1:46">
      <c r="A889" s="11">
        <v>889</v>
      </c>
      <c r="B889" s="57">
        <v>44933</v>
      </c>
      <c r="C889" s="54">
        <v>0.125</v>
      </c>
      <c r="D889" s="53">
        <v>8.8000000000000007</v>
      </c>
      <c r="E889" s="53">
        <v>12.7</v>
      </c>
      <c r="F889" s="53">
        <v>0</v>
      </c>
      <c r="G889" s="53">
        <v>9.3000000000000007</v>
      </c>
      <c r="H889" s="53">
        <v>0</v>
      </c>
      <c r="I889" s="53">
        <v>3.5</v>
      </c>
      <c r="J889" s="53" t="s">
        <v>159</v>
      </c>
      <c r="K889" s="53">
        <v>3.5</v>
      </c>
      <c r="L889" s="53" t="s">
        <v>159</v>
      </c>
      <c r="M889" s="54">
        <v>0.12476851851851851</v>
      </c>
      <c r="N889" s="53">
        <v>6.5</v>
      </c>
      <c r="O889" s="53" t="s">
        <v>159</v>
      </c>
      <c r="P889" s="54">
        <v>0.1230787037037037</v>
      </c>
      <c r="Q889" s="53">
        <v>5.8</v>
      </c>
      <c r="R889" s="53" t="s">
        <v>159</v>
      </c>
      <c r="S889" s="53">
        <v>0.9</v>
      </c>
      <c r="T889" s="53">
        <v>54.7</v>
      </c>
      <c r="U889" s="53">
        <v>0</v>
      </c>
      <c r="V889" s="53">
        <v>115</v>
      </c>
      <c r="W889" s="53">
        <v>0</v>
      </c>
      <c r="X889" s="53">
        <v>0.48199999999999998</v>
      </c>
      <c r="Y889" s="53">
        <v>18.739999999999998</v>
      </c>
      <c r="Z889" s="11">
        <f t="shared" si="2247"/>
        <v>0</v>
      </c>
      <c r="AA889" s="11">
        <f t="shared" si="2248"/>
        <v>0</v>
      </c>
      <c r="AB889" s="53">
        <f t="shared" si="2249"/>
        <v>0.18461241110440527</v>
      </c>
      <c r="AC889" s="63" t="s">
        <v>204</v>
      </c>
      <c r="AE889" s="11">
        <f t="shared" ref="AE889" si="2378">SUM(F889:F894)</f>
        <v>0</v>
      </c>
      <c r="AF889" s="11">
        <f t="shared" ref="AF889" si="2379">AVERAGE(AB889:AB894)</f>
        <v>0.18461241110440527</v>
      </c>
      <c r="AG889" s="11">
        <f t="shared" ref="AG889" si="2380">AVERAGE(G889:G894)</f>
        <v>9.35</v>
      </c>
      <c r="AH889" s="11" t="e">
        <f t="shared" ref="AH889" si="2381">AVERAGE(AC889:AC894)</f>
        <v>#DIV/0!</v>
      </c>
      <c r="AI889" s="11">
        <f t="shared" ref="AI889" si="2382">AVERAGE(T889:T894)</f>
        <v>54.000000000000007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645</v>
      </c>
      <c r="AM889" s="17">
        <f t="shared" ref="AM889" si="2386">AVERAGE(W889:W894)</f>
        <v>0</v>
      </c>
      <c r="AN889" s="11">
        <f t="shared" ref="AN889" si="2387">AVERAGE(I889:I894)</f>
        <v>3.5166666666666671</v>
      </c>
      <c r="AO889" s="11">
        <f t="shared" ref="AO889" si="2388">MAX(K889:K894)</f>
        <v>4</v>
      </c>
      <c r="AP889" s="13" t="str">
        <f t="shared" ref="AP889" ca="1" si="2389">INDIRECT(ADDRESS(MATCH(AO889,K889:K894,0)+A889-1,12))</f>
        <v>SSE</v>
      </c>
      <c r="AQ889" s="13">
        <f t="shared" ref="AQ889" ca="1" si="2390">INDIRECT(ADDRESS(MATCH(AO889,K889:K894,0)+A889-1,13))</f>
        <v>0.13113425925925926</v>
      </c>
      <c r="AR889" s="11">
        <f t="shared" ref="AR889" si="2391">MAX(N889:N894)</f>
        <v>6.6</v>
      </c>
      <c r="AS889" s="13" t="str">
        <f t="shared" ref="AS889" ca="1" si="2392">INDIRECT(ADDRESS(MATCH(AR889,N889:N894,0)+A889-1,15))</f>
        <v>S</v>
      </c>
      <c r="AT889" s="13">
        <f t="shared" ref="AT889" ca="1" si="2393">INDIRECT(ADDRESS(MATCH(AR889,N889:N894,0)+A889-1,16))</f>
        <v>0.13415509259259259</v>
      </c>
    </row>
    <row r="890" spans="1:46">
      <c r="A890" s="11">
        <v>890</v>
      </c>
      <c r="B890" s="57">
        <v>44933</v>
      </c>
      <c r="C890" s="54">
        <v>0.13194444444444445</v>
      </c>
      <c r="D890" s="53">
        <v>8.8000000000000007</v>
      </c>
      <c r="E890" s="53">
        <v>12.8</v>
      </c>
      <c r="F890" s="53">
        <v>0</v>
      </c>
      <c r="G890" s="53">
        <v>9.3000000000000007</v>
      </c>
      <c r="H890" s="53">
        <v>0</v>
      </c>
      <c r="I890" s="53">
        <v>3.8</v>
      </c>
      <c r="J890" s="53" t="s">
        <v>159</v>
      </c>
      <c r="K890" s="53">
        <v>4</v>
      </c>
      <c r="L890" s="53" t="s">
        <v>159</v>
      </c>
      <c r="M890" s="54">
        <v>0.13113425925925926</v>
      </c>
      <c r="N890" s="53">
        <v>6.1</v>
      </c>
      <c r="O890" s="53" t="s">
        <v>159</v>
      </c>
      <c r="P890" s="54">
        <v>0.12560185185185185</v>
      </c>
      <c r="Q890" s="53">
        <v>2.5</v>
      </c>
      <c r="R890" s="53" t="s">
        <v>159</v>
      </c>
      <c r="S890" s="53">
        <v>0.9</v>
      </c>
      <c r="T890" s="53">
        <v>54.2</v>
      </c>
      <c r="U890" s="53">
        <v>0</v>
      </c>
      <c r="V890" s="53">
        <v>111</v>
      </c>
      <c r="W890" s="53">
        <v>0</v>
      </c>
      <c r="X890" s="53">
        <v>0.48199999999999998</v>
      </c>
      <c r="Y890" s="53">
        <v>18.77</v>
      </c>
      <c r="Z890" s="11">
        <f t="shared" si="2247"/>
        <v>0</v>
      </c>
      <c r="AA890" s="11">
        <f t="shared" si="2248"/>
        <v>0</v>
      </c>
      <c r="AB890" s="53">
        <f t="shared" si="2249"/>
        <v>0.18461241110440527</v>
      </c>
      <c r="AC890" s="63" t="s">
        <v>204</v>
      </c>
    </row>
    <row r="891" spans="1:46">
      <c r="A891" s="11">
        <v>891</v>
      </c>
      <c r="B891" s="57">
        <v>44933</v>
      </c>
      <c r="C891" s="54">
        <v>0.1388888888888889</v>
      </c>
      <c r="D891" s="53">
        <v>8.9</v>
      </c>
      <c r="E891" s="53">
        <v>12.7</v>
      </c>
      <c r="F891" s="53">
        <v>0</v>
      </c>
      <c r="G891" s="53">
        <v>9.5</v>
      </c>
      <c r="H891" s="53">
        <v>-1E-3</v>
      </c>
      <c r="I891" s="53">
        <v>3.6</v>
      </c>
      <c r="J891" s="53" t="s">
        <v>159</v>
      </c>
      <c r="K891" s="53">
        <v>3.8</v>
      </c>
      <c r="L891" s="53" t="s">
        <v>159</v>
      </c>
      <c r="M891" s="54">
        <v>0.13195601851851851</v>
      </c>
      <c r="N891" s="53">
        <v>6.6</v>
      </c>
      <c r="O891" s="53" t="s">
        <v>153</v>
      </c>
      <c r="P891" s="54">
        <v>0.13415509259259259</v>
      </c>
      <c r="Q891" s="53">
        <v>3.9</v>
      </c>
      <c r="R891" s="53" t="s">
        <v>159</v>
      </c>
      <c r="S891" s="53">
        <v>0.9</v>
      </c>
      <c r="T891" s="53">
        <v>53.7</v>
      </c>
      <c r="U891" s="53">
        <v>1</v>
      </c>
      <c r="V891" s="53">
        <v>111</v>
      </c>
      <c r="W891" s="53">
        <v>0</v>
      </c>
      <c r="X891" s="53">
        <v>0.48199999999999998</v>
      </c>
      <c r="Y891" s="53">
        <v>18.79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0.18461241110440527</v>
      </c>
      <c r="AC891" s="63" t="s">
        <v>204</v>
      </c>
    </row>
    <row r="892" spans="1:46">
      <c r="A892" s="11">
        <v>892</v>
      </c>
      <c r="B892" s="57">
        <v>44933</v>
      </c>
      <c r="C892" s="54">
        <v>0.14583333333333334</v>
      </c>
      <c r="D892" s="53">
        <v>9</v>
      </c>
      <c r="E892" s="53">
        <v>12.7</v>
      </c>
      <c r="F892" s="53">
        <v>0</v>
      </c>
      <c r="G892" s="53">
        <v>9.4</v>
      </c>
      <c r="H892" s="53">
        <v>0</v>
      </c>
      <c r="I892" s="53">
        <v>3.5</v>
      </c>
      <c r="J892" s="53" t="s">
        <v>159</v>
      </c>
      <c r="K892" s="53">
        <v>3.7</v>
      </c>
      <c r="L892" s="53" t="s">
        <v>159</v>
      </c>
      <c r="M892" s="54">
        <v>0.14297453703703702</v>
      </c>
      <c r="N892" s="53">
        <v>5.2</v>
      </c>
      <c r="O892" s="53" t="s">
        <v>159</v>
      </c>
      <c r="P892" s="54">
        <v>0.14219907407407409</v>
      </c>
      <c r="Q892" s="53">
        <v>1.5</v>
      </c>
      <c r="R892" s="53" t="s">
        <v>153</v>
      </c>
      <c r="S892" s="53">
        <v>0.8</v>
      </c>
      <c r="T892" s="53">
        <v>54.3</v>
      </c>
      <c r="U892" s="53">
        <v>0</v>
      </c>
      <c r="V892" s="53">
        <v>93</v>
      </c>
      <c r="W892" s="53">
        <v>0</v>
      </c>
      <c r="X892" s="53">
        <v>0.48199999999999998</v>
      </c>
      <c r="Y892" s="53">
        <v>18.760000000000002</v>
      </c>
      <c r="Z892" s="11">
        <f t="shared" si="2247"/>
        <v>0</v>
      </c>
      <c r="AA892" s="11">
        <f t="shared" si="2248"/>
        <v>0</v>
      </c>
      <c r="AB892" s="53">
        <f t="shared" si="2249"/>
        <v>0.18461241110440527</v>
      </c>
      <c r="AC892" s="63" t="s">
        <v>204</v>
      </c>
    </row>
    <row r="893" spans="1:46">
      <c r="A893" s="11">
        <v>893</v>
      </c>
      <c r="B893" s="57">
        <v>44933</v>
      </c>
      <c r="C893" s="54">
        <v>0.15277777777777776</v>
      </c>
      <c r="D893" s="53">
        <v>9.1</v>
      </c>
      <c r="E893" s="53">
        <v>12.7</v>
      </c>
      <c r="F893" s="53">
        <v>0</v>
      </c>
      <c r="G893" s="53">
        <v>9.3000000000000007</v>
      </c>
      <c r="H893" s="53">
        <v>0</v>
      </c>
      <c r="I893" s="53">
        <v>3.1</v>
      </c>
      <c r="J893" s="53" t="s">
        <v>159</v>
      </c>
      <c r="K893" s="53">
        <v>3.5</v>
      </c>
      <c r="L893" s="53" t="s">
        <v>159</v>
      </c>
      <c r="M893" s="54">
        <v>0.14634259259259261</v>
      </c>
      <c r="N893" s="53">
        <v>4.8</v>
      </c>
      <c r="O893" s="53" t="s">
        <v>159</v>
      </c>
      <c r="P893" s="54">
        <v>0.14962962962962964</v>
      </c>
      <c r="Q893" s="53">
        <v>3.7</v>
      </c>
      <c r="R893" s="53" t="s">
        <v>151</v>
      </c>
      <c r="S893" s="53">
        <v>0.5</v>
      </c>
      <c r="T893" s="53">
        <v>53.5</v>
      </c>
      <c r="U893" s="53">
        <v>0</v>
      </c>
      <c r="V893" s="53">
        <v>114</v>
      </c>
      <c r="W893" s="53">
        <v>0</v>
      </c>
      <c r="X893" s="53">
        <v>0.48199999999999998</v>
      </c>
      <c r="Y893" s="53">
        <v>18.77</v>
      </c>
      <c r="Z893" s="11">
        <f t="shared" si="2247"/>
        <v>0</v>
      </c>
      <c r="AA893" s="11">
        <f t="shared" si="2248"/>
        <v>0</v>
      </c>
      <c r="AB893" s="53">
        <f t="shared" si="2249"/>
        <v>0.18461241110440527</v>
      </c>
      <c r="AC893" s="63" t="s">
        <v>204</v>
      </c>
    </row>
    <row r="894" spans="1:46">
      <c r="A894" s="11">
        <v>894</v>
      </c>
      <c r="B894" s="57">
        <v>44933</v>
      </c>
      <c r="C894" s="54">
        <v>0.15972222222222224</v>
      </c>
      <c r="D894" s="53">
        <v>9</v>
      </c>
      <c r="E894" s="53">
        <v>12.7</v>
      </c>
      <c r="F894" s="53">
        <v>0</v>
      </c>
      <c r="G894" s="53">
        <v>9.3000000000000007</v>
      </c>
      <c r="H894" s="53">
        <v>0</v>
      </c>
      <c r="I894" s="53">
        <v>3.6</v>
      </c>
      <c r="J894" s="53" t="s">
        <v>159</v>
      </c>
      <c r="K894" s="53">
        <v>3.6</v>
      </c>
      <c r="L894" s="53" t="s">
        <v>159</v>
      </c>
      <c r="M894" s="54">
        <v>0.15930555555555556</v>
      </c>
      <c r="N894" s="53">
        <v>5.7</v>
      </c>
      <c r="O894" s="53" t="s">
        <v>151</v>
      </c>
      <c r="P894" s="54">
        <v>0.15425925925925926</v>
      </c>
      <c r="Q894" s="53">
        <v>3</v>
      </c>
      <c r="R894" s="53" t="s">
        <v>159</v>
      </c>
      <c r="S894" s="53">
        <v>0.8</v>
      </c>
      <c r="T894" s="53">
        <v>53.6</v>
      </c>
      <c r="U894" s="53">
        <v>0</v>
      </c>
      <c r="V894" s="53">
        <v>101</v>
      </c>
      <c r="W894" s="53">
        <v>0</v>
      </c>
      <c r="X894" s="53">
        <v>0.48199999999999998</v>
      </c>
      <c r="Y894" s="53">
        <v>18.77</v>
      </c>
      <c r="Z894" s="11">
        <f t="shared" si="2247"/>
        <v>0</v>
      </c>
      <c r="AA894" s="11">
        <f t="shared" si="2248"/>
        <v>0</v>
      </c>
      <c r="AB894" s="53">
        <f t="shared" si="2249"/>
        <v>0.18461241110440527</v>
      </c>
      <c r="AC894" s="63" t="s">
        <v>204</v>
      </c>
    </row>
    <row r="895" spans="1:46">
      <c r="A895" s="11">
        <v>895</v>
      </c>
      <c r="B895" s="57">
        <v>44933</v>
      </c>
      <c r="C895" s="54">
        <v>0.16666666666666666</v>
      </c>
      <c r="D895" s="53">
        <v>9</v>
      </c>
      <c r="E895" s="53">
        <v>12.7</v>
      </c>
      <c r="F895" s="53">
        <v>0</v>
      </c>
      <c r="G895" s="53">
        <v>9.1999999999999993</v>
      </c>
      <c r="H895" s="53">
        <v>0</v>
      </c>
      <c r="I895" s="53">
        <v>3.5</v>
      </c>
      <c r="J895" s="53" t="s">
        <v>159</v>
      </c>
      <c r="K895" s="53">
        <v>3.6</v>
      </c>
      <c r="L895" s="53" t="s">
        <v>159</v>
      </c>
      <c r="M895" s="54">
        <v>0.15973379629629628</v>
      </c>
      <c r="N895" s="53">
        <v>5.5</v>
      </c>
      <c r="O895" s="53" t="s">
        <v>159</v>
      </c>
      <c r="P895" s="54">
        <v>0.16645833333333335</v>
      </c>
      <c r="Q895" s="53">
        <v>4.8</v>
      </c>
      <c r="R895" s="53" t="s">
        <v>159</v>
      </c>
      <c r="S895" s="53">
        <v>0.6</v>
      </c>
      <c r="T895" s="53">
        <v>53.4</v>
      </c>
      <c r="U895" s="53">
        <v>1</v>
      </c>
      <c r="V895" s="53">
        <v>99</v>
      </c>
      <c r="W895" s="53">
        <v>0</v>
      </c>
      <c r="X895" s="53">
        <v>0.48199999999999998</v>
      </c>
      <c r="Y895" s="53">
        <v>18.760000000000002</v>
      </c>
      <c r="Z895" s="11">
        <f t="shared" si="2247"/>
        <v>0</v>
      </c>
      <c r="AA895" s="11">
        <f t="shared" si="2248"/>
        <v>0</v>
      </c>
      <c r="AB895" s="53">
        <f t="shared" si="2249"/>
        <v>0.18461241110440527</v>
      </c>
      <c r="AC895" s="63" t="s">
        <v>204</v>
      </c>
      <c r="AE895" s="11">
        <f t="shared" ref="AE895" si="2394">SUM(F895:F900)</f>
        <v>0</v>
      </c>
      <c r="AF895" s="11">
        <f t="shared" ref="AF895" si="2395">AVERAGE(AB895:AB900)</f>
        <v>0.18461241110440527</v>
      </c>
      <c r="AG895" s="11">
        <f t="shared" ref="AG895" si="2396">AVERAGE(G895:G900)</f>
        <v>9.3666666666666654</v>
      </c>
      <c r="AH895" s="11" t="e">
        <f t="shared" ref="AH895" si="2397">AVERAGE(AC895:AC900)</f>
        <v>#DIV/0!</v>
      </c>
      <c r="AI895" s="11">
        <f t="shared" ref="AI895" si="2398">AVERAGE(T895:T900)</f>
        <v>51.916666666666664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632</v>
      </c>
      <c r="AM895" s="17">
        <f t="shared" ref="AM895" si="2402">AVERAGE(W895:W900)</f>
        <v>0</v>
      </c>
      <c r="AN895" s="11">
        <f t="shared" ref="AN895" si="2403">AVERAGE(I895:I900)</f>
        <v>3.2166666666666668</v>
      </c>
      <c r="AO895" s="11">
        <f t="shared" ref="AO895" si="2404">MAX(K895:K900)</f>
        <v>3.6</v>
      </c>
      <c r="AP895" s="13" t="str">
        <f t="shared" ref="AP895" ca="1" si="2405">INDIRECT(ADDRESS(MATCH(AO895,K895:K900,0)+A895-1,12))</f>
        <v>SSE</v>
      </c>
      <c r="AQ895" s="13">
        <f t="shared" ref="AQ895" ca="1" si="2406">INDIRECT(ADDRESS(MATCH(AO895,K895:K900,0)+A895-1,13))</f>
        <v>0.15973379629629628</v>
      </c>
      <c r="AR895" s="11">
        <f t="shared" ref="AR895" si="2407">MAX(N895:N900)</f>
        <v>6.3</v>
      </c>
      <c r="AS895" s="13" t="str">
        <f t="shared" ref="AS895" ca="1" si="2408">INDIRECT(ADDRESS(MATCH(AR895,N895:N900,0)+A895-1,15))</f>
        <v>SSE</v>
      </c>
      <c r="AT895" s="13">
        <f t="shared" ref="AT895" ca="1" si="2409">INDIRECT(ADDRESS(MATCH(AR895,N895:N900,0)+A895-1,16))</f>
        <v>0.19081018518518519</v>
      </c>
    </row>
    <row r="896" spans="1:46">
      <c r="A896" s="11">
        <v>896</v>
      </c>
      <c r="B896" s="57">
        <v>44933</v>
      </c>
      <c r="C896" s="54">
        <v>0.17361111111111113</v>
      </c>
      <c r="D896" s="53">
        <v>9</v>
      </c>
      <c r="E896" s="53">
        <v>12.7</v>
      </c>
      <c r="F896" s="53">
        <v>0</v>
      </c>
      <c r="G896" s="53">
        <v>9.3000000000000007</v>
      </c>
      <c r="H896" s="53">
        <v>0</v>
      </c>
      <c r="I896" s="53">
        <v>3.2</v>
      </c>
      <c r="J896" s="53" t="s">
        <v>159</v>
      </c>
      <c r="K896" s="53">
        <v>3.5</v>
      </c>
      <c r="L896" s="53" t="s">
        <v>159</v>
      </c>
      <c r="M896" s="54">
        <v>0.16732638888888887</v>
      </c>
      <c r="N896" s="53">
        <v>5.7</v>
      </c>
      <c r="O896" s="53" t="s">
        <v>159</v>
      </c>
      <c r="P896" s="54">
        <v>0.17289351851851853</v>
      </c>
      <c r="Q896" s="53">
        <v>3</v>
      </c>
      <c r="R896" s="53" t="s">
        <v>153</v>
      </c>
      <c r="S896" s="53">
        <v>0.7</v>
      </c>
      <c r="T896" s="53">
        <v>52.8</v>
      </c>
      <c r="U896" s="53">
        <v>0</v>
      </c>
      <c r="V896" s="53">
        <v>115</v>
      </c>
      <c r="W896" s="53">
        <v>0</v>
      </c>
      <c r="X896" s="53">
        <v>0.48199999999999998</v>
      </c>
      <c r="Y896" s="53">
        <v>18.77</v>
      </c>
      <c r="Z896" s="11">
        <f t="shared" si="2247"/>
        <v>0</v>
      </c>
      <c r="AA896" s="11">
        <f t="shared" si="2248"/>
        <v>0</v>
      </c>
      <c r="AB896" s="53">
        <f t="shared" si="2249"/>
        <v>0.18461241110440527</v>
      </c>
      <c r="AC896" s="63" t="s">
        <v>204</v>
      </c>
    </row>
    <row r="897" spans="1:46">
      <c r="A897" s="11">
        <v>897</v>
      </c>
      <c r="B897" s="57">
        <v>44933</v>
      </c>
      <c r="C897" s="54">
        <v>0.18055555555555555</v>
      </c>
      <c r="D897" s="53">
        <v>9.1</v>
      </c>
      <c r="E897" s="53">
        <v>12.7</v>
      </c>
      <c r="F897" s="53">
        <v>0</v>
      </c>
      <c r="G897" s="53">
        <v>9.5</v>
      </c>
      <c r="H897" s="53">
        <v>0</v>
      </c>
      <c r="I897" s="53">
        <v>3.1</v>
      </c>
      <c r="J897" s="53" t="s">
        <v>159</v>
      </c>
      <c r="K897" s="53">
        <v>3.2</v>
      </c>
      <c r="L897" s="53" t="s">
        <v>159</v>
      </c>
      <c r="M897" s="54">
        <v>0.17978009259259262</v>
      </c>
      <c r="N897" s="53">
        <v>5.0999999999999996</v>
      </c>
      <c r="O897" s="53" t="s">
        <v>150</v>
      </c>
      <c r="P897" s="54">
        <v>0.17585648148148147</v>
      </c>
      <c r="Q897" s="53">
        <v>2.5</v>
      </c>
      <c r="R897" s="53" t="s">
        <v>159</v>
      </c>
      <c r="S897" s="53">
        <v>0.7</v>
      </c>
      <c r="T897" s="53">
        <v>51.3</v>
      </c>
      <c r="U897" s="53">
        <v>0</v>
      </c>
      <c r="V897" s="53">
        <v>120</v>
      </c>
      <c r="W897" s="53">
        <v>0</v>
      </c>
      <c r="X897" s="53">
        <v>0.48199999999999998</v>
      </c>
      <c r="Y897" s="53">
        <v>18.760000000000002</v>
      </c>
      <c r="Z897" s="11">
        <f t="shared" si="2247"/>
        <v>0</v>
      </c>
      <c r="AA897" s="11">
        <f t="shared" si="2248"/>
        <v>0</v>
      </c>
      <c r="AB897" s="53">
        <f t="shared" si="2249"/>
        <v>0.18461241110440527</v>
      </c>
      <c r="AC897" s="63" t="s">
        <v>204</v>
      </c>
    </row>
    <row r="898" spans="1:46">
      <c r="A898" s="11">
        <v>898</v>
      </c>
      <c r="B898" s="57">
        <v>44933</v>
      </c>
      <c r="C898" s="54">
        <v>0.1875</v>
      </c>
      <c r="D898" s="53">
        <v>9.1</v>
      </c>
      <c r="E898" s="53">
        <v>12.7</v>
      </c>
      <c r="F898" s="53">
        <v>0</v>
      </c>
      <c r="G898" s="53">
        <v>9.4</v>
      </c>
      <c r="H898" s="53">
        <v>0</v>
      </c>
      <c r="I898" s="53">
        <v>3</v>
      </c>
      <c r="J898" s="53" t="s">
        <v>159</v>
      </c>
      <c r="K898" s="53">
        <v>3.2</v>
      </c>
      <c r="L898" s="53" t="s">
        <v>159</v>
      </c>
      <c r="M898" s="54">
        <v>0.18148148148148147</v>
      </c>
      <c r="N898" s="53">
        <v>4.9000000000000004</v>
      </c>
      <c r="O898" s="53" t="s">
        <v>151</v>
      </c>
      <c r="P898" s="54">
        <v>0.18086805555555555</v>
      </c>
      <c r="Q898" s="53">
        <v>3.6</v>
      </c>
      <c r="R898" s="53" t="s">
        <v>159</v>
      </c>
      <c r="S898" s="53">
        <v>0.6</v>
      </c>
      <c r="T898" s="53">
        <v>51.7</v>
      </c>
      <c r="U898" s="53">
        <v>1</v>
      </c>
      <c r="V898" s="53">
        <v>96</v>
      </c>
      <c r="W898" s="53">
        <v>0</v>
      </c>
      <c r="X898" s="53">
        <v>0.48199999999999998</v>
      </c>
      <c r="Y898" s="53">
        <v>18.760000000000002</v>
      </c>
      <c r="Z898" s="11">
        <f t="shared" si="2247"/>
        <v>0</v>
      </c>
      <c r="AA898" s="11">
        <f t="shared" si="2248"/>
        <v>0</v>
      </c>
      <c r="AB898" s="53">
        <f t="shared" si="2249"/>
        <v>0.18461241110440527</v>
      </c>
      <c r="AC898" s="63" t="s">
        <v>204</v>
      </c>
    </row>
    <row r="899" spans="1:46">
      <c r="A899" s="11">
        <v>899</v>
      </c>
      <c r="B899" s="57">
        <v>44933</v>
      </c>
      <c r="C899" s="54">
        <v>0.19444444444444445</v>
      </c>
      <c r="D899" s="53">
        <v>9.1</v>
      </c>
      <c r="E899" s="53">
        <v>12.7</v>
      </c>
      <c r="F899" s="53">
        <v>0</v>
      </c>
      <c r="G899" s="53">
        <v>9.4</v>
      </c>
      <c r="H899" s="53">
        <v>0</v>
      </c>
      <c r="I899" s="53">
        <v>3.5</v>
      </c>
      <c r="J899" s="53" t="s">
        <v>159</v>
      </c>
      <c r="K899" s="53">
        <v>3.5</v>
      </c>
      <c r="L899" s="53" t="s">
        <v>159</v>
      </c>
      <c r="M899" s="54">
        <v>0.19444444444444445</v>
      </c>
      <c r="N899" s="53">
        <v>6.3</v>
      </c>
      <c r="O899" s="53" t="s">
        <v>159</v>
      </c>
      <c r="P899" s="54">
        <v>0.19081018518518519</v>
      </c>
      <c r="Q899" s="53">
        <v>3.9</v>
      </c>
      <c r="R899" s="53" t="s">
        <v>159</v>
      </c>
      <c r="S899" s="53">
        <v>0.9</v>
      </c>
      <c r="T899" s="53">
        <v>51.1</v>
      </c>
      <c r="U899" s="53">
        <v>0</v>
      </c>
      <c r="V899" s="53">
        <v>98</v>
      </c>
      <c r="W899" s="53">
        <v>0</v>
      </c>
      <c r="X899" s="53">
        <v>0.48199999999999998</v>
      </c>
      <c r="Y899" s="53">
        <v>18.73</v>
      </c>
      <c r="Z899" s="11">
        <f t="shared" si="2247"/>
        <v>0</v>
      </c>
      <c r="AA899" s="11">
        <f t="shared" si="2248"/>
        <v>0</v>
      </c>
      <c r="AB899" s="53">
        <f t="shared" si="2249"/>
        <v>0.18461241110440527</v>
      </c>
      <c r="AC899" s="63" t="s">
        <v>204</v>
      </c>
    </row>
    <row r="900" spans="1:46">
      <c r="A900" s="11">
        <v>900</v>
      </c>
      <c r="B900" s="57">
        <v>44933</v>
      </c>
      <c r="C900" s="54">
        <v>0.20138888888888887</v>
      </c>
      <c r="D900" s="53">
        <v>9.1999999999999993</v>
      </c>
      <c r="E900" s="53">
        <v>12.7</v>
      </c>
      <c r="F900" s="53">
        <v>0</v>
      </c>
      <c r="G900" s="53">
        <v>9.4</v>
      </c>
      <c r="H900" s="53">
        <v>0</v>
      </c>
      <c r="I900" s="53">
        <v>3</v>
      </c>
      <c r="J900" s="53" t="s">
        <v>159</v>
      </c>
      <c r="K900" s="53">
        <v>3.6</v>
      </c>
      <c r="L900" s="53" t="s">
        <v>159</v>
      </c>
      <c r="M900" s="54">
        <v>0.19630787037037037</v>
      </c>
      <c r="N900" s="53">
        <v>4.5999999999999996</v>
      </c>
      <c r="O900" s="53" t="s">
        <v>159</v>
      </c>
      <c r="P900" s="54">
        <v>0.19466435185185185</v>
      </c>
      <c r="Q900" s="53">
        <v>3.5</v>
      </c>
      <c r="R900" s="53" t="s">
        <v>159</v>
      </c>
      <c r="S900" s="53">
        <v>0.6</v>
      </c>
      <c r="T900" s="53">
        <v>51.2</v>
      </c>
      <c r="U900" s="53">
        <v>0</v>
      </c>
      <c r="V900" s="53">
        <v>104</v>
      </c>
      <c r="W900" s="53">
        <v>0</v>
      </c>
      <c r="X900" s="53">
        <v>0.48199999999999998</v>
      </c>
      <c r="Y900" s="53">
        <v>18.760000000000002</v>
      </c>
      <c r="Z900" s="11">
        <f t="shared" si="2247"/>
        <v>0</v>
      </c>
      <c r="AA900" s="11">
        <f t="shared" si="2248"/>
        <v>0</v>
      </c>
      <c r="AB900" s="53">
        <f t="shared" si="2249"/>
        <v>0.18461241110440527</v>
      </c>
      <c r="AC900" s="63" t="s">
        <v>204</v>
      </c>
    </row>
    <row r="901" spans="1:46">
      <c r="A901" s="11">
        <v>901</v>
      </c>
      <c r="B901" s="57">
        <v>44933</v>
      </c>
      <c r="C901" s="54">
        <v>0.20833333333333334</v>
      </c>
      <c r="D901" s="53">
        <v>9.1</v>
      </c>
      <c r="E901" s="53">
        <v>12.7</v>
      </c>
      <c r="F901" s="53">
        <v>0</v>
      </c>
      <c r="G901" s="53">
        <v>9.6999999999999993</v>
      </c>
      <c r="H901" s="53">
        <v>0</v>
      </c>
      <c r="I901" s="53">
        <v>2.6</v>
      </c>
      <c r="J901" s="53" t="s">
        <v>159</v>
      </c>
      <c r="K901" s="53">
        <v>3</v>
      </c>
      <c r="L901" s="53" t="s">
        <v>159</v>
      </c>
      <c r="M901" s="54">
        <v>0.20151620370370371</v>
      </c>
      <c r="N901" s="53">
        <v>4.9000000000000004</v>
      </c>
      <c r="O901" s="53" t="s">
        <v>151</v>
      </c>
      <c r="P901" s="54">
        <v>0.20653935185185182</v>
      </c>
      <c r="Q901" s="53">
        <v>2.8</v>
      </c>
      <c r="R901" s="53" t="s">
        <v>151</v>
      </c>
      <c r="S901" s="53">
        <v>0.7</v>
      </c>
      <c r="T901" s="53">
        <v>51</v>
      </c>
      <c r="U901" s="53">
        <v>0</v>
      </c>
      <c r="V901" s="53">
        <v>110</v>
      </c>
      <c r="W901" s="53">
        <v>0</v>
      </c>
      <c r="X901" s="53">
        <v>0.48199999999999998</v>
      </c>
      <c r="Y901" s="53">
        <v>18.73</v>
      </c>
      <c r="Z901" s="11">
        <f t="shared" si="2247"/>
        <v>0</v>
      </c>
      <c r="AA901" s="11">
        <f t="shared" si="2248"/>
        <v>0</v>
      </c>
      <c r="AB901" s="53">
        <f t="shared" si="2249"/>
        <v>0.18461241110440527</v>
      </c>
      <c r="AC901" s="63" t="s">
        <v>204</v>
      </c>
      <c r="AE901" s="11">
        <f t="shared" ref="AE901" si="2410">SUM(F901:F906)</f>
        <v>0</v>
      </c>
      <c r="AF901" s="11">
        <f t="shared" ref="AF901" si="2411">AVERAGE(AB901:AB906)</f>
        <v>0.18461241110440527</v>
      </c>
      <c r="AG901" s="11">
        <f t="shared" ref="AG901" si="2412">AVERAGE(G901:G906)</f>
        <v>8.85</v>
      </c>
      <c r="AH901" s="11" t="e">
        <f t="shared" ref="AH901" si="2413">AVERAGE(AC901:AC906)</f>
        <v>#DIV/0!</v>
      </c>
      <c r="AI901" s="11">
        <f t="shared" ref="AI901" si="2414">AVERAGE(T901:T906)</f>
        <v>61.616666666666667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651</v>
      </c>
      <c r="AM901" s="17">
        <f t="shared" ref="AM901" si="2418">AVERAGE(W901:W906)</f>
        <v>0</v>
      </c>
      <c r="AN901" s="11">
        <f t="shared" ref="AN901" si="2419">AVERAGE(I901:I906)</f>
        <v>2.85</v>
      </c>
      <c r="AO901" s="11">
        <f t="shared" ref="AO901" si="2420">MAX(K901:K906)</f>
        <v>3.5</v>
      </c>
      <c r="AP901" s="13" t="str">
        <f t="shared" ref="AP901" ca="1" si="2421">INDIRECT(ADDRESS(MATCH(AO901,K901:K906,0)+A901-1,12))</f>
        <v>WSW</v>
      </c>
      <c r="AQ901" s="13">
        <f t="shared" ref="AQ901" ca="1" si="2422">INDIRECT(ADDRESS(MATCH(AO901,K901:K906,0)+A901-1,13))</f>
        <v>0.23611111111111113</v>
      </c>
      <c r="AR901" s="11">
        <f t="shared" ref="AR901" si="2423">MAX(N901:N906)</f>
        <v>6.2</v>
      </c>
      <c r="AS901" s="13" t="str">
        <f t="shared" ref="AS901" ca="1" si="2424">INDIRECT(ADDRESS(MATCH(AR901,N901:N906,0)+A901-1,15))</f>
        <v>W</v>
      </c>
      <c r="AT901" s="13">
        <f t="shared" ref="AT901" ca="1" si="2425">INDIRECT(ADDRESS(MATCH(AR901,N901:N906,0)+A901-1,16))</f>
        <v>0.23417824074074076</v>
      </c>
    </row>
    <row r="902" spans="1:46">
      <c r="A902" s="11">
        <v>902</v>
      </c>
      <c r="B902" s="57">
        <v>44933</v>
      </c>
      <c r="C902" s="54">
        <v>0.21527777777777779</v>
      </c>
      <c r="D902" s="53">
        <v>9.3000000000000007</v>
      </c>
      <c r="E902" s="53">
        <v>12.7</v>
      </c>
      <c r="F902" s="53">
        <v>0</v>
      </c>
      <c r="G902" s="53">
        <v>9.6999999999999993</v>
      </c>
      <c r="H902" s="53">
        <v>0</v>
      </c>
      <c r="I902" s="53">
        <v>2.4</v>
      </c>
      <c r="J902" s="53" t="s">
        <v>151</v>
      </c>
      <c r="K902" s="53">
        <v>2.7</v>
      </c>
      <c r="L902" s="53" t="s">
        <v>159</v>
      </c>
      <c r="M902" s="54">
        <v>0.21200231481481482</v>
      </c>
      <c r="N902" s="53">
        <v>4.2</v>
      </c>
      <c r="O902" s="53" t="s">
        <v>150</v>
      </c>
      <c r="P902" s="54">
        <v>0.21190972222222224</v>
      </c>
      <c r="Q902" s="53">
        <v>2</v>
      </c>
      <c r="R902" s="53" t="s">
        <v>159</v>
      </c>
      <c r="S902" s="53">
        <v>0.6</v>
      </c>
      <c r="T902" s="53">
        <v>50.7</v>
      </c>
      <c r="U902" s="53">
        <v>0</v>
      </c>
      <c r="V902" s="53">
        <v>122</v>
      </c>
      <c r="W902" s="53">
        <v>0</v>
      </c>
      <c r="X902" s="53">
        <v>0.48199999999999998</v>
      </c>
      <c r="Y902" s="53">
        <v>18.73</v>
      </c>
      <c r="Z902" s="11">
        <f t="shared" si="2247"/>
        <v>0</v>
      </c>
      <c r="AA902" s="11">
        <f t="shared" si="2248"/>
        <v>0</v>
      </c>
      <c r="AB902" s="53">
        <f t="shared" si="2249"/>
        <v>0.18461241110440527</v>
      </c>
      <c r="AC902" s="63" t="s">
        <v>204</v>
      </c>
    </row>
    <row r="903" spans="1:46">
      <c r="A903" s="11">
        <v>903</v>
      </c>
      <c r="B903" s="57">
        <v>44933</v>
      </c>
      <c r="C903" s="54">
        <v>0.22222222222222221</v>
      </c>
      <c r="D903" s="53">
        <v>9.1999999999999993</v>
      </c>
      <c r="E903" s="53">
        <v>12.7</v>
      </c>
      <c r="F903" s="53">
        <v>0</v>
      </c>
      <c r="G903" s="53">
        <v>9.1999999999999993</v>
      </c>
      <c r="H903" s="53">
        <v>-3.0000000000000001E-3</v>
      </c>
      <c r="I903" s="53">
        <v>2.8</v>
      </c>
      <c r="J903" s="53" t="s">
        <v>159</v>
      </c>
      <c r="K903" s="53">
        <v>2.8</v>
      </c>
      <c r="L903" s="53" t="s">
        <v>159</v>
      </c>
      <c r="M903" s="54">
        <v>0.22222222222222221</v>
      </c>
      <c r="N903" s="53">
        <v>4.8</v>
      </c>
      <c r="O903" s="53" t="s">
        <v>159</v>
      </c>
      <c r="P903" s="54">
        <v>0.22054398148148147</v>
      </c>
      <c r="Q903" s="53">
        <v>2.1</v>
      </c>
      <c r="R903" s="53" t="s">
        <v>156</v>
      </c>
      <c r="S903" s="53">
        <v>0.7</v>
      </c>
      <c r="T903" s="53">
        <v>56.5</v>
      </c>
      <c r="U903" s="53">
        <v>0</v>
      </c>
      <c r="V903" s="53">
        <v>94</v>
      </c>
      <c r="W903" s="53">
        <v>0</v>
      </c>
      <c r="X903" s="53">
        <v>0.48199999999999998</v>
      </c>
      <c r="Y903" s="53">
        <v>18.739999999999998</v>
      </c>
      <c r="Z903" s="11">
        <f t="shared" si="2247"/>
        <v>-1.8000000000000003</v>
      </c>
      <c r="AA903" s="11">
        <f t="shared" si="2248"/>
        <v>0</v>
      </c>
      <c r="AB903" s="53">
        <f t="shared" si="2249"/>
        <v>0.18461241110440527</v>
      </c>
      <c r="AC903" s="63" t="s">
        <v>204</v>
      </c>
    </row>
    <row r="904" spans="1:46">
      <c r="A904" s="11">
        <v>904</v>
      </c>
      <c r="B904" s="57">
        <v>44933</v>
      </c>
      <c r="C904" s="54">
        <v>0.22916666666666666</v>
      </c>
      <c r="D904" s="53">
        <v>9.3000000000000007</v>
      </c>
      <c r="E904" s="53">
        <v>12.7</v>
      </c>
      <c r="F904" s="53">
        <v>0</v>
      </c>
      <c r="G904" s="53">
        <v>8.9</v>
      </c>
      <c r="H904" s="53">
        <v>-2E-3</v>
      </c>
      <c r="I904" s="53">
        <v>2.8</v>
      </c>
      <c r="J904" s="53" t="s">
        <v>156</v>
      </c>
      <c r="K904" s="53">
        <v>2.9</v>
      </c>
      <c r="L904" s="53" t="s">
        <v>153</v>
      </c>
      <c r="M904" s="54">
        <v>0.22549768518518518</v>
      </c>
      <c r="N904" s="53">
        <v>5</v>
      </c>
      <c r="O904" s="53" t="s">
        <v>156</v>
      </c>
      <c r="P904" s="54">
        <v>0.22778935185185187</v>
      </c>
      <c r="Q904" s="53">
        <v>3.5</v>
      </c>
      <c r="R904" s="53" t="s">
        <v>160</v>
      </c>
      <c r="S904" s="53">
        <v>0.8</v>
      </c>
      <c r="T904" s="53">
        <v>59.3</v>
      </c>
      <c r="U904" s="53">
        <v>0</v>
      </c>
      <c r="V904" s="53">
        <v>114</v>
      </c>
      <c r="W904" s="53">
        <v>0</v>
      </c>
      <c r="X904" s="53">
        <v>0.48199999999999998</v>
      </c>
      <c r="Y904" s="53">
        <v>18.72</v>
      </c>
      <c r="Z904" s="11">
        <f t="shared" ref="Z904:Z967" si="2426">H904*3.6/(60)*10*10^3</f>
        <v>-1.2000000000000002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0.18461241110440527</v>
      </c>
      <c r="AC904" s="63" t="s">
        <v>204</v>
      </c>
    </row>
    <row r="905" spans="1:46">
      <c r="A905" s="11">
        <v>905</v>
      </c>
      <c r="B905" s="57">
        <v>44933</v>
      </c>
      <c r="C905" s="54">
        <v>0.23611111111111113</v>
      </c>
      <c r="D905" s="53">
        <v>9</v>
      </c>
      <c r="E905" s="53">
        <v>12.6</v>
      </c>
      <c r="F905" s="53">
        <v>0</v>
      </c>
      <c r="G905" s="53">
        <v>8</v>
      </c>
      <c r="H905" s="53">
        <v>0</v>
      </c>
      <c r="I905" s="53">
        <v>3.5</v>
      </c>
      <c r="J905" s="53" t="s">
        <v>161</v>
      </c>
      <c r="K905" s="53">
        <v>3.5</v>
      </c>
      <c r="L905" s="53" t="s">
        <v>161</v>
      </c>
      <c r="M905" s="54">
        <v>0.23611111111111113</v>
      </c>
      <c r="N905" s="53">
        <v>6.2</v>
      </c>
      <c r="O905" s="53" t="s">
        <v>154</v>
      </c>
      <c r="P905" s="54">
        <v>0.23417824074074076</v>
      </c>
      <c r="Q905" s="53">
        <v>4.3</v>
      </c>
      <c r="R905" s="53" t="s">
        <v>158</v>
      </c>
      <c r="S905" s="53">
        <v>0.9</v>
      </c>
      <c r="T905" s="53">
        <v>76.900000000000006</v>
      </c>
      <c r="U905" s="53">
        <v>0</v>
      </c>
      <c r="V905" s="53">
        <v>98</v>
      </c>
      <c r="W905" s="53">
        <v>0</v>
      </c>
      <c r="X905" s="53">
        <v>0.48199999999999998</v>
      </c>
      <c r="Y905" s="53">
        <v>18.739999999999998</v>
      </c>
      <c r="Z905" s="11">
        <f t="shared" si="2426"/>
        <v>0</v>
      </c>
      <c r="AA905" s="11">
        <f t="shared" si="2427"/>
        <v>0</v>
      </c>
      <c r="AB905" s="53">
        <f t="shared" si="2428"/>
        <v>0.18461241110440527</v>
      </c>
      <c r="AC905" s="63" t="s">
        <v>204</v>
      </c>
    </row>
    <row r="906" spans="1:46">
      <c r="A906" s="11">
        <v>906</v>
      </c>
      <c r="B906" s="57">
        <v>44933</v>
      </c>
      <c r="C906" s="54">
        <v>0.24305555555555555</v>
      </c>
      <c r="D906" s="53">
        <v>8.8000000000000007</v>
      </c>
      <c r="E906" s="53">
        <v>12.6</v>
      </c>
      <c r="F906" s="53">
        <v>0</v>
      </c>
      <c r="G906" s="53">
        <v>7.6</v>
      </c>
      <c r="H906" s="53">
        <v>0</v>
      </c>
      <c r="I906" s="53">
        <v>3</v>
      </c>
      <c r="J906" s="53" t="s">
        <v>160</v>
      </c>
      <c r="K906" s="53">
        <v>3.5</v>
      </c>
      <c r="L906" s="53" t="s">
        <v>161</v>
      </c>
      <c r="M906" s="54">
        <v>0.23758101851851854</v>
      </c>
      <c r="N906" s="53">
        <v>5.0999999999999996</v>
      </c>
      <c r="O906" s="53" t="s">
        <v>161</v>
      </c>
      <c r="P906" s="54">
        <v>0.23946759259259257</v>
      </c>
      <c r="Q906" s="53">
        <v>2.7</v>
      </c>
      <c r="R906" s="53" t="s">
        <v>153</v>
      </c>
      <c r="S906" s="53">
        <v>0.7</v>
      </c>
      <c r="T906" s="53">
        <v>75.3</v>
      </c>
      <c r="U906" s="53">
        <v>0</v>
      </c>
      <c r="V906" s="53">
        <v>113</v>
      </c>
      <c r="W906" s="53">
        <v>0</v>
      </c>
      <c r="X906" s="53">
        <v>0.48199999999999998</v>
      </c>
      <c r="Y906" s="53">
        <v>18.739999999999998</v>
      </c>
      <c r="Z906" s="11">
        <f t="shared" si="2426"/>
        <v>0</v>
      </c>
      <c r="AA906" s="11">
        <f t="shared" si="2427"/>
        <v>0</v>
      </c>
      <c r="AB906" s="53">
        <f t="shared" si="2428"/>
        <v>0.18461241110440527</v>
      </c>
      <c r="AC906" s="63" t="s">
        <v>204</v>
      </c>
    </row>
    <row r="907" spans="1:46">
      <c r="A907" s="11">
        <v>907</v>
      </c>
      <c r="B907" s="57">
        <v>44933</v>
      </c>
      <c r="C907" s="54">
        <v>0.25</v>
      </c>
      <c r="D907" s="53">
        <v>8.5</v>
      </c>
      <c r="E907" s="53">
        <v>12.6</v>
      </c>
      <c r="F907" s="53">
        <v>0.5</v>
      </c>
      <c r="G907" s="53">
        <v>7.2</v>
      </c>
      <c r="H907" s="53">
        <v>-1E-3</v>
      </c>
      <c r="I907" s="53">
        <v>2.6</v>
      </c>
      <c r="J907" s="53" t="s">
        <v>153</v>
      </c>
      <c r="K907" s="53">
        <v>3</v>
      </c>
      <c r="L907" s="53" t="s">
        <v>160</v>
      </c>
      <c r="M907" s="54">
        <v>0.24306712962962962</v>
      </c>
      <c r="N907" s="53">
        <v>4</v>
      </c>
      <c r="O907" s="53" t="s">
        <v>153</v>
      </c>
      <c r="P907" s="54">
        <v>0.24949074074074074</v>
      </c>
      <c r="Q907" s="53">
        <v>3.6</v>
      </c>
      <c r="R907" s="53" t="s">
        <v>156</v>
      </c>
      <c r="S907" s="53">
        <v>0.6</v>
      </c>
      <c r="T907" s="53">
        <v>82.9</v>
      </c>
      <c r="U907" s="53">
        <v>1</v>
      </c>
      <c r="V907" s="53">
        <v>91</v>
      </c>
      <c r="W907" s="53">
        <v>0</v>
      </c>
      <c r="X907" s="53">
        <v>0.48199999999999998</v>
      </c>
      <c r="Y907" s="53">
        <v>18.71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0.18461241110440527</v>
      </c>
      <c r="AC907" s="63" t="s">
        <v>204</v>
      </c>
      <c r="AE907" s="11">
        <f t="shared" ref="AE907" si="2429">SUM(F907:F912)</f>
        <v>0.5</v>
      </c>
      <c r="AF907" s="11">
        <f t="shared" ref="AF907" si="2430">AVERAGE(AB907:AB912)</f>
        <v>0.18453545913968808</v>
      </c>
      <c r="AG907" s="11">
        <f t="shared" ref="AG907" si="2431">AVERAGE(G907:G912)</f>
        <v>6.8999999999999995</v>
      </c>
      <c r="AH907" s="11" t="e">
        <f t="shared" ref="AH907" si="2432">AVERAGE(AC907:AC912)</f>
        <v>#DIV/0!</v>
      </c>
      <c r="AI907" s="11">
        <f t="shared" ref="AI907" si="2433">AVERAGE(T907:T912)</f>
        <v>85.566666666666663</v>
      </c>
      <c r="AJ907" s="11">
        <f t="shared" ref="AJ907" si="2434">SUMIF(H907:H912,"&gt;0",H907:H912)</f>
        <v>0</v>
      </c>
      <c r="AK907" s="17">
        <f t="shared" ref="AK907" si="2435">SUM(AA907:AA912)/60</f>
        <v>0</v>
      </c>
      <c r="AL907" s="17">
        <f t="shared" ref="AL907" si="2436">SUM(V907:V912)</f>
        <v>518</v>
      </c>
      <c r="AM907" s="17">
        <f t="shared" ref="AM907" si="2437">AVERAGE(W907:W912)</f>
        <v>0</v>
      </c>
      <c r="AN907" s="11">
        <f t="shared" ref="AN907" si="2438">AVERAGE(I907:I912)</f>
        <v>2.5666666666666669</v>
      </c>
      <c r="AO907" s="11">
        <f t="shared" ref="AO907" si="2439">MAX(K907:K912)</f>
        <v>3.2</v>
      </c>
      <c r="AP907" s="13" t="str">
        <f t="shared" ref="AP907" ca="1" si="2440">INDIRECT(ADDRESS(MATCH(AO907,K907:K912,0)+A907-1,12))</f>
        <v>SSE</v>
      </c>
      <c r="AQ907" s="13">
        <f t="shared" ref="AQ907" ca="1" si="2441">INDIRECT(ADDRESS(MATCH(AO907,K907:K912,0)+A907-1,13))</f>
        <v>0.27106481481481481</v>
      </c>
      <c r="AR907" s="11">
        <f t="shared" ref="AR907" si="2442">MAX(N907:N912)</f>
        <v>5.4</v>
      </c>
      <c r="AS907" s="13" t="str">
        <f t="shared" ref="AS907" ca="1" si="2443">INDIRECT(ADDRESS(MATCH(AR907,N907:N912,0)+A907-1,15))</f>
        <v>SE</v>
      </c>
      <c r="AT907" s="13">
        <f t="shared" ref="AT907" ca="1" si="2444">INDIRECT(ADDRESS(MATCH(AR907,N907:N912,0)+A907-1,16))</f>
        <v>0.26895833333333335</v>
      </c>
    </row>
    <row r="908" spans="1:46">
      <c r="A908" s="11">
        <v>908</v>
      </c>
      <c r="B908" s="57">
        <v>44933</v>
      </c>
      <c r="C908" s="54">
        <v>0.25694444444444448</v>
      </c>
      <c r="D908" s="53">
        <v>8.1999999999999993</v>
      </c>
      <c r="E908" s="53">
        <v>12.7</v>
      </c>
      <c r="F908" s="53">
        <v>0</v>
      </c>
      <c r="G908" s="53">
        <v>6.9</v>
      </c>
      <c r="H908" s="53">
        <v>0</v>
      </c>
      <c r="I908" s="53">
        <v>2.2999999999999998</v>
      </c>
      <c r="J908" s="53" t="s">
        <v>153</v>
      </c>
      <c r="K908" s="53">
        <v>2.7</v>
      </c>
      <c r="L908" s="53" t="s">
        <v>153</v>
      </c>
      <c r="M908" s="54">
        <v>0.25065972222222221</v>
      </c>
      <c r="N908" s="53">
        <v>4.0999999999999996</v>
      </c>
      <c r="O908" s="53" t="s">
        <v>153</v>
      </c>
      <c r="P908" s="54">
        <v>0.25190972222222224</v>
      </c>
      <c r="Q908" s="53">
        <v>2.4</v>
      </c>
      <c r="R908" s="53" t="s">
        <v>151</v>
      </c>
      <c r="S908" s="53">
        <v>0.6</v>
      </c>
      <c r="T908" s="53">
        <v>84.9</v>
      </c>
      <c r="U908" s="53">
        <v>1</v>
      </c>
      <c r="V908" s="53">
        <v>104</v>
      </c>
      <c r="W908" s="53">
        <v>0</v>
      </c>
      <c r="X908" s="53">
        <v>0.48199999999999998</v>
      </c>
      <c r="Y908" s="53">
        <v>18.71</v>
      </c>
      <c r="Z908" s="11">
        <f t="shared" si="2426"/>
        <v>0</v>
      </c>
      <c r="AA908" s="11">
        <f t="shared" si="2427"/>
        <v>0</v>
      </c>
      <c r="AB908" s="53">
        <f t="shared" si="2428"/>
        <v>0.18461241110440527</v>
      </c>
      <c r="AC908" s="63" t="s">
        <v>204</v>
      </c>
    </row>
    <row r="909" spans="1:46">
      <c r="A909" s="11">
        <v>909</v>
      </c>
      <c r="B909" s="57">
        <v>44933</v>
      </c>
      <c r="C909" s="54">
        <v>0.2638888888888889</v>
      </c>
      <c r="D909" s="53">
        <v>7.8</v>
      </c>
      <c r="E909" s="53">
        <v>12.6</v>
      </c>
      <c r="F909" s="53">
        <v>0</v>
      </c>
      <c r="G909" s="53">
        <v>6.7</v>
      </c>
      <c r="H909" s="53">
        <v>0</v>
      </c>
      <c r="I909" s="53">
        <v>2.6</v>
      </c>
      <c r="J909" s="53" t="s">
        <v>159</v>
      </c>
      <c r="K909" s="53">
        <v>2.6</v>
      </c>
      <c r="L909" s="53" t="s">
        <v>159</v>
      </c>
      <c r="M909" s="54">
        <v>0.26347222222222222</v>
      </c>
      <c r="N909" s="53">
        <v>3.7</v>
      </c>
      <c r="O909" s="53" t="s">
        <v>159</v>
      </c>
      <c r="P909" s="54">
        <v>0.26074074074074077</v>
      </c>
      <c r="Q909" s="53">
        <v>2</v>
      </c>
      <c r="R909" s="53" t="s">
        <v>159</v>
      </c>
      <c r="S909" s="53">
        <v>0.5</v>
      </c>
      <c r="T909" s="53">
        <v>86</v>
      </c>
      <c r="U909" s="53">
        <v>0</v>
      </c>
      <c r="V909" s="53">
        <v>78</v>
      </c>
      <c r="W909" s="53">
        <v>0</v>
      </c>
      <c r="X909" s="53">
        <v>0.48199999999999998</v>
      </c>
      <c r="Y909" s="53">
        <v>18.72</v>
      </c>
      <c r="Z909" s="11">
        <f t="shared" si="2426"/>
        <v>0</v>
      </c>
      <c r="AA909" s="11">
        <f t="shared" si="2427"/>
        <v>0</v>
      </c>
      <c r="AB909" s="53">
        <f t="shared" si="2428"/>
        <v>0.18461241110440527</v>
      </c>
      <c r="AC909" s="63" t="s">
        <v>204</v>
      </c>
    </row>
    <row r="910" spans="1:46">
      <c r="A910" s="11">
        <v>910</v>
      </c>
      <c r="B910" s="57">
        <v>44933</v>
      </c>
      <c r="C910" s="54">
        <v>0.27083333333333331</v>
      </c>
      <c r="D910" s="53">
        <v>7.6</v>
      </c>
      <c r="E910" s="53">
        <v>12.6</v>
      </c>
      <c r="F910" s="53">
        <v>0</v>
      </c>
      <c r="G910" s="53">
        <v>7</v>
      </c>
      <c r="H910" s="53">
        <v>0</v>
      </c>
      <c r="I910" s="53">
        <v>3.1</v>
      </c>
      <c r="J910" s="53" t="s">
        <v>159</v>
      </c>
      <c r="K910" s="53">
        <v>3.1</v>
      </c>
      <c r="L910" s="53" t="s">
        <v>159</v>
      </c>
      <c r="M910" s="54">
        <v>0.27081018518518518</v>
      </c>
      <c r="N910" s="53">
        <v>5.4</v>
      </c>
      <c r="O910" s="53" t="s">
        <v>151</v>
      </c>
      <c r="P910" s="54">
        <v>0.26895833333333335</v>
      </c>
      <c r="Q910" s="53">
        <v>1.8</v>
      </c>
      <c r="R910" s="53" t="s">
        <v>159</v>
      </c>
      <c r="S910" s="53">
        <v>0.8</v>
      </c>
      <c r="T910" s="53">
        <v>85.2</v>
      </c>
      <c r="U910" s="53">
        <v>1</v>
      </c>
      <c r="V910" s="53">
        <v>62</v>
      </c>
      <c r="W910" s="53">
        <v>0</v>
      </c>
      <c r="X910" s="53">
        <v>0.48199999999999998</v>
      </c>
      <c r="Y910" s="53">
        <v>18.72</v>
      </c>
      <c r="Z910" s="11">
        <f t="shared" si="2426"/>
        <v>0</v>
      </c>
      <c r="AA910" s="11">
        <f t="shared" si="2427"/>
        <v>0</v>
      </c>
      <c r="AB910" s="53">
        <f t="shared" si="2428"/>
        <v>0.18461241110440527</v>
      </c>
      <c r="AC910" s="63" t="s">
        <v>204</v>
      </c>
    </row>
    <row r="911" spans="1:46">
      <c r="A911" s="11">
        <v>911</v>
      </c>
      <c r="B911" s="57">
        <v>44933</v>
      </c>
      <c r="C911" s="54">
        <v>0.27777777777777779</v>
      </c>
      <c r="D911" s="53">
        <v>7.4</v>
      </c>
      <c r="E911" s="53">
        <v>12.6</v>
      </c>
      <c r="F911" s="53">
        <v>0</v>
      </c>
      <c r="G911" s="53">
        <v>6.6</v>
      </c>
      <c r="H911" s="53">
        <v>0</v>
      </c>
      <c r="I911" s="53">
        <v>2.2000000000000002</v>
      </c>
      <c r="J911" s="53" t="s">
        <v>153</v>
      </c>
      <c r="K911" s="53">
        <v>3.2</v>
      </c>
      <c r="L911" s="53" t="s">
        <v>159</v>
      </c>
      <c r="M911" s="54">
        <v>0.27106481481481481</v>
      </c>
      <c r="N911" s="53">
        <v>3.9</v>
      </c>
      <c r="O911" s="53" t="s">
        <v>151</v>
      </c>
      <c r="P911" s="54">
        <v>0.27098379629629626</v>
      </c>
      <c r="Q911" s="53">
        <v>3.3</v>
      </c>
      <c r="R911" s="53" t="s">
        <v>159</v>
      </c>
      <c r="S911" s="53">
        <v>0.5</v>
      </c>
      <c r="T911" s="53">
        <v>87.8</v>
      </c>
      <c r="U911" s="53">
        <v>0</v>
      </c>
      <c r="V911" s="53">
        <v>83</v>
      </c>
      <c r="W911" s="53">
        <v>0</v>
      </c>
      <c r="X911" s="53">
        <v>0.48099999999999998</v>
      </c>
      <c r="Y911" s="53">
        <v>18.739999999999998</v>
      </c>
      <c r="Z911" s="11">
        <f t="shared" si="2426"/>
        <v>0</v>
      </c>
      <c r="AA911" s="11">
        <f t="shared" si="2427"/>
        <v>0</v>
      </c>
      <c r="AB911" s="53">
        <f t="shared" si="2428"/>
        <v>0.18415069931610226</v>
      </c>
      <c r="AC911" s="63" t="s">
        <v>204</v>
      </c>
    </row>
    <row r="912" spans="1:46">
      <c r="A912" s="11">
        <v>912</v>
      </c>
      <c r="B912" s="57">
        <v>44933</v>
      </c>
      <c r="C912" s="54">
        <v>0.28472222222222221</v>
      </c>
      <c r="D912" s="53">
        <v>7.1</v>
      </c>
      <c r="E912" s="53">
        <v>12.6</v>
      </c>
      <c r="F912" s="53">
        <v>0</v>
      </c>
      <c r="G912" s="53">
        <v>7</v>
      </c>
      <c r="H912" s="53">
        <v>0</v>
      </c>
      <c r="I912" s="53">
        <v>2.6</v>
      </c>
      <c r="J912" s="53" t="s">
        <v>151</v>
      </c>
      <c r="K912" s="53">
        <v>2.6</v>
      </c>
      <c r="L912" s="53" t="s">
        <v>159</v>
      </c>
      <c r="M912" s="54">
        <v>0.28457175925925926</v>
      </c>
      <c r="N912" s="53">
        <v>4.5</v>
      </c>
      <c r="O912" s="53" t="s">
        <v>151</v>
      </c>
      <c r="P912" s="54">
        <v>0.28190972222222221</v>
      </c>
      <c r="Q912" s="53">
        <v>3.4</v>
      </c>
      <c r="R912" s="53" t="s">
        <v>151</v>
      </c>
      <c r="S912" s="53">
        <v>0.6</v>
      </c>
      <c r="T912" s="53">
        <v>86.6</v>
      </c>
      <c r="U912" s="53">
        <v>1</v>
      </c>
      <c r="V912" s="53">
        <v>100</v>
      </c>
      <c r="W912" s="53">
        <v>0</v>
      </c>
      <c r="X912" s="53">
        <v>0.48199999999999998</v>
      </c>
      <c r="Y912" s="53">
        <v>18.72</v>
      </c>
      <c r="Z912" s="11">
        <f t="shared" si="2426"/>
        <v>0</v>
      </c>
      <c r="AA912" s="11">
        <f t="shared" si="2427"/>
        <v>0</v>
      </c>
      <c r="AB912" s="53">
        <f t="shared" si="2428"/>
        <v>0.18461241110440527</v>
      </c>
      <c r="AC912" s="63" t="s">
        <v>204</v>
      </c>
    </row>
    <row r="913" spans="1:46">
      <c r="A913" s="11">
        <v>913</v>
      </c>
      <c r="B913" s="57">
        <v>44933</v>
      </c>
      <c r="C913" s="54">
        <v>0.29166666666666669</v>
      </c>
      <c r="D913" s="53">
        <v>7</v>
      </c>
      <c r="E913" s="53">
        <v>12.6</v>
      </c>
      <c r="F913" s="53">
        <v>0</v>
      </c>
      <c r="G913" s="53">
        <v>6.8</v>
      </c>
      <c r="H913" s="53">
        <v>-1E-3</v>
      </c>
      <c r="I913" s="53">
        <v>3.3</v>
      </c>
      <c r="J913" s="53" t="s">
        <v>159</v>
      </c>
      <c r="K913" s="53">
        <v>3.3</v>
      </c>
      <c r="L913" s="53" t="s">
        <v>159</v>
      </c>
      <c r="M913" s="54">
        <v>0.29136574074074073</v>
      </c>
      <c r="N913" s="53">
        <v>5.9</v>
      </c>
      <c r="O913" s="53" t="s">
        <v>153</v>
      </c>
      <c r="P913" s="54">
        <v>0.2880787037037037</v>
      </c>
      <c r="Q913" s="53">
        <v>3.4</v>
      </c>
      <c r="R913" s="53" t="s">
        <v>151</v>
      </c>
      <c r="S913" s="53">
        <v>0.8</v>
      </c>
      <c r="T913" s="53">
        <v>83.7</v>
      </c>
      <c r="U913" s="53">
        <v>0</v>
      </c>
      <c r="V913" s="53">
        <v>142</v>
      </c>
      <c r="W913" s="53">
        <v>0</v>
      </c>
      <c r="X913" s="53">
        <v>0.48099999999999998</v>
      </c>
      <c r="Y913" s="53">
        <v>18.72</v>
      </c>
      <c r="Z913" s="11">
        <f t="shared" si="2426"/>
        <v>-0.60000000000000009</v>
      </c>
      <c r="AA913" s="11">
        <f t="shared" si="2427"/>
        <v>0</v>
      </c>
      <c r="AB913" s="53">
        <f t="shared" si="2428"/>
        <v>0.18415069931610226</v>
      </c>
      <c r="AC913" s="63" t="s">
        <v>204</v>
      </c>
      <c r="AE913" s="11">
        <f t="shared" ref="AE913" si="2445">SUM(F913:F918)</f>
        <v>0.5</v>
      </c>
      <c r="AF913" s="11">
        <f t="shared" ref="AF913" si="2446">AVERAGE(AB913:AB918)</f>
        <v>0.18422765128081942</v>
      </c>
      <c r="AG913" s="11">
        <f t="shared" ref="AG913" si="2447">AVERAGE(G913:G918)</f>
        <v>6.9333333333333327</v>
      </c>
      <c r="AH913" s="11" t="e">
        <f t="shared" ref="AH913" si="2448">AVERAGE(AC913:AC918)</f>
        <v>#DIV/0!</v>
      </c>
      <c r="AI913" s="11">
        <f t="shared" ref="AI913" si="2449">AVERAGE(T913:T918)</f>
        <v>82.11666666666666</v>
      </c>
      <c r="AJ913" s="11">
        <f t="shared" ref="AJ913" si="2450">SUMIF(H913:H918,"&gt;0",H913:H918)</f>
        <v>6.0000000000000001E-3</v>
      </c>
      <c r="AK913" s="17">
        <f t="shared" ref="AK913" si="2451">SUM(AA913:AA918)/60</f>
        <v>0</v>
      </c>
      <c r="AL913" s="17">
        <f t="shared" ref="AL913" si="2452">SUM(V913:V918)</f>
        <v>15177</v>
      </c>
      <c r="AM913" s="17">
        <f t="shared" ref="AM913" si="2453">AVERAGE(W913:W918)</f>
        <v>4.166666666666667</v>
      </c>
      <c r="AN913" s="11">
        <f t="shared" ref="AN913" si="2454">AVERAGE(I913:I918)</f>
        <v>3.0166666666666671</v>
      </c>
      <c r="AO913" s="11">
        <f t="shared" ref="AO913" si="2455">MAX(K913:K918)</f>
        <v>3.9</v>
      </c>
      <c r="AP913" s="13" t="str">
        <f t="shared" ref="AP913" ca="1" si="2456">INDIRECT(ADDRESS(MATCH(AO913,K913:K918,0)+A913-1,12))</f>
        <v>SSE</v>
      </c>
      <c r="AQ913" s="13">
        <f t="shared" ref="AQ913" ca="1" si="2457">INDIRECT(ADDRESS(MATCH(AO913,K913:K918,0)+A913-1,13))</f>
        <v>0.31840277777777776</v>
      </c>
      <c r="AR913" s="11">
        <f t="shared" ref="AR913" si="2458">MAX(N913:N918)</f>
        <v>8.4</v>
      </c>
      <c r="AS913" s="13" t="str">
        <f t="shared" ref="AS913" ca="1" si="2459">INDIRECT(ADDRESS(MATCH(AR913,N913:N918,0)+A913-1,15))</f>
        <v>S</v>
      </c>
      <c r="AT913" s="13">
        <f t="shared" ref="AT913" ca="1" si="2460">INDIRECT(ADDRESS(MATCH(AR913,N913:N918,0)+A913-1,16))</f>
        <v>0.31182870370370369</v>
      </c>
    </row>
    <row r="914" spans="1:46">
      <c r="A914" s="11">
        <v>914</v>
      </c>
      <c r="B914" s="57">
        <v>44933</v>
      </c>
      <c r="C914" s="54">
        <v>0.2986111111111111</v>
      </c>
      <c r="D914" s="53">
        <v>6.8</v>
      </c>
      <c r="E914" s="53">
        <v>12.6</v>
      </c>
      <c r="F914" s="53">
        <v>0.5</v>
      </c>
      <c r="G914" s="53">
        <v>6.6</v>
      </c>
      <c r="H914" s="53">
        <v>0</v>
      </c>
      <c r="I914" s="53">
        <v>2.5</v>
      </c>
      <c r="J914" s="53" t="s">
        <v>159</v>
      </c>
      <c r="K914" s="53">
        <v>3.4</v>
      </c>
      <c r="L914" s="53" t="s">
        <v>159</v>
      </c>
      <c r="M914" s="54">
        <v>0.29333333333333333</v>
      </c>
      <c r="N914" s="53">
        <v>4.3</v>
      </c>
      <c r="O914" s="53" t="s">
        <v>159</v>
      </c>
      <c r="P914" s="54">
        <v>0.29738425925925926</v>
      </c>
      <c r="Q914" s="53">
        <v>2.5</v>
      </c>
      <c r="R914" s="53" t="s">
        <v>153</v>
      </c>
      <c r="S914" s="53">
        <v>0.8</v>
      </c>
      <c r="T914" s="53">
        <v>81.8</v>
      </c>
      <c r="U914" s="53">
        <v>1</v>
      </c>
      <c r="V914" s="53">
        <v>665</v>
      </c>
      <c r="W914" s="53">
        <v>1</v>
      </c>
      <c r="X914" s="53">
        <v>0.48099999999999998</v>
      </c>
      <c r="Y914" s="53">
        <v>18.73</v>
      </c>
      <c r="Z914" s="11">
        <f t="shared" si="2426"/>
        <v>0</v>
      </c>
      <c r="AA914" s="11">
        <f t="shared" si="2427"/>
        <v>0</v>
      </c>
      <c r="AB914" s="53">
        <f t="shared" si="2428"/>
        <v>0.18415069931610226</v>
      </c>
      <c r="AC914" s="63" t="s">
        <v>204</v>
      </c>
    </row>
    <row r="915" spans="1:46">
      <c r="A915" s="11">
        <v>915</v>
      </c>
      <c r="B915" s="57">
        <v>44933</v>
      </c>
      <c r="C915" s="54">
        <v>0.30555555555555552</v>
      </c>
      <c r="D915" s="53">
        <v>6.7</v>
      </c>
      <c r="E915" s="53">
        <v>12.6</v>
      </c>
      <c r="F915" s="53">
        <v>0</v>
      </c>
      <c r="G915" s="53">
        <v>6.8</v>
      </c>
      <c r="H915" s="53">
        <v>0</v>
      </c>
      <c r="I915" s="53">
        <v>2.7</v>
      </c>
      <c r="J915" s="53" t="s">
        <v>159</v>
      </c>
      <c r="K915" s="53">
        <v>2.7</v>
      </c>
      <c r="L915" s="53" t="s">
        <v>159</v>
      </c>
      <c r="M915" s="54">
        <v>0.30533564814814812</v>
      </c>
      <c r="N915" s="53">
        <v>5.7</v>
      </c>
      <c r="O915" s="53" t="s">
        <v>159</v>
      </c>
      <c r="P915" s="54">
        <v>0.30458333333333332</v>
      </c>
      <c r="Q915" s="53">
        <v>2.6</v>
      </c>
      <c r="R915" s="53" t="s">
        <v>151</v>
      </c>
      <c r="S915" s="53">
        <v>0.8</v>
      </c>
      <c r="T915" s="53">
        <v>80.7</v>
      </c>
      <c r="U915" s="53">
        <v>2</v>
      </c>
      <c r="V915" s="53">
        <v>991</v>
      </c>
      <c r="W915" s="53">
        <v>2</v>
      </c>
      <c r="X915" s="53">
        <v>0.48099999999999998</v>
      </c>
      <c r="Y915" s="53">
        <v>18.75</v>
      </c>
      <c r="Z915" s="11">
        <f t="shared" si="2426"/>
        <v>0</v>
      </c>
      <c r="AA915" s="11">
        <f t="shared" si="2427"/>
        <v>0</v>
      </c>
      <c r="AB915" s="53">
        <f t="shared" si="2428"/>
        <v>0.18415069931610226</v>
      </c>
      <c r="AC915" s="63" t="s">
        <v>204</v>
      </c>
    </row>
    <row r="916" spans="1:46">
      <c r="A916" s="11">
        <v>916</v>
      </c>
      <c r="B916" s="57">
        <v>44933</v>
      </c>
      <c r="C916" s="54">
        <v>0.3125</v>
      </c>
      <c r="D916" s="53">
        <v>6.6</v>
      </c>
      <c r="E916" s="53">
        <v>12.6</v>
      </c>
      <c r="F916" s="53">
        <v>0</v>
      </c>
      <c r="G916" s="53">
        <v>7</v>
      </c>
      <c r="H916" s="53">
        <v>1E-3</v>
      </c>
      <c r="I916" s="53">
        <v>2.9</v>
      </c>
      <c r="J916" s="53" t="s">
        <v>159</v>
      </c>
      <c r="K916" s="53">
        <v>2.9</v>
      </c>
      <c r="L916" s="53" t="s">
        <v>159</v>
      </c>
      <c r="M916" s="54">
        <v>0.3125</v>
      </c>
      <c r="N916" s="53">
        <v>8.4</v>
      </c>
      <c r="O916" s="53" t="s">
        <v>153</v>
      </c>
      <c r="P916" s="54">
        <v>0.31182870370370369</v>
      </c>
      <c r="Q916" s="53">
        <v>3.6</v>
      </c>
      <c r="R916" s="53" t="s">
        <v>153</v>
      </c>
      <c r="S916" s="53">
        <v>1.2</v>
      </c>
      <c r="T916" s="53">
        <v>81.900000000000006</v>
      </c>
      <c r="U916" s="53">
        <v>6</v>
      </c>
      <c r="V916" s="53">
        <v>2520</v>
      </c>
      <c r="W916" s="53">
        <v>4</v>
      </c>
      <c r="X916" s="53">
        <v>0.48099999999999998</v>
      </c>
      <c r="Y916" s="53">
        <v>18.72</v>
      </c>
      <c r="Z916" s="11">
        <f t="shared" si="2426"/>
        <v>0.60000000000000009</v>
      </c>
      <c r="AA916" s="11">
        <f t="shared" si="2427"/>
        <v>0</v>
      </c>
      <c r="AB916" s="53">
        <f t="shared" si="2428"/>
        <v>0.18415069931610226</v>
      </c>
      <c r="AC916" s="63" t="s">
        <v>204</v>
      </c>
    </row>
    <row r="917" spans="1:46">
      <c r="A917" s="11">
        <v>917</v>
      </c>
      <c r="B917" s="57">
        <v>44933</v>
      </c>
      <c r="C917" s="54">
        <v>0.31944444444444448</v>
      </c>
      <c r="D917" s="53">
        <v>6.6</v>
      </c>
      <c r="E917" s="53">
        <v>12.6</v>
      </c>
      <c r="F917" s="53">
        <v>0</v>
      </c>
      <c r="G917" s="53">
        <v>7.1</v>
      </c>
      <c r="H917" s="53">
        <v>2E-3</v>
      </c>
      <c r="I917" s="53">
        <v>3.6</v>
      </c>
      <c r="J917" s="53" t="s">
        <v>159</v>
      </c>
      <c r="K917" s="53">
        <v>3.9</v>
      </c>
      <c r="L917" s="53" t="s">
        <v>159</v>
      </c>
      <c r="M917" s="54">
        <v>0.31840277777777776</v>
      </c>
      <c r="N917" s="53">
        <v>7.3</v>
      </c>
      <c r="O917" s="53" t="s">
        <v>159</v>
      </c>
      <c r="P917" s="54">
        <v>0.31482638888888886</v>
      </c>
      <c r="Q917" s="53">
        <v>3.3</v>
      </c>
      <c r="R917" s="53" t="s">
        <v>153</v>
      </c>
      <c r="S917" s="53">
        <v>1</v>
      </c>
      <c r="T917" s="53">
        <v>81.400000000000006</v>
      </c>
      <c r="U917" s="53">
        <v>10</v>
      </c>
      <c r="V917" s="53">
        <v>4608</v>
      </c>
      <c r="W917" s="53">
        <v>8</v>
      </c>
      <c r="X917" s="53">
        <v>0.48099999999999998</v>
      </c>
      <c r="Y917" s="53">
        <v>18.71</v>
      </c>
      <c r="Z917" s="11">
        <f t="shared" si="2426"/>
        <v>1.2000000000000002</v>
      </c>
      <c r="AA917" s="11">
        <f t="shared" si="2427"/>
        <v>0</v>
      </c>
      <c r="AB917" s="53">
        <f t="shared" si="2428"/>
        <v>0.18415069931610226</v>
      </c>
      <c r="AC917" s="63" t="s">
        <v>204</v>
      </c>
    </row>
    <row r="918" spans="1:46">
      <c r="A918" s="11">
        <v>918</v>
      </c>
      <c r="B918" s="57">
        <v>44933</v>
      </c>
      <c r="C918" s="54">
        <v>0.3263888888888889</v>
      </c>
      <c r="D918" s="53">
        <v>6.6</v>
      </c>
      <c r="E918" s="53">
        <v>12.6</v>
      </c>
      <c r="F918" s="53">
        <v>0</v>
      </c>
      <c r="G918" s="53">
        <v>7.3</v>
      </c>
      <c r="H918" s="53">
        <v>3.0000000000000001E-3</v>
      </c>
      <c r="I918" s="53">
        <v>3.1</v>
      </c>
      <c r="J918" s="53" t="s">
        <v>153</v>
      </c>
      <c r="K918" s="53">
        <v>3.6</v>
      </c>
      <c r="L918" s="53" t="s">
        <v>159</v>
      </c>
      <c r="M918" s="54">
        <v>0.31946759259259255</v>
      </c>
      <c r="N918" s="53">
        <v>6.4</v>
      </c>
      <c r="O918" s="53" t="s">
        <v>153</v>
      </c>
      <c r="P918" s="54">
        <v>0.32119212962962962</v>
      </c>
      <c r="Q918" s="53">
        <v>4.0999999999999996</v>
      </c>
      <c r="R918" s="53" t="s">
        <v>156</v>
      </c>
      <c r="S918" s="53">
        <v>1</v>
      </c>
      <c r="T918" s="53">
        <v>83.2</v>
      </c>
      <c r="U918" s="53">
        <v>22</v>
      </c>
      <c r="V918" s="53">
        <v>6251</v>
      </c>
      <c r="W918" s="53">
        <v>10</v>
      </c>
      <c r="X918" s="53">
        <v>0.48199999999999998</v>
      </c>
      <c r="Y918" s="53">
        <v>18.739999999999998</v>
      </c>
      <c r="Z918" s="11">
        <f t="shared" si="2426"/>
        <v>1.8000000000000003</v>
      </c>
      <c r="AA918" s="11">
        <f t="shared" si="2427"/>
        <v>0</v>
      </c>
      <c r="AB918" s="53">
        <f t="shared" si="2428"/>
        <v>0.18461241110440527</v>
      </c>
      <c r="AC918" s="63" t="s">
        <v>204</v>
      </c>
    </row>
    <row r="919" spans="1:46">
      <c r="A919" s="11">
        <v>919</v>
      </c>
      <c r="B919" s="57">
        <v>44933</v>
      </c>
      <c r="C919" s="54">
        <v>0.33333333333333331</v>
      </c>
      <c r="D919" s="53">
        <v>6.5</v>
      </c>
      <c r="E919" s="53">
        <v>12.6</v>
      </c>
      <c r="F919" s="53">
        <v>0</v>
      </c>
      <c r="G919" s="53">
        <v>7.3</v>
      </c>
      <c r="H919" s="53">
        <v>4.0000000000000001E-3</v>
      </c>
      <c r="I919" s="53">
        <v>3.1</v>
      </c>
      <c r="J919" s="53" t="s">
        <v>153</v>
      </c>
      <c r="K919" s="53">
        <v>3.2</v>
      </c>
      <c r="L919" s="53" t="s">
        <v>153</v>
      </c>
      <c r="M919" s="54">
        <v>0.32719907407407406</v>
      </c>
      <c r="N919" s="53">
        <v>6.4</v>
      </c>
      <c r="O919" s="53" t="s">
        <v>153</v>
      </c>
      <c r="P919" s="54">
        <v>0.33246527777777779</v>
      </c>
      <c r="Q919" s="53">
        <v>4.2</v>
      </c>
      <c r="R919" s="53" t="s">
        <v>153</v>
      </c>
      <c r="S919" s="53">
        <v>1</v>
      </c>
      <c r="T919" s="53">
        <v>83.1</v>
      </c>
      <c r="U919" s="53">
        <v>18</v>
      </c>
      <c r="V919" s="53">
        <v>11281</v>
      </c>
      <c r="W919" s="53">
        <v>19</v>
      </c>
      <c r="X919" s="53">
        <v>0.48199999999999998</v>
      </c>
      <c r="Y919" s="53">
        <v>18.72</v>
      </c>
      <c r="Z919" s="11">
        <f t="shared" si="2426"/>
        <v>2.4000000000000004</v>
      </c>
      <c r="AA919" s="11">
        <f t="shared" si="2427"/>
        <v>0</v>
      </c>
      <c r="AB919" s="53">
        <f t="shared" si="2428"/>
        <v>0.18461241110440527</v>
      </c>
      <c r="AC919" s="63" t="s">
        <v>204</v>
      </c>
      <c r="AE919" s="11">
        <f t="shared" ref="AE919" si="2461">SUM(F919:F924)</f>
        <v>1</v>
      </c>
      <c r="AF919" s="11">
        <f t="shared" ref="AF919" si="2462">AVERAGE(AB919:AB924)</f>
        <v>0.18530962300595513</v>
      </c>
      <c r="AG919" s="11">
        <f t="shared" ref="AG919" si="2463">AVERAGE(G919:G924)</f>
        <v>6.8333333333333348</v>
      </c>
      <c r="AH919" s="11" t="e">
        <f t="shared" ref="AH919" si="2464">AVERAGE(AC919:AC924)</f>
        <v>#DIV/0!</v>
      </c>
      <c r="AI919" s="11">
        <f t="shared" ref="AI919" si="2465">AVERAGE(T919:T924)</f>
        <v>86.716666666666654</v>
      </c>
      <c r="AJ919" s="11">
        <f t="shared" ref="AJ919" si="2466">SUMIF(H919:H924,"&gt;0",H919:H924)</f>
        <v>2.7000000000000003E-2</v>
      </c>
      <c r="AK919" s="17">
        <f t="shared" ref="AK919" si="2467">SUM(AA919:AA924)/60</f>
        <v>0</v>
      </c>
      <c r="AL919" s="17">
        <f t="shared" ref="AL919" si="2468">SUM(V919:V924)</f>
        <v>75241</v>
      </c>
      <c r="AM919" s="17">
        <f t="shared" ref="AM919" si="2469">AVERAGE(W919:W924)</f>
        <v>21</v>
      </c>
      <c r="AN919" s="11">
        <f t="shared" ref="AN919" si="2470">AVERAGE(I919:I924)</f>
        <v>3.1</v>
      </c>
      <c r="AO919" s="11">
        <f t="shared" ref="AO919" si="2471">MAX(K919:K924)</f>
        <v>3.7</v>
      </c>
      <c r="AP919" s="13" t="str">
        <f t="shared" ref="AP919" ca="1" si="2472">INDIRECT(ADDRESS(MATCH(AO919,K919:K924,0)+A919-1,12))</f>
        <v>S</v>
      </c>
      <c r="AQ919" s="13">
        <f t="shared" ref="AQ919" ca="1" si="2473">INDIRECT(ADDRESS(MATCH(AO919,K919:K924,0)+A919-1,13))</f>
        <v>0.33891203703703704</v>
      </c>
      <c r="AR919" s="11">
        <f t="shared" ref="AR919" si="2474">MAX(N919:N924)</f>
        <v>7.2</v>
      </c>
      <c r="AS919" s="13" t="str">
        <f t="shared" ref="AS919" ca="1" si="2475">INDIRECT(ADDRESS(MATCH(AR919,N919:N924,0)+A919-1,15))</f>
        <v>SSW</v>
      </c>
      <c r="AT919" s="13">
        <f t="shared" ref="AT919" ca="1" si="2476">INDIRECT(ADDRESS(MATCH(AR919,N919:N924,0)+A919-1,16))</f>
        <v>0.35822916666666665</v>
      </c>
    </row>
    <row r="920" spans="1:46">
      <c r="A920" s="11">
        <v>920</v>
      </c>
      <c r="B920" s="57">
        <v>44933</v>
      </c>
      <c r="C920" s="54">
        <v>0.34027777777777773</v>
      </c>
      <c r="D920" s="53">
        <v>6.6</v>
      </c>
      <c r="E920" s="53">
        <v>12.6</v>
      </c>
      <c r="F920" s="53">
        <v>0</v>
      </c>
      <c r="G920" s="53">
        <v>6.9</v>
      </c>
      <c r="H920" s="53">
        <v>4.0000000000000001E-3</v>
      </c>
      <c r="I920" s="53">
        <v>3.6</v>
      </c>
      <c r="J920" s="53" t="s">
        <v>153</v>
      </c>
      <c r="K920" s="53">
        <v>3.7</v>
      </c>
      <c r="L920" s="53" t="s">
        <v>153</v>
      </c>
      <c r="M920" s="54">
        <v>0.33891203703703704</v>
      </c>
      <c r="N920" s="53">
        <v>5.6</v>
      </c>
      <c r="O920" s="53" t="s">
        <v>159</v>
      </c>
      <c r="P920" s="54">
        <v>0.33531249999999996</v>
      </c>
      <c r="Q920" s="53">
        <v>2.7</v>
      </c>
      <c r="R920" s="53" t="s">
        <v>159</v>
      </c>
      <c r="S920" s="53">
        <v>0.8</v>
      </c>
      <c r="T920" s="53">
        <v>83.7</v>
      </c>
      <c r="U920" s="53">
        <v>29</v>
      </c>
      <c r="V920" s="53">
        <v>11968</v>
      </c>
      <c r="W920" s="53">
        <v>20</v>
      </c>
      <c r="X920" s="53">
        <v>0.48199999999999998</v>
      </c>
      <c r="Y920" s="53">
        <v>18.75</v>
      </c>
      <c r="Z920" s="11">
        <f t="shared" si="2426"/>
        <v>2.4000000000000004</v>
      </c>
      <c r="AA920" s="11">
        <f t="shared" si="2427"/>
        <v>0</v>
      </c>
      <c r="AB920" s="53">
        <f t="shared" si="2428"/>
        <v>0.18461241110440527</v>
      </c>
      <c r="AC920" s="63" t="s">
        <v>204</v>
      </c>
    </row>
    <row r="921" spans="1:46">
      <c r="A921" s="11">
        <v>921</v>
      </c>
      <c r="B921" s="57">
        <v>44933</v>
      </c>
      <c r="C921" s="54">
        <v>0.34722222222222227</v>
      </c>
      <c r="D921" s="53">
        <v>6.6</v>
      </c>
      <c r="E921" s="53">
        <v>12.7</v>
      </c>
      <c r="F921" s="53">
        <v>0</v>
      </c>
      <c r="G921" s="53">
        <v>6.8</v>
      </c>
      <c r="H921" s="53">
        <v>5.0000000000000001E-3</v>
      </c>
      <c r="I921" s="53">
        <v>3.1</v>
      </c>
      <c r="J921" s="53" t="s">
        <v>159</v>
      </c>
      <c r="K921" s="53">
        <v>3.6</v>
      </c>
      <c r="L921" s="53" t="s">
        <v>153</v>
      </c>
      <c r="M921" s="54">
        <v>0.34028935185185188</v>
      </c>
      <c r="N921" s="53">
        <v>5.7</v>
      </c>
      <c r="O921" s="53" t="s">
        <v>153</v>
      </c>
      <c r="P921" s="54">
        <v>0.34446759259259263</v>
      </c>
      <c r="Q921" s="53">
        <v>2.4</v>
      </c>
      <c r="R921" s="53" t="s">
        <v>159</v>
      </c>
      <c r="S921" s="53">
        <v>0.7</v>
      </c>
      <c r="T921" s="53">
        <v>85.3</v>
      </c>
      <c r="U921" s="53">
        <v>19</v>
      </c>
      <c r="V921" s="53">
        <v>13156</v>
      </c>
      <c r="W921" s="53">
        <v>22</v>
      </c>
      <c r="X921" s="53">
        <v>0.48199999999999998</v>
      </c>
      <c r="Y921" s="53">
        <v>18.73</v>
      </c>
      <c r="Z921" s="11">
        <f t="shared" si="2426"/>
        <v>3</v>
      </c>
      <c r="AA921" s="11">
        <f t="shared" si="2427"/>
        <v>0</v>
      </c>
      <c r="AB921" s="53">
        <f t="shared" si="2428"/>
        <v>0.18461241110440527</v>
      </c>
      <c r="AC921" s="63" t="s">
        <v>204</v>
      </c>
    </row>
    <row r="922" spans="1:46">
      <c r="A922" s="11">
        <v>922</v>
      </c>
      <c r="B922" s="57">
        <v>44933</v>
      </c>
      <c r="C922" s="54">
        <v>0.35416666666666669</v>
      </c>
      <c r="D922" s="53">
        <v>6.6</v>
      </c>
      <c r="E922" s="53">
        <v>12.7</v>
      </c>
      <c r="F922" s="53">
        <v>0.5</v>
      </c>
      <c r="G922" s="53">
        <v>6.6</v>
      </c>
      <c r="H922" s="53">
        <v>5.0000000000000001E-3</v>
      </c>
      <c r="I922" s="53">
        <v>2.5</v>
      </c>
      <c r="J922" s="53" t="s">
        <v>159</v>
      </c>
      <c r="K922" s="53">
        <v>3.2</v>
      </c>
      <c r="L922" s="53" t="s">
        <v>159</v>
      </c>
      <c r="M922" s="54">
        <v>0.34773148148148153</v>
      </c>
      <c r="N922" s="53">
        <v>4.9000000000000004</v>
      </c>
      <c r="O922" s="53" t="s">
        <v>153</v>
      </c>
      <c r="P922" s="54">
        <v>0.35041666666666665</v>
      </c>
      <c r="Q922" s="53">
        <v>1.7</v>
      </c>
      <c r="R922" s="53" t="s">
        <v>159</v>
      </c>
      <c r="S922" s="53">
        <v>0.8</v>
      </c>
      <c r="T922" s="53">
        <v>87.5</v>
      </c>
      <c r="U922" s="53">
        <v>29</v>
      </c>
      <c r="V922" s="53">
        <v>12951</v>
      </c>
      <c r="W922" s="53">
        <v>22</v>
      </c>
      <c r="X922" s="53">
        <v>0.48199999999999998</v>
      </c>
      <c r="Y922" s="53">
        <v>18.739999999999998</v>
      </c>
      <c r="Z922" s="11">
        <f t="shared" si="2426"/>
        <v>3</v>
      </c>
      <c r="AA922" s="11">
        <f t="shared" si="2427"/>
        <v>0</v>
      </c>
      <c r="AB922" s="53">
        <f t="shared" si="2428"/>
        <v>0.18461241110440527</v>
      </c>
      <c r="AC922" s="63" t="s">
        <v>204</v>
      </c>
    </row>
    <row r="923" spans="1:46">
      <c r="A923" s="11">
        <v>923</v>
      </c>
      <c r="B923" s="57">
        <v>44933</v>
      </c>
      <c r="C923" s="54">
        <v>0.3611111111111111</v>
      </c>
      <c r="D923" s="53">
        <v>6.6</v>
      </c>
      <c r="E923" s="53">
        <v>12.6</v>
      </c>
      <c r="F923" s="53">
        <v>0</v>
      </c>
      <c r="G923" s="53">
        <v>6.7</v>
      </c>
      <c r="H923" s="53">
        <v>4.0000000000000001E-3</v>
      </c>
      <c r="I923" s="53">
        <v>2.9</v>
      </c>
      <c r="J923" s="53" t="s">
        <v>153</v>
      </c>
      <c r="K923" s="53">
        <v>2.9</v>
      </c>
      <c r="L923" s="53" t="s">
        <v>153</v>
      </c>
      <c r="M923" s="54">
        <v>0.3611111111111111</v>
      </c>
      <c r="N923" s="53">
        <v>7.2</v>
      </c>
      <c r="O923" s="53" t="s">
        <v>156</v>
      </c>
      <c r="P923" s="54">
        <v>0.35822916666666665</v>
      </c>
      <c r="Q923" s="53">
        <v>3.5</v>
      </c>
      <c r="R923" s="53" t="s">
        <v>156</v>
      </c>
      <c r="S923" s="53">
        <v>1.1000000000000001</v>
      </c>
      <c r="T923" s="53">
        <v>88.9</v>
      </c>
      <c r="U923" s="53">
        <v>33</v>
      </c>
      <c r="V923" s="53">
        <v>12011</v>
      </c>
      <c r="W923" s="53">
        <v>20</v>
      </c>
      <c r="X923" s="53">
        <v>0.48399999999999999</v>
      </c>
      <c r="Y923" s="53">
        <v>18.739999999999998</v>
      </c>
      <c r="Z923" s="11">
        <f t="shared" si="2426"/>
        <v>2.4000000000000004</v>
      </c>
      <c r="AA923" s="11">
        <f t="shared" si="2427"/>
        <v>0</v>
      </c>
      <c r="AB923" s="53">
        <f t="shared" si="2428"/>
        <v>0.18553852188102843</v>
      </c>
      <c r="AC923" s="63" t="s">
        <v>204</v>
      </c>
    </row>
    <row r="924" spans="1:46">
      <c r="A924" s="11">
        <v>924</v>
      </c>
      <c r="B924" s="57">
        <v>44933</v>
      </c>
      <c r="C924" s="54">
        <v>0.36805555555555558</v>
      </c>
      <c r="D924" s="53">
        <v>6.6</v>
      </c>
      <c r="E924" s="53">
        <v>12.6</v>
      </c>
      <c r="F924" s="53">
        <v>0.5</v>
      </c>
      <c r="G924" s="53">
        <v>6.7</v>
      </c>
      <c r="H924" s="53">
        <v>5.0000000000000001E-3</v>
      </c>
      <c r="I924" s="53">
        <v>3.4</v>
      </c>
      <c r="J924" s="53" t="s">
        <v>153</v>
      </c>
      <c r="K924" s="53">
        <v>3.4</v>
      </c>
      <c r="L924" s="53" t="s">
        <v>153</v>
      </c>
      <c r="M924" s="54">
        <v>0.36805555555555558</v>
      </c>
      <c r="N924" s="53">
        <v>7.2</v>
      </c>
      <c r="O924" s="53" t="s">
        <v>153</v>
      </c>
      <c r="P924" s="54">
        <v>0.36761574074074077</v>
      </c>
      <c r="Q924" s="53">
        <v>4.3</v>
      </c>
      <c r="R924" s="53" t="s">
        <v>159</v>
      </c>
      <c r="S924" s="53">
        <v>0.9</v>
      </c>
      <c r="T924" s="53">
        <v>91.8</v>
      </c>
      <c r="U924" s="53">
        <v>26</v>
      </c>
      <c r="V924" s="53">
        <v>13874</v>
      </c>
      <c r="W924" s="53">
        <v>23</v>
      </c>
      <c r="X924" s="53">
        <v>0.48899999999999999</v>
      </c>
      <c r="Y924" s="53">
        <v>18.72</v>
      </c>
      <c r="Z924" s="11">
        <f t="shared" si="2426"/>
        <v>3</v>
      </c>
      <c r="AA924" s="11">
        <f t="shared" si="2427"/>
        <v>0</v>
      </c>
      <c r="AB924" s="53">
        <f t="shared" si="2428"/>
        <v>0.18786957173708119</v>
      </c>
      <c r="AC924" s="63" t="s">
        <v>204</v>
      </c>
    </row>
    <row r="925" spans="1:46">
      <c r="A925" s="11">
        <v>925</v>
      </c>
      <c r="B925" s="57">
        <v>44933</v>
      </c>
      <c r="C925" s="54">
        <v>0.375</v>
      </c>
      <c r="D925" s="53">
        <v>6.5</v>
      </c>
      <c r="E925" s="53">
        <v>12.7</v>
      </c>
      <c r="F925" s="53">
        <v>0</v>
      </c>
      <c r="G925" s="53">
        <v>6.9</v>
      </c>
      <c r="H925" s="53">
        <v>1.2E-2</v>
      </c>
      <c r="I925" s="53">
        <v>3.5</v>
      </c>
      <c r="J925" s="53" t="s">
        <v>153</v>
      </c>
      <c r="K925" s="53">
        <v>3.8</v>
      </c>
      <c r="L925" s="53" t="s">
        <v>153</v>
      </c>
      <c r="M925" s="54">
        <v>0.37243055555555554</v>
      </c>
      <c r="N925" s="53">
        <v>5.6</v>
      </c>
      <c r="O925" s="53" t="s">
        <v>153</v>
      </c>
      <c r="P925" s="54">
        <v>0.37158564814814815</v>
      </c>
      <c r="Q925" s="53">
        <v>2.2000000000000002</v>
      </c>
      <c r="R925" s="53" t="s">
        <v>156</v>
      </c>
      <c r="S925" s="53">
        <v>0.8</v>
      </c>
      <c r="T925" s="53">
        <v>92.4</v>
      </c>
      <c r="U925" s="53">
        <v>64</v>
      </c>
      <c r="V925" s="53">
        <v>30470</v>
      </c>
      <c r="W925" s="53">
        <v>51</v>
      </c>
      <c r="X925" s="53">
        <v>0.496</v>
      </c>
      <c r="Y925" s="53">
        <v>18.72</v>
      </c>
      <c r="Z925" s="11">
        <f t="shared" si="2426"/>
        <v>7.2000000000000011</v>
      </c>
      <c r="AA925" s="11">
        <f t="shared" si="2427"/>
        <v>0</v>
      </c>
      <c r="AB925" s="53">
        <f t="shared" si="2428"/>
        <v>0.191171254754613</v>
      </c>
      <c r="AC925" s="63" t="s">
        <v>204</v>
      </c>
      <c r="AE925" s="11">
        <f t="shared" ref="AE925" si="2477">SUM(F925:F930)</f>
        <v>0</v>
      </c>
      <c r="AF925" s="11">
        <f t="shared" ref="AF925" si="2478">AVERAGE(AB925:AB930)</f>
        <v>0.19671578912722912</v>
      </c>
      <c r="AG925" s="11">
        <f t="shared" ref="AG925" si="2479">AVERAGE(G925:G930)</f>
        <v>7.6500000000000012</v>
      </c>
      <c r="AH925" s="11" t="e">
        <f t="shared" ref="AH925" si="2480">AVERAGE(AC925:AC930)</f>
        <v>#DIV/0!</v>
      </c>
      <c r="AI925" s="11">
        <f t="shared" ref="AI925" si="2481">AVERAGE(T925:T930)</f>
        <v>88.5</v>
      </c>
      <c r="AJ925" s="11">
        <f t="shared" ref="AJ925" si="2482">SUMIF(H925:H930,"&gt;0",H925:H930)</f>
        <v>0.40600000000000003</v>
      </c>
      <c r="AK925" s="17">
        <f t="shared" ref="AK925" si="2483">SUM(AA925:AA930)/60</f>
        <v>0</v>
      </c>
      <c r="AL925" s="17">
        <f t="shared" ref="AL925" si="2484">SUM(V925:V930)</f>
        <v>898804</v>
      </c>
      <c r="AM925" s="17">
        <f t="shared" ref="AM925" si="2485">AVERAGE(W925:W930)</f>
        <v>249.66666666666666</v>
      </c>
      <c r="AN925" s="11">
        <f t="shared" ref="AN925" si="2486">AVERAGE(I925:I930)</f>
        <v>3.1833333333333336</v>
      </c>
      <c r="AO925" s="11">
        <f t="shared" ref="AO925" si="2487">MAX(K925:K930)</f>
        <v>3.8</v>
      </c>
      <c r="AP925" s="13" t="str">
        <f t="shared" ref="AP925" ca="1" si="2488">INDIRECT(ADDRESS(MATCH(AO925,K925:K930,0)+A925-1,12))</f>
        <v>S</v>
      </c>
      <c r="AQ925" s="13">
        <f t="shared" ref="AQ925" ca="1" si="2489">INDIRECT(ADDRESS(MATCH(AO925,K925:K930,0)+A925-1,13))</f>
        <v>0.37243055555555554</v>
      </c>
      <c r="AR925" s="11">
        <f t="shared" ref="AR925" si="2490">MAX(N925:N930)</f>
        <v>6.1</v>
      </c>
      <c r="AS925" s="13" t="str">
        <f t="shared" ref="AS925" ca="1" si="2491">INDIRECT(ADDRESS(MATCH(AR925,N925:N930,0)+A925-1,15))</f>
        <v>SSW</v>
      </c>
      <c r="AT925" s="13">
        <f t="shared" ref="AT925" ca="1" si="2492">INDIRECT(ADDRESS(MATCH(AR925,N925:N930,0)+A925-1,16))</f>
        <v>0.40361111111111114</v>
      </c>
    </row>
    <row r="926" spans="1:46">
      <c r="A926" s="11">
        <v>926</v>
      </c>
      <c r="B926" s="57">
        <v>44933</v>
      </c>
      <c r="C926" s="54">
        <v>0.38194444444444442</v>
      </c>
      <c r="D926" s="53">
        <v>6.6</v>
      </c>
      <c r="E926" s="53">
        <v>12.9</v>
      </c>
      <c r="F926" s="53">
        <v>0</v>
      </c>
      <c r="G926" s="53">
        <v>7</v>
      </c>
      <c r="H926" s="53">
        <v>2.9000000000000001E-2</v>
      </c>
      <c r="I926" s="53">
        <v>2.8</v>
      </c>
      <c r="J926" s="53" t="s">
        <v>153</v>
      </c>
      <c r="K926" s="53">
        <v>3.5</v>
      </c>
      <c r="L926" s="53" t="s">
        <v>153</v>
      </c>
      <c r="M926" s="54">
        <v>0.37501157407407404</v>
      </c>
      <c r="N926" s="53">
        <v>5.0999999999999996</v>
      </c>
      <c r="O926" s="53" t="s">
        <v>153</v>
      </c>
      <c r="P926" s="54">
        <v>0.3818171296296296</v>
      </c>
      <c r="Q926" s="53">
        <v>4.8</v>
      </c>
      <c r="R926" s="53" t="s">
        <v>153</v>
      </c>
      <c r="S926" s="53">
        <v>0.9</v>
      </c>
      <c r="T926" s="53">
        <v>92</v>
      </c>
      <c r="U926" s="53">
        <v>171</v>
      </c>
      <c r="V926" s="53">
        <v>65601</v>
      </c>
      <c r="W926" s="53">
        <v>109</v>
      </c>
      <c r="X926" s="53">
        <v>0.502</v>
      </c>
      <c r="Y926" s="53">
        <v>18.809999999999999</v>
      </c>
      <c r="Z926" s="11">
        <f t="shared" si="2426"/>
        <v>17.399999999999999</v>
      </c>
      <c r="AA926" s="11">
        <f t="shared" si="2427"/>
        <v>0</v>
      </c>
      <c r="AB926" s="53">
        <f t="shared" si="2428"/>
        <v>0.194037099021382</v>
      </c>
      <c r="AC926" s="63" t="s">
        <v>204</v>
      </c>
    </row>
    <row r="927" spans="1:46">
      <c r="A927" s="11">
        <v>927</v>
      </c>
      <c r="B927" s="57">
        <v>44933</v>
      </c>
      <c r="C927" s="54">
        <v>0.3888888888888889</v>
      </c>
      <c r="D927" s="53">
        <v>6.7</v>
      </c>
      <c r="E927" s="53">
        <v>13.3</v>
      </c>
      <c r="F927" s="53">
        <v>0</v>
      </c>
      <c r="G927" s="53">
        <v>7.4</v>
      </c>
      <c r="H927" s="53">
        <v>5.7000000000000002E-2</v>
      </c>
      <c r="I927" s="53">
        <v>3.7</v>
      </c>
      <c r="J927" s="53" t="s">
        <v>153</v>
      </c>
      <c r="K927" s="53">
        <v>3.7</v>
      </c>
      <c r="L927" s="53" t="s">
        <v>153</v>
      </c>
      <c r="M927" s="54">
        <v>0.38843749999999999</v>
      </c>
      <c r="N927" s="53">
        <v>5.5</v>
      </c>
      <c r="O927" s="53" t="s">
        <v>159</v>
      </c>
      <c r="P927" s="54">
        <v>0.38670138888888889</v>
      </c>
      <c r="Q927" s="53">
        <v>4</v>
      </c>
      <c r="R927" s="53" t="s">
        <v>153</v>
      </c>
      <c r="S927" s="53">
        <v>0.7</v>
      </c>
      <c r="T927" s="53">
        <v>90.5</v>
      </c>
      <c r="U927" s="53">
        <v>245</v>
      </c>
      <c r="V927" s="53">
        <v>127168</v>
      </c>
      <c r="W927" s="53">
        <v>212</v>
      </c>
      <c r="X927" s="53">
        <v>0.50700000000000001</v>
      </c>
      <c r="Y927" s="53">
        <v>18.899999999999999</v>
      </c>
      <c r="Z927" s="11">
        <f t="shared" si="2426"/>
        <v>34.200000000000003</v>
      </c>
      <c r="AA927" s="11">
        <f t="shared" si="2427"/>
        <v>0</v>
      </c>
      <c r="AB927" s="53">
        <f t="shared" si="2428"/>
        <v>0.19645074719389782</v>
      </c>
      <c r="AC927" s="63" t="s">
        <v>204</v>
      </c>
    </row>
    <row r="928" spans="1:46">
      <c r="A928" s="11">
        <v>928</v>
      </c>
      <c r="B928" s="57">
        <v>44933</v>
      </c>
      <c r="C928" s="54">
        <v>0.39583333333333331</v>
      </c>
      <c r="D928" s="53">
        <v>6.8</v>
      </c>
      <c r="E928" s="53">
        <v>13.9</v>
      </c>
      <c r="F928" s="53">
        <v>0</v>
      </c>
      <c r="G928" s="53">
        <v>7.9</v>
      </c>
      <c r="H928" s="53">
        <v>8.8999999999999996E-2</v>
      </c>
      <c r="I928" s="53">
        <v>2.9</v>
      </c>
      <c r="J928" s="53" t="s">
        <v>153</v>
      </c>
      <c r="K928" s="53">
        <v>3.7</v>
      </c>
      <c r="L928" s="53" t="s">
        <v>153</v>
      </c>
      <c r="M928" s="54">
        <v>0.3895717592592593</v>
      </c>
      <c r="N928" s="53">
        <v>4.7</v>
      </c>
      <c r="O928" s="53" t="s">
        <v>156</v>
      </c>
      <c r="P928" s="54">
        <v>0.38892361111111112</v>
      </c>
      <c r="Q928" s="53">
        <v>4.4000000000000004</v>
      </c>
      <c r="R928" s="53" t="s">
        <v>153</v>
      </c>
      <c r="S928" s="53">
        <v>0.7</v>
      </c>
      <c r="T928" s="53">
        <v>88.4</v>
      </c>
      <c r="U928" s="53">
        <v>336</v>
      </c>
      <c r="V928" s="53">
        <v>194091</v>
      </c>
      <c r="W928" s="53">
        <v>323</v>
      </c>
      <c r="X928" s="53">
        <v>0.51</v>
      </c>
      <c r="Y928" s="53">
        <v>19.07</v>
      </c>
      <c r="Z928" s="11">
        <f t="shared" si="2426"/>
        <v>53.400000000000006</v>
      </c>
      <c r="AA928" s="11">
        <f t="shared" si="2427"/>
        <v>0</v>
      </c>
      <c r="AB928" s="53">
        <f t="shared" si="2428"/>
        <v>0.19791008055489712</v>
      </c>
      <c r="AC928" s="63" t="s">
        <v>204</v>
      </c>
    </row>
    <row r="929" spans="1:46">
      <c r="A929" s="11">
        <v>929</v>
      </c>
      <c r="B929" s="57">
        <v>44933</v>
      </c>
      <c r="C929" s="54">
        <v>0.40277777777777773</v>
      </c>
      <c r="D929" s="53">
        <v>7.2</v>
      </c>
      <c r="E929" s="53">
        <v>14.4</v>
      </c>
      <c r="F929" s="53">
        <v>0</v>
      </c>
      <c r="G929" s="53">
        <v>8.4</v>
      </c>
      <c r="H929" s="53">
        <v>0.13400000000000001</v>
      </c>
      <c r="I929" s="53">
        <v>3</v>
      </c>
      <c r="J929" s="53" t="s">
        <v>153</v>
      </c>
      <c r="K929" s="53">
        <v>3</v>
      </c>
      <c r="L929" s="53" t="s">
        <v>153</v>
      </c>
      <c r="M929" s="54">
        <v>0.40145833333333331</v>
      </c>
      <c r="N929" s="53">
        <v>4.9000000000000004</v>
      </c>
      <c r="O929" s="53" t="s">
        <v>159</v>
      </c>
      <c r="P929" s="54">
        <v>0.40111111111111114</v>
      </c>
      <c r="Q929" s="53">
        <v>3.1</v>
      </c>
      <c r="R929" s="53" t="s">
        <v>156</v>
      </c>
      <c r="S929" s="53">
        <v>0.7</v>
      </c>
      <c r="T929" s="53">
        <v>85</v>
      </c>
      <c r="U929" s="53">
        <v>336</v>
      </c>
      <c r="V929" s="53">
        <v>284333</v>
      </c>
      <c r="W929" s="53">
        <v>474</v>
      </c>
      <c r="X929" s="53">
        <v>0.51300000000000001</v>
      </c>
      <c r="Y929" s="53">
        <v>19.079999999999998</v>
      </c>
      <c r="Z929" s="11">
        <f t="shared" si="2426"/>
        <v>80.400000000000006</v>
      </c>
      <c r="AA929" s="11">
        <f t="shared" si="2427"/>
        <v>0</v>
      </c>
      <c r="AB929" s="53">
        <f t="shared" si="2428"/>
        <v>0.19937778745644419</v>
      </c>
      <c r="AC929" s="63" t="s">
        <v>204</v>
      </c>
    </row>
    <row r="930" spans="1:46">
      <c r="A930" s="11">
        <v>930</v>
      </c>
      <c r="B930" s="57">
        <v>44933</v>
      </c>
      <c r="C930" s="54">
        <v>0.40972222222222227</v>
      </c>
      <c r="D930" s="53">
        <v>7.7</v>
      </c>
      <c r="E930" s="53">
        <v>13.6</v>
      </c>
      <c r="F930" s="53">
        <v>0</v>
      </c>
      <c r="G930" s="53">
        <v>8.3000000000000007</v>
      </c>
      <c r="H930" s="53">
        <v>8.5000000000000006E-2</v>
      </c>
      <c r="I930" s="53">
        <v>3.2</v>
      </c>
      <c r="J930" s="53" t="s">
        <v>153</v>
      </c>
      <c r="K930" s="53">
        <v>3.3</v>
      </c>
      <c r="L930" s="53" t="s">
        <v>153</v>
      </c>
      <c r="M930" s="54">
        <v>0.40917824074074072</v>
      </c>
      <c r="N930" s="53">
        <v>6.1</v>
      </c>
      <c r="O930" s="53" t="s">
        <v>156</v>
      </c>
      <c r="P930" s="54">
        <v>0.40361111111111114</v>
      </c>
      <c r="Q930" s="53">
        <v>3.2</v>
      </c>
      <c r="R930" s="53" t="s">
        <v>153</v>
      </c>
      <c r="S930" s="53">
        <v>0.8</v>
      </c>
      <c r="T930" s="53">
        <v>82.7</v>
      </c>
      <c r="U930" s="53">
        <v>202</v>
      </c>
      <c r="V930" s="53">
        <v>197141</v>
      </c>
      <c r="W930" s="53">
        <v>329</v>
      </c>
      <c r="X930" s="53">
        <v>0.51700000000000002</v>
      </c>
      <c r="Y930" s="53">
        <v>18.89</v>
      </c>
      <c r="Z930" s="11">
        <f t="shared" si="2426"/>
        <v>51.000000000000007</v>
      </c>
      <c r="AA930" s="11">
        <f t="shared" si="2427"/>
        <v>0</v>
      </c>
      <c r="AB930" s="53">
        <f t="shared" si="2428"/>
        <v>0.20134776578214056</v>
      </c>
      <c r="AC930" s="63" t="s">
        <v>204</v>
      </c>
    </row>
    <row r="931" spans="1:46">
      <c r="A931" s="11">
        <v>931</v>
      </c>
      <c r="B931" s="57">
        <v>44933</v>
      </c>
      <c r="C931" s="54">
        <v>0.41666666666666669</v>
      </c>
      <c r="D931" s="53">
        <v>8.1</v>
      </c>
      <c r="E931" s="53">
        <v>14.7</v>
      </c>
      <c r="F931" s="53">
        <v>0</v>
      </c>
      <c r="G931" s="53">
        <v>8.8000000000000007</v>
      </c>
      <c r="H931" s="53">
        <v>0.11899999999999999</v>
      </c>
      <c r="I931" s="53">
        <v>2.8</v>
      </c>
      <c r="J931" s="53" t="s">
        <v>153</v>
      </c>
      <c r="K931" s="53">
        <v>3.2</v>
      </c>
      <c r="L931" s="53" t="s">
        <v>153</v>
      </c>
      <c r="M931" s="54">
        <v>0.4098148148148148</v>
      </c>
      <c r="N931" s="53">
        <v>4.8</v>
      </c>
      <c r="O931" s="53" t="s">
        <v>153</v>
      </c>
      <c r="P931" s="54">
        <v>0.41447916666666668</v>
      </c>
      <c r="Q931" s="53">
        <v>3</v>
      </c>
      <c r="R931" s="53" t="s">
        <v>156</v>
      </c>
      <c r="S931" s="53">
        <v>0.7</v>
      </c>
      <c r="T931" s="53">
        <v>78.900000000000006</v>
      </c>
      <c r="U931" s="53">
        <v>628</v>
      </c>
      <c r="V931" s="53">
        <v>257483</v>
      </c>
      <c r="W931" s="53">
        <v>429</v>
      </c>
      <c r="X931" s="53">
        <v>0.52100000000000002</v>
      </c>
      <c r="Y931" s="53">
        <v>19.190000000000001</v>
      </c>
      <c r="Z931" s="11">
        <f t="shared" si="2426"/>
        <v>71.399999999999991</v>
      </c>
      <c r="AA931" s="11">
        <f t="shared" si="2427"/>
        <v>0</v>
      </c>
      <c r="AB931" s="53">
        <f t="shared" si="2428"/>
        <v>0.20333264219723857</v>
      </c>
      <c r="AC931" s="63" t="s">
        <v>204</v>
      </c>
      <c r="AE931" s="11">
        <f t="shared" ref="AE931" si="2493">SUM(F931:F936)</f>
        <v>0</v>
      </c>
      <c r="AF931" s="11">
        <f t="shared" ref="AF931" si="2494">AVERAGE(AB931:AB936)</f>
        <v>0.20923849477518017</v>
      </c>
      <c r="AG931" s="11">
        <f t="shared" ref="AG931" si="2495">AVERAGE(G931:G936)</f>
        <v>9.3666666666666654</v>
      </c>
      <c r="AH931" s="11" t="e">
        <f t="shared" ref="AH931" si="2496">AVERAGE(AC931:AC936)</f>
        <v>#DIV/0!</v>
      </c>
      <c r="AI931" s="11">
        <f t="shared" ref="AI931" si="2497">AVERAGE(T931:T936)</f>
        <v>66.016666666666666</v>
      </c>
      <c r="AJ931" s="11">
        <f t="shared" ref="AJ931" si="2498">SUMIF(H931:H936,"&gt;0",H931:H936)</f>
        <v>0.48299999999999998</v>
      </c>
      <c r="AK931" s="17">
        <f t="shared" ref="AK931" si="2499">SUM(AA931:AA936)/60</f>
        <v>0</v>
      </c>
      <c r="AL931" s="17">
        <f t="shared" ref="AL931" si="2500">SUM(V931:V936)</f>
        <v>1054990</v>
      </c>
      <c r="AM931" s="17">
        <f t="shared" ref="AM931" si="2501">AVERAGE(W931:W936)</f>
        <v>293</v>
      </c>
      <c r="AN931" s="11">
        <f t="shared" ref="AN931" si="2502">AVERAGE(I931:I936)</f>
        <v>4.75</v>
      </c>
      <c r="AO931" s="11">
        <f t="shared" ref="AO931" si="2503">MAX(K931:K936)</f>
        <v>6</v>
      </c>
      <c r="AP931" s="13" t="str">
        <f t="shared" ref="AP931" ca="1" si="2504">INDIRECT(ADDRESS(MATCH(AO931,K931:K936,0)+A931-1,12))</f>
        <v>WSW</v>
      </c>
      <c r="AQ931" s="13">
        <f t="shared" ref="AQ931" ca="1" si="2505">INDIRECT(ADDRESS(MATCH(AO931,K931:K936,0)+A931-1,13))</f>
        <v>0.43193287037037037</v>
      </c>
      <c r="AR931" s="11">
        <f t="shared" ref="AR931" si="2506">MAX(N931:N936)</f>
        <v>12.3</v>
      </c>
      <c r="AS931" s="13" t="str">
        <f t="shared" ref="AS931" ca="1" si="2507">INDIRECT(ADDRESS(MATCH(AR931,N931:N936,0)+A931-1,15))</f>
        <v>WSW</v>
      </c>
      <c r="AT931" s="13">
        <f t="shared" ref="AT931" ca="1" si="2508">INDIRECT(ADDRESS(MATCH(AR931,N931:N936,0)+A931-1,16))</f>
        <v>0.42655092592592592</v>
      </c>
    </row>
    <row r="932" spans="1:46">
      <c r="A932" s="11">
        <v>932</v>
      </c>
      <c r="B932" s="57">
        <v>44933</v>
      </c>
      <c r="C932" s="54">
        <v>0.4236111111111111</v>
      </c>
      <c r="D932" s="53">
        <v>8.6999999999999993</v>
      </c>
      <c r="E932" s="53">
        <v>14</v>
      </c>
      <c r="F932" s="53">
        <v>0</v>
      </c>
      <c r="G932" s="53">
        <v>9.6</v>
      </c>
      <c r="H932" s="53">
        <v>0.113</v>
      </c>
      <c r="I932" s="53">
        <v>3.9</v>
      </c>
      <c r="J932" s="53" t="s">
        <v>160</v>
      </c>
      <c r="K932" s="53">
        <v>3.9</v>
      </c>
      <c r="L932" s="53" t="s">
        <v>160</v>
      </c>
      <c r="M932" s="54">
        <v>0.4236111111111111</v>
      </c>
      <c r="N932" s="53">
        <v>8.1</v>
      </c>
      <c r="O932" s="53" t="s">
        <v>161</v>
      </c>
      <c r="P932" s="54">
        <v>0.42357638888888888</v>
      </c>
      <c r="Q932" s="53">
        <v>7.6</v>
      </c>
      <c r="R932" s="53" t="s">
        <v>161</v>
      </c>
      <c r="S932" s="53">
        <v>1.6</v>
      </c>
      <c r="T932" s="53">
        <v>65</v>
      </c>
      <c r="U932" s="53">
        <v>296</v>
      </c>
      <c r="V932" s="53">
        <v>246407</v>
      </c>
      <c r="W932" s="53">
        <v>411</v>
      </c>
      <c r="X932" s="53">
        <v>0.52500000000000002</v>
      </c>
      <c r="Y932" s="53">
        <v>18.82</v>
      </c>
      <c r="Z932" s="11">
        <f t="shared" si="2426"/>
        <v>67.8</v>
      </c>
      <c r="AA932" s="11">
        <f t="shared" si="2427"/>
        <v>0</v>
      </c>
      <c r="AB932" s="53">
        <f t="shared" si="2428"/>
        <v>0.20533240200610328</v>
      </c>
      <c r="AC932" s="63" t="s">
        <v>204</v>
      </c>
    </row>
    <row r="933" spans="1:46">
      <c r="A933" s="11">
        <v>933</v>
      </c>
      <c r="B933" s="57">
        <v>44933</v>
      </c>
      <c r="C933" s="54">
        <v>0.43055555555555558</v>
      </c>
      <c r="D933" s="53">
        <v>9.1999999999999993</v>
      </c>
      <c r="E933" s="53">
        <v>13.7</v>
      </c>
      <c r="F933" s="53">
        <v>0</v>
      </c>
      <c r="G933" s="53">
        <v>9.6999999999999993</v>
      </c>
      <c r="H933" s="53">
        <v>0.114</v>
      </c>
      <c r="I933" s="53">
        <v>5.7</v>
      </c>
      <c r="J933" s="53" t="s">
        <v>161</v>
      </c>
      <c r="K933" s="53">
        <v>5.7</v>
      </c>
      <c r="L933" s="53" t="s">
        <v>161</v>
      </c>
      <c r="M933" s="54">
        <v>0.43050925925925926</v>
      </c>
      <c r="N933" s="53">
        <v>12.3</v>
      </c>
      <c r="O933" s="53" t="s">
        <v>161</v>
      </c>
      <c r="P933" s="54">
        <v>0.42655092592592592</v>
      </c>
      <c r="Q933" s="53">
        <v>7.4</v>
      </c>
      <c r="R933" s="53" t="s">
        <v>161</v>
      </c>
      <c r="S933" s="53">
        <v>1.8</v>
      </c>
      <c r="T933" s="53">
        <v>57.9</v>
      </c>
      <c r="U933" s="53">
        <v>200</v>
      </c>
      <c r="V933" s="53">
        <v>234197</v>
      </c>
      <c r="W933" s="53">
        <v>390</v>
      </c>
      <c r="X933" s="53">
        <v>0.53</v>
      </c>
      <c r="Y933" s="53">
        <v>18.850000000000001</v>
      </c>
      <c r="Z933" s="11">
        <f t="shared" si="2426"/>
        <v>68.400000000000006</v>
      </c>
      <c r="AA933" s="11">
        <f t="shared" si="2427"/>
        <v>0</v>
      </c>
      <c r="AB933" s="53">
        <f t="shared" si="2428"/>
        <v>0.20785298434011287</v>
      </c>
      <c r="AC933" s="63" t="s">
        <v>204</v>
      </c>
    </row>
    <row r="934" spans="1:46">
      <c r="A934" s="11">
        <v>934</v>
      </c>
      <c r="B934" s="57">
        <v>44933</v>
      </c>
      <c r="C934" s="54">
        <v>0.4375</v>
      </c>
      <c r="D934" s="53">
        <v>9.5</v>
      </c>
      <c r="E934" s="53">
        <v>13.6</v>
      </c>
      <c r="F934" s="53">
        <v>0</v>
      </c>
      <c r="G934" s="53">
        <v>9.6999999999999993</v>
      </c>
      <c r="H934" s="53">
        <v>5.8000000000000003E-2</v>
      </c>
      <c r="I934" s="53">
        <v>5.2</v>
      </c>
      <c r="J934" s="53" t="s">
        <v>161</v>
      </c>
      <c r="K934" s="53">
        <v>6</v>
      </c>
      <c r="L934" s="53" t="s">
        <v>161</v>
      </c>
      <c r="M934" s="54">
        <v>0.43193287037037037</v>
      </c>
      <c r="N934" s="53">
        <v>9.4</v>
      </c>
      <c r="O934" s="53" t="s">
        <v>160</v>
      </c>
      <c r="P934" s="54">
        <v>0.43114583333333334</v>
      </c>
      <c r="Q934" s="53">
        <v>2.8</v>
      </c>
      <c r="R934" s="53" t="s">
        <v>154</v>
      </c>
      <c r="S934" s="53">
        <v>1.7</v>
      </c>
      <c r="T934" s="53">
        <v>63.3</v>
      </c>
      <c r="U934" s="53">
        <v>227</v>
      </c>
      <c r="V934" s="53">
        <v>131029</v>
      </c>
      <c r="W934" s="53">
        <v>218</v>
      </c>
      <c r="X934" s="53">
        <v>0.53500000000000003</v>
      </c>
      <c r="Y934" s="53">
        <v>18.97</v>
      </c>
      <c r="Z934" s="11">
        <f t="shared" si="2426"/>
        <v>34.799999999999997</v>
      </c>
      <c r="AA934" s="11">
        <f t="shared" si="2427"/>
        <v>0</v>
      </c>
      <c r="AB934" s="53">
        <f t="shared" si="2428"/>
        <v>0.21039668257131477</v>
      </c>
      <c r="AC934" s="63" t="s">
        <v>204</v>
      </c>
    </row>
    <row r="935" spans="1:46">
      <c r="A935" s="11">
        <v>935</v>
      </c>
      <c r="B935" s="57">
        <v>44933</v>
      </c>
      <c r="C935" s="54">
        <v>0.44444444444444442</v>
      </c>
      <c r="D935" s="53">
        <v>9.8000000000000007</v>
      </c>
      <c r="E935" s="53">
        <v>13.5</v>
      </c>
      <c r="F935" s="53">
        <v>0</v>
      </c>
      <c r="G935" s="53">
        <v>9.3000000000000007</v>
      </c>
      <c r="H935" s="53">
        <v>4.5999999999999999E-2</v>
      </c>
      <c r="I935" s="53">
        <v>5.5</v>
      </c>
      <c r="J935" s="53" t="s">
        <v>161</v>
      </c>
      <c r="K935" s="53">
        <v>5.7</v>
      </c>
      <c r="L935" s="53" t="s">
        <v>161</v>
      </c>
      <c r="M935" s="54">
        <v>0.44280092592592596</v>
      </c>
      <c r="N935" s="53">
        <v>11.5</v>
      </c>
      <c r="O935" s="53" t="s">
        <v>161</v>
      </c>
      <c r="P935" s="54">
        <v>0.4440972222222222</v>
      </c>
      <c r="Q935" s="53">
        <v>7.4</v>
      </c>
      <c r="R935" s="53" t="s">
        <v>154</v>
      </c>
      <c r="S935" s="53">
        <v>1.6</v>
      </c>
      <c r="T935" s="53">
        <v>65.2</v>
      </c>
      <c r="U935" s="53">
        <v>176</v>
      </c>
      <c r="V935" s="53">
        <v>106151</v>
      </c>
      <c r="W935" s="53">
        <v>177</v>
      </c>
      <c r="X935" s="53">
        <v>0.54</v>
      </c>
      <c r="Y935" s="53">
        <v>18.95</v>
      </c>
      <c r="Z935" s="11">
        <f t="shared" si="2426"/>
        <v>27.599999999999998</v>
      </c>
      <c r="AA935" s="11">
        <f t="shared" si="2427"/>
        <v>0</v>
      </c>
      <c r="AB935" s="53">
        <f t="shared" si="2428"/>
        <v>0.21296337024851208</v>
      </c>
      <c r="AC935" s="63" t="s">
        <v>204</v>
      </c>
    </row>
    <row r="936" spans="1:46">
      <c r="A936" s="11">
        <v>936</v>
      </c>
      <c r="B936" s="57">
        <v>44933</v>
      </c>
      <c r="C936" s="54">
        <v>0.4513888888888889</v>
      </c>
      <c r="D936" s="53">
        <v>9.9</v>
      </c>
      <c r="E936" s="53">
        <v>13.3</v>
      </c>
      <c r="F936" s="53">
        <v>0</v>
      </c>
      <c r="G936" s="53">
        <v>9.1</v>
      </c>
      <c r="H936" s="53">
        <v>3.3000000000000002E-2</v>
      </c>
      <c r="I936" s="53">
        <v>5.4</v>
      </c>
      <c r="J936" s="53" t="s">
        <v>154</v>
      </c>
      <c r="K936" s="53">
        <v>5.7</v>
      </c>
      <c r="L936" s="53" t="s">
        <v>154</v>
      </c>
      <c r="M936" s="54">
        <v>0.4508564814814815</v>
      </c>
      <c r="N936" s="53">
        <v>8.4</v>
      </c>
      <c r="O936" s="53" t="s">
        <v>161</v>
      </c>
      <c r="P936" s="54">
        <v>0.44828703703703704</v>
      </c>
      <c r="Q936" s="53">
        <v>6.6</v>
      </c>
      <c r="R936" s="53" t="s">
        <v>158</v>
      </c>
      <c r="S936" s="53">
        <v>1.2</v>
      </c>
      <c r="T936" s="53">
        <v>65.8</v>
      </c>
      <c r="U936" s="53">
        <v>141</v>
      </c>
      <c r="V936" s="53">
        <v>79723</v>
      </c>
      <c r="W936" s="53">
        <v>133</v>
      </c>
      <c r="X936" s="53">
        <v>0.54500000000000004</v>
      </c>
      <c r="Y936" s="53">
        <v>18.899999999999999</v>
      </c>
      <c r="Z936" s="11">
        <f t="shared" si="2426"/>
        <v>19.799999999999997</v>
      </c>
      <c r="AA936" s="11">
        <f t="shared" si="2427"/>
        <v>0</v>
      </c>
      <c r="AB936" s="53">
        <f t="shared" si="2428"/>
        <v>0.21555288728779951</v>
      </c>
      <c r="AC936" s="63" t="s">
        <v>204</v>
      </c>
    </row>
    <row r="937" spans="1:46">
      <c r="A937" s="11">
        <v>937</v>
      </c>
      <c r="B937" s="57">
        <v>44933</v>
      </c>
      <c r="C937" s="54">
        <v>0.45833333333333331</v>
      </c>
      <c r="D937" s="53">
        <v>10</v>
      </c>
      <c r="E937" s="53">
        <v>13.6</v>
      </c>
      <c r="F937" s="53">
        <v>0</v>
      </c>
      <c r="G937" s="53">
        <v>9.1</v>
      </c>
      <c r="H937" s="53">
        <v>7.0000000000000007E-2</v>
      </c>
      <c r="I937" s="53">
        <v>5.3</v>
      </c>
      <c r="J937" s="53" t="s">
        <v>154</v>
      </c>
      <c r="K937" s="53">
        <v>5.6</v>
      </c>
      <c r="L937" s="53" t="s">
        <v>154</v>
      </c>
      <c r="M937" s="54">
        <v>0.4533449074074074</v>
      </c>
      <c r="N937" s="53">
        <v>10.5</v>
      </c>
      <c r="O937" s="53" t="s">
        <v>154</v>
      </c>
      <c r="P937" s="54">
        <v>0.45825231481481482</v>
      </c>
      <c r="Q937" s="53">
        <v>9.4</v>
      </c>
      <c r="R937" s="53" t="s">
        <v>154</v>
      </c>
      <c r="S937" s="53">
        <v>1.4</v>
      </c>
      <c r="T937" s="53">
        <v>63.9</v>
      </c>
      <c r="U937" s="53">
        <v>311</v>
      </c>
      <c r="V937" s="53">
        <v>153617</v>
      </c>
      <c r="W937" s="53">
        <v>256</v>
      </c>
      <c r="X937" s="53">
        <v>0.54900000000000004</v>
      </c>
      <c r="Y937" s="53">
        <v>19.010000000000002</v>
      </c>
      <c r="Z937" s="11">
        <f t="shared" si="2426"/>
        <v>42.000000000000007</v>
      </c>
      <c r="AA937" s="11">
        <f t="shared" si="2427"/>
        <v>0</v>
      </c>
      <c r="AB937" s="53">
        <f t="shared" si="2428"/>
        <v>0.21764080995625498</v>
      </c>
      <c r="AC937" s="63" t="s">
        <v>204</v>
      </c>
      <c r="AE937" s="11">
        <f t="shared" ref="AE937" si="2509">SUM(F937:F942)</f>
        <v>0</v>
      </c>
      <c r="AF937" s="11">
        <f t="shared" ref="AF937" si="2510">AVERAGE(AB937:AB942)</f>
        <v>0.22240568448248879</v>
      </c>
      <c r="AG937" s="11">
        <f t="shared" ref="AG937" si="2511">AVERAGE(G937:G942)</f>
        <v>9.3333333333333321</v>
      </c>
      <c r="AH937" s="11" t="e">
        <f t="shared" ref="AH937" si="2512">AVERAGE(AC937:AC942)</f>
        <v>#DIV/0!</v>
      </c>
      <c r="AI937" s="11">
        <f t="shared" ref="AI937" si="2513">AVERAGE(T937:T942)</f>
        <v>59.650000000000006</v>
      </c>
      <c r="AJ937" s="11">
        <f t="shared" ref="AJ937" si="2514">SUMIF(H937:H942,"&gt;0",H937:H942)</f>
        <v>0.65900000000000003</v>
      </c>
      <c r="AK937" s="17">
        <f t="shared" ref="AK937" si="2515">SUM(AA937:AA942)/60</f>
        <v>0</v>
      </c>
      <c r="AL937" s="17">
        <f t="shared" ref="AL937" si="2516">SUM(V937:V942)</f>
        <v>1411549</v>
      </c>
      <c r="AM937" s="17">
        <f t="shared" ref="AM937" si="2517">AVERAGE(W937:W942)</f>
        <v>392</v>
      </c>
      <c r="AN937" s="11">
        <f t="shared" ref="AN937" si="2518">AVERAGE(I937:I942)</f>
        <v>5.3000000000000007</v>
      </c>
      <c r="AO937" s="11">
        <f t="shared" ref="AO937" si="2519">MAX(K937:K942)</f>
        <v>6.3</v>
      </c>
      <c r="AP937" s="13" t="str">
        <f t="shared" ref="AP937" ca="1" si="2520">INDIRECT(ADDRESS(MATCH(AO937,K937:K942,0)+A937-1,12))</f>
        <v>W</v>
      </c>
      <c r="AQ937" s="13">
        <f t="shared" ref="AQ937" ca="1" si="2521">INDIRECT(ADDRESS(MATCH(AO937,K937:K942,0)+A937-1,13))</f>
        <v>0.46341435185185187</v>
      </c>
      <c r="AR937" s="11">
        <f t="shared" ref="AR937" si="2522">MAX(N937:N942)</f>
        <v>12</v>
      </c>
      <c r="AS937" s="13" t="str">
        <f t="shared" ref="AS937" ca="1" si="2523">INDIRECT(ADDRESS(MATCH(AR937,N937:N942,0)+A937-1,15))</f>
        <v>WSW</v>
      </c>
      <c r="AT937" s="13">
        <f t="shared" ref="AT937" ca="1" si="2524">INDIRECT(ADDRESS(MATCH(AR937,N937:N942,0)+A937-1,16))</f>
        <v>0.47750000000000004</v>
      </c>
    </row>
    <row r="938" spans="1:46">
      <c r="A938" s="11">
        <v>938</v>
      </c>
      <c r="B938" s="57">
        <v>44933</v>
      </c>
      <c r="C938" s="54">
        <v>0.46527777777777773</v>
      </c>
      <c r="D938" s="53">
        <v>9.9</v>
      </c>
      <c r="E938" s="53">
        <v>13.6</v>
      </c>
      <c r="F938" s="53">
        <v>0</v>
      </c>
      <c r="G938" s="53">
        <v>9.1999999999999993</v>
      </c>
      <c r="H938" s="53">
        <v>8.7999999999999995E-2</v>
      </c>
      <c r="I938" s="53">
        <v>6.2</v>
      </c>
      <c r="J938" s="53" t="s">
        <v>154</v>
      </c>
      <c r="K938" s="53">
        <v>6.3</v>
      </c>
      <c r="L938" s="53" t="s">
        <v>154</v>
      </c>
      <c r="M938" s="54">
        <v>0.46341435185185187</v>
      </c>
      <c r="N938" s="53">
        <v>10.9</v>
      </c>
      <c r="O938" s="53" t="s">
        <v>154</v>
      </c>
      <c r="P938" s="54">
        <v>0.45840277777777777</v>
      </c>
      <c r="Q938" s="53">
        <v>7.8</v>
      </c>
      <c r="R938" s="53" t="s">
        <v>154</v>
      </c>
      <c r="S938" s="53">
        <v>1.6</v>
      </c>
      <c r="T938" s="53">
        <v>61.8</v>
      </c>
      <c r="U938" s="53">
        <v>317</v>
      </c>
      <c r="V938" s="53">
        <v>187527</v>
      </c>
      <c r="W938" s="53">
        <v>313</v>
      </c>
      <c r="X938" s="53">
        <v>0.55300000000000005</v>
      </c>
      <c r="Y938" s="53">
        <v>18.97</v>
      </c>
      <c r="Z938" s="11">
        <f t="shared" si="2426"/>
        <v>52.79999999999999</v>
      </c>
      <c r="AA938" s="11">
        <f t="shared" si="2427"/>
        <v>0</v>
      </c>
      <c r="AB938" s="53">
        <f t="shared" si="2428"/>
        <v>0.2197431085050443</v>
      </c>
      <c r="AC938" s="63" t="s">
        <v>204</v>
      </c>
    </row>
    <row r="939" spans="1:46">
      <c r="A939" s="11">
        <v>939</v>
      </c>
      <c r="B939" s="57">
        <v>44933</v>
      </c>
      <c r="C939" s="54">
        <v>0.47222222222222227</v>
      </c>
      <c r="D939" s="53">
        <v>9.9</v>
      </c>
      <c r="E939" s="53">
        <v>13.7</v>
      </c>
      <c r="F939" s="53">
        <v>0</v>
      </c>
      <c r="G939" s="53">
        <v>8.9</v>
      </c>
      <c r="H939" s="53">
        <v>6.9000000000000006E-2</v>
      </c>
      <c r="I939" s="53">
        <v>4.3</v>
      </c>
      <c r="J939" s="53" t="s">
        <v>154</v>
      </c>
      <c r="K939" s="53">
        <v>6.2</v>
      </c>
      <c r="L939" s="53" t="s">
        <v>154</v>
      </c>
      <c r="M939" s="54">
        <v>0.46528935185185188</v>
      </c>
      <c r="N939" s="53">
        <v>7.6</v>
      </c>
      <c r="O939" s="53" t="s">
        <v>154</v>
      </c>
      <c r="P939" s="54">
        <v>0.46940972222222221</v>
      </c>
      <c r="Q939" s="53">
        <v>4.2</v>
      </c>
      <c r="R939" s="53" t="s">
        <v>158</v>
      </c>
      <c r="S939" s="53">
        <v>1.2</v>
      </c>
      <c r="T939" s="53">
        <v>63.8</v>
      </c>
      <c r="U939" s="53">
        <v>227</v>
      </c>
      <c r="V939" s="53">
        <v>154984</v>
      </c>
      <c r="W939" s="53">
        <v>258</v>
      </c>
      <c r="X939" s="53">
        <v>0.55700000000000005</v>
      </c>
      <c r="Y939" s="53">
        <v>18.989999999999998</v>
      </c>
      <c r="Z939" s="11">
        <f t="shared" si="2426"/>
        <v>41.400000000000006</v>
      </c>
      <c r="AA939" s="11">
        <f t="shared" si="2427"/>
        <v>0</v>
      </c>
      <c r="AB939" s="53">
        <f t="shared" si="2428"/>
        <v>0.22185965851442663</v>
      </c>
      <c r="AC939" s="63" t="s">
        <v>204</v>
      </c>
    </row>
    <row r="940" spans="1:46">
      <c r="A940" s="11">
        <v>940</v>
      </c>
      <c r="B940" s="57">
        <v>44933</v>
      </c>
      <c r="C940" s="54">
        <v>0.47916666666666669</v>
      </c>
      <c r="D940" s="53">
        <v>9.8000000000000007</v>
      </c>
      <c r="E940" s="53">
        <v>14.7</v>
      </c>
      <c r="F940" s="53">
        <v>0</v>
      </c>
      <c r="G940" s="53">
        <v>9.1999999999999993</v>
      </c>
      <c r="H940" s="53">
        <v>6.9000000000000006E-2</v>
      </c>
      <c r="I940" s="53">
        <v>4.8</v>
      </c>
      <c r="J940" s="53" t="s">
        <v>154</v>
      </c>
      <c r="K940" s="53">
        <v>4.8</v>
      </c>
      <c r="L940" s="53" t="s">
        <v>154</v>
      </c>
      <c r="M940" s="54">
        <v>0.47916666666666669</v>
      </c>
      <c r="N940" s="53">
        <v>12</v>
      </c>
      <c r="O940" s="53" t="s">
        <v>161</v>
      </c>
      <c r="P940" s="54">
        <v>0.47750000000000004</v>
      </c>
      <c r="Q940" s="53">
        <v>4.5999999999999996</v>
      </c>
      <c r="R940" s="53" t="s">
        <v>161</v>
      </c>
      <c r="S940" s="53">
        <v>1.7</v>
      </c>
      <c r="T940" s="53">
        <v>58.4</v>
      </c>
      <c r="U940" s="53">
        <v>412</v>
      </c>
      <c r="V940" s="53">
        <v>169171</v>
      </c>
      <c r="W940" s="53">
        <v>282</v>
      </c>
      <c r="X940" s="53">
        <v>0.56000000000000005</v>
      </c>
      <c r="Y940" s="53">
        <v>19.25</v>
      </c>
      <c r="Z940" s="11">
        <f t="shared" si="2426"/>
        <v>41.400000000000006</v>
      </c>
      <c r="AA940" s="11">
        <f t="shared" si="2427"/>
        <v>0</v>
      </c>
      <c r="AB940" s="53">
        <f t="shared" si="2428"/>
        <v>0.2234563422904319</v>
      </c>
      <c r="AC940" s="63" t="s">
        <v>204</v>
      </c>
    </row>
    <row r="941" spans="1:46">
      <c r="A941" s="11">
        <v>941</v>
      </c>
      <c r="B941" s="57">
        <v>44933</v>
      </c>
      <c r="C941" s="54">
        <v>0.4861111111111111</v>
      </c>
      <c r="D941" s="53">
        <v>9.9</v>
      </c>
      <c r="E941" s="53">
        <v>14.7</v>
      </c>
      <c r="F941" s="53">
        <v>0</v>
      </c>
      <c r="G941" s="53">
        <v>9.6999999999999993</v>
      </c>
      <c r="H941" s="53">
        <v>0.17</v>
      </c>
      <c r="I941" s="53">
        <v>5.6</v>
      </c>
      <c r="J941" s="53" t="s">
        <v>161</v>
      </c>
      <c r="K941" s="53">
        <v>5.6</v>
      </c>
      <c r="L941" s="53" t="s">
        <v>161</v>
      </c>
      <c r="M941" s="54">
        <v>0.4861111111111111</v>
      </c>
      <c r="N941" s="53">
        <v>9.6999999999999993</v>
      </c>
      <c r="O941" s="53" t="s">
        <v>161</v>
      </c>
      <c r="P941" s="54">
        <v>0.48457175925925927</v>
      </c>
      <c r="Q941" s="53">
        <v>7.6</v>
      </c>
      <c r="R941" s="53" t="s">
        <v>154</v>
      </c>
      <c r="S941" s="53">
        <v>1.7</v>
      </c>
      <c r="T941" s="53">
        <v>55.4</v>
      </c>
      <c r="U941" s="53">
        <v>896</v>
      </c>
      <c r="V941" s="53">
        <v>347565</v>
      </c>
      <c r="W941" s="53">
        <v>579</v>
      </c>
      <c r="X941" s="53">
        <v>0.56299999999999994</v>
      </c>
      <c r="Y941" s="53">
        <v>19.260000000000002</v>
      </c>
      <c r="Z941" s="11">
        <f t="shared" si="2426"/>
        <v>102.00000000000001</v>
      </c>
      <c r="AA941" s="11">
        <f t="shared" si="2427"/>
        <v>0</v>
      </c>
      <c r="AB941" s="53">
        <f t="shared" si="2428"/>
        <v>0.22506090512047727</v>
      </c>
      <c r="AC941" s="63" t="s">
        <v>204</v>
      </c>
    </row>
    <row r="942" spans="1:46">
      <c r="A942" s="11">
        <v>942</v>
      </c>
      <c r="B942" s="57">
        <v>44933</v>
      </c>
      <c r="C942" s="54">
        <v>0.49305555555555558</v>
      </c>
      <c r="D942" s="53">
        <v>10.1</v>
      </c>
      <c r="E942" s="53">
        <v>14.6</v>
      </c>
      <c r="F942" s="53">
        <v>0</v>
      </c>
      <c r="G942" s="53">
        <v>9.9</v>
      </c>
      <c r="H942" s="53">
        <v>0.193</v>
      </c>
      <c r="I942" s="53">
        <v>5.6</v>
      </c>
      <c r="J942" s="53" t="s">
        <v>161</v>
      </c>
      <c r="K942" s="53">
        <v>6</v>
      </c>
      <c r="L942" s="53" t="s">
        <v>161</v>
      </c>
      <c r="M942" s="54">
        <v>0.48952546296296301</v>
      </c>
      <c r="N942" s="53">
        <v>10.1</v>
      </c>
      <c r="O942" s="53" t="s">
        <v>161</v>
      </c>
      <c r="P942" s="54">
        <v>0.49247685185185186</v>
      </c>
      <c r="Q942" s="53">
        <v>6.1</v>
      </c>
      <c r="R942" s="53" t="s">
        <v>161</v>
      </c>
      <c r="S942" s="53">
        <v>1.5</v>
      </c>
      <c r="T942" s="53">
        <v>54.6</v>
      </c>
      <c r="U942" s="53">
        <v>390</v>
      </c>
      <c r="V942" s="53">
        <v>398685</v>
      </c>
      <c r="W942" s="53">
        <v>664</v>
      </c>
      <c r="X942" s="53">
        <v>0.56599999999999995</v>
      </c>
      <c r="Y942" s="53">
        <v>19.190000000000001</v>
      </c>
      <c r="Z942" s="11">
        <f t="shared" si="2426"/>
        <v>115.80000000000001</v>
      </c>
      <c r="AA942" s="11">
        <f t="shared" si="2427"/>
        <v>0</v>
      </c>
      <c r="AB942" s="53">
        <f t="shared" si="2428"/>
        <v>0.22667328250829788</v>
      </c>
      <c r="AC942" s="63" t="s">
        <v>204</v>
      </c>
    </row>
    <row r="943" spans="1:46">
      <c r="A943" s="11">
        <v>943</v>
      </c>
      <c r="B943" s="57">
        <v>44933</v>
      </c>
      <c r="C943" s="54">
        <v>0.5</v>
      </c>
      <c r="D943" s="53">
        <v>10.199999999999999</v>
      </c>
      <c r="E943" s="53">
        <v>14.7</v>
      </c>
      <c r="F943" s="53">
        <v>0</v>
      </c>
      <c r="G943" s="53">
        <v>9.4</v>
      </c>
      <c r="H943" s="53">
        <v>8.4000000000000005E-2</v>
      </c>
      <c r="I943" s="53">
        <v>5.8</v>
      </c>
      <c r="J943" s="53" t="s">
        <v>161</v>
      </c>
      <c r="K943" s="53">
        <v>6.2</v>
      </c>
      <c r="L943" s="53" t="s">
        <v>161</v>
      </c>
      <c r="M943" s="54">
        <v>0.49802083333333336</v>
      </c>
      <c r="N943" s="53">
        <v>9.4</v>
      </c>
      <c r="O943" s="53" t="s">
        <v>160</v>
      </c>
      <c r="P943" s="54">
        <v>0.49745370370370368</v>
      </c>
      <c r="Q943" s="53">
        <v>5.0999999999999996</v>
      </c>
      <c r="R943" s="53" t="s">
        <v>161</v>
      </c>
      <c r="S943" s="53">
        <v>1.4</v>
      </c>
      <c r="T943" s="53">
        <v>58.2</v>
      </c>
      <c r="U943" s="53">
        <v>274</v>
      </c>
      <c r="V943" s="53">
        <v>209602</v>
      </c>
      <c r="W943" s="53">
        <v>349</v>
      </c>
      <c r="X943" s="53">
        <v>0.56799999999999995</v>
      </c>
      <c r="Y943" s="53">
        <v>19.13</v>
      </c>
      <c r="Z943" s="11">
        <f t="shared" si="2426"/>
        <v>50.4</v>
      </c>
      <c r="AA943" s="11">
        <f t="shared" si="2427"/>
        <v>0</v>
      </c>
      <c r="AB943" s="53">
        <f t="shared" si="2428"/>
        <v>0.22775250893516602</v>
      </c>
      <c r="AC943" s="63" t="s">
        <v>204</v>
      </c>
      <c r="AE943" s="11">
        <f t="shared" ref="AE943" si="2525">SUM(F943:F948)</f>
        <v>0.5</v>
      </c>
      <c r="AF943" s="11">
        <f t="shared" ref="AF943" si="2526">AVERAGE(AB943:AB948)</f>
        <v>0.23037829862512904</v>
      </c>
      <c r="AG943" s="11">
        <f t="shared" ref="AG943" si="2527">AVERAGE(G943:G948)</f>
        <v>10.083333333333334</v>
      </c>
      <c r="AH943" s="11" t="e">
        <f t="shared" ref="AH943" si="2528">AVERAGE(AC943:AC948)</f>
        <v>#DIV/0!</v>
      </c>
      <c r="AI943" s="11">
        <f t="shared" ref="AI943" si="2529">AVERAGE(T943:T948)</f>
        <v>52.033333333333331</v>
      </c>
      <c r="AJ943" s="11">
        <f t="shared" ref="AJ943" si="2530">SUMIF(H943:H948,"&gt;0",H943:H948)</f>
        <v>1.18</v>
      </c>
      <c r="AK943" s="17">
        <f t="shared" ref="AK943" si="2531">SUM(AA943:AA948)/60</f>
        <v>0.5</v>
      </c>
      <c r="AL943" s="17">
        <f t="shared" ref="AL943" si="2532">SUM(V943:V948)</f>
        <v>2388804</v>
      </c>
      <c r="AM943" s="17">
        <f t="shared" ref="AM943" si="2533">AVERAGE(W943:W948)</f>
        <v>663.5</v>
      </c>
      <c r="AN943" s="11">
        <f t="shared" ref="AN943" si="2534">AVERAGE(I943:I948)</f>
        <v>5.75</v>
      </c>
      <c r="AO943" s="11">
        <f t="shared" ref="AO943" si="2535">MAX(K943:K948)</f>
        <v>6.5</v>
      </c>
      <c r="AP943" s="13" t="str">
        <f t="shared" ref="AP943" ca="1" si="2536">INDIRECT(ADDRESS(MATCH(AO943,K943:K948,0)+A943-1,12))</f>
        <v>W</v>
      </c>
      <c r="AQ943" s="13">
        <f t="shared" ref="AQ943" ca="1" si="2537">INDIRECT(ADDRESS(MATCH(AO943,K943:K948,0)+A943-1,13))</f>
        <v>0.51728009259259256</v>
      </c>
      <c r="AR943" s="11">
        <f t="shared" ref="AR943" si="2538">MAX(N943:N948)</f>
        <v>10.6</v>
      </c>
      <c r="AS943" s="13" t="str">
        <f t="shared" ref="AS943" ca="1" si="2539">INDIRECT(ADDRESS(MATCH(AR943,N943:N948,0)+A943-1,15))</f>
        <v>WSW</v>
      </c>
      <c r="AT943" s="13">
        <f t="shared" ref="AT943" ca="1" si="2540">INDIRECT(ADDRESS(MATCH(AR943,N943:N948,0)+A943-1,16))</f>
        <v>0.51104166666666673</v>
      </c>
    </row>
    <row r="944" spans="1:46">
      <c r="A944" s="11">
        <v>944</v>
      </c>
      <c r="B944" s="57">
        <v>44933</v>
      </c>
      <c r="C944" s="54">
        <v>0.50694444444444442</v>
      </c>
      <c r="D944" s="53">
        <v>10.4</v>
      </c>
      <c r="E944" s="53">
        <v>14.7</v>
      </c>
      <c r="F944" s="53">
        <v>0</v>
      </c>
      <c r="G944" s="53">
        <v>9.6999999999999993</v>
      </c>
      <c r="H944" s="53">
        <v>0.127</v>
      </c>
      <c r="I944" s="53">
        <v>5.9</v>
      </c>
      <c r="J944" s="53" t="s">
        <v>161</v>
      </c>
      <c r="K944" s="53">
        <v>5.9</v>
      </c>
      <c r="L944" s="53" t="s">
        <v>161</v>
      </c>
      <c r="M944" s="54">
        <v>0.5068287037037037</v>
      </c>
      <c r="N944" s="53">
        <v>10.4</v>
      </c>
      <c r="O944" s="53" t="s">
        <v>154</v>
      </c>
      <c r="P944" s="54">
        <v>0.50305555555555559</v>
      </c>
      <c r="Q944" s="53">
        <v>4.3</v>
      </c>
      <c r="R944" s="53" t="s">
        <v>161</v>
      </c>
      <c r="S944" s="53">
        <v>1.6</v>
      </c>
      <c r="T944" s="53">
        <v>53.4</v>
      </c>
      <c r="U944" s="53">
        <v>384</v>
      </c>
      <c r="V944" s="53">
        <v>275997</v>
      </c>
      <c r="W944" s="53">
        <v>460</v>
      </c>
      <c r="X944" s="53">
        <v>0.57099999999999995</v>
      </c>
      <c r="Y944" s="53">
        <v>19.170000000000002</v>
      </c>
      <c r="Z944" s="11">
        <f t="shared" si="2426"/>
        <v>76.2</v>
      </c>
      <c r="AA944" s="11">
        <f t="shared" si="2427"/>
        <v>0</v>
      </c>
      <c r="AB944" s="53">
        <f t="shared" si="2428"/>
        <v>0.22937775894494755</v>
      </c>
      <c r="AC944" s="63" t="s">
        <v>204</v>
      </c>
    </row>
    <row r="945" spans="1:46">
      <c r="A945" s="11">
        <v>945</v>
      </c>
      <c r="B945" s="57">
        <v>44933</v>
      </c>
      <c r="C945" s="54">
        <v>0.51388888888888895</v>
      </c>
      <c r="D945" s="53">
        <v>10.5</v>
      </c>
      <c r="E945" s="53">
        <v>14.7</v>
      </c>
      <c r="F945" s="53">
        <v>0</v>
      </c>
      <c r="G945" s="53">
        <v>10.4</v>
      </c>
      <c r="H945" s="53">
        <v>0.28799999999999998</v>
      </c>
      <c r="I945" s="53">
        <v>5.9</v>
      </c>
      <c r="J945" s="53" t="s">
        <v>154</v>
      </c>
      <c r="K945" s="53">
        <v>5.9</v>
      </c>
      <c r="L945" s="53" t="s">
        <v>161</v>
      </c>
      <c r="M945" s="54">
        <v>0.50944444444444448</v>
      </c>
      <c r="N945" s="53">
        <v>10.6</v>
      </c>
      <c r="O945" s="53" t="s">
        <v>161</v>
      </c>
      <c r="P945" s="54">
        <v>0.51104166666666673</v>
      </c>
      <c r="Q945" s="53">
        <v>4.9000000000000004</v>
      </c>
      <c r="R945" s="53" t="s">
        <v>154</v>
      </c>
      <c r="S945" s="53">
        <v>1.6</v>
      </c>
      <c r="T945" s="53">
        <v>48.7</v>
      </c>
      <c r="U945" s="53">
        <v>959</v>
      </c>
      <c r="V945" s="53">
        <v>542822</v>
      </c>
      <c r="W945" s="53">
        <v>905</v>
      </c>
      <c r="X945" s="53">
        <v>0.57199999999999995</v>
      </c>
      <c r="Y945" s="53">
        <v>19.16</v>
      </c>
      <c r="Z945" s="11">
        <f t="shared" si="2426"/>
        <v>172.8</v>
      </c>
      <c r="AA945" s="11">
        <f t="shared" si="2427"/>
        <v>10</v>
      </c>
      <c r="AB945" s="53">
        <f t="shared" si="2428"/>
        <v>0.22992120768987884</v>
      </c>
      <c r="AC945" s="63" t="s">
        <v>204</v>
      </c>
    </row>
    <row r="946" spans="1:46">
      <c r="A946" s="11">
        <v>946</v>
      </c>
      <c r="B946" s="57">
        <v>44933</v>
      </c>
      <c r="C946" s="54">
        <v>0.52083333333333337</v>
      </c>
      <c r="D946" s="53">
        <v>10.9</v>
      </c>
      <c r="E946" s="53">
        <v>14.6</v>
      </c>
      <c r="F946" s="53">
        <v>0</v>
      </c>
      <c r="G946" s="53">
        <v>10.8</v>
      </c>
      <c r="H946" s="53">
        <v>0.29799999999999999</v>
      </c>
      <c r="I946" s="53">
        <v>5.7</v>
      </c>
      <c r="J946" s="53" t="s">
        <v>161</v>
      </c>
      <c r="K946" s="53">
        <v>6.5</v>
      </c>
      <c r="L946" s="53" t="s">
        <v>154</v>
      </c>
      <c r="M946" s="54">
        <v>0.51728009259259256</v>
      </c>
      <c r="N946" s="53">
        <v>10.1</v>
      </c>
      <c r="O946" s="53" t="s">
        <v>161</v>
      </c>
      <c r="P946" s="54">
        <v>0.51696759259259262</v>
      </c>
      <c r="Q946" s="53">
        <v>6</v>
      </c>
      <c r="R946" s="53" t="s">
        <v>154</v>
      </c>
      <c r="S946" s="53">
        <v>1.4</v>
      </c>
      <c r="T946" s="53">
        <v>50.5</v>
      </c>
      <c r="U946" s="53">
        <v>963</v>
      </c>
      <c r="V946" s="53">
        <v>573185</v>
      </c>
      <c r="W946" s="53">
        <v>955</v>
      </c>
      <c r="X946" s="53">
        <v>0.57399999999999995</v>
      </c>
      <c r="Y946" s="53">
        <v>19.190000000000001</v>
      </c>
      <c r="Z946" s="11">
        <f t="shared" si="2426"/>
        <v>178.8</v>
      </c>
      <c r="AA946" s="11">
        <f t="shared" si="2427"/>
        <v>10</v>
      </c>
      <c r="AB946" s="53">
        <f t="shared" si="2428"/>
        <v>0.23101063685672779</v>
      </c>
      <c r="AC946" s="63" t="s">
        <v>204</v>
      </c>
    </row>
    <row r="947" spans="1:46">
      <c r="A947" s="11">
        <v>947</v>
      </c>
      <c r="B947" s="57">
        <v>44933</v>
      </c>
      <c r="C947" s="54">
        <v>0.52777777777777779</v>
      </c>
      <c r="D947" s="53">
        <v>11.2</v>
      </c>
      <c r="E947" s="53">
        <v>14.6</v>
      </c>
      <c r="F947" s="53">
        <v>0.5</v>
      </c>
      <c r="G947" s="53">
        <v>9.9</v>
      </c>
      <c r="H947" s="53">
        <v>0.18099999999999999</v>
      </c>
      <c r="I947" s="53">
        <v>5.9</v>
      </c>
      <c r="J947" s="53" t="s">
        <v>154</v>
      </c>
      <c r="K947" s="53">
        <v>6</v>
      </c>
      <c r="L947" s="53" t="s">
        <v>161</v>
      </c>
      <c r="M947" s="54">
        <v>0.52656249999999993</v>
      </c>
      <c r="N947" s="53">
        <v>8.4</v>
      </c>
      <c r="O947" s="53" t="s">
        <v>154</v>
      </c>
      <c r="P947" s="54">
        <v>0.52601851851851855</v>
      </c>
      <c r="Q947" s="53">
        <v>5.4</v>
      </c>
      <c r="R947" s="53" t="s">
        <v>154</v>
      </c>
      <c r="S947" s="53">
        <v>1.1000000000000001</v>
      </c>
      <c r="T947" s="53">
        <v>50</v>
      </c>
      <c r="U947" s="53">
        <v>511</v>
      </c>
      <c r="V947" s="53">
        <v>393610</v>
      </c>
      <c r="W947" s="53">
        <v>656</v>
      </c>
      <c r="X947" s="53">
        <v>0.57499999999999996</v>
      </c>
      <c r="Y947" s="53">
        <v>19.170000000000002</v>
      </c>
      <c r="Z947" s="11">
        <f t="shared" si="2426"/>
        <v>108.60000000000001</v>
      </c>
      <c r="AA947" s="11">
        <f t="shared" si="2427"/>
        <v>0</v>
      </c>
      <c r="AB947" s="53">
        <f t="shared" si="2428"/>
        <v>0.23155661168774394</v>
      </c>
      <c r="AC947" s="63" t="s">
        <v>204</v>
      </c>
    </row>
    <row r="948" spans="1:46">
      <c r="A948" s="11">
        <v>948</v>
      </c>
      <c r="B948" s="57">
        <v>44933</v>
      </c>
      <c r="C948" s="54">
        <v>0.53472222222222221</v>
      </c>
      <c r="D948" s="53">
        <v>11.5</v>
      </c>
      <c r="E948" s="53">
        <v>14.6</v>
      </c>
      <c r="F948" s="53">
        <v>0</v>
      </c>
      <c r="G948" s="53">
        <v>10.3</v>
      </c>
      <c r="H948" s="53">
        <v>0.20200000000000001</v>
      </c>
      <c r="I948" s="53">
        <v>5.3</v>
      </c>
      <c r="J948" s="53" t="s">
        <v>161</v>
      </c>
      <c r="K948" s="53">
        <v>5.9</v>
      </c>
      <c r="L948" s="53" t="s">
        <v>154</v>
      </c>
      <c r="M948" s="54">
        <v>0.52781250000000002</v>
      </c>
      <c r="N948" s="53">
        <v>9.4</v>
      </c>
      <c r="O948" s="53" t="s">
        <v>154</v>
      </c>
      <c r="P948" s="54">
        <v>0.52934027777777781</v>
      </c>
      <c r="Q948" s="53">
        <v>4.7</v>
      </c>
      <c r="R948" s="53" t="s">
        <v>154</v>
      </c>
      <c r="S948" s="53">
        <v>1.4</v>
      </c>
      <c r="T948" s="53">
        <v>51.4</v>
      </c>
      <c r="U948" s="53">
        <v>439</v>
      </c>
      <c r="V948" s="53">
        <v>393588</v>
      </c>
      <c r="W948" s="53">
        <v>656</v>
      </c>
      <c r="X948" s="53">
        <v>0.57699999999999996</v>
      </c>
      <c r="Y948" s="53">
        <v>19.18</v>
      </c>
      <c r="Z948" s="11">
        <f t="shared" si="2426"/>
        <v>121.2</v>
      </c>
      <c r="AA948" s="11">
        <f t="shared" si="2427"/>
        <v>10</v>
      </c>
      <c r="AB948" s="53">
        <f t="shared" si="2428"/>
        <v>0.23265106763631033</v>
      </c>
      <c r="AC948" s="63" t="s">
        <v>204</v>
      </c>
    </row>
    <row r="949" spans="1:46">
      <c r="A949" s="11">
        <v>949</v>
      </c>
      <c r="B949" s="57">
        <v>44933</v>
      </c>
      <c r="C949" s="54">
        <v>0.54166666666666663</v>
      </c>
      <c r="D949" s="53">
        <v>11.6</v>
      </c>
      <c r="E949" s="53">
        <v>13.6</v>
      </c>
      <c r="F949" s="53">
        <v>0</v>
      </c>
      <c r="G949" s="53">
        <v>9.5</v>
      </c>
      <c r="H949" s="53">
        <v>6.4000000000000001E-2</v>
      </c>
      <c r="I949" s="53">
        <v>4.0999999999999996</v>
      </c>
      <c r="J949" s="53" t="s">
        <v>161</v>
      </c>
      <c r="K949" s="53">
        <v>5.4</v>
      </c>
      <c r="L949" s="53" t="s">
        <v>161</v>
      </c>
      <c r="M949" s="54">
        <v>0.5352083333333334</v>
      </c>
      <c r="N949" s="53">
        <v>7.2</v>
      </c>
      <c r="O949" s="53" t="s">
        <v>156</v>
      </c>
      <c r="P949" s="54">
        <v>0.53716435185185185</v>
      </c>
      <c r="Q949" s="53">
        <v>2.5</v>
      </c>
      <c r="R949" s="53" t="s">
        <v>154</v>
      </c>
      <c r="S949" s="53">
        <v>1.1000000000000001</v>
      </c>
      <c r="T949" s="53">
        <v>56.3</v>
      </c>
      <c r="U949" s="53">
        <v>138</v>
      </c>
      <c r="V949" s="53">
        <v>145127</v>
      </c>
      <c r="W949" s="53">
        <v>242</v>
      </c>
      <c r="X949" s="53">
        <v>0.57699999999999996</v>
      </c>
      <c r="Y949" s="53">
        <v>18.899999999999999</v>
      </c>
      <c r="Z949" s="11">
        <f t="shared" si="2426"/>
        <v>38.400000000000006</v>
      </c>
      <c r="AA949" s="11">
        <f t="shared" si="2427"/>
        <v>0</v>
      </c>
      <c r="AB949" s="53">
        <f t="shared" si="2428"/>
        <v>0.23265106763631033</v>
      </c>
      <c r="AC949" s="63" t="s">
        <v>204</v>
      </c>
      <c r="AE949" s="11">
        <f t="shared" ref="AE949" si="2541">SUM(F949:F954)</f>
        <v>0</v>
      </c>
      <c r="AF949" s="11">
        <f t="shared" ref="AF949" si="2542">AVERAGE(AB949:AB954)</f>
        <v>0.2340245966550637</v>
      </c>
      <c r="AG949" s="11">
        <f t="shared" ref="AG949" si="2543">AVERAGE(G949:G954)</f>
        <v>9.6333333333333346</v>
      </c>
      <c r="AH949" s="11" t="e">
        <f t="shared" ref="AH949" si="2544">AVERAGE(AC949:AC954)</f>
        <v>#DIV/0!</v>
      </c>
      <c r="AI949" s="11">
        <f t="shared" ref="AI949" si="2545">AVERAGE(T949:T954)</f>
        <v>59.56666666666667</v>
      </c>
      <c r="AJ949" s="11">
        <f t="shared" ref="AJ949" si="2546">SUMIF(H949:H954,"&gt;0",H949:H954)</f>
        <v>0.62899999999999989</v>
      </c>
      <c r="AK949" s="17">
        <f t="shared" ref="AK949" si="2547">SUM(AA949:AA954)/60</f>
        <v>0</v>
      </c>
      <c r="AL949" s="17">
        <f t="shared" ref="AL949" si="2548">SUM(V949:V954)</f>
        <v>1295266</v>
      </c>
      <c r="AM949" s="17">
        <f t="shared" ref="AM949" si="2549">AVERAGE(W949:W954)</f>
        <v>359.66666666666669</v>
      </c>
      <c r="AN949" s="11">
        <f t="shared" ref="AN949" si="2550">AVERAGE(I949:I954)</f>
        <v>4.6333333333333337</v>
      </c>
      <c r="AO949" s="11">
        <f t="shared" ref="AO949" si="2551">MAX(K949:K954)</f>
        <v>5.7</v>
      </c>
      <c r="AP949" s="13" t="str">
        <f t="shared" ref="AP949" ca="1" si="2552">INDIRECT(ADDRESS(MATCH(AO949,K949:K954,0)+A949-1,12))</f>
        <v>W</v>
      </c>
      <c r="AQ949" s="13">
        <f t="shared" ref="AQ949" ca="1" si="2553">INDIRECT(ADDRESS(MATCH(AO949,K949:K954,0)+A949-1,13))</f>
        <v>0.55041666666666667</v>
      </c>
      <c r="AR949" s="11">
        <f t="shared" ref="AR949" si="2554">MAX(N949:N954)</f>
        <v>11.1</v>
      </c>
      <c r="AS949" s="13" t="str">
        <f t="shared" ref="AS949" ca="1" si="2555">INDIRECT(ADDRESS(MATCH(AR949,N949:N954,0)+A949-1,15))</f>
        <v>W</v>
      </c>
      <c r="AT949" s="13">
        <f t="shared" ref="AT949" ca="1" si="2556">INDIRECT(ADDRESS(MATCH(AR949,N949:N954,0)+A949-1,16))</f>
        <v>0.54591435185185189</v>
      </c>
    </row>
    <row r="950" spans="1:46">
      <c r="A950" s="11">
        <v>950</v>
      </c>
      <c r="B950" s="57">
        <v>44933</v>
      </c>
      <c r="C950" s="54">
        <v>0.54861111111111105</v>
      </c>
      <c r="D950" s="53">
        <v>11.6</v>
      </c>
      <c r="E950" s="53">
        <v>13.4</v>
      </c>
      <c r="F950" s="53">
        <v>0</v>
      </c>
      <c r="G950" s="53">
        <v>9.1</v>
      </c>
      <c r="H950" s="53">
        <v>2.5000000000000001E-2</v>
      </c>
      <c r="I950" s="53">
        <v>5.0999999999999996</v>
      </c>
      <c r="J950" s="53" t="s">
        <v>154</v>
      </c>
      <c r="K950" s="53">
        <v>5.0999999999999996</v>
      </c>
      <c r="L950" s="53" t="s">
        <v>154</v>
      </c>
      <c r="M950" s="54">
        <v>0.54861111111111105</v>
      </c>
      <c r="N950" s="53">
        <v>11.1</v>
      </c>
      <c r="O950" s="53" t="s">
        <v>154</v>
      </c>
      <c r="P950" s="54">
        <v>0.54591435185185189</v>
      </c>
      <c r="Q950" s="53">
        <v>2.8</v>
      </c>
      <c r="R950" s="53" t="s">
        <v>154</v>
      </c>
      <c r="S950" s="53">
        <v>2</v>
      </c>
      <c r="T950" s="53">
        <v>60.9</v>
      </c>
      <c r="U950" s="53">
        <v>178</v>
      </c>
      <c r="V950" s="53">
        <v>64438</v>
      </c>
      <c r="W950" s="53">
        <v>107</v>
      </c>
      <c r="X950" s="53">
        <v>0.57899999999999996</v>
      </c>
      <c r="Y950" s="53">
        <v>18.93</v>
      </c>
      <c r="Z950" s="11">
        <f t="shared" si="2426"/>
        <v>15.000000000000004</v>
      </c>
      <c r="AA950" s="11">
        <f t="shared" si="2427"/>
        <v>0</v>
      </c>
      <c r="AB950" s="53">
        <f t="shared" si="2428"/>
        <v>0.23374884600869694</v>
      </c>
      <c r="AC950" s="63" t="s">
        <v>204</v>
      </c>
    </row>
    <row r="951" spans="1:46">
      <c r="A951" s="11">
        <v>951</v>
      </c>
      <c r="B951" s="57">
        <v>44933</v>
      </c>
      <c r="C951" s="54">
        <v>0.55555555555555558</v>
      </c>
      <c r="D951" s="53">
        <v>11.4</v>
      </c>
      <c r="E951" s="53">
        <v>14.6</v>
      </c>
      <c r="F951" s="53">
        <v>0</v>
      </c>
      <c r="G951" s="53">
        <v>9.5</v>
      </c>
      <c r="H951" s="53">
        <v>0.10100000000000001</v>
      </c>
      <c r="I951" s="53">
        <v>4</v>
      </c>
      <c r="J951" s="53" t="s">
        <v>154</v>
      </c>
      <c r="K951" s="53">
        <v>5.7</v>
      </c>
      <c r="L951" s="53" t="s">
        <v>154</v>
      </c>
      <c r="M951" s="54">
        <v>0.55041666666666667</v>
      </c>
      <c r="N951" s="53">
        <v>7.9</v>
      </c>
      <c r="O951" s="53" t="s">
        <v>158</v>
      </c>
      <c r="P951" s="54">
        <v>0.5488425925925926</v>
      </c>
      <c r="Q951" s="53">
        <v>4</v>
      </c>
      <c r="R951" s="53" t="s">
        <v>161</v>
      </c>
      <c r="S951" s="53">
        <v>1.1000000000000001</v>
      </c>
      <c r="T951" s="53">
        <v>63.3</v>
      </c>
      <c r="U951" s="53">
        <v>483</v>
      </c>
      <c r="V951" s="53">
        <v>212083</v>
      </c>
      <c r="W951" s="53">
        <v>353</v>
      </c>
      <c r="X951" s="53">
        <v>0.57899999999999996</v>
      </c>
      <c r="Y951" s="53">
        <v>19.18</v>
      </c>
      <c r="Z951" s="11">
        <f t="shared" si="2426"/>
        <v>60.6</v>
      </c>
      <c r="AA951" s="11">
        <f t="shared" si="2427"/>
        <v>0</v>
      </c>
      <c r="AB951" s="53">
        <f t="shared" si="2428"/>
        <v>0.23374884600869694</v>
      </c>
      <c r="AC951" s="63" t="s">
        <v>204</v>
      </c>
    </row>
    <row r="952" spans="1:46">
      <c r="A952" s="11">
        <v>952</v>
      </c>
      <c r="B952" s="57">
        <v>44933</v>
      </c>
      <c r="C952" s="54">
        <v>0.5625</v>
      </c>
      <c r="D952" s="53">
        <v>11.2</v>
      </c>
      <c r="E952" s="53">
        <v>14.6</v>
      </c>
      <c r="F952" s="53">
        <v>0</v>
      </c>
      <c r="G952" s="53">
        <v>10.3</v>
      </c>
      <c r="H952" s="53">
        <v>0.17</v>
      </c>
      <c r="I952" s="53">
        <v>4.8</v>
      </c>
      <c r="J952" s="53" t="s">
        <v>154</v>
      </c>
      <c r="K952" s="53">
        <v>4.8</v>
      </c>
      <c r="L952" s="53" t="s">
        <v>154</v>
      </c>
      <c r="M952" s="54">
        <v>0.56234953703703705</v>
      </c>
      <c r="N952" s="53">
        <v>7.8</v>
      </c>
      <c r="O952" s="53" t="s">
        <v>161</v>
      </c>
      <c r="P952" s="54">
        <v>0.55776620370370367</v>
      </c>
      <c r="Q952" s="53">
        <v>3.6</v>
      </c>
      <c r="R952" s="53" t="s">
        <v>154</v>
      </c>
      <c r="S952" s="53">
        <v>1.1000000000000001</v>
      </c>
      <c r="T952" s="53">
        <v>61.3</v>
      </c>
      <c r="U952" s="53">
        <v>814</v>
      </c>
      <c r="V952" s="53">
        <v>340393</v>
      </c>
      <c r="W952" s="53">
        <v>567</v>
      </c>
      <c r="X952" s="53">
        <v>0.57999999999999996</v>
      </c>
      <c r="Y952" s="53">
        <v>19.149999999999999</v>
      </c>
      <c r="Z952" s="11">
        <f t="shared" si="2426"/>
        <v>102.00000000000001</v>
      </c>
      <c r="AA952" s="11">
        <f t="shared" si="2427"/>
        <v>0</v>
      </c>
      <c r="AB952" s="53">
        <f t="shared" si="2428"/>
        <v>0.23429897376236791</v>
      </c>
      <c r="AC952" s="63" t="s">
        <v>204</v>
      </c>
    </row>
    <row r="953" spans="1:46">
      <c r="A953" s="11">
        <v>953</v>
      </c>
      <c r="B953" s="57">
        <v>44933</v>
      </c>
      <c r="C953" s="54">
        <v>0.56944444444444442</v>
      </c>
      <c r="D953" s="53">
        <v>11.3</v>
      </c>
      <c r="E953" s="53">
        <v>14.6</v>
      </c>
      <c r="F953" s="53">
        <v>0</v>
      </c>
      <c r="G953" s="53">
        <v>9.9</v>
      </c>
      <c r="H953" s="53">
        <v>0.17899999999999999</v>
      </c>
      <c r="I953" s="53">
        <v>4.8</v>
      </c>
      <c r="J953" s="53" t="s">
        <v>158</v>
      </c>
      <c r="K953" s="53">
        <v>4.8</v>
      </c>
      <c r="L953" s="53" t="s">
        <v>158</v>
      </c>
      <c r="M953" s="54">
        <v>0.56944444444444442</v>
      </c>
      <c r="N953" s="53">
        <v>7.3</v>
      </c>
      <c r="O953" s="53" t="s">
        <v>158</v>
      </c>
      <c r="P953" s="54">
        <v>0.5659953703703704</v>
      </c>
      <c r="Q953" s="53">
        <v>6.4</v>
      </c>
      <c r="R953" s="53" t="s">
        <v>158</v>
      </c>
      <c r="S953" s="53">
        <v>1</v>
      </c>
      <c r="T953" s="53">
        <v>56.1</v>
      </c>
      <c r="U953" s="53">
        <v>337</v>
      </c>
      <c r="V953" s="53">
        <v>340543</v>
      </c>
      <c r="W953" s="53">
        <v>568</v>
      </c>
      <c r="X953" s="53">
        <v>0.58099999999999996</v>
      </c>
      <c r="Y953" s="53">
        <v>19.170000000000002</v>
      </c>
      <c r="Z953" s="11">
        <f t="shared" si="2426"/>
        <v>107.39999999999999</v>
      </c>
      <c r="AA953" s="11">
        <f t="shared" si="2427"/>
        <v>0</v>
      </c>
      <c r="AB953" s="53">
        <f t="shared" si="2428"/>
        <v>0.23484992325715498</v>
      </c>
      <c r="AC953" s="63" t="s">
        <v>204</v>
      </c>
    </row>
    <row r="954" spans="1:46">
      <c r="A954" s="11">
        <v>954</v>
      </c>
      <c r="B954" s="57">
        <v>44933</v>
      </c>
      <c r="C954" s="54">
        <v>0.57638888888888895</v>
      </c>
      <c r="D954" s="53">
        <v>11.3</v>
      </c>
      <c r="E954" s="53">
        <v>14.2</v>
      </c>
      <c r="F954" s="53">
        <v>0</v>
      </c>
      <c r="G954" s="53">
        <v>9.5</v>
      </c>
      <c r="H954" s="53">
        <v>0.09</v>
      </c>
      <c r="I954" s="53">
        <v>5</v>
      </c>
      <c r="J954" s="53" t="s">
        <v>154</v>
      </c>
      <c r="K954" s="53">
        <v>5.3</v>
      </c>
      <c r="L954" s="53" t="s">
        <v>158</v>
      </c>
      <c r="M954" s="54">
        <v>0.57237268518518525</v>
      </c>
      <c r="N954" s="53">
        <v>8.3000000000000007</v>
      </c>
      <c r="O954" s="53" t="s">
        <v>154</v>
      </c>
      <c r="P954" s="54">
        <v>0.57134259259259257</v>
      </c>
      <c r="Q954" s="53">
        <v>2.8</v>
      </c>
      <c r="R954" s="53" t="s">
        <v>154</v>
      </c>
      <c r="S954" s="53">
        <v>1.1000000000000001</v>
      </c>
      <c r="T954" s="53">
        <v>59.5</v>
      </c>
      <c r="U954" s="53">
        <v>319</v>
      </c>
      <c r="V954" s="53">
        <v>192682</v>
      </c>
      <c r="W954" s="53">
        <v>321</v>
      </c>
      <c r="X954" s="53">
        <v>0.58099999999999996</v>
      </c>
      <c r="Y954" s="53">
        <v>19.05</v>
      </c>
      <c r="Z954" s="11">
        <f t="shared" si="2426"/>
        <v>54.000000000000007</v>
      </c>
      <c r="AA954" s="11">
        <f t="shared" si="2427"/>
        <v>0</v>
      </c>
      <c r="AB954" s="53">
        <f t="shared" si="2428"/>
        <v>0.23484992325715498</v>
      </c>
      <c r="AC954" s="63" t="s">
        <v>204</v>
      </c>
    </row>
    <row r="955" spans="1:46">
      <c r="A955" s="11">
        <v>955</v>
      </c>
      <c r="B955" s="57">
        <v>44933</v>
      </c>
      <c r="C955" s="54">
        <v>0.58333333333333337</v>
      </c>
      <c r="D955" s="53">
        <v>11.3</v>
      </c>
      <c r="E955" s="53">
        <v>14.2</v>
      </c>
      <c r="F955" s="53">
        <v>0</v>
      </c>
      <c r="G955" s="53">
        <v>9.5</v>
      </c>
      <c r="H955" s="53">
        <v>9.1999999999999998E-2</v>
      </c>
      <c r="I955" s="53">
        <v>4.7</v>
      </c>
      <c r="J955" s="53" t="s">
        <v>154</v>
      </c>
      <c r="K955" s="53">
        <v>5</v>
      </c>
      <c r="L955" s="53" t="s">
        <v>154</v>
      </c>
      <c r="M955" s="54">
        <v>0.57640046296296299</v>
      </c>
      <c r="N955" s="53">
        <v>8.3000000000000007</v>
      </c>
      <c r="O955" s="53" t="s">
        <v>154</v>
      </c>
      <c r="P955" s="54">
        <v>0.57732638888888888</v>
      </c>
      <c r="Q955" s="53">
        <v>3</v>
      </c>
      <c r="R955" s="53" t="s">
        <v>158</v>
      </c>
      <c r="S955" s="53">
        <v>1.3</v>
      </c>
      <c r="T955" s="53">
        <v>58.6</v>
      </c>
      <c r="U955" s="53">
        <v>255</v>
      </c>
      <c r="V955" s="53">
        <v>187814</v>
      </c>
      <c r="W955" s="53">
        <v>313</v>
      </c>
      <c r="X955" s="53">
        <v>0.58199999999999996</v>
      </c>
      <c r="Y955" s="53">
        <v>19.07</v>
      </c>
      <c r="Z955" s="11">
        <f t="shared" si="2426"/>
        <v>55.199999999999996</v>
      </c>
      <c r="AA955" s="11">
        <f t="shared" si="2427"/>
        <v>0</v>
      </c>
      <c r="AB955" s="53">
        <f t="shared" si="2428"/>
        <v>0.23540169148201107</v>
      </c>
      <c r="AC955" s="63" t="s">
        <v>204</v>
      </c>
      <c r="AE955" s="11">
        <f t="shared" ref="AE955" si="2557">SUM(F955:F960)</f>
        <v>0</v>
      </c>
      <c r="AF955" s="11">
        <f t="shared" ref="AF955" si="2558">AVERAGE(AB955:AB960)</f>
        <v>0.23577008076084627</v>
      </c>
      <c r="AG955" s="11">
        <f t="shared" ref="AG955" si="2559">AVERAGE(G955:G960)</f>
        <v>9.2166666666666668</v>
      </c>
      <c r="AH955" s="11" t="e">
        <f t="shared" ref="AH955" si="2560">AVERAGE(AC955:AC960)</f>
        <v>#DIV/0!</v>
      </c>
      <c r="AI955" s="11">
        <f t="shared" ref="AI955" si="2561">AVERAGE(T955:T960)</f>
        <v>56.93333333333333</v>
      </c>
      <c r="AJ955" s="11">
        <f t="shared" ref="AJ955" si="2562">SUMIF(H955:H960,"&gt;0",H955:H960)</f>
        <v>0.34399999999999992</v>
      </c>
      <c r="AK955" s="17">
        <f t="shared" ref="AK955" si="2563">SUM(AA955:AA960)/60</f>
        <v>0</v>
      </c>
      <c r="AL955" s="17">
        <f t="shared" ref="AL955" si="2564">SUM(V955:V960)</f>
        <v>729813</v>
      </c>
      <c r="AM955" s="17">
        <f t="shared" ref="AM955" si="2565">AVERAGE(W955:W960)</f>
        <v>202.66666666666666</v>
      </c>
      <c r="AN955" s="11">
        <f t="shared" ref="AN955" si="2566">AVERAGE(I955:I960)</f>
        <v>3.85</v>
      </c>
      <c r="AO955" s="11">
        <f t="shared" ref="AO955" si="2567">MAX(K955:K960)</f>
        <v>5</v>
      </c>
      <c r="AP955" s="13" t="str">
        <f t="shared" ref="AP955" ca="1" si="2568">INDIRECT(ADDRESS(MATCH(AO955,K955:K960,0)+A955-1,12))</f>
        <v>W</v>
      </c>
      <c r="AQ955" s="13">
        <f t="shared" ref="AQ955" ca="1" si="2569">INDIRECT(ADDRESS(MATCH(AO955,K955:K960,0)+A955-1,13))</f>
        <v>0.57640046296296299</v>
      </c>
      <c r="AR955" s="11">
        <f t="shared" ref="AR955" si="2570">MAX(N955:N960)</f>
        <v>8.9</v>
      </c>
      <c r="AS955" s="13" t="str">
        <f t="shared" ref="AS955" ca="1" si="2571">INDIRECT(ADDRESS(MATCH(AR955,N955:N960,0)+A955-1,15))</f>
        <v>W</v>
      </c>
      <c r="AT955" s="13">
        <f t="shared" ref="AT955" ca="1" si="2572">INDIRECT(ADDRESS(MATCH(AR955,N955:N960,0)+A955-1,16))</f>
        <v>0.60259259259259257</v>
      </c>
    </row>
    <row r="956" spans="1:46">
      <c r="A956" s="11">
        <v>956</v>
      </c>
      <c r="B956" s="57">
        <v>44933</v>
      </c>
      <c r="C956" s="54">
        <v>0.59027777777777779</v>
      </c>
      <c r="D956" s="53">
        <v>11.1</v>
      </c>
      <c r="E956" s="53">
        <v>14.2</v>
      </c>
      <c r="F956" s="53">
        <v>0</v>
      </c>
      <c r="G956" s="53">
        <v>9.1999999999999993</v>
      </c>
      <c r="H956" s="53">
        <v>5.7000000000000002E-2</v>
      </c>
      <c r="I956" s="53">
        <v>3.7</v>
      </c>
      <c r="J956" s="53" t="s">
        <v>154</v>
      </c>
      <c r="K956" s="53">
        <v>4.8</v>
      </c>
      <c r="L956" s="53" t="s">
        <v>154</v>
      </c>
      <c r="M956" s="54">
        <v>0.58399305555555558</v>
      </c>
      <c r="N956" s="53">
        <v>6.5</v>
      </c>
      <c r="O956" s="53" t="s">
        <v>158</v>
      </c>
      <c r="P956" s="54">
        <v>0.58357638888888885</v>
      </c>
      <c r="Q956" s="53">
        <v>4.0999999999999996</v>
      </c>
      <c r="R956" s="53" t="s">
        <v>161</v>
      </c>
      <c r="S956" s="53">
        <v>1</v>
      </c>
      <c r="T956" s="53">
        <v>57.7</v>
      </c>
      <c r="U956" s="53">
        <v>256</v>
      </c>
      <c r="V956" s="53">
        <v>125968</v>
      </c>
      <c r="W956" s="53">
        <v>210</v>
      </c>
      <c r="X956" s="53">
        <v>0.58199999999999996</v>
      </c>
      <c r="Y956" s="53">
        <v>19.11</v>
      </c>
      <c r="Z956" s="11">
        <f t="shared" si="2426"/>
        <v>34.200000000000003</v>
      </c>
      <c r="AA956" s="11">
        <f t="shared" si="2427"/>
        <v>0</v>
      </c>
      <c r="AB956" s="53">
        <f t="shared" si="2428"/>
        <v>0.23540169148201107</v>
      </c>
      <c r="AC956" s="63" t="s">
        <v>204</v>
      </c>
    </row>
    <row r="957" spans="1:46">
      <c r="A957" s="11">
        <v>957</v>
      </c>
      <c r="B957" s="57">
        <v>44933</v>
      </c>
      <c r="C957" s="54">
        <v>0.59722222222222221</v>
      </c>
      <c r="D957" s="53">
        <v>11</v>
      </c>
      <c r="E957" s="53">
        <v>14.2</v>
      </c>
      <c r="F957" s="53">
        <v>0</v>
      </c>
      <c r="G957" s="53">
        <v>9.3000000000000007</v>
      </c>
      <c r="H957" s="53">
        <v>7.2999999999999995E-2</v>
      </c>
      <c r="I957" s="53">
        <v>3.2</v>
      </c>
      <c r="J957" s="53" t="s">
        <v>154</v>
      </c>
      <c r="K957" s="53">
        <v>3.7</v>
      </c>
      <c r="L957" s="53" t="s">
        <v>154</v>
      </c>
      <c r="M957" s="54">
        <v>0.59028935185185183</v>
      </c>
      <c r="N957" s="53">
        <v>6.3</v>
      </c>
      <c r="O957" s="53" t="s">
        <v>154</v>
      </c>
      <c r="P957" s="54">
        <v>0.59695601851851854</v>
      </c>
      <c r="Q957" s="53">
        <v>3.4</v>
      </c>
      <c r="R957" s="53" t="s">
        <v>158</v>
      </c>
      <c r="S957" s="53">
        <v>1</v>
      </c>
      <c r="T957" s="53">
        <v>55.2</v>
      </c>
      <c r="U957" s="53">
        <v>205</v>
      </c>
      <c r="V957" s="53">
        <v>150447</v>
      </c>
      <c r="W957" s="53">
        <v>251</v>
      </c>
      <c r="X957" s="53">
        <v>0.58299999999999996</v>
      </c>
      <c r="Y957" s="53">
        <v>19.059999999999999</v>
      </c>
      <c r="Z957" s="11">
        <f t="shared" si="2426"/>
        <v>43.79999999999999</v>
      </c>
      <c r="AA957" s="11">
        <f t="shared" si="2427"/>
        <v>0</v>
      </c>
      <c r="AB957" s="53">
        <f t="shared" si="2428"/>
        <v>0.23595427540026381</v>
      </c>
      <c r="AC957" s="63" t="s">
        <v>204</v>
      </c>
    </row>
    <row r="958" spans="1:46">
      <c r="A958" s="11">
        <v>958</v>
      </c>
      <c r="B958" s="57">
        <v>44933</v>
      </c>
      <c r="C958" s="54">
        <v>0.60416666666666663</v>
      </c>
      <c r="D958" s="53">
        <v>10.9</v>
      </c>
      <c r="E958" s="53">
        <v>13.5</v>
      </c>
      <c r="F958" s="53">
        <v>0</v>
      </c>
      <c r="G958" s="53">
        <v>9.1999999999999993</v>
      </c>
      <c r="H958" s="53">
        <v>4.2000000000000003E-2</v>
      </c>
      <c r="I958" s="53">
        <v>4</v>
      </c>
      <c r="J958" s="53" t="s">
        <v>154</v>
      </c>
      <c r="K958" s="53">
        <v>4.0999999999999996</v>
      </c>
      <c r="L958" s="53" t="s">
        <v>154</v>
      </c>
      <c r="M958" s="54">
        <v>0.60339120370370369</v>
      </c>
      <c r="N958" s="53">
        <v>8.9</v>
      </c>
      <c r="O958" s="53" t="s">
        <v>154</v>
      </c>
      <c r="P958" s="54">
        <v>0.60259259259259257</v>
      </c>
      <c r="Q958" s="53">
        <v>2.7</v>
      </c>
      <c r="R958" s="53" t="s">
        <v>154</v>
      </c>
      <c r="S958" s="53">
        <v>1.1000000000000001</v>
      </c>
      <c r="T958" s="53">
        <v>55.3</v>
      </c>
      <c r="U958" s="53">
        <v>139</v>
      </c>
      <c r="V958" s="53">
        <v>92576</v>
      </c>
      <c r="W958" s="53">
        <v>154</v>
      </c>
      <c r="X958" s="53">
        <v>0.58299999999999996</v>
      </c>
      <c r="Y958" s="53">
        <v>18.899999999999999</v>
      </c>
      <c r="Z958" s="11">
        <f t="shared" si="2426"/>
        <v>25.2</v>
      </c>
      <c r="AA958" s="11">
        <f t="shared" si="2427"/>
        <v>0</v>
      </c>
      <c r="AB958" s="53">
        <f t="shared" si="2428"/>
        <v>0.23595427540026381</v>
      </c>
      <c r="AC958" s="63" t="s">
        <v>204</v>
      </c>
    </row>
    <row r="959" spans="1:46">
      <c r="A959" s="11">
        <v>959</v>
      </c>
      <c r="B959" s="57">
        <v>44933</v>
      </c>
      <c r="C959" s="54">
        <v>0.61111111111111105</v>
      </c>
      <c r="D959" s="53">
        <v>10.6</v>
      </c>
      <c r="E959" s="53">
        <v>13.4</v>
      </c>
      <c r="F959" s="53">
        <v>0</v>
      </c>
      <c r="G959" s="53">
        <v>9</v>
      </c>
      <c r="H959" s="53">
        <v>3.7999999999999999E-2</v>
      </c>
      <c r="I959" s="53">
        <v>4</v>
      </c>
      <c r="J959" s="53" t="s">
        <v>161</v>
      </c>
      <c r="K959" s="53">
        <v>4.4000000000000004</v>
      </c>
      <c r="L959" s="53" t="s">
        <v>161</v>
      </c>
      <c r="M959" s="54">
        <v>0.60868055555555556</v>
      </c>
      <c r="N959" s="53">
        <v>7.3</v>
      </c>
      <c r="O959" s="53" t="s">
        <v>156</v>
      </c>
      <c r="P959" s="54">
        <v>0.60651620370370374</v>
      </c>
      <c r="Q959" s="53">
        <v>4.4000000000000004</v>
      </c>
      <c r="R959" s="53" t="s">
        <v>154</v>
      </c>
      <c r="S959" s="53">
        <v>1</v>
      </c>
      <c r="T959" s="53">
        <v>55.4</v>
      </c>
      <c r="U959" s="53">
        <v>137</v>
      </c>
      <c r="V959" s="53">
        <v>85127</v>
      </c>
      <c r="W959" s="53">
        <v>142</v>
      </c>
      <c r="X959" s="53">
        <v>0.58299999999999996</v>
      </c>
      <c r="Y959" s="53">
        <v>18.91</v>
      </c>
      <c r="Z959" s="11">
        <f t="shared" si="2426"/>
        <v>22.8</v>
      </c>
      <c r="AA959" s="11">
        <f t="shared" si="2427"/>
        <v>0</v>
      </c>
      <c r="AB959" s="53">
        <f t="shared" si="2428"/>
        <v>0.23595427540026381</v>
      </c>
      <c r="AC959" s="63" t="s">
        <v>204</v>
      </c>
    </row>
    <row r="960" spans="1:46">
      <c r="A960" s="11">
        <v>960</v>
      </c>
      <c r="B960" s="57">
        <v>44933</v>
      </c>
      <c r="C960" s="54">
        <v>0.61805555555555558</v>
      </c>
      <c r="D960" s="53">
        <v>10.4</v>
      </c>
      <c r="E960" s="53">
        <v>13.4</v>
      </c>
      <c r="F960" s="53">
        <v>0</v>
      </c>
      <c r="G960" s="53">
        <v>9.1</v>
      </c>
      <c r="H960" s="53">
        <v>4.2000000000000003E-2</v>
      </c>
      <c r="I960" s="53">
        <v>3.5</v>
      </c>
      <c r="J960" s="53" t="s">
        <v>160</v>
      </c>
      <c r="K960" s="53">
        <v>4</v>
      </c>
      <c r="L960" s="53" t="s">
        <v>161</v>
      </c>
      <c r="M960" s="54">
        <v>0.61179398148148145</v>
      </c>
      <c r="N960" s="53">
        <v>7.2</v>
      </c>
      <c r="O960" s="53" t="s">
        <v>161</v>
      </c>
      <c r="P960" s="54">
        <v>0.61601851851851852</v>
      </c>
      <c r="Q960" s="53">
        <v>3.6</v>
      </c>
      <c r="R960" s="53" t="s">
        <v>156</v>
      </c>
      <c r="S960" s="53">
        <v>1</v>
      </c>
      <c r="T960" s="53">
        <v>59.4</v>
      </c>
      <c r="U960" s="53">
        <v>152</v>
      </c>
      <c r="V960" s="53">
        <v>87881</v>
      </c>
      <c r="W960" s="53">
        <v>146</v>
      </c>
      <c r="X960" s="53">
        <v>0.58299999999999996</v>
      </c>
      <c r="Y960" s="53">
        <v>18.89</v>
      </c>
      <c r="Z960" s="11">
        <f t="shared" si="2426"/>
        <v>25.2</v>
      </c>
      <c r="AA960" s="11">
        <f t="shared" si="2427"/>
        <v>0</v>
      </c>
      <c r="AB960" s="53">
        <f t="shared" si="2428"/>
        <v>0.23595427540026381</v>
      </c>
      <c r="AC960" s="63" t="s">
        <v>204</v>
      </c>
    </row>
    <row r="961" spans="1:46">
      <c r="A961" s="11">
        <v>961</v>
      </c>
      <c r="B961" s="57">
        <v>44933</v>
      </c>
      <c r="C961" s="54">
        <v>0.625</v>
      </c>
      <c r="D961" s="53">
        <v>10.4</v>
      </c>
      <c r="E961" s="53">
        <v>13.7</v>
      </c>
      <c r="F961" s="53">
        <v>0</v>
      </c>
      <c r="G961" s="53">
        <v>9.1</v>
      </c>
      <c r="H961" s="53">
        <v>5.1999999999999998E-2</v>
      </c>
      <c r="I961" s="53">
        <v>3.9</v>
      </c>
      <c r="J961" s="53" t="s">
        <v>161</v>
      </c>
      <c r="K961" s="53">
        <v>4</v>
      </c>
      <c r="L961" s="53" t="s">
        <v>160</v>
      </c>
      <c r="M961" s="54">
        <v>0.62054398148148149</v>
      </c>
      <c r="N961" s="53">
        <v>6.7</v>
      </c>
      <c r="O961" s="53" t="s">
        <v>161</v>
      </c>
      <c r="P961" s="54">
        <v>0.62486111111111109</v>
      </c>
      <c r="Q961" s="53">
        <v>4.4000000000000004</v>
      </c>
      <c r="R961" s="53" t="s">
        <v>154</v>
      </c>
      <c r="S961" s="53">
        <v>1.1000000000000001</v>
      </c>
      <c r="T961" s="53">
        <v>56.1</v>
      </c>
      <c r="U961" s="53">
        <v>182</v>
      </c>
      <c r="V961" s="53">
        <v>107651</v>
      </c>
      <c r="W961" s="53">
        <v>179</v>
      </c>
      <c r="X961" s="53">
        <v>0.58399999999999996</v>
      </c>
      <c r="Y961" s="53">
        <v>19.02</v>
      </c>
      <c r="Z961" s="11">
        <f t="shared" si="2426"/>
        <v>31.2</v>
      </c>
      <c r="AA961" s="11">
        <f t="shared" si="2427"/>
        <v>0</v>
      </c>
      <c r="AB961" s="53">
        <f t="shared" si="2428"/>
        <v>0.23650767195036898</v>
      </c>
      <c r="AC961" s="63" t="s">
        <v>204</v>
      </c>
      <c r="AE961" s="11">
        <f t="shared" ref="AE961" si="2573">SUM(F961:F966)</f>
        <v>0</v>
      </c>
      <c r="AF961" s="11">
        <f t="shared" ref="AF961" si="2574">AVERAGE(AB961:AB966)</f>
        <v>0.23678477499851547</v>
      </c>
      <c r="AG961" s="11">
        <f t="shared" ref="AG961" si="2575">AVERAGE(G961:G966)</f>
        <v>9.0666666666666664</v>
      </c>
      <c r="AH961" s="11" t="e">
        <f t="shared" ref="AH961" si="2576">AVERAGE(AC961:AC966)</f>
        <v>#DIV/0!</v>
      </c>
      <c r="AI961" s="11">
        <f t="shared" ref="AI961" si="2577">AVERAGE(T961:T966)</f>
        <v>55.5</v>
      </c>
      <c r="AJ961" s="11">
        <f t="shared" ref="AJ961" si="2578">SUMIF(H961:H966,"&gt;0",H961:H966)</f>
        <v>0.29099999999999998</v>
      </c>
      <c r="AK961" s="17">
        <f t="shared" ref="AK961" si="2579">SUM(AA961:AA966)/60</f>
        <v>0</v>
      </c>
      <c r="AL961" s="17">
        <f t="shared" ref="AL961" si="2580">SUM(V961:V966)</f>
        <v>591295</v>
      </c>
      <c r="AM961" s="17">
        <f t="shared" ref="AM961" si="2581">AVERAGE(W961:W966)</f>
        <v>164.16666666666666</v>
      </c>
      <c r="AN961" s="11">
        <f t="shared" ref="AN961" si="2582">AVERAGE(I961:I966)</f>
        <v>4.166666666666667</v>
      </c>
      <c r="AO961" s="11">
        <f t="shared" ref="AO961" si="2583">MAX(K961:K966)</f>
        <v>4.9000000000000004</v>
      </c>
      <c r="AP961" s="13" t="str">
        <f t="shared" ref="AP961" ca="1" si="2584">INDIRECT(ADDRESS(MATCH(AO961,K961:K966,0)+A961-1,12))</f>
        <v>WSW</v>
      </c>
      <c r="AQ961" s="13">
        <f t="shared" ref="AQ961" ca="1" si="2585">INDIRECT(ADDRESS(MATCH(AO961,K961:K966,0)+A961-1,13))</f>
        <v>0.63194444444444442</v>
      </c>
      <c r="AR961" s="11">
        <f t="shared" ref="AR961" si="2586">MAX(N961:N966)</f>
        <v>8.4</v>
      </c>
      <c r="AS961" s="13" t="str">
        <f t="shared" ref="AS961" ca="1" si="2587">INDIRECT(ADDRESS(MATCH(AR961,N961:N966,0)+A961-1,15))</f>
        <v>W</v>
      </c>
      <c r="AT961" s="13">
        <f t="shared" ref="AT961" ca="1" si="2588">INDIRECT(ADDRESS(MATCH(AR961,N961:N966,0)+A961-1,16))</f>
        <v>0.63049768518518523</v>
      </c>
    </row>
    <row r="962" spans="1:46">
      <c r="A962" s="11">
        <v>962</v>
      </c>
      <c r="B962" s="57">
        <v>44933</v>
      </c>
      <c r="C962" s="54">
        <v>0.63194444444444442</v>
      </c>
      <c r="D962" s="53">
        <v>10.1</v>
      </c>
      <c r="E962" s="53">
        <v>13.6</v>
      </c>
      <c r="F962" s="53">
        <v>0</v>
      </c>
      <c r="G962" s="53">
        <v>9</v>
      </c>
      <c r="H962" s="53">
        <v>4.5999999999999999E-2</v>
      </c>
      <c r="I962" s="53">
        <v>4.9000000000000004</v>
      </c>
      <c r="J962" s="53" t="s">
        <v>161</v>
      </c>
      <c r="K962" s="53">
        <v>4.9000000000000004</v>
      </c>
      <c r="L962" s="53" t="s">
        <v>161</v>
      </c>
      <c r="M962" s="54">
        <v>0.63194444444444442</v>
      </c>
      <c r="N962" s="53">
        <v>8.4</v>
      </c>
      <c r="O962" s="53" t="s">
        <v>154</v>
      </c>
      <c r="P962" s="54">
        <v>0.63049768518518523</v>
      </c>
      <c r="Q962" s="53">
        <v>6.8</v>
      </c>
      <c r="R962" s="53" t="s">
        <v>161</v>
      </c>
      <c r="S962" s="53">
        <v>1.2</v>
      </c>
      <c r="T962" s="53">
        <v>53.5</v>
      </c>
      <c r="U962" s="53">
        <v>158</v>
      </c>
      <c r="V962" s="53">
        <v>97620</v>
      </c>
      <c r="W962" s="53">
        <v>163</v>
      </c>
      <c r="X962" s="53">
        <v>0.58399999999999996</v>
      </c>
      <c r="Y962" s="53">
        <v>18.940000000000001</v>
      </c>
      <c r="Z962" s="11">
        <f t="shared" si="2426"/>
        <v>27.599999999999998</v>
      </c>
      <c r="AA962" s="11">
        <f t="shared" si="2427"/>
        <v>0</v>
      </c>
      <c r="AB962" s="53">
        <f t="shared" si="2428"/>
        <v>0.23650767195036898</v>
      </c>
      <c r="AC962" s="63" t="s">
        <v>204</v>
      </c>
    </row>
    <row r="963" spans="1:46">
      <c r="A963" s="11">
        <v>963</v>
      </c>
      <c r="B963" s="57">
        <v>44933</v>
      </c>
      <c r="C963" s="54">
        <v>0.63888888888888895</v>
      </c>
      <c r="D963" s="53">
        <v>10</v>
      </c>
      <c r="E963" s="53">
        <v>13.4</v>
      </c>
      <c r="F963" s="53">
        <v>0</v>
      </c>
      <c r="G963" s="53">
        <v>9</v>
      </c>
      <c r="H963" s="53">
        <v>0.04</v>
      </c>
      <c r="I963" s="53">
        <v>4.5</v>
      </c>
      <c r="J963" s="53" t="s">
        <v>161</v>
      </c>
      <c r="K963" s="53">
        <v>4.9000000000000004</v>
      </c>
      <c r="L963" s="53" t="s">
        <v>161</v>
      </c>
      <c r="M963" s="54">
        <v>0.63207175925925929</v>
      </c>
      <c r="N963" s="53">
        <v>8.1</v>
      </c>
      <c r="O963" s="53" t="s">
        <v>161</v>
      </c>
      <c r="P963" s="54">
        <v>0.63197916666666665</v>
      </c>
      <c r="Q963" s="53">
        <v>4.3</v>
      </c>
      <c r="R963" s="53" t="s">
        <v>161</v>
      </c>
      <c r="S963" s="53">
        <v>1.2</v>
      </c>
      <c r="T963" s="53">
        <v>55.5</v>
      </c>
      <c r="U963" s="53">
        <v>147</v>
      </c>
      <c r="V963" s="53">
        <v>84001</v>
      </c>
      <c r="W963" s="53">
        <v>140</v>
      </c>
      <c r="X963" s="53">
        <v>0.58399999999999996</v>
      </c>
      <c r="Y963" s="53">
        <v>18.940000000000001</v>
      </c>
      <c r="Z963" s="11">
        <f t="shared" si="2426"/>
        <v>24</v>
      </c>
      <c r="AA963" s="11">
        <f t="shared" si="2427"/>
        <v>0</v>
      </c>
      <c r="AB963" s="53">
        <f t="shared" si="2428"/>
        <v>0.23650767195036898</v>
      </c>
      <c r="AC963" s="63" t="s">
        <v>204</v>
      </c>
    </row>
    <row r="964" spans="1:46">
      <c r="A964" s="11">
        <v>964</v>
      </c>
      <c r="B964" s="57">
        <v>44933</v>
      </c>
      <c r="C964" s="54">
        <v>0.64583333333333337</v>
      </c>
      <c r="D964" s="53">
        <v>9.9</v>
      </c>
      <c r="E964" s="53">
        <v>14.2</v>
      </c>
      <c r="F964" s="53">
        <v>0</v>
      </c>
      <c r="G964" s="53">
        <v>9</v>
      </c>
      <c r="H964" s="53">
        <v>4.9000000000000002E-2</v>
      </c>
      <c r="I964" s="53">
        <v>3.8</v>
      </c>
      <c r="J964" s="53" t="s">
        <v>161</v>
      </c>
      <c r="K964" s="53">
        <v>4.5999999999999996</v>
      </c>
      <c r="L964" s="53" t="s">
        <v>161</v>
      </c>
      <c r="M964" s="54">
        <v>0.64071759259259264</v>
      </c>
      <c r="N964" s="53">
        <v>7.7</v>
      </c>
      <c r="O964" s="53" t="s">
        <v>161</v>
      </c>
      <c r="P964" s="54">
        <v>0.63910879629629636</v>
      </c>
      <c r="Q964" s="53">
        <v>3.2</v>
      </c>
      <c r="R964" s="53" t="s">
        <v>161</v>
      </c>
      <c r="S964" s="53">
        <v>1.1000000000000001</v>
      </c>
      <c r="T964" s="53">
        <v>55.6</v>
      </c>
      <c r="U964" s="53">
        <v>179</v>
      </c>
      <c r="V964" s="53">
        <v>98075</v>
      </c>
      <c r="W964" s="53">
        <v>163</v>
      </c>
      <c r="X964" s="53">
        <v>0.58499999999999996</v>
      </c>
      <c r="Y964" s="53">
        <v>19.170000000000002</v>
      </c>
      <c r="Z964" s="11">
        <f t="shared" si="2426"/>
        <v>29.4</v>
      </c>
      <c r="AA964" s="11">
        <f t="shared" si="2427"/>
        <v>0</v>
      </c>
      <c r="AB964" s="53">
        <f t="shared" si="2428"/>
        <v>0.2370618780466619</v>
      </c>
      <c r="AC964" s="63" t="s">
        <v>204</v>
      </c>
    </row>
    <row r="965" spans="1:46">
      <c r="A965" s="11">
        <v>965</v>
      </c>
      <c r="B965" s="57">
        <v>44933</v>
      </c>
      <c r="C965" s="54">
        <v>0.65277777777777779</v>
      </c>
      <c r="D965" s="53">
        <v>9.8000000000000007</v>
      </c>
      <c r="E965" s="53">
        <v>14.2</v>
      </c>
      <c r="F965" s="53">
        <v>0</v>
      </c>
      <c r="G965" s="53">
        <v>9.1999999999999993</v>
      </c>
      <c r="H965" s="53">
        <v>6.3E-2</v>
      </c>
      <c r="I965" s="53">
        <v>3.8</v>
      </c>
      <c r="J965" s="53" t="s">
        <v>161</v>
      </c>
      <c r="K965" s="53">
        <v>3.8</v>
      </c>
      <c r="L965" s="53" t="s">
        <v>161</v>
      </c>
      <c r="M965" s="54">
        <v>0.65267361111111111</v>
      </c>
      <c r="N965" s="53">
        <v>7.3</v>
      </c>
      <c r="O965" s="53" t="s">
        <v>161</v>
      </c>
      <c r="P965" s="54">
        <v>0.65222222222222226</v>
      </c>
      <c r="Q965" s="53">
        <v>3.4</v>
      </c>
      <c r="R965" s="53" t="s">
        <v>161</v>
      </c>
      <c r="S965" s="53">
        <v>1.1000000000000001</v>
      </c>
      <c r="T965" s="53">
        <v>56.2</v>
      </c>
      <c r="U965" s="53">
        <v>197</v>
      </c>
      <c r="V965" s="53">
        <v>122920</v>
      </c>
      <c r="W965" s="53">
        <v>205</v>
      </c>
      <c r="X965" s="53">
        <v>0.58499999999999996</v>
      </c>
      <c r="Y965" s="53">
        <v>19.09</v>
      </c>
      <c r="Z965" s="11">
        <f t="shared" si="2426"/>
        <v>37.799999999999997</v>
      </c>
      <c r="AA965" s="11">
        <f t="shared" si="2427"/>
        <v>0</v>
      </c>
      <c r="AB965" s="53">
        <f t="shared" si="2428"/>
        <v>0.2370618780466619</v>
      </c>
      <c r="AC965" s="63" t="s">
        <v>204</v>
      </c>
    </row>
    <row r="966" spans="1:46">
      <c r="A966" s="11">
        <v>966</v>
      </c>
      <c r="B966" s="57">
        <v>44933</v>
      </c>
      <c r="C966" s="54">
        <v>0.65972222222222221</v>
      </c>
      <c r="D966" s="53">
        <v>9.9</v>
      </c>
      <c r="E966" s="53">
        <v>13.4</v>
      </c>
      <c r="F966" s="53">
        <v>0</v>
      </c>
      <c r="G966" s="53">
        <v>9.1</v>
      </c>
      <c r="H966" s="53">
        <v>4.1000000000000002E-2</v>
      </c>
      <c r="I966" s="53">
        <v>4.0999999999999996</v>
      </c>
      <c r="J966" s="53" t="s">
        <v>161</v>
      </c>
      <c r="K966" s="53">
        <v>4.4000000000000004</v>
      </c>
      <c r="L966" s="53" t="s">
        <v>161</v>
      </c>
      <c r="M966" s="54">
        <v>0.65706018518518516</v>
      </c>
      <c r="N966" s="53">
        <v>7.8</v>
      </c>
      <c r="O966" s="53" t="s">
        <v>161</v>
      </c>
      <c r="P966" s="54">
        <v>0.65814814814814815</v>
      </c>
      <c r="Q966" s="53">
        <v>4.9000000000000004</v>
      </c>
      <c r="R966" s="53" t="s">
        <v>161</v>
      </c>
      <c r="S966" s="53">
        <v>1.1000000000000001</v>
      </c>
      <c r="T966" s="53">
        <v>56.1</v>
      </c>
      <c r="U966" s="53">
        <v>103</v>
      </c>
      <c r="V966" s="53">
        <v>81028</v>
      </c>
      <c r="W966" s="53">
        <v>135</v>
      </c>
      <c r="X966" s="53">
        <v>0.58499999999999996</v>
      </c>
      <c r="Y966" s="53">
        <v>18.88</v>
      </c>
      <c r="Z966" s="11">
        <f t="shared" si="2426"/>
        <v>24.6</v>
      </c>
      <c r="AA966" s="11">
        <f t="shared" si="2427"/>
        <v>0</v>
      </c>
      <c r="AB966" s="53">
        <f t="shared" si="2428"/>
        <v>0.2370618780466619</v>
      </c>
      <c r="AC966" s="63" t="s">
        <v>204</v>
      </c>
    </row>
    <row r="967" spans="1:46">
      <c r="A967" s="11">
        <v>967</v>
      </c>
      <c r="B967" s="57">
        <v>44933</v>
      </c>
      <c r="C967" s="54">
        <v>0.66666666666666663</v>
      </c>
      <c r="D967" s="53">
        <v>9.8000000000000007</v>
      </c>
      <c r="E967" s="53">
        <v>13.3</v>
      </c>
      <c r="F967" s="53">
        <v>0</v>
      </c>
      <c r="G967" s="53">
        <v>8.9</v>
      </c>
      <c r="H967" s="53">
        <v>2.5000000000000001E-2</v>
      </c>
      <c r="I967" s="53">
        <v>4.5999999999999996</v>
      </c>
      <c r="J967" s="53" t="s">
        <v>161</v>
      </c>
      <c r="K967" s="53">
        <v>4.5999999999999996</v>
      </c>
      <c r="L967" s="53" t="s">
        <v>161</v>
      </c>
      <c r="M967" s="54">
        <v>0.66651620370370368</v>
      </c>
      <c r="N967" s="53">
        <v>8.1999999999999993</v>
      </c>
      <c r="O967" s="53" t="s">
        <v>154</v>
      </c>
      <c r="P967" s="54">
        <v>0.6617939814814815</v>
      </c>
      <c r="Q967" s="53">
        <v>3.2</v>
      </c>
      <c r="R967" s="53" t="s">
        <v>160</v>
      </c>
      <c r="S967" s="53">
        <v>1.2</v>
      </c>
      <c r="T967" s="53">
        <v>54.2</v>
      </c>
      <c r="U967" s="53">
        <v>68</v>
      </c>
      <c r="V967" s="53">
        <v>50991</v>
      </c>
      <c r="W967" s="53">
        <v>85</v>
      </c>
      <c r="X967" s="53">
        <v>0.58499999999999996</v>
      </c>
      <c r="Y967" s="53">
        <v>18.86</v>
      </c>
      <c r="Z967" s="11">
        <f t="shared" si="2426"/>
        <v>15.000000000000004</v>
      </c>
      <c r="AA967" s="11">
        <f t="shared" si="2427"/>
        <v>0</v>
      </c>
      <c r="AB967" s="53">
        <f t="shared" si="2428"/>
        <v>0.2370618780466619</v>
      </c>
      <c r="AC967" s="63" t="s">
        <v>204</v>
      </c>
      <c r="AE967" s="11">
        <f t="shared" ref="AE967" si="2589">SUM(F967:F972)</f>
        <v>0</v>
      </c>
      <c r="AF967" s="11">
        <f t="shared" ref="AF967" si="2590">AVERAGE(AB967:AB972)</f>
        <v>0.23724688222448287</v>
      </c>
      <c r="AG967" s="11">
        <f t="shared" ref="AG967" si="2591">AVERAGE(G967:G972)</f>
        <v>8.8666666666666671</v>
      </c>
      <c r="AH967" s="11" t="e">
        <f t="shared" ref="AH967" si="2592">AVERAGE(AC967:AC972)</f>
        <v>#DIV/0!</v>
      </c>
      <c r="AI967" s="11">
        <f t="shared" ref="AI967" si="2593">AVERAGE(T967:T972)</f>
        <v>56.916666666666664</v>
      </c>
      <c r="AJ967" s="11">
        <f t="shared" ref="AJ967" si="2594">SUMIF(H967:H972,"&gt;0",H967:H972)</f>
        <v>7.400000000000001E-2</v>
      </c>
      <c r="AK967" s="17">
        <f t="shared" ref="AK967" si="2595">SUM(AA967:AA972)/60</f>
        <v>0</v>
      </c>
      <c r="AL967" s="17">
        <f t="shared" ref="AL967" si="2596">SUM(V967:V972)</f>
        <v>155591</v>
      </c>
      <c r="AM967" s="17">
        <f t="shared" ref="AM967" si="2597">AVERAGE(W967:W972)</f>
        <v>43.5</v>
      </c>
      <c r="AN967" s="11">
        <f t="shared" ref="AN967" si="2598">AVERAGE(I967:I972)</f>
        <v>4.083333333333333</v>
      </c>
      <c r="AO967" s="11">
        <f t="shared" ref="AO967" si="2599">MAX(K967:K972)</f>
        <v>4.8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0.67174768518518524</v>
      </c>
      <c r="AR967" s="11">
        <f t="shared" ref="AR967" si="2602">MAX(N967:N972)</f>
        <v>8.1999999999999993</v>
      </c>
      <c r="AS967" s="13" t="str">
        <f t="shared" ref="AS967" ca="1" si="2603">INDIRECT(ADDRESS(MATCH(AR967,N967:N972,0)+A967-1,15))</f>
        <v>W</v>
      </c>
      <c r="AT967" s="13">
        <f t="shared" ref="AT967" ca="1" si="2604">INDIRECT(ADDRESS(MATCH(AR967,N967:N972,0)+A967-1,16))</f>
        <v>0.6617939814814815</v>
      </c>
    </row>
    <row r="968" spans="1:46">
      <c r="A968" s="11">
        <v>968</v>
      </c>
      <c r="B968" s="57">
        <v>44933</v>
      </c>
      <c r="C968" s="54">
        <v>0.67361111111111116</v>
      </c>
      <c r="D968" s="53">
        <v>9.6999999999999993</v>
      </c>
      <c r="E968" s="53">
        <v>13.2</v>
      </c>
      <c r="F968" s="53">
        <v>0</v>
      </c>
      <c r="G968" s="53">
        <v>8.8000000000000007</v>
      </c>
      <c r="H968" s="53">
        <v>1.6E-2</v>
      </c>
      <c r="I968" s="53">
        <v>4.5</v>
      </c>
      <c r="J968" s="53" t="s">
        <v>161</v>
      </c>
      <c r="K968" s="53">
        <v>4.8</v>
      </c>
      <c r="L968" s="53" t="s">
        <v>161</v>
      </c>
      <c r="M968" s="54">
        <v>0.67174768518518524</v>
      </c>
      <c r="N968" s="53">
        <v>7.8</v>
      </c>
      <c r="O968" s="53" t="s">
        <v>154</v>
      </c>
      <c r="P968" s="54">
        <v>0.66932870370370379</v>
      </c>
      <c r="Q968" s="53">
        <v>5.5</v>
      </c>
      <c r="R968" s="53" t="s">
        <v>154</v>
      </c>
      <c r="S968" s="53">
        <v>1.2</v>
      </c>
      <c r="T968" s="53">
        <v>56</v>
      </c>
      <c r="U968" s="53">
        <v>45</v>
      </c>
      <c r="V968" s="53">
        <v>33978</v>
      </c>
      <c r="W968" s="53">
        <v>57</v>
      </c>
      <c r="X968" s="53">
        <v>0.58499999999999996</v>
      </c>
      <c r="Y968" s="53">
        <v>18.850000000000001</v>
      </c>
      <c r="Z968" s="11">
        <f t="shared" ref="Z968:Z1031" si="2605">H968*3.6/(60)*10*10^3</f>
        <v>9.6000000000000014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0.2370618780466619</v>
      </c>
      <c r="AC968" s="63" t="s">
        <v>204</v>
      </c>
    </row>
    <row r="969" spans="1:46">
      <c r="A969" s="11">
        <v>969</v>
      </c>
      <c r="B969" s="57">
        <v>44933</v>
      </c>
      <c r="C969" s="54">
        <v>0.68055555555555547</v>
      </c>
      <c r="D969" s="53">
        <v>9.6</v>
      </c>
      <c r="E969" s="53">
        <v>13.1</v>
      </c>
      <c r="F969" s="53">
        <v>0</v>
      </c>
      <c r="G969" s="53">
        <v>8.9</v>
      </c>
      <c r="H969" s="53">
        <v>1.4E-2</v>
      </c>
      <c r="I969" s="53">
        <v>4.3</v>
      </c>
      <c r="J969" s="53" t="s">
        <v>154</v>
      </c>
      <c r="K969" s="53">
        <v>4.7</v>
      </c>
      <c r="L969" s="53" t="s">
        <v>154</v>
      </c>
      <c r="M969" s="54">
        <v>0.67489583333333336</v>
      </c>
      <c r="N969" s="53">
        <v>7.2</v>
      </c>
      <c r="O969" s="53" t="s">
        <v>154</v>
      </c>
      <c r="P969" s="54">
        <v>0.67721064814814813</v>
      </c>
      <c r="Q969" s="53">
        <v>2</v>
      </c>
      <c r="R969" s="53" t="s">
        <v>160</v>
      </c>
      <c r="S969" s="53">
        <v>1.2</v>
      </c>
      <c r="T969" s="53">
        <v>56.9</v>
      </c>
      <c r="U969" s="53">
        <v>53</v>
      </c>
      <c r="V969" s="53">
        <v>28012</v>
      </c>
      <c r="W969" s="53">
        <v>47</v>
      </c>
      <c r="X969" s="53">
        <v>0.58499999999999996</v>
      </c>
      <c r="Y969" s="53">
        <v>18.84</v>
      </c>
      <c r="Z969" s="11">
        <f t="shared" si="2605"/>
        <v>8.4</v>
      </c>
      <c r="AA969" s="11">
        <f t="shared" si="2606"/>
        <v>0</v>
      </c>
      <c r="AB969" s="53">
        <f t="shared" si="2607"/>
        <v>0.2370618780466619</v>
      </c>
      <c r="AC969" s="63" t="s">
        <v>204</v>
      </c>
    </row>
    <row r="970" spans="1:46">
      <c r="A970" s="11">
        <v>970</v>
      </c>
      <c r="B970" s="57">
        <v>44933</v>
      </c>
      <c r="C970" s="54">
        <v>0.6875</v>
      </c>
      <c r="D970" s="53">
        <v>9.5</v>
      </c>
      <c r="E970" s="53">
        <v>13</v>
      </c>
      <c r="F970" s="53">
        <v>0</v>
      </c>
      <c r="G970" s="53">
        <v>8.9</v>
      </c>
      <c r="H970" s="53">
        <v>1.0999999999999999E-2</v>
      </c>
      <c r="I970" s="53">
        <v>3.8</v>
      </c>
      <c r="J970" s="53" t="s">
        <v>161</v>
      </c>
      <c r="K970" s="53">
        <v>4.5</v>
      </c>
      <c r="L970" s="53" t="s">
        <v>161</v>
      </c>
      <c r="M970" s="54">
        <v>0.68334490740740739</v>
      </c>
      <c r="N970" s="53">
        <v>6.4</v>
      </c>
      <c r="O970" s="53" t="s">
        <v>160</v>
      </c>
      <c r="P970" s="54">
        <v>0.68243055555555554</v>
      </c>
      <c r="Q970" s="53">
        <v>2.7</v>
      </c>
      <c r="R970" s="53" t="s">
        <v>161</v>
      </c>
      <c r="S970" s="53">
        <v>1</v>
      </c>
      <c r="T970" s="53">
        <v>58.4</v>
      </c>
      <c r="U970" s="53">
        <v>26</v>
      </c>
      <c r="V970" s="53">
        <v>23314</v>
      </c>
      <c r="W970" s="53">
        <v>39</v>
      </c>
      <c r="X970" s="53">
        <v>0.58499999999999996</v>
      </c>
      <c r="Y970" s="53">
        <v>18.86</v>
      </c>
      <c r="Z970" s="11">
        <f t="shared" si="2605"/>
        <v>6.5999999999999988</v>
      </c>
      <c r="AA970" s="11">
        <f t="shared" si="2606"/>
        <v>0</v>
      </c>
      <c r="AB970" s="53">
        <f t="shared" si="2607"/>
        <v>0.2370618780466619</v>
      </c>
      <c r="AC970" s="63" t="s">
        <v>204</v>
      </c>
    </row>
    <row r="971" spans="1:46">
      <c r="A971" s="11">
        <v>971</v>
      </c>
      <c r="B971" s="57">
        <v>44933</v>
      </c>
      <c r="C971" s="54">
        <v>0.69444444444444453</v>
      </c>
      <c r="D971" s="53">
        <v>9.4</v>
      </c>
      <c r="E971" s="53">
        <v>13</v>
      </c>
      <c r="F971" s="53">
        <v>0</v>
      </c>
      <c r="G971" s="53">
        <v>8.9</v>
      </c>
      <c r="H971" s="53">
        <v>5.0000000000000001E-3</v>
      </c>
      <c r="I971" s="53">
        <v>4.2</v>
      </c>
      <c r="J971" s="53" t="s">
        <v>161</v>
      </c>
      <c r="K971" s="53">
        <v>4.2</v>
      </c>
      <c r="L971" s="53" t="s">
        <v>161</v>
      </c>
      <c r="M971" s="54">
        <v>0.69444444444444453</v>
      </c>
      <c r="N971" s="53">
        <v>7.7</v>
      </c>
      <c r="O971" s="53" t="s">
        <v>161</v>
      </c>
      <c r="P971" s="54">
        <v>0.68799768518518523</v>
      </c>
      <c r="Q971" s="53">
        <v>4.7</v>
      </c>
      <c r="R971" s="53" t="s">
        <v>161</v>
      </c>
      <c r="S971" s="53">
        <v>1.1000000000000001</v>
      </c>
      <c r="T971" s="53">
        <v>57.8</v>
      </c>
      <c r="U971" s="53">
        <v>18</v>
      </c>
      <c r="V971" s="53">
        <v>11770</v>
      </c>
      <c r="W971" s="53">
        <v>20</v>
      </c>
      <c r="X971" s="53">
        <v>0.58599999999999997</v>
      </c>
      <c r="Y971" s="53">
        <v>18.809999999999999</v>
      </c>
      <c r="Z971" s="11">
        <f t="shared" si="2605"/>
        <v>3</v>
      </c>
      <c r="AA971" s="11">
        <f t="shared" si="2606"/>
        <v>0</v>
      </c>
      <c r="AB971" s="53">
        <f t="shared" si="2607"/>
        <v>0.23761689058012481</v>
      </c>
      <c r="AC971" s="63" t="s">
        <v>204</v>
      </c>
    </row>
    <row r="972" spans="1:46">
      <c r="A972" s="11">
        <v>972</v>
      </c>
      <c r="B972" s="57">
        <v>44933</v>
      </c>
      <c r="C972" s="54">
        <v>0.70138888888888884</v>
      </c>
      <c r="D972" s="53">
        <v>9.3000000000000007</v>
      </c>
      <c r="E972" s="53">
        <v>13</v>
      </c>
      <c r="F972" s="53">
        <v>0</v>
      </c>
      <c r="G972" s="53">
        <v>8.8000000000000007</v>
      </c>
      <c r="H972" s="53">
        <v>3.0000000000000001E-3</v>
      </c>
      <c r="I972" s="53">
        <v>3.1</v>
      </c>
      <c r="J972" s="53" t="s">
        <v>161</v>
      </c>
      <c r="K972" s="53">
        <v>4.2</v>
      </c>
      <c r="L972" s="53" t="s">
        <v>161</v>
      </c>
      <c r="M972" s="54">
        <v>0.69447916666666665</v>
      </c>
      <c r="N972" s="53">
        <v>5.6</v>
      </c>
      <c r="O972" s="53" t="s">
        <v>161</v>
      </c>
      <c r="P972" s="54">
        <v>0.69671296296296292</v>
      </c>
      <c r="Q972" s="53">
        <v>3.6</v>
      </c>
      <c r="R972" s="53" t="s">
        <v>160</v>
      </c>
      <c r="S972" s="53">
        <v>0.9</v>
      </c>
      <c r="T972" s="53">
        <v>58.2</v>
      </c>
      <c r="U972" s="53">
        <v>8</v>
      </c>
      <c r="V972" s="53">
        <v>7526</v>
      </c>
      <c r="W972" s="53">
        <v>13</v>
      </c>
      <c r="X972" s="53">
        <v>0.58599999999999997</v>
      </c>
      <c r="Y972" s="53">
        <v>18.829999999999998</v>
      </c>
      <c r="Z972" s="11">
        <f t="shared" si="2605"/>
        <v>1.8000000000000003</v>
      </c>
      <c r="AA972" s="11">
        <f t="shared" si="2606"/>
        <v>0</v>
      </c>
      <c r="AB972" s="53">
        <f t="shared" si="2607"/>
        <v>0.23761689058012481</v>
      </c>
      <c r="AC972" s="63" t="s">
        <v>204</v>
      </c>
    </row>
    <row r="973" spans="1:46">
      <c r="A973" s="11">
        <v>973</v>
      </c>
      <c r="B973" s="57">
        <v>44933</v>
      </c>
      <c r="C973" s="54">
        <v>0.70833333333333337</v>
      </c>
      <c r="D973" s="53">
        <v>9.3000000000000007</v>
      </c>
      <c r="E973" s="53">
        <v>12.9</v>
      </c>
      <c r="F973" s="53">
        <v>0</v>
      </c>
      <c r="G973" s="53">
        <v>8.8000000000000007</v>
      </c>
      <c r="H973" s="53">
        <v>2E-3</v>
      </c>
      <c r="I973" s="53">
        <v>4.5999999999999996</v>
      </c>
      <c r="J973" s="53" t="s">
        <v>161</v>
      </c>
      <c r="K973" s="53">
        <v>4.5999999999999996</v>
      </c>
      <c r="L973" s="53" t="s">
        <v>161</v>
      </c>
      <c r="M973" s="54">
        <v>0.70806712962962959</v>
      </c>
      <c r="N973" s="53">
        <v>7.5</v>
      </c>
      <c r="O973" s="53" t="s">
        <v>161</v>
      </c>
      <c r="P973" s="54">
        <v>0.70156249999999998</v>
      </c>
      <c r="Q973" s="53">
        <v>4</v>
      </c>
      <c r="R973" s="53" t="s">
        <v>160</v>
      </c>
      <c r="S973" s="53">
        <v>1.3</v>
      </c>
      <c r="T973" s="53">
        <v>54.1</v>
      </c>
      <c r="U973" s="53">
        <v>5</v>
      </c>
      <c r="V973" s="53">
        <v>4502</v>
      </c>
      <c r="W973" s="53">
        <v>8</v>
      </c>
      <c r="X973" s="53">
        <v>0.58599999999999997</v>
      </c>
      <c r="Y973" s="53">
        <v>18.79</v>
      </c>
      <c r="Z973" s="11">
        <f t="shared" si="2605"/>
        <v>1.2000000000000002</v>
      </c>
      <c r="AA973" s="11">
        <f t="shared" si="2606"/>
        <v>0</v>
      </c>
      <c r="AB973" s="53">
        <f t="shared" si="2607"/>
        <v>0.23761689058012481</v>
      </c>
      <c r="AC973" s="63" t="s">
        <v>204</v>
      </c>
      <c r="AE973" s="11">
        <f t="shared" ref="AE973" si="2608">SUM(F973:F978)</f>
        <v>0</v>
      </c>
      <c r="AF973" s="11">
        <f t="shared" ref="AF973" si="2609">AVERAGE(AB973:AB978)</f>
        <v>0.23761689058012481</v>
      </c>
      <c r="AG973" s="11">
        <f t="shared" ref="AG973" si="2610">AVERAGE(G973:G978)</f>
        <v>8.9333333333333336</v>
      </c>
      <c r="AH973" s="11" t="e">
        <f t="shared" ref="AH973" si="2611">AVERAGE(AC973:AC978)</f>
        <v>#DIV/0!</v>
      </c>
      <c r="AI973" s="11">
        <f t="shared" ref="AI973" si="2612">AVERAGE(T973:T978)</f>
        <v>53.966666666666669</v>
      </c>
      <c r="AJ973" s="11">
        <f t="shared" ref="AJ973" si="2613">SUMIF(H973:H978,"&gt;0",H973:H978)</f>
        <v>3.0000000000000001E-3</v>
      </c>
      <c r="AK973" s="17">
        <f t="shared" ref="AK973" si="2614">SUM(AA973:AA978)/60</f>
        <v>0</v>
      </c>
      <c r="AL973" s="17">
        <f t="shared" ref="AL973" si="2615">SUM(V973:V978)</f>
        <v>7332</v>
      </c>
      <c r="AM973" s="17">
        <f t="shared" ref="AM973" si="2616">AVERAGE(W973:W978)</f>
        <v>2</v>
      </c>
      <c r="AN973" s="11">
        <f t="shared" ref="AN973" si="2617">AVERAGE(I973:I978)</f>
        <v>3.9833333333333329</v>
      </c>
      <c r="AO973" s="11">
        <f t="shared" ref="AO973" si="2618">MAX(K973:K978)</f>
        <v>4.5999999999999996</v>
      </c>
      <c r="AP973" s="13" t="str">
        <f t="shared" ref="AP973" ca="1" si="2619">INDIRECT(ADDRESS(MATCH(AO973,K973:K978,0)+A973-1,12))</f>
        <v>WSW</v>
      </c>
      <c r="AQ973" s="13">
        <f t="shared" ref="AQ973" ca="1" si="2620">INDIRECT(ADDRESS(MATCH(AO973,K973:K978,0)+A973-1,13))</f>
        <v>0.70806712962962959</v>
      </c>
      <c r="AR973" s="11">
        <f t="shared" ref="AR973" si="2621">MAX(N973:N978)</f>
        <v>7.5</v>
      </c>
      <c r="AS973" s="13" t="str">
        <f t="shared" ref="AS973" ca="1" si="2622">INDIRECT(ADDRESS(MATCH(AR973,N973:N978,0)+A973-1,15))</f>
        <v>WSW</v>
      </c>
      <c r="AT973" s="13">
        <f t="shared" ref="AT973" ca="1" si="2623">INDIRECT(ADDRESS(MATCH(AR973,N973:N978,0)+A973-1,16))</f>
        <v>0.70156249999999998</v>
      </c>
    </row>
    <row r="974" spans="1:46">
      <c r="A974" s="11">
        <v>974</v>
      </c>
      <c r="B974" s="57">
        <v>44933</v>
      </c>
      <c r="C974" s="54">
        <v>0.71527777777777779</v>
      </c>
      <c r="D974" s="53">
        <v>9.1</v>
      </c>
      <c r="E974" s="53">
        <v>12.9</v>
      </c>
      <c r="F974" s="53">
        <v>0</v>
      </c>
      <c r="G974" s="53">
        <v>9.1</v>
      </c>
      <c r="H974" s="53">
        <v>1E-3</v>
      </c>
      <c r="I974" s="53">
        <v>4.2</v>
      </c>
      <c r="J974" s="53" t="s">
        <v>161</v>
      </c>
      <c r="K974" s="53">
        <v>4.5999999999999996</v>
      </c>
      <c r="L974" s="53" t="s">
        <v>161</v>
      </c>
      <c r="M974" s="54">
        <v>0.70835648148148145</v>
      </c>
      <c r="N974" s="53">
        <v>7.3</v>
      </c>
      <c r="O974" s="53" t="s">
        <v>161</v>
      </c>
      <c r="P974" s="54">
        <v>0.71287037037037038</v>
      </c>
      <c r="Q974" s="53">
        <v>6.1</v>
      </c>
      <c r="R974" s="53" t="s">
        <v>154</v>
      </c>
      <c r="S974" s="53">
        <v>1</v>
      </c>
      <c r="T974" s="53">
        <v>55.2</v>
      </c>
      <c r="U974" s="53">
        <v>3</v>
      </c>
      <c r="V974" s="53">
        <v>1737</v>
      </c>
      <c r="W974" s="53">
        <v>3</v>
      </c>
      <c r="X974" s="53">
        <v>0.58599999999999997</v>
      </c>
      <c r="Y974" s="53">
        <v>18.84</v>
      </c>
      <c r="Z974" s="11">
        <f t="shared" si="2605"/>
        <v>0.60000000000000009</v>
      </c>
      <c r="AA974" s="11">
        <f t="shared" si="2606"/>
        <v>0</v>
      </c>
      <c r="AB974" s="53">
        <f t="shared" si="2607"/>
        <v>0.23761689058012481</v>
      </c>
      <c r="AC974" s="63" t="s">
        <v>204</v>
      </c>
    </row>
    <row r="975" spans="1:46">
      <c r="A975" s="11">
        <v>975</v>
      </c>
      <c r="B975" s="57">
        <v>44933</v>
      </c>
      <c r="C975" s="54">
        <v>0.72222222222222221</v>
      </c>
      <c r="D975" s="53">
        <v>9.1</v>
      </c>
      <c r="E975" s="53">
        <v>12.9</v>
      </c>
      <c r="F975" s="53">
        <v>0</v>
      </c>
      <c r="G975" s="53">
        <v>8.8000000000000007</v>
      </c>
      <c r="H975" s="53">
        <v>0</v>
      </c>
      <c r="I975" s="53">
        <v>3.1</v>
      </c>
      <c r="J975" s="53" t="s">
        <v>161</v>
      </c>
      <c r="K975" s="53">
        <v>4.4000000000000004</v>
      </c>
      <c r="L975" s="53" t="s">
        <v>161</v>
      </c>
      <c r="M975" s="54">
        <v>0.71576388888888898</v>
      </c>
      <c r="N975" s="53">
        <v>6.1</v>
      </c>
      <c r="O975" s="53" t="s">
        <v>154</v>
      </c>
      <c r="P975" s="54">
        <v>0.71528935185185183</v>
      </c>
      <c r="Q975" s="53">
        <v>3</v>
      </c>
      <c r="R975" s="53" t="s">
        <v>161</v>
      </c>
      <c r="S975" s="53">
        <v>0.9</v>
      </c>
      <c r="T975" s="53">
        <v>56.3</v>
      </c>
      <c r="U975" s="53">
        <v>1</v>
      </c>
      <c r="V975" s="53">
        <v>760</v>
      </c>
      <c r="W975" s="53">
        <v>1</v>
      </c>
      <c r="X975" s="53">
        <v>0.58599999999999997</v>
      </c>
      <c r="Y975" s="53">
        <v>18.8</v>
      </c>
      <c r="Z975" s="11">
        <f t="shared" si="2605"/>
        <v>0</v>
      </c>
      <c r="AA975" s="11">
        <f t="shared" si="2606"/>
        <v>0</v>
      </c>
      <c r="AB975" s="53">
        <f t="shared" si="2607"/>
        <v>0.23761689058012481</v>
      </c>
      <c r="AC975" s="63" t="s">
        <v>204</v>
      </c>
    </row>
    <row r="976" spans="1:46">
      <c r="A976" s="11">
        <v>976</v>
      </c>
      <c r="B976" s="57">
        <v>44933</v>
      </c>
      <c r="C976" s="54">
        <v>0.72916666666666663</v>
      </c>
      <c r="D976" s="53">
        <v>9</v>
      </c>
      <c r="E976" s="53">
        <v>12.9</v>
      </c>
      <c r="F976" s="53">
        <v>0</v>
      </c>
      <c r="G976" s="53">
        <v>8.9</v>
      </c>
      <c r="H976" s="53">
        <v>0</v>
      </c>
      <c r="I976" s="53">
        <v>4.3</v>
      </c>
      <c r="J976" s="53" t="s">
        <v>161</v>
      </c>
      <c r="K976" s="53">
        <v>4.3</v>
      </c>
      <c r="L976" s="53" t="s">
        <v>161</v>
      </c>
      <c r="M976" s="54">
        <v>0.72916666666666663</v>
      </c>
      <c r="N976" s="53">
        <v>7.4</v>
      </c>
      <c r="O976" s="53" t="s">
        <v>154</v>
      </c>
      <c r="P976" s="54">
        <v>0.72439814814814818</v>
      </c>
      <c r="Q976" s="53">
        <v>3.3</v>
      </c>
      <c r="R976" s="53" t="s">
        <v>161</v>
      </c>
      <c r="S976" s="53">
        <v>1.3</v>
      </c>
      <c r="T976" s="53">
        <v>52.9</v>
      </c>
      <c r="U976" s="53">
        <v>1</v>
      </c>
      <c r="V976" s="53">
        <v>167</v>
      </c>
      <c r="W976" s="53">
        <v>0</v>
      </c>
      <c r="X976" s="53">
        <v>0.58599999999999997</v>
      </c>
      <c r="Y976" s="53">
        <v>18.82</v>
      </c>
      <c r="Z976" s="11">
        <f t="shared" si="2605"/>
        <v>0</v>
      </c>
      <c r="AA976" s="11">
        <f t="shared" si="2606"/>
        <v>0</v>
      </c>
      <c r="AB976" s="53">
        <f t="shared" si="2607"/>
        <v>0.23761689058012481</v>
      </c>
      <c r="AC976" s="63" t="s">
        <v>204</v>
      </c>
    </row>
    <row r="977" spans="1:46">
      <c r="A977" s="11">
        <v>977</v>
      </c>
      <c r="B977" s="57">
        <v>44933</v>
      </c>
      <c r="C977" s="54">
        <v>0.73611111111111116</v>
      </c>
      <c r="D977" s="53">
        <v>8.9</v>
      </c>
      <c r="E977" s="53">
        <v>12.9</v>
      </c>
      <c r="F977" s="53">
        <v>0</v>
      </c>
      <c r="G977" s="53">
        <v>9</v>
      </c>
      <c r="H977" s="53">
        <v>0</v>
      </c>
      <c r="I977" s="53">
        <v>3.5</v>
      </c>
      <c r="J977" s="53" t="s">
        <v>154</v>
      </c>
      <c r="K977" s="53">
        <v>4.3</v>
      </c>
      <c r="L977" s="53" t="s">
        <v>161</v>
      </c>
      <c r="M977" s="54">
        <v>0.73017361111111112</v>
      </c>
      <c r="N977" s="53">
        <v>6.3</v>
      </c>
      <c r="O977" s="53" t="s">
        <v>161</v>
      </c>
      <c r="P977" s="54">
        <v>0.73282407407407402</v>
      </c>
      <c r="Q977" s="53">
        <v>4.8</v>
      </c>
      <c r="R977" s="53" t="s">
        <v>161</v>
      </c>
      <c r="S977" s="53">
        <v>1</v>
      </c>
      <c r="T977" s="53">
        <v>53.4</v>
      </c>
      <c r="U977" s="53">
        <v>1</v>
      </c>
      <c r="V977" s="53">
        <v>89</v>
      </c>
      <c r="W977" s="53">
        <v>0</v>
      </c>
      <c r="X977" s="53">
        <v>0.58599999999999997</v>
      </c>
      <c r="Y977" s="53">
        <v>18.8</v>
      </c>
      <c r="Z977" s="11">
        <f t="shared" si="2605"/>
        <v>0</v>
      </c>
      <c r="AA977" s="11">
        <f t="shared" si="2606"/>
        <v>0</v>
      </c>
      <c r="AB977" s="53">
        <f t="shared" si="2607"/>
        <v>0.23761689058012481</v>
      </c>
      <c r="AC977" s="63" t="s">
        <v>204</v>
      </c>
    </row>
    <row r="978" spans="1:46">
      <c r="A978" s="11">
        <v>978</v>
      </c>
      <c r="B978" s="57">
        <v>44933</v>
      </c>
      <c r="C978" s="54">
        <v>0.74305555555555547</v>
      </c>
      <c r="D978" s="53">
        <v>8.9</v>
      </c>
      <c r="E978" s="53">
        <v>12.9</v>
      </c>
      <c r="F978" s="53">
        <v>0</v>
      </c>
      <c r="G978" s="53">
        <v>9</v>
      </c>
      <c r="H978" s="53">
        <v>0</v>
      </c>
      <c r="I978" s="53">
        <v>4.2</v>
      </c>
      <c r="J978" s="53" t="s">
        <v>161</v>
      </c>
      <c r="K978" s="53">
        <v>4.3</v>
      </c>
      <c r="L978" s="53" t="s">
        <v>161</v>
      </c>
      <c r="M978" s="54">
        <v>0.74289351851851848</v>
      </c>
      <c r="N978" s="53">
        <v>7.3</v>
      </c>
      <c r="O978" s="53" t="s">
        <v>161</v>
      </c>
      <c r="P978" s="54">
        <v>0.7386342592592593</v>
      </c>
      <c r="Q978" s="53">
        <v>2.6</v>
      </c>
      <c r="R978" s="53" t="s">
        <v>161</v>
      </c>
      <c r="S978" s="53">
        <v>1.2</v>
      </c>
      <c r="T978" s="53">
        <v>51.9</v>
      </c>
      <c r="U978" s="53">
        <v>0</v>
      </c>
      <c r="V978" s="53">
        <v>77</v>
      </c>
      <c r="W978" s="53">
        <v>0</v>
      </c>
      <c r="X978" s="53">
        <v>0.58599999999999997</v>
      </c>
      <c r="Y978" s="53">
        <v>18.809999999999999</v>
      </c>
      <c r="Z978" s="11">
        <f t="shared" si="2605"/>
        <v>0</v>
      </c>
      <c r="AA978" s="11">
        <f t="shared" si="2606"/>
        <v>0</v>
      </c>
      <c r="AB978" s="53">
        <f t="shared" si="2607"/>
        <v>0.23761689058012481</v>
      </c>
      <c r="AC978" s="63" t="s">
        <v>204</v>
      </c>
    </row>
    <row r="979" spans="1:46">
      <c r="A979" s="11">
        <v>979</v>
      </c>
      <c r="B979" s="57">
        <v>44933</v>
      </c>
      <c r="C979" s="54">
        <v>0.75</v>
      </c>
      <c r="D979" s="53">
        <v>8.9</v>
      </c>
      <c r="E979" s="53">
        <v>12.9</v>
      </c>
      <c r="F979" s="53">
        <v>0</v>
      </c>
      <c r="G979" s="53">
        <v>9.1</v>
      </c>
      <c r="H979" s="53">
        <v>0</v>
      </c>
      <c r="I979" s="53">
        <v>3.9</v>
      </c>
      <c r="J979" s="53" t="s">
        <v>154</v>
      </c>
      <c r="K979" s="53">
        <v>4.3</v>
      </c>
      <c r="L979" s="53" t="s">
        <v>161</v>
      </c>
      <c r="M979" s="54">
        <v>0.74373842592592598</v>
      </c>
      <c r="N979" s="53">
        <v>6.6</v>
      </c>
      <c r="O979" s="53" t="s">
        <v>161</v>
      </c>
      <c r="P979" s="54">
        <v>0.74623842592592593</v>
      </c>
      <c r="Q979" s="53">
        <v>2</v>
      </c>
      <c r="R979" s="53" t="s">
        <v>161</v>
      </c>
      <c r="S979" s="53">
        <v>0.8</v>
      </c>
      <c r="T979" s="53">
        <v>52.9</v>
      </c>
      <c r="U979" s="53">
        <v>0</v>
      </c>
      <c r="V979" s="53">
        <v>95</v>
      </c>
      <c r="W979" s="53">
        <v>0</v>
      </c>
      <c r="X979" s="53">
        <v>0.58599999999999997</v>
      </c>
      <c r="Y979" s="53">
        <v>18.79</v>
      </c>
      <c r="Z979" s="11">
        <f t="shared" si="2605"/>
        <v>0</v>
      </c>
      <c r="AA979" s="11">
        <f t="shared" si="2606"/>
        <v>0</v>
      </c>
      <c r="AB979" s="53">
        <f t="shared" si="2607"/>
        <v>0.23761689058012481</v>
      </c>
      <c r="AC979" s="63" t="s">
        <v>204</v>
      </c>
      <c r="AE979" s="11">
        <f t="shared" ref="AE979" si="2624">SUM(F979:F984)</f>
        <v>0</v>
      </c>
      <c r="AF979" s="11">
        <f t="shared" ref="AF979" si="2625">AVERAGE(AB979:AB984)</f>
        <v>0.23770952655329533</v>
      </c>
      <c r="AG979" s="11">
        <f t="shared" ref="AG979" si="2626">AVERAGE(G979:G984)</f>
        <v>9</v>
      </c>
      <c r="AH979" s="11" t="e">
        <f t="shared" ref="AH979" si="2627">AVERAGE(AC979:AC984)</f>
        <v>#DIV/0!</v>
      </c>
      <c r="AI979" s="11">
        <f t="shared" ref="AI979" si="2628">AVERAGE(T979:T984)</f>
        <v>52.283333333333331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544</v>
      </c>
      <c r="AM979" s="17">
        <f t="shared" ref="AM979" si="2632">AVERAGE(W979:W984)</f>
        <v>0</v>
      </c>
      <c r="AN979" s="11">
        <f t="shared" ref="AN979" si="2633">AVERAGE(I979:I984)</f>
        <v>3.7166666666666668</v>
      </c>
      <c r="AO979" s="11">
        <f t="shared" ref="AO979" si="2634">MAX(K979:K984)</f>
        <v>4.3</v>
      </c>
      <c r="AP979" s="13" t="str">
        <f t="shared" ref="AP979" ca="1" si="2635">INDIRECT(ADDRESS(MATCH(AO979,K979:K984,0)+A979-1,12))</f>
        <v>WSW</v>
      </c>
      <c r="AQ979" s="13">
        <f t="shared" ref="AQ979" ca="1" si="2636">INDIRECT(ADDRESS(MATCH(AO979,K979:K984,0)+A979-1,13))</f>
        <v>0.74373842592592598</v>
      </c>
      <c r="AR979" s="11">
        <f t="shared" ref="AR979" si="2637">MAX(N979:N984)</f>
        <v>7.6</v>
      </c>
      <c r="AS979" s="13" t="str">
        <f t="shared" ref="AS979" ca="1" si="2638">INDIRECT(ADDRESS(MATCH(AR979,N979:N984,0)+A979-1,15))</f>
        <v>WSW</v>
      </c>
      <c r="AT979" s="13">
        <f t="shared" ref="AT979" ca="1" si="2639">INDIRECT(ADDRESS(MATCH(AR979,N979:N984,0)+A979-1,16))</f>
        <v>0.76974537037037039</v>
      </c>
    </row>
    <row r="980" spans="1:46">
      <c r="A980" s="11">
        <v>980</v>
      </c>
      <c r="B980" s="57">
        <v>44933</v>
      </c>
      <c r="C980" s="54">
        <v>0.75694444444444453</v>
      </c>
      <c r="D980" s="53">
        <v>8.9</v>
      </c>
      <c r="E980" s="53">
        <v>12.9</v>
      </c>
      <c r="F980" s="53">
        <v>0</v>
      </c>
      <c r="G980" s="53">
        <v>8.9</v>
      </c>
      <c r="H980" s="53">
        <v>0</v>
      </c>
      <c r="I980" s="53">
        <v>3.5</v>
      </c>
      <c r="J980" s="53" t="s">
        <v>161</v>
      </c>
      <c r="K980" s="53">
        <v>4</v>
      </c>
      <c r="L980" s="53" t="s">
        <v>154</v>
      </c>
      <c r="M980" s="54">
        <v>0.75153935185185183</v>
      </c>
      <c r="N980" s="53">
        <v>5.9</v>
      </c>
      <c r="O980" s="53" t="s">
        <v>154</v>
      </c>
      <c r="P980" s="54">
        <v>0.75138888888888899</v>
      </c>
      <c r="Q980" s="53">
        <v>3.5</v>
      </c>
      <c r="R980" s="53" t="s">
        <v>154</v>
      </c>
      <c r="S980" s="53">
        <v>0.9</v>
      </c>
      <c r="T980" s="53">
        <v>52.9</v>
      </c>
      <c r="U980" s="53">
        <v>0</v>
      </c>
      <c r="V980" s="53">
        <v>112</v>
      </c>
      <c r="W980" s="53">
        <v>0</v>
      </c>
      <c r="X980" s="53">
        <v>0.58599999999999997</v>
      </c>
      <c r="Y980" s="53">
        <v>18.760000000000002</v>
      </c>
      <c r="Z980" s="11">
        <f t="shared" si="2605"/>
        <v>0</v>
      </c>
      <c r="AA980" s="11">
        <f t="shared" si="2606"/>
        <v>0</v>
      </c>
      <c r="AB980" s="53">
        <f t="shared" si="2607"/>
        <v>0.23761689058012481</v>
      </c>
      <c r="AC980" s="63" t="s">
        <v>204</v>
      </c>
    </row>
    <row r="981" spans="1:46">
      <c r="A981" s="11">
        <v>981</v>
      </c>
      <c r="B981" s="57">
        <v>44933</v>
      </c>
      <c r="C981" s="54">
        <v>0.76388888888888884</v>
      </c>
      <c r="D981" s="53">
        <v>8.9</v>
      </c>
      <c r="E981" s="53">
        <v>12.9</v>
      </c>
      <c r="F981" s="53">
        <v>0</v>
      </c>
      <c r="G981" s="53">
        <v>9.1</v>
      </c>
      <c r="H981" s="53">
        <v>0</v>
      </c>
      <c r="I981" s="53">
        <v>3.6</v>
      </c>
      <c r="J981" s="53" t="s">
        <v>161</v>
      </c>
      <c r="K981" s="53">
        <v>3.6</v>
      </c>
      <c r="L981" s="53" t="s">
        <v>161</v>
      </c>
      <c r="M981" s="54">
        <v>0.76388888888888884</v>
      </c>
      <c r="N981" s="53">
        <v>6.9</v>
      </c>
      <c r="O981" s="53" t="s">
        <v>161</v>
      </c>
      <c r="P981" s="54">
        <v>0.76366898148148143</v>
      </c>
      <c r="Q981" s="53">
        <v>5.5</v>
      </c>
      <c r="R981" s="53" t="s">
        <v>154</v>
      </c>
      <c r="S981" s="53">
        <v>1</v>
      </c>
      <c r="T981" s="53">
        <v>53.3</v>
      </c>
      <c r="U981" s="53">
        <v>0</v>
      </c>
      <c r="V981" s="53">
        <v>91</v>
      </c>
      <c r="W981" s="53">
        <v>0</v>
      </c>
      <c r="X981" s="53">
        <v>0.58599999999999997</v>
      </c>
      <c r="Y981" s="53">
        <v>18.82</v>
      </c>
      <c r="Z981" s="11">
        <f t="shared" si="2605"/>
        <v>0</v>
      </c>
      <c r="AA981" s="11">
        <f t="shared" si="2606"/>
        <v>0</v>
      </c>
      <c r="AB981" s="53">
        <f t="shared" si="2607"/>
        <v>0.23761689058012481</v>
      </c>
      <c r="AC981" s="63" t="s">
        <v>204</v>
      </c>
    </row>
    <row r="982" spans="1:46">
      <c r="A982" s="11">
        <v>982</v>
      </c>
      <c r="B982" s="57">
        <v>44933</v>
      </c>
      <c r="C982" s="54">
        <v>0.77083333333333337</v>
      </c>
      <c r="D982" s="53">
        <v>8.9</v>
      </c>
      <c r="E982" s="53">
        <v>12.9</v>
      </c>
      <c r="F982" s="53">
        <v>0</v>
      </c>
      <c r="G982" s="53">
        <v>9.1</v>
      </c>
      <c r="H982" s="53">
        <v>0</v>
      </c>
      <c r="I982" s="53">
        <v>4.0999999999999996</v>
      </c>
      <c r="J982" s="53" t="s">
        <v>161</v>
      </c>
      <c r="K982" s="53">
        <v>4.2</v>
      </c>
      <c r="L982" s="53" t="s">
        <v>161</v>
      </c>
      <c r="M982" s="54">
        <v>0.77050925925925917</v>
      </c>
      <c r="N982" s="53">
        <v>7.6</v>
      </c>
      <c r="O982" s="53" t="s">
        <v>161</v>
      </c>
      <c r="P982" s="54">
        <v>0.76974537037037039</v>
      </c>
      <c r="Q982" s="53">
        <v>3.5</v>
      </c>
      <c r="R982" s="53" t="s">
        <v>160</v>
      </c>
      <c r="S982" s="53">
        <v>1.3</v>
      </c>
      <c r="T982" s="53">
        <v>50.4</v>
      </c>
      <c r="U982" s="53">
        <v>0</v>
      </c>
      <c r="V982" s="53">
        <v>96</v>
      </c>
      <c r="W982" s="53">
        <v>0</v>
      </c>
      <c r="X982" s="53">
        <v>0.58599999999999997</v>
      </c>
      <c r="Y982" s="53">
        <v>18.82</v>
      </c>
      <c r="Z982" s="11">
        <f t="shared" si="2605"/>
        <v>0</v>
      </c>
      <c r="AA982" s="11">
        <f t="shared" si="2606"/>
        <v>0</v>
      </c>
      <c r="AB982" s="53">
        <f t="shared" si="2607"/>
        <v>0.23761689058012481</v>
      </c>
      <c r="AC982" s="63" t="s">
        <v>204</v>
      </c>
    </row>
    <row r="983" spans="1:46">
      <c r="A983" s="11">
        <v>983</v>
      </c>
      <c r="B983" s="57">
        <v>44933</v>
      </c>
      <c r="C983" s="54">
        <v>0.77777777777777779</v>
      </c>
      <c r="D983" s="53">
        <v>8.8000000000000007</v>
      </c>
      <c r="E983" s="53">
        <v>12.9</v>
      </c>
      <c r="F983" s="53">
        <v>0</v>
      </c>
      <c r="G983" s="53">
        <v>8.8000000000000007</v>
      </c>
      <c r="H983" s="53">
        <v>-1E-3</v>
      </c>
      <c r="I983" s="53">
        <v>3.7</v>
      </c>
      <c r="J983" s="53" t="s">
        <v>161</v>
      </c>
      <c r="K983" s="53">
        <v>4.2</v>
      </c>
      <c r="L983" s="53" t="s">
        <v>161</v>
      </c>
      <c r="M983" s="54">
        <v>0.77181712962962967</v>
      </c>
      <c r="N983" s="53">
        <v>6.4</v>
      </c>
      <c r="O983" s="53" t="s">
        <v>161</v>
      </c>
      <c r="P983" s="54">
        <v>0.77770833333333333</v>
      </c>
      <c r="Q983" s="53">
        <v>5.0999999999999996</v>
      </c>
      <c r="R983" s="53" t="s">
        <v>161</v>
      </c>
      <c r="S983" s="53">
        <v>0.9</v>
      </c>
      <c r="T983" s="53">
        <v>52.3</v>
      </c>
      <c r="U983" s="53">
        <v>0</v>
      </c>
      <c r="V983" s="53">
        <v>68</v>
      </c>
      <c r="W983" s="53">
        <v>0</v>
      </c>
      <c r="X983" s="53">
        <v>0.58599999999999997</v>
      </c>
      <c r="Y983" s="53">
        <v>18.809999999999999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0.23761689058012481</v>
      </c>
      <c r="AC983" s="63" t="s">
        <v>204</v>
      </c>
    </row>
    <row r="984" spans="1:46">
      <c r="A984" s="11">
        <v>984</v>
      </c>
      <c r="B984" s="57">
        <v>44933</v>
      </c>
      <c r="C984" s="54">
        <v>0.78472222222222221</v>
      </c>
      <c r="D984" s="53">
        <v>8.8000000000000007</v>
      </c>
      <c r="E984" s="53">
        <v>12.9</v>
      </c>
      <c r="F984" s="53">
        <v>0</v>
      </c>
      <c r="G984" s="53">
        <v>9</v>
      </c>
      <c r="H984" s="53">
        <v>0</v>
      </c>
      <c r="I984" s="53">
        <v>3.5</v>
      </c>
      <c r="J984" s="53" t="s">
        <v>161</v>
      </c>
      <c r="K984" s="53">
        <v>3.8</v>
      </c>
      <c r="L984" s="53" t="s">
        <v>161</v>
      </c>
      <c r="M984" s="54">
        <v>0.78027777777777774</v>
      </c>
      <c r="N984" s="53">
        <v>6.1</v>
      </c>
      <c r="O984" s="53" t="s">
        <v>161</v>
      </c>
      <c r="P984" s="54">
        <v>0.78003472222222225</v>
      </c>
      <c r="Q984" s="53">
        <v>3</v>
      </c>
      <c r="R984" s="53" t="s">
        <v>154</v>
      </c>
      <c r="S984" s="53">
        <v>0.9</v>
      </c>
      <c r="T984" s="53">
        <v>51.9</v>
      </c>
      <c r="U984" s="53">
        <v>0</v>
      </c>
      <c r="V984" s="53">
        <v>82</v>
      </c>
      <c r="W984" s="53">
        <v>0</v>
      </c>
      <c r="X984" s="53">
        <v>0.58699999999999997</v>
      </c>
      <c r="Y984" s="53">
        <v>18.809999999999999</v>
      </c>
      <c r="Z984" s="11">
        <f t="shared" si="2605"/>
        <v>0</v>
      </c>
      <c r="AA984" s="11">
        <f t="shared" si="2606"/>
        <v>0</v>
      </c>
      <c r="AB984" s="53">
        <f t="shared" si="2607"/>
        <v>0.23817270641914795</v>
      </c>
      <c r="AC984" s="63" t="s">
        <v>204</v>
      </c>
    </row>
    <row r="985" spans="1:46">
      <c r="A985" s="11">
        <v>985</v>
      </c>
      <c r="B985" s="57">
        <v>44933</v>
      </c>
      <c r="C985" s="54">
        <v>0.79166666666666663</v>
      </c>
      <c r="D985" s="53">
        <v>8.8000000000000007</v>
      </c>
      <c r="E985" s="53">
        <v>12.9</v>
      </c>
      <c r="F985" s="53">
        <v>0</v>
      </c>
      <c r="G985" s="53">
        <v>9.1</v>
      </c>
      <c r="H985" s="53">
        <v>0</v>
      </c>
      <c r="I985" s="53">
        <v>3.6</v>
      </c>
      <c r="J985" s="53" t="s">
        <v>161</v>
      </c>
      <c r="K985" s="53">
        <v>3.6</v>
      </c>
      <c r="L985" s="53" t="s">
        <v>161</v>
      </c>
      <c r="M985" s="54">
        <v>0.78901620370370373</v>
      </c>
      <c r="N985" s="53">
        <v>6.3</v>
      </c>
      <c r="O985" s="53" t="s">
        <v>154</v>
      </c>
      <c r="P985" s="54">
        <v>0.79153935185185187</v>
      </c>
      <c r="Q985" s="53">
        <v>4</v>
      </c>
      <c r="R985" s="53" t="s">
        <v>161</v>
      </c>
      <c r="S985" s="53">
        <v>0.9</v>
      </c>
      <c r="T985" s="53">
        <v>51.7</v>
      </c>
      <c r="U985" s="53">
        <v>0</v>
      </c>
      <c r="V985" s="53">
        <v>94</v>
      </c>
      <c r="W985" s="53">
        <v>0</v>
      </c>
      <c r="X985" s="53">
        <v>0.58699999999999997</v>
      </c>
      <c r="Y985" s="53">
        <v>18.8</v>
      </c>
      <c r="Z985" s="11">
        <f t="shared" si="2605"/>
        <v>0</v>
      </c>
      <c r="AA985" s="11">
        <f t="shared" si="2606"/>
        <v>0</v>
      </c>
      <c r="AB985" s="53">
        <f t="shared" si="2607"/>
        <v>0.23817270641914795</v>
      </c>
      <c r="AC985" s="63" t="s">
        <v>204</v>
      </c>
      <c r="AE985" s="11">
        <f t="shared" ref="AE985" si="2640">SUM(F985:F990)</f>
        <v>0</v>
      </c>
      <c r="AF985" s="11">
        <f t="shared" ref="AF985" si="2641">AVERAGE(AB985:AB990)</f>
        <v>0.23817270641914792</v>
      </c>
      <c r="AG985" s="11">
        <f t="shared" ref="AG985" si="2642">AVERAGE(G985:G990)</f>
        <v>9.0166666666666675</v>
      </c>
      <c r="AH985" s="11" t="e">
        <f t="shared" ref="AH985" si="2643">AVERAGE(AC985:AC990)</f>
        <v>#DIV/0!</v>
      </c>
      <c r="AI985" s="11">
        <f t="shared" ref="AI985" si="2644">AVERAGE(T985:T990)</f>
        <v>52.783333333333339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520</v>
      </c>
      <c r="AM985" s="17">
        <f t="shared" ref="AM985" si="2648">AVERAGE(W985:W990)</f>
        <v>0</v>
      </c>
      <c r="AN985" s="11">
        <f t="shared" ref="AN985" si="2649">AVERAGE(I985:I990)</f>
        <v>3.7166666666666663</v>
      </c>
      <c r="AO985" s="11">
        <f t="shared" ref="AO985" si="2650">MAX(K985:K990)</f>
        <v>4.3</v>
      </c>
      <c r="AP985" s="13" t="str">
        <f t="shared" ref="AP985" ca="1" si="2651">INDIRECT(ADDRESS(MATCH(AO985,K985:K990,0)+A985-1,12))</f>
        <v>WSW</v>
      </c>
      <c r="AQ985" s="13">
        <f t="shared" ref="AQ985" ca="1" si="2652">INDIRECT(ADDRESS(MATCH(AO985,K985:K990,0)+A985-1,13))</f>
        <v>0.79761574074074071</v>
      </c>
      <c r="AR985" s="11">
        <f t="shared" ref="AR985" si="2653">MAX(N985:N990)</f>
        <v>7.7</v>
      </c>
      <c r="AS985" s="13" t="str">
        <f t="shared" ref="AS985" ca="1" si="2654">INDIRECT(ADDRESS(MATCH(AR985,N985:N990,0)+A985-1,15))</f>
        <v>WSW</v>
      </c>
      <c r="AT985" s="13">
        <f t="shared" ref="AT985" ca="1" si="2655">INDIRECT(ADDRESS(MATCH(AR985,N985:N990,0)+A985-1,16))</f>
        <v>0.8165972222222222</v>
      </c>
    </row>
    <row r="986" spans="1:46">
      <c r="A986" s="11">
        <v>986</v>
      </c>
      <c r="B986" s="57">
        <v>44933</v>
      </c>
      <c r="C986" s="54">
        <v>0.79861111111111116</v>
      </c>
      <c r="D986" s="53">
        <v>8.6999999999999993</v>
      </c>
      <c r="E986" s="53">
        <v>12.9</v>
      </c>
      <c r="F986" s="53">
        <v>0</v>
      </c>
      <c r="G986" s="53">
        <v>8.9</v>
      </c>
      <c r="H986" s="53">
        <v>-1E-3</v>
      </c>
      <c r="I986" s="53">
        <v>4.0999999999999996</v>
      </c>
      <c r="J986" s="53" t="s">
        <v>161</v>
      </c>
      <c r="K986" s="53">
        <v>4.3</v>
      </c>
      <c r="L986" s="53" t="s">
        <v>161</v>
      </c>
      <c r="M986" s="54">
        <v>0.79761574074074071</v>
      </c>
      <c r="N986" s="53">
        <v>7.3</v>
      </c>
      <c r="O986" s="53" t="s">
        <v>161</v>
      </c>
      <c r="P986" s="54">
        <v>0.79461805555555554</v>
      </c>
      <c r="Q986" s="53">
        <v>2.2000000000000002</v>
      </c>
      <c r="R986" s="53" t="s">
        <v>161</v>
      </c>
      <c r="S986" s="53">
        <v>1.2</v>
      </c>
      <c r="T986" s="53">
        <v>52.8</v>
      </c>
      <c r="U986" s="53">
        <v>0</v>
      </c>
      <c r="V986" s="53">
        <v>81</v>
      </c>
      <c r="W986" s="53">
        <v>0</v>
      </c>
      <c r="X986" s="53">
        <v>0.58699999999999997</v>
      </c>
      <c r="Y986" s="53">
        <v>18.79</v>
      </c>
      <c r="Z986" s="11">
        <f t="shared" si="2605"/>
        <v>-0.60000000000000009</v>
      </c>
      <c r="AA986" s="11">
        <f t="shared" si="2606"/>
        <v>0</v>
      </c>
      <c r="AB986" s="53">
        <f t="shared" si="2607"/>
        <v>0.23817270641914795</v>
      </c>
      <c r="AC986" s="63" t="s">
        <v>204</v>
      </c>
    </row>
    <row r="987" spans="1:46">
      <c r="A987" s="11">
        <v>987</v>
      </c>
      <c r="B987" s="57">
        <v>44933</v>
      </c>
      <c r="C987" s="54">
        <v>0.80555555555555547</v>
      </c>
      <c r="D987" s="53">
        <v>8.6999999999999993</v>
      </c>
      <c r="E987" s="53">
        <v>12.9</v>
      </c>
      <c r="F987" s="53">
        <v>0</v>
      </c>
      <c r="G987" s="53">
        <v>8.9</v>
      </c>
      <c r="H987" s="53">
        <v>0</v>
      </c>
      <c r="I987" s="53">
        <v>3.7</v>
      </c>
      <c r="J987" s="53" t="s">
        <v>154</v>
      </c>
      <c r="K987" s="53">
        <v>4.0999999999999996</v>
      </c>
      <c r="L987" s="53" t="s">
        <v>161</v>
      </c>
      <c r="M987" s="54">
        <v>0.79862268518518509</v>
      </c>
      <c r="N987" s="53">
        <v>6.2</v>
      </c>
      <c r="O987" s="53" t="s">
        <v>154</v>
      </c>
      <c r="P987" s="54">
        <v>0.8024768518518518</v>
      </c>
      <c r="Q987" s="53">
        <v>2.4</v>
      </c>
      <c r="R987" s="53" t="s">
        <v>160</v>
      </c>
      <c r="S987" s="53">
        <v>1</v>
      </c>
      <c r="T987" s="53">
        <v>53.3</v>
      </c>
      <c r="U987" s="53">
        <v>0</v>
      </c>
      <c r="V987" s="53">
        <v>94</v>
      </c>
      <c r="W987" s="53">
        <v>0</v>
      </c>
      <c r="X987" s="53">
        <v>0.58699999999999997</v>
      </c>
      <c r="Y987" s="53">
        <v>18.8</v>
      </c>
      <c r="Z987" s="11">
        <f t="shared" si="2605"/>
        <v>0</v>
      </c>
      <c r="AA987" s="11">
        <f t="shared" si="2606"/>
        <v>0</v>
      </c>
      <c r="AB987" s="53">
        <f t="shared" si="2607"/>
        <v>0.23817270641914795</v>
      </c>
      <c r="AC987" s="63" t="s">
        <v>204</v>
      </c>
    </row>
    <row r="988" spans="1:46">
      <c r="A988" s="11">
        <v>988</v>
      </c>
      <c r="B988" s="57">
        <v>44933</v>
      </c>
      <c r="C988" s="54">
        <v>0.8125</v>
      </c>
      <c r="D988" s="53">
        <v>8.6999999999999993</v>
      </c>
      <c r="E988" s="53">
        <v>12.9</v>
      </c>
      <c r="F988" s="53">
        <v>0</v>
      </c>
      <c r="G988" s="53">
        <v>9.1</v>
      </c>
      <c r="H988" s="53">
        <v>0</v>
      </c>
      <c r="I988" s="53">
        <v>3.2</v>
      </c>
      <c r="J988" s="53" t="s">
        <v>161</v>
      </c>
      <c r="K988" s="53">
        <v>3.8</v>
      </c>
      <c r="L988" s="53" t="s">
        <v>161</v>
      </c>
      <c r="M988" s="54">
        <v>0.80603009259259262</v>
      </c>
      <c r="N988" s="53">
        <v>5.9</v>
      </c>
      <c r="O988" s="53" t="s">
        <v>160</v>
      </c>
      <c r="P988" s="54">
        <v>0.80578703703703702</v>
      </c>
      <c r="Q988" s="53">
        <v>3.5</v>
      </c>
      <c r="R988" s="53" t="s">
        <v>161</v>
      </c>
      <c r="S988" s="53">
        <v>0.9</v>
      </c>
      <c r="T988" s="53">
        <v>52.9</v>
      </c>
      <c r="U988" s="53">
        <v>0</v>
      </c>
      <c r="V988" s="53">
        <v>91</v>
      </c>
      <c r="W988" s="53">
        <v>0</v>
      </c>
      <c r="X988" s="53">
        <v>0.58699999999999997</v>
      </c>
      <c r="Y988" s="53">
        <v>18.79</v>
      </c>
      <c r="Z988" s="11">
        <f t="shared" si="2605"/>
        <v>0</v>
      </c>
      <c r="AA988" s="11">
        <f t="shared" si="2606"/>
        <v>0</v>
      </c>
      <c r="AB988" s="53">
        <f t="shared" si="2607"/>
        <v>0.23817270641914795</v>
      </c>
      <c r="AC988" s="63" t="s">
        <v>204</v>
      </c>
    </row>
    <row r="989" spans="1:46">
      <c r="A989" s="11">
        <v>989</v>
      </c>
      <c r="B989" s="57">
        <v>44933</v>
      </c>
      <c r="C989" s="54">
        <v>0.81944444444444453</v>
      </c>
      <c r="D989" s="53">
        <v>8.6999999999999993</v>
      </c>
      <c r="E989" s="53">
        <v>12.9</v>
      </c>
      <c r="F989" s="53">
        <v>0</v>
      </c>
      <c r="G989" s="53">
        <v>9.1</v>
      </c>
      <c r="H989" s="53">
        <v>0</v>
      </c>
      <c r="I989" s="53">
        <v>3.9</v>
      </c>
      <c r="J989" s="53" t="s">
        <v>161</v>
      </c>
      <c r="K989" s="53">
        <v>4</v>
      </c>
      <c r="L989" s="53" t="s">
        <v>161</v>
      </c>
      <c r="M989" s="54">
        <v>0.81914351851851863</v>
      </c>
      <c r="N989" s="53">
        <v>7.7</v>
      </c>
      <c r="O989" s="53" t="s">
        <v>161</v>
      </c>
      <c r="P989" s="54">
        <v>0.8165972222222222</v>
      </c>
      <c r="Q989" s="53">
        <v>2.5</v>
      </c>
      <c r="R989" s="53" t="s">
        <v>160</v>
      </c>
      <c r="S989" s="53">
        <v>1</v>
      </c>
      <c r="T989" s="53">
        <v>52.7</v>
      </c>
      <c r="U989" s="53">
        <v>0</v>
      </c>
      <c r="V989" s="53">
        <v>81</v>
      </c>
      <c r="W989" s="53">
        <v>0</v>
      </c>
      <c r="X989" s="53">
        <v>0.58699999999999997</v>
      </c>
      <c r="Y989" s="53">
        <v>18.79</v>
      </c>
      <c r="Z989" s="11">
        <f t="shared" si="2605"/>
        <v>0</v>
      </c>
      <c r="AA989" s="11">
        <f t="shared" si="2606"/>
        <v>0</v>
      </c>
      <c r="AB989" s="53">
        <f t="shared" si="2607"/>
        <v>0.23817270641914795</v>
      </c>
      <c r="AC989" s="63" t="s">
        <v>204</v>
      </c>
    </row>
    <row r="990" spans="1:46">
      <c r="A990" s="11">
        <v>990</v>
      </c>
      <c r="B990" s="57">
        <v>44933</v>
      </c>
      <c r="C990" s="54">
        <v>0.82638888888888884</v>
      </c>
      <c r="D990" s="53">
        <v>8.6999999999999993</v>
      </c>
      <c r="E990" s="53">
        <v>12.9</v>
      </c>
      <c r="F990" s="53">
        <v>0</v>
      </c>
      <c r="G990" s="53">
        <v>9</v>
      </c>
      <c r="H990" s="53">
        <v>0</v>
      </c>
      <c r="I990" s="53">
        <v>3.8</v>
      </c>
      <c r="J990" s="53" t="s">
        <v>160</v>
      </c>
      <c r="K990" s="53">
        <v>4.2</v>
      </c>
      <c r="L990" s="53" t="s">
        <v>161</v>
      </c>
      <c r="M990" s="54">
        <v>0.82186342592592598</v>
      </c>
      <c r="N990" s="53">
        <v>6.6</v>
      </c>
      <c r="O990" s="53" t="s">
        <v>161</v>
      </c>
      <c r="P990" s="54">
        <v>0.82101851851851848</v>
      </c>
      <c r="Q990" s="53">
        <v>2.8</v>
      </c>
      <c r="R990" s="53" t="s">
        <v>160</v>
      </c>
      <c r="S990" s="53">
        <v>1.1000000000000001</v>
      </c>
      <c r="T990" s="53">
        <v>53.3</v>
      </c>
      <c r="U990" s="53">
        <v>0</v>
      </c>
      <c r="V990" s="53">
        <v>79</v>
      </c>
      <c r="W990" s="53">
        <v>0</v>
      </c>
      <c r="X990" s="53">
        <v>0.58699999999999997</v>
      </c>
      <c r="Y990" s="53">
        <v>18.8</v>
      </c>
      <c r="Z990" s="11">
        <f t="shared" si="2605"/>
        <v>0</v>
      </c>
      <c r="AA990" s="11">
        <f t="shared" si="2606"/>
        <v>0</v>
      </c>
      <c r="AB990" s="53">
        <f t="shared" si="2607"/>
        <v>0.23817270641914795</v>
      </c>
      <c r="AC990" s="63" t="s">
        <v>204</v>
      </c>
    </row>
    <row r="991" spans="1:46">
      <c r="A991" s="11">
        <v>991</v>
      </c>
      <c r="B991" s="57">
        <v>44933</v>
      </c>
      <c r="C991" s="54">
        <v>0.83333333333333337</v>
      </c>
      <c r="D991" s="53">
        <v>8.6999999999999993</v>
      </c>
      <c r="E991" s="53">
        <v>12.9</v>
      </c>
      <c r="F991" s="53">
        <v>0</v>
      </c>
      <c r="G991" s="53">
        <v>9</v>
      </c>
      <c r="H991" s="53">
        <v>0</v>
      </c>
      <c r="I991" s="53">
        <v>3.8</v>
      </c>
      <c r="J991" s="53" t="s">
        <v>161</v>
      </c>
      <c r="K991" s="53">
        <v>4</v>
      </c>
      <c r="L991" s="53" t="s">
        <v>160</v>
      </c>
      <c r="M991" s="54">
        <v>0.83172453703703697</v>
      </c>
      <c r="N991" s="53">
        <v>7</v>
      </c>
      <c r="O991" s="53" t="s">
        <v>161</v>
      </c>
      <c r="P991" s="54">
        <v>0.82687499999999992</v>
      </c>
      <c r="Q991" s="53">
        <v>1.8</v>
      </c>
      <c r="R991" s="53" t="s">
        <v>161</v>
      </c>
      <c r="S991" s="53">
        <v>1.1000000000000001</v>
      </c>
      <c r="T991" s="53">
        <v>53.8</v>
      </c>
      <c r="U991" s="53">
        <v>0</v>
      </c>
      <c r="V991" s="53">
        <v>73</v>
      </c>
      <c r="W991" s="53">
        <v>0</v>
      </c>
      <c r="X991" s="53">
        <v>0.58699999999999997</v>
      </c>
      <c r="Y991" s="53">
        <v>18.79</v>
      </c>
      <c r="Z991" s="11">
        <f t="shared" si="2605"/>
        <v>0</v>
      </c>
      <c r="AA991" s="11">
        <f t="shared" si="2606"/>
        <v>0</v>
      </c>
      <c r="AB991" s="53">
        <f t="shared" si="2607"/>
        <v>0.23817270641914795</v>
      </c>
      <c r="AC991" s="63" t="s">
        <v>204</v>
      </c>
      <c r="AE991" s="11">
        <f t="shared" ref="AE991" si="2656">SUM(F991:F996)</f>
        <v>0</v>
      </c>
      <c r="AF991" s="11">
        <f t="shared" ref="AF991" si="2657">AVERAGE(AB991:AB996)</f>
        <v>0.23817270641914792</v>
      </c>
      <c r="AG991" s="11">
        <f t="shared" ref="AG991" si="2658">AVERAGE(G991:G996)</f>
        <v>9.0500000000000007</v>
      </c>
      <c r="AH991" s="11" t="e">
        <f t="shared" ref="AH991" si="2659">AVERAGE(AC991:AC996)</f>
        <v>#DIV/0!</v>
      </c>
      <c r="AI991" s="11">
        <f t="shared" ref="AI991" si="2660">AVERAGE(T991:T996)</f>
        <v>54.766666666666673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537</v>
      </c>
      <c r="AM991" s="17">
        <f t="shared" ref="AM991" si="2664">AVERAGE(W991:W996)</f>
        <v>0</v>
      </c>
      <c r="AN991" s="11">
        <f t="shared" ref="AN991" si="2665">AVERAGE(I991:I996)</f>
        <v>3.4833333333333338</v>
      </c>
      <c r="AO991" s="11">
        <f t="shared" ref="AO991" si="2666">MAX(K991:K996)</f>
        <v>4.3</v>
      </c>
      <c r="AP991" s="13" t="str">
        <f t="shared" ref="AP991" ca="1" si="2667">INDIRECT(ADDRESS(MATCH(AO991,K991:K996,0)+A991-1,12))</f>
        <v>W</v>
      </c>
      <c r="AQ991" s="13">
        <f t="shared" ref="AQ991" ca="1" si="2668">INDIRECT(ADDRESS(MATCH(AO991,K991:K996,0)+A991-1,13))</f>
        <v>0.84900462962962964</v>
      </c>
      <c r="AR991" s="11">
        <f t="shared" ref="AR991" si="2669">MAX(N991:N996)</f>
        <v>7.8</v>
      </c>
      <c r="AS991" s="13" t="str">
        <f t="shared" ref="AS991" ca="1" si="2670">INDIRECT(ADDRESS(MATCH(AR991,N991:N996,0)+A991-1,15))</f>
        <v>W</v>
      </c>
      <c r="AT991" s="13">
        <f t="shared" ref="AT991" ca="1" si="2671">INDIRECT(ADDRESS(MATCH(AR991,N991:N996,0)+A991-1,16))</f>
        <v>0.84688657407407408</v>
      </c>
    </row>
    <row r="992" spans="1:46">
      <c r="A992" s="11">
        <v>992</v>
      </c>
      <c r="B992" s="57">
        <v>44933</v>
      </c>
      <c r="C992" s="54">
        <v>0.84027777777777779</v>
      </c>
      <c r="D992" s="53">
        <v>8.9</v>
      </c>
      <c r="E992" s="53">
        <v>12.9</v>
      </c>
      <c r="F992" s="53">
        <v>0</v>
      </c>
      <c r="G992" s="53">
        <v>9.1</v>
      </c>
      <c r="H992" s="53">
        <v>0</v>
      </c>
      <c r="I992" s="53">
        <v>3.4</v>
      </c>
      <c r="J992" s="53" t="s">
        <v>160</v>
      </c>
      <c r="K992" s="53">
        <v>3.8</v>
      </c>
      <c r="L992" s="53" t="s">
        <v>161</v>
      </c>
      <c r="M992" s="54">
        <v>0.83358796296296289</v>
      </c>
      <c r="N992" s="53">
        <v>6.7</v>
      </c>
      <c r="O992" s="53" t="s">
        <v>161</v>
      </c>
      <c r="P992" s="54">
        <v>0.83658564814814806</v>
      </c>
      <c r="Q992" s="53">
        <v>4.7</v>
      </c>
      <c r="R992" s="53" t="s">
        <v>161</v>
      </c>
      <c r="S992" s="53">
        <v>1.1000000000000001</v>
      </c>
      <c r="T992" s="53">
        <v>54.7</v>
      </c>
      <c r="U992" s="53">
        <v>0</v>
      </c>
      <c r="V992" s="53">
        <v>82</v>
      </c>
      <c r="W992" s="53">
        <v>0</v>
      </c>
      <c r="X992" s="53">
        <v>0.58699999999999997</v>
      </c>
      <c r="Y992" s="53">
        <v>18.77</v>
      </c>
      <c r="Z992" s="11">
        <f t="shared" si="2605"/>
        <v>0</v>
      </c>
      <c r="AA992" s="11">
        <f t="shared" si="2606"/>
        <v>0</v>
      </c>
      <c r="AB992" s="53">
        <f t="shared" si="2607"/>
        <v>0.23817270641914795</v>
      </c>
      <c r="AC992" s="63" t="s">
        <v>204</v>
      </c>
    </row>
    <row r="993" spans="1:46">
      <c r="A993" s="11">
        <v>993</v>
      </c>
      <c r="B993" s="57">
        <v>44933</v>
      </c>
      <c r="C993" s="54">
        <v>0.84722222222222221</v>
      </c>
      <c r="D993" s="53">
        <v>8.8000000000000007</v>
      </c>
      <c r="E993" s="53">
        <v>12.9</v>
      </c>
      <c r="F993" s="53">
        <v>0</v>
      </c>
      <c r="G993" s="53">
        <v>9.1</v>
      </c>
      <c r="H993" s="53">
        <v>0</v>
      </c>
      <c r="I993" s="53">
        <v>4.0999999999999996</v>
      </c>
      <c r="J993" s="53" t="s">
        <v>161</v>
      </c>
      <c r="K993" s="53">
        <v>4.0999999999999996</v>
      </c>
      <c r="L993" s="53" t="s">
        <v>161</v>
      </c>
      <c r="M993" s="54">
        <v>0.84718749999999998</v>
      </c>
      <c r="N993" s="53">
        <v>7.8</v>
      </c>
      <c r="O993" s="53" t="s">
        <v>154</v>
      </c>
      <c r="P993" s="54">
        <v>0.84688657407407408</v>
      </c>
      <c r="Q993" s="53">
        <v>4</v>
      </c>
      <c r="R993" s="53" t="s">
        <v>161</v>
      </c>
      <c r="S993" s="53">
        <v>1</v>
      </c>
      <c r="T993" s="53">
        <v>53.4</v>
      </c>
      <c r="U993" s="53">
        <v>0</v>
      </c>
      <c r="V993" s="53">
        <v>96</v>
      </c>
      <c r="W993" s="53">
        <v>0</v>
      </c>
      <c r="X993" s="53">
        <v>0.58699999999999997</v>
      </c>
      <c r="Y993" s="53">
        <v>18.79</v>
      </c>
      <c r="Z993" s="11">
        <f t="shared" si="2605"/>
        <v>0</v>
      </c>
      <c r="AA993" s="11">
        <f t="shared" si="2606"/>
        <v>0</v>
      </c>
      <c r="AB993" s="53">
        <f t="shared" si="2607"/>
        <v>0.23817270641914795</v>
      </c>
      <c r="AC993" s="63" t="s">
        <v>204</v>
      </c>
    </row>
    <row r="994" spans="1:46">
      <c r="A994" s="11">
        <v>994</v>
      </c>
      <c r="B994" s="57">
        <v>44933</v>
      </c>
      <c r="C994" s="54">
        <v>0.85416666666666663</v>
      </c>
      <c r="D994" s="53">
        <v>9</v>
      </c>
      <c r="E994" s="53">
        <v>12.9</v>
      </c>
      <c r="F994" s="53">
        <v>0</v>
      </c>
      <c r="G994" s="53">
        <v>9.1</v>
      </c>
      <c r="H994" s="53">
        <v>0</v>
      </c>
      <c r="I994" s="53">
        <v>3.4</v>
      </c>
      <c r="J994" s="53" t="s">
        <v>161</v>
      </c>
      <c r="K994" s="53">
        <v>4.3</v>
      </c>
      <c r="L994" s="53" t="s">
        <v>154</v>
      </c>
      <c r="M994" s="54">
        <v>0.84900462962962964</v>
      </c>
      <c r="N994" s="53">
        <v>6</v>
      </c>
      <c r="O994" s="53" t="s">
        <v>154</v>
      </c>
      <c r="P994" s="54">
        <v>0.84818287037037043</v>
      </c>
      <c r="Q994" s="53">
        <v>1.5</v>
      </c>
      <c r="R994" s="53" t="s">
        <v>161</v>
      </c>
      <c r="S994" s="53">
        <v>1</v>
      </c>
      <c r="T994" s="53">
        <v>53.7</v>
      </c>
      <c r="U994" s="53">
        <v>1</v>
      </c>
      <c r="V994" s="53">
        <v>97</v>
      </c>
      <c r="W994" s="53">
        <v>0</v>
      </c>
      <c r="X994" s="53">
        <v>0.58699999999999997</v>
      </c>
      <c r="Y994" s="53">
        <v>18.77</v>
      </c>
      <c r="Z994" s="11">
        <f t="shared" si="2605"/>
        <v>0</v>
      </c>
      <c r="AA994" s="11">
        <f t="shared" si="2606"/>
        <v>0</v>
      </c>
      <c r="AB994" s="53">
        <f t="shared" si="2607"/>
        <v>0.23817270641914795</v>
      </c>
      <c r="AC994" s="63" t="s">
        <v>204</v>
      </c>
    </row>
    <row r="995" spans="1:46">
      <c r="A995" s="11">
        <v>995</v>
      </c>
      <c r="B995" s="57">
        <v>44933</v>
      </c>
      <c r="C995" s="54">
        <v>0.86111111111111116</v>
      </c>
      <c r="D995" s="53">
        <v>8.9</v>
      </c>
      <c r="E995" s="53">
        <v>12.9</v>
      </c>
      <c r="F995" s="53">
        <v>0</v>
      </c>
      <c r="G995" s="53">
        <v>9</v>
      </c>
      <c r="H995" s="53">
        <v>0</v>
      </c>
      <c r="I995" s="53">
        <v>3.1</v>
      </c>
      <c r="J995" s="53" t="s">
        <v>161</v>
      </c>
      <c r="K995" s="53">
        <v>3.4</v>
      </c>
      <c r="L995" s="53" t="s">
        <v>161</v>
      </c>
      <c r="M995" s="54">
        <v>0.85417824074074078</v>
      </c>
      <c r="N995" s="53">
        <v>5.3</v>
      </c>
      <c r="O995" s="53" t="s">
        <v>154</v>
      </c>
      <c r="P995" s="54">
        <v>0.85928240740740736</v>
      </c>
      <c r="Q995" s="53">
        <v>0.9</v>
      </c>
      <c r="R995" s="53" t="s">
        <v>160</v>
      </c>
      <c r="S995" s="53">
        <v>0.9</v>
      </c>
      <c r="T995" s="53">
        <v>56.4</v>
      </c>
      <c r="U995" s="53">
        <v>0</v>
      </c>
      <c r="V995" s="53">
        <v>91</v>
      </c>
      <c r="W995" s="53">
        <v>0</v>
      </c>
      <c r="X995" s="53">
        <v>0.58699999999999997</v>
      </c>
      <c r="Y995" s="53">
        <v>18.77</v>
      </c>
      <c r="Z995" s="11">
        <f t="shared" si="2605"/>
        <v>0</v>
      </c>
      <c r="AA995" s="11">
        <f t="shared" si="2606"/>
        <v>0</v>
      </c>
      <c r="AB995" s="53">
        <f t="shared" si="2607"/>
        <v>0.23817270641914795</v>
      </c>
      <c r="AC995" s="63" t="s">
        <v>204</v>
      </c>
    </row>
    <row r="996" spans="1:46">
      <c r="A996" s="11">
        <v>996</v>
      </c>
      <c r="B996" s="57">
        <v>44933</v>
      </c>
      <c r="C996" s="54">
        <v>0.86805555555555547</v>
      </c>
      <c r="D996" s="53">
        <v>9</v>
      </c>
      <c r="E996" s="53">
        <v>12.8</v>
      </c>
      <c r="F996" s="53">
        <v>0</v>
      </c>
      <c r="G996" s="53">
        <v>9</v>
      </c>
      <c r="H996" s="53">
        <v>0</v>
      </c>
      <c r="I996" s="53">
        <v>3.1</v>
      </c>
      <c r="J996" s="53" t="s">
        <v>160</v>
      </c>
      <c r="K996" s="53">
        <v>3.4</v>
      </c>
      <c r="L996" s="53" t="s">
        <v>161</v>
      </c>
      <c r="M996" s="54">
        <v>0.86407407407407411</v>
      </c>
      <c r="N996" s="53">
        <v>6</v>
      </c>
      <c r="O996" s="53" t="s">
        <v>160</v>
      </c>
      <c r="P996" s="54">
        <v>0.86583333333333334</v>
      </c>
      <c r="Q996" s="53">
        <v>1.4</v>
      </c>
      <c r="R996" s="53" t="s">
        <v>161</v>
      </c>
      <c r="S996" s="53">
        <v>1</v>
      </c>
      <c r="T996" s="53">
        <v>56.6</v>
      </c>
      <c r="U996" s="53">
        <v>0</v>
      </c>
      <c r="V996" s="53">
        <v>98</v>
      </c>
      <c r="W996" s="53">
        <v>0</v>
      </c>
      <c r="X996" s="53">
        <v>0.58699999999999997</v>
      </c>
      <c r="Y996" s="53">
        <v>18.760000000000002</v>
      </c>
      <c r="Z996" s="11">
        <f t="shared" si="2605"/>
        <v>0</v>
      </c>
      <c r="AA996" s="11">
        <f t="shared" si="2606"/>
        <v>0</v>
      </c>
      <c r="AB996" s="53">
        <f t="shared" si="2607"/>
        <v>0.23817270641914795</v>
      </c>
      <c r="AC996" s="63" t="s">
        <v>204</v>
      </c>
    </row>
    <row r="997" spans="1:46">
      <c r="A997" s="11">
        <v>997</v>
      </c>
      <c r="B997" s="57">
        <v>44933</v>
      </c>
      <c r="C997" s="54">
        <v>0.875</v>
      </c>
      <c r="D997" s="53">
        <v>9</v>
      </c>
      <c r="E997" s="53">
        <v>12.8</v>
      </c>
      <c r="F997" s="53">
        <v>0</v>
      </c>
      <c r="G997" s="53">
        <v>8.9</v>
      </c>
      <c r="H997" s="53">
        <v>0</v>
      </c>
      <c r="I997" s="53">
        <v>3.5</v>
      </c>
      <c r="J997" s="53" t="s">
        <v>161</v>
      </c>
      <c r="K997" s="53">
        <v>3.5</v>
      </c>
      <c r="L997" s="53" t="s">
        <v>160</v>
      </c>
      <c r="M997" s="54">
        <v>0.87243055555555549</v>
      </c>
      <c r="N997" s="53">
        <v>7.8</v>
      </c>
      <c r="O997" s="53" t="s">
        <v>160</v>
      </c>
      <c r="P997" s="54">
        <v>0.8706018518518519</v>
      </c>
      <c r="Q997" s="53">
        <v>3.4</v>
      </c>
      <c r="R997" s="53" t="s">
        <v>161</v>
      </c>
      <c r="S997" s="53">
        <v>1</v>
      </c>
      <c r="T997" s="53">
        <v>55.7</v>
      </c>
      <c r="U997" s="53">
        <v>1</v>
      </c>
      <c r="V997" s="53">
        <v>93</v>
      </c>
      <c r="W997" s="53">
        <v>0</v>
      </c>
      <c r="X997" s="53">
        <v>0.58699999999999997</v>
      </c>
      <c r="Y997" s="53">
        <v>18.78</v>
      </c>
      <c r="Z997" s="11">
        <f t="shared" si="2605"/>
        <v>0</v>
      </c>
      <c r="AA997" s="11">
        <f t="shared" si="2606"/>
        <v>0</v>
      </c>
      <c r="AB997" s="53">
        <f t="shared" si="2607"/>
        <v>0.23817270641914795</v>
      </c>
      <c r="AC997" s="63" t="s">
        <v>204</v>
      </c>
      <c r="AE997" s="11">
        <f t="shared" ref="AE997" si="2672">SUM(F997:F1002)</f>
        <v>0</v>
      </c>
      <c r="AF997" s="11">
        <f t="shared" ref="AF997" si="2673">AVERAGE(AB997:AB1002)</f>
        <v>0.23817270641914792</v>
      </c>
      <c r="AG997" s="11">
        <f t="shared" ref="AG997" si="2674">AVERAGE(G997:G1002)</f>
        <v>9.0833333333333339</v>
      </c>
      <c r="AH997" s="11" t="e">
        <f t="shared" ref="AH997" si="2675">AVERAGE(AC997:AC1002)</f>
        <v>#DIV/0!</v>
      </c>
      <c r="AI997" s="11">
        <f t="shared" ref="AI997" si="2676">AVERAGE(T997:T1002)</f>
        <v>54.949999999999996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601</v>
      </c>
      <c r="AM997" s="17">
        <f t="shared" ref="AM997" si="2680">AVERAGE(W997:W1002)</f>
        <v>0</v>
      </c>
      <c r="AN997" s="11">
        <f t="shared" ref="AN997" si="2681">AVERAGE(I997:I1002)</f>
        <v>3.1333333333333333</v>
      </c>
      <c r="AO997" s="11">
        <f t="shared" ref="AO997" si="2682">MAX(K997:K1002)</f>
        <v>3.5</v>
      </c>
      <c r="AP997" s="13" t="str">
        <f t="shared" ref="AP997" ca="1" si="2683">INDIRECT(ADDRESS(MATCH(AO997,K997:K1002,0)+A997-1,12))</f>
        <v>SW</v>
      </c>
      <c r="AQ997" s="13">
        <f t="shared" ref="AQ997" ca="1" si="2684">INDIRECT(ADDRESS(MATCH(AO997,K997:K1002,0)+A997-1,13))</f>
        <v>0.87243055555555549</v>
      </c>
      <c r="AR997" s="11">
        <f t="shared" ref="AR997" si="2685">MAX(N997:N1002)</f>
        <v>7.8</v>
      </c>
      <c r="AS997" s="13" t="str">
        <f t="shared" ref="AS997" ca="1" si="2686">INDIRECT(ADDRESS(MATCH(AR997,N997:N1002,0)+A997-1,15))</f>
        <v>SW</v>
      </c>
      <c r="AT997" s="13">
        <f t="shared" ref="AT997" ca="1" si="2687">INDIRECT(ADDRESS(MATCH(AR997,N997:N1002,0)+A997-1,16))</f>
        <v>0.8706018518518519</v>
      </c>
    </row>
    <row r="998" spans="1:46">
      <c r="A998" s="11">
        <v>998</v>
      </c>
      <c r="B998" s="57">
        <v>44933</v>
      </c>
      <c r="C998" s="54">
        <v>0.88194444444444453</v>
      </c>
      <c r="D998" s="53">
        <v>9</v>
      </c>
      <c r="E998" s="53">
        <v>12.8</v>
      </c>
      <c r="F998" s="53">
        <v>0</v>
      </c>
      <c r="G998" s="53">
        <v>9.1</v>
      </c>
      <c r="H998" s="53">
        <v>0</v>
      </c>
      <c r="I998" s="53">
        <v>3.5</v>
      </c>
      <c r="J998" s="53" t="s">
        <v>161</v>
      </c>
      <c r="K998" s="53">
        <v>3.5</v>
      </c>
      <c r="L998" s="53" t="s">
        <v>161</v>
      </c>
      <c r="M998" s="54">
        <v>0.8752199074074074</v>
      </c>
      <c r="N998" s="53">
        <v>5.5</v>
      </c>
      <c r="O998" s="53" t="s">
        <v>154</v>
      </c>
      <c r="P998" s="54">
        <v>0.87940972222222225</v>
      </c>
      <c r="Q998" s="53">
        <v>2.4</v>
      </c>
      <c r="R998" s="53" t="s">
        <v>161</v>
      </c>
      <c r="S998" s="53">
        <v>0.8</v>
      </c>
      <c r="T998" s="53">
        <v>53.2</v>
      </c>
      <c r="U998" s="53">
        <v>0</v>
      </c>
      <c r="V998" s="53">
        <v>88</v>
      </c>
      <c r="W998" s="53">
        <v>0</v>
      </c>
      <c r="X998" s="53">
        <v>0.58699999999999997</v>
      </c>
      <c r="Y998" s="53">
        <v>18.78</v>
      </c>
      <c r="Z998" s="11">
        <f t="shared" si="2605"/>
        <v>0</v>
      </c>
      <c r="AA998" s="11">
        <f t="shared" si="2606"/>
        <v>0</v>
      </c>
      <c r="AB998" s="53">
        <f t="shared" si="2607"/>
        <v>0.23817270641914795</v>
      </c>
      <c r="AC998" s="63" t="s">
        <v>204</v>
      </c>
    </row>
    <row r="999" spans="1:46">
      <c r="A999" s="11">
        <v>999</v>
      </c>
      <c r="B999" s="57">
        <v>44933</v>
      </c>
      <c r="C999" s="54">
        <v>0.88888888888888884</v>
      </c>
      <c r="D999" s="53">
        <v>9</v>
      </c>
      <c r="E999" s="53">
        <v>12.8</v>
      </c>
      <c r="F999" s="53">
        <v>0</v>
      </c>
      <c r="G999" s="53">
        <v>9.1999999999999993</v>
      </c>
      <c r="H999" s="53">
        <v>0</v>
      </c>
      <c r="I999" s="53">
        <v>3.1</v>
      </c>
      <c r="J999" s="53" t="s">
        <v>160</v>
      </c>
      <c r="K999" s="53">
        <v>3.5</v>
      </c>
      <c r="L999" s="53" t="s">
        <v>161</v>
      </c>
      <c r="M999" s="54">
        <v>0.88244212962962953</v>
      </c>
      <c r="N999" s="53">
        <v>5.5</v>
      </c>
      <c r="O999" s="53" t="s">
        <v>160</v>
      </c>
      <c r="P999" s="54">
        <v>0.88572916666666668</v>
      </c>
      <c r="Q999" s="53">
        <v>2.4</v>
      </c>
      <c r="R999" s="53" t="s">
        <v>161</v>
      </c>
      <c r="S999" s="53">
        <v>0.8</v>
      </c>
      <c r="T999" s="53">
        <v>54.2</v>
      </c>
      <c r="U999" s="53">
        <v>0</v>
      </c>
      <c r="V999" s="53">
        <v>105</v>
      </c>
      <c r="W999" s="53">
        <v>0</v>
      </c>
      <c r="X999" s="53">
        <v>0.58699999999999997</v>
      </c>
      <c r="Y999" s="53">
        <v>18.77</v>
      </c>
      <c r="Z999" s="11">
        <f t="shared" si="2605"/>
        <v>0</v>
      </c>
      <c r="AA999" s="11">
        <f t="shared" si="2606"/>
        <v>0</v>
      </c>
      <c r="AB999" s="53">
        <f t="shared" si="2607"/>
        <v>0.23817270641914795</v>
      </c>
      <c r="AC999" s="63" t="s">
        <v>204</v>
      </c>
    </row>
    <row r="1000" spans="1:46">
      <c r="A1000" s="11">
        <v>1000</v>
      </c>
      <c r="B1000" s="57">
        <v>44933</v>
      </c>
      <c r="C1000" s="54">
        <v>0.89583333333333337</v>
      </c>
      <c r="D1000" s="53">
        <v>9</v>
      </c>
      <c r="E1000" s="53">
        <v>12.8</v>
      </c>
      <c r="F1000" s="53">
        <v>0</v>
      </c>
      <c r="G1000" s="53">
        <v>9.1999999999999993</v>
      </c>
      <c r="H1000" s="53">
        <v>0</v>
      </c>
      <c r="I1000" s="53">
        <v>2.6</v>
      </c>
      <c r="J1000" s="53" t="s">
        <v>161</v>
      </c>
      <c r="K1000" s="53">
        <v>3.1</v>
      </c>
      <c r="L1000" s="53" t="s">
        <v>160</v>
      </c>
      <c r="M1000" s="54">
        <v>0.88890046296296299</v>
      </c>
      <c r="N1000" s="53">
        <v>5.0999999999999996</v>
      </c>
      <c r="O1000" s="53" t="s">
        <v>161</v>
      </c>
      <c r="P1000" s="54">
        <v>0.89326388888888886</v>
      </c>
      <c r="Q1000" s="53">
        <v>2.6</v>
      </c>
      <c r="R1000" s="53" t="s">
        <v>160</v>
      </c>
      <c r="S1000" s="53">
        <v>0.7</v>
      </c>
      <c r="T1000" s="53">
        <v>55.1</v>
      </c>
      <c r="U1000" s="53">
        <v>0</v>
      </c>
      <c r="V1000" s="53">
        <v>85</v>
      </c>
      <c r="W1000" s="53">
        <v>0</v>
      </c>
      <c r="X1000" s="53">
        <v>0.58699999999999997</v>
      </c>
      <c r="Y1000" s="53">
        <v>18.79</v>
      </c>
      <c r="Z1000" s="11">
        <f t="shared" si="2605"/>
        <v>0</v>
      </c>
      <c r="AA1000" s="11">
        <f t="shared" si="2606"/>
        <v>0</v>
      </c>
      <c r="AB1000" s="53">
        <f t="shared" si="2607"/>
        <v>0.23817270641914795</v>
      </c>
      <c r="AC1000" s="63" t="s">
        <v>204</v>
      </c>
    </row>
    <row r="1001" spans="1:46">
      <c r="A1001" s="11">
        <v>1001</v>
      </c>
      <c r="B1001" s="57">
        <v>44933</v>
      </c>
      <c r="C1001" s="54">
        <v>0.90277777777777779</v>
      </c>
      <c r="D1001" s="53">
        <v>9</v>
      </c>
      <c r="E1001" s="53">
        <v>12.9</v>
      </c>
      <c r="F1001" s="53">
        <v>0</v>
      </c>
      <c r="G1001" s="53">
        <v>9.1</v>
      </c>
      <c r="H1001" s="53">
        <v>0</v>
      </c>
      <c r="I1001" s="53">
        <v>3</v>
      </c>
      <c r="J1001" s="53" t="s">
        <v>161</v>
      </c>
      <c r="K1001" s="53">
        <v>3</v>
      </c>
      <c r="L1001" s="53" t="s">
        <v>161</v>
      </c>
      <c r="M1001" s="54">
        <v>0.90277777777777779</v>
      </c>
      <c r="N1001" s="53">
        <v>5.9</v>
      </c>
      <c r="O1001" s="53" t="s">
        <v>154</v>
      </c>
      <c r="P1001" s="54">
        <v>0.90239583333333329</v>
      </c>
      <c r="Q1001" s="53">
        <v>4</v>
      </c>
      <c r="R1001" s="53" t="s">
        <v>154</v>
      </c>
      <c r="S1001" s="53">
        <v>1</v>
      </c>
      <c r="T1001" s="53">
        <v>55.1</v>
      </c>
      <c r="U1001" s="53">
        <v>0</v>
      </c>
      <c r="V1001" s="53">
        <v>114</v>
      </c>
      <c r="W1001" s="53">
        <v>0</v>
      </c>
      <c r="X1001" s="53">
        <v>0.58699999999999997</v>
      </c>
      <c r="Y1001" s="53">
        <v>18.75</v>
      </c>
      <c r="Z1001" s="11">
        <f t="shared" si="2605"/>
        <v>0</v>
      </c>
      <c r="AA1001" s="11">
        <f t="shared" si="2606"/>
        <v>0</v>
      </c>
      <c r="AB1001" s="53">
        <f t="shared" si="2607"/>
        <v>0.23817270641914795</v>
      </c>
      <c r="AC1001" s="63" t="s">
        <v>204</v>
      </c>
    </row>
    <row r="1002" spans="1:46">
      <c r="A1002" s="11">
        <v>1002</v>
      </c>
      <c r="B1002" s="57">
        <v>44933</v>
      </c>
      <c r="C1002" s="54">
        <v>0.90972222222222221</v>
      </c>
      <c r="D1002" s="53">
        <v>9</v>
      </c>
      <c r="E1002" s="53">
        <v>12.8</v>
      </c>
      <c r="F1002" s="53">
        <v>0</v>
      </c>
      <c r="G1002" s="53">
        <v>9</v>
      </c>
      <c r="H1002" s="53">
        <v>0</v>
      </c>
      <c r="I1002" s="53">
        <v>3.1</v>
      </c>
      <c r="J1002" s="53" t="s">
        <v>161</v>
      </c>
      <c r="K1002" s="53">
        <v>3.4</v>
      </c>
      <c r="L1002" s="53" t="s">
        <v>161</v>
      </c>
      <c r="M1002" s="54">
        <v>0.90717592592592589</v>
      </c>
      <c r="N1002" s="53">
        <v>5.0999999999999996</v>
      </c>
      <c r="O1002" s="53" t="s">
        <v>161</v>
      </c>
      <c r="P1002" s="54">
        <v>0.90663194444444439</v>
      </c>
      <c r="Q1002" s="53">
        <v>3.4</v>
      </c>
      <c r="R1002" s="53" t="s">
        <v>154</v>
      </c>
      <c r="S1002" s="53">
        <v>0.8</v>
      </c>
      <c r="T1002" s="53">
        <v>56.4</v>
      </c>
      <c r="U1002" s="53">
        <v>0</v>
      </c>
      <c r="V1002" s="53">
        <v>116</v>
      </c>
      <c r="W1002" s="53">
        <v>0</v>
      </c>
      <c r="X1002" s="53">
        <v>0.58699999999999997</v>
      </c>
      <c r="Y1002" s="53">
        <v>18.79</v>
      </c>
      <c r="Z1002" s="11">
        <f t="shared" si="2605"/>
        <v>0</v>
      </c>
      <c r="AA1002" s="11">
        <f t="shared" si="2606"/>
        <v>0</v>
      </c>
      <c r="AB1002" s="53">
        <f t="shared" si="2607"/>
        <v>0.23817270641914795</v>
      </c>
      <c r="AC1002" s="63" t="s">
        <v>204</v>
      </c>
    </row>
    <row r="1003" spans="1:46">
      <c r="A1003" s="11">
        <v>1003</v>
      </c>
      <c r="B1003" s="57">
        <v>44933</v>
      </c>
      <c r="C1003" s="54">
        <v>0.91666666666666663</v>
      </c>
      <c r="D1003" s="53">
        <v>9</v>
      </c>
      <c r="E1003" s="53">
        <v>12.8</v>
      </c>
      <c r="F1003" s="53">
        <v>0</v>
      </c>
      <c r="G1003" s="53">
        <v>9</v>
      </c>
      <c r="H1003" s="53">
        <v>0</v>
      </c>
      <c r="I1003" s="53">
        <v>3.3</v>
      </c>
      <c r="J1003" s="53" t="s">
        <v>161</v>
      </c>
      <c r="K1003" s="53">
        <v>3.3</v>
      </c>
      <c r="L1003" s="53" t="s">
        <v>161</v>
      </c>
      <c r="M1003" s="54">
        <v>0.91635416666666669</v>
      </c>
      <c r="N1003" s="53">
        <v>5.6</v>
      </c>
      <c r="O1003" s="53" t="s">
        <v>161</v>
      </c>
      <c r="P1003" s="54">
        <v>0.91395833333333332</v>
      </c>
      <c r="Q1003" s="53">
        <v>3.3</v>
      </c>
      <c r="R1003" s="53" t="s">
        <v>154</v>
      </c>
      <c r="S1003" s="53">
        <v>0.8</v>
      </c>
      <c r="T1003" s="53">
        <v>55.2</v>
      </c>
      <c r="U1003" s="53">
        <v>1</v>
      </c>
      <c r="V1003" s="53">
        <v>97</v>
      </c>
      <c r="W1003" s="53">
        <v>0</v>
      </c>
      <c r="X1003" s="53">
        <v>0.58699999999999997</v>
      </c>
      <c r="Y1003" s="53">
        <v>18.72</v>
      </c>
      <c r="Z1003" s="11">
        <f t="shared" si="2605"/>
        <v>0</v>
      </c>
      <c r="AA1003" s="11">
        <f t="shared" si="2606"/>
        <v>0</v>
      </c>
      <c r="AB1003" s="53">
        <f t="shared" si="2607"/>
        <v>0.23817270641914795</v>
      </c>
      <c r="AC1003" s="63" t="s">
        <v>204</v>
      </c>
      <c r="AE1003" s="11">
        <f t="shared" ref="AE1003" si="2688">SUM(F1003:F1008)</f>
        <v>0</v>
      </c>
      <c r="AF1003" s="11">
        <f t="shared" ref="AF1003" si="2689">AVERAGE(AB1003:AB1008)</f>
        <v>0.23817270641914792</v>
      </c>
      <c r="AG1003" s="11">
        <f t="shared" ref="AG1003" si="2690">AVERAGE(G1003:G1008)</f>
        <v>8.9333333333333353</v>
      </c>
      <c r="AH1003" s="11" t="e">
        <f t="shared" ref="AH1003" si="2691">AVERAGE(AC1003:AC1008)</f>
        <v>#DIV/0!</v>
      </c>
      <c r="AI1003" s="11">
        <f t="shared" ref="AI1003" si="2692">AVERAGE(T1003:T1008)</f>
        <v>54.483333333333341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545</v>
      </c>
      <c r="AM1003" s="17">
        <f t="shared" ref="AM1003" si="2696">AVERAGE(W1003:W1008)</f>
        <v>0</v>
      </c>
      <c r="AN1003" s="11">
        <f t="shared" ref="AN1003" si="2697">AVERAGE(I1003:I1008)</f>
        <v>3.8666666666666667</v>
      </c>
      <c r="AO1003" s="11">
        <f t="shared" ref="AO1003" si="2698">MAX(K1003:K1008)</f>
        <v>4.7</v>
      </c>
      <c r="AP1003" s="13" t="str">
        <f t="shared" ref="AP1003" ca="1" si="2699">INDIRECT(ADDRESS(MATCH(AO1003,K1003:K1008,0)+A1003-1,12))</f>
        <v>WSW</v>
      </c>
      <c r="AQ1003" s="13">
        <f t="shared" ref="AQ1003" ca="1" si="2700">INDIRECT(ADDRESS(MATCH(AO1003,K1003:K1008,0)+A1003-1,13))</f>
        <v>0.9491087962962963</v>
      </c>
      <c r="AR1003" s="11">
        <f t="shared" ref="AR1003" si="2701">MAX(N1003:N1008)</f>
        <v>7.6</v>
      </c>
      <c r="AS1003" s="13" t="str">
        <f t="shared" ref="AS1003" ca="1" si="2702">INDIRECT(ADDRESS(MATCH(AR1003,N1003:N1008,0)+A1003-1,15))</f>
        <v>WSW</v>
      </c>
      <c r="AT1003" s="13">
        <f t="shared" ref="AT1003" ca="1" si="2703">INDIRECT(ADDRESS(MATCH(AR1003,N1003:N1008,0)+A1003-1,16))</f>
        <v>0.94401620370370365</v>
      </c>
    </row>
    <row r="1004" spans="1:46">
      <c r="A1004" s="11">
        <v>1004</v>
      </c>
      <c r="B1004" s="57">
        <v>44933</v>
      </c>
      <c r="C1004" s="54">
        <v>0.92361111111111116</v>
      </c>
      <c r="D1004" s="53">
        <v>9</v>
      </c>
      <c r="E1004" s="53">
        <v>12.8</v>
      </c>
      <c r="F1004" s="53">
        <v>0</v>
      </c>
      <c r="G1004" s="53">
        <v>9.1999999999999993</v>
      </c>
      <c r="H1004" s="53">
        <v>0</v>
      </c>
      <c r="I1004" s="53">
        <v>3.9</v>
      </c>
      <c r="J1004" s="53" t="s">
        <v>161</v>
      </c>
      <c r="K1004" s="53">
        <v>3.9</v>
      </c>
      <c r="L1004" s="53" t="s">
        <v>161</v>
      </c>
      <c r="M1004" s="54">
        <v>0.92347222222222225</v>
      </c>
      <c r="N1004" s="53">
        <v>6.4</v>
      </c>
      <c r="O1004" s="53" t="s">
        <v>161</v>
      </c>
      <c r="P1004" s="54">
        <v>0.92061342592592599</v>
      </c>
      <c r="Q1004" s="53">
        <v>2.4</v>
      </c>
      <c r="R1004" s="53" t="s">
        <v>161</v>
      </c>
      <c r="S1004" s="53">
        <v>0.9</v>
      </c>
      <c r="T1004" s="53">
        <v>54.8</v>
      </c>
      <c r="U1004" s="53">
        <v>0</v>
      </c>
      <c r="V1004" s="53">
        <v>99</v>
      </c>
      <c r="W1004" s="53">
        <v>0</v>
      </c>
      <c r="X1004" s="53">
        <v>0.58699999999999997</v>
      </c>
      <c r="Y1004" s="53">
        <v>18.760000000000002</v>
      </c>
      <c r="Z1004" s="11">
        <f t="shared" si="2605"/>
        <v>0</v>
      </c>
      <c r="AA1004" s="11">
        <f t="shared" si="2606"/>
        <v>0</v>
      </c>
      <c r="AB1004" s="53">
        <f t="shared" si="2607"/>
        <v>0.23817270641914795</v>
      </c>
      <c r="AC1004" s="63" t="s">
        <v>204</v>
      </c>
    </row>
    <row r="1005" spans="1:46">
      <c r="A1005" s="11">
        <v>1005</v>
      </c>
      <c r="B1005" s="57">
        <v>44933</v>
      </c>
      <c r="C1005" s="54">
        <v>0.93055555555555547</v>
      </c>
      <c r="D1005" s="53">
        <v>8.9</v>
      </c>
      <c r="E1005" s="53">
        <v>12.8</v>
      </c>
      <c r="F1005" s="53">
        <v>0</v>
      </c>
      <c r="G1005" s="53">
        <v>8.9</v>
      </c>
      <c r="H1005" s="53">
        <v>-1E-3</v>
      </c>
      <c r="I1005" s="53">
        <v>3.6</v>
      </c>
      <c r="J1005" s="53" t="s">
        <v>161</v>
      </c>
      <c r="K1005" s="53">
        <v>3.9</v>
      </c>
      <c r="L1005" s="53" t="s">
        <v>161</v>
      </c>
      <c r="M1005" s="54">
        <v>0.92443287037037036</v>
      </c>
      <c r="N1005" s="53">
        <v>6.5</v>
      </c>
      <c r="O1005" s="53" t="s">
        <v>161</v>
      </c>
      <c r="P1005" s="54">
        <v>0.93024305555555553</v>
      </c>
      <c r="Q1005" s="53">
        <v>4</v>
      </c>
      <c r="R1005" s="53" t="s">
        <v>154</v>
      </c>
      <c r="S1005" s="53">
        <v>0.8</v>
      </c>
      <c r="T1005" s="53">
        <v>54.5</v>
      </c>
      <c r="U1005" s="53">
        <v>0</v>
      </c>
      <c r="V1005" s="53">
        <v>86</v>
      </c>
      <c r="W1005" s="53">
        <v>0</v>
      </c>
      <c r="X1005" s="53">
        <v>0.58699999999999997</v>
      </c>
      <c r="Y1005" s="53">
        <v>18.77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0.23817270641914795</v>
      </c>
      <c r="AC1005" s="63" t="s">
        <v>204</v>
      </c>
    </row>
    <row r="1006" spans="1:46">
      <c r="A1006" s="11">
        <v>1006</v>
      </c>
      <c r="B1006" s="57">
        <v>44933</v>
      </c>
      <c r="C1006" s="54">
        <v>0.9375</v>
      </c>
      <c r="D1006" s="53">
        <v>8.8000000000000007</v>
      </c>
      <c r="E1006" s="53">
        <v>12.8</v>
      </c>
      <c r="F1006" s="53">
        <v>0</v>
      </c>
      <c r="G1006" s="53">
        <v>9</v>
      </c>
      <c r="H1006" s="53">
        <v>0</v>
      </c>
      <c r="I1006" s="53">
        <v>4</v>
      </c>
      <c r="J1006" s="53" t="s">
        <v>161</v>
      </c>
      <c r="K1006" s="53">
        <v>4.0999999999999996</v>
      </c>
      <c r="L1006" s="53" t="s">
        <v>161</v>
      </c>
      <c r="M1006" s="54">
        <v>0.93680555555555556</v>
      </c>
      <c r="N1006" s="53">
        <v>7</v>
      </c>
      <c r="O1006" s="53" t="s">
        <v>154</v>
      </c>
      <c r="P1006" s="54">
        <v>0.93623842592592599</v>
      </c>
      <c r="Q1006" s="53">
        <v>3.7</v>
      </c>
      <c r="R1006" s="53" t="s">
        <v>161</v>
      </c>
      <c r="S1006" s="53">
        <v>1.2</v>
      </c>
      <c r="T1006" s="53">
        <v>53.2</v>
      </c>
      <c r="U1006" s="53">
        <v>0</v>
      </c>
      <c r="V1006" s="53">
        <v>86</v>
      </c>
      <c r="W1006" s="53">
        <v>0</v>
      </c>
      <c r="X1006" s="53">
        <v>0.58699999999999997</v>
      </c>
      <c r="Y1006" s="53">
        <v>18.739999999999998</v>
      </c>
      <c r="Z1006" s="11">
        <f t="shared" si="2605"/>
        <v>0</v>
      </c>
      <c r="AA1006" s="11">
        <f t="shared" si="2606"/>
        <v>0</v>
      </c>
      <c r="AB1006" s="53">
        <f t="shared" si="2607"/>
        <v>0.23817270641914795</v>
      </c>
      <c r="AC1006" s="63" t="s">
        <v>204</v>
      </c>
    </row>
    <row r="1007" spans="1:46">
      <c r="A1007" s="11">
        <v>1007</v>
      </c>
      <c r="B1007" s="57">
        <v>44933</v>
      </c>
      <c r="C1007" s="54">
        <v>0.94444444444444453</v>
      </c>
      <c r="D1007" s="53">
        <v>8.8000000000000007</v>
      </c>
      <c r="E1007" s="53">
        <v>12.8</v>
      </c>
      <c r="F1007" s="53">
        <v>0</v>
      </c>
      <c r="G1007" s="53">
        <v>8.8000000000000007</v>
      </c>
      <c r="H1007" s="53">
        <v>0</v>
      </c>
      <c r="I1007" s="53">
        <v>4.2</v>
      </c>
      <c r="J1007" s="53" t="s">
        <v>161</v>
      </c>
      <c r="K1007" s="53">
        <v>4.3</v>
      </c>
      <c r="L1007" s="53" t="s">
        <v>161</v>
      </c>
      <c r="M1007" s="54">
        <v>0.94309027777777776</v>
      </c>
      <c r="N1007" s="53">
        <v>7.6</v>
      </c>
      <c r="O1007" s="53" t="s">
        <v>161</v>
      </c>
      <c r="P1007" s="54">
        <v>0.94401620370370365</v>
      </c>
      <c r="Q1007" s="53">
        <v>4</v>
      </c>
      <c r="R1007" s="53" t="s">
        <v>154</v>
      </c>
      <c r="S1007" s="53">
        <v>1.2</v>
      </c>
      <c r="T1007" s="53">
        <v>53.6</v>
      </c>
      <c r="U1007" s="53">
        <v>0</v>
      </c>
      <c r="V1007" s="53">
        <v>101</v>
      </c>
      <c r="W1007" s="53">
        <v>0</v>
      </c>
      <c r="X1007" s="53">
        <v>0.58699999999999997</v>
      </c>
      <c r="Y1007" s="53">
        <v>18.760000000000002</v>
      </c>
      <c r="Z1007" s="11">
        <f t="shared" si="2605"/>
        <v>0</v>
      </c>
      <c r="AA1007" s="11">
        <f t="shared" si="2606"/>
        <v>0</v>
      </c>
      <c r="AB1007" s="53">
        <f t="shared" si="2607"/>
        <v>0.23817270641914795</v>
      </c>
      <c r="AC1007" s="63" t="s">
        <v>204</v>
      </c>
    </row>
    <row r="1008" spans="1:46">
      <c r="A1008" s="11">
        <v>1008</v>
      </c>
      <c r="B1008" s="57">
        <v>44933</v>
      </c>
      <c r="C1008" s="54">
        <v>0.95138888888888884</v>
      </c>
      <c r="D1008" s="53">
        <v>8.6999999999999993</v>
      </c>
      <c r="E1008" s="53">
        <v>12.8</v>
      </c>
      <c r="F1008" s="53">
        <v>0</v>
      </c>
      <c r="G1008" s="53">
        <v>8.6999999999999993</v>
      </c>
      <c r="H1008" s="53">
        <v>-1E-3</v>
      </c>
      <c r="I1008" s="53">
        <v>4.2</v>
      </c>
      <c r="J1008" s="53" t="s">
        <v>161</v>
      </c>
      <c r="K1008" s="53">
        <v>4.7</v>
      </c>
      <c r="L1008" s="53" t="s">
        <v>161</v>
      </c>
      <c r="M1008" s="54">
        <v>0.9491087962962963</v>
      </c>
      <c r="N1008" s="53">
        <v>7.5</v>
      </c>
      <c r="O1008" s="53" t="s">
        <v>161</v>
      </c>
      <c r="P1008" s="54">
        <v>0.9458333333333333</v>
      </c>
      <c r="Q1008" s="53">
        <v>3.4</v>
      </c>
      <c r="R1008" s="53" t="s">
        <v>161</v>
      </c>
      <c r="S1008" s="53">
        <v>1.3</v>
      </c>
      <c r="T1008" s="53">
        <v>55.6</v>
      </c>
      <c r="U1008" s="53">
        <v>0</v>
      </c>
      <c r="V1008" s="53">
        <v>76</v>
      </c>
      <c r="W1008" s="53">
        <v>0</v>
      </c>
      <c r="X1008" s="53">
        <v>0.58699999999999997</v>
      </c>
      <c r="Y1008" s="53">
        <v>18.77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0.23817270641914795</v>
      </c>
      <c r="AC1008" s="63" t="s">
        <v>204</v>
      </c>
    </row>
    <row r="1009" spans="1:46">
      <c r="A1009" s="11">
        <v>1009</v>
      </c>
      <c r="B1009" s="57">
        <v>44933</v>
      </c>
      <c r="C1009" s="54">
        <v>0.95833333333333337</v>
      </c>
      <c r="D1009" s="53">
        <v>8.6999999999999993</v>
      </c>
      <c r="E1009" s="53">
        <v>12.8</v>
      </c>
      <c r="F1009" s="53">
        <v>0</v>
      </c>
      <c r="G1009" s="53">
        <v>8.8000000000000007</v>
      </c>
      <c r="H1009" s="53">
        <v>-1E-3</v>
      </c>
      <c r="I1009" s="53">
        <v>3.8</v>
      </c>
      <c r="J1009" s="53" t="s">
        <v>161</v>
      </c>
      <c r="K1009" s="53">
        <v>4.2</v>
      </c>
      <c r="L1009" s="53" t="s">
        <v>161</v>
      </c>
      <c r="M1009" s="54">
        <v>0.95140046296296299</v>
      </c>
      <c r="N1009" s="53">
        <v>6.1</v>
      </c>
      <c r="O1009" s="53" t="s">
        <v>161</v>
      </c>
      <c r="P1009" s="54">
        <v>0.95307870370370373</v>
      </c>
      <c r="Q1009" s="53">
        <v>3.8</v>
      </c>
      <c r="R1009" s="53" t="s">
        <v>161</v>
      </c>
      <c r="S1009" s="53">
        <v>1</v>
      </c>
      <c r="T1009" s="53">
        <v>52.4</v>
      </c>
      <c r="U1009" s="53">
        <v>0</v>
      </c>
      <c r="V1009" s="53">
        <v>87</v>
      </c>
      <c r="W1009" s="53">
        <v>0</v>
      </c>
      <c r="X1009" s="53">
        <v>0.58699999999999997</v>
      </c>
      <c r="Y1009" s="53">
        <v>18.73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0.23817270641914795</v>
      </c>
      <c r="AC1009" s="63" t="s">
        <v>204</v>
      </c>
      <c r="AE1009" s="11">
        <f t="shared" ref="AE1009" si="2704">SUM(F1009:F1014)</f>
        <v>0</v>
      </c>
      <c r="AF1009" s="11">
        <f t="shared" ref="AF1009" si="2705">AVERAGE(AB1009:AB1014)</f>
        <v>0.23817270641914792</v>
      </c>
      <c r="AG1009" s="11">
        <f t="shared" ref="AG1009" si="2706">AVERAGE(G1009:G1014)</f>
        <v>8.8666666666666671</v>
      </c>
      <c r="AH1009" s="11" t="e">
        <f t="shared" ref="AH1009" si="2707">AVERAGE(AC1009:AC1014)</f>
        <v>#DIV/0!</v>
      </c>
      <c r="AI1009" s="11">
        <f t="shared" ref="AI1009" si="2708">AVERAGE(T1009:T1014)</f>
        <v>48.883333333333333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465</v>
      </c>
      <c r="AM1009" s="17">
        <f t="shared" ref="AM1009" si="2712">AVERAGE(W1009:W1014)</f>
        <v>0</v>
      </c>
      <c r="AN1009" s="11">
        <f t="shared" ref="AN1009" si="2713">AVERAGE(I1009:I1014)</f>
        <v>3.7333333333333329</v>
      </c>
      <c r="AO1009" s="11">
        <f t="shared" ref="AO1009" si="2714">MAX(K1009:K1014)</f>
        <v>4.5999999999999996</v>
      </c>
      <c r="AP1009" s="13" t="str">
        <f t="shared" ref="AP1009" ca="1" si="2715">INDIRECT(ADDRESS(MATCH(AO1009,K1009:K1014,0)+A1009-1,12))</f>
        <v>W</v>
      </c>
      <c r="AQ1009" s="13">
        <f t="shared" ref="AQ1009" ca="1" si="2716">INDIRECT(ADDRESS(MATCH(AO1009,K1009:K1014,0)+A1009-1,13))</f>
        <v>0.98608796296296297</v>
      </c>
      <c r="AR1009" s="11">
        <f t="shared" ref="AR1009" si="2717">MAX(N1009:N1014)</f>
        <v>8.3000000000000007</v>
      </c>
      <c r="AS1009" s="13" t="str">
        <f t="shared" ref="AS1009" ca="1" si="2718">INDIRECT(ADDRESS(MATCH(AR1009,N1009:N1014,0)+A1009-1,15))</f>
        <v>W</v>
      </c>
      <c r="AT1009" s="13">
        <f t="shared" ref="AT1009" ca="1" si="2719">INDIRECT(ADDRESS(MATCH(AR1009,N1009:N1014,0)+A1009-1,16))</f>
        <v>0.98046296296296298</v>
      </c>
    </row>
    <row r="1010" spans="1:46">
      <c r="A1010" s="11">
        <v>1010</v>
      </c>
      <c r="B1010" s="57">
        <v>44933</v>
      </c>
      <c r="C1010" s="54">
        <v>0.96527777777777779</v>
      </c>
      <c r="D1010" s="53">
        <v>8.5</v>
      </c>
      <c r="E1010" s="53">
        <v>12.8</v>
      </c>
      <c r="F1010" s="53">
        <v>0</v>
      </c>
      <c r="G1010" s="53">
        <v>9</v>
      </c>
      <c r="H1010" s="53">
        <v>0</v>
      </c>
      <c r="I1010" s="53">
        <v>3.4</v>
      </c>
      <c r="J1010" s="53" t="s">
        <v>161</v>
      </c>
      <c r="K1010" s="53">
        <v>3.8</v>
      </c>
      <c r="L1010" s="53" t="s">
        <v>161</v>
      </c>
      <c r="M1010" s="54">
        <v>0.95840277777777771</v>
      </c>
      <c r="N1010" s="53">
        <v>6.2</v>
      </c>
      <c r="O1010" s="53" t="s">
        <v>161</v>
      </c>
      <c r="P1010" s="54">
        <v>0.96355324074074078</v>
      </c>
      <c r="Q1010" s="53">
        <v>2.4</v>
      </c>
      <c r="R1010" s="53" t="s">
        <v>154</v>
      </c>
      <c r="S1010" s="53">
        <v>1.1000000000000001</v>
      </c>
      <c r="T1010" s="53">
        <v>51</v>
      </c>
      <c r="U1010" s="53">
        <v>0</v>
      </c>
      <c r="V1010" s="53">
        <v>71</v>
      </c>
      <c r="W1010" s="53">
        <v>0</v>
      </c>
      <c r="X1010" s="53">
        <v>0.58699999999999997</v>
      </c>
      <c r="Y1010" s="53">
        <v>18.739999999999998</v>
      </c>
      <c r="Z1010" s="11">
        <f t="shared" si="2605"/>
        <v>0</v>
      </c>
      <c r="AA1010" s="11">
        <f t="shared" si="2606"/>
        <v>0</v>
      </c>
      <c r="AB1010" s="53">
        <f t="shared" si="2607"/>
        <v>0.23817270641914795</v>
      </c>
      <c r="AC1010" s="63" t="s">
        <v>204</v>
      </c>
    </row>
    <row r="1011" spans="1:46">
      <c r="A1011" s="11">
        <v>1011</v>
      </c>
      <c r="B1011" s="57">
        <v>44933</v>
      </c>
      <c r="C1011" s="54">
        <v>0.97222222222222221</v>
      </c>
      <c r="D1011" s="53">
        <v>8.4</v>
      </c>
      <c r="E1011" s="53">
        <v>12.8</v>
      </c>
      <c r="F1011" s="53">
        <v>0</v>
      </c>
      <c r="G1011" s="53">
        <v>8.9</v>
      </c>
      <c r="H1011" s="53">
        <v>0</v>
      </c>
      <c r="I1011" s="53">
        <v>3.4</v>
      </c>
      <c r="J1011" s="53" t="s">
        <v>154</v>
      </c>
      <c r="K1011" s="53">
        <v>3.7</v>
      </c>
      <c r="L1011" s="53" t="s">
        <v>154</v>
      </c>
      <c r="M1011" s="54">
        <v>0.97005787037037028</v>
      </c>
      <c r="N1011" s="53">
        <v>6.3</v>
      </c>
      <c r="O1011" s="53" t="s">
        <v>161</v>
      </c>
      <c r="P1011" s="54">
        <v>0.96835648148148146</v>
      </c>
      <c r="Q1011" s="53">
        <v>4.4000000000000004</v>
      </c>
      <c r="R1011" s="53" t="s">
        <v>161</v>
      </c>
      <c r="S1011" s="53">
        <v>0.9</v>
      </c>
      <c r="T1011" s="53">
        <v>50.7</v>
      </c>
      <c r="U1011" s="53">
        <v>0</v>
      </c>
      <c r="V1011" s="53">
        <v>76</v>
      </c>
      <c r="W1011" s="53">
        <v>0</v>
      </c>
      <c r="X1011" s="53">
        <v>0.58699999999999997</v>
      </c>
      <c r="Y1011" s="53">
        <v>18.7</v>
      </c>
      <c r="Z1011" s="11">
        <f t="shared" si="2605"/>
        <v>0</v>
      </c>
      <c r="AA1011" s="11">
        <f t="shared" si="2606"/>
        <v>0</v>
      </c>
      <c r="AB1011" s="53">
        <f t="shared" si="2607"/>
        <v>0.23817270641914795</v>
      </c>
      <c r="AC1011" s="63" t="s">
        <v>204</v>
      </c>
    </row>
    <row r="1012" spans="1:46">
      <c r="A1012" s="11">
        <v>1012</v>
      </c>
      <c r="B1012" s="57">
        <v>44933</v>
      </c>
      <c r="C1012" s="54">
        <v>0.97916666666666663</v>
      </c>
      <c r="D1012" s="53">
        <v>8.3000000000000007</v>
      </c>
      <c r="E1012" s="53">
        <v>12.8</v>
      </c>
      <c r="F1012" s="53">
        <v>0</v>
      </c>
      <c r="G1012" s="53">
        <v>8.9</v>
      </c>
      <c r="H1012" s="53">
        <v>-1E-3</v>
      </c>
      <c r="I1012" s="53">
        <v>3.3</v>
      </c>
      <c r="J1012" s="53" t="s">
        <v>161</v>
      </c>
      <c r="K1012" s="53">
        <v>3.6</v>
      </c>
      <c r="L1012" s="53" t="s">
        <v>154</v>
      </c>
      <c r="M1012" s="54">
        <v>0.97427083333333331</v>
      </c>
      <c r="N1012" s="53">
        <v>6.1</v>
      </c>
      <c r="O1012" s="53" t="s">
        <v>154</v>
      </c>
      <c r="P1012" s="54">
        <v>0.97334490740740742</v>
      </c>
      <c r="Q1012" s="53">
        <v>4.3</v>
      </c>
      <c r="R1012" s="53" t="s">
        <v>154</v>
      </c>
      <c r="S1012" s="53">
        <v>0.9</v>
      </c>
      <c r="T1012" s="53">
        <v>50.6</v>
      </c>
      <c r="U1012" s="53">
        <v>0</v>
      </c>
      <c r="V1012" s="53">
        <v>75</v>
      </c>
      <c r="W1012" s="53">
        <v>0</v>
      </c>
      <c r="X1012" s="53">
        <v>0.58699999999999997</v>
      </c>
      <c r="Y1012" s="53">
        <v>18.72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0.23817270641914795</v>
      </c>
      <c r="AC1012" s="63" t="s">
        <v>204</v>
      </c>
    </row>
    <row r="1013" spans="1:46">
      <c r="A1013" s="11">
        <v>1013</v>
      </c>
      <c r="B1013" s="57">
        <v>44933</v>
      </c>
      <c r="C1013" s="54">
        <v>0.98611111111111116</v>
      </c>
      <c r="D1013" s="53">
        <v>8.1999999999999993</v>
      </c>
      <c r="E1013" s="53">
        <v>12.8</v>
      </c>
      <c r="F1013" s="53">
        <v>0</v>
      </c>
      <c r="G1013" s="53">
        <v>8.8000000000000007</v>
      </c>
      <c r="H1013" s="53">
        <v>0</v>
      </c>
      <c r="I1013" s="53">
        <v>4.5999999999999996</v>
      </c>
      <c r="J1013" s="53" t="s">
        <v>154</v>
      </c>
      <c r="K1013" s="53">
        <v>4.5999999999999996</v>
      </c>
      <c r="L1013" s="53" t="s">
        <v>154</v>
      </c>
      <c r="M1013" s="54">
        <v>0.98608796296296297</v>
      </c>
      <c r="N1013" s="53">
        <v>8.3000000000000007</v>
      </c>
      <c r="O1013" s="53" t="s">
        <v>154</v>
      </c>
      <c r="P1013" s="54">
        <v>0.98046296296296298</v>
      </c>
      <c r="Q1013" s="53">
        <v>3.8</v>
      </c>
      <c r="R1013" s="53" t="s">
        <v>158</v>
      </c>
      <c r="S1013" s="53">
        <v>1</v>
      </c>
      <c r="T1013" s="53">
        <v>44.8</v>
      </c>
      <c r="U1013" s="53">
        <v>0</v>
      </c>
      <c r="V1013" s="53">
        <v>81</v>
      </c>
      <c r="W1013" s="53">
        <v>0</v>
      </c>
      <c r="X1013" s="53">
        <v>0.58699999999999997</v>
      </c>
      <c r="Y1013" s="53">
        <v>18.739999999999998</v>
      </c>
      <c r="Z1013" s="11">
        <f t="shared" si="2605"/>
        <v>0</v>
      </c>
      <c r="AA1013" s="11">
        <f t="shared" si="2606"/>
        <v>0</v>
      </c>
      <c r="AB1013" s="53">
        <f t="shared" si="2607"/>
        <v>0.23817270641914795</v>
      </c>
      <c r="AC1013" s="63" t="s">
        <v>204</v>
      </c>
    </row>
    <row r="1014" spans="1:46">
      <c r="A1014" s="11">
        <v>1014</v>
      </c>
      <c r="B1014" s="57">
        <v>44933</v>
      </c>
      <c r="C1014" s="54">
        <v>0.99305555555555547</v>
      </c>
      <c r="D1014" s="53">
        <v>8.1999999999999993</v>
      </c>
      <c r="E1014" s="53">
        <v>12.8</v>
      </c>
      <c r="F1014" s="53">
        <v>0</v>
      </c>
      <c r="G1014" s="53">
        <v>8.8000000000000007</v>
      </c>
      <c r="H1014" s="53">
        <v>0</v>
      </c>
      <c r="I1014" s="53">
        <v>3.9</v>
      </c>
      <c r="J1014" s="53" t="s">
        <v>154</v>
      </c>
      <c r="K1014" s="53">
        <v>4.5999999999999996</v>
      </c>
      <c r="L1014" s="53" t="s">
        <v>154</v>
      </c>
      <c r="M1014" s="54">
        <v>0.98612268518518509</v>
      </c>
      <c r="N1014" s="53">
        <v>6.6</v>
      </c>
      <c r="O1014" s="53" t="s">
        <v>158</v>
      </c>
      <c r="P1014" s="54">
        <v>0.99259259259259258</v>
      </c>
      <c r="Q1014" s="53">
        <v>4.3</v>
      </c>
      <c r="R1014" s="53" t="s">
        <v>157</v>
      </c>
      <c r="S1014" s="53">
        <v>1</v>
      </c>
      <c r="T1014" s="53">
        <v>43.8</v>
      </c>
      <c r="U1014" s="53">
        <v>1</v>
      </c>
      <c r="V1014" s="53">
        <v>75</v>
      </c>
      <c r="W1014" s="53">
        <v>0</v>
      </c>
      <c r="X1014" s="53">
        <v>0.58699999999999997</v>
      </c>
      <c r="Y1014" s="53">
        <v>18.73</v>
      </c>
      <c r="Z1014" s="11">
        <f t="shared" si="2605"/>
        <v>0</v>
      </c>
      <c r="AA1014" s="11">
        <f t="shared" si="2606"/>
        <v>0</v>
      </c>
      <c r="AB1014" s="53">
        <f t="shared" si="2607"/>
        <v>0.23817270641914795</v>
      </c>
      <c r="AC1014" s="63" t="s">
        <v>204</v>
      </c>
    </row>
    <row r="1015" spans="1:46">
      <c r="A1015" s="11">
        <v>1015</v>
      </c>
      <c r="B1015" s="57">
        <v>44934</v>
      </c>
      <c r="C1015" s="54">
        <v>0</v>
      </c>
      <c r="D1015" s="53">
        <v>8.1999999999999993</v>
      </c>
      <c r="E1015" s="53">
        <v>12.8</v>
      </c>
      <c r="F1015" s="53">
        <v>0</v>
      </c>
      <c r="G1015" s="53">
        <v>8.4</v>
      </c>
      <c r="H1015" s="53">
        <v>-1E-3</v>
      </c>
      <c r="I1015" s="53">
        <v>4.0999999999999996</v>
      </c>
      <c r="J1015" s="53" t="s">
        <v>155</v>
      </c>
      <c r="K1015" s="53">
        <v>4.5999999999999996</v>
      </c>
      <c r="L1015" s="53" t="s">
        <v>158</v>
      </c>
      <c r="M1015" s="54">
        <v>0.99763888888888896</v>
      </c>
      <c r="N1015" s="53">
        <v>7.8</v>
      </c>
      <c r="O1015" s="53" t="s">
        <v>158</v>
      </c>
      <c r="P1015" s="54">
        <v>0.99564814814814817</v>
      </c>
      <c r="Q1015" s="53">
        <v>3.3</v>
      </c>
      <c r="R1015" s="53" t="s">
        <v>155</v>
      </c>
      <c r="S1015" s="53">
        <v>1.3</v>
      </c>
      <c r="T1015" s="53">
        <v>45</v>
      </c>
      <c r="U1015" s="53">
        <v>0</v>
      </c>
      <c r="V1015" s="53">
        <v>76</v>
      </c>
      <c r="W1015" s="53">
        <v>0</v>
      </c>
      <c r="X1015" s="53">
        <v>0.58699999999999997</v>
      </c>
      <c r="Y1015" s="53">
        <v>18.760000000000002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0.23817270641914795</v>
      </c>
      <c r="AC1015" s="63" t="s">
        <v>204</v>
      </c>
      <c r="AE1015" s="11">
        <f t="shared" ref="AE1015" si="2720">SUM(F1015:F1020)</f>
        <v>0</v>
      </c>
      <c r="AF1015" s="11">
        <f t="shared" ref="AF1015" si="2721">AVERAGE(AB1015:AB1020)</f>
        <v>0.23780216252646583</v>
      </c>
      <c r="AG1015" s="11">
        <f t="shared" ref="AG1015" si="2722">AVERAGE(G1015:G1020)</f>
        <v>8.2666666666666657</v>
      </c>
      <c r="AH1015" s="11" t="e">
        <f t="shared" ref="AH1015" si="2723">AVERAGE(AC1015:AC1020)</f>
        <v>#DIV/0!</v>
      </c>
      <c r="AI1015" s="11">
        <f t="shared" ref="AI1015" si="2724">AVERAGE(T1015:T1020)</f>
        <v>47.883333333333333</v>
      </c>
      <c r="AJ1015" s="11">
        <f t="shared" ref="AJ1015" si="2725">SUMIF(H1015:H1020,"&gt;0",H1015:H1020)</f>
        <v>1E-3</v>
      </c>
      <c r="AK1015" s="17">
        <f t="shared" ref="AK1015" si="2726">SUM(AA1015:AA1020)/60</f>
        <v>0</v>
      </c>
      <c r="AL1015" s="17">
        <f t="shared" ref="AL1015" si="2727">SUM(V1015:V1020)</f>
        <v>436</v>
      </c>
      <c r="AM1015" s="17">
        <f t="shared" ref="AM1015" si="2728">AVERAGE(W1015:W1020)</f>
        <v>0</v>
      </c>
      <c r="AN1015" s="11">
        <f t="shared" ref="AN1015" si="2729">AVERAGE(I1015:I1020)</f>
        <v>2.6833333333333331</v>
      </c>
      <c r="AO1015" s="11">
        <f t="shared" ref="AO1015" si="2730">MAX(K1015:K1020)</f>
        <v>4.5999999999999996</v>
      </c>
      <c r="AP1015" s="13" t="str">
        <f t="shared" ref="AP1015" ca="1" si="2731">INDIRECT(ADDRESS(MATCH(AO1015,K1015:K1020,0)+A1015-1,12))</f>
        <v>WNW</v>
      </c>
      <c r="AQ1015" s="13">
        <f t="shared" ref="AQ1015" ca="1" si="2732">INDIRECT(ADDRESS(MATCH(AO1015,K1015:K1020,0)+A1015-1,13))</f>
        <v>0.99763888888888896</v>
      </c>
      <c r="AR1015" s="11">
        <f t="shared" ref="AR1015" si="2733">MAX(N1015:N1020)</f>
        <v>7.8</v>
      </c>
      <c r="AS1015" s="13" t="str">
        <f t="shared" ref="AS1015" ca="1" si="2734">INDIRECT(ADDRESS(MATCH(AR1015,N1015:N1020,0)+A1015-1,15))</f>
        <v>WNW</v>
      </c>
      <c r="AT1015" s="13">
        <f t="shared" ref="AT1015" ca="1" si="2735">INDIRECT(ADDRESS(MATCH(AR1015,N1015:N1020,0)+A1015-1,16))</f>
        <v>0.99564814814814817</v>
      </c>
    </row>
    <row r="1016" spans="1:46">
      <c r="A1016" s="11">
        <v>1016</v>
      </c>
      <c r="B1016" s="57">
        <v>44934</v>
      </c>
      <c r="C1016" s="54">
        <v>6.9444444444444441E-3</v>
      </c>
      <c r="D1016" s="53">
        <v>8.1</v>
      </c>
      <c r="E1016" s="53">
        <v>12.8</v>
      </c>
      <c r="F1016" s="53">
        <v>0</v>
      </c>
      <c r="G1016" s="53">
        <v>8.1999999999999993</v>
      </c>
      <c r="H1016" s="53">
        <v>-1E-3</v>
      </c>
      <c r="I1016" s="53">
        <v>2.6</v>
      </c>
      <c r="J1016" s="53" t="s">
        <v>158</v>
      </c>
      <c r="K1016" s="53">
        <v>4.0999999999999996</v>
      </c>
      <c r="L1016" s="53" t="s">
        <v>155</v>
      </c>
      <c r="M1016" s="54">
        <v>1.1574074074074073E-5</v>
      </c>
      <c r="N1016" s="53">
        <v>5.3</v>
      </c>
      <c r="O1016" s="53" t="s">
        <v>154</v>
      </c>
      <c r="P1016" s="54">
        <v>1.1805555555555556E-3</v>
      </c>
      <c r="Q1016" s="53">
        <v>0.9</v>
      </c>
      <c r="R1016" s="53" t="s">
        <v>155</v>
      </c>
      <c r="S1016" s="53">
        <v>1</v>
      </c>
      <c r="T1016" s="53">
        <v>45.9</v>
      </c>
      <c r="U1016" s="53">
        <v>0</v>
      </c>
      <c r="V1016" s="53">
        <v>59</v>
      </c>
      <c r="W1016" s="53">
        <v>0</v>
      </c>
      <c r="X1016" s="53">
        <v>0.58699999999999997</v>
      </c>
      <c r="Y1016" s="53">
        <v>18.739999999999998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0.23817270641914795</v>
      </c>
      <c r="AC1016" s="63" t="s">
        <v>204</v>
      </c>
    </row>
    <row r="1017" spans="1:46">
      <c r="A1017" s="11">
        <v>1017</v>
      </c>
      <c r="B1017" s="57">
        <v>44934</v>
      </c>
      <c r="C1017" s="54">
        <v>1.3888888888888888E-2</v>
      </c>
      <c r="D1017" s="53">
        <v>8</v>
      </c>
      <c r="E1017" s="53">
        <v>12.8</v>
      </c>
      <c r="F1017" s="53">
        <v>0</v>
      </c>
      <c r="G1017" s="53">
        <v>7.9</v>
      </c>
      <c r="H1017" s="53">
        <v>-1E-3</v>
      </c>
      <c r="I1017" s="53">
        <v>1.3</v>
      </c>
      <c r="J1017" s="53" t="s">
        <v>161</v>
      </c>
      <c r="K1017" s="53">
        <v>2.6</v>
      </c>
      <c r="L1017" s="53" t="s">
        <v>158</v>
      </c>
      <c r="M1017" s="54">
        <v>6.9560185185185185E-3</v>
      </c>
      <c r="N1017" s="53">
        <v>3.7</v>
      </c>
      <c r="O1017" s="53" t="s">
        <v>154</v>
      </c>
      <c r="P1017" s="54">
        <v>1.0405092592592593E-2</v>
      </c>
      <c r="Q1017" s="53">
        <v>1.8</v>
      </c>
      <c r="R1017" s="53" t="s">
        <v>160</v>
      </c>
      <c r="S1017" s="53">
        <v>0.7</v>
      </c>
      <c r="T1017" s="53">
        <v>49.3</v>
      </c>
      <c r="U1017" s="53">
        <v>0</v>
      </c>
      <c r="V1017" s="53">
        <v>71</v>
      </c>
      <c r="W1017" s="53">
        <v>0</v>
      </c>
      <c r="X1017" s="53">
        <v>0.58599999999999997</v>
      </c>
      <c r="Y1017" s="53">
        <v>18.7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0.23761689058012481</v>
      </c>
      <c r="AC1017" s="63" t="s">
        <v>204</v>
      </c>
    </row>
    <row r="1018" spans="1:46">
      <c r="A1018" s="11">
        <v>1018</v>
      </c>
      <c r="B1018" s="57">
        <v>44934</v>
      </c>
      <c r="C1018" s="54">
        <v>2.0833333333333332E-2</v>
      </c>
      <c r="D1018" s="53">
        <v>7.8</v>
      </c>
      <c r="E1018" s="53">
        <v>12.8</v>
      </c>
      <c r="F1018" s="53">
        <v>0</v>
      </c>
      <c r="G1018" s="53">
        <v>8.4</v>
      </c>
      <c r="H1018" s="53">
        <v>1E-3</v>
      </c>
      <c r="I1018" s="53">
        <v>2.6</v>
      </c>
      <c r="J1018" s="53" t="s">
        <v>154</v>
      </c>
      <c r="K1018" s="53">
        <v>2.6</v>
      </c>
      <c r="L1018" s="53" t="s">
        <v>154</v>
      </c>
      <c r="M1018" s="54">
        <v>2.0833333333333332E-2</v>
      </c>
      <c r="N1018" s="53">
        <v>5.6</v>
      </c>
      <c r="O1018" s="53" t="s">
        <v>154</v>
      </c>
      <c r="P1018" s="54">
        <v>1.5625E-2</v>
      </c>
      <c r="Q1018" s="53">
        <v>2.2999999999999998</v>
      </c>
      <c r="R1018" s="53" t="s">
        <v>161</v>
      </c>
      <c r="S1018" s="53">
        <v>0.8</v>
      </c>
      <c r="T1018" s="53">
        <v>49.2</v>
      </c>
      <c r="U1018" s="53">
        <v>0</v>
      </c>
      <c r="V1018" s="53">
        <v>79</v>
      </c>
      <c r="W1018" s="53">
        <v>0</v>
      </c>
      <c r="X1018" s="53">
        <v>0.58599999999999997</v>
      </c>
      <c r="Y1018" s="53">
        <v>18.75</v>
      </c>
      <c r="Z1018" s="11">
        <f t="shared" si="2605"/>
        <v>0.60000000000000009</v>
      </c>
      <c r="AA1018" s="11">
        <f t="shared" si="2606"/>
        <v>0</v>
      </c>
      <c r="AB1018" s="53">
        <f t="shared" si="2607"/>
        <v>0.23761689058012481</v>
      </c>
      <c r="AC1018" s="63" t="s">
        <v>204</v>
      </c>
    </row>
    <row r="1019" spans="1:46">
      <c r="A1019" s="11">
        <v>1019</v>
      </c>
      <c r="B1019" s="57">
        <v>44934</v>
      </c>
      <c r="C1019" s="54">
        <v>2.7777777777777776E-2</v>
      </c>
      <c r="D1019" s="53">
        <v>7.6</v>
      </c>
      <c r="E1019" s="53">
        <v>12.8</v>
      </c>
      <c r="F1019" s="53">
        <v>0</v>
      </c>
      <c r="G1019" s="53">
        <v>8.4</v>
      </c>
      <c r="H1019" s="53">
        <v>0</v>
      </c>
      <c r="I1019" s="53">
        <v>2.8</v>
      </c>
      <c r="J1019" s="53" t="s">
        <v>161</v>
      </c>
      <c r="K1019" s="53">
        <v>2.8</v>
      </c>
      <c r="L1019" s="53" t="s">
        <v>161</v>
      </c>
      <c r="M1019" s="54">
        <v>2.7708333333333331E-2</v>
      </c>
      <c r="N1019" s="53">
        <v>4.5999999999999996</v>
      </c>
      <c r="O1019" s="53" t="s">
        <v>161</v>
      </c>
      <c r="P1019" s="54">
        <v>2.5162037037037038E-2</v>
      </c>
      <c r="Q1019" s="53">
        <v>2.1</v>
      </c>
      <c r="R1019" s="53" t="s">
        <v>154</v>
      </c>
      <c r="S1019" s="53">
        <v>0.7</v>
      </c>
      <c r="T1019" s="53">
        <v>48.3</v>
      </c>
      <c r="U1019" s="53">
        <v>0</v>
      </c>
      <c r="V1019" s="53">
        <v>68</v>
      </c>
      <c r="W1019" s="53">
        <v>0</v>
      </c>
      <c r="X1019" s="53">
        <v>0.58599999999999997</v>
      </c>
      <c r="Y1019" s="53">
        <v>18.75</v>
      </c>
      <c r="Z1019" s="11">
        <f t="shared" si="2605"/>
        <v>0</v>
      </c>
      <c r="AA1019" s="11">
        <f t="shared" si="2606"/>
        <v>0</v>
      </c>
      <c r="AB1019" s="53">
        <f t="shared" si="2607"/>
        <v>0.23761689058012481</v>
      </c>
      <c r="AC1019" s="63" t="s">
        <v>204</v>
      </c>
    </row>
    <row r="1020" spans="1:46">
      <c r="A1020" s="11">
        <v>1020</v>
      </c>
      <c r="B1020" s="57">
        <v>44934</v>
      </c>
      <c r="C1020" s="54">
        <v>3.4722222222222224E-2</v>
      </c>
      <c r="D1020" s="53">
        <v>7.5</v>
      </c>
      <c r="E1020" s="53">
        <v>12.8</v>
      </c>
      <c r="F1020" s="53">
        <v>0</v>
      </c>
      <c r="G1020" s="53">
        <v>8.3000000000000007</v>
      </c>
      <c r="H1020" s="53">
        <v>-1E-3</v>
      </c>
      <c r="I1020" s="53">
        <v>2.7</v>
      </c>
      <c r="J1020" s="53" t="s">
        <v>154</v>
      </c>
      <c r="K1020" s="53">
        <v>2.8</v>
      </c>
      <c r="L1020" s="53" t="s">
        <v>161</v>
      </c>
      <c r="M1020" s="54">
        <v>3.0381944444444444E-2</v>
      </c>
      <c r="N1020" s="53">
        <v>4.4000000000000004</v>
      </c>
      <c r="O1020" s="53" t="s">
        <v>161</v>
      </c>
      <c r="P1020" s="54">
        <v>3.4687500000000003E-2</v>
      </c>
      <c r="Q1020" s="53">
        <v>3.3</v>
      </c>
      <c r="R1020" s="53" t="s">
        <v>160</v>
      </c>
      <c r="S1020" s="53">
        <v>0.7</v>
      </c>
      <c r="T1020" s="53">
        <v>49.6</v>
      </c>
      <c r="U1020" s="53">
        <v>0</v>
      </c>
      <c r="V1020" s="53">
        <v>83</v>
      </c>
      <c r="W1020" s="53">
        <v>0</v>
      </c>
      <c r="X1020" s="53">
        <v>0.58599999999999997</v>
      </c>
      <c r="Y1020" s="53">
        <v>18.760000000000002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0.23761689058012481</v>
      </c>
      <c r="AC1020" s="63" t="s">
        <v>204</v>
      </c>
    </row>
    <row r="1021" spans="1:46">
      <c r="A1021" s="11">
        <v>1021</v>
      </c>
      <c r="B1021" s="57">
        <v>44934</v>
      </c>
      <c r="C1021" s="54">
        <v>4.1666666666666664E-2</v>
      </c>
      <c r="D1021" s="53">
        <v>7.4</v>
      </c>
      <c r="E1021" s="53">
        <v>12.8</v>
      </c>
      <c r="F1021" s="53">
        <v>0</v>
      </c>
      <c r="G1021" s="53">
        <v>7.9</v>
      </c>
      <c r="H1021" s="53">
        <v>-1E-3</v>
      </c>
      <c r="I1021" s="53">
        <v>2.2000000000000002</v>
      </c>
      <c r="J1021" s="53" t="s">
        <v>161</v>
      </c>
      <c r="K1021" s="53">
        <v>2.8</v>
      </c>
      <c r="L1021" s="53" t="s">
        <v>154</v>
      </c>
      <c r="M1021" s="54">
        <v>3.5532407407407408E-2</v>
      </c>
      <c r="N1021" s="53">
        <v>4.2</v>
      </c>
      <c r="O1021" s="53" t="s">
        <v>161</v>
      </c>
      <c r="P1021" s="54">
        <v>3.4965277777777783E-2</v>
      </c>
      <c r="Q1021" s="53">
        <v>1.9</v>
      </c>
      <c r="R1021" s="53" t="s">
        <v>160</v>
      </c>
      <c r="S1021" s="53">
        <v>0.7</v>
      </c>
      <c r="T1021" s="53">
        <v>51.4</v>
      </c>
      <c r="U1021" s="53">
        <v>0</v>
      </c>
      <c r="V1021" s="53">
        <v>76</v>
      </c>
      <c r="W1021" s="53">
        <v>0</v>
      </c>
      <c r="X1021" s="53">
        <v>0.58599999999999997</v>
      </c>
      <c r="Y1021" s="53">
        <v>18.739999999999998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0.23761689058012481</v>
      </c>
      <c r="AC1021" s="63" t="s">
        <v>204</v>
      </c>
      <c r="AE1021" s="11">
        <f t="shared" ref="AE1021" si="2736">SUM(F1021:F1026)</f>
        <v>0</v>
      </c>
      <c r="AF1021" s="11">
        <f t="shared" ref="AF1021" si="2737">AVERAGE(AB1021:AB1026)</f>
        <v>0.23761689058012481</v>
      </c>
      <c r="AG1021" s="11">
        <f t="shared" ref="AG1021" si="2738">AVERAGE(G1021:G1026)</f>
        <v>7.3666666666666663</v>
      </c>
      <c r="AH1021" s="11" t="e">
        <f t="shared" ref="AH1021" si="2739">AVERAGE(AC1021:AC1026)</f>
        <v>#DIV/0!</v>
      </c>
      <c r="AI1021" s="11">
        <f t="shared" ref="AI1021" si="2740">AVERAGE(T1021:T1026)</f>
        <v>54.316666666666663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527</v>
      </c>
      <c r="AM1021" s="17">
        <f t="shared" ref="AM1021" si="2744">AVERAGE(W1021:W1026)</f>
        <v>0</v>
      </c>
      <c r="AN1021" s="11">
        <f t="shared" ref="AN1021" si="2745">AVERAGE(I1021:I1026)</f>
        <v>2.0500000000000003</v>
      </c>
      <c r="AO1021" s="11">
        <f t="shared" ref="AO1021" si="2746">MAX(K1021:K1026)</f>
        <v>2.8</v>
      </c>
      <c r="AP1021" s="13" t="str">
        <f t="shared" ref="AP1021" ca="1" si="2747">INDIRECT(ADDRESS(MATCH(AO1021,K1021:K1026,0)+A1021-1,12))</f>
        <v>W</v>
      </c>
      <c r="AQ1021" s="13">
        <f t="shared" ref="AQ1021" ca="1" si="2748">INDIRECT(ADDRESS(MATCH(AO1021,K1021:K1026,0)+A1021-1,13))</f>
        <v>3.5532407407407408E-2</v>
      </c>
      <c r="AR1021" s="11">
        <f t="shared" ref="AR1021" si="2749">MAX(N1021:N1026)</f>
        <v>4.9000000000000004</v>
      </c>
      <c r="AS1021" s="13" t="str">
        <f t="shared" ref="AS1021" ca="1" si="2750">INDIRECT(ADDRESS(MATCH(AR1021,N1021:N1026,0)+A1021-1,15))</f>
        <v>SW</v>
      </c>
      <c r="AT1021" s="13">
        <f t="shared" ref="AT1021" ca="1" si="2751">INDIRECT(ADDRESS(MATCH(AR1021,N1021:N1026,0)+A1021-1,16))</f>
        <v>4.3946759259259255E-2</v>
      </c>
    </row>
    <row r="1022" spans="1:46">
      <c r="A1022" s="11">
        <v>1022</v>
      </c>
      <c r="B1022" s="57">
        <v>44934</v>
      </c>
      <c r="C1022" s="54">
        <v>4.8611111111111112E-2</v>
      </c>
      <c r="D1022" s="53">
        <v>7.3</v>
      </c>
      <c r="E1022" s="53">
        <v>12.7</v>
      </c>
      <c r="F1022" s="53">
        <v>0</v>
      </c>
      <c r="G1022" s="53">
        <v>7.9</v>
      </c>
      <c r="H1022" s="53">
        <v>0</v>
      </c>
      <c r="I1022" s="53">
        <v>2.2999999999999998</v>
      </c>
      <c r="J1022" s="53" t="s">
        <v>160</v>
      </c>
      <c r="K1022" s="53">
        <v>2.5</v>
      </c>
      <c r="L1022" s="53" t="s">
        <v>160</v>
      </c>
      <c r="M1022" s="54">
        <v>4.6412037037037036E-2</v>
      </c>
      <c r="N1022" s="53">
        <v>4.9000000000000004</v>
      </c>
      <c r="O1022" s="53" t="s">
        <v>160</v>
      </c>
      <c r="P1022" s="54">
        <v>4.3946759259259255E-2</v>
      </c>
      <c r="Q1022" s="53">
        <v>0.6</v>
      </c>
      <c r="R1022" s="53" t="s">
        <v>160</v>
      </c>
      <c r="S1022" s="53">
        <v>0.9</v>
      </c>
      <c r="T1022" s="53">
        <v>51.2</v>
      </c>
      <c r="U1022" s="53">
        <v>1</v>
      </c>
      <c r="V1022" s="53">
        <v>74</v>
      </c>
      <c r="W1022" s="53">
        <v>0</v>
      </c>
      <c r="X1022" s="53">
        <v>0.58599999999999997</v>
      </c>
      <c r="Y1022" s="53">
        <v>18.739999999999998</v>
      </c>
      <c r="Z1022" s="11">
        <f t="shared" si="2605"/>
        <v>0</v>
      </c>
      <c r="AA1022" s="11">
        <f t="shared" si="2606"/>
        <v>0</v>
      </c>
      <c r="AB1022" s="53">
        <f t="shared" si="2607"/>
        <v>0.23761689058012481</v>
      </c>
      <c r="AC1022" s="63" t="s">
        <v>204</v>
      </c>
    </row>
    <row r="1023" spans="1:46">
      <c r="A1023" s="11">
        <v>1023</v>
      </c>
      <c r="B1023" s="57">
        <v>44934</v>
      </c>
      <c r="C1023" s="54">
        <v>5.5555555555555552E-2</v>
      </c>
      <c r="D1023" s="53">
        <v>7.2</v>
      </c>
      <c r="E1023" s="53">
        <v>12.7</v>
      </c>
      <c r="F1023" s="53">
        <v>0</v>
      </c>
      <c r="G1023" s="53">
        <v>7.2</v>
      </c>
      <c r="H1023" s="53">
        <v>-2E-3</v>
      </c>
      <c r="I1023" s="53">
        <v>1.4</v>
      </c>
      <c r="J1023" s="53" t="s">
        <v>160</v>
      </c>
      <c r="K1023" s="53">
        <v>2.2999999999999998</v>
      </c>
      <c r="L1023" s="53" t="s">
        <v>160</v>
      </c>
      <c r="M1023" s="54">
        <v>4.8622685185185179E-2</v>
      </c>
      <c r="N1023" s="53">
        <v>2.6</v>
      </c>
      <c r="O1023" s="53" t="s">
        <v>156</v>
      </c>
      <c r="P1023" s="54">
        <v>5.3993055555555558E-2</v>
      </c>
      <c r="Q1023" s="53">
        <v>0.8</v>
      </c>
      <c r="R1023" s="53" t="s">
        <v>159</v>
      </c>
      <c r="S1023" s="53">
        <v>0.5</v>
      </c>
      <c r="T1023" s="53">
        <v>55.1</v>
      </c>
      <c r="U1023" s="53">
        <v>0</v>
      </c>
      <c r="V1023" s="53">
        <v>85</v>
      </c>
      <c r="W1023" s="53">
        <v>0</v>
      </c>
      <c r="X1023" s="53">
        <v>0.58599999999999997</v>
      </c>
      <c r="Y1023" s="53">
        <v>18.75</v>
      </c>
      <c r="Z1023" s="11">
        <f t="shared" si="2605"/>
        <v>-1.2000000000000002</v>
      </c>
      <c r="AA1023" s="11">
        <f t="shared" si="2606"/>
        <v>0</v>
      </c>
      <c r="AB1023" s="53">
        <f t="shared" si="2607"/>
        <v>0.23761689058012481</v>
      </c>
      <c r="AC1023" s="63" t="s">
        <v>204</v>
      </c>
    </row>
    <row r="1024" spans="1:46">
      <c r="A1024" s="11">
        <v>1024</v>
      </c>
      <c r="B1024" s="57">
        <v>44934</v>
      </c>
      <c r="C1024" s="54">
        <v>6.25E-2</v>
      </c>
      <c r="D1024" s="53">
        <v>7.1</v>
      </c>
      <c r="E1024" s="53">
        <v>12.8</v>
      </c>
      <c r="F1024" s="53">
        <v>0</v>
      </c>
      <c r="G1024" s="53">
        <v>7.2</v>
      </c>
      <c r="H1024" s="53">
        <v>-1E-3</v>
      </c>
      <c r="I1024" s="53">
        <v>1.9</v>
      </c>
      <c r="J1024" s="53" t="s">
        <v>153</v>
      </c>
      <c r="K1024" s="53">
        <v>1.9</v>
      </c>
      <c r="L1024" s="53" t="s">
        <v>153</v>
      </c>
      <c r="M1024" s="54">
        <v>6.25E-2</v>
      </c>
      <c r="N1024" s="53">
        <v>3.4</v>
      </c>
      <c r="O1024" s="53" t="s">
        <v>153</v>
      </c>
      <c r="P1024" s="54">
        <v>6.1562499999999999E-2</v>
      </c>
      <c r="Q1024" s="53">
        <v>1.7</v>
      </c>
      <c r="R1024" s="53" t="s">
        <v>156</v>
      </c>
      <c r="S1024" s="53">
        <v>0.5</v>
      </c>
      <c r="T1024" s="53">
        <v>55.2</v>
      </c>
      <c r="U1024" s="53">
        <v>0</v>
      </c>
      <c r="V1024" s="53">
        <v>101</v>
      </c>
      <c r="W1024" s="53">
        <v>0</v>
      </c>
      <c r="X1024" s="53">
        <v>0.58599999999999997</v>
      </c>
      <c r="Y1024" s="53">
        <v>18.739999999999998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0.23761689058012481</v>
      </c>
      <c r="AC1024" s="63" t="s">
        <v>204</v>
      </c>
    </row>
    <row r="1025" spans="1:46">
      <c r="A1025" s="11">
        <v>1025</v>
      </c>
      <c r="B1025" s="57">
        <v>44934</v>
      </c>
      <c r="C1025" s="54">
        <v>6.9444444444444434E-2</v>
      </c>
      <c r="D1025" s="53">
        <v>6.9</v>
      </c>
      <c r="E1025" s="53">
        <v>12.8</v>
      </c>
      <c r="F1025" s="53">
        <v>0</v>
      </c>
      <c r="G1025" s="53">
        <v>7.2</v>
      </c>
      <c r="H1025" s="53">
        <v>0</v>
      </c>
      <c r="I1025" s="53">
        <v>2.2000000000000002</v>
      </c>
      <c r="J1025" s="53" t="s">
        <v>156</v>
      </c>
      <c r="K1025" s="53">
        <v>2.2000000000000002</v>
      </c>
      <c r="L1025" s="53" t="s">
        <v>156</v>
      </c>
      <c r="M1025" s="54">
        <v>6.805555555555555E-2</v>
      </c>
      <c r="N1025" s="53">
        <v>3.8</v>
      </c>
      <c r="O1025" s="53" t="s">
        <v>156</v>
      </c>
      <c r="P1025" s="54">
        <v>6.6319444444444445E-2</v>
      </c>
      <c r="Q1025" s="53">
        <v>1.5</v>
      </c>
      <c r="R1025" s="53" t="s">
        <v>159</v>
      </c>
      <c r="S1025" s="53">
        <v>0.4</v>
      </c>
      <c r="T1025" s="53">
        <v>55.4</v>
      </c>
      <c r="U1025" s="53">
        <v>0</v>
      </c>
      <c r="V1025" s="53">
        <v>100</v>
      </c>
      <c r="W1025" s="53">
        <v>0</v>
      </c>
      <c r="X1025" s="53">
        <v>0.58599999999999997</v>
      </c>
      <c r="Y1025" s="53">
        <v>18.739999999999998</v>
      </c>
      <c r="Z1025" s="11">
        <f t="shared" si="2605"/>
        <v>0</v>
      </c>
      <c r="AA1025" s="11">
        <f t="shared" si="2606"/>
        <v>0</v>
      </c>
      <c r="AB1025" s="53">
        <f t="shared" si="2607"/>
        <v>0.23761689058012481</v>
      </c>
      <c r="AC1025" s="63" t="s">
        <v>204</v>
      </c>
    </row>
    <row r="1026" spans="1:46">
      <c r="A1026" s="11">
        <v>1026</v>
      </c>
      <c r="B1026" s="57">
        <v>44934</v>
      </c>
      <c r="C1026" s="54">
        <v>7.6388888888888895E-2</v>
      </c>
      <c r="D1026" s="53">
        <v>6.7</v>
      </c>
      <c r="E1026" s="53">
        <v>12.7</v>
      </c>
      <c r="F1026" s="53">
        <v>0</v>
      </c>
      <c r="G1026" s="53">
        <v>6.8</v>
      </c>
      <c r="H1026" s="53">
        <v>-1E-3</v>
      </c>
      <c r="I1026" s="53">
        <v>2.2999999999999998</v>
      </c>
      <c r="J1026" s="53" t="s">
        <v>156</v>
      </c>
      <c r="K1026" s="53">
        <v>2.2999999999999998</v>
      </c>
      <c r="L1026" s="53" t="s">
        <v>156</v>
      </c>
      <c r="M1026" s="54">
        <v>7.6388888888888895E-2</v>
      </c>
      <c r="N1026" s="53">
        <v>4.0999999999999996</v>
      </c>
      <c r="O1026" s="53" t="s">
        <v>156</v>
      </c>
      <c r="P1026" s="54">
        <v>7.0370370370370375E-2</v>
      </c>
      <c r="Q1026" s="53">
        <v>1.8</v>
      </c>
      <c r="R1026" s="53" t="s">
        <v>153</v>
      </c>
      <c r="S1026" s="53">
        <v>0.5</v>
      </c>
      <c r="T1026" s="53">
        <v>57.6</v>
      </c>
      <c r="U1026" s="53">
        <v>0</v>
      </c>
      <c r="V1026" s="53">
        <v>91</v>
      </c>
      <c r="W1026" s="53">
        <v>0</v>
      </c>
      <c r="X1026" s="53">
        <v>0.58599999999999997</v>
      </c>
      <c r="Y1026" s="53">
        <v>18.75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0.23761689058012481</v>
      </c>
      <c r="AC1026" s="63" t="s">
        <v>204</v>
      </c>
    </row>
    <row r="1027" spans="1:46">
      <c r="A1027" s="11">
        <v>1027</v>
      </c>
      <c r="B1027" s="57">
        <v>44934</v>
      </c>
      <c r="C1027" s="54">
        <v>8.3333333333333329E-2</v>
      </c>
      <c r="D1027" s="53">
        <v>6.5</v>
      </c>
      <c r="E1027" s="53">
        <v>12.7</v>
      </c>
      <c r="F1027" s="53">
        <v>0</v>
      </c>
      <c r="G1027" s="53">
        <v>6.9</v>
      </c>
      <c r="H1027" s="53">
        <v>-1E-3</v>
      </c>
      <c r="I1027" s="53">
        <v>2.1</v>
      </c>
      <c r="J1027" s="53" t="s">
        <v>153</v>
      </c>
      <c r="K1027" s="53">
        <v>2.4</v>
      </c>
      <c r="L1027" s="53" t="s">
        <v>156</v>
      </c>
      <c r="M1027" s="54">
        <v>7.7256944444444434E-2</v>
      </c>
      <c r="N1027" s="53">
        <v>3.9</v>
      </c>
      <c r="O1027" s="53" t="s">
        <v>160</v>
      </c>
      <c r="P1027" s="54">
        <v>7.706018518518519E-2</v>
      </c>
      <c r="Q1027" s="53">
        <v>2.4</v>
      </c>
      <c r="R1027" s="53" t="s">
        <v>153</v>
      </c>
      <c r="S1027" s="53">
        <v>0.5</v>
      </c>
      <c r="T1027" s="53">
        <v>57.1</v>
      </c>
      <c r="U1027" s="53">
        <v>0</v>
      </c>
      <c r="V1027" s="53">
        <v>87</v>
      </c>
      <c r="W1027" s="53">
        <v>0</v>
      </c>
      <c r="X1027" s="53">
        <v>0.58599999999999997</v>
      </c>
      <c r="Y1027" s="53">
        <v>18.760000000000002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0.23761689058012481</v>
      </c>
      <c r="AC1027" s="63" t="s">
        <v>204</v>
      </c>
      <c r="AE1027" s="11">
        <f t="shared" ref="AE1027" si="2752">SUM(F1027:F1032)</f>
        <v>0</v>
      </c>
      <c r="AF1027" s="11">
        <f t="shared" ref="AF1027" si="2753">AVERAGE(AB1027:AB1032)</f>
        <v>0.23761689058012481</v>
      </c>
      <c r="AG1027" s="11">
        <f t="shared" ref="AG1027" si="2754">AVERAGE(G1027:G1032)</f>
        <v>7.1333333333333329</v>
      </c>
      <c r="AH1027" s="11" t="e">
        <f t="shared" ref="AH1027" si="2755">AVERAGE(AC1027:AC1032)</f>
        <v>#DIV/0!</v>
      </c>
      <c r="AI1027" s="11">
        <f t="shared" ref="AI1027" si="2756">AVERAGE(T1027:T1032)</f>
        <v>54.916666666666664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583</v>
      </c>
      <c r="AM1027" s="17">
        <f t="shared" ref="AM1027" si="2760">AVERAGE(W1027:W1032)</f>
        <v>0</v>
      </c>
      <c r="AN1027" s="11">
        <f t="shared" ref="AN1027" si="2761">AVERAGE(I1027:I1032)</f>
        <v>2.15</v>
      </c>
      <c r="AO1027" s="11">
        <f t="shared" ref="AO1027" si="2762">MAX(K1027:K1032)</f>
        <v>2.5</v>
      </c>
      <c r="AP1027" s="13" t="str">
        <f t="shared" ref="AP1027" ca="1" si="2763">INDIRECT(ADDRESS(MATCH(AO1027,K1027:K1032,0)+A1027-1,12))</f>
        <v>S</v>
      </c>
      <c r="AQ1027" s="13">
        <f t="shared" ref="AQ1027" ca="1" si="2764">INDIRECT(ADDRESS(MATCH(AO1027,K1027:K1032,0)+A1027-1,13))</f>
        <v>9.9444444444444446E-2</v>
      </c>
      <c r="AR1027" s="11">
        <f t="shared" ref="AR1027" si="2765">MAX(N1027:N1032)</f>
        <v>4.0999999999999996</v>
      </c>
      <c r="AS1027" s="13" t="str">
        <f t="shared" ref="AS1027" ca="1" si="2766">INDIRECT(ADDRESS(MATCH(AR1027,N1027:N1032,0)+A1027-1,15))</f>
        <v>SSW</v>
      </c>
      <c r="AT1027" s="13">
        <f t="shared" ref="AT1027" ca="1" si="2767">INDIRECT(ADDRESS(MATCH(AR1027,N1027:N1032,0)+A1027-1,16))</f>
        <v>0.11017361111111111</v>
      </c>
    </row>
    <row r="1028" spans="1:46">
      <c r="A1028" s="11">
        <v>1028</v>
      </c>
      <c r="B1028" s="57">
        <v>44934</v>
      </c>
      <c r="C1028" s="54">
        <v>9.0277777777777776E-2</v>
      </c>
      <c r="D1028" s="53">
        <v>6.3</v>
      </c>
      <c r="E1028" s="53">
        <v>12.7</v>
      </c>
      <c r="F1028" s="53">
        <v>0</v>
      </c>
      <c r="G1028" s="53">
        <v>7.2</v>
      </c>
      <c r="H1028" s="53">
        <v>0</v>
      </c>
      <c r="I1028" s="53">
        <v>2</v>
      </c>
      <c r="J1028" s="53" t="s">
        <v>153</v>
      </c>
      <c r="K1028" s="53">
        <v>2.1</v>
      </c>
      <c r="L1028" s="53" t="s">
        <v>153</v>
      </c>
      <c r="M1028" s="54">
        <v>8.5694444444444448E-2</v>
      </c>
      <c r="N1028" s="53">
        <v>3.5</v>
      </c>
      <c r="O1028" s="53" t="s">
        <v>153</v>
      </c>
      <c r="P1028" s="54">
        <v>8.9479166666666665E-2</v>
      </c>
      <c r="Q1028" s="53">
        <v>1.5</v>
      </c>
      <c r="R1028" s="53" t="s">
        <v>159</v>
      </c>
      <c r="S1028" s="53">
        <v>0.4</v>
      </c>
      <c r="T1028" s="53">
        <v>54.9</v>
      </c>
      <c r="U1028" s="53">
        <v>0</v>
      </c>
      <c r="V1028" s="53">
        <v>104</v>
      </c>
      <c r="W1028" s="53">
        <v>0</v>
      </c>
      <c r="X1028" s="53">
        <v>0.58599999999999997</v>
      </c>
      <c r="Y1028" s="53">
        <v>18.739999999999998</v>
      </c>
      <c r="Z1028" s="11">
        <f t="shared" si="2605"/>
        <v>0</v>
      </c>
      <c r="AA1028" s="11">
        <f t="shared" si="2606"/>
        <v>0</v>
      </c>
      <c r="AB1028" s="53">
        <f t="shared" si="2607"/>
        <v>0.23761689058012481</v>
      </c>
      <c r="AC1028" s="63" t="s">
        <v>204</v>
      </c>
    </row>
    <row r="1029" spans="1:46">
      <c r="A1029" s="11">
        <v>1029</v>
      </c>
      <c r="B1029" s="57">
        <v>44934</v>
      </c>
      <c r="C1029" s="54">
        <v>9.7222222222222224E-2</v>
      </c>
      <c r="D1029" s="53">
        <v>6.2</v>
      </c>
      <c r="E1029" s="53">
        <v>12.7</v>
      </c>
      <c r="F1029" s="53">
        <v>0</v>
      </c>
      <c r="G1029" s="53">
        <v>6.9</v>
      </c>
      <c r="H1029" s="53">
        <v>0</v>
      </c>
      <c r="I1029" s="53">
        <v>2.2999999999999998</v>
      </c>
      <c r="J1029" s="53" t="s">
        <v>153</v>
      </c>
      <c r="K1029" s="53">
        <v>2.2999999999999998</v>
      </c>
      <c r="L1029" s="53" t="s">
        <v>153</v>
      </c>
      <c r="M1029" s="54">
        <v>9.7222222222222224E-2</v>
      </c>
      <c r="N1029" s="53">
        <v>3.6</v>
      </c>
      <c r="O1029" s="53" t="s">
        <v>156</v>
      </c>
      <c r="P1029" s="54">
        <v>9.5949074074074089E-2</v>
      </c>
      <c r="Q1029" s="53">
        <v>2.7</v>
      </c>
      <c r="R1029" s="53" t="s">
        <v>156</v>
      </c>
      <c r="S1029" s="53">
        <v>0.6</v>
      </c>
      <c r="T1029" s="53">
        <v>55.4</v>
      </c>
      <c r="U1029" s="53">
        <v>0</v>
      </c>
      <c r="V1029" s="53">
        <v>93</v>
      </c>
      <c r="W1029" s="53">
        <v>0</v>
      </c>
      <c r="X1029" s="53">
        <v>0.58599999999999997</v>
      </c>
      <c r="Y1029" s="53">
        <v>18.77</v>
      </c>
      <c r="Z1029" s="11">
        <f t="shared" si="2605"/>
        <v>0</v>
      </c>
      <c r="AA1029" s="11">
        <f t="shared" si="2606"/>
        <v>0</v>
      </c>
      <c r="AB1029" s="53">
        <f t="shared" si="2607"/>
        <v>0.23761689058012481</v>
      </c>
      <c r="AC1029" s="63" t="s">
        <v>204</v>
      </c>
    </row>
    <row r="1030" spans="1:46">
      <c r="A1030" s="11">
        <v>1030</v>
      </c>
      <c r="B1030" s="57">
        <v>44934</v>
      </c>
      <c r="C1030" s="54">
        <v>0.10416666666666667</v>
      </c>
      <c r="D1030" s="53">
        <v>6</v>
      </c>
      <c r="E1030" s="53">
        <v>12.7</v>
      </c>
      <c r="F1030" s="53">
        <v>0</v>
      </c>
      <c r="G1030" s="53">
        <v>7.2</v>
      </c>
      <c r="H1030" s="53">
        <v>0</v>
      </c>
      <c r="I1030" s="53">
        <v>2.2999999999999998</v>
      </c>
      <c r="J1030" s="53" t="s">
        <v>153</v>
      </c>
      <c r="K1030" s="53">
        <v>2.5</v>
      </c>
      <c r="L1030" s="53" t="s">
        <v>153</v>
      </c>
      <c r="M1030" s="54">
        <v>9.9444444444444446E-2</v>
      </c>
      <c r="N1030" s="53">
        <v>3.9</v>
      </c>
      <c r="O1030" s="53" t="s">
        <v>153</v>
      </c>
      <c r="P1030" s="54">
        <v>0.10327546296296297</v>
      </c>
      <c r="Q1030" s="53">
        <v>2.4</v>
      </c>
      <c r="R1030" s="53" t="s">
        <v>153</v>
      </c>
      <c r="S1030" s="53">
        <v>0.5</v>
      </c>
      <c r="T1030" s="53">
        <v>54.7</v>
      </c>
      <c r="U1030" s="53">
        <v>1</v>
      </c>
      <c r="V1030" s="53">
        <v>101</v>
      </c>
      <c r="W1030" s="53">
        <v>0</v>
      </c>
      <c r="X1030" s="53">
        <v>0.58599999999999997</v>
      </c>
      <c r="Y1030" s="53">
        <v>18.79</v>
      </c>
      <c r="Z1030" s="11">
        <f t="shared" si="2605"/>
        <v>0</v>
      </c>
      <c r="AA1030" s="11">
        <f t="shared" si="2606"/>
        <v>0</v>
      </c>
      <c r="AB1030" s="53">
        <f t="shared" si="2607"/>
        <v>0.23761689058012481</v>
      </c>
      <c r="AC1030" s="63" t="s">
        <v>204</v>
      </c>
    </row>
    <row r="1031" spans="1:46">
      <c r="A1031" s="11">
        <v>1031</v>
      </c>
      <c r="B1031" s="57">
        <v>44934</v>
      </c>
      <c r="C1031" s="54">
        <v>0.1111111111111111</v>
      </c>
      <c r="D1031" s="53">
        <v>5.9</v>
      </c>
      <c r="E1031" s="53">
        <v>12.7</v>
      </c>
      <c r="F1031" s="53">
        <v>0</v>
      </c>
      <c r="G1031" s="53">
        <v>7.3</v>
      </c>
      <c r="H1031" s="53">
        <v>0</v>
      </c>
      <c r="I1031" s="53">
        <v>2.2000000000000002</v>
      </c>
      <c r="J1031" s="53" t="s">
        <v>153</v>
      </c>
      <c r="K1031" s="53">
        <v>2.2999999999999998</v>
      </c>
      <c r="L1031" s="53" t="s">
        <v>153</v>
      </c>
      <c r="M1031" s="54">
        <v>0.10518518518518517</v>
      </c>
      <c r="N1031" s="53">
        <v>4.0999999999999996</v>
      </c>
      <c r="O1031" s="53" t="s">
        <v>156</v>
      </c>
      <c r="P1031" s="54">
        <v>0.11017361111111111</v>
      </c>
      <c r="Q1031" s="53">
        <v>1.8</v>
      </c>
      <c r="R1031" s="53" t="s">
        <v>153</v>
      </c>
      <c r="S1031" s="53">
        <v>0.5</v>
      </c>
      <c r="T1031" s="53">
        <v>53.7</v>
      </c>
      <c r="U1031" s="53">
        <v>0</v>
      </c>
      <c r="V1031" s="53">
        <v>102</v>
      </c>
      <c r="W1031" s="53">
        <v>0</v>
      </c>
      <c r="X1031" s="53">
        <v>0.58599999999999997</v>
      </c>
      <c r="Y1031" s="53">
        <v>18.75</v>
      </c>
      <c r="Z1031" s="11">
        <f t="shared" si="2605"/>
        <v>0</v>
      </c>
      <c r="AA1031" s="11">
        <f t="shared" si="2606"/>
        <v>0</v>
      </c>
      <c r="AB1031" s="53">
        <f t="shared" si="2607"/>
        <v>0.23761689058012481</v>
      </c>
      <c r="AC1031" s="63" t="s">
        <v>204</v>
      </c>
    </row>
    <row r="1032" spans="1:46">
      <c r="A1032" s="11">
        <v>1032</v>
      </c>
      <c r="B1032" s="57">
        <v>44934</v>
      </c>
      <c r="C1032" s="54">
        <v>0.11805555555555557</v>
      </c>
      <c r="D1032" s="53">
        <v>5.9</v>
      </c>
      <c r="E1032" s="53">
        <v>12.7</v>
      </c>
      <c r="F1032" s="53">
        <v>0</v>
      </c>
      <c r="G1032" s="53">
        <v>7.3</v>
      </c>
      <c r="H1032" s="53">
        <v>-1E-3</v>
      </c>
      <c r="I1032" s="53">
        <v>2</v>
      </c>
      <c r="J1032" s="53" t="s">
        <v>153</v>
      </c>
      <c r="K1032" s="53">
        <v>2.2000000000000002</v>
      </c>
      <c r="L1032" s="53" t="s">
        <v>153</v>
      </c>
      <c r="M1032" s="54">
        <v>0.11173611111111111</v>
      </c>
      <c r="N1032" s="53">
        <v>3.2</v>
      </c>
      <c r="O1032" s="53" t="s">
        <v>159</v>
      </c>
      <c r="P1032" s="54">
        <v>0.11637731481481482</v>
      </c>
      <c r="Q1032" s="53">
        <v>2.4</v>
      </c>
      <c r="R1032" s="53" t="s">
        <v>159</v>
      </c>
      <c r="S1032" s="53">
        <v>0.5</v>
      </c>
      <c r="T1032" s="53">
        <v>53.7</v>
      </c>
      <c r="U1032" s="53">
        <v>0</v>
      </c>
      <c r="V1032" s="53">
        <v>96</v>
      </c>
      <c r="W1032" s="53">
        <v>0</v>
      </c>
      <c r="X1032" s="53">
        <v>0.58599999999999997</v>
      </c>
      <c r="Y1032" s="53">
        <v>18.760000000000002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0.23761689058012481</v>
      </c>
      <c r="AC1032" s="63" t="s">
        <v>204</v>
      </c>
    </row>
    <row r="1033" spans="1:46">
      <c r="A1033" s="11">
        <v>1033</v>
      </c>
      <c r="B1033" s="57">
        <v>44934</v>
      </c>
      <c r="C1033" s="54">
        <v>0.125</v>
      </c>
      <c r="D1033" s="53">
        <v>5.9</v>
      </c>
      <c r="E1033" s="53">
        <v>12.7</v>
      </c>
      <c r="F1033" s="53">
        <v>0</v>
      </c>
      <c r="G1033" s="53">
        <v>6.8</v>
      </c>
      <c r="H1033" s="53">
        <v>-1E-3</v>
      </c>
      <c r="I1033" s="53">
        <v>1.8</v>
      </c>
      <c r="J1033" s="53" t="s">
        <v>153</v>
      </c>
      <c r="K1033" s="53">
        <v>2.2000000000000002</v>
      </c>
      <c r="L1033" s="53" t="s">
        <v>153</v>
      </c>
      <c r="M1033" s="54">
        <v>0.12179398148148148</v>
      </c>
      <c r="N1033" s="53">
        <v>3.4</v>
      </c>
      <c r="O1033" s="53" t="s">
        <v>153</v>
      </c>
      <c r="P1033" s="54">
        <v>0.11840277777777779</v>
      </c>
      <c r="Q1033" s="53">
        <v>3.2</v>
      </c>
      <c r="R1033" s="53" t="s">
        <v>153</v>
      </c>
      <c r="S1033" s="53">
        <v>0.5</v>
      </c>
      <c r="T1033" s="53">
        <v>56.2</v>
      </c>
      <c r="U1033" s="53">
        <v>0</v>
      </c>
      <c r="V1033" s="53">
        <v>111</v>
      </c>
      <c r="W1033" s="53">
        <v>0</v>
      </c>
      <c r="X1033" s="53">
        <v>0.58599999999999997</v>
      </c>
      <c r="Y1033" s="53">
        <v>18.77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0.23761689058012481</v>
      </c>
      <c r="AC1033" s="63" t="s">
        <v>204</v>
      </c>
      <c r="AE1033" s="11">
        <f t="shared" ref="AE1033" si="2771">SUM(F1033:F1038)</f>
        <v>0</v>
      </c>
      <c r="AF1033" s="11">
        <f t="shared" ref="AF1033" si="2772">AVERAGE(AB1033:AB1038)</f>
        <v>0.23733938431339338</v>
      </c>
      <c r="AG1033" s="11">
        <f t="shared" ref="AG1033" si="2773">AVERAGE(G1033:G1038)</f>
        <v>6.1833333333333336</v>
      </c>
      <c r="AH1033" s="11" t="e">
        <f t="shared" ref="AH1033" si="2774">AVERAGE(AC1033:AC1038)</f>
        <v>#DIV/0!</v>
      </c>
      <c r="AI1033" s="11">
        <f t="shared" ref="AI1033" si="2775">AVERAGE(T1033:T1038)</f>
        <v>58.683333333333337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608</v>
      </c>
      <c r="AM1033" s="17">
        <f t="shared" ref="AM1033" si="2779">AVERAGE(W1033:W1038)</f>
        <v>0</v>
      </c>
      <c r="AN1033" s="11">
        <f t="shared" ref="AN1033" si="2780">AVERAGE(I1033:I1038)</f>
        <v>1.6833333333333333</v>
      </c>
      <c r="AO1033" s="11">
        <f t="shared" ref="AO1033" si="2781">MAX(K1033:K1038)</f>
        <v>2.2999999999999998</v>
      </c>
      <c r="AP1033" s="13" t="str">
        <f t="shared" ref="AP1033" ca="1" si="2782">INDIRECT(ADDRESS(MATCH(AO1033,K1033:K1038,0)+A1033-1,12))</f>
        <v>SE</v>
      </c>
      <c r="AQ1033" s="13">
        <f t="shared" ref="AQ1033" ca="1" si="2783">INDIRECT(ADDRESS(MATCH(AO1033,K1033:K1038,0)+A1033-1,13))</f>
        <v>0.14450231481481482</v>
      </c>
      <c r="AR1033" s="11">
        <f t="shared" ref="AR1033" si="2784">MAX(N1033:N1038)</f>
        <v>3.9</v>
      </c>
      <c r="AS1033" s="13" t="str">
        <f t="shared" ref="AS1033" ca="1" si="2785">INDIRECT(ADDRESS(MATCH(AR1033,N1033:N1038,0)+A1033-1,15))</f>
        <v>SE</v>
      </c>
      <c r="AT1033" s="13">
        <f t="shared" ref="AT1033" ca="1" si="2786">INDIRECT(ADDRESS(MATCH(AR1033,N1033:N1038,0)+A1033-1,16))</f>
        <v>0.1413888888888889</v>
      </c>
    </row>
    <row r="1034" spans="1:46">
      <c r="A1034" s="11">
        <v>1034</v>
      </c>
      <c r="B1034" s="57">
        <v>44934</v>
      </c>
      <c r="C1034" s="54">
        <v>0.13194444444444445</v>
      </c>
      <c r="D1034" s="53">
        <v>5.8</v>
      </c>
      <c r="E1034" s="53">
        <v>12.7</v>
      </c>
      <c r="F1034" s="53">
        <v>0</v>
      </c>
      <c r="G1034" s="53">
        <v>6.4</v>
      </c>
      <c r="H1034" s="53">
        <v>-1E-3</v>
      </c>
      <c r="I1034" s="53">
        <v>1.9</v>
      </c>
      <c r="J1034" s="53" t="s">
        <v>156</v>
      </c>
      <c r="K1034" s="53">
        <v>2</v>
      </c>
      <c r="L1034" s="53" t="s">
        <v>153</v>
      </c>
      <c r="M1034" s="54">
        <v>0.13160879629629629</v>
      </c>
      <c r="N1034" s="53">
        <v>3</v>
      </c>
      <c r="O1034" s="53" t="s">
        <v>156</v>
      </c>
      <c r="P1034" s="54">
        <v>0.1312962962962963</v>
      </c>
      <c r="Q1034" s="53">
        <v>0.7</v>
      </c>
      <c r="R1034" s="53" t="s">
        <v>158</v>
      </c>
      <c r="S1034" s="53">
        <v>0.4</v>
      </c>
      <c r="T1034" s="53">
        <v>58.6</v>
      </c>
      <c r="U1034" s="53">
        <v>0</v>
      </c>
      <c r="V1034" s="53">
        <v>90</v>
      </c>
      <c r="W1034" s="53">
        <v>0</v>
      </c>
      <c r="X1034" s="53">
        <v>0.58599999999999997</v>
      </c>
      <c r="Y1034" s="53">
        <v>18.79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0.23761689058012481</v>
      </c>
      <c r="AC1034" s="63" t="s">
        <v>204</v>
      </c>
    </row>
    <row r="1035" spans="1:46">
      <c r="A1035" s="11">
        <v>1035</v>
      </c>
      <c r="B1035" s="57">
        <v>44934</v>
      </c>
      <c r="C1035" s="54">
        <v>0.1388888888888889</v>
      </c>
      <c r="D1035" s="53">
        <v>5.7</v>
      </c>
      <c r="E1035" s="53">
        <v>12.7</v>
      </c>
      <c r="F1035" s="53">
        <v>0</v>
      </c>
      <c r="G1035" s="53">
        <v>6.8</v>
      </c>
      <c r="H1035" s="53">
        <v>-1E-3</v>
      </c>
      <c r="I1035" s="53">
        <v>1.7</v>
      </c>
      <c r="J1035" s="53" t="s">
        <v>153</v>
      </c>
      <c r="K1035" s="53">
        <v>1.9</v>
      </c>
      <c r="L1035" s="53" t="s">
        <v>156</v>
      </c>
      <c r="M1035" s="54">
        <v>0.13195601851851851</v>
      </c>
      <c r="N1035" s="53">
        <v>3.1</v>
      </c>
      <c r="O1035" s="53" t="s">
        <v>153</v>
      </c>
      <c r="P1035" s="54">
        <v>0.13466435185185185</v>
      </c>
      <c r="Q1035" s="53">
        <v>1.5</v>
      </c>
      <c r="R1035" s="53" t="s">
        <v>159</v>
      </c>
      <c r="S1035" s="53">
        <v>0.6</v>
      </c>
      <c r="T1035" s="53">
        <v>56.1</v>
      </c>
      <c r="U1035" s="53">
        <v>0</v>
      </c>
      <c r="V1035" s="53">
        <v>101</v>
      </c>
      <c r="W1035" s="53">
        <v>0</v>
      </c>
      <c r="X1035" s="53">
        <v>0.58599999999999997</v>
      </c>
      <c r="Y1035" s="53">
        <v>18.77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0.23761689058012481</v>
      </c>
      <c r="AC1035" s="63" t="s">
        <v>204</v>
      </c>
    </row>
    <row r="1036" spans="1:46">
      <c r="A1036" s="11">
        <v>1036</v>
      </c>
      <c r="B1036" s="57">
        <v>44934</v>
      </c>
      <c r="C1036" s="54">
        <v>0.14583333333333334</v>
      </c>
      <c r="D1036" s="53">
        <v>5.6</v>
      </c>
      <c r="E1036" s="53">
        <v>12.7</v>
      </c>
      <c r="F1036" s="53">
        <v>0</v>
      </c>
      <c r="G1036" s="53">
        <v>6.1</v>
      </c>
      <c r="H1036" s="53">
        <v>0</v>
      </c>
      <c r="I1036" s="53">
        <v>2.2000000000000002</v>
      </c>
      <c r="J1036" s="53" t="s">
        <v>151</v>
      </c>
      <c r="K1036" s="53">
        <v>2.2999999999999998</v>
      </c>
      <c r="L1036" s="53" t="s">
        <v>151</v>
      </c>
      <c r="M1036" s="54">
        <v>0.14450231481481482</v>
      </c>
      <c r="N1036" s="53">
        <v>3.9</v>
      </c>
      <c r="O1036" s="53" t="s">
        <v>151</v>
      </c>
      <c r="P1036" s="54">
        <v>0.1413888888888889</v>
      </c>
      <c r="Q1036" s="53">
        <v>1.2</v>
      </c>
      <c r="R1036" s="53" t="s">
        <v>150</v>
      </c>
      <c r="S1036" s="53">
        <v>0.7</v>
      </c>
      <c r="T1036" s="53">
        <v>58.6</v>
      </c>
      <c r="U1036" s="53">
        <v>1</v>
      </c>
      <c r="V1036" s="53">
        <v>92</v>
      </c>
      <c r="W1036" s="53">
        <v>0</v>
      </c>
      <c r="X1036" s="53">
        <v>0.58499999999999996</v>
      </c>
      <c r="Y1036" s="53">
        <v>18.760000000000002</v>
      </c>
      <c r="Z1036" s="11">
        <f t="shared" si="2768"/>
        <v>0</v>
      </c>
      <c r="AA1036" s="11">
        <f t="shared" si="2769"/>
        <v>0</v>
      </c>
      <c r="AB1036" s="53">
        <f t="shared" si="2770"/>
        <v>0.2370618780466619</v>
      </c>
      <c r="AC1036" s="63" t="s">
        <v>204</v>
      </c>
    </row>
    <row r="1037" spans="1:46">
      <c r="A1037" s="11">
        <v>1037</v>
      </c>
      <c r="B1037" s="57">
        <v>44934</v>
      </c>
      <c r="C1037" s="54">
        <v>0.15277777777777776</v>
      </c>
      <c r="D1037" s="53">
        <v>5.5</v>
      </c>
      <c r="E1037" s="53">
        <v>12.7</v>
      </c>
      <c r="F1037" s="53">
        <v>0</v>
      </c>
      <c r="G1037" s="53">
        <v>6.1</v>
      </c>
      <c r="H1037" s="53">
        <v>0</v>
      </c>
      <c r="I1037" s="53">
        <v>1.9</v>
      </c>
      <c r="J1037" s="53" t="s">
        <v>151</v>
      </c>
      <c r="K1037" s="53">
        <v>2.2999999999999998</v>
      </c>
      <c r="L1037" s="53" t="s">
        <v>151</v>
      </c>
      <c r="M1037" s="54">
        <v>0.14754629629629631</v>
      </c>
      <c r="N1037" s="53">
        <v>3.2</v>
      </c>
      <c r="O1037" s="53" t="s">
        <v>151</v>
      </c>
      <c r="P1037" s="54">
        <v>0.14802083333333335</v>
      </c>
      <c r="Q1037" s="53">
        <v>1.4</v>
      </c>
      <c r="R1037" s="53" t="s">
        <v>150</v>
      </c>
      <c r="S1037" s="53">
        <v>0.7</v>
      </c>
      <c r="T1037" s="53">
        <v>58.1</v>
      </c>
      <c r="U1037" s="53">
        <v>0</v>
      </c>
      <c r="V1037" s="53">
        <v>120</v>
      </c>
      <c r="W1037" s="53">
        <v>0</v>
      </c>
      <c r="X1037" s="53">
        <v>0.58499999999999996</v>
      </c>
      <c r="Y1037" s="53">
        <v>18.760000000000002</v>
      </c>
      <c r="Z1037" s="11">
        <f t="shared" si="2768"/>
        <v>0</v>
      </c>
      <c r="AA1037" s="11">
        <f t="shared" si="2769"/>
        <v>0</v>
      </c>
      <c r="AB1037" s="53">
        <f t="shared" si="2770"/>
        <v>0.2370618780466619</v>
      </c>
      <c r="AC1037" s="63" t="s">
        <v>204</v>
      </c>
    </row>
    <row r="1038" spans="1:46">
      <c r="A1038" s="11">
        <v>1038</v>
      </c>
      <c r="B1038" s="57">
        <v>44934</v>
      </c>
      <c r="C1038" s="54">
        <v>0.15972222222222224</v>
      </c>
      <c r="D1038" s="53">
        <v>5.3</v>
      </c>
      <c r="E1038" s="53">
        <v>12.7</v>
      </c>
      <c r="F1038" s="53">
        <v>0</v>
      </c>
      <c r="G1038" s="53">
        <v>4.9000000000000004</v>
      </c>
      <c r="H1038" s="53">
        <v>-2E-3</v>
      </c>
      <c r="I1038" s="53">
        <v>0.6</v>
      </c>
      <c r="J1038" s="53" t="s">
        <v>153</v>
      </c>
      <c r="K1038" s="53">
        <v>1.9</v>
      </c>
      <c r="L1038" s="53" t="s">
        <v>151</v>
      </c>
      <c r="M1038" s="54">
        <v>0.15278935185185186</v>
      </c>
      <c r="N1038" s="53">
        <v>1.9</v>
      </c>
      <c r="O1038" s="53" t="s">
        <v>158</v>
      </c>
      <c r="P1038" s="54">
        <v>0.15458333333333332</v>
      </c>
      <c r="Q1038" s="53">
        <v>0.6</v>
      </c>
      <c r="R1038" s="53" t="s">
        <v>151</v>
      </c>
      <c r="S1038" s="53">
        <v>0.5</v>
      </c>
      <c r="T1038" s="53">
        <v>64.5</v>
      </c>
      <c r="U1038" s="53">
        <v>1</v>
      </c>
      <c r="V1038" s="53">
        <v>94</v>
      </c>
      <c r="W1038" s="53">
        <v>0</v>
      </c>
      <c r="X1038" s="53">
        <v>0.58499999999999996</v>
      </c>
      <c r="Y1038" s="53">
        <v>18.78</v>
      </c>
      <c r="Z1038" s="11">
        <f t="shared" si="2768"/>
        <v>-1.2000000000000002</v>
      </c>
      <c r="AA1038" s="11">
        <f t="shared" si="2769"/>
        <v>0</v>
      </c>
      <c r="AB1038" s="53">
        <f t="shared" si="2770"/>
        <v>0.2370618780466619</v>
      </c>
      <c r="AC1038" s="63" t="s">
        <v>204</v>
      </c>
    </row>
    <row r="1039" spans="1:46">
      <c r="A1039" s="11">
        <v>1039</v>
      </c>
      <c r="B1039" s="57">
        <v>44934</v>
      </c>
      <c r="C1039" s="54">
        <v>0.16666666666666666</v>
      </c>
      <c r="D1039" s="53">
        <v>5.0999999999999996</v>
      </c>
      <c r="E1039" s="53">
        <v>12.7</v>
      </c>
      <c r="F1039" s="53">
        <v>0</v>
      </c>
      <c r="G1039" s="53">
        <v>4.5999999999999996</v>
      </c>
      <c r="H1039" s="53">
        <v>-1E-3</v>
      </c>
      <c r="I1039" s="53">
        <v>0.7</v>
      </c>
      <c r="J1039" s="53" t="s">
        <v>150</v>
      </c>
      <c r="K1039" s="53">
        <v>0.7</v>
      </c>
      <c r="L1039" s="53" t="s">
        <v>150</v>
      </c>
      <c r="M1039" s="54">
        <v>0.16666666666666666</v>
      </c>
      <c r="N1039" s="53">
        <v>1.5</v>
      </c>
      <c r="O1039" s="53" t="s">
        <v>157</v>
      </c>
      <c r="P1039" s="54">
        <v>0.16200231481481481</v>
      </c>
      <c r="Q1039" s="53">
        <v>0.8</v>
      </c>
      <c r="R1039" s="53" t="s">
        <v>150</v>
      </c>
      <c r="S1039" s="53">
        <v>0.4</v>
      </c>
      <c r="T1039" s="53">
        <v>66.7</v>
      </c>
      <c r="U1039" s="53">
        <v>0</v>
      </c>
      <c r="V1039" s="53">
        <v>111</v>
      </c>
      <c r="W1039" s="53">
        <v>0</v>
      </c>
      <c r="X1039" s="53">
        <v>0.58499999999999996</v>
      </c>
      <c r="Y1039" s="53">
        <v>18.760000000000002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0.2370618780466619</v>
      </c>
      <c r="AC1039" s="63" t="s">
        <v>204</v>
      </c>
      <c r="AE1039" s="11">
        <f t="shared" ref="AE1039" si="2787">SUM(F1039:F1044)</f>
        <v>0</v>
      </c>
      <c r="AF1039" s="11">
        <f t="shared" ref="AF1039" si="2788">AVERAGE(AB1039:AB1044)</f>
        <v>0.23706187804666187</v>
      </c>
      <c r="AG1039" s="11">
        <f t="shared" ref="AG1039" si="2789">AVERAGE(G1039:G1044)</f>
        <v>4.4333333333333336</v>
      </c>
      <c r="AH1039" s="11" t="e">
        <f t="shared" ref="AH1039" si="2790">AVERAGE(AC1039:AC1044)</f>
        <v>#DIV/0!</v>
      </c>
      <c r="AI1039" s="11">
        <f t="shared" ref="AI1039" si="2791">AVERAGE(T1039:T1044)</f>
        <v>68.13333333333334</v>
      </c>
      <c r="AJ1039" s="11">
        <f t="shared" ref="AJ1039" si="2792">SUMIF(H1039:H1044,"&gt;0",H1039:H1044)</f>
        <v>4.0000000000000001E-3</v>
      </c>
      <c r="AK1039" s="17">
        <f t="shared" ref="AK1039" si="2793">SUM(AA1039:AA1044)/60</f>
        <v>0</v>
      </c>
      <c r="AL1039" s="17">
        <f t="shared" ref="AL1039" si="2794">SUM(V1039:V1044)</f>
        <v>612</v>
      </c>
      <c r="AM1039" s="17">
        <f t="shared" ref="AM1039" si="2795">AVERAGE(W1039:W1044)</f>
        <v>0</v>
      </c>
      <c r="AN1039" s="11">
        <f t="shared" ref="AN1039" si="2796">AVERAGE(I1039:I1044)</f>
        <v>1.0666666666666667</v>
      </c>
      <c r="AO1039" s="11">
        <f t="shared" ref="AO1039" si="2797">MAX(K1039:K1044)</f>
        <v>2.2000000000000002</v>
      </c>
      <c r="AP1039" s="13" t="str">
        <f t="shared" ref="AP1039" ca="1" si="2798">INDIRECT(ADDRESS(MATCH(AO1039,K1039:K1044,0)+A1039-1,12))</f>
        <v>ESE</v>
      </c>
      <c r="AQ1039" s="13">
        <f t="shared" ref="AQ1039" ca="1" si="2799">INDIRECT(ADDRESS(MATCH(AO1039,K1039:K1044,0)+A1039-1,13))</f>
        <v>0.18585648148148148</v>
      </c>
      <c r="AR1039" s="11">
        <f t="shared" ref="AR1039" si="2800">MAX(N1039:N1044)</f>
        <v>3.2</v>
      </c>
      <c r="AS1039" s="13" t="str">
        <f t="shared" ref="AS1039" ca="1" si="2801">INDIRECT(ADDRESS(MATCH(AR1039,N1039:N1044,0)+A1039-1,15))</f>
        <v>ESE</v>
      </c>
      <c r="AT1039" s="13">
        <f t="shared" ref="AT1039" ca="1" si="2802">INDIRECT(ADDRESS(MATCH(AR1039,N1039:N1044,0)+A1039-1,16))</f>
        <v>0.18072916666666669</v>
      </c>
    </row>
    <row r="1040" spans="1:46">
      <c r="A1040" s="11">
        <v>1040</v>
      </c>
      <c r="B1040" s="57">
        <v>44934</v>
      </c>
      <c r="C1040" s="54">
        <v>0.17361111111111113</v>
      </c>
      <c r="D1040" s="53">
        <v>4.7</v>
      </c>
      <c r="E1040" s="53">
        <v>12.7</v>
      </c>
      <c r="F1040" s="53">
        <v>0</v>
      </c>
      <c r="G1040" s="53">
        <v>3</v>
      </c>
      <c r="H1040" s="53">
        <v>-2E-3</v>
      </c>
      <c r="I1040" s="53">
        <v>0.6</v>
      </c>
      <c r="J1040" s="53" t="s">
        <v>148</v>
      </c>
      <c r="K1040" s="53">
        <v>0.8</v>
      </c>
      <c r="L1040" s="53" t="s">
        <v>148</v>
      </c>
      <c r="M1040" s="54">
        <v>0.16836805555555556</v>
      </c>
      <c r="N1040" s="53">
        <v>1.7</v>
      </c>
      <c r="O1040" s="53" t="s">
        <v>158</v>
      </c>
      <c r="P1040" s="54">
        <v>0.1675925925925926</v>
      </c>
      <c r="Q1040" s="53">
        <v>1.3</v>
      </c>
      <c r="R1040" s="53" t="s">
        <v>150</v>
      </c>
      <c r="S1040" s="53">
        <v>0.4</v>
      </c>
      <c r="T1040" s="53">
        <v>75.8</v>
      </c>
      <c r="U1040" s="53">
        <v>0</v>
      </c>
      <c r="V1040" s="53">
        <v>100</v>
      </c>
      <c r="W1040" s="53">
        <v>0</v>
      </c>
      <c r="X1040" s="53">
        <v>0.58499999999999996</v>
      </c>
      <c r="Y1040" s="53">
        <v>18.77</v>
      </c>
      <c r="Z1040" s="11">
        <f t="shared" si="2768"/>
        <v>-1.2000000000000002</v>
      </c>
      <c r="AA1040" s="11">
        <f t="shared" si="2769"/>
        <v>0</v>
      </c>
      <c r="AB1040" s="53">
        <f t="shared" si="2770"/>
        <v>0.2370618780466619</v>
      </c>
      <c r="AC1040" s="63" t="s">
        <v>204</v>
      </c>
    </row>
    <row r="1041" spans="1:46">
      <c r="A1041" s="11">
        <v>1041</v>
      </c>
      <c r="B1041" s="57">
        <v>44934</v>
      </c>
      <c r="C1041" s="54">
        <v>0.18055555555555555</v>
      </c>
      <c r="D1041" s="53">
        <v>4.3</v>
      </c>
      <c r="E1041" s="53">
        <v>12.7</v>
      </c>
      <c r="F1041" s="53">
        <v>0</v>
      </c>
      <c r="G1041" s="53">
        <v>5.8</v>
      </c>
      <c r="H1041" s="53">
        <v>2E-3</v>
      </c>
      <c r="I1041" s="53">
        <v>1.8</v>
      </c>
      <c r="J1041" s="53" t="s">
        <v>150</v>
      </c>
      <c r="K1041" s="53">
        <v>1.8</v>
      </c>
      <c r="L1041" s="53" t="s">
        <v>150</v>
      </c>
      <c r="M1041" s="54">
        <v>0.18055555555555555</v>
      </c>
      <c r="N1041" s="53">
        <v>3</v>
      </c>
      <c r="O1041" s="53" t="s">
        <v>150</v>
      </c>
      <c r="P1041" s="54">
        <v>0.17905092592592595</v>
      </c>
      <c r="Q1041" s="53">
        <v>2.8</v>
      </c>
      <c r="R1041" s="53" t="s">
        <v>150</v>
      </c>
      <c r="S1041" s="53">
        <v>0.5</v>
      </c>
      <c r="T1041" s="53">
        <v>60.5</v>
      </c>
      <c r="U1041" s="53">
        <v>0</v>
      </c>
      <c r="V1041" s="53">
        <v>139</v>
      </c>
      <c r="W1041" s="53">
        <v>0</v>
      </c>
      <c r="X1041" s="53">
        <v>0.58499999999999996</v>
      </c>
      <c r="Y1041" s="53">
        <v>18.809999999999999</v>
      </c>
      <c r="Z1041" s="11">
        <f t="shared" si="2768"/>
        <v>1.2000000000000002</v>
      </c>
      <c r="AA1041" s="11">
        <f t="shared" si="2769"/>
        <v>0</v>
      </c>
      <c r="AB1041" s="53">
        <f t="shared" si="2770"/>
        <v>0.2370618780466619</v>
      </c>
      <c r="AC1041" s="63" t="s">
        <v>204</v>
      </c>
    </row>
    <row r="1042" spans="1:46">
      <c r="A1042" s="11">
        <v>1042</v>
      </c>
      <c r="B1042" s="57">
        <v>44934</v>
      </c>
      <c r="C1042" s="54">
        <v>0.1875</v>
      </c>
      <c r="D1042" s="53">
        <v>4.2</v>
      </c>
      <c r="E1042" s="53">
        <v>12.7</v>
      </c>
      <c r="F1042" s="53">
        <v>0</v>
      </c>
      <c r="G1042" s="53">
        <v>6.1</v>
      </c>
      <c r="H1042" s="53">
        <v>2E-3</v>
      </c>
      <c r="I1042" s="53">
        <v>1.9</v>
      </c>
      <c r="J1042" s="53" t="s">
        <v>151</v>
      </c>
      <c r="K1042" s="53">
        <v>2.2000000000000002</v>
      </c>
      <c r="L1042" s="53" t="s">
        <v>150</v>
      </c>
      <c r="M1042" s="54">
        <v>0.18585648148148148</v>
      </c>
      <c r="N1042" s="53">
        <v>3.2</v>
      </c>
      <c r="O1042" s="53" t="s">
        <v>150</v>
      </c>
      <c r="P1042" s="54">
        <v>0.18072916666666669</v>
      </c>
      <c r="Q1042" s="53">
        <v>0.6</v>
      </c>
      <c r="R1042" s="53" t="s">
        <v>151</v>
      </c>
      <c r="S1042" s="53">
        <v>0.7</v>
      </c>
      <c r="T1042" s="53">
        <v>58.6</v>
      </c>
      <c r="U1042" s="53">
        <v>1</v>
      </c>
      <c r="V1042" s="53">
        <v>107</v>
      </c>
      <c r="W1042" s="53">
        <v>0</v>
      </c>
      <c r="X1042" s="53">
        <v>0.58499999999999996</v>
      </c>
      <c r="Y1042" s="53">
        <v>18.8</v>
      </c>
      <c r="Z1042" s="11">
        <f t="shared" si="2768"/>
        <v>1.2000000000000002</v>
      </c>
      <c r="AA1042" s="11">
        <f t="shared" si="2769"/>
        <v>0</v>
      </c>
      <c r="AB1042" s="53">
        <f t="shared" si="2770"/>
        <v>0.2370618780466619</v>
      </c>
      <c r="AC1042" s="63" t="s">
        <v>204</v>
      </c>
    </row>
    <row r="1043" spans="1:46">
      <c r="A1043" s="11">
        <v>1043</v>
      </c>
      <c r="B1043" s="57">
        <v>44934</v>
      </c>
      <c r="C1043" s="54">
        <v>0.19444444444444445</v>
      </c>
      <c r="D1043" s="53">
        <v>4.2</v>
      </c>
      <c r="E1043" s="53">
        <v>12.6</v>
      </c>
      <c r="F1043" s="53">
        <v>0</v>
      </c>
      <c r="G1043" s="53">
        <v>2.1</v>
      </c>
      <c r="H1043" s="53">
        <v>-3.0000000000000001E-3</v>
      </c>
      <c r="I1043" s="53">
        <v>0.5</v>
      </c>
      <c r="J1043" s="53" t="s">
        <v>158</v>
      </c>
      <c r="K1043" s="53">
        <v>1.9</v>
      </c>
      <c r="L1043" s="53" t="s">
        <v>151</v>
      </c>
      <c r="M1043" s="54">
        <v>0.18751157407407407</v>
      </c>
      <c r="N1043" s="53">
        <v>1.5</v>
      </c>
      <c r="O1043" s="53" t="s">
        <v>154</v>
      </c>
      <c r="P1043" s="54">
        <v>0.18824074074074074</v>
      </c>
      <c r="Q1043" s="53">
        <v>0.6</v>
      </c>
      <c r="R1043" s="53" t="s">
        <v>150</v>
      </c>
      <c r="S1043" s="53">
        <v>0.3</v>
      </c>
      <c r="T1043" s="53">
        <v>81.3</v>
      </c>
      <c r="U1043" s="53">
        <v>0</v>
      </c>
      <c r="V1043" s="53">
        <v>66</v>
      </c>
      <c r="W1043" s="53">
        <v>0</v>
      </c>
      <c r="X1043" s="53">
        <v>0.58499999999999996</v>
      </c>
      <c r="Y1043" s="53">
        <v>18.8</v>
      </c>
      <c r="Z1043" s="11">
        <f t="shared" si="2768"/>
        <v>-1.8000000000000003</v>
      </c>
      <c r="AA1043" s="11">
        <f t="shared" si="2769"/>
        <v>0</v>
      </c>
      <c r="AB1043" s="53">
        <f t="shared" si="2770"/>
        <v>0.2370618780466619</v>
      </c>
      <c r="AC1043" s="63" t="s">
        <v>204</v>
      </c>
    </row>
    <row r="1044" spans="1:46">
      <c r="A1044" s="11">
        <v>1044</v>
      </c>
      <c r="B1044" s="57">
        <v>44934</v>
      </c>
      <c r="C1044" s="54">
        <v>0.20138888888888887</v>
      </c>
      <c r="D1044" s="53">
        <v>4</v>
      </c>
      <c r="E1044" s="53">
        <v>12.6</v>
      </c>
      <c r="F1044" s="53">
        <v>0</v>
      </c>
      <c r="G1044" s="53">
        <v>5</v>
      </c>
      <c r="H1044" s="53">
        <v>0</v>
      </c>
      <c r="I1044" s="53">
        <v>0.9</v>
      </c>
      <c r="J1044" s="53" t="s">
        <v>150</v>
      </c>
      <c r="K1044" s="53">
        <v>0.9</v>
      </c>
      <c r="L1044" s="53" t="s">
        <v>150</v>
      </c>
      <c r="M1044" s="54">
        <v>0.20138888888888887</v>
      </c>
      <c r="N1044" s="53">
        <v>2.5</v>
      </c>
      <c r="O1044" s="53" t="s">
        <v>151</v>
      </c>
      <c r="P1044" s="54">
        <v>0.20019675925925925</v>
      </c>
      <c r="Q1044" s="53">
        <v>1.6</v>
      </c>
      <c r="R1044" s="53" t="s">
        <v>150</v>
      </c>
      <c r="S1044" s="53">
        <v>0.5</v>
      </c>
      <c r="T1044" s="53">
        <v>65.900000000000006</v>
      </c>
      <c r="U1044" s="53">
        <v>1</v>
      </c>
      <c r="V1044" s="53">
        <v>89</v>
      </c>
      <c r="W1044" s="53">
        <v>0</v>
      </c>
      <c r="X1044" s="53">
        <v>0.58499999999999996</v>
      </c>
      <c r="Y1044" s="53">
        <v>18.760000000000002</v>
      </c>
      <c r="Z1044" s="11">
        <f t="shared" si="2768"/>
        <v>0</v>
      </c>
      <c r="AA1044" s="11">
        <f t="shared" si="2769"/>
        <v>0</v>
      </c>
      <c r="AB1044" s="53">
        <f t="shared" si="2770"/>
        <v>0.2370618780466619</v>
      </c>
      <c r="AC1044" s="63" t="s">
        <v>204</v>
      </c>
    </row>
    <row r="1045" spans="1:46">
      <c r="A1045" s="11">
        <v>1045</v>
      </c>
      <c r="B1045" s="57">
        <v>44934</v>
      </c>
      <c r="C1045" s="54">
        <v>0.20833333333333334</v>
      </c>
      <c r="D1045" s="53">
        <v>3.9</v>
      </c>
      <c r="E1045" s="53">
        <v>12.6</v>
      </c>
      <c r="F1045" s="53">
        <v>0</v>
      </c>
      <c r="G1045" s="53">
        <v>4.9000000000000004</v>
      </c>
      <c r="H1045" s="53">
        <v>2E-3</v>
      </c>
      <c r="I1045" s="53">
        <v>1.2</v>
      </c>
      <c r="J1045" s="53" t="s">
        <v>150</v>
      </c>
      <c r="K1045" s="53">
        <v>1.5</v>
      </c>
      <c r="L1045" s="53" t="s">
        <v>150</v>
      </c>
      <c r="M1045" s="54">
        <v>0.20559027777777775</v>
      </c>
      <c r="N1045" s="53">
        <v>2.5</v>
      </c>
      <c r="O1045" s="53" t="s">
        <v>152</v>
      </c>
      <c r="P1045" s="54">
        <v>0.20269675925925926</v>
      </c>
      <c r="Q1045" s="53">
        <v>0.6</v>
      </c>
      <c r="R1045" s="53" t="s">
        <v>158</v>
      </c>
      <c r="S1045" s="53">
        <v>0.5</v>
      </c>
      <c r="T1045" s="53">
        <v>65.599999999999994</v>
      </c>
      <c r="U1045" s="53">
        <v>1</v>
      </c>
      <c r="V1045" s="53">
        <v>104</v>
      </c>
      <c r="W1045" s="53">
        <v>0</v>
      </c>
      <c r="X1045" s="53">
        <v>0.58499999999999996</v>
      </c>
      <c r="Y1045" s="53">
        <v>18.8</v>
      </c>
      <c r="Z1045" s="11">
        <f t="shared" si="2768"/>
        <v>1.2000000000000002</v>
      </c>
      <c r="AA1045" s="11">
        <f t="shared" si="2769"/>
        <v>0</v>
      </c>
      <c r="AB1045" s="53">
        <f t="shared" si="2770"/>
        <v>0.2370618780466619</v>
      </c>
      <c r="AC1045" s="63" t="s">
        <v>204</v>
      </c>
      <c r="AE1045" s="11">
        <f t="shared" ref="AE1045" si="2803">SUM(F1045:F1050)</f>
        <v>0</v>
      </c>
      <c r="AF1045" s="11">
        <f t="shared" ref="AF1045" si="2804">AVERAGE(AB1045:AB1050)</f>
        <v>0.2369695103639464</v>
      </c>
      <c r="AG1045" s="11">
        <f t="shared" ref="AG1045" si="2805">AVERAGE(G1045:G1050)</f>
        <v>3.6833333333333331</v>
      </c>
      <c r="AH1045" s="11" t="e">
        <f t="shared" ref="AH1045" si="2806">AVERAGE(AC1045:AC1050)</f>
        <v>#DIV/0!</v>
      </c>
      <c r="AI1045" s="11">
        <f t="shared" ref="AI1045" si="2807">AVERAGE(T1045:T1050)</f>
        <v>75.666666666666671</v>
      </c>
      <c r="AJ1045" s="11">
        <f t="shared" ref="AJ1045" si="2808">SUMIF(H1045:H1050,"&gt;0",H1045:H1050)</f>
        <v>2E-3</v>
      </c>
      <c r="AK1045" s="17">
        <f t="shared" ref="AK1045" si="2809">SUM(AA1045:AA1050)/60</f>
        <v>0</v>
      </c>
      <c r="AL1045" s="17">
        <f t="shared" ref="AL1045" si="2810">SUM(V1045:V1050)</f>
        <v>573</v>
      </c>
      <c r="AM1045" s="17">
        <f t="shared" ref="AM1045" si="2811">AVERAGE(W1045:W1050)</f>
        <v>0</v>
      </c>
      <c r="AN1045" s="11">
        <f t="shared" ref="AN1045" si="2812">AVERAGE(I1045:I1050)</f>
        <v>0.3833333333333333</v>
      </c>
      <c r="AO1045" s="11">
        <f t="shared" ref="AO1045" si="2813">MAX(K1045:K1050)</f>
        <v>1.5</v>
      </c>
      <c r="AP1045" s="13" t="str">
        <f t="shared" ref="AP1045" ca="1" si="2814">INDIRECT(ADDRESS(MATCH(AO1045,K1045:K1050,0)+A1045-1,12))</f>
        <v>ESE</v>
      </c>
      <c r="AQ1045" s="13">
        <f t="shared" ref="AQ1045" ca="1" si="2815">INDIRECT(ADDRESS(MATCH(AO1045,K1045:K1050,0)+A1045-1,13))</f>
        <v>0.20559027777777775</v>
      </c>
      <c r="AR1045" s="11">
        <f t="shared" ref="AR1045" si="2816">MAX(N1045:N1050)</f>
        <v>2.5</v>
      </c>
      <c r="AS1045" s="13" t="str">
        <f t="shared" ref="AS1045" ca="1" si="2817">INDIRECT(ADDRESS(MATCH(AR1045,N1045:N1050,0)+A1045-1,15))</f>
        <v>E</v>
      </c>
      <c r="AT1045" s="13">
        <f t="shared" ref="AT1045" ca="1" si="2818">INDIRECT(ADDRESS(MATCH(AR1045,N1045:N1050,0)+A1045-1,16))</f>
        <v>0.20269675925925926</v>
      </c>
    </row>
    <row r="1046" spans="1:46">
      <c r="A1046" s="11">
        <v>1046</v>
      </c>
      <c r="B1046" s="57">
        <v>44934</v>
      </c>
      <c r="C1046" s="54">
        <v>0.21527777777777779</v>
      </c>
      <c r="D1046" s="53">
        <v>3.9</v>
      </c>
      <c r="E1046" s="53">
        <v>12.6</v>
      </c>
      <c r="F1046" s="53">
        <v>0</v>
      </c>
      <c r="G1046" s="53">
        <v>3</v>
      </c>
      <c r="H1046" s="53">
        <v>-2E-3</v>
      </c>
      <c r="I1046" s="53">
        <v>0.2</v>
      </c>
      <c r="J1046" s="53" t="s">
        <v>158</v>
      </c>
      <c r="K1046" s="53">
        <v>1.2</v>
      </c>
      <c r="L1046" s="53" t="s">
        <v>150</v>
      </c>
      <c r="M1046" s="54">
        <v>0.20834490740740741</v>
      </c>
      <c r="N1046" s="53">
        <v>0.8</v>
      </c>
      <c r="O1046" s="53" t="s">
        <v>158</v>
      </c>
      <c r="P1046" s="54">
        <v>0.20846064814814813</v>
      </c>
      <c r="Q1046" s="53">
        <v>0</v>
      </c>
      <c r="R1046" s="53" t="s">
        <v>155</v>
      </c>
      <c r="S1046" s="53">
        <v>0.3</v>
      </c>
      <c r="T1046" s="53">
        <v>80.400000000000006</v>
      </c>
      <c r="U1046" s="53">
        <v>0</v>
      </c>
      <c r="V1046" s="53">
        <v>92</v>
      </c>
      <c r="W1046" s="53">
        <v>0</v>
      </c>
      <c r="X1046" s="53">
        <v>0.58499999999999996</v>
      </c>
      <c r="Y1046" s="53">
        <v>18.809999999999999</v>
      </c>
      <c r="Z1046" s="11">
        <f t="shared" si="2768"/>
        <v>-1.2000000000000002</v>
      </c>
      <c r="AA1046" s="11">
        <f t="shared" si="2769"/>
        <v>0</v>
      </c>
      <c r="AB1046" s="53">
        <f t="shared" si="2770"/>
        <v>0.2370618780466619</v>
      </c>
      <c r="AC1046" s="63" t="s">
        <v>204</v>
      </c>
    </row>
    <row r="1047" spans="1:46">
      <c r="A1047" s="11">
        <v>1047</v>
      </c>
      <c r="B1047" s="57">
        <v>44934</v>
      </c>
      <c r="C1047" s="54">
        <v>0.22222222222222221</v>
      </c>
      <c r="D1047" s="53">
        <v>3.8</v>
      </c>
      <c r="E1047" s="53">
        <v>12.6</v>
      </c>
      <c r="F1047" s="53">
        <v>0</v>
      </c>
      <c r="G1047" s="53">
        <v>3.2</v>
      </c>
      <c r="H1047" s="53">
        <v>-1E-3</v>
      </c>
      <c r="I1047" s="53">
        <v>0</v>
      </c>
      <c r="J1047" s="53" t="s">
        <v>155</v>
      </c>
      <c r="K1047" s="53">
        <v>0.2</v>
      </c>
      <c r="L1047" s="53" t="s">
        <v>158</v>
      </c>
      <c r="M1047" s="54">
        <v>0.21528935185185186</v>
      </c>
      <c r="N1047" s="53">
        <v>0</v>
      </c>
      <c r="O1047" s="53" t="s">
        <v>155</v>
      </c>
      <c r="P1047" s="54">
        <v>0.21528935185185186</v>
      </c>
      <c r="Q1047" s="53">
        <v>0</v>
      </c>
      <c r="R1047" s="53" t="s">
        <v>155</v>
      </c>
      <c r="S1047" s="53">
        <v>0</v>
      </c>
      <c r="T1047" s="53">
        <v>79.2</v>
      </c>
      <c r="U1047" s="53">
        <v>0</v>
      </c>
      <c r="V1047" s="53">
        <v>105</v>
      </c>
      <c r="W1047" s="53">
        <v>0</v>
      </c>
      <c r="X1047" s="53">
        <v>0.58499999999999996</v>
      </c>
      <c r="Y1047" s="53">
        <v>18.8</v>
      </c>
      <c r="Z1047" s="11">
        <f t="shared" si="2768"/>
        <v>-0.60000000000000009</v>
      </c>
      <c r="AA1047" s="11">
        <f t="shared" si="2769"/>
        <v>0</v>
      </c>
      <c r="AB1047" s="53">
        <f t="shared" si="2770"/>
        <v>0.2370618780466619</v>
      </c>
      <c r="AC1047" s="63" t="s">
        <v>204</v>
      </c>
    </row>
    <row r="1048" spans="1:46">
      <c r="A1048" s="11">
        <v>1048</v>
      </c>
      <c r="B1048" s="57">
        <v>44934</v>
      </c>
      <c r="C1048" s="54">
        <v>0.22916666666666666</v>
      </c>
      <c r="D1048" s="53">
        <v>3.6</v>
      </c>
      <c r="E1048" s="53">
        <v>12.6</v>
      </c>
      <c r="F1048" s="53">
        <v>0</v>
      </c>
      <c r="G1048" s="53">
        <v>3.2</v>
      </c>
      <c r="H1048" s="53">
        <v>-1E-3</v>
      </c>
      <c r="I1048" s="53">
        <v>0</v>
      </c>
      <c r="J1048" s="53" t="s">
        <v>155</v>
      </c>
      <c r="K1048" s="53">
        <v>0</v>
      </c>
      <c r="L1048" s="53" t="s">
        <v>155</v>
      </c>
      <c r="M1048" s="54">
        <v>0.22223379629629628</v>
      </c>
      <c r="N1048" s="53">
        <v>0</v>
      </c>
      <c r="O1048" s="53" t="s">
        <v>155</v>
      </c>
      <c r="P1048" s="54">
        <v>0.22223379629629628</v>
      </c>
      <c r="Q1048" s="53">
        <v>0</v>
      </c>
      <c r="R1048" s="53" t="s">
        <v>155</v>
      </c>
      <c r="S1048" s="53">
        <v>0</v>
      </c>
      <c r="T1048" s="53">
        <v>78.5</v>
      </c>
      <c r="U1048" s="53">
        <v>0</v>
      </c>
      <c r="V1048" s="53">
        <v>77</v>
      </c>
      <c r="W1048" s="53">
        <v>0</v>
      </c>
      <c r="X1048" s="53">
        <v>0.58499999999999996</v>
      </c>
      <c r="Y1048" s="53">
        <v>18.78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0.2370618780466619</v>
      </c>
      <c r="AC1048" s="63" t="s">
        <v>204</v>
      </c>
    </row>
    <row r="1049" spans="1:46">
      <c r="A1049" s="11">
        <v>1049</v>
      </c>
      <c r="B1049" s="57">
        <v>44934</v>
      </c>
      <c r="C1049" s="54">
        <v>0.23611111111111113</v>
      </c>
      <c r="D1049" s="53">
        <v>3.4</v>
      </c>
      <c r="E1049" s="53">
        <v>12.6</v>
      </c>
      <c r="F1049" s="53">
        <v>0</v>
      </c>
      <c r="G1049" s="53">
        <v>3.9</v>
      </c>
      <c r="H1049" s="53">
        <v>0</v>
      </c>
      <c r="I1049" s="53">
        <v>0.6</v>
      </c>
      <c r="J1049" s="53" t="s">
        <v>153</v>
      </c>
      <c r="K1049" s="53">
        <v>0.6</v>
      </c>
      <c r="L1049" s="53" t="s">
        <v>153</v>
      </c>
      <c r="M1049" s="54">
        <v>0.23611111111111113</v>
      </c>
      <c r="N1049" s="53">
        <v>1.4</v>
      </c>
      <c r="O1049" s="53" t="s">
        <v>159</v>
      </c>
      <c r="P1049" s="54">
        <v>0.23372685185185185</v>
      </c>
      <c r="Q1049" s="53">
        <v>0.8</v>
      </c>
      <c r="R1049" s="53" t="s">
        <v>150</v>
      </c>
      <c r="S1049" s="53">
        <v>0.4</v>
      </c>
      <c r="T1049" s="53">
        <v>74.7</v>
      </c>
      <c r="U1049" s="53">
        <v>0</v>
      </c>
      <c r="V1049" s="53">
        <v>98</v>
      </c>
      <c r="W1049" s="53">
        <v>0</v>
      </c>
      <c r="X1049" s="53">
        <v>0.58499999999999996</v>
      </c>
      <c r="Y1049" s="53">
        <v>18.809999999999999</v>
      </c>
      <c r="Z1049" s="11">
        <f t="shared" si="2768"/>
        <v>0</v>
      </c>
      <c r="AA1049" s="11">
        <f t="shared" si="2769"/>
        <v>0</v>
      </c>
      <c r="AB1049" s="53">
        <f t="shared" si="2770"/>
        <v>0.2370618780466619</v>
      </c>
      <c r="AC1049" s="63" t="s">
        <v>204</v>
      </c>
    </row>
    <row r="1050" spans="1:46">
      <c r="A1050" s="11">
        <v>1050</v>
      </c>
      <c r="B1050" s="57">
        <v>44934</v>
      </c>
      <c r="C1050" s="54">
        <v>0.24305555555555555</v>
      </c>
      <c r="D1050" s="53">
        <v>3.2</v>
      </c>
      <c r="E1050" s="53">
        <v>12.6</v>
      </c>
      <c r="F1050" s="53">
        <v>0</v>
      </c>
      <c r="G1050" s="53">
        <v>3.9</v>
      </c>
      <c r="H1050" s="53">
        <v>0</v>
      </c>
      <c r="I1050" s="53">
        <v>0.3</v>
      </c>
      <c r="J1050" s="53" t="s">
        <v>152</v>
      </c>
      <c r="K1050" s="53">
        <v>0.8</v>
      </c>
      <c r="L1050" s="53" t="s">
        <v>159</v>
      </c>
      <c r="M1050" s="54">
        <v>0.23783564814814814</v>
      </c>
      <c r="N1050" s="53">
        <v>1</v>
      </c>
      <c r="O1050" s="53" t="s">
        <v>151</v>
      </c>
      <c r="P1050" s="54">
        <v>0.23716435185185183</v>
      </c>
      <c r="Q1050" s="53">
        <v>0</v>
      </c>
      <c r="R1050" s="53" t="s">
        <v>148</v>
      </c>
      <c r="S1050" s="53">
        <v>0.3</v>
      </c>
      <c r="T1050" s="53">
        <v>75.599999999999994</v>
      </c>
      <c r="U1050" s="53">
        <v>0</v>
      </c>
      <c r="V1050" s="53">
        <v>97</v>
      </c>
      <c r="W1050" s="53">
        <v>0</v>
      </c>
      <c r="X1050" s="53">
        <v>0.58399999999999996</v>
      </c>
      <c r="Y1050" s="53">
        <v>18.829999999999998</v>
      </c>
      <c r="Z1050" s="11">
        <f t="shared" si="2768"/>
        <v>0</v>
      </c>
      <c r="AA1050" s="11">
        <f t="shared" si="2769"/>
        <v>0</v>
      </c>
      <c r="AB1050" s="53">
        <f t="shared" si="2770"/>
        <v>0.23650767195036898</v>
      </c>
      <c r="AC1050" s="63" t="s">
        <v>204</v>
      </c>
    </row>
    <row r="1051" spans="1:46">
      <c r="A1051" s="11">
        <v>1051</v>
      </c>
      <c r="B1051" s="57">
        <v>44934</v>
      </c>
      <c r="C1051" s="54">
        <v>0.25</v>
      </c>
      <c r="D1051" s="53">
        <v>3</v>
      </c>
      <c r="E1051" s="53">
        <v>12.6</v>
      </c>
      <c r="F1051" s="53">
        <v>0</v>
      </c>
      <c r="G1051" s="53">
        <v>3</v>
      </c>
      <c r="H1051" s="53">
        <v>-1E-3</v>
      </c>
      <c r="I1051" s="53">
        <v>0</v>
      </c>
      <c r="J1051" s="53" t="s">
        <v>148</v>
      </c>
      <c r="K1051" s="53">
        <v>0.3</v>
      </c>
      <c r="L1051" s="53" t="s">
        <v>152</v>
      </c>
      <c r="M1051" s="54">
        <v>0.24306712962962962</v>
      </c>
      <c r="N1051" s="53">
        <v>0</v>
      </c>
      <c r="O1051" s="53" t="s">
        <v>148</v>
      </c>
      <c r="P1051" s="54">
        <v>0.24306712962962962</v>
      </c>
      <c r="Q1051" s="53">
        <v>0</v>
      </c>
      <c r="R1051" s="53" t="s">
        <v>148</v>
      </c>
      <c r="S1051" s="53">
        <v>0</v>
      </c>
      <c r="T1051" s="53">
        <v>82.9</v>
      </c>
      <c r="U1051" s="53">
        <v>1</v>
      </c>
      <c r="V1051" s="53">
        <v>82</v>
      </c>
      <c r="W1051" s="53">
        <v>0</v>
      </c>
      <c r="X1051" s="53">
        <v>0.58399999999999996</v>
      </c>
      <c r="Y1051" s="53">
        <v>18.829999999999998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0.23650767195036898</v>
      </c>
      <c r="AC1051" s="63" t="s">
        <v>204</v>
      </c>
      <c r="AE1051" s="11">
        <f t="shared" ref="AE1051" si="2819">SUM(F1051:F1056)</f>
        <v>0</v>
      </c>
      <c r="AF1051" s="11">
        <f t="shared" ref="AF1051" si="2820">AVERAGE(AB1051:AB1056)</f>
        <v>0.23650767195036895</v>
      </c>
      <c r="AG1051" s="11">
        <f t="shared" ref="AG1051" si="2821">AVERAGE(G1051:G1056)</f>
        <v>3.3333333333333335</v>
      </c>
      <c r="AH1051" s="11" t="e">
        <f t="shared" ref="AH1051" si="2822">AVERAGE(AC1051:AC1056)</f>
        <v>#DIV/0!</v>
      </c>
      <c r="AI1051" s="11">
        <f t="shared" ref="AI1051" si="2823">AVERAGE(T1051:T1056)</f>
        <v>78.783333333333346</v>
      </c>
      <c r="AJ1051" s="11">
        <f t="shared" ref="AJ1051" si="2824">SUMIF(H1051:H1056,"&gt;0",H1051:H1056)</f>
        <v>1E-3</v>
      </c>
      <c r="AK1051" s="17">
        <f t="shared" ref="AK1051" si="2825">SUM(AA1051:AA1056)/60</f>
        <v>0</v>
      </c>
      <c r="AL1051" s="17">
        <f t="shared" ref="AL1051" si="2826">SUM(V1051:V1056)</f>
        <v>854</v>
      </c>
      <c r="AM1051" s="17">
        <f t="shared" ref="AM1051" si="2827">AVERAGE(W1051:W1056)</f>
        <v>0.16666666666666666</v>
      </c>
      <c r="AN1051" s="11">
        <f t="shared" ref="AN1051" si="2828">AVERAGE(I1051:I1056)</f>
        <v>0.20000000000000004</v>
      </c>
      <c r="AO1051" s="11">
        <f t="shared" ref="AO1051" si="2829">MAX(K1051:K1056)</f>
        <v>0.8</v>
      </c>
      <c r="AP1051" s="13" t="str">
        <f t="shared" ref="AP1051" ca="1" si="2830">INDIRECT(ADDRESS(MATCH(AO1051,K1051:K1056,0)+A1051-1,12))</f>
        <v>ESE</v>
      </c>
      <c r="AQ1051" s="13">
        <f t="shared" ref="AQ1051" ca="1" si="2831">INDIRECT(ADDRESS(MATCH(AO1051,K1051:K1056,0)+A1051-1,13))</f>
        <v>0.25694444444444448</v>
      </c>
      <c r="AR1051" s="11">
        <f t="shared" ref="AR1051" si="2832">MAX(N1051:N1056)</f>
        <v>1.9</v>
      </c>
      <c r="AS1051" s="13" t="str">
        <f t="shared" ref="AS1051" ca="1" si="2833">INDIRECT(ADDRESS(MATCH(AR1051,N1051:N1056,0)+A1051-1,15))</f>
        <v>ESE</v>
      </c>
      <c r="AT1051" s="13">
        <f t="shared" ref="AT1051" ca="1" si="2834">INDIRECT(ADDRESS(MATCH(AR1051,N1051:N1056,0)+A1051-1,16))</f>
        <v>0.25469907407407405</v>
      </c>
    </row>
    <row r="1052" spans="1:46">
      <c r="A1052" s="11">
        <v>1052</v>
      </c>
      <c r="B1052" s="57">
        <v>44934</v>
      </c>
      <c r="C1052" s="54">
        <v>0.25694444444444448</v>
      </c>
      <c r="D1052" s="53">
        <v>2.8</v>
      </c>
      <c r="E1052" s="53">
        <v>12.6</v>
      </c>
      <c r="F1052" s="53">
        <v>0</v>
      </c>
      <c r="G1052" s="53">
        <v>4.9000000000000004</v>
      </c>
      <c r="H1052" s="53">
        <v>1E-3</v>
      </c>
      <c r="I1052" s="53">
        <v>0.8</v>
      </c>
      <c r="J1052" s="53" t="s">
        <v>150</v>
      </c>
      <c r="K1052" s="53">
        <v>0.8</v>
      </c>
      <c r="L1052" s="53" t="s">
        <v>150</v>
      </c>
      <c r="M1052" s="54">
        <v>0.25694444444444448</v>
      </c>
      <c r="N1052" s="53">
        <v>1.9</v>
      </c>
      <c r="O1052" s="53" t="s">
        <v>150</v>
      </c>
      <c r="P1052" s="54">
        <v>0.25469907407407405</v>
      </c>
      <c r="Q1052" s="53">
        <v>0</v>
      </c>
      <c r="R1052" s="53" t="s">
        <v>150</v>
      </c>
      <c r="S1052" s="53">
        <v>0.5</v>
      </c>
      <c r="T1052" s="53">
        <v>67.5</v>
      </c>
      <c r="U1052" s="53">
        <v>0</v>
      </c>
      <c r="V1052" s="53">
        <v>130</v>
      </c>
      <c r="W1052" s="53">
        <v>0</v>
      </c>
      <c r="X1052" s="53">
        <v>0.58399999999999996</v>
      </c>
      <c r="Y1052" s="53">
        <v>18.829999999999998</v>
      </c>
      <c r="Z1052" s="11">
        <f t="shared" si="2768"/>
        <v>0.60000000000000009</v>
      </c>
      <c r="AA1052" s="11">
        <f t="shared" si="2769"/>
        <v>0</v>
      </c>
      <c r="AB1052" s="53">
        <f t="shared" si="2770"/>
        <v>0.23650767195036898</v>
      </c>
      <c r="AC1052" s="63" t="s">
        <v>204</v>
      </c>
    </row>
    <row r="1053" spans="1:46">
      <c r="A1053" s="11">
        <v>1053</v>
      </c>
      <c r="B1053" s="57">
        <v>44934</v>
      </c>
      <c r="C1053" s="54">
        <v>0.2638888888888889</v>
      </c>
      <c r="D1053" s="53">
        <v>2.7</v>
      </c>
      <c r="E1053" s="53">
        <v>12.6</v>
      </c>
      <c r="F1053" s="53">
        <v>0</v>
      </c>
      <c r="G1053" s="53">
        <v>2.8</v>
      </c>
      <c r="H1053" s="53">
        <v>-1E-3</v>
      </c>
      <c r="I1053" s="53">
        <v>0.4</v>
      </c>
      <c r="J1053" s="53" t="s">
        <v>157</v>
      </c>
      <c r="K1053" s="53">
        <v>0.8</v>
      </c>
      <c r="L1053" s="53" t="s">
        <v>150</v>
      </c>
      <c r="M1053" s="54">
        <v>0.25936342592592593</v>
      </c>
      <c r="N1053" s="53">
        <v>1</v>
      </c>
      <c r="O1053" s="53" t="s">
        <v>155</v>
      </c>
      <c r="P1053" s="54">
        <v>0.26105324074074071</v>
      </c>
      <c r="Q1053" s="53">
        <v>0</v>
      </c>
      <c r="R1053" s="53" t="s">
        <v>157</v>
      </c>
      <c r="S1053" s="53">
        <v>0.3</v>
      </c>
      <c r="T1053" s="53">
        <v>83.6</v>
      </c>
      <c r="U1053" s="53">
        <v>0</v>
      </c>
      <c r="V1053" s="53">
        <v>79</v>
      </c>
      <c r="W1053" s="53">
        <v>0</v>
      </c>
      <c r="X1053" s="53">
        <v>0.58399999999999996</v>
      </c>
      <c r="Y1053" s="53">
        <v>18.84</v>
      </c>
      <c r="Z1053" s="11">
        <f t="shared" si="2768"/>
        <v>-0.60000000000000009</v>
      </c>
      <c r="AA1053" s="11">
        <f t="shared" si="2769"/>
        <v>0</v>
      </c>
      <c r="AB1053" s="53">
        <f t="shared" si="2770"/>
        <v>0.23650767195036898</v>
      </c>
      <c r="AC1053" s="63" t="s">
        <v>204</v>
      </c>
    </row>
    <row r="1054" spans="1:46">
      <c r="A1054" s="11">
        <v>1054</v>
      </c>
      <c r="B1054" s="57">
        <v>44934</v>
      </c>
      <c r="C1054" s="54">
        <v>0.27083333333333331</v>
      </c>
      <c r="D1054" s="53">
        <v>2.6</v>
      </c>
      <c r="E1054" s="53">
        <v>12.6</v>
      </c>
      <c r="F1054" s="53">
        <v>0</v>
      </c>
      <c r="G1054" s="53">
        <v>3.5</v>
      </c>
      <c r="H1054" s="53">
        <v>-1E-3</v>
      </c>
      <c r="I1054" s="53">
        <v>0</v>
      </c>
      <c r="J1054" s="53" t="s">
        <v>148</v>
      </c>
      <c r="K1054" s="53">
        <v>0.4</v>
      </c>
      <c r="L1054" s="53" t="s">
        <v>157</v>
      </c>
      <c r="M1054" s="54">
        <v>0.26390046296296293</v>
      </c>
      <c r="N1054" s="53">
        <v>0.5</v>
      </c>
      <c r="O1054" s="53" t="s">
        <v>150</v>
      </c>
      <c r="P1054" s="54">
        <v>0.26837962962962963</v>
      </c>
      <c r="Q1054" s="53">
        <v>0</v>
      </c>
      <c r="R1054" s="53" t="s">
        <v>150</v>
      </c>
      <c r="S1054" s="53">
        <v>0.1</v>
      </c>
      <c r="T1054" s="53">
        <v>77.3</v>
      </c>
      <c r="U1054" s="53">
        <v>1</v>
      </c>
      <c r="V1054" s="53">
        <v>97</v>
      </c>
      <c r="W1054" s="53">
        <v>0</v>
      </c>
      <c r="X1054" s="53">
        <v>0.58399999999999996</v>
      </c>
      <c r="Y1054" s="53">
        <v>18.84</v>
      </c>
      <c r="Z1054" s="11">
        <f t="shared" si="2768"/>
        <v>-0.60000000000000009</v>
      </c>
      <c r="AA1054" s="11">
        <f t="shared" si="2769"/>
        <v>0</v>
      </c>
      <c r="AB1054" s="53">
        <f t="shared" si="2770"/>
        <v>0.23650767195036898</v>
      </c>
      <c r="AC1054" s="63" t="s">
        <v>204</v>
      </c>
    </row>
    <row r="1055" spans="1:46">
      <c r="A1055" s="11">
        <v>1055</v>
      </c>
      <c r="B1055" s="57">
        <v>44934</v>
      </c>
      <c r="C1055" s="54">
        <v>0.27777777777777779</v>
      </c>
      <c r="D1055" s="53">
        <v>2.4</v>
      </c>
      <c r="E1055" s="53">
        <v>12.6</v>
      </c>
      <c r="F1055" s="53">
        <v>0</v>
      </c>
      <c r="G1055" s="53">
        <v>2.8</v>
      </c>
      <c r="H1055" s="53">
        <v>0</v>
      </c>
      <c r="I1055" s="53">
        <v>0</v>
      </c>
      <c r="J1055" s="53" t="s">
        <v>150</v>
      </c>
      <c r="K1055" s="53">
        <v>0</v>
      </c>
      <c r="L1055" s="53" t="s">
        <v>148</v>
      </c>
      <c r="M1055" s="54">
        <v>0.27084490740740741</v>
      </c>
      <c r="N1055" s="53">
        <v>0.3</v>
      </c>
      <c r="O1055" s="53" t="s">
        <v>150</v>
      </c>
      <c r="P1055" s="54">
        <v>0.27641203703703704</v>
      </c>
      <c r="Q1055" s="53">
        <v>0</v>
      </c>
      <c r="R1055" s="53" t="s">
        <v>150</v>
      </c>
      <c r="S1055" s="53">
        <v>0</v>
      </c>
      <c r="T1055" s="53">
        <v>80</v>
      </c>
      <c r="U1055" s="53">
        <v>0</v>
      </c>
      <c r="V1055" s="53">
        <v>100</v>
      </c>
      <c r="W1055" s="53">
        <v>0</v>
      </c>
      <c r="X1055" s="53">
        <v>0.58399999999999996</v>
      </c>
      <c r="Y1055" s="53">
        <v>18.829999999999998</v>
      </c>
      <c r="Z1055" s="11">
        <f t="shared" si="2768"/>
        <v>0</v>
      </c>
      <c r="AA1055" s="11">
        <f t="shared" si="2769"/>
        <v>0</v>
      </c>
      <c r="AB1055" s="53">
        <f t="shared" si="2770"/>
        <v>0.23650767195036898</v>
      </c>
      <c r="AC1055" s="63" t="s">
        <v>204</v>
      </c>
    </row>
    <row r="1056" spans="1:46">
      <c r="A1056" s="11">
        <v>1056</v>
      </c>
      <c r="B1056" s="57">
        <v>44934</v>
      </c>
      <c r="C1056" s="54">
        <v>0.28472222222222221</v>
      </c>
      <c r="D1056" s="53">
        <v>2.2999999999999998</v>
      </c>
      <c r="E1056" s="53">
        <v>12.6</v>
      </c>
      <c r="F1056" s="53">
        <v>0</v>
      </c>
      <c r="G1056" s="53">
        <v>3</v>
      </c>
      <c r="H1056" s="53">
        <v>-1E-3</v>
      </c>
      <c r="I1056" s="53">
        <v>0</v>
      </c>
      <c r="J1056" s="53" t="s">
        <v>150</v>
      </c>
      <c r="K1056" s="53">
        <v>0</v>
      </c>
      <c r="L1056" s="53" t="s">
        <v>150</v>
      </c>
      <c r="M1056" s="54">
        <v>0.28472222222222221</v>
      </c>
      <c r="N1056" s="53">
        <v>0.5</v>
      </c>
      <c r="O1056" s="53" t="s">
        <v>150</v>
      </c>
      <c r="P1056" s="54">
        <v>0.28387731481481482</v>
      </c>
      <c r="Q1056" s="53">
        <v>0</v>
      </c>
      <c r="R1056" s="53" t="s">
        <v>150</v>
      </c>
      <c r="S1056" s="53">
        <v>0.1</v>
      </c>
      <c r="T1056" s="53">
        <v>81.400000000000006</v>
      </c>
      <c r="U1056" s="53">
        <v>1</v>
      </c>
      <c r="V1056" s="53">
        <v>366</v>
      </c>
      <c r="W1056" s="53">
        <v>1</v>
      </c>
      <c r="X1056" s="53">
        <v>0.58399999999999996</v>
      </c>
      <c r="Y1056" s="53">
        <v>18.82</v>
      </c>
      <c r="Z1056" s="11">
        <f t="shared" si="2768"/>
        <v>-0.60000000000000009</v>
      </c>
      <c r="AA1056" s="11">
        <f t="shared" si="2769"/>
        <v>0</v>
      </c>
      <c r="AB1056" s="53">
        <f t="shared" si="2770"/>
        <v>0.23650767195036898</v>
      </c>
      <c r="AC1056" s="63" t="s">
        <v>204</v>
      </c>
    </row>
    <row r="1057" spans="1:46">
      <c r="A1057" s="11">
        <v>1057</v>
      </c>
      <c r="B1057" s="57">
        <v>44934</v>
      </c>
      <c r="C1057" s="54">
        <v>0.29166666666666669</v>
      </c>
      <c r="D1057" s="53">
        <v>2.2000000000000002</v>
      </c>
      <c r="E1057" s="53">
        <v>12.6</v>
      </c>
      <c r="F1057" s="53">
        <v>0</v>
      </c>
      <c r="G1057" s="53">
        <v>2.9</v>
      </c>
      <c r="H1057" s="53">
        <v>1E-3</v>
      </c>
      <c r="I1057" s="53">
        <v>0.3</v>
      </c>
      <c r="J1057" s="53" t="s">
        <v>152</v>
      </c>
      <c r="K1057" s="53">
        <v>0.3</v>
      </c>
      <c r="L1057" s="53" t="s">
        <v>152</v>
      </c>
      <c r="M1057" s="54">
        <v>0.29166666666666669</v>
      </c>
      <c r="N1057" s="53">
        <v>0.9</v>
      </c>
      <c r="O1057" s="53" t="s">
        <v>157</v>
      </c>
      <c r="P1057" s="54">
        <v>0.29152777777777777</v>
      </c>
      <c r="Q1057" s="53">
        <v>0.6</v>
      </c>
      <c r="R1057" s="53" t="s">
        <v>157</v>
      </c>
      <c r="S1057" s="53">
        <v>0.3</v>
      </c>
      <c r="T1057" s="53">
        <v>78.8</v>
      </c>
      <c r="U1057" s="53">
        <v>6</v>
      </c>
      <c r="V1057" s="53">
        <v>1901</v>
      </c>
      <c r="W1057" s="53">
        <v>3</v>
      </c>
      <c r="X1057" s="53">
        <v>0.58399999999999996</v>
      </c>
      <c r="Y1057" s="53">
        <v>18.84</v>
      </c>
      <c r="Z1057" s="11">
        <f t="shared" si="2768"/>
        <v>0.60000000000000009</v>
      </c>
      <c r="AA1057" s="11">
        <f t="shared" si="2769"/>
        <v>0</v>
      </c>
      <c r="AB1057" s="53">
        <f t="shared" si="2770"/>
        <v>0.23650767195036898</v>
      </c>
      <c r="AC1057" s="63" t="s">
        <v>204</v>
      </c>
      <c r="AE1057" s="11">
        <f t="shared" ref="AE1057" si="2835">SUM(F1057:F1062)</f>
        <v>0</v>
      </c>
      <c r="AF1057" s="11">
        <f t="shared" ref="AF1057" si="2836">AVERAGE(AB1057:AB1062)</f>
        <v>0.23650767195036895</v>
      </c>
      <c r="AG1057" s="11">
        <f t="shared" ref="AG1057" si="2837">AVERAGE(G1057:G1062)</f>
        <v>2.9</v>
      </c>
      <c r="AH1057" s="11" t="e">
        <f t="shared" ref="AH1057" si="2838">AVERAGE(AC1057:AC1062)</f>
        <v>#DIV/0!</v>
      </c>
      <c r="AI1057" s="11">
        <f t="shared" ref="AI1057" si="2839">AVERAGE(T1057:T1062)</f>
        <v>80.633333333333326</v>
      </c>
      <c r="AJ1057" s="11">
        <f t="shared" ref="AJ1057" si="2840">SUMIF(H1057:H1062,"&gt;0",H1057:H1062)</f>
        <v>7.8E-2</v>
      </c>
      <c r="AK1057" s="17">
        <f t="shared" ref="AK1057" si="2841">SUM(AA1057:AA1062)/60</f>
        <v>0</v>
      </c>
      <c r="AL1057" s="17">
        <f t="shared" ref="AL1057" si="2842">SUM(V1057:V1062)</f>
        <v>160853</v>
      </c>
      <c r="AM1057" s="17">
        <f t="shared" ref="AM1057" si="2843">AVERAGE(W1057:W1062)</f>
        <v>44.666666666666664</v>
      </c>
      <c r="AN1057" s="11">
        <f t="shared" ref="AN1057" si="2844">AVERAGE(I1057:I1062)</f>
        <v>0.3833333333333333</v>
      </c>
      <c r="AO1057" s="11">
        <f t="shared" ref="AO1057" si="2845">MAX(K1057:K1062)</f>
        <v>0.7</v>
      </c>
      <c r="AP1057" s="13" t="str">
        <f t="shared" ref="AP1057" ca="1" si="2846">INDIRECT(ADDRESS(MATCH(AO1057,K1057:K1062,0)+A1057-1,12))</f>
        <v>SE</v>
      </c>
      <c r="AQ1057" s="13">
        <f t="shared" ref="AQ1057" ca="1" si="2847">INDIRECT(ADDRESS(MATCH(AO1057,K1057:K1062,0)+A1057-1,13))</f>
        <v>0.31863425925925926</v>
      </c>
      <c r="AR1057" s="11">
        <f t="shared" ref="AR1057" si="2848">MAX(N1057:N1062)</f>
        <v>1.4</v>
      </c>
      <c r="AS1057" s="13" t="str">
        <f t="shared" ref="AS1057" ca="1" si="2849">INDIRECT(ADDRESS(MATCH(AR1057,N1057:N1062,0)+A1057-1,15))</f>
        <v>NNE</v>
      </c>
      <c r="AT1057" s="13">
        <f t="shared" ref="AT1057" ca="1" si="2850">INDIRECT(ADDRESS(MATCH(AR1057,N1057:N1062,0)+A1057-1,16))</f>
        <v>0.31964120370370369</v>
      </c>
    </row>
    <row r="1058" spans="1:46">
      <c r="A1058" s="11">
        <v>1058</v>
      </c>
      <c r="B1058" s="57">
        <v>44934</v>
      </c>
      <c r="C1058" s="54">
        <v>0.2986111111111111</v>
      </c>
      <c r="D1058" s="53">
        <v>2.1</v>
      </c>
      <c r="E1058" s="53">
        <v>12.6</v>
      </c>
      <c r="F1058" s="53">
        <v>0</v>
      </c>
      <c r="G1058" s="53">
        <v>2.7</v>
      </c>
      <c r="H1058" s="53">
        <v>1E-3</v>
      </c>
      <c r="I1058" s="53">
        <v>0.3</v>
      </c>
      <c r="J1058" s="53" t="s">
        <v>157</v>
      </c>
      <c r="K1058" s="53">
        <v>0.5</v>
      </c>
      <c r="L1058" s="53" t="s">
        <v>157</v>
      </c>
      <c r="M1058" s="54">
        <v>0.29695601851851855</v>
      </c>
      <c r="N1058" s="53">
        <v>1</v>
      </c>
      <c r="O1058" s="53" t="s">
        <v>158</v>
      </c>
      <c r="P1058" s="54">
        <v>0.29370370370370369</v>
      </c>
      <c r="Q1058" s="53">
        <v>0</v>
      </c>
      <c r="R1058" s="53" t="s">
        <v>149</v>
      </c>
      <c r="S1058" s="53">
        <v>0.3</v>
      </c>
      <c r="T1058" s="53">
        <v>83.5</v>
      </c>
      <c r="U1058" s="53">
        <v>16</v>
      </c>
      <c r="V1058" s="53">
        <v>5999</v>
      </c>
      <c r="W1058" s="53">
        <v>10</v>
      </c>
      <c r="X1058" s="53">
        <v>0.58399999999999996</v>
      </c>
      <c r="Y1058" s="53">
        <v>18.829999999999998</v>
      </c>
      <c r="Z1058" s="11">
        <f t="shared" si="2768"/>
        <v>0.60000000000000009</v>
      </c>
      <c r="AA1058" s="11">
        <f t="shared" si="2769"/>
        <v>0</v>
      </c>
      <c r="AB1058" s="53">
        <f t="shared" si="2770"/>
        <v>0.23650767195036898</v>
      </c>
      <c r="AC1058" s="63" t="s">
        <v>204</v>
      </c>
    </row>
    <row r="1059" spans="1:46">
      <c r="A1059" s="11">
        <v>1059</v>
      </c>
      <c r="B1059" s="57">
        <v>44934</v>
      </c>
      <c r="C1059" s="54">
        <v>0.30555555555555552</v>
      </c>
      <c r="D1059" s="53">
        <v>2</v>
      </c>
      <c r="E1059" s="53">
        <v>12.7</v>
      </c>
      <c r="F1059" s="53">
        <v>0</v>
      </c>
      <c r="G1059" s="53">
        <v>3.2</v>
      </c>
      <c r="H1059" s="53">
        <v>0.01</v>
      </c>
      <c r="I1059" s="53">
        <v>0.4</v>
      </c>
      <c r="J1059" s="53" t="s">
        <v>151</v>
      </c>
      <c r="K1059" s="53">
        <v>0.4</v>
      </c>
      <c r="L1059" s="53" t="s">
        <v>151</v>
      </c>
      <c r="M1059" s="54">
        <v>0.30555555555555552</v>
      </c>
      <c r="N1059" s="53">
        <v>0.9</v>
      </c>
      <c r="O1059" s="53" t="s">
        <v>151</v>
      </c>
      <c r="P1059" s="54">
        <v>0.30150462962962959</v>
      </c>
      <c r="Q1059" s="53">
        <v>0</v>
      </c>
      <c r="R1059" s="53" t="s">
        <v>150</v>
      </c>
      <c r="S1059" s="53">
        <v>0.3</v>
      </c>
      <c r="T1059" s="53">
        <v>77.400000000000006</v>
      </c>
      <c r="U1059" s="53">
        <v>41</v>
      </c>
      <c r="V1059" s="53">
        <v>16775</v>
      </c>
      <c r="W1059" s="53">
        <v>28</v>
      </c>
      <c r="X1059" s="53">
        <v>0.58399999999999996</v>
      </c>
      <c r="Y1059" s="53">
        <v>18.87</v>
      </c>
      <c r="Z1059" s="11">
        <f t="shared" si="2768"/>
        <v>6</v>
      </c>
      <c r="AA1059" s="11">
        <f t="shared" si="2769"/>
        <v>0</v>
      </c>
      <c r="AB1059" s="53">
        <f t="shared" si="2770"/>
        <v>0.23650767195036898</v>
      </c>
      <c r="AC1059" s="63" t="s">
        <v>204</v>
      </c>
    </row>
    <row r="1060" spans="1:46">
      <c r="A1060" s="11">
        <v>1060</v>
      </c>
      <c r="B1060" s="57">
        <v>44934</v>
      </c>
      <c r="C1060" s="54">
        <v>0.3125</v>
      </c>
      <c r="D1060" s="53">
        <v>2</v>
      </c>
      <c r="E1060" s="53">
        <v>12.7</v>
      </c>
      <c r="F1060" s="53">
        <v>0</v>
      </c>
      <c r="G1060" s="53">
        <v>2.2000000000000002</v>
      </c>
      <c r="H1060" s="53">
        <v>1.4999999999999999E-2</v>
      </c>
      <c r="I1060" s="53">
        <v>0.3</v>
      </c>
      <c r="J1060" s="53" t="s">
        <v>162</v>
      </c>
      <c r="K1060" s="53">
        <v>0.5</v>
      </c>
      <c r="L1060" s="53" t="s">
        <v>150</v>
      </c>
      <c r="M1060" s="54">
        <v>0.3074884259259259</v>
      </c>
      <c r="N1060" s="53">
        <v>1.1000000000000001</v>
      </c>
      <c r="O1060" s="53" t="s">
        <v>162</v>
      </c>
      <c r="P1060" s="54">
        <v>0.30659722222222224</v>
      </c>
      <c r="Q1060" s="53">
        <v>0.6</v>
      </c>
      <c r="R1060" s="53" t="s">
        <v>159</v>
      </c>
      <c r="S1060" s="53">
        <v>0.3</v>
      </c>
      <c r="T1060" s="53">
        <v>85.3</v>
      </c>
      <c r="U1060" s="53">
        <v>60</v>
      </c>
      <c r="V1060" s="53">
        <v>29617</v>
      </c>
      <c r="W1060" s="53">
        <v>49</v>
      </c>
      <c r="X1060" s="53">
        <v>0.58399999999999996</v>
      </c>
      <c r="Y1060" s="53">
        <v>18.86</v>
      </c>
      <c r="Z1060" s="11">
        <f t="shared" si="2768"/>
        <v>9</v>
      </c>
      <c r="AA1060" s="11">
        <f t="shared" si="2769"/>
        <v>0</v>
      </c>
      <c r="AB1060" s="53">
        <f t="shared" si="2770"/>
        <v>0.23650767195036898</v>
      </c>
      <c r="AC1060" s="63" t="s">
        <v>204</v>
      </c>
    </row>
    <row r="1061" spans="1:46">
      <c r="A1061" s="11">
        <v>1061</v>
      </c>
      <c r="B1061" s="57">
        <v>44934</v>
      </c>
      <c r="C1061" s="54">
        <v>0.31944444444444448</v>
      </c>
      <c r="D1061" s="53">
        <v>2</v>
      </c>
      <c r="E1061" s="53">
        <v>12.9</v>
      </c>
      <c r="F1061" s="53">
        <v>0</v>
      </c>
      <c r="G1061" s="53">
        <v>4</v>
      </c>
      <c r="H1061" s="53">
        <v>2.5000000000000001E-2</v>
      </c>
      <c r="I1061" s="53">
        <v>0.7</v>
      </c>
      <c r="J1061" s="53" t="s">
        <v>151</v>
      </c>
      <c r="K1061" s="53">
        <v>0.7</v>
      </c>
      <c r="L1061" s="53" t="s">
        <v>151</v>
      </c>
      <c r="M1061" s="54">
        <v>0.31863425925925926</v>
      </c>
      <c r="N1061" s="53">
        <v>1.3</v>
      </c>
      <c r="O1061" s="53" t="s">
        <v>151</v>
      </c>
      <c r="P1061" s="54">
        <v>0.31526620370370367</v>
      </c>
      <c r="Q1061" s="53">
        <v>1.2</v>
      </c>
      <c r="R1061" s="53" t="s">
        <v>162</v>
      </c>
      <c r="S1061" s="53">
        <v>0.4</v>
      </c>
      <c r="T1061" s="53">
        <v>74.400000000000006</v>
      </c>
      <c r="U1061" s="53">
        <v>91</v>
      </c>
      <c r="V1061" s="53">
        <v>47104</v>
      </c>
      <c r="W1061" s="53">
        <v>79</v>
      </c>
      <c r="X1061" s="53">
        <v>0.58399999999999996</v>
      </c>
      <c r="Y1061" s="53">
        <v>18.93</v>
      </c>
      <c r="Z1061" s="11">
        <f t="shared" si="2768"/>
        <v>15.000000000000004</v>
      </c>
      <c r="AA1061" s="11">
        <f t="shared" si="2769"/>
        <v>0</v>
      </c>
      <c r="AB1061" s="53">
        <f t="shared" si="2770"/>
        <v>0.23650767195036898</v>
      </c>
      <c r="AC1061" s="63" t="s">
        <v>204</v>
      </c>
    </row>
    <row r="1062" spans="1:46">
      <c r="A1062" s="11">
        <v>1062</v>
      </c>
      <c r="B1062" s="57">
        <v>44934</v>
      </c>
      <c r="C1062" s="54">
        <v>0.3263888888888889</v>
      </c>
      <c r="D1062" s="53">
        <v>2</v>
      </c>
      <c r="E1062" s="53">
        <v>13</v>
      </c>
      <c r="F1062" s="53">
        <v>0</v>
      </c>
      <c r="G1062" s="53">
        <v>2.4</v>
      </c>
      <c r="H1062" s="53">
        <v>2.5999999999999999E-2</v>
      </c>
      <c r="I1062" s="53">
        <v>0.3</v>
      </c>
      <c r="J1062" s="53" t="s">
        <v>162</v>
      </c>
      <c r="K1062" s="53">
        <v>0.7</v>
      </c>
      <c r="L1062" s="53" t="s">
        <v>151</v>
      </c>
      <c r="M1062" s="54">
        <v>0.32013888888888892</v>
      </c>
      <c r="N1062" s="53">
        <v>1.4</v>
      </c>
      <c r="O1062" s="53" t="s">
        <v>149</v>
      </c>
      <c r="P1062" s="54">
        <v>0.31964120370370369</v>
      </c>
      <c r="Q1062" s="53">
        <v>0</v>
      </c>
      <c r="R1062" s="53" t="s">
        <v>162</v>
      </c>
      <c r="S1062" s="53">
        <v>0.4</v>
      </c>
      <c r="T1062" s="53">
        <v>84.4</v>
      </c>
      <c r="U1062" s="53">
        <v>111</v>
      </c>
      <c r="V1062" s="53">
        <v>59457</v>
      </c>
      <c r="W1062" s="53">
        <v>99</v>
      </c>
      <c r="X1062" s="53">
        <v>0.58399999999999996</v>
      </c>
      <c r="Y1062" s="53">
        <v>18.940000000000001</v>
      </c>
      <c r="Z1062" s="11">
        <f t="shared" si="2768"/>
        <v>15.6</v>
      </c>
      <c r="AA1062" s="11">
        <f t="shared" si="2769"/>
        <v>0</v>
      </c>
      <c r="AB1062" s="53">
        <f t="shared" si="2770"/>
        <v>0.23650767195036898</v>
      </c>
      <c r="AC1062" s="63" t="s">
        <v>204</v>
      </c>
    </row>
    <row r="1063" spans="1:46">
      <c r="A1063" s="11">
        <v>1063</v>
      </c>
      <c r="B1063" s="57">
        <v>44934</v>
      </c>
      <c r="C1063" s="54">
        <v>0.33333333333333331</v>
      </c>
      <c r="D1063" s="53">
        <v>2.1</v>
      </c>
      <c r="E1063" s="53">
        <v>13.3</v>
      </c>
      <c r="F1063" s="53">
        <v>0</v>
      </c>
      <c r="G1063" s="53">
        <v>2.6</v>
      </c>
      <c r="H1063" s="53">
        <v>3.6999999999999998E-2</v>
      </c>
      <c r="I1063" s="53">
        <v>0</v>
      </c>
      <c r="J1063" s="53" t="s">
        <v>149</v>
      </c>
      <c r="K1063" s="53">
        <v>0.3</v>
      </c>
      <c r="L1063" s="53" t="s">
        <v>162</v>
      </c>
      <c r="M1063" s="54">
        <v>0.32640046296296293</v>
      </c>
      <c r="N1063" s="53">
        <v>0</v>
      </c>
      <c r="O1063" s="53" t="s">
        <v>162</v>
      </c>
      <c r="P1063" s="54">
        <v>0.32640046296296293</v>
      </c>
      <c r="Q1063" s="53">
        <v>0</v>
      </c>
      <c r="R1063" s="53" t="s">
        <v>148</v>
      </c>
      <c r="S1063" s="53">
        <v>0</v>
      </c>
      <c r="T1063" s="53">
        <v>84.2</v>
      </c>
      <c r="U1063" s="53">
        <v>175</v>
      </c>
      <c r="V1063" s="53">
        <v>81889</v>
      </c>
      <c r="W1063" s="53">
        <v>136</v>
      </c>
      <c r="X1063" s="53">
        <v>0.58399999999999996</v>
      </c>
      <c r="Y1063" s="53">
        <v>19.03</v>
      </c>
      <c r="Z1063" s="11">
        <f t="shared" si="2768"/>
        <v>22.199999999999996</v>
      </c>
      <c r="AA1063" s="11">
        <f t="shared" si="2769"/>
        <v>0</v>
      </c>
      <c r="AB1063" s="53">
        <f t="shared" si="2770"/>
        <v>0.23650767195036898</v>
      </c>
      <c r="AC1063" s="63" t="s">
        <v>204</v>
      </c>
      <c r="AE1063" s="11">
        <f t="shared" ref="AE1063" si="2851">SUM(F1063:F1068)</f>
        <v>0</v>
      </c>
      <c r="AF1063" s="11">
        <f t="shared" ref="AF1063" si="2852">AVERAGE(AB1063:AB1068)</f>
        <v>0.23613874091696552</v>
      </c>
      <c r="AG1063" s="11">
        <f t="shared" ref="AG1063" si="2853">AVERAGE(G1063:G1068)</f>
        <v>4.1499999999999995</v>
      </c>
      <c r="AH1063" s="11" t="e">
        <f t="shared" ref="AH1063" si="2854">AVERAGE(AC1063:AC1068)</f>
        <v>#DIV/0!</v>
      </c>
      <c r="AI1063" s="11">
        <f t="shared" ref="AI1063" si="2855">AVERAGE(T1063:T1068)</f>
        <v>78.55</v>
      </c>
      <c r="AJ1063" s="11">
        <f t="shared" ref="AJ1063" si="2856">SUMIF(H1063:H1068,"&gt;0",H1063:H1068)</f>
        <v>0.52700000000000002</v>
      </c>
      <c r="AK1063" s="17">
        <f t="shared" ref="AK1063" si="2857">SUM(AA1063:AA1068)/60</f>
        <v>0</v>
      </c>
      <c r="AL1063" s="17">
        <f t="shared" ref="AL1063" si="2858">SUM(V1063:V1068)</f>
        <v>1012096</v>
      </c>
      <c r="AM1063" s="17">
        <f t="shared" ref="AM1063" si="2859">AVERAGE(W1063:W1068)</f>
        <v>281</v>
      </c>
      <c r="AN1063" s="11">
        <f t="shared" ref="AN1063" si="2860">AVERAGE(I1063:I1068)</f>
        <v>0.21666666666666665</v>
      </c>
      <c r="AO1063" s="11">
        <f t="shared" ref="AO1063" si="2861">MAX(K1063:K1068)</f>
        <v>0.8</v>
      </c>
      <c r="AP1063" s="13" t="str">
        <f t="shared" ref="AP1063" ca="1" si="2862">INDIRECT(ADDRESS(MATCH(AO1063,K1063:K1068,0)+A1063-1,12))</f>
        <v>WSW</v>
      </c>
      <c r="AQ1063" s="13">
        <f t="shared" ref="AQ1063" ca="1" si="2863">INDIRECT(ADDRESS(MATCH(AO1063,K1063:K1068,0)+A1063-1,13))</f>
        <v>0.35253472222222221</v>
      </c>
      <c r="AR1063" s="11">
        <f t="shared" ref="AR1063" si="2864">MAX(N1063:N1068)</f>
        <v>1.4</v>
      </c>
      <c r="AS1063" s="13" t="str">
        <f t="shared" ref="AS1063" ca="1" si="2865">INDIRECT(ADDRESS(MATCH(AR1063,N1063:N1068,0)+A1063-1,15))</f>
        <v>NE</v>
      </c>
      <c r="AT1063" s="13">
        <f t="shared" ref="AT1063" ca="1" si="2866">INDIRECT(ADDRESS(MATCH(AR1063,N1063:N1068,0)+A1063-1,16))</f>
        <v>0.36400462962962959</v>
      </c>
    </row>
    <row r="1064" spans="1:46">
      <c r="A1064" s="11">
        <v>1064</v>
      </c>
      <c r="B1064" s="57">
        <v>44934</v>
      </c>
      <c r="C1064" s="54">
        <v>0.34027777777777773</v>
      </c>
      <c r="D1064" s="53">
        <v>2.2999999999999998</v>
      </c>
      <c r="E1064" s="53">
        <v>13.8</v>
      </c>
      <c r="F1064" s="53">
        <v>0</v>
      </c>
      <c r="G1064" s="53">
        <v>3.4</v>
      </c>
      <c r="H1064" s="53">
        <v>6.9000000000000006E-2</v>
      </c>
      <c r="I1064" s="53">
        <v>0</v>
      </c>
      <c r="J1064" s="53" t="s">
        <v>148</v>
      </c>
      <c r="K1064" s="53">
        <v>0</v>
      </c>
      <c r="L1064" s="53" t="s">
        <v>149</v>
      </c>
      <c r="M1064" s="54">
        <v>0.33334490740740735</v>
      </c>
      <c r="N1064" s="53">
        <v>0</v>
      </c>
      <c r="O1064" s="53" t="s">
        <v>148</v>
      </c>
      <c r="P1064" s="54">
        <v>0.33334490740740735</v>
      </c>
      <c r="Q1064" s="53">
        <v>0</v>
      </c>
      <c r="R1064" s="53" t="s">
        <v>148</v>
      </c>
      <c r="S1064" s="53">
        <v>0</v>
      </c>
      <c r="T1064" s="53">
        <v>81.599999999999994</v>
      </c>
      <c r="U1064" s="53">
        <v>234</v>
      </c>
      <c r="V1064" s="53">
        <v>127319</v>
      </c>
      <c r="W1064" s="53">
        <v>212</v>
      </c>
      <c r="X1064" s="53">
        <v>0.58299999999999996</v>
      </c>
      <c r="Y1064" s="53">
        <v>19.12</v>
      </c>
      <c r="Z1064" s="11">
        <f t="shared" si="2768"/>
        <v>41.400000000000006</v>
      </c>
      <c r="AA1064" s="11">
        <f t="shared" si="2769"/>
        <v>0</v>
      </c>
      <c r="AB1064" s="53">
        <f t="shared" si="2770"/>
        <v>0.23595427540026381</v>
      </c>
      <c r="AC1064" s="63" t="s">
        <v>204</v>
      </c>
    </row>
    <row r="1065" spans="1:46">
      <c r="A1065" s="11">
        <v>1065</v>
      </c>
      <c r="B1065" s="57">
        <v>44934</v>
      </c>
      <c r="C1065" s="54">
        <v>0.34722222222222227</v>
      </c>
      <c r="D1065" s="53">
        <v>2.6</v>
      </c>
      <c r="E1065" s="53">
        <v>13.9</v>
      </c>
      <c r="F1065" s="53">
        <v>0</v>
      </c>
      <c r="G1065" s="53">
        <v>3.6</v>
      </c>
      <c r="H1065" s="53">
        <v>8.3000000000000004E-2</v>
      </c>
      <c r="I1065" s="53">
        <v>0.3</v>
      </c>
      <c r="J1065" s="53" t="s">
        <v>148</v>
      </c>
      <c r="K1065" s="53">
        <v>0.3</v>
      </c>
      <c r="L1065" s="53" t="s">
        <v>148</v>
      </c>
      <c r="M1065" s="54">
        <v>0.34722222222222227</v>
      </c>
      <c r="N1065" s="53">
        <v>1.1000000000000001</v>
      </c>
      <c r="O1065" s="53" t="s">
        <v>161</v>
      </c>
      <c r="P1065" s="54">
        <v>0.34722222222222227</v>
      </c>
      <c r="Q1065" s="53">
        <v>1.1000000000000001</v>
      </c>
      <c r="R1065" s="53" t="s">
        <v>161</v>
      </c>
      <c r="S1065" s="53">
        <v>0.3</v>
      </c>
      <c r="T1065" s="53">
        <v>77.5</v>
      </c>
      <c r="U1065" s="53">
        <v>287</v>
      </c>
      <c r="V1065" s="53">
        <v>156226</v>
      </c>
      <c r="W1065" s="53">
        <v>260</v>
      </c>
      <c r="X1065" s="53">
        <v>0.58299999999999996</v>
      </c>
      <c r="Y1065" s="53">
        <v>19.14</v>
      </c>
      <c r="Z1065" s="11">
        <f t="shared" si="2768"/>
        <v>49.8</v>
      </c>
      <c r="AA1065" s="11">
        <f t="shared" si="2769"/>
        <v>0</v>
      </c>
      <c r="AB1065" s="53">
        <f t="shared" si="2770"/>
        <v>0.23595427540026381</v>
      </c>
      <c r="AC1065" s="63" t="s">
        <v>204</v>
      </c>
    </row>
    <row r="1066" spans="1:46">
      <c r="A1066" s="11">
        <v>1066</v>
      </c>
      <c r="B1066" s="57">
        <v>44934</v>
      </c>
      <c r="C1066" s="54">
        <v>0.35416666666666669</v>
      </c>
      <c r="D1066" s="53">
        <v>3.2</v>
      </c>
      <c r="E1066" s="53">
        <v>14.2</v>
      </c>
      <c r="F1066" s="53">
        <v>0</v>
      </c>
      <c r="G1066" s="53">
        <v>4.3</v>
      </c>
      <c r="H1066" s="53">
        <v>9.7000000000000003E-2</v>
      </c>
      <c r="I1066" s="53">
        <v>0.6</v>
      </c>
      <c r="J1066" s="53" t="s">
        <v>154</v>
      </c>
      <c r="K1066" s="53">
        <v>0.8</v>
      </c>
      <c r="L1066" s="53" t="s">
        <v>161</v>
      </c>
      <c r="M1066" s="54">
        <v>0.35253472222222221</v>
      </c>
      <c r="N1066" s="53">
        <v>1.2</v>
      </c>
      <c r="O1066" s="53" t="s">
        <v>161</v>
      </c>
      <c r="P1066" s="54">
        <v>0.34725694444444444</v>
      </c>
      <c r="Q1066" s="53">
        <v>0</v>
      </c>
      <c r="R1066" s="53" t="s">
        <v>154</v>
      </c>
      <c r="S1066" s="53">
        <v>0.3</v>
      </c>
      <c r="T1066" s="53">
        <v>79.7</v>
      </c>
      <c r="U1066" s="53">
        <v>331</v>
      </c>
      <c r="V1066" s="53">
        <v>184801</v>
      </c>
      <c r="W1066" s="53">
        <v>308</v>
      </c>
      <c r="X1066" s="53">
        <v>0.58299999999999996</v>
      </c>
      <c r="Y1066" s="53">
        <v>19.22</v>
      </c>
      <c r="Z1066" s="11">
        <f t="shared" si="2768"/>
        <v>58.2</v>
      </c>
      <c r="AA1066" s="11">
        <f t="shared" si="2769"/>
        <v>0</v>
      </c>
      <c r="AB1066" s="53">
        <f t="shared" si="2770"/>
        <v>0.23595427540026381</v>
      </c>
      <c r="AC1066" s="63" t="s">
        <v>204</v>
      </c>
    </row>
    <row r="1067" spans="1:46">
      <c r="A1067" s="11">
        <v>1067</v>
      </c>
      <c r="B1067" s="57">
        <v>44934</v>
      </c>
      <c r="C1067" s="54">
        <v>0.3611111111111111</v>
      </c>
      <c r="D1067" s="53">
        <v>4.0999999999999996</v>
      </c>
      <c r="E1067" s="53">
        <v>14.8</v>
      </c>
      <c r="F1067" s="53">
        <v>0</v>
      </c>
      <c r="G1067" s="53">
        <v>5.3</v>
      </c>
      <c r="H1067" s="53">
        <v>0.114</v>
      </c>
      <c r="I1067" s="53">
        <v>0</v>
      </c>
      <c r="J1067" s="53" t="s">
        <v>161</v>
      </c>
      <c r="K1067" s="53">
        <v>0.6</v>
      </c>
      <c r="L1067" s="53" t="s">
        <v>154</v>
      </c>
      <c r="M1067" s="54">
        <v>0.35417824074074072</v>
      </c>
      <c r="N1067" s="53">
        <v>0.4</v>
      </c>
      <c r="O1067" s="53" t="s">
        <v>161</v>
      </c>
      <c r="P1067" s="54">
        <v>0.35934027777777783</v>
      </c>
      <c r="Q1067" s="53">
        <v>0</v>
      </c>
      <c r="R1067" s="53" t="s">
        <v>161</v>
      </c>
      <c r="S1067" s="53">
        <v>0.1</v>
      </c>
      <c r="T1067" s="53">
        <v>75.8</v>
      </c>
      <c r="U1067" s="53">
        <v>387</v>
      </c>
      <c r="V1067" s="53">
        <v>216708</v>
      </c>
      <c r="W1067" s="53">
        <v>361</v>
      </c>
      <c r="X1067" s="53">
        <v>0.58399999999999996</v>
      </c>
      <c r="Y1067" s="53">
        <v>19.29</v>
      </c>
      <c r="Z1067" s="11">
        <f t="shared" si="2768"/>
        <v>68.400000000000006</v>
      </c>
      <c r="AA1067" s="11">
        <f t="shared" si="2769"/>
        <v>0</v>
      </c>
      <c r="AB1067" s="53">
        <f t="shared" si="2770"/>
        <v>0.23650767195036898</v>
      </c>
      <c r="AC1067" s="63" t="s">
        <v>204</v>
      </c>
    </row>
    <row r="1068" spans="1:46">
      <c r="A1068" s="11">
        <v>1068</v>
      </c>
      <c r="B1068" s="57">
        <v>44934</v>
      </c>
      <c r="C1068" s="54">
        <v>0.36805555555555558</v>
      </c>
      <c r="D1068" s="53">
        <v>5</v>
      </c>
      <c r="E1068" s="53">
        <v>14.8</v>
      </c>
      <c r="F1068" s="53">
        <v>0</v>
      </c>
      <c r="G1068" s="53">
        <v>5.7</v>
      </c>
      <c r="H1068" s="53">
        <v>0.127</v>
      </c>
      <c r="I1068" s="53">
        <v>0.4</v>
      </c>
      <c r="J1068" s="53" t="s">
        <v>149</v>
      </c>
      <c r="K1068" s="53">
        <v>0.4</v>
      </c>
      <c r="L1068" s="53" t="s">
        <v>162</v>
      </c>
      <c r="M1068" s="54">
        <v>0.36758101851851849</v>
      </c>
      <c r="N1068" s="53">
        <v>1.4</v>
      </c>
      <c r="O1068" s="53" t="s">
        <v>147</v>
      </c>
      <c r="P1068" s="54">
        <v>0.36400462962962959</v>
      </c>
      <c r="Q1068" s="53">
        <v>0</v>
      </c>
      <c r="R1068" s="53" t="s">
        <v>149</v>
      </c>
      <c r="S1068" s="53">
        <v>0.4</v>
      </c>
      <c r="T1068" s="53">
        <v>72.5</v>
      </c>
      <c r="U1068" s="53">
        <v>438</v>
      </c>
      <c r="V1068" s="53">
        <v>245153</v>
      </c>
      <c r="W1068" s="53">
        <v>409</v>
      </c>
      <c r="X1068" s="53">
        <v>0.58299999999999996</v>
      </c>
      <c r="Y1068" s="53">
        <v>19.309999999999999</v>
      </c>
      <c r="Z1068" s="11">
        <f t="shared" si="2768"/>
        <v>76.2</v>
      </c>
      <c r="AA1068" s="11">
        <f t="shared" si="2769"/>
        <v>0</v>
      </c>
      <c r="AB1068" s="53">
        <f t="shared" si="2770"/>
        <v>0.23595427540026381</v>
      </c>
      <c r="AC1068" s="63" t="s">
        <v>204</v>
      </c>
    </row>
    <row r="1069" spans="1:46">
      <c r="A1069" s="11">
        <v>1069</v>
      </c>
      <c r="B1069" s="57">
        <v>44934</v>
      </c>
      <c r="C1069" s="54">
        <v>0.375</v>
      </c>
      <c r="D1069" s="53">
        <v>6.1</v>
      </c>
      <c r="E1069" s="53">
        <v>14.8</v>
      </c>
      <c r="F1069" s="53">
        <v>0</v>
      </c>
      <c r="G1069" s="53">
        <v>6.2</v>
      </c>
      <c r="H1069" s="53">
        <v>0.13800000000000001</v>
      </c>
      <c r="I1069" s="53">
        <v>0.6</v>
      </c>
      <c r="J1069" s="53" t="s">
        <v>149</v>
      </c>
      <c r="K1069" s="53">
        <v>0.6</v>
      </c>
      <c r="L1069" s="53" t="s">
        <v>149</v>
      </c>
      <c r="M1069" s="54">
        <v>0.375</v>
      </c>
      <c r="N1069" s="53">
        <v>1.1000000000000001</v>
      </c>
      <c r="O1069" s="53" t="s">
        <v>149</v>
      </c>
      <c r="P1069" s="54">
        <v>0.37233796296296301</v>
      </c>
      <c r="Q1069" s="53">
        <v>0.7</v>
      </c>
      <c r="R1069" s="53" t="s">
        <v>149</v>
      </c>
      <c r="S1069" s="53">
        <v>0.3</v>
      </c>
      <c r="T1069" s="53">
        <v>68.900000000000006</v>
      </c>
      <c r="U1069" s="53">
        <v>490</v>
      </c>
      <c r="V1069" s="53">
        <v>278227</v>
      </c>
      <c r="W1069" s="53">
        <v>464</v>
      </c>
      <c r="X1069" s="53">
        <v>0.58299999999999996</v>
      </c>
      <c r="Y1069" s="53">
        <v>19.27</v>
      </c>
      <c r="Z1069" s="11">
        <f t="shared" si="2768"/>
        <v>82.800000000000011</v>
      </c>
      <c r="AA1069" s="11">
        <f t="shared" si="2769"/>
        <v>0</v>
      </c>
      <c r="AB1069" s="53">
        <f t="shared" si="2770"/>
        <v>0.23595427540026381</v>
      </c>
      <c r="AC1069" s="63" t="s">
        <v>204</v>
      </c>
      <c r="AE1069" s="11">
        <f t="shared" ref="AE1069" si="2867">SUM(F1069:F1074)</f>
        <v>0</v>
      </c>
      <c r="AF1069" s="11">
        <f t="shared" ref="AF1069" si="2868">AVERAGE(AB1069:AB1074)</f>
        <v>0.23595427540026384</v>
      </c>
      <c r="AG1069" s="11">
        <f t="shared" ref="AG1069" si="2869">AVERAGE(G1069:G1074)</f>
        <v>8.2999999999999989</v>
      </c>
      <c r="AH1069" s="11" t="e">
        <f t="shared" ref="AH1069" si="2870">AVERAGE(AC1069:AC1074)</f>
        <v>#DIV/0!</v>
      </c>
      <c r="AI1069" s="11">
        <f t="shared" ref="AI1069" si="2871">AVERAGE(T1069:T1074)</f>
        <v>60.783333333333331</v>
      </c>
      <c r="AJ1069" s="11">
        <f t="shared" ref="AJ1069" si="2872">SUMIF(H1069:H1074,"&gt;0",H1069:H1074)</f>
        <v>1.071</v>
      </c>
      <c r="AK1069" s="17">
        <f t="shared" ref="AK1069" si="2873">SUM(AA1069:AA1074)/60</f>
        <v>0.33333333333333331</v>
      </c>
      <c r="AL1069" s="17">
        <f t="shared" ref="AL1069" si="2874">SUM(V1069:V1074)</f>
        <v>2113157</v>
      </c>
      <c r="AM1069" s="17">
        <f t="shared" ref="AM1069" si="2875">AVERAGE(W1069:W1074)</f>
        <v>587</v>
      </c>
      <c r="AN1069" s="11">
        <f t="shared" ref="AN1069" si="2876">AVERAGE(I1069:I1074)</f>
        <v>0.48333333333333334</v>
      </c>
      <c r="AO1069" s="11">
        <f t="shared" ref="AO1069" si="2877">MAX(K1069:K1074)</f>
        <v>1.4</v>
      </c>
      <c r="AP1069" s="13" t="str">
        <f t="shared" ref="AP1069" ca="1" si="2878">INDIRECT(ADDRESS(MATCH(AO1069,K1069:K1074,0)+A1069-1,12))</f>
        <v>SSW</v>
      </c>
      <c r="AQ1069" s="13">
        <f t="shared" ref="AQ1069" ca="1" si="2879">INDIRECT(ADDRESS(MATCH(AO1069,K1069:K1074,0)+A1069-1,13))</f>
        <v>0.40972222222222227</v>
      </c>
      <c r="AR1069" s="11">
        <f t="shared" ref="AR1069" si="2880">MAX(N1069:N1074)</f>
        <v>2.6</v>
      </c>
      <c r="AS1069" s="13" t="str">
        <f t="shared" ref="AS1069" ca="1" si="2881">INDIRECT(ADDRESS(MATCH(AR1069,N1069:N1074,0)+A1069-1,15))</f>
        <v>S</v>
      </c>
      <c r="AT1069" s="13">
        <f t="shared" ref="AT1069" ca="1" si="2882">INDIRECT(ADDRESS(MATCH(AR1069,N1069:N1074,0)+A1069-1,16))</f>
        <v>0.40733796296296299</v>
      </c>
    </row>
    <row r="1070" spans="1:46">
      <c r="A1070" s="11">
        <v>1070</v>
      </c>
      <c r="B1070" s="57">
        <v>44934</v>
      </c>
      <c r="C1070" s="54">
        <v>0.38194444444444442</v>
      </c>
      <c r="D1070" s="53">
        <v>7.2</v>
      </c>
      <c r="E1070" s="53">
        <v>14.7</v>
      </c>
      <c r="F1070" s="53">
        <v>0</v>
      </c>
      <c r="G1070" s="53">
        <v>6.8</v>
      </c>
      <c r="H1070" s="53">
        <v>0.159</v>
      </c>
      <c r="I1070" s="53">
        <v>0.2</v>
      </c>
      <c r="J1070" s="53" t="s">
        <v>148</v>
      </c>
      <c r="K1070" s="53">
        <v>0.7</v>
      </c>
      <c r="L1070" s="53" t="s">
        <v>149</v>
      </c>
      <c r="M1070" s="54">
        <v>0.37637731481481485</v>
      </c>
      <c r="N1070" s="53">
        <v>0.8</v>
      </c>
      <c r="O1070" s="53" t="s">
        <v>149</v>
      </c>
      <c r="P1070" s="54">
        <v>0.37511574074074078</v>
      </c>
      <c r="Q1070" s="53">
        <v>0.5</v>
      </c>
      <c r="R1070" s="53" t="s">
        <v>151</v>
      </c>
      <c r="S1070" s="53">
        <v>0.2</v>
      </c>
      <c r="T1070" s="53">
        <v>67.599999999999994</v>
      </c>
      <c r="U1070" s="53">
        <v>541</v>
      </c>
      <c r="V1070" s="53">
        <v>307523</v>
      </c>
      <c r="W1070" s="53">
        <v>513</v>
      </c>
      <c r="X1070" s="53">
        <v>0.58299999999999996</v>
      </c>
      <c r="Y1070" s="53">
        <v>19.3</v>
      </c>
      <c r="Z1070" s="11">
        <f t="shared" si="2768"/>
        <v>95.4</v>
      </c>
      <c r="AA1070" s="11">
        <f t="shared" si="2769"/>
        <v>0</v>
      </c>
      <c r="AB1070" s="53">
        <f t="shared" si="2770"/>
        <v>0.23595427540026381</v>
      </c>
      <c r="AC1070" s="63" t="s">
        <v>204</v>
      </c>
    </row>
    <row r="1071" spans="1:46">
      <c r="A1071" s="11">
        <v>1071</v>
      </c>
      <c r="B1071" s="57">
        <v>44934</v>
      </c>
      <c r="C1071" s="54">
        <v>0.3888888888888889</v>
      </c>
      <c r="D1071" s="53">
        <v>8.3000000000000007</v>
      </c>
      <c r="E1071" s="53">
        <v>14.7</v>
      </c>
      <c r="F1071" s="53">
        <v>0</v>
      </c>
      <c r="G1071" s="53">
        <v>8.5</v>
      </c>
      <c r="H1071" s="53">
        <v>0.17499999999999999</v>
      </c>
      <c r="I1071" s="53">
        <v>0</v>
      </c>
      <c r="J1071" s="53" t="s">
        <v>159</v>
      </c>
      <c r="K1071" s="53">
        <v>0.2</v>
      </c>
      <c r="L1071" s="53" t="s">
        <v>148</v>
      </c>
      <c r="M1071" s="54">
        <v>0.38195601851851851</v>
      </c>
      <c r="N1071" s="53">
        <v>0.6</v>
      </c>
      <c r="O1071" s="53" t="s">
        <v>151</v>
      </c>
      <c r="P1071" s="54">
        <v>0.3820601851851852</v>
      </c>
      <c r="Q1071" s="53">
        <v>0</v>
      </c>
      <c r="R1071" s="53" t="s">
        <v>159</v>
      </c>
      <c r="S1071" s="53">
        <v>0.1</v>
      </c>
      <c r="T1071" s="53">
        <v>63.6</v>
      </c>
      <c r="U1071" s="53">
        <v>591</v>
      </c>
      <c r="V1071" s="53">
        <v>330265</v>
      </c>
      <c r="W1071" s="53">
        <v>550</v>
      </c>
      <c r="X1071" s="53">
        <v>0.58299999999999996</v>
      </c>
      <c r="Y1071" s="53">
        <v>19.309999999999999</v>
      </c>
      <c r="Z1071" s="11">
        <f t="shared" si="2768"/>
        <v>105.00000000000001</v>
      </c>
      <c r="AA1071" s="11">
        <f t="shared" si="2769"/>
        <v>0</v>
      </c>
      <c r="AB1071" s="53">
        <f t="shared" si="2770"/>
        <v>0.23595427540026381</v>
      </c>
      <c r="AC1071" s="63" t="s">
        <v>204</v>
      </c>
    </row>
    <row r="1072" spans="1:46">
      <c r="A1072" s="11">
        <v>1072</v>
      </c>
      <c r="B1072" s="57">
        <v>44934</v>
      </c>
      <c r="C1072" s="54">
        <v>0.39583333333333331</v>
      </c>
      <c r="D1072" s="53">
        <v>9.6999999999999993</v>
      </c>
      <c r="E1072" s="53">
        <v>14.7</v>
      </c>
      <c r="F1072" s="53">
        <v>0</v>
      </c>
      <c r="G1072" s="53">
        <v>9.6999999999999993</v>
      </c>
      <c r="H1072" s="53">
        <v>0.184</v>
      </c>
      <c r="I1072" s="53">
        <v>0.2</v>
      </c>
      <c r="J1072" s="53" t="s">
        <v>161</v>
      </c>
      <c r="K1072" s="53">
        <v>0.2</v>
      </c>
      <c r="L1072" s="53" t="s">
        <v>161</v>
      </c>
      <c r="M1072" s="54">
        <v>0.39583333333333331</v>
      </c>
      <c r="N1072" s="53">
        <v>0.8</v>
      </c>
      <c r="O1072" s="53" t="s">
        <v>154</v>
      </c>
      <c r="P1072" s="54">
        <v>0.39140046296296299</v>
      </c>
      <c r="Q1072" s="53">
        <v>0.3</v>
      </c>
      <c r="R1072" s="53" t="s">
        <v>158</v>
      </c>
      <c r="S1072" s="53">
        <v>0.3</v>
      </c>
      <c r="T1072" s="53">
        <v>59.6</v>
      </c>
      <c r="U1072" s="53">
        <v>613</v>
      </c>
      <c r="V1072" s="53">
        <v>370756</v>
      </c>
      <c r="W1072" s="53">
        <v>618</v>
      </c>
      <c r="X1072" s="53">
        <v>0.58299999999999996</v>
      </c>
      <c r="Y1072" s="53">
        <v>19.3</v>
      </c>
      <c r="Z1072" s="11">
        <f t="shared" si="2768"/>
        <v>110.39999999999999</v>
      </c>
      <c r="AA1072" s="11">
        <f t="shared" si="2769"/>
        <v>0</v>
      </c>
      <c r="AB1072" s="53">
        <f t="shared" si="2770"/>
        <v>0.23595427540026381</v>
      </c>
      <c r="AC1072" s="63" t="s">
        <v>204</v>
      </c>
    </row>
    <row r="1073" spans="1:46">
      <c r="A1073" s="11">
        <v>1073</v>
      </c>
      <c r="B1073" s="57">
        <v>44934</v>
      </c>
      <c r="C1073" s="54">
        <v>0.40277777777777773</v>
      </c>
      <c r="D1073" s="53">
        <v>10.9</v>
      </c>
      <c r="E1073" s="53">
        <v>14.7</v>
      </c>
      <c r="F1073" s="53">
        <v>0</v>
      </c>
      <c r="G1073" s="53">
        <v>9.1999999999999993</v>
      </c>
      <c r="H1073" s="53">
        <v>0.20100000000000001</v>
      </c>
      <c r="I1073" s="53">
        <v>0.5</v>
      </c>
      <c r="J1073" s="53" t="s">
        <v>156</v>
      </c>
      <c r="K1073" s="53">
        <v>0.5</v>
      </c>
      <c r="L1073" s="53" t="s">
        <v>156</v>
      </c>
      <c r="M1073" s="54">
        <v>0.40265046296296297</v>
      </c>
      <c r="N1073" s="53">
        <v>2.1</v>
      </c>
      <c r="O1073" s="53" t="s">
        <v>159</v>
      </c>
      <c r="P1073" s="54">
        <v>0.40079861111111109</v>
      </c>
      <c r="Q1073" s="53">
        <v>0</v>
      </c>
      <c r="R1073" s="53" t="s">
        <v>159</v>
      </c>
      <c r="S1073" s="53">
        <v>0.5</v>
      </c>
      <c r="T1073" s="53">
        <v>52.2</v>
      </c>
      <c r="U1073" s="53">
        <v>703</v>
      </c>
      <c r="V1073" s="53">
        <v>394477</v>
      </c>
      <c r="W1073" s="53">
        <v>657</v>
      </c>
      <c r="X1073" s="53">
        <v>0.58299999999999996</v>
      </c>
      <c r="Y1073" s="53">
        <v>19.3</v>
      </c>
      <c r="Z1073" s="11">
        <f t="shared" si="2768"/>
        <v>120.6</v>
      </c>
      <c r="AA1073" s="11">
        <f t="shared" si="2769"/>
        <v>10</v>
      </c>
      <c r="AB1073" s="53">
        <f t="shared" si="2770"/>
        <v>0.23595427540026381</v>
      </c>
      <c r="AC1073" s="63" t="s">
        <v>204</v>
      </c>
    </row>
    <row r="1074" spans="1:46">
      <c r="A1074" s="11">
        <v>1074</v>
      </c>
      <c r="B1074" s="57">
        <v>44934</v>
      </c>
      <c r="C1074" s="54">
        <v>0.40972222222222227</v>
      </c>
      <c r="D1074" s="53">
        <v>12.1</v>
      </c>
      <c r="E1074" s="53">
        <v>14.7</v>
      </c>
      <c r="F1074" s="53">
        <v>0</v>
      </c>
      <c r="G1074" s="53">
        <v>9.4</v>
      </c>
      <c r="H1074" s="53">
        <v>0.214</v>
      </c>
      <c r="I1074" s="53">
        <v>1.4</v>
      </c>
      <c r="J1074" s="53" t="s">
        <v>156</v>
      </c>
      <c r="K1074" s="53">
        <v>1.4</v>
      </c>
      <c r="L1074" s="53" t="s">
        <v>156</v>
      </c>
      <c r="M1074" s="54">
        <v>0.40972222222222227</v>
      </c>
      <c r="N1074" s="53">
        <v>2.6</v>
      </c>
      <c r="O1074" s="53" t="s">
        <v>153</v>
      </c>
      <c r="P1074" s="54">
        <v>0.40733796296296299</v>
      </c>
      <c r="Q1074" s="53">
        <v>2</v>
      </c>
      <c r="R1074" s="53" t="s">
        <v>153</v>
      </c>
      <c r="S1074" s="53">
        <v>0.5</v>
      </c>
      <c r="T1074" s="53">
        <v>52.8</v>
      </c>
      <c r="U1074" s="53">
        <v>740</v>
      </c>
      <c r="V1074" s="53">
        <v>431909</v>
      </c>
      <c r="W1074" s="53">
        <v>720</v>
      </c>
      <c r="X1074" s="53">
        <v>0.58299999999999996</v>
      </c>
      <c r="Y1074" s="53">
        <v>19.28</v>
      </c>
      <c r="Z1074" s="11">
        <f t="shared" si="2768"/>
        <v>128.39999999999998</v>
      </c>
      <c r="AA1074" s="11">
        <f t="shared" si="2769"/>
        <v>10</v>
      </c>
      <c r="AB1074" s="53">
        <f t="shared" si="2770"/>
        <v>0.23595427540026381</v>
      </c>
      <c r="AC1074" s="63" t="s">
        <v>204</v>
      </c>
    </row>
    <row r="1075" spans="1:46">
      <c r="A1075" s="11">
        <v>1075</v>
      </c>
      <c r="B1075" s="57">
        <v>44934</v>
      </c>
      <c r="C1075" s="54">
        <v>0.41666666666666669</v>
      </c>
      <c r="D1075" s="53">
        <v>13.2</v>
      </c>
      <c r="E1075" s="53">
        <v>14.6</v>
      </c>
      <c r="F1075" s="53">
        <v>0</v>
      </c>
      <c r="G1075" s="53">
        <v>9.6</v>
      </c>
      <c r="H1075" s="53">
        <v>0.22700000000000001</v>
      </c>
      <c r="I1075" s="53">
        <v>1.4</v>
      </c>
      <c r="J1075" s="53" t="s">
        <v>156</v>
      </c>
      <c r="K1075" s="53">
        <v>1.5</v>
      </c>
      <c r="L1075" s="53" t="s">
        <v>156</v>
      </c>
      <c r="M1075" s="54">
        <v>0.41020833333333334</v>
      </c>
      <c r="N1075" s="53">
        <v>2.5</v>
      </c>
      <c r="O1075" s="53" t="s">
        <v>153</v>
      </c>
      <c r="P1075" s="54">
        <v>0.41491898148148149</v>
      </c>
      <c r="Q1075" s="53">
        <v>1.6</v>
      </c>
      <c r="R1075" s="53" t="s">
        <v>159</v>
      </c>
      <c r="S1075" s="53">
        <v>0.5</v>
      </c>
      <c r="T1075" s="53">
        <v>51.9</v>
      </c>
      <c r="U1075" s="53">
        <v>777</v>
      </c>
      <c r="V1075" s="53">
        <v>452624</v>
      </c>
      <c r="W1075" s="53">
        <v>754</v>
      </c>
      <c r="X1075" s="53">
        <v>0.58299999999999996</v>
      </c>
      <c r="Y1075" s="53">
        <v>19.28</v>
      </c>
      <c r="Z1075" s="11">
        <f t="shared" si="2768"/>
        <v>136.19999999999999</v>
      </c>
      <c r="AA1075" s="11">
        <f t="shared" si="2769"/>
        <v>10</v>
      </c>
      <c r="AB1075" s="53">
        <f t="shared" si="2770"/>
        <v>0.23595427540026381</v>
      </c>
      <c r="AC1075" s="63" t="s">
        <v>204</v>
      </c>
      <c r="AE1075" s="11">
        <f t="shared" ref="AE1075" si="2883">SUM(F1075:F1080)</f>
        <v>0</v>
      </c>
      <c r="AF1075" s="11">
        <f t="shared" ref="AF1075" si="2884">AVERAGE(AB1075:AB1080)</f>
        <v>0.23549378880171989</v>
      </c>
      <c r="AG1075" s="11">
        <f t="shared" ref="AG1075" si="2885">AVERAGE(G1075:G1080)</f>
        <v>9.7499999999999982</v>
      </c>
      <c r="AH1075" s="11" t="e">
        <f t="shared" ref="AH1075" si="2886">AVERAGE(AC1075:AC1080)</f>
        <v>#DIV/0!</v>
      </c>
      <c r="AI1075" s="11">
        <f t="shared" ref="AI1075" si="2887">AVERAGE(T1075:T1080)</f>
        <v>49.733333333333327</v>
      </c>
      <c r="AJ1075" s="11">
        <f t="shared" ref="AJ1075" si="2888">SUMIF(H1075:H1080,"&gt;0",H1075:H1080)</f>
        <v>1.5469999999999999</v>
      </c>
      <c r="AK1075" s="17">
        <f t="shared" ref="AK1075" si="2889">SUM(AA1075:AA1080)/60</f>
        <v>1</v>
      </c>
      <c r="AL1075" s="17">
        <f t="shared" ref="AL1075" si="2890">SUM(V1075:V1080)</f>
        <v>3096083</v>
      </c>
      <c r="AM1075" s="17">
        <f t="shared" ref="AM1075" si="2891">AVERAGE(W1075:W1080)</f>
        <v>860</v>
      </c>
      <c r="AN1075" s="11">
        <f t="shared" ref="AN1075" si="2892">AVERAGE(I1075:I1080)</f>
        <v>1.7833333333333332</v>
      </c>
      <c r="AO1075" s="11">
        <f t="shared" ref="AO1075" si="2893">MAX(K1075:K1080)</f>
        <v>2.6</v>
      </c>
      <c r="AP1075" s="13" t="str">
        <f t="shared" ref="AP1075" ca="1" si="2894">INDIRECT(ADDRESS(MATCH(AO1075,K1075:K1080,0)+A1075-1,12))</f>
        <v>WSW</v>
      </c>
      <c r="AQ1075" s="13">
        <f t="shared" ref="AQ1075" ca="1" si="2895">INDIRECT(ADDRESS(MATCH(AO1075,K1075:K1080,0)+A1075-1,13))</f>
        <v>0.4513888888888889</v>
      </c>
      <c r="AR1075" s="11">
        <f t="shared" ref="AR1075" si="2896">MAX(N1075:N1080)</f>
        <v>4</v>
      </c>
      <c r="AS1075" s="13" t="str">
        <f t="shared" ref="AS1075" ca="1" si="2897">INDIRECT(ADDRESS(MATCH(AR1075,N1075:N1080,0)+A1075-1,15))</f>
        <v>SW</v>
      </c>
      <c r="AT1075" s="13">
        <f t="shared" ref="AT1075" ca="1" si="2898">INDIRECT(ADDRESS(MATCH(AR1075,N1075:N1080,0)+A1075-1,16))</f>
        <v>0.44925925925925925</v>
      </c>
    </row>
    <row r="1076" spans="1:46">
      <c r="A1076" s="11">
        <v>1076</v>
      </c>
      <c r="B1076" s="57">
        <v>44934</v>
      </c>
      <c r="C1076" s="54">
        <v>0.4236111111111111</v>
      </c>
      <c r="D1076" s="53">
        <v>14.1</v>
      </c>
      <c r="E1076" s="53">
        <v>14.6</v>
      </c>
      <c r="F1076" s="53">
        <v>0</v>
      </c>
      <c r="G1076" s="53">
        <v>9.8000000000000007</v>
      </c>
      <c r="H1076" s="53">
        <v>0.24099999999999999</v>
      </c>
      <c r="I1076" s="53">
        <v>1.7</v>
      </c>
      <c r="J1076" s="53" t="s">
        <v>153</v>
      </c>
      <c r="K1076" s="53">
        <v>1.8</v>
      </c>
      <c r="L1076" s="53" t="s">
        <v>153</v>
      </c>
      <c r="M1076" s="54">
        <v>0.42069444444444443</v>
      </c>
      <c r="N1076" s="53">
        <v>2.9</v>
      </c>
      <c r="O1076" s="53" t="s">
        <v>153</v>
      </c>
      <c r="P1076" s="54">
        <v>0.41719907407407408</v>
      </c>
      <c r="Q1076" s="53">
        <v>1.9</v>
      </c>
      <c r="R1076" s="53" t="s">
        <v>159</v>
      </c>
      <c r="S1076" s="53">
        <v>0.4</v>
      </c>
      <c r="T1076" s="53">
        <v>51.2</v>
      </c>
      <c r="U1076" s="53">
        <v>834</v>
      </c>
      <c r="V1076" s="53">
        <v>481662</v>
      </c>
      <c r="W1076" s="53">
        <v>803</v>
      </c>
      <c r="X1076" s="53">
        <v>0.58199999999999996</v>
      </c>
      <c r="Y1076" s="53">
        <v>19.309999999999999</v>
      </c>
      <c r="Z1076" s="11">
        <f t="shared" si="2768"/>
        <v>144.6</v>
      </c>
      <c r="AA1076" s="11">
        <f t="shared" si="2769"/>
        <v>10</v>
      </c>
      <c r="AB1076" s="53">
        <f t="shared" si="2770"/>
        <v>0.23540169148201107</v>
      </c>
      <c r="AC1076" s="63" t="s">
        <v>204</v>
      </c>
    </row>
    <row r="1077" spans="1:46">
      <c r="A1077" s="11">
        <v>1077</v>
      </c>
      <c r="B1077" s="57">
        <v>44934</v>
      </c>
      <c r="C1077" s="54">
        <v>0.43055555555555558</v>
      </c>
      <c r="D1077" s="53">
        <v>14.7</v>
      </c>
      <c r="E1077" s="53">
        <v>14.6</v>
      </c>
      <c r="F1077" s="53">
        <v>0</v>
      </c>
      <c r="G1077" s="53">
        <v>9.5</v>
      </c>
      <c r="H1077" s="53">
        <v>0.25600000000000001</v>
      </c>
      <c r="I1077" s="53">
        <v>1.7</v>
      </c>
      <c r="J1077" s="53" t="s">
        <v>153</v>
      </c>
      <c r="K1077" s="53">
        <v>1.7</v>
      </c>
      <c r="L1077" s="53" t="s">
        <v>153</v>
      </c>
      <c r="M1077" s="54">
        <v>0.42369212962962965</v>
      </c>
      <c r="N1077" s="53">
        <v>2.6</v>
      </c>
      <c r="O1077" s="53" t="s">
        <v>159</v>
      </c>
      <c r="P1077" s="54">
        <v>0.43023148148148144</v>
      </c>
      <c r="Q1077" s="53">
        <v>2.2999999999999998</v>
      </c>
      <c r="R1077" s="53" t="s">
        <v>159</v>
      </c>
      <c r="S1077" s="53">
        <v>0.5</v>
      </c>
      <c r="T1077" s="53">
        <v>49.1</v>
      </c>
      <c r="U1077" s="53">
        <v>871</v>
      </c>
      <c r="V1077" s="53">
        <v>513531</v>
      </c>
      <c r="W1077" s="53">
        <v>856</v>
      </c>
      <c r="X1077" s="53">
        <v>0.58199999999999996</v>
      </c>
      <c r="Y1077" s="53">
        <v>19.32</v>
      </c>
      <c r="Z1077" s="11">
        <f t="shared" si="2768"/>
        <v>153.60000000000002</v>
      </c>
      <c r="AA1077" s="11">
        <f t="shared" si="2769"/>
        <v>10</v>
      </c>
      <c r="AB1077" s="53">
        <f t="shared" si="2770"/>
        <v>0.23540169148201107</v>
      </c>
      <c r="AC1077" s="63" t="s">
        <v>204</v>
      </c>
    </row>
    <row r="1078" spans="1:46">
      <c r="A1078" s="11">
        <v>1078</v>
      </c>
      <c r="B1078" s="57">
        <v>44934</v>
      </c>
      <c r="C1078" s="54">
        <v>0.4375</v>
      </c>
      <c r="D1078" s="53">
        <v>15.4</v>
      </c>
      <c r="E1078" s="53">
        <v>14.6</v>
      </c>
      <c r="F1078" s="53">
        <v>0</v>
      </c>
      <c r="G1078" s="53">
        <v>9.6999999999999993</v>
      </c>
      <c r="H1078" s="53">
        <v>0.26400000000000001</v>
      </c>
      <c r="I1078" s="53">
        <v>1.4</v>
      </c>
      <c r="J1078" s="53" t="s">
        <v>156</v>
      </c>
      <c r="K1078" s="53">
        <v>1.7</v>
      </c>
      <c r="L1078" s="53" t="s">
        <v>153</v>
      </c>
      <c r="M1078" s="54">
        <v>0.4312037037037037</v>
      </c>
      <c r="N1078" s="53">
        <v>2.9</v>
      </c>
      <c r="O1078" s="53" t="s">
        <v>160</v>
      </c>
      <c r="P1078" s="54">
        <v>0.43482638888888886</v>
      </c>
      <c r="Q1078" s="53">
        <v>1.9</v>
      </c>
      <c r="R1078" s="53" t="s">
        <v>161</v>
      </c>
      <c r="S1078" s="53">
        <v>0.9</v>
      </c>
      <c r="T1078" s="53">
        <v>49.5</v>
      </c>
      <c r="U1078" s="53">
        <v>892</v>
      </c>
      <c r="V1078" s="53">
        <v>528000</v>
      </c>
      <c r="W1078" s="53">
        <v>880</v>
      </c>
      <c r="X1078" s="53">
        <v>0.58199999999999996</v>
      </c>
      <c r="Y1078" s="53">
        <v>19.29</v>
      </c>
      <c r="Z1078" s="11">
        <f t="shared" si="2768"/>
        <v>158.39999999999998</v>
      </c>
      <c r="AA1078" s="11">
        <f t="shared" si="2769"/>
        <v>10</v>
      </c>
      <c r="AB1078" s="53">
        <f t="shared" si="2770"/>
        <v>0.23540169148201107</v>
      </c>
      <c r="AC1078" s="63" t="s">
        <v>204</v>
      </c>
    </row>
    <row r="1079" spans="1:46">
      <c r="A1079" s="11">
        <v>1079</v>
      </c>
      <c r="B1079" s="57">
        <v>44934</v>
      </c>
      <c r="C1079" s="54">
        <v>0.44444444444444442</v>
      </c>
      <c r="D1079" s="53">
        <v>15.8</v>
      </c>
      <c r="E1079" s="53">
        <v>14.6</v>
      </c>
      <c r="F1079" s="53">
        <v>0</v>
      </c>
      <c r="G1079" s="53">
        <v>9.9</v>
      </c>
      <c r="H1079" s="53">
        <v>0.27500000000000002</v>
      </c>
      <c r="I1079" s="53">
        <v>1.9</v>
      </c>
      <c r="J1079" s="53" t="s">
        <v>161</v>
      </c>
      <c r="K1079" s="53">
        <v>1.9</v>
      </c>
      <c r="L1079" s="53" t="s">
        <v>160</v>
      </c>
      <c r="M1079" s="54">
        <v>0.44152777777777774</v>
      </c>
      <c r="N1079" s="53">
        <v>3</v>
      </c>
      <c r="O1079" s="53" t="s">
        <v>154</v>
      </c>
      <c r="P1079" s="54">
        <v>0.4430324074074074</v>
      </c>
      <c r="Q1079" s="53">
        <v>2.1</v>
      </c>
      <c r="R1079" s="53" t="s">
        <v>160</v>
      </c>
      <c r="S1079" s="53">
        <v>0.6</v>
      </c>
      <c r="T1079" s="53">
        <v>47.9</v>
      </c>
      <c r="U1079" s="53">
        <v>928</v>
      </c>
      <c r="V1079" s="53">
        <v>550334</v>
      </c>
      <c r="W1079" s="53">
        <v>917</v>
      </c>
      <c r="X1079" s="53">
        <v>0.58199999999999996</v>
      </c>
      <c r="Y1079" s="53">
        <v>19.260000000000002</v>
      </c>
      <c r="Z1079" s="11">
        <f t="shared" si="2768"/>
        <v>165</v>
      </c>
      <c r="AA1079" s="11">
        <f t="shared" si="2769"/>
        <v>10</v>
      </c>
      <c r="AB1079" s="53">
        <f t="shared" si="2770"/>
        <v>0.23540169148201107</v>
      </c>
      <c r="AC1079" s="63" t="s">
        <v>204</v>
      </c>
    </row>
    <row r="1080" spans="1:46">
      <c r="A1080" s="11">
        <v>1080</v>
      </c>
      <c r="B1080" s="57">
        <v>44934</v>
      </c>
      <c r="C1080" s="54">
        <v>0.4513888888888889</v>
      </c>
      <c r="D1080" s="53">
        <v>16.2</v>
      </c>
      <c r="E1080" s="53">
        <v>14.2</v>
      </c>
      <c r="F1080" s="53">
        <v>0</v>
      </c>
      <c r="G1080" s="53">
        <v>10</v>
      </c>
      <c r="H1080" s="53">
        <v>0.28399999999999997</v>
      </c>
      <c r="I1080" s="53">
        <v>2.6</v>
      </c>
      <c r="J1080" s="53" t="s">
        <v>161</v>
      </c>
      <c r="K1080" s="53">
        <v>2.6</v>
      </c>
      <c r="L1080" s="53" t="s">
        <v>161</v>
      </c>
      <c r="M1080" s="54">
        <v>0.4513888888888889</v>
      </c>
      <c r="N1080" s="53">
        <v>4</v>
      </c>
      <c r="O1080" s="53" t="s">
        <v>160</v>
      </c>
      <c r="P1080" s="54">
        <v>0.44925925925925925</v>
      </c>
      <c r="Q1080" s="53">
        <v>2.9</v>
      </c>
      <c r="R1080" s="53" t="s">
        <v>154</v>
      </c>
      <c r="S1080" s="53">
        <v>0.6</v>
      </c>
      <c r="T1080" s="53">
        <v>48.8</v>
      </c>
      <c r="U1080" s="53">
        <v>966</v>
      </c>
      <c r="V1080" s="53">
        <v>569932</v>
      </c>
      <c r="W1080" s="53">
        <v>950</v>
      </c>
      <c r="X1080" s="53">
        <v>0.58199999999999996</v>
      </c>
      <c r="Y1080" s="53">
        <v>19.12</v>
      </c>
      <c r="Z1080" s="11">
        <f t="shared" si="2768"/>
        <v>170.4</v>
      </c>
      <c r="AA1080" s="11">
        <f t="shared" si="2769"/>
        <v>10</v>
      </c>
      <c r="AB1080" s="53">
        <f t="shared" si="2770"/>
        <v>0.23540169148201107</v>
      </c>
      <c r="AC1080" s="63" t="s">
        <v>204</v>
      </c>
    </row>
    <row r="1081" spans="1:46">
      <c r="A1081" s="11">
        <v>1081</v>
      </c>
      <c r="B1081" s="57">
        <v>44934</v>
      </c>
      <c r="C1081" s="54">
        <v>0.45833333333333331</v>
      </c>
      <c r="D1081" s="53">
        <v>16.3</v>
      </c>
      <c r="E1081" s="53">
        <v>14.1</v>
      </c>
      <c r="F1081" s="53">
        <v>0</v>
      </c>
      <c r="G1081" s="53">
        <v>10</v>
      </c>
      <c r="H1081" s="53">
        <v>0.29399999999999998</v>
      </c>
      <c r="I1081" s="53">
        <v>2.4</v>
      </c>
      <c r="J1081" s="53" t="s">
        <v>161</v>
      </c>
      <c r="K1081" s="53">
        <v>2.7</v>
      </c>
      <c r="L1081" s="53" t="s">
        <v>161</v>
      </c>
      <c r="M1081" s="54">
        <v>0.45263888888888887</v>
      </c>
      <c r="N1081" s="53">
        <v>4.4000000000000004</v>
      </c>
      <c r="O1081" s="53" t="s">
        <v>161</v>
      </c>
      <c r="P1081" s="54">
        <v>0.45607638888888885</v>
      </c>
      <c r="Q1081" s="53">
        <v>2.2000000000000002</v>
      </c>
      <c r="R1081" s="53" t="s">
        <v>161</v>
      </c>
      <c r="S1081" s="53">
        <v>0.6</v>
      </c>
      <c r="T1081" s="53">
        <v>51.7</v>
      </c>
      <c r="U1081" s="53">
        <v>997</v>
      </c>
      <c r="V1081" s="53">
        <v>585573</v>
      </c>
      <c r="W1081" s="53">
        <v>976</v>
      </c>
      <c r="X1081" s="53">
        <v>0.58199999999999996</v>
      </c>
      <c r="Y1081" s="53">
        <v>19.18</v>
      </c>
      <c r="Z1081" s="11">
        <f t="shared" si="2768"/>
        <v>176.4</v>
      </c>
      <c r="AA1081" s="11">
        <f t="shared" si="2769"/>
        <v>10</v>
      </c>
      <c r="AB1081" s="53">
        <f t="shared" si="2770"/>
        <v>0.23540169148201107</v>
      </c>
      <c r="AC1081" s="63" t="s">
        <v>204</v>
      </c>
      <c r="AE1081" s="11">
        <f t="shared" ref="AE1081" si="2899">SUM(F1081:F1086)</f>
        <v>0</v>
      </c>
      <c r="AF1081" s="11">
        <f t="shared" ref="AF1081" si="2900">AVERAGE(AB1081:AB1086)</f>
        <v>0.23540169148201109</v>
      </c>
      <c r="AG1081" s="11">
        <f t="shared" ref="AG1081" si="2901">AVERAGE(G1081:G1086)</f>
        <v>10.333333333333334</v>
      </c>
      <c r="AH1081" s="11" t="e">
        <f t="shared" ref="AH1081" si="2902">AVERAGE(AC1081:AC1086)</f>
        <v>#DIV/0!</v>
      </c>
      <c r="AI1081" s="11">
        <f t="shared" ref="AI1081" si="2903">AVERAGE(T1081:T1086)</f>
        <v>48.933333333333337</v>
      </c>
      <c r="AJ1081" s="11">
        <f t="shared" ref="AJ1081" si="2904">SUMIF(H1081:H1086,"&gt;0",H1081:H1086)</f>
        <v>1.843</v>
      </c>
      <c r="AK1081" s="17">
        <f t="shared" ref="AK1081" si="2905">SUM(AA1081:AA1086)/60</f>
        <v>1</v>
      </c>
      <c r="AL1081" s="17">
        <f t="shared" ref="AL1081" si="2906">SUM(V1081:V1086)</f>
        <v>3674870</v>
      </c>
      <c r="AM1081" s="17">
        <f t="shared" ref="AM1081" si="2907">AVERAGE(W1081:W1086)</f>
        <v>1020.8333333333334</v>
      </c>
      <c r="AN1081" s="11">
        <f t="shared" ref="AN1081" si="2908">AVERAGE(I1081:I1086)</f>
        <v>2.9</v>
      </c>
      <c r="AO1081" s="11">
        <f t="shared" ref="AO1081" si="2909">MAX(K1081:K1086)</f>
        <v>3.5</v>
      </c>
      <c r="AP1081" s="13" t="str">
        <f t="shared" ref="AP1081" ca="1" si="2910">INDIRECT(ADDRESS(MATCH(AO1081,K1081:K1086,0)+A1081-1,12))</f>
        <v>W</v>
      </c>
      <c r="AQ1081" s="13">
        <f t="shared" ref="AQ1081" ca="1" si="2911">INDIRECT(ADDRESS(MATCH(AO1081,K1081:K1086,0)+A1081-1,13))</f>
        <v>0.47873842592592591</v>
      </c>
      <c r="AR1081" s="11">
        <f t="shared" ref="AR1081" si="2912">MAX(N1081:N1086)</f>
        <v>5.0999999999999996</v>
      </c>
      <c r="AS1081" s="13" t="str">
        <f t="shared" ref="AS1081" ca="1" si="2913">INDIRECT(ADDRESS(MATCH(AR1081,N1081:N1086,0)+A1081-1,15))</f>
        <v>SW</v>
      </c>
      <c r="AT1081" s="13">
        <f t="shared" ref="AT1081" ca="1" si="2914">INDIRECT(ADDRESS(MATCH(AR1081,N1081:N1086,0)+A1081-1,16))</f>
        <v>0.49296296296296299</v>
      </c>
    </row>
    <row r="1082" spans="1:46">
      <c r="A1082" s="11">
        <v>1082</v>
      </c>
      <c r="B1082" s="57">
        <v>44934</v>
      </c>
      <c r="C1082" s="54">
        <v>0.46527777777777773</v>
      </c>
      <c r="D1082" s="53">
        <v>16.5</v>
      </c>
      <c r="E1082" s="53">
        <v>14.2</v>
      </c>
      <c r="F1082" s="53">
        <v>0</v>
      </c>
      <c r="G1082" s="53">
        <v>10.3</v>
      </c>
      <c r="H1082" s="53">
        <v>0.30099999999999999</v>
      </c>
      <c r="I1082" s="53">
        <v>2.5</v>
      </c>
      <c r="J1082" s="53" t="s">
        <v>154</v>
      </c>
      <c r="K1082" s="53">
        <v>2.5</v>
      </c>
      <c r="L1082" s="53" t="s">
        <v>154</v>
      </c>
      <c r="M1082" s="54">
        <v>0.46527777777777773</v>
      </c>
      <c r="N1082" s="53">
        <v>4.3</v>
      </c>
      <c r="O1082" s="53" t="s">
        <v>154</v>
      </c>
      <c r="P1082" s="54">
        <v>0.46326388888888892</v>
      </c>
      <c r="Q1082" s="53">
        <v>3.1</v>
      </c>
      <c r="R1082" s="53" t="s">
        <v>154</v>
      </c>
      <c r="S1082" s="53">
        <v>0.7</v>
      </c>
      <c r="T1082" s="53">
        <v>47.6</v>
      </c>
      <c r="U1082" s="53">
        <v>1021</v>
      </c>
      <c r="V1082" s="53">
        <v>601534</v>
      </c>
      <c r="W1082" s="53">
        <v>1003</v>
      </c>
      <c r="X1082" s="53">
        <v>0.58199999999999996</v>
      </c>
      <c r="Y1082" s="53">
        <v>19.190000000000001</v>
      </c>
      <c r="Z1082" s="11">
        <f t="shared" si="2768"/>
        <v>180.6</v>
      </c>
      <c r="AA1082" s="11">
        <f t="shared" si="2769"/>
        <v>10</v>
      </c>
      <c r="AB1082" s="53">
        <f t="shared" si="2770"/>
        <v>0.23540169148201107</v>
      </c>
      <c r="AC1082" s="63" t="s">
        <v>204</v>
      </c>
    </row>
    <row r="1083" spans="1:46">
      <c r="A1083" s="11">
        <v>1083</v>
      </c>
      <c r="B1083" s="57">
        <v>44934</v>
      </c>
      <c r="C1083" s="54">
        <v>0.47222222222222227</v>
      </c>
      <c r="D1083" s="53">
        <v>16.5</v>
      </c>
      <c r="E1083" s="53">
        <v>14.1</v>
      </c>
      <c r="F1083" s="53">
        <v>0</v>
      </c>
      <c r="G1083" s="53">
        <v>10.3</v>
      </c>
      <c r="H1083" s="53">
        <v>0.30499999999999999</v>
      </c>
      <c r="I1083" s="53">
        <v>2.8</v>
      </c>
      <c r="J1083" s="53" t="s">
        <v>161</v>
      </c>
      <c r="K1083" s="53">
        <v>2.8</v>
      </c>
      <c r="L1083" s="53" t="s">
        <v>161</v>
      </c>
      <c r="M1083" s="54">
        <v>0.47211805555555553</v>
      </c>
      <c r="N1083" s="53">
        <v>4.8</v>
      </c>
      <c r="O1083" s="53" t="s">
        <v>161</v>
      </c>
      <c r="P1083" s="54">
        <v>0.47145833333333331</v>
      </c>
      <c r="Q1083" s="53">
        <v>2.9</v>
      </c>
      <c r="R1083" s="53" t="s">
        <v>161</v>
      </c>
      <c r="S1083" s="53">
        <v>0.9</v>
      </c>
      <c r="T1083" s="53">
        <v>46.3</v>
      </c>
      <c r="U1083" s="53">
        <v>1021</v>
      </c>
      <c r="V1083" s="53">
        <v>607183</v>
      </c>
      <c r="W1083" s="53">
        <v>1012</v>
      </c>
      <c r="X1083" s="53">
        <v>0.58199999999999996</v>
      </c>
      <c r="Y1083" s="53">
        <v>19.18</v>
      </c>
      <c r="Z1083" s="11">
        <f t="shared" si="2768"/>
        <v>183</v>
      </c>
      <c r="AA1083" s="11">
        <f t="shared" si="2769"/>
        <v>10</v>
      </c>
      <c r="AB1083" s="53">
        <f t="shared" si="2770"/>
        <v>0.23540169148201107</v>
      </c>
      <c r="AC1083" s="63" t="s">
        <v>204</v>
      </c>
    </row>
    <row r="1084" spans="1:46">
      <c r="A1084" s="11">
        <v>1084</v>
      </c>
      <c r="B1084" s="57">
        <v>44934</v>
      </c>
      <c r="C1084" s="54">
        <v>0.47916666666666669</v>
      </c>
      <c r="D1084" s="53">
        <v>16.5</v>
      </c>
      <c r="E1084" s="53">
        <v>14.1</v>
      </c>
      <c r="F1084" s="53">
        <v>0</v>
      </c>
      <c r="G1084" s="53">
        <v>10.3</v>
      </c>
      <c r="H1084" s="53">
        <v>0.311</v>
      </c>
      <c r="I1084" s="53">
        <v>3.4</v>
      </c>
      <c r="J1084" s="53" t="s">
        <v>154</v>
      </c>
      <c r="K1084" s="53">
        <v>3.5</v>
      </c>
      <c r="L1084" s="53" t="s">
        <v>154</v>
      </c>
      <c r="M1084" s="54">
        <v>0.47873842592592591</v>
      </c>
      <c r="N1084" s="53">
        <v>5</v>
      </c>
      <c r="O1084" s="53" t="s">
        <v>154</v>
      </c>
      <c r="P1084" s="54">
        <v>0.47744212962962962</v>
      </c>
      <c r="Q1084" s="53">
        <v>3.5</v>
      </c>
      <c r="R1084" s="53" t="s">
        <v>154</v>
      </c>
      <c r="S1084" s="53">
        <v>0.8</v>
      </c>
      <c r="T1084" s="53">
        <v>49.6</v>
      </c>
      <c r="U1084" s="53">
        <v>1039</v>
      </c>
      <c r="V1084" s="53">
        <v>621755</v>
      </c>
      <c r="W1084" s="53">
        <v>1036</v>
      </c>
      <c r="X1084" s="53">
        <v>0.58199999999999996</v>
      </c>
      <c r="Y1084" s="53">
        <v>19.18</v>
      </c>
      <c r="Z1084" s="11">
        <f t="shared" si="2768"/>
        <v>186.6</v>
      </c>
      <c r="AA1084" s="11">
        <f t="shared" si="2769"/>
        <v>10</v>
      </c>
      <c r="AB1084" s="53">
        <f t="shared" si="2770"/>
        <v>0.23540169148201107</v>
      </c>
      <c r="AC1084" s="63" t="s">
        <v>204</v>
      </c>
    </row>
    <row r="1085" spans="1:46">
      <c r="A1085" s="11">
        <v>1085</v>
      </c>
      <c r="B1085" s="57">
        <v>44934</v>
      </c>
      <c r="C1085" s="54">
        <v>0.4861111111111111</v>
      </c>
      <c r="D1085" s="53">
        <v>16.399999999999999</v>
      </c>
      <c r="E1085" s="53">
        <v>14.1</v>
      </c>
      <c r="F1085" s="53">
        <v>0</v>
      </c>
      <c r="G1085" s="53">
        <v>10.6</v>
      </c>
      <c r="H1085" s="53">
        <v>0.316</v>
      </c>
      <c r="I1085" s="53">
        <v>2.9</v>
      </c>
      <c r="J1085" s="53" t="s">
        <v>154</v>
      </c>
      <c r="K1085" s="53">
        <v>3.4</v>
      </c>
      <c r="L1085" s="53" t="s">
        <v>154</v>
      </c>
      <c r="M1085" s="54">
        <v>0.47920138888888886</v>
      </c>
      <c r="N1085" s="53">
        <v>4.7</v>
      </c>
      <c r="O1085" s="53" t="s">
        <v>158</v>
      </c>
      <c r="P1085" s="54">
        <v>0.48055555555555557</v>
      </c>
      <c r="Q1085" s="53">
        <v>2.7</v>
      </c>
      <c r="R1085" s="53" t="s">
        <v>154</v>
      </c>
      <c r="S1085" s="53">
        <v>0.7</v>
      </c>
      <c r="T1085" s="53">
        <v>50.4</v>
      </c>
      <c r="U1085" s="53">
        <v>1057</v>
      </c>
      <c r="V1085" s="53">
        <v>628554</v>
      </c>
      <c r="W1085" s="53">
        <v>1048</v>
      </c>
      <c r="X1085" s="53">
        <v>0.58199999999999996</v>
      </c>
      <c r="Y1085" s="53">
        <v>19.170000000000002</v>
      </c>
      <c r="Z1085" s="11">
        <f t="shared" si="2768"/>
        <v>189.6</v>
      </c>
      <c r="AA1085" s="11">
        <f t="shared" si="2769"/>
        <v>10</v>
      </c>
      <c r="AB1085" s="53">
        <f t="shared" si="2770"/>
        <v>0.23540169148201107</v>
      </c>
      <c r="AC1085" s="63" t="s">
        <v>204</v>
      </c>
    </row>
    <row r="1086" spans="1:46">
      <c r="A1086" s="11">
        <v>1086</v>
      </c>
      <c r="B1086" s="57">
        <v>44934</v>
      </c>
      <c r="C1086" s="54">
        <v>0.49305555555555558</v>
      </c>
      <c r="D1086" s="53">
        <v>16.399999999999999</v>
      </c>
      <c r="E1086" s="53">
        <v>14.1</v>
      </c>
      <c r="F1086" s="53">
        <v>0</v>
      </c>
      <c r="G1086" s="53">
        <v>10.5</v>
      </c>
      <c r="H1086" s="53">
        <v>0.316</v>
      </c>
      <c r="I1086" s="53">
        <v>3.4</v>
      </c>
      <c r="J1086" s="53" t="s">
        <v>154</v>
      </c>
      <c r="K1086" s="53">
        <v>3.4</v>
      </c>
      <c r="L1086" s="53" t="s">
        <v>154</v>
      </c>
      <c r="M1086" s="54">
        <v>0.49305555555555558</v>
      </c>
      <c r="N1086" s="53">
        <v>5.0999999999999996</v>
      </c>
      <c r="O1086" s="53" t="s">
        <v>160</v>
      </c>
      <c r="P1086" s="54">
        <v>0.49296296296296299</v>
      </c>
      <c r="Q1086" s="53">
        <v>4.2</v>
      </c>
      <c r="R1086" s="53" t="s">
        <v>160</v>
      </c>
      <c r="S1086" s="53">
        <v>0.8</v>
      </c>
      <c r="T1086" s="53">
        <v>48</v>
      </c>
      <c r="U1086" s="53">
        <v>1049</v>
      </c>
      <c r="V1086" s="53">
        <v>630271</v>
      </c>
      <c r="W1086" s="53">
        <v>1050</v>
      </c>
      <c r="X1086" s="53">
        <v>0.58199999999999996</v>
      </c>
      <c r="Y1086" s="53">
        <v>19.18</v>
      </c>
      <c r="Z1086" s="11">
        <f t="shared" si="2768"/>
        <v>189.6</v>
      </c>
      <c r="AA1086" s="11">
        <f t="shared" si="2769"/>
        <v>10</v>
      </c>
      <c r="AB1086" s="53">
        <f t="shared" si="2770"/>
        <v>0.23540169148201107</v>
      </c>
      <c r="AC1086" s="63" t="s">
        <v>204</v>
      </c>
    </row>
    <row r="1087" spans="1:46">
      <c r="A1087" s="11">
        <v>1087</v>
      </c>
      <c r="B1087" s="57">
        <v>44934</v>
      </c>
      <c r="C1087" s="54">
        <v>0.5</v>
      </c>
      <c r="D1087" s="53">
        <v>16.3</v>
      </c>
      <c r="E1087" s="53">
        <v>14.1</v>
      </c>
      <c r="F1087" s="53">
        <v>0</v>
      </c>
      <c r="G1087" s="53">
        <v>10.7</v>
      </c>
      <c r="H1087" s="53">
        <v>0.316</v>
      </c>
      <c r="I1087" s="53">
        <v>3.1</v>
      </c>
      <c r="J1087" s="53" t="s">
        <v>154</v>
      </c>
      <c r="K1087" s="53">
        <v>3.4</v>
      </c>
      <c r="L1087" s="53" t="s">
        <v>154</v>
      </c>
      <c r="M1087" s="54">
        <v>0.49333333333333335</v>
      </c>
      <c r="N1087" s="53">
        <v>5.2</v>
      </c>
      <c r="O1087" s="53" t="s">
        <v>154</v>
      </c>
      <c r="P1087" s="54">
        <v>0.4962037037037037</v>
      </c>
      <c r="Q1087" s="53">
        <v>1.8</v>
      </c>
      <c r="R1087" s="53" t="s">
        <v>155</v>
      </c>
      <c r="S1087" s="53">
        <v>0.8</v>
      </c>
      <c r="T1087" s="53">
        <v>51.7</v>
      </c>
      <c r="U1087" s="53">
        <v>1053</v>
      </c>
      <c r="V1087" s="53">
        <v>629250</v>
      </c>
      <c r="W1087" s="53">
        <v>1049</v>
      </c>
      <c r="X1087" s="53">
        <v>0.58099999999999996</v>
      </c>
      <c r="Y1087" s="53">
        <v>19.18</v>
      </c>
      <c r="Z1087" s="11">
        <f t="shared" si="2768"/>
        <v>189.6</v>
      </c>
      <c r="AA1087" s="11">
        <f t="shared" si="2769"/>
        <v>10</v>
      </c>
      <c r="AB1087" s="53">
        <f t="shared" si="2770"/>
        <v>0.23484992325715498</v>
      </c>
      <c r="AC1087" s="63" t="s">
        <v>204</v>
      </c>
      <c r="AE1087" s="11">
        <f t="shared" ref="AE1087" si="2915">SUM(F1087:F1092)</f>
        <v>0</v>
      </c>
      <c r="AF1087" s="11">
        <f t="shared" ref="AF1087" si="2916">AVERAGE(AB1087:AB1092)</f>
        <v>0.23484992325715501</v>
      </c>
      <c r="AG1087" s="11">
        <f t="shared" ref="AG1087" si="2917">AVERAGE(G1087:G1092)</f>
        <v>10.799999999999999</v>
      </c>
      <c r="AH1087" s="11" t="e">
        <f t="shared" ref="AH1087" si="2918">AVERAGE(AC1087:AC1092)</f>
        <v>#DIV/0!</v>
      </c>
      <c r="AI1087" s="11">
        <f t="shared" ref="AI1087" si="2919">AVERAGE(T1087:T1092)</f>
        <v>51.866666666666674</v>
      </c>
      <c r="AJ1087" s="11">
        <f t="shared" ref="AJ1087" si="2920">SUMIF(H1087:H1092,"&gt;0",H1087:H1092)</f>
        <v>1.871</v>
      </c>
      <c r="AK1087" s="17">
        <f t="shared" ref="AK1087" si="2921">SUM(AA1087:AA1092)/60</f>
        <v>1</v>
      </c>
      <c r="AL1087" s="17">
        <f t="shared" ref="AL1087" si="2922">SUM(V1087:V1092)</f>
        <v>3739064</v>
      </c>
      <c r="AM1087" s="17">
        <f t="shared" ref="AM1087" si="2923">AVERAGE(W1087:W1092)</f>
        <v>1038.6666666666667</v>
      </c>
      <c r="AN1087" s="11">
        <f t="shared" ref="AN1087" si="2924">AVERAGE(I1087:I1092)</f>
        <v>3.7666666666666671</v>
      </c>
      <c r="AO1087" s="11">
        <f t="shared" ref="AO1087" si="2925">MAX(K1087:K1092)</f>
        <v>4.4000000000000004</v>
      </c>
      <c r="AP1087" s="13" t="str">
        <f t="shared" ref="AP1087" ca="1" si="2926">INDIRECT(ADDRESS(MATCH(AO1087,K1087:K1092,0)+A1087-1,12))</f>
        <v>W</v>
      </c>
      <c r="AQ1087" s="13">
        <f t="shared" ref="AQ1087" ca="1" si="2927">INDIRECT(ADDRESS(MATCH(AO1087,K1087:K1092,0)+A1087-1,13))</f>
        <v>0.52754629629629635</v>
      </c>
      <c r="AR1087" s="11">
        <f t="shared" ref="AR1087" si="2928">MAX(N1087:N1092)</f>
        <v>6.4</v>
      </c>
      <c r="AS1087" s="13" t="str">
        <f t="shared" ref="AS1087" ca="1" si="2929">INDIRECT(ADDRESS(MATCH(AR1087,N1087:N1092,0)+A1087-1,15))</f>
        <v>WSW</v>
      </c>
      <c r="AT1087" s="13">
        <f t="shared" ref="AT1087" ca="1" si="2930">INDIRECT(ADDRESS(MATCH(AR1087,N1087:N1092,0)+A1087-1,16))</f>
        <v>0.52188657407407402</v>
      </c>
    </row>
    <row r="1088" spans="1:46">
      <c r="A1088" s="11">
        <v>1088</v>
      </c>
      <c r="B1088" s="57">
        <v>44934</v>
      </c>
      <c r="C1088" s="54">
        <v>0.50694444444444442</v>
      </c>
      <c r="D1088" s="53">
        <v>16.2</v>
      </c>
      <c r="E1088" s="53">
        <v>14.1</v>
      </c>
      <c r="F1088" s="53">
        <v>0</v>
      </c>
      <c r="G1088" s="53">
        <v>10.9</v>
      </c>
      <c r="H1088" s="53">
        <v>0.315</v>
      </c>
      <c r="I1088" s="53">
        <v>3.5</v>
      </c>
      <c r="J1088" s="53" t="s">
        <v>154</v>
      </c>
      <c r="K1088" s="53">
        <v>3.5</v>
      </c>
      <c r="L1088" s="53" t="s">
        <v>154</v>
      </c>
      <c r="M1088" s="54">
        <v>0.50694444444444442</v>
      </c>
      <c r="N1088" s="53">
        <v>5.9</v>
      </c>
      <c r="O1088" s="53" t="s">
        <v>158</v>
      </c>
      <c r="P1088" s="54">
        <v>0.50621527777777775</v>
      </c>
      <c r="Q1088" s="53">
        <v>4</v>
      </c>
      <c r="R1088" s="53" t="s">
        <v>158</v>
      </c>
      <c r="S1088" s="53">
        <v>0.9</v>
      </c>
      <c r="T1088" s="53">
        <v>52.9</v>
      </c>
      <c r="U1088" s="53">
        <v>1047</v>
      </c>
      <c r="V1088" s="53">
        <v>629354</v>
      </c>
      <c r="W1088" s="53">
        <v>1049</v>
      </c>
      <c r="X1088" s="53">
        <v>0.58099999999999996</v>
      </c>
      <c r="Y1088" s="53">
        <v>19.16</v>
      </c>
      <c r="Z1088" s="11">
        <f t="shared" si="2768"/>
        <v>189.00000000000003</v>
      </c>
      <c r="AA1088" s="11">
        <f t="shared" si="2769"/>
        <v>10</v>
      </c>
      <c r="AB1088" s="53">
        <f t="shared" si="2770"/>
        <v>0.23484992325715498</v>
      </c>
      <c r="AC1088" s="63" t="s">
        <v>204</v>
      </c>
    </row>
    <row r="1089" spans="1:46">
      <c r="A1089" s="11">
        <v>1089</v>
      </c>
      <c r="B1089" s="57">
        <v>44934</v>
      </c>
      <c r="C1089" s="54">
        <v>0.51388888888888895</v>
      </c>
      <c r="D1089" s="53">
        <v>16.2</v>
      </c>
      <c r="E1089" s="53">
        <v>14.1</v>
      </c>
      <c r="F1089" s="53">
        <v>0</v>
      </c>
      <c r="G1089" s="53">
        <v>10.9</v>
      </c>
      <c r="H1089" s="53">
        <v>0.315</v>
      </c>
      <c r="I1089" s="53">
        <v>3.6</v>
      </c>
      <c r="J1089" s="53" t="s">
        <v>161</v>
      </c>
      <c r="K1089" s="53">
        <v>3.8</v>
      </c>
      <c r="L1089" s="53" t="s">
        <v>154</v>
      </c>
      <c r="M1089" s="54">
        <v>0.51157407407407407</v>
      </c>
      <c r="N1089" s="53">
        <v>6.2</v>
      </c>
      <c r="O1089" s="53" t="s">
        <v>161</v>
      </c>
      <c r="P1089" s="54">
        <v>0.51068287037037041</v>
      </c>
      <c r="Q1089" s="53">
        <v>4.9000000000000004</v>
      </c>
      <c r="R1089" s="53" t="s">
        <v>154</v>
      </c>
      <c r="S1089" s="53">
        <v>0.9</v>
      </c>
      <c r="T1089" s="53">
        <v>52.7</v>
      </c>
      <c r="U1089" s="53">
        <v>1053</v>
      </c>
      <c r="V1089" s="53">
        <v>629525</v>
      </c>
      <c r="W1089" s="53">
        <v>1049</v>
      </c>
      <c r="X1089" s="53">
        <v>0.58099999999999996</v>
      </c>
      <c r="Y1089" s="53">
        <v>19.170000000000002</v>
      </c>
      <c r="Z1089" s="11">
        <f t="shared" si="2768"/>
        <v>189.00000000000003</v>
      </c>
      <c r="AA1089" s="11">
        <f t="shared" si="2769"/>
        <v>10</v>
      </c>
      <c r="AB1089" s="53">
        <f t="shared" si="2770"/>
        <v>0.23484992325715498</v>
      </c>
      <c r="AC1089" s="63" t="s">
        <v>204</v>
      </c>
    </row>
    <row r="1090" spans="1:46">
      <c r="A1090" s="11">
        <v>1090</v>
      </c>
      <c r="B1090" s="57">
        <v>44934</v>
      </c>
      <c r="C1090" s="54">
        <v>0.52083333333333337</v>
      </c>
      <c r="D1090" s="53">
        <v>16</v>
      </c>
      <c r="E1090" s="53">
        <v>14.1</v>
      </c>
      <c r="F1090" s="53">
        <v>0</v>
      </c>
      <c r="G1090" s="53">
        <v>10.8</v>
      </c>
      <c r="H1090" s="53">
        <v>0.312</v>
      </c>
      <c r="I1090" s="53">
        <v>3.8</v>
      </c>
      <c r="J1090" s="53" t="s">
        <v>154</v>
      </c>
      <c r="K1090" s="53">
        <v>3.8</v>
      </c>
      <c r="L1090" s="53" t="s">
        <v>154</v>
      </c>
      <c r="M1090" s="54">
        <v>0.52079861111111114</v>
      </c>
      <c r="N1090" s="53">
        <v>6.1</v>
      </c>
      <c r="O1090" s="53" t="s">
        <v>154</v>
      </c>
      <c r="P1090" s="54">
        <v>0.51800925925925922</v>
      </c>
      <c r="Q1090" s="53">
        <v>4.0999999999999996</v>
      </c>
      <c r="R1090" s="53" t="s">
        <v>161</v>
      </c>
      <c r="S1090" s="53">
        <v>0.9</v>
      </c>
      <c r="T1090" s="53">
        <v>52.3</v>
      </c>
      <c r="U1090" s="53">
        <v>1032</v>
      </c>
      <c r="V1090" s="53">
        <v>624134</v>
      </c>
      <c r="W1090" s="53">
        <v>1040</v>
      </c>
      <c r="X1090" s="53">
        <v>0.58099999999999996</v>
      </c>
      <c r="Y1090" s="53">
        <v>19.190000000000001</v>
      </c>
      <c r="Z1090" s="11">
        <f t="shared" si="2768"/>
        <v>187.20000000000002</v>
      </c>
      <c r="AA1090" s="11">
        <f t="shared" si="2769"/>
        <v>10</v>
      </c>
      <c r="AB1090" s="53">
        <f t="shared" si="2770"/>
        <v>0.23484992325715498</v>
      </c>
      <c r="AC1090" s="63" t="s">
        <v>204</v>
      </c>
    </row>
    <row r="1091" spans="1:46">
      <c r="A1091" s="11">
        <v>1091</v>
      </c>
      <c r="B1091" s="57">
        <v>44934</v>
      </c>
      <c r="C1091" s="54">
        <v>0.52777777777777779</v>
      </c>
      <c r="D1091" s="53">
        <v>15.8</v>
      </c>
      <c r="E1091" s="53">
        <v>14.1</v>
      </c>
      <c r="F1091" s="53">
        <v>0</v>
      </c>
      <c r="G1091" s="53">
        <v>10.8</v>
      </c>
      <c r="H1091" s="53">
        <v>0.309</v>
      </c>
      <c r="I1091" s="53">
        <v>4.3</v>
      </c>
      <c r="J1091" s="53" t="s">
        <v>154</v>
      </c>
      <c r="K1091" s="53">
        <v>4.4000000000000004</v>
      </c>
      <c r="L1091" s="53" t="s">
        <v>154</v>
      </c>
      <c r="M1091" s="54">
        <v>0.52754629629629635</v>
      </c>
      <c r="N1091" s="53">
        <v>6.4</v>
      </c>
      <c r="O1091" s="53" t="s">
        <v>161</v>
      </c>
      <c r="P1091" s="54">
        <v>0.52188657407407402</v>
      </c>
      <c r="Q1091" s="53">
        <v>3</v>
      </c>
      <c r="R1091" s="53" t="s">
        <v>154</v>
      </c>
      <c r="S1091" s="53">
        <v>0.9</v>
      </c>
      <c r="T1091" s="53">
        <v>51</v>
      </c>
      <c r="U1091" s="53">
        <v>1026</v>
      </c>
      <c r="V1091" s="53">
        <v>619505</v>
      </c>
      <c r="W1091" s="53">
        <v>1033</v>
      </c>
      <c r="X1091" s="53">
        <v>0.58099999999999996</v>
      </c>
      <c r="Y1091" s="53">
        <v>19.18</v>
      </c>
      <c r="Z1091" s="11">
        <f t="shared" si="2768"/>
        <v>185.4</v>
      </c>
      <c r="AA1091" s="11">
        <f t="shared" si="2769"/>
        <v>10</v>
      </c>
      <c r="AB1091" s="53">
        <f t="shared" si="2770"/>
        <v>0.23484992325715498</v>
      </c>
      <c r="AC1091" s="63" t="s">
        <v>204</v>
      </c>
    </row>
    <row r="1092" spans="1:46">
      <c r="A1092" s="11">
        <v>1092</v>
      </c>
      <c r="B1092" s="57">
        <v>44934</v>
      </c>
      <c r="C1092" s="54">
        <v>0.53472222222222221</v>
      </c>
      <c r="D1092" s="53">
        <v>15.7</v>
      </c>
      <c r="E1092" s="53">
        <v>14.1</v>
      </c>
      <c r="F1092" s="53">
        <v>0</v>
      </c>
      <c r="G1092" s="53">
        <v>10.7</v>
      </c>
      <c r="H1092" s="53">
        <v>0.30399999999999999</v>
      </c>
      <c r="I1092" s="53">
        <v>4.3</v>
      </c>
      <c r="J1092" s="53" t="s">
        <v>154</v>
      </c>
      <c r="K1092" s="53">
        <v>4.4000000000000004</v>
      </c>
      <c r="L1092" s="53" t="s">
        <v>154</v>
      </c>
      <c r="M1092" s="54">
        <v>0.53237268518518521</v>
      </c>
      <c r="N1092" s="53">
        <v>6.1</v>
      </c>
      <c r="O1092" s="53" t="s">
        <v>154</v>
      </c>
      <c r="P1092" s="54">
        <v>0.53342592592592586</v>
      </c>
      <c r="Q1092" s="53">
        <v>4.5999999999999996</v>
      </c>
      <c r="R1092" s="53" t="s">
        <v>154</v>
      </c>
      <c r="S1092" s="53">
        <v>0.8</v>
      </c>
      <c r="T1092" s="53">
        <v>50.6</v>
      </c>
      <c r="U1092" s="53">
        <v>1008</v>
      </c>
      <c r="V1092" s="53">
        <v>607296</v>
      </c>
      <c r="W1092" s="53">
        <v>1012</v>
      </c>
      <c r="X1092" s="53">
        <v>0.58099999999999996</v>
      </c>
      <c r="Y1092" s="53">
        <v>19.170000000000002</v>
      </c>
      <c r="Z1092" s="11">
        <f t="shared" si="2768"/>
        <v>182.4</v>
      </c>
      <c r="AA1092" s="11">
        <f t="shared" si="2769"/>
        <v>10</v>
      </c>
      <c r="AB1092" s="53">
        <f t="shared" si="2770"/>
        <v>0.23484992325715498</v>
      </c>
      <c r="AC1092" s="63" t="s">
        <v>204</v>
      </c>
    </row>
    <row r="1093" spans="1:46">
      <c r="A1093" s="11">
        <v>1093</v>
      </c>
      <c r="B1093" s="57">
        <v>44934</v>
      </c>
      <c r="C1093" s="54">
        <v>0.54166666666666663</v>
      </c>
      <c r="D1093" s="53">
        <v>15.4</v>
      </c>
      <c r="E1093" s="53">
        <v>14.1</v>
      </c>
      <c r="F1093" s="53">
        <v>0</v>
      </c>
      <c r="G1093" s="53">
        <v>11.1</v>
      </c>
      <c r="H1093" s="53">
        <v>0.3</v>
      </c>
      <c r="I1093" s="53">
        <v>3.5</v>
      </c>
      <c r="J1093" s="53" t="s">
        <v>154</v>
      </c>
      <c r="K1093" s="53">
        <v>4.4000000000000004</v>
      </c>
      <c r="L1093" s="53" t="s">
        <v>154</v>
      </c>
      <c r="M1093" s="54">
        <v>0.53547453703703707</v>
      </c>
      <c r="N1093" s="53">
        <v>5.6</v>
      </c>
      <c r="O1093" s="53" t="s">
        <v>161</v>
      </c>
      <c r="P1093" s="54">
        <v>0.54052083333333334</v>
      </c>
      <c r="Q1093" s="53">
        <v>3.9</v>
      </c>
      <c r="R1093" s="53" t="s">
        <v>154</v>
      </c>
      <c r="S1093" s="53">
        <v>0.8</v>
      </c>
      <c r="T1093" s="53">
        <v>49.9</v>
      </c>
      <c r="U1093" s="53">
        <v>994</v>
      </c>
      <c r="V1093" s="53">
        <v>598714</v>
      </c>
      <c r="W1093" s="53">
        <v>998</v>
      </c>
      <c r="X1093" s="53">
        <v>0.58099999999999996</v>
      </c>
      <c r="Y1093" s="53">
        <v>19.16</v>
      </c>
      <c r="Z1093" s="11">
        <f t="shared" si="2768"/>
        <v>180.00000000000003</v>
      </c>
      <c r="AA1093" s="11">
        <f t="shared" si="2769"/>
        <v>10</v>
      </c>
      <c r="AB1093" s="53">
        <f t="shared" si="2770"/>
        <v>0.23484992325715498</v>
      </c>
      <c r="AC1093" s="63" t="s">
        <v>204</v>
      </c>
      <c r="AE1093" s="11">
        <f t="shared" ref="AE1093" si="2931">SUM(F1093:F1098)</f>
        <v>0</v>
      </c>
      <c r="AF1093" s="11">
        <f t="shared" ref="AF1093" si="2932">AVERAGE(AB1093:AB1098)</f>
        <v>0.23484992325715501</v>
      </c>
      <c r="AG1093" s="11">
        <f t="shared" ref="AG1093" si="2933">AVERAGE(G1093:G1098)</f>
        <v>11</v>
      </c>
      <c r="AH1093" s="11" t="e">
        <f t="shared" ref="AH1093" si="2934">AVERAGE(AC1093:AC1098)</f>
        <v>#DIV/0!</v>
      </c>
      <c r="AI1093" s="11">
        <f t="shared" ref="AI1093" si="2935">AVERAGE(T1093:T1098)</f>
        <v>47.449999999999996</v>
      </c>
      <c r="AJ1093" s="11">
        <f t="shared" ref="AJ1093" si="2936">SUMIF(H1093:H1098,"&gt;0",H1093:H1098)</f>
        <v>1.6920000000000002</v>
      </c>
      <c r="AK1093" s="17">
        <f t="shared" ref="AK1093" si="2937">SUM(AA1093:AA1098)/60</f>
        <v>1</v>
      </c>
      <c r="AL1093" s="17">
        <f t="shared" ref="AL1093" si="2938">SUM(V1093:V1098)</f>
        <v>3401131</v>
      </c>
      <c r="AM1093" s="17">
        <f t="shared" ref="AM1093" si="2939">AVERAGE(W1093:W1098)</f>
        <v>944.66666666666663</v>
      </c>
      <c r="AN1093" s="11">
        <f t="shared" ref="AN1093" si="2940">AVERAGE(I1093:I1098)</f>
        <v>3.5166666666666671</v>
      </c>
      <c r="AO1093" s="11">
        <f t="shared" ref="AO1093" si="2941">MAX(K1093:K1098)</f>
        <v>4.4000000000000004</v>
      </c>
      <c r="AP1093" s="13" t="str">
        <f t="shared" ref="AP1093" ca="1" si="2942">INDIRECT(ADDRESS(MATCH(AO1093,K1093:K1098,0)+A1093-1,12))</f>
        <v>W</v>
      </c>
      <c r="AQ1093" s="13">
        <f t="shared" ref="AQ1093" ca="1" si="2943">INDIRECT(ADDRESS(MATCH(AO1093,K1093:K1098,0)+A1093-1,13))</f>
        <v>0.53547453703703707</v>
      </c>
      <c r="AR1093" s="11">
        <f t="shared" ref="AR1093" si="2944">MAX(N1093:N1098)</f>
        <v>5.7</v>
      </c>
      <c r="AS1093" s="13" t="str">
        <f t="shared" ref="AS1093" ca="1" si="2945">INDIRECT(ADDRESS(MATCH(AR1093,N1093:N1098,0)+A1093-1,15))</f>
        <v>W</v>
      </c>
      <c r="AT1093" s="13">
        <f t="shared" ref="AT1093" ca="1" si="2946">INDIRECT(ADDRESS(MATCH(AR1093,N1093:N1098,0)+A1093-1,16))</f>
        <v>0.56689814814814821</v>
      </c>
    </row>
    <row r="1094" spans="1:46">
      <c r="A1094" s="11">
        <v>1094</v>
      </c>
      <c r="B1094" s="57">
        <v>44934</v>
      </c>
      <c r="C1094" s="54">
        <v>0.54861111111111105</v>
      </c>
      <c r="D1094" s="53">
        <v>15.2</v>
      </c>
      <c r="E1094" s="53">
        <v>14.1</v>
      </c>
      <c r="F1094" s="53">
        <v>0</v>
      </c>
      <c r="G1094" s="53">
        <v>10.8</v>
      </c>
      <c r="H1094" s="53">
        <v>0.29299999999999998</v>
      </c>
      <c r="I1094" s="53">
        <v>3.8</v>
      </c>
      <c r="J1094" s="53" t="s">
        <v>154</v>
      </c>
      <c r="K1094" s="53">
        <v>3.8</v>
      </c>
      <c r="L1094" s="53" t="s">
        <v>154</v>
      </c>
      <c r="M1094" s="54">
        <v>0.54782407407407407</v>
      </c>
      <c r="N1094" s="53">
        <v>5.6</v>
      </c>
      <c r="O1094" s="53" t="s">
        <v>154</v>
      </c>
      <c r="P1094" s="54">
        <v>0.5467129629629629</v>
      </c>
      <c r="Q1094" s="53">
        <v>3.1</v>
      </c>
      <c r="R1094" s="53" t="s">
        <v>154</v>
      </c>
      <c r="S1094" s="53">
        <v>0.7</v>
      </c>
      <c r="T1094" s="53">
        <v>48.9</v>
      </c>
      <c r="U1094" s="53">
        <v>983</v>
      </c>
      <c r="V1094" s="53">
        <v>588095</v>
      </c>
      <c r="W1094" s="53">
        <v>980</v>
      </c>
      <c r="X1094" s="53">
        <v>0.58099999999999996</v>
      </c>
      <c r="Y1094" s="53">
        <v>19.149999999999999</v>
      </c>
      <c r="Z1094" s="11">
        <f t="shared" si="2768"/>
        <v>175.79999999999998</v>
      </c>
      <c r="AA1094" s="11">
        <f t="shared" si="2769"/>
        <v>10</v>
      </c>
      <c r="AB1094" s="53">
        <f t="shared" si="2770"/>
        <v>0.23484992325715498</v>
      </c>
      <c r="AC1094" s="63" t="s">
        <v>204</v>
      </c>
    </row>
    <row r="1095" spans="1:46">
      <c r="A1095" s="11">
        <v>1095</v>
      </c>
      <c r="B1095" s="57">
        <v>44934</v>
      </c>
      <c r="C1095" s="54">
        <v>0.55555555555555558</v>
      </c>
      <c r="D1095" s="53">
        <v>15.1</v>
      </c>
      <c r="E1095" s="53">
        <v>14.1</v>
      </c>
      <c r="F1095" s="53">
        <v>0</v>
      </c>
      <c r="G1095" s="53">
        <v>11.1</v>
      </c>
      <c r="H1095" s="53">
        <v>0.28799999999999998</v>
      </c>
      <c r="I1095" s="53">
        <v>3.5</v>
      </c>
      <c r="J1095" s="53" t="s">
        <v>161</v>
      </c>
      <c r="K1095" s="53">
        <v>3.8</v>
      </c>
      <c r="L1095" s="53" t="s">
        <v>154</v>
      </c>
      <c r="M1095" s="54">
        <v>0.55238425925925927</v>
      </c>
      <c r="N1095" s="53">
        <v>5.6</v>
      </c>
      <c r="O1095" s="53" t="s">
        <v>161</v>
      </c>
      <c r="P1095" s="54">
        <v>0.55120370370370375</v>
      </c>
      <c r="Q1095" s="53">
        <v>1.8</v>
      </c>
      <c r="R1095" s="53" t="s">
        <v>161</v>
      </c>
      <c r="S1095" s="53">
        <v>0.7</v>
      </c>
      <c r="T1095" s="53">
        <v>49.8</v>
      </c>
      <c r="U1095" s="53">
        <v>959</v>
      </c>
      <c r="V1095" s="53">
        <v>578053</v>
      </c>
      <c r="W1095" s="53">
        <v>963</v>
      </c>
      <c r="X1095" s="53">
        <v>0.58099999999999996</v>
      </c>
      <c r="Y1095" s="53">
        <v>19.149999999999999</v>
      </c>
      <c r="Z1095" s="11">
        <f t="shared" si="2768"/>
        <v>172.8</v>
      </c>
      <c r="AA1095" s="11">
        <f t="shared" si="2769"/>
        <v>10</v>
      </c>
      <c r="AB1095" s="53">
        <f t="shared" si="2770"/>
        <v>0.23484992325715498</v>
      </c>
      <c r="AC1095" s="63" t="s">
        <v>204</v>
      </c>
    </row>
    <row r="1096" spans="1:46">
      <c r="A1096" s="11">
        <v>1096</v>
      </c>
      <c r="B1096" s="57">
        <v>44934</v>
      </c>
      <c r="C1096" s="54">
        <v>0.5625</v>
      </c>
      <c r="D1096" s="53">
        <v>15</v>
      </c>
      <c r="E1096" s="53">
        <v>14.1</v>
      </c>
      <c r="F1096" s="53">
        <v>0</v>
      </c>
      <c r="G1096" s="53">
        <v>11</v>
      </c>
      <c r="H1096" s="53">
        <v>0.27900000000000003</v>
      </c>
      <c r="I1096" s="53">
        <v>3.5</v>
      </c>
      <c r="J1096" s="53" t="s">
        <v>161</v>
      </c>
      <c r="K1096" s="53">
        <v>3.5</v>
      </c>
      <c r="L1096" s="53" t="s">
        <v>161</v>
      </c>
      <c r="M1096" s="54">
        <v>0.55556712962962962</v>
      </c>
      <c r="N1096" s="53">
        <v>5.5</v>
      </c>
      <c r="O1096" s="53" t="s">
        <v>160</v>
      </c>
      <c r="P1096" s="54">
        <v>0.55759259259259253</v>
      </c>
      <c r="Q1096" s="53">
        <v>1.8</v>
      </c>
      <c r="R1096" s="53" t="s">
        <v>161</v>
      </c>
      <c r="S1096" s="53">
        <v>0.8</v>
      </c>
      <c r="T1096" s="53">
        <v>45</v>
      </c>
      <c r="U1096" s="53">
        <v>915</v>
      </c>
      <c r="V1096" s="53">
        <v>561687</v>
      </c>
      <c r="W1096" s="53">
        <v>936</v>
      </c>
      <c r="X1096" s="53">
        <v>0.58099999999999996</v>
      </c>
      <c r="Y1096" s="53">
        <v>19.12</v>
      </c>
      <c r="Z1096" s="11">
        <f t="shared" ref="Z1096:Z1159" si="2947">H1096*3.6/(60)*10*10^3</f>
        <v>167.40000000000003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0.23484992325715498</v>
      </c>
      <c r="AC1096" s="63" t="s">
        <v>204</v>
      </c>
    </row>
    <row r="1097" spans="1:46">
      <c r="A1097" s="11">
        <v>1097</v>
      </c>
      <c r="B1097" s="57">
        <v>44934</v>
      </c>
      <c r="C1097" s="54">
        <v>0.56944444444444442</v>
      </c>
      <c r="D1097" s="53">
        <v>14.9</v>
      </c>
      <c r="E1097" s="53">
        <v>14.1</v>
      </c>
      <c r="F1097" s="53">
        <v>0</v>
      </c>
      <c r="G1097" s="53">
        <v>10.8</v>
      </c>
      <c r="H1097" s="53">
        <v>0.27</v>
      </c>
      <c r="I1097" s="53">
        <v>3.5</v>
      </c>
      <c r="J1097" s="53" t="s">
        <v>161</v>
      </c>
      <c r="K1097" s="53">
        <v>3.6</v>
      </c>
      <c r="L1097" s="53" t="s">
        <v>161</v>
      </c>
      <c r="M1097" s="54">
        <v>0.56429398148148147</v>
      </c>
      <c r="N1097" s="53">
        <v>5.7</v>
      </c>
      <c r="O1097" s="53" t="s">
        <v>154</v>
      </c>
      <c r="P1097" s="54">
        <v>0.56689814814814821</v>
      </c>
      <c r="Q1097" s="53">
        <v>3.9</v>
      </c>
      <c r="R1097" s="53" t="s">
        <v>161</v>
      </c>
      <c r="S1097" s="53">
        <v>0.7</v>
      </c>
      <c r="T1097" s="53">
        <v>45.4</v>
      </c>
      <c r="U1097" s="53">
        <v>893</v>
      </c>
      <c r="V1097" s="53">
        <v>544951</v>
      </c>
      <c r="W1097" s="53">
        <v>908</v>
      </c>
      <c r="X1097" s="53">
        <v>0.58099999999999996</v>
      </c>
      <c r="Y1097" s="53">
        <v>19.14</v>
      </c>
      <c r="Z1097" s="11">
        <f t="shared" si="2947"/>
        <v>162.00000000000003</v>
      </c>
      <c r="AA1097" s="11">
        <f t="shared" si="2948"/>
        <v>10</v>
      </c>
      <c r="AB1097" s="53">
        <f t="shared" si="2949"/>
        <v>0.23484992325715498</v>
      </c>
      <c r="AC1097" s="63" t="s">
        <v>204</v>
      </c>
    </row>
    <row r="1098" spans="1:46">
      <c r="A1098" s="11">
        <v>1098</v>
      </c>
      <c r="B1098" s="57">
        <v>44934</v>
      </c>
      <c r="C1098" s="54">
        <v>0.57638888888888895</v>
      </c>
      <c r="D1098" s="53">
        <v>14.8</v>
      </c>
      <c r="E1098" s="53">
        <v>14.1</v>
      </c>
      <c r="F1098" s="53">
        <v>0</v>
      </c>
      <c r="G1098" s="53">
        <v>11.2</v>
      </c>
      <c r="H1098" s="53">
        <v>0.26200000000000001</v>
      </c>
      <c r="I1098" s="53">
        <v>3.3</v>
      </c>
      <c r="J1098" s="53" t="s">
        <v>161</v>
      </c>
      <c r="K1098" s="53">
        <v>3.6</v>
      </c>
      <c r="L1098" s="53" t="s">
        <v>161</v>
      </c>
      <c r="M1098" s="54">
        <v>0.569849537037037</v>
      </c>
      <c r="N1098" s="53">
        <v>5.6</v>
      </c>
      <c r="O1098" s="53" t="s">
        <v>160</v>
      </c>
      <c r="P1098" s="54">
        <v>0.57606481481481475</v>
      </c>
      <c r="Q1098" s="53">
        <v>4.0999999999999996</v>
      </c>
      <c r="R1098" s="53" t="s">
        <v>160</v>
      </c>
      <c r="S1098" s="53">
        <v>0.9</v>
      </c>
      <c r="T1098" s="53">
        <v>45.7</v>
      </c>
      <c r="U1098" s="53">
        <v>861</v>
      </c>
      <c r="V1098" s="53">
        <v>529631</v>
      </c>
      <c r="W1098" s="53">
        <v>883</v>
      </c>
      <c r="X1098" s="53">
        <v>0.58099999999999996</v>
      </c>
      <c r="Y1098" s="53">
        <v>19.11</v>
      </c>
      <c r="Z1098" s="11">
        <f t="shared" si="2947"/>
        <v>157.20000000000002</v>
      </c>
      <c r="AA1098" s="11">
        <f t="shared" si="2948"/>
        <v>10</v>
      </c>
      <c r="AB1098" s="53">
        <f t="shared" si="2949"/>
        <v>0.23484992325715498</v>
      </c>
      <c r="AC1098" s="63" t="s">
        <v>204</v>
      </c>
    </row>
    <row r="1099" spans="1:46">
      <c r="A1099" s="11">
        <v>1099</v>
      </c>
      <c r="B1099" s="57">
        <v>44934</v>
      </c>
      <c r="C1099" s="54">
        <v>0.58333333333333337</v>
      </c>
      <c r="D1099" s="53">
        <v>14.7</v>
      </c>
      <c r="E1099" s="53">
        <v>14.1</v>
      </c>
      <c r="F1099" s="53">
        <v>0</v>
      </c>
      <c r="G1099" s="53">
        <v>11</v>
      </c>
      <c r="H1099" s="53">
        <v>0.251</v>
      </c>
      <c r="I1099" s="53">
        <v>3.1</v>
      </c>
      <c r="J1099" s="53" t="s">
        <v>160</v>
      </c>
      <c r="K1099" s="53">
        <v>3.4</v>
      </c>
      <c r="L1099" s="53" t="s">
        <v>161</v>
      </c>
      <c r="M1099" s="54">
        <v>0.57795138888888886</v>
      </c>
      <c r="N1099" s="53">
        <v>6.4</v>
      </c>
      <c r="O1099" s="53" t="s">
        <v>161</v>
      </c>
      <c r="P1099" s="54">
        <v>0.57663194444444443</v>
      </c>
      <c r="Q1099" s="53">
        <v>2.6</v>
      </c>
      <c r="R1099" s="53" t="s">
        <v>156</v>
      </c>
      <c r="S1099" s="53">
        <v>0.8</v>
      </c>
      <c r="T1099" s="53">
        <v>48.4</v>
      </c>
      <c r="U1099" s="53">
        <v>818</v>
      </c>
      <c r="V1099" s="53">
        <v>507072</v>
      </c>
      <c r="W1099" s="53">
        <v>845</v>
      </c>
      <c r="X1099" s="53">
        <v>0.57999999999999996</v>
      </c>
      <c r="Y1099" s="53">
        <v>19.12</v>
      </c>
      <c r="Z1099" s="11">
        <f t="shared" si="2947"/>
        <v>150.60000000000002</v>
      </c>
      <c r="AA1099" s="11">
        <f t="shared" si="2948"/>
        <v>10</v>
      </c>
      <c r="AB1099" s="53">
        <f t="shared" si="2949"/>
        <v>0.23429897376236791</v>
      </c>
      <c r="AC1099" s="63" t="s">
        <v>204</v>
      </c>
      <c r="AE1099" s="11">
        <f t="shared" ref="AE1099" si="2950">SUM(F1099:F1104)</f>
        <v>0</v>
      </c>
      <c r="AF1099" s="11">
        <f t="shared" ref="AF1099" si="2951">AVERAGE(AB1099:AB1104)</f>
        <v>0.23429897376236794</v>
      </c>
      <c r="AG1099" s="11">
        <f t="shared" ref="AG1099" si="2952">AVERAGE(G1099:G1104)</f>
        <v>11.016666666666666</v>
      </c>
      <c r="AH1099" s="11" t="e">
        <f t="shared" ref="AH1099" si="2953">AVERAGE(AC1099:AC1104)</f>
        <v>#DIV/0!</v>
      </c>
      <c r="AI1099" s="11">
        <f t="shared" ref="AI1099" si="2954">AVERAGE(T1099:T1104)</f>
        <v>46.25</v>
      </c>
      <c r="AJ1099" s="11">
        <f t="shared" ref="AJ1099" si="2955">SUMIF(H1099:H1104,"&gt;0",H1099:H1104)</f>
        <v>1.3149999999999999</v>
      </c>
      <c r="AK1099" s="17">
        <f t="shared" ref="AK1099" si="2956">SUM(AA1099:AA1104)/60</f>
        <v>0.66666666666666663</v>
      </c>
      <c r="AL1099" s="17">
        <f t="shared" ref="AL1099" si="2957">SUM(V1099:V1104)</f>
        <v>2679957</v>
      </c>
      <c r="AM1099" s="17">
        <f t="shared" ref="AM1099" si="2958">AVERAGE(W1099:W1104)</f>
        <v>744.16666666666663</v>
      </c>
      <c r="AN1099" s="11">
        <f t="shared" ref="AN1099" si="2959">AVERAGE(I1099:I1104)</f>
        <v>3.0500000000000003</v>
      </c>
      <c r="AO1099" s="11">
        <f t="shared" ref="AO1099" si="2960">MAX(K1099:K1104)</f>
        <v>3.4</v>
      </c>
      <c r="AP1099" s="13" t="str">
        <f t="shared" ref="AP1099" ca="1" si="2961">INDIRECT(ADDRESS(MATCH(AO1099,K1099:K1104,0)+A1099-1,12))</f>
        <v>WSW</v>
      </c>
      <c r="AQ1099" s="13">
        <f t="shared" ref="AQ1099" ca="1" si="2962">INDIRECT(ADDRESS(MATCH(AO1099,K1099:K1104,0)+A1099-1,13))</f>
        <v>0.57795138888888886</v>
      </c>
      <c r="AR1099" s="11">
        <f t="shared" ref="AR1099" si="2963">MAX(N1099:N1104)</f>
        <v>6.4</v>
      </c>
      <c r="AS1099" s="13" t="str">
        <f t="shared" ref="AS1099" ca="1" si="2964">INDIRECT(ADDRESS(MATCH(AR1099,N1099:N1104,0)+A1099-1,15))</f>
        <v>WSW</v>
      </c>
      <c r="AT1099" s="13">
        <f t="shared" ref="AT1099" ca="1" si="2965">INDIRECT(ADDRESS(MATCH(AR1099,N1099:N1104,0)+A1099-1,16))</f>
        <v>0.57663194444444443</v>
      </c>
    </row>
    <row r="1100" spans="1:46">
      <c r="A1100" s="11">
        <v>1100</v>
      </c>
      <c r="B1100" s="57">
        <v>44934</v>
      </c>
      <c r="C1100" s="54">
        <v>0.59027777777777779</v>
      </c>
      <c r="D1100" s="53">
        <v>14.5</v>
      </c>
      <c r="E1100" s="53">
        <v>14</v>
      </c>
      <c r="F1100" s="53">
        <v>0</v>
      </c>
      <c r="G1100" s="53">
        <v>11</v>
      </c>
      <c r="H1100" s="53">
        <v>0.24</v>
      </c>
      <c r="I1100" s="53">
        <v>3</v>
      </c>
      <c r="J1100" s="53" t="s">
        <v>161</v>
      </c>
      <c r="K1100" s="53">
        <v>3.1</v>
      </c>
      <c r="L1100" s="53" t="s">
        <v>160</v>
      </c>
      <c r="M1100" s="54">
        <v>0.58334490740740741</v>
      </c>
      <c r="N1100" s="53">
        <v>4.8</v>
      </c>
      <c r="O1100" s="53" t="s">
        <v>161</v>
      </c>
      <c r="P1100" s="54">
        <v>0.58641203703703704</v>
      </c>
      <c r="Q1100" s="53">
        <v>4.2</v>
      </c>
      <c r="R1100" s="53" t="s">
        <v>160</v>
      </c>
      <c r="S1100" s="53">
        <v>0.7</v>
      </c>
      <c r="T1100" s="53">
        <v>47.3</v>
      </c>
      <c r="U1100" s="53">
        <v>794</v>
      </c>
      <c r="V1100" s="53">
        <v>488026</v>
      </c>
      <c r="W1100" s="53">
        <v>813</v>
      </c>
      <c r="X1100" s="53">
        <v>0.57999999999999996</v>
      </c>
      <c r="Y1100" s="53">
        <v>19.12</v>
      </c>
      <c r="Z1100" s="11">
        <f t="shared" si="2947"/>
        <v>144</v>
      </c>
      <c r="AA1100" s="11">
        <f t="shared" si="2948"/>
        <v>10</v>
      </c>
      <c r="AB1100" s="53">
        <f t="shared" si="2949"/>
        <v>0.23429897376236791</v>
      </c>
      <c r="AC1100" s="63" t="s">
        <v>204</v>
      </c>
    </row>
    <row r="1101" spans="1:46">
      <c r="A1101" s="11">
        <v>1101</v>
      </c>
      <c r="B1101" s="57">
        <v>44934</v>
      </c>
      <c r="C1101" s="54">
        <v>0.59722222222222221</v>
      </c>
      <c r="D1101" s="53">
        <v>14.4</v>
      </c>
      <c r="E1101" s="53">
        <v>14</v>
      </c>
      <c r="F1101" s="53">
        <v>0</v>
      </c>
      <c r="G1101" s="53">
        <v>11.2</v>
      </c>
      <c r="H1101" s="53">
        <v>0.22700000000000001</v>
      </c>
      <c r="I1101" s="53">
        <v>2.9</v>
      </c>
      <c r="J1101" s="53" t="s">
        <v>160</v>
      </c>
      <c r="K1101" s="53">
        <v>3.1</v>
      </c>
      <c r="L1101" s="53" t="s">
        <v>161</v>
      </c>
      <c r="M1101" s="54">
        <v>0.59145833333333331</v>
      </c>
      <c r="N1101" s="53">
        <v>5.0999999999999996</v>
      </c>
      <c r="O1101" s="53" t="s">
        <v>153</v>
      </c>
      <c r="P1101" s="54">
        <v>0.59395833333333337</v>
      </c>
      <c r="Q1101" s="53">
        <v>3.1</v>
      </c>
      <c r="R1101" s="53" t="s">
        <v>160</v>
      </c>
      <c r="S1101" s="53">
        <v>0.7</v>
      </c>
      <c r="T1101" s="53">
        <v>45.4</v>
      </c>
      <c r="U1101" s="53">
        <v>746</v>
      </c>
      <c r="V1101" s="53">
        <v>461075</v>
      </c>
      <c r="W1101" s="53">
        <v>768</v>
      </c>
      <c r="X1101" s="53">
        <v>0.57999999999999996</v>
      </c>
      <c r="Y1101" s="53">
        <v>19.12</v>
      </c>
      <c r="Z1101" s="11">
        <f t="shared" si="2947"/>
        <v>136.19999999999999</v>
      </c>
      <c r="AA1101" s="11">
        <f t="shared" si="2948"/>
        <v>10</v>
      </c>
      <c r="AB1101" s="53">
        <f t="shared" si="2949"/>
        <v>0.23429897376236791</v>
      </c>
      <c r="AC1101" s="63" t="s">
        <v>204</v>
      </c>
    </row>
    <row r="1102" spans="1:46">
      <c r="A1102" s="11">
        <v>1102</v>
      </c>
      <c r="B1102" s="57">
        <v>44934</v>
      </c>
      <c r="C1102" s="54">
        <v>0.60416666666666663</v>
      </c>
      <c r="D1102" s="53">
        <v>14.4</v>
      </c>
      <c r="E1102" s="53">
        <v>14.1</v>
      </c>
      <c r="F1102" s="53">
        <v>0</v>
      </c>
      <c r="G1102" s="53">
        <v>10.8</v>
      </c>
      <c r="H1102" s="53">
        <v>0.21299999999999999</v>
      </c>
      <c r="I1102" s="53">
        <v>3.3</v>
      </c>
      <c r="J1102" s="53" t="s">
        <v>160</v>
      </c>
      <c r="K1102" s="53">
        <v>3.3</v>
      </c>
      <c r="L1102" s="53" t="s">
        <v>160</v>
      </c>
      <c r="M1102" s="54">
        <v>0.60416666666666663</v>
      </c>
      <c r="N1102" s="53">
        <v>6.4</v>
      </c>
      <c r="O1102" s="53" t="s">
        <v>160</v>
      </c>
      <c r="P1102" s="54">
        <v>0.60160879629629627</v>
      </c>
      <c r="Q1102" s="53">
        <v>3.7</v>
      </c>
      <c r="R1102" s="53" t="s">
        <v>160</v>
      </c>
      <c r="S1102" s="53">
        <v>0.8</v>
      </c>
      <c r="T1102" s="53">
        <v>45.1</v>
      </c>
      <c r="U1102" s="53">
        <v>710</v>
      </c>
      <c r="V1102" s="53">
        <v>437522</v>
      </c>
      <c r="W1102" s="53">
        <v>729</v>
      </c>
      <c r="X1102" s="53">
        <v>0.57999999999999996</v>
      </c>
      <c r="Y1102" s="53">
        <v>19.13</v>
      </c>
      <c r="Z1102" s="11">
        <f t="shared" si="2947"/>
        <v>127.80000000000003</v>
      </c>
      <c r="AA1102" s="11">
        <f t="shared" si="2948"/>
        <v>10</v>
      </c>
      <c r="AB1102" s="53">
        <f t="shared" si="2949"/>
        <v>0.23429897376236791</v>
      </c>
      <c r="AC1102" s="63" t="s">
        <v>204</v>
      </c>
    </row>
    <row r="1103" spans="1:46">
      <c r="A1103" s="11">
        <v>1103</v>
      </c>
      <c r="B1103" s="57">
        <v>44934</v>
      </c>
      <c r="C1103" s="54">
        <v>0.61111111111111105</v>
      </c>
      <c r="D1103" s="53">
        <v>14.2</v>
      </c>
      <c r="E1103" s="53">
        <v>14</v>
      </c>
      <c r="F1103" s="53">
        <v>0</v>
      </c>
      <c r="G1103" s="53">
        <v>10.9</v>
      </c>
      <c r="H1103" s="53">
        <v>0.19900000000000001</v>
      </c>
      <c r="I1103" s="53">
        <v>3.1</v>
      </c>
      <c r="J1103" s="53" t="s">
        <v>160</v>
      </c>
      <c r="K1103" s="53">
        <v>3.4</v>
      </c>
      <c r="L1103" s="53" t="s">
        <v>160</v>
      </c>
      <c r="M1103" s="54">
        <v>0.60693287037037036</v>
      </c>
      <c r="N1103" s="53">
        <v>5.5</v>
      </c>
      <c r="O1103" s="53" t="s">
        <v>160</v>
      </c>
      <c r="P1103" s="54">
        <v>0.60555555555555551</v>
      </c>
      <c r="Q1103" s="53">
        <v>2</v>
      </c>
      <c r="R1103" s="53" t="s">
        <v>160</v>
      </c>
      <c r="S1103" s="53">
        <v>0.7</v>
      </c>
      <c r="T1103" s="53">
        <v>47.8</v>
      </c>
      <c r="U1103" s="53">
        <v>647</v>
      </c>
      <c r="V1103" s="53">
        <v>406475</v>
      </c>
      <c r="W1103" s="53">
        <v>677</v>
      </c>
      <c r="X1103" s="53">
        <v>0.57999999999999996</v>
      </c>
      <c r="Y1103" s="53">
        <v>19.100000000000001</v>
      </c>
      <c r="Z1103" s="11">
        <f t="shared" si="2947"/>
        <v>119.4</v>
      </c>
      <c r="AA1103" s="11">
        <f t="shared" si="2948"/>
        <v>0</v>
      </c>
      <c r="AB1103" s="53">
        <f t="shared" si="2949"/>
        <v>0.23429897376236791</v>
      </c>
      <c r="AC1103" s="63" t="s">
        <v>204</v>
      </c>
    </row>
    <row r="1104" spans="1:46">
      <c r="A1104" s="11">
        <v>1104</v>
      </c>
      <c r="B1104" s="57">
        <v>44934</v>
      </c>
      <c r="C1104" s="54">
        <v>0.61805555555555558</v>
      </c>
      <c r="D1104" s="53">
        <v>14.2</v>
      </c>
      <c r="E1104" s="53">
        <v>14.1</v>
      </c>
      <c r="F1104" s="53">
        <v>0</v>
      </c>
      <c r="G1104" s="53">
        <v>11.2</v>
      </c>
      <c r="H1104" s="53">
        <v>0.185</v>
      </c>
      <c r="I1104" s="53">
        <v>2.9</v>
      </c>
      <c r="J1104" s="53" t="s">
        <v>160</v>
      </c>
      <c r="K1104" s="53">
        <v>3.1</v>
      </c>
      <c r="L1104" s="53" t="s">
        <v>160</v>
      </c>
      <c r="M1104" s="54">
        <v>0.6111226851851852</v>
      </c>
      <c r="N1104" s="53">
        <v>4.5999999999999996</v>
      </c>
      <c r="O1104" s="53" t="s">
        <v>160</v>
      </c>
      <c r="P1104" s="54">
        <v>0.61520833333333336</v>
      </c>
      <c r="Q1104" s="53">
        <v>2.2000000000000002</v>
      </c>
      <c r="R1104" s="53" t="s">
        <v>156</v>
      </c>
      <c r="S1104" s="53">
        <v>0.7</v>
      </c>
      <c r="T1104" s="53">
        <v>43.5</v>
      </c>
      <c r="U1104" s="53">
        <v>612</v>
      </c>
      <c r="V1104" s="53">
        <v>379787</v>
      </c>
      <c r="W1104" s="53">
        <v>633</v>
      </c>
      <c r="X1104" s="53">
        <v>0.57999999999999996</v>
      </c>
      <c r="Y1104" s="53">
        <v>19.13</v>
      </c>
      <c r="Z1104" s="11">
        <f t="shared" si="2947"/>
        <v>111</v>
      </c>
      <c r="AA1104" s="11">
        <f t="shared" si="2948"/>
        <v>0</v>
      </c>
      <c r="AB1104" s="53">
        <f t="shared" si="2949"/>
        <v>0.23429897376236791</v>
      </c>
      <c r="AC1104" s="63" t="s">
        <v>204</v>
      </c>
    </row>
    <row r="1105" spans="1:46">
      <c r="A1105" s="11">
        <v>1105</v>
      </c>
      <c r="B1105" s="57">
        <v>44934</v>
      </c>
      <c r="C1105" s="54">
        <v>0.625</v>
      </c>
      <c r="D1105" s="53">
        <v>14.1</v>
      </c>
      <c r="E1105" s="53">
        <v>14.1</v>
      </c>
      <c r="F1105" s="53">
        <v>0</v>
      </c>
      <c r="G1105" s="53">
        <v>11.3</v>
      </c>
      <c r="H1105" s="53">
        <v>0.17</v>
      </c>
      <c r="I1105" s="53">
        <v>2.8</v>
      </c>
      <c r="J1105" s="53" t="s">
        <v>160</v>
      </c>
      <c r="K1105" s="53">
        <v>2.9</v>
      </c>
      <c r="L1105" s="53" t="s">
        <v>160</v>
      </c>
      <c r="M1105" s="54">
        <v>0.61844907407407412</v>
      </c>
      <c r="N1105" s="53">
        <v>5.2</v>
      </c>
      <c r="O1105" s="53" t="s">
        <v>160</v>
      </c>
      <c r="P1105" s="54">
        <v>0.62244212962962964</v>
      </c>
      <c r="Q1105" s="53">
        <v>2.4</v>
      </c>
      <c r="R1105" s="53" t="s">
        <v>160</v>
      </c>
      <c r="S1105" s="53">
        <v>0.8</v>
      </c>
      <c r="T1105" s="53">
        <v>44.3</v>
      </c>
      <c r="U1105" s="53">
        <v>564</v>
      </c>
      <c r="V1105" s="53">
        <v>349761</v>
      </c>
      <c r="W1105" s="53">
        <v>583</v>
      </c>
      <c r="X1105" s="53">
        <v>0.57999999999999996</v>
      </c>
      <c r="Y1105" s="53">
        <v>19.09</v>
      </c>
      <c r="Z1105" s="11">
        <f t="shared" si="2947"/>
        <v>102.00000000000001</v>
      </c>
      <c r="AA1105" s="11">
        <f t="shared" si="2948"/>
        <v>0</v>
      </c>
      <c r="AB1105" s="53">
        <f t="shared" si="2949"/>
        <v>0.23429897376236791</v>
      </c>
      <c r="AC1105" s="63" t="s">
        <v>204</v>
      </c>
      <c r="AE1105" s="11">
        <f t="shared" ref="AE1105" si="2966">SUM(F1105:F1110)</f>
        <v>0</v>
      </c>
      <c r="AF1105" s="11">
        <f t="shared" ref="AF1105" si="2967">AVERAGE(AB1105:AB1110)</f>
        <v>0.23402390988553243</v>
      </c>
      <c r="AG1105" s="11">
        <f t="shared" ref="AG1105" si="2968">AVERAGE(G1105:G1110)</f>
        <v>11.016666666666666</v>
      </c>
      <c r="AH1105" s="11" t="e">
        <f t="shared" ref="AH1105" si="2969">AVERAGE(AC1105:AC1110)</f>
        <v>#DIV/0!</v>
      </c>
      <c r="AI1105" s="11">
        <f t="shared" ref="AI1105" si="2970">AVERAGE(T1105:T1110)</f>
        <v>43.116666666666667</v>
      </c>
      <c r="AJ1105" s="11">
        <f t="shared" ref="AJ1105" si="2971">SUMIF(H1105:H1110,"&gt;0",H1105:H1110)</f>
        <v>0.78</v>
      </c>
      <c r="AK1105" s="17">
        <f t="shared" ref="AK1105" si="2972">SUM(AA1105:AA1110)/60</f>
        <v>0</v>
      </c>
      <c r="AL1105" s="17">
        <f t="shared" ref="AL1105" si="2973">SUM(V1105:V1110)</f>
        <v>1627645</v>
      </c>
      <c r="AM1105" s="17">
        <f t="shared" ref="AM1105" si="2974">AVERAGE(W1105:W1110)</f>
        <v>452.16666666666669</v>
      </c>
      <c r="AN1105" s="11">
        <f t="shared" ref="AN1105" si="2975">AVERAGE(I1105:I1110)</f>
        <v>2.9166666666666674</v>
      </c>
      <c r="AO1105" s="11">
        <f t="shared" ref="AO1105" si="2976">MAX(K1105:K1110)</f>
        <v>3.4</v>
      </c>
      <c r="AP1105" s="13" t="str">
        <f t="shared" ref="AP1105" ca="1" si="2977">INDIRECT(ADDRESS(MATCH(AO1105,K1105:K1110,0)+A1105-1,12))</f>
        <v>SW</v>
      </c>
      <c r="AQ1105" s="13">
        <f t="shared" ref="AQ1105" ca="1" si="2978">INDIRECT(ADDRESS(MATCH(AO1105,K1105:K1110,0)+A1105-1,13))</f>
        <v>0.63427083333333334</v>
      </c>
      <c r="AR1105" s="11">
        <f t="shared" ref="AR1105" si="2979">MAX(N1105:N1110)</f>
        <v>5.4</v>
      </c>
      <c r="AS1105" s="13" t="str">
        <f t="shared" ref="AS1105" ca="1" si="2980">INDIRECT(ADDRESS(MATCH(AR1105,N1105:N1110,0)+A1105-1,15))</f>
        <v>SW</v>
      </c>
      <c r="AT1105" s="13">
        <f t="shared" ref="AT1105" ca="1" si="2981">INDIRECT(ADDRESS(MATCH(AR1105,N1105:N1110,0)+A1105-1,16))</f>
        <v>0.6482175925925926</v>
      </c>
    </row>
    <row r="1106" spans="1:46">
      <c r="A1106" s="11">
        <v>1106</v>
      </c>
      <c r="B1106" s="57">
        <v>44934</v>
      </c>
      <c r="C1106" s="54">
        <v>0.63194444444444442</v>
      </c>
      <c r="D1106" s="53">
        <v>14</v>
      </c>
      <c r="E1106" s="53">
        <v>14.1</v>
      </c>
      <c r="F1106" s="53">
        <v>0</v>
      </c>
      <c r="G1106" s="53">
        <v>11.1</v>
      </c>
      <c r="H1106" s="53">
        <v>0.155</v>
      </c>
      <c r="I1106" s="53">
        <v>3</v>
      </c>
      <c r="J1106" s="53" t="s">
        <v>160</v>
      </c>
      <c r="K1106" s="53">
        <v>3</v>
      </c>
      <c r="L1106" s="53" t="s">
        <v>160</v>
      </c>
      <c r="M1106" s="54">
        <v>0.62886574074074075</v>
      </c>
      <c r="N1106" s="53">
        <v>4.4000000000000004</v>
      </c>
      <c r="O1106" s="53" t="s">
        <v>161</v>
      </c>
      <c r="P1106" s="54">
        <v>0.62753472222222217</v>
      </c>
      <c r="Q1106" s="53">
        <v>4.0999999999999996</v>
      </c>
      <c r="R1106" s="53" t="s">
        <v>161</v>
      </c>
      <c r="S1106" s="53">
        <v>0.7</v>
      </c>
      <c r="T1106" s="53">
        <v>42.9</v>
      </c>
      <c r="U1106" s="53">
        <v>511</v>
      </c>
      <c r="V1106" s="53">
        <v>321412</v>
      </c>
      <c r="W1106" s="53">
        <v>536</v>
      </c>
      <c r="X1106" s="53">
        <v>0.57999999999999996</v>
      </c>
      <c r="Y1106" s="53">
        <v>19.079999999999998</v>
      </c>
      <c r="Z1106" s="11">
        <f t="shared" si="2947"/>
        <v>93.000000000000014</v>
      </c>
      <c r="AA1106" s="11">
        <f t="shared" si="2948"/>
        <v>0</v>
      </c>
      <c r="AB1106" s="53">
        <f t="shared" si="2949"/>
        <v>0.23429897376236791</v>
      </c>
      <c r="AC1106" s="63" t="s">
        <v>204</v>
      </c>
    </row>
    <row r="1107" spans="1:46">
      <c r="A1107" s="11">
        <v>1107</v>
      </c>
      <c r="B1107" s="57">
        <v>44934</v>
      </c>
      <c r="C1107" s="54">
        <v>0.63888888888888895</v>
      </c>
      <c r="D1107" s="53">
        <v>14</v>
      </c>
      <c r="E1107" s="53">
        <v>14.1</v>
      </c>
      <c r="F1107" s="53">
        <v>0</v>
      </c>
      <c r="G1107" s="53">
        <v>11.2</v>
      </c>
      <c r="H1107" s="53">
        <v>0.13800000000000001</v>
      </c>
      <c r="I1107" s="53">
        <v>3</v>
      </c>
      <c r="J1107" s="53" t="s">
        <v>160</v>
      </c>
      <c r="K1107" s="53">
        <v>3.4</v>
      </c>
      <c r="L1107" s="53" t="s">
        <v>160</v>
      </c>
      <c r="M1107" s="54">
        <v>0.63427083333333334</v>
      </c>
      <c r="N1107" s="53">
        <v>5.3</v>
      </c>
      <c r="O1107" s="53" t="s">
        <v>160</v>
      </c>
      <c r="P1107" s="54">
        <v>0.63304398148148155</v>
      </c>
      <c r="Q1107" s="53">
        <v>2.2999999999999998</v>
      </c>
      <c r="R1107" s="53" t="s">
        <v>160</v>
      </c>
      <c r="S1107" s="53">
        <v>0.8</v>
      </c>
      <c r="T1107" s="53">
        <v>41.5</v>
      </c>
      <c r="U1107" s="53">
        <v>445</v>
      </c>
      <c r="V1107" s="53">
        <v>287377</v>
      </c>
      <c r="W1107" s="53">
        <v>479</v>
      </c>
      <c r="X1107" s="53">
        <v>0.57999999999999996</v>
      </c>
      <c r="Y1107" s="53">
        <v>19.059999999999999</v>
      </c>
      <c r="Z1107" s="11">
        <f t="shared" si="2947"/>
        <v>82.800000000000011</v>
      </c>
      <c r="AA1107" s="11">
        <f t="shared" si="2948"/>
        <v>0</v>
      </c>
      <c r="AB1107" s="53">
        <f t="shared" si="2949"/>
        <v>0.23429897376236791</v>
      </c>
      <c r="AC1107" s="63" t="s">
        <v>204</v>
      </c>
    </row>
    <row r="1108" spans="1:46">
      <c r="A1108" s="11">
        <v>1108</v>
      </c>
      <c r="B1108" s="57">
        <v>44934</v>
      </c>
      <c r="C1108" s="54">
        <v>0.64583333333333337</v>
      </c>
      <c r="D1108" s="53">
        <v>13.9</v>
      </c>
      <c r="E1108" s="53">
        <v>14.1</v>
      </c>
      <c r="F1108" s="53">
        <v>0</v>
      </c>
      <c r="G1108" s="53">
        <v>11</v>
      </c>
      <c r="H1108" s="53">
        <v>0.121</v>
      </c>
      <c r="I1108" s="53">
        <v>2.9</v>
      </c>
      <c r="J1108" s="53" t="s">
        <v>160</v>
      </c>
      <c r="K1108" s="53">
        <v>3</v>
      </c>
      <c r="L1108" s="53" t="s">
        <v>160</v>
      </c>
      <c r="M1108" s="54">
        <v>0.63890046296296299</v>
      </c>
      <c r="N1108" s="53">
        <v>4.7</v>
      </c>
      <c r="O1108" s="53" t="s">
        <v>156</v>
      </c>
      <c r="P1108" s="54">
        <v>0.63943287037037033</v>
      </c>
      <c r="Q1108" s="53">
        <v>2.6</v>
      </c>
      <c r="R1108" s="53" t="s">
        <v>161</v>
      </c>
      <c r="S1108" s="53">
        <v>0.7</v>
      </c>
      <c r="T1108" s="53">
        <v>41.5</v>
      </c>
      <c r="U1108" s="53">
        <v>393</v>
      </c>
      <c r="V1108" s="53">
        <v>253920</v>
      </c>
      <c r="W1108" s="53">
        <v>423</v>
      </c>
      <c r="X1108" s="53">
        <v>0.57899999999999996</v>
      </c>
      <c r="Y1108" s="53">
        <v>19.05</v>
      </c>
      <c r="Z1108" s="11">
        <f t="shared" si="2947"/>
        <v>72.599999999999994</v>
      </c>
      <c r="AA1108" s="11">
        <f t="shared" si="2948"/>
        <v>0</v>
      </c>
      <c r="AB1108" s="53">
        <f t="shared" si="2949"/>
        <v>0.23374884600869694</v>
      </c>
      <c r="AC1108" s="63" t="s">
        <v>204</v>
      </c>
    </row>
    <row r="1109" spans="1:46">
      <c r="A1109" s="11">
        <v>1109</v>
      </c>
      <c r="B1109" s="57">
        <v>44934</v>
      </c>
      <c r="C1109" s="54">
        <v>0.65277777777777779</v>
      </c>
      <c r="D1109" s="53">
        <v>13.8</v>
      </c>
      <c r="E1109" s="53">
        <v>14.1</v>
      </c>
      <c r="F1109" s="53">
        <v>0</v>
      </c>
      <c r="G1109" s="53">
        <v>10.8</v>
      </c>
      <c r="H1109" s="53">
        <v>0.105</v>
      </c>
      <c r="I1109" s="53">
        <v>3.2</v>
      </c>
      <c r="J1109" s="53" t="s">
        <v>160</v>
      </c>
      <c r="K1109" s="53">
        <v>3.3</v>
      </c>
      <c r="L1109" s="53" t="s">
        <v>160</v>
      </c>
      <c r="M1109" s="54">
        <v>0.65243055555555551</v>
      </c>
      <c r="N1109" s="53">
        <v>5.4</v>
      </c>
      <c r="O1109" s="53" t="s">
        <v>160</v>
      </c>
      <c r="P1109" s="54">
        <v>0.6482175925925926</v>
      </c>
      <c r="Q1109" s="53">
        <v>2</v>
      </c>
      <c r="R1109" s="53" t="s">
        <v>153</v>
      </c>
      <c r="S1109" s="53">
        <v>0.7</v>
      </c>
      <c r="T1109" s="53">
        <v>43.9</v>
      </c>
      <c r="U1109" s="53">
        <v>341</v>
      </c>
      <c r="V1109" s="53">
        <v>221565</v>
      </c>
      <c r="W1109" s="53">
        <v>369</v>
      </c>
      <c r="X1109" s="53">
        <v>0.57899999999999996</v>
      </c>
      <c r="Y1109" s="53">
        <v>19.04</v>
      </c>
      <c r="Z1109" s="11">
        <f t="shared" si="2947"/>
        <v>63</v>
      </c>
      <c r="AA1109" s="11">
        <f t="shared" si="2948"/>
        <v>0</v>
      </c>
      <c r="AB1109" s="53">
        <f t="shared" si="2949"/>
        <v>0.23374884600869694</v>
      </c>
      <c r="AC1109" s="63" t="s">
        <v>204</v>
      </c>
    </row>
    <row r="1110" spans="1:46">
      <c r="A1110" s="11">
        <v>1110</v>
      </c>
      <c r="B1110" s="57">
        <v>44934</v>
      </c>
      <c r="C1110" s="54">
        <v>0.65972222222222221</v>
      </c>
      <c r="D1110" s="53">
        <v>13.7</v>
      </c>
      <c r="E1110" s="53">
        <v>14.1</v>
      </c>
      <c r="F1110" s="53">
        <v>0</v>
      </c>
      <c r="G1110" s="53">
        <v>10.7</v>
      </c>
      <c r="H1110" s="53">
        <v>9.0999999999999998E-2</v>
      </c>
      <c r="I1110" s="53">
        <v>2.6</v>
      </c>
      <c r="J1110" s="53" t="s">
        <v>160</v>
      </c>
      <c r="K1110" s="53">
        <v>3.3</v>
      </c>
      <c r="L1110" s="53" t="s">
        <v>160</v>
      </c>
      <c r="M1110" s="54">
        <v>0.65295138888888882</v>
      </c>
      <c r="N1110" s="53">
        <v>5</v>
      </c>
      <c r="O1110" s="53" t="s">
        <v>160</v>
      </c>
      <c r="P1110" s="54">
        <v>0.65899305555555554</v>
      </c>
      <c r="Q1110" s="53">
        <v>2.5</v>
      </c>
      <c r="R1110" s="53" t="s">
        <v>160</v>
      </c>
      <c r="S1110" s="53">
        <v>0.7</v>
      </c>
      <c r="T1110" s="53">
        <v>44.6</v>
      </c>
      <c r="U1110" s="53">
        <v>297</v>
      </c>
      <c r="V1110" s="53">
        <v>193610</v>
      </c>
      <c r="W1110" s="53">
        <v>323</v>
      </c>
      <c r="X1110" s="53">
        <v>0.57899999999999996</v>
      </c>
      <c r="Y1110" s="53">
        <v>19.059999999999999</v>
      </c>
      <c r="Z1110" s="11">
        <f t="shared" si="2947"/>
        <v>54.6</v>
      </c>
      <c r="AA1110" s="11">
        <f t="shared" si="2948"/>
        <v>0</v>
      </c>
      <c r="AB1110" s="53">
        <f t="shared" si="2949"/>
        <v>0.23374884600869694</v>
      </c>
      <c r="AC1110" s="63" t="s">
        <v>204</v>
      </c>
    </row>
    <row r="1111" spans="1:46">
      <c r="A1111" s="11">
        <v>1111</v>
      </c>
      <c r="B1111" s="57">
        <v>44934</v>
      </c>
      <c r="C1111" s="54">
        <v>0.66666666666666663</v>
      </c>
      <c r="D1111" s="53">
        <v>13.6</v>
      </c>
      <c r="E1111" s="53">
        <v>14.1</v>
      </c>
      <c r="F1111" s="53">
        <v>0</v>
      </c>
      <c r="G1111" s="53">
        <v>10.6</v>
      </c>
      <c r="H1111" s="53">
        <v>7.4999999999999997E-2</v>
      </c>
      <c r="I1111" s="53">
        <v>2.7</v>
      </c>
      <c r="J1111" s="53" t="s">
        <v>160</v>
      </c>
      <c r="K1111" s="53">
        <v>2.8</v>
      </c>
      <c r="L1111" s="53" t="s">
        <v>160</v>
      </c>
      <c r="M1111" s="53">
        <v>0.66195601851851849</v>
      </c>
      <c r="N1111" s="53">
        <v>4.0999999999999996</v>
      </c>
      <c r="O1111" s="53" t="s">
        <v>160</v>
      </c>
      <c r="P1111" s="53">
        <v>0.66641203703703711</v>
      </c>
      <c r="Q1111" s="53">
        <v>2.1</v>
      </c>
      <c r="R1111" s="53" t="s">
        <v>161</v>
      </c>
      <c r="S1111" s="53">
        <v>0.6</v>
      </c>
      <c r="T1111" s="53">
        <v>48.2</v>
      </c>
      <c r="U1111" s="53">
        <v>238</v>
      </c>
      <c r="V1111" s="53">
        <v>160549</v>
      </c>
      <c r="W1111" s="53">
        <v>268</v>
      </c>
      <c r="X1111" s="53">
        <v>0.57999999999999996</v>
      </c>
      <c r="Y1111" s="53">
        <v>19.07</v>
      </c>
      <c r="Z1111" s="11">
        <f t="shared" si="2947"/>
        <v>45.000000000000007</v>
      </c>
      <c r="AA1111" s="11">
        <f t="shared" si="2948"/>
        <v>0</v>
      </c>
      <c r="AB1111" s="53">
        <f t="shared" si="2949"/>
        <v>0.23429897376236791</v>
      </c>
      <c r="AC1111" s="63" t="s">
        <v>204</v>
      </c>
      <c r="AE1111" s="11">
        <f t="shared" ref="AE1111" si="2982">SUM(F1111:F1116)</f>
        <v>0</v>
      </c>
      <c r="AF1111" s="11">
        <f t="shared" ref="AF1111" si="2983">AVERAGE(AB1111:AB1116)</f>
        <v>0.23384053396764212</v>
      </c>
      <c r="AG1111" s="11">
        <f t="shared" ref="AG1111" si="2984">AVERAGE(G1111:G1116)</f>
        <v>10.083333333333334</v>
      </c>
      <c r="AH1111" s="11" t="e">
        <f t="shared" ref="AH1111" si="2985">AVERAGE(AC1111:AC1116)</f>
        <v>#DIV/0!</v>
      </c>
      <c r="AI1111" s="11">
        <f t="shared" ref="AI1111" si="2986">AVERAGE(T1111:T1116)</f>
        <v>52.566666666666663</v>
      </c>
      <c r="AJ1111" s="11">
        <f t="shared" ref="AJ1111" si="2987">SUMIF(H1111:H1116,"&gt;0",H1111:H1116)</f>
        <v>0.23899999999999999</v>
      </c>
      <c r="AK1111" s="17">
        <f t="shared" ref="AK1111" si="2988">SUM(AA1111:AA1116)/60</f>
        <v>0</v>
      </c>
      <c r="AL1111" s="17">
        <f t="shared" ref="AL1111" si="2989">SUM(V1111:V1116)</f>
        <v>525312</v>
      </c>
      <c r="AM1111" s="17">
        <f t="shared" ref="AM1111" si="2990">AVERAGE(W1111:W1116)</f>
        <v>146.16666666666666</v>
      </c>
      <c r="AN1111" s="11">
        <f t="shared" ref="AN1111" si="2991">AVERAGE(I1111:I1116)</f>
        <v>3.0500000000000003</v>
      </c>
      <c r="AO1111" s="11">
        <f t="shared" ref="AO1111" si="2992">MAX(K1111:K1116)</f>
        <v>3.6</v>
      </c>
      <c r="AP1111" s="13" t="str">
        <f t="shared" ref="AP1111" ca="1" si="2993">INDIRECT(ADDRESS(MATCH(AO1111,K1111:K1116,0)+A1111-1,12))</f>
        <v>SSW</v>
      </c>
      <c r="AQ1111" s="13">
        <f t="shared" ref="AQ1111" ca="1" si="2994">INDIRECT(ADDRESS(MATCH(AO1111,K1111:K1116,0)+A1111-1,13))</f>
        <v>0.69373842592592594</v>
      </c>
      <c r="AR1111" s="11">
        <f t="shared" ref="AR1111" si="2995">MAX(N1111:N1116)</f>
        <v>5.4</v>
      </c>
      <c r="AS1111" s="13" t="str">
        <f t="shared" ref="AS1111" ca="1" si="2996">INDIRECT(ADDRESS(MATCH(AR1111,N1111:N1116,0)+A1111-1,15))</f>
        <v>SSW</v>
      </c>
      <c r="AT1111" s="13">
        <f t="shared" ref="AT1111" ca="1" si="2997">INDIRECT(ADDRESS(MATCH(AR1111,N1111:N1116,0)+A1111-1,16))</f>
        <v>0.68740740740740736</v>
      </c>
    </row>
    <row r="1112" spans="1:46">
      <c r="A1112" s="11">
        <v>1112</v>
      </c>
      <c r="B1112" s="57">
        <v>44934</v>
      </c>
      <c r="C1112" s="54">
        <v>0.67361111111111116</v>
      </c>
      <c r="D1112" s="53">
        <v>13.5</v>
      </c>
      <c r="E1112" s="53">
        <v>14.1</v>
      </c>
      <c r="F1112" s="53">
        <v>0</v>
      </c>
      <c r="G1112" s="53">
        <v>10.4</v>
      </c>
      <c r="H1112" s="53">
        <v>5.8000000000000003E-2</v>
      </c>
      <c r="I1112" s="53">
        <v>2.7</v>
      </c>
      <c r="J1112" s="53" t="s">
        <v>156</v>
      </c>
      <c r="K1112" s="53">
        <v>2.7</v>
      </c>
      <c r="L1112" s="53" t="s">
        <v>160</v>
      </c>
      <c r="M1112" s="54">
        <v>0.67260416666666656</v>
      </c>
      <c r="N1112" s="53">
        <v>4.5</v>
      </c>
      <c r="O1112" s="53" t="s">
        <v>160</v>
      </c>
      <c r="P1112" s="54">
        <v>0.66793981481481479</v>
      </c>
      <c r="Q1112" s="53">
        <v>3.5</v>
      </c>
      <c r="R1112" s="53" t="s">
        <v>160</v>
      </c>
      <c r="S1112" s="53">
        <v>0.6</v>
      </c>
      <c r="T1112" s="53">
        <v>50.5</v>
      </c>
      <c r="U1112" s="53">
        <v>181</v>
      </c>
      <c r="V1112" s="53">
        <v>125138</v>
      </c>
      <c r="W1112" s="53">
        <v>209</v>
      </c>
      <c r="X1112" s="53">
        <v>0.57899999999999996</v>
      </c>
      <c r="Y1112" s="53">
        <v>19.07</v>
      </c>
      <c r="Z1112" s="11">
        <f t="shared" si="2947"/>
        <v>34.799999999999997</v>
      </c>
      <c r="AA1112" s="11">
        <f t="shared" si="2948"/>
        <v>0</v>
      </c>
      <c r="AB1112" s="53">
        <f t="shared" si="2949"/>
        <v>0.23374884600869694</v>
      </c>
      <c r="AC1112" s="63" t="s">
        <v>204</v>
      </c>
    </row>
    <row r="1113" spans="1:46">
      <c r="A1113" s="11">
        <v>1113</v>
      </c>
      <c r="B1113" s="57">
        <v>44934</v>
      </c>
      <c r="C1113" s="54">
        <v>0.68055555555555547</v>
      </c>
      <c r="D1113" s="53">
        <v>13.3</v>
      </c>
      <c r="E1113" s="53">
        <v>14.2</v>
      </c>
      <c r="F1113" s="53">
        <v>0</v>
      </c>
      <c r="G1113" s="53">
        <v>10.199999999999999</v>
      </c>
      <c r="H1113" s="53">
        <v>4.3999999999999997E-2</v>
      </c>
      <c r="I1113" s="53">
        <v>3.2</v>
      </c>
      <c r="J1113" s="53" t="s">
        <v>156</v>
      </c>
      <c r="K1113" s="53">
        <v>3.2</v>
      </c>
      <c r="L1113" s="53" t="s">
        <v>156</v>
      </c>
      <c r="M1113" s="54">
        <v>0.68049768518518527</v>
      </c>
      <c r="N1113" s="53">
        <v>5.2</v>
      </c>
      <c r="O1113" s="53" t="s">
        <v>156</v>
      </c>
      <c r="P1113" s="54">
        <v>0.67846064814814822</v>
      </c>
      <c r="Q1113" s="53">
        <v>2.5</v>
      </c>
      <c r="R1113" s="53" t="s">
        <v>156</v>
      </c>
      <c r="S1113" s="53">
        <v>0.7</v>
      </c>
      <c r="T1113" s="53">
        <v>51.5</v>
      </c>
      <c r="U1113" s="53">
        <v>135</v>
      </c>
      <c r="V1113" s="53">
        <v>95459</v>
      </c>
      <c r="W1113" s="53">
        <v>159</v>
      </c>
      <c r="X1113" s="53">
        <v>0.57899999999999996</v>
      </c>
      <c r="Y1113" s="53">
        <v>19.05</v>
      </c>
      <c r="Z1113" s="11">
        <f t="shared" si="2947"/>
        <v>26.399999999999995</v>
      </c>
      <c r="AA1113" s="11">
        <f t="shared" si="2948"/>
        <v>0</v>
      </c>
      <c r="AB1113" s="53">
        <f t="shared" si="2949"/>
        <v>0.23374884600869694</v>
      </c>
      <c r="AC1113" s="63" t="s">
        <v>204</v>
      </c>
    </row>
    <row r="1114" spans="1:46">
      <c r="A1114" s="11">
        <v>1114</v>
      </c>
      <c r="B1114" s="57">
        <v>44934</v>
      </c>
      <c r="C1114" s="54">
        <v>0.6875</v>
      </c>
      <c r="D1114" s="53">
        <v>13.1</v>
      </c>
      <c r="E1114" s="53">
        <v>14.2</v>
      </c>
      <c r="F1114" s="53">
        <v>0</v>
      </c>
      <c r="G1114" s="53">
        <v>9.9</v>
      </c>
      <c r="H1114" s="53">
        <v>3.1E-2</v>
      </c>
      <c r="I1114" s="53">
        <v>3.1</v>
      </c>
      <c r="J1114" s="53" t="s">
        <v>156</v>
      </c>
      <c r="K1114" s="53">
        <v>3.3</v>
      </c>
      <c r="L1114" s="53" t="s">
        <v>156</v>
      </c>
      <c r="M1114" s="54">
        <v>0.6830208333333333</v>
      </c>
      <c r="N1114" s="53">
        <v>5.4</v>
      </c>
      <c r="O1114" s="53" t="s">
        <v>156</v>
      </c>
      <c r="P1114" s="54">
        <v>0.68740740740740736</v>
      </c>
      <c r="Q1114" s="53">
        <v>4.8</v>
      </c>
      <c r="R1114" s="53" t="s">
        <v>156</v>
      </c>
      <c r="S1114" s="53">
        <v>0.7</v>
      </c>
      <c r="T1114" s="53">
        <v>54</v>
      </c>
      <c r="U1114" s="53">
        <v>95</v>
      </c>
      <c r="V1114" s="53">
        <v>68934</v>
      </c>
      <c r="W1114" s="53">
        <v>115</v>
      </c>
      <c r="X1114" s="53">
        <v>0.57899999999999996</v>
      </c>
      <c r="Y1114" s="53">
        <v>19.05</v>
      </c>
      <c r="Z1114" s="11">
        <f t="shared" si="2947"/>
        <v>18.600000000000001</v>
      </c>
      <c r="AA1114" s="11">
        <f t="shared" si="2948"/>
        <v>0</v>
      </c>
      <c r="AB1114" s="53">
        <f t="shared" si="2949"/>
        <v>0.23374884600869694</v>
      </c>
      <c r="AC1114" s="63" t="s">
        <v>204</v>
      </c>
    </row>
    <row r="1115" spans="1:46">
      <c r="A1115" s="11">
        <v>1115</v>
      </c>
      <c r="B1115" s="57">
        <v>44934</v>
      </c>
      <c r="C1115" s="54">
        <v>0.69444444444444453</v>
      </c>
      <c r="D1115" s="53">
        <v>12.8</v>
      </c>
      <c r="E1115" s="53">
        <v>14.2</v>
      </c>
      <c r="F1115" s="53">
        <v>0</v>
      </c>
      <c r="G1115" s="53">
        <v>9.8000000000000007</v>
      </c>
      <c r="H1115" s="53">
        <v>0.02</v>
      </c>
      <c r="I1115" s="53">
        <v>3.6</v>
      </c>
      <c r="J1115" s="53" t="s">
        <v>156</v>
      </c>
      <c r="K1115" s="53">
        <v>3.6</v>
      </c>
      <c r="L1115" s="53" t="s">
        <v>156</v>
      </c>
      <c r="M1115" s="54">
        <v>0.69373842592592594</v>
      </c>
      <c r="N1115" s="53">
        <v>5.3</v>
      </c>
      <c r="O1115" s="53" t="s">
        <v>156</v>
      </c>
      <c r="P1115" s="54">
        <v>0.69287037037037036</v>
      </c>
      <c r="Q1115" s="53">
        <v>2.2999999999999998</v>
      </c>
      <c r="R1115" s="53" t="s">
        <v>156</v>
      </c>
      <c r="S1115" s="53">
        <v>0.7</v>
      </c>
      <c r="T1115" s="53">
        <v>55.7</v>
      </c>
      <c r="U1115" s="53">
        <v>62</v>
      </c>
      <c r="V1115" s="53">
        <v>46678</v>
      </c>
      <c r="W1115" s="53">
        <v>78</v>
      </c>
      <c r="X1115" s="53">
        <v>0.57899999999999996</v>
      </c>
      <c r="Y1115" s="53">
        <v>19.05</v>
      </c>
      <c r="Z1115" s="11">
        <f t="shared" si="2947"/>
        <v>12</v>
      </c>
      <c r="AA1115" s="11">
        <f t="shared" si="2948"/>
        <v>0</v>
      </c>
      <c r="AB1115" s="53">
        <f t="shared" si="2949"/>
        <v>0.23374884600869694</v>
      </c>
      <c r="AC1115" s="63" t="s">
        <v>204</v>
      </c>
    </row>
    <row r="1116" spans="1:46">
      <c r="A1116" s="11">
        <v>1116</v>
      </c>
      <c r="B1116" s="57">
        <v>44934</v>
      </c>
      <c r="C1116" s="54">
        <v>0.70138888888888884</v>
      </c>
      <c r="D1116" s="53">
        <v>12.4</v>
      </c>
      <c r="E1116" s="53">
        <v>13.3</v>
      </c>
      <c r="F1116" s="53">
        <v>0</v>
      </c>
      <c r="G1116" s="53">
        <v>9.6</v>
      </c>
      <c r="H1116" s="53">
        <v>1.0999999999999999E-2</v>
      </c>
      <c r="I1116" s="53">
        <v>3</v>
      </c>
      <c r="J1116" s="53" t="s">
        <v>156</v>
      </c>
      <c r="K1116" s="53">
        <v>3.6</v>
      </c>
      <c r="L1116" s="53" t="s">
        <v>156</v>
      </c>
      <c r="M1116" s="54">
        <v>0.69445601851851846</v>
      </c>
      <c r="N1116" s="53">
        <v>5.4</v>
      </c>
      <c r="O1116" s="53" t="s">
        <v>153</v>
      </c>
      <c r="P1116" s="54">
        <v>0.70087962962962969</v>
      </c>
      <c r="Q1116" s="53">
        <v>3.1</v>
      </c>
      <c r="R1116" s="53" t="s">
        <v>156</v>
      </c>
      <c r="S1116" s="53">
        <v>0.7</v>
      </c>
      <c r="T1116" s="53">
        <v>55.5</v>
      </c>
      <c r="U1116" s="53">
        <v>36</v>
      </c>
      <c r="V1116" s="53">
        <v>28554</v>
      </c>
      <c r="W1116" s="53">
        <v>48</v>
      </c>
      <c r="X1116" s="53">
        <v>0.57899999999999996</v>
      </c>
      <c r="Y1116" s="53">
        <v>18.79</v>
      </c>
      <c r="Z1116" s="11">
        <f t="shared" si="2947"/>
        <v>6.5999999999999988</v>
      </c>
      <c r="AA1116" s="11">
        <f t="shared" si="2948"/>
        <v>0</v>
      </c>
      <c r="AB1116" s="53">
        <f t="shared" si="2949"/>
        <v>0.23374884600869694</v>
      </c>
      <c r="AC1116" s="63" t="s">
        <v>204</v>
      </c>
    </row>
    <row r="1117" spans="1:46">
      <c r="A1117" s="11">
        <v>1117</v>
      </c>
      <c r="B1117" s="57">
        <v>44934</v>
      </c>
      <c r="C1117" s="54">
        <v>0.70833333333333337</v>
      </c>
      <c r="D1117" s="53">
        <v>11.9</v>
      </c>
      <c r="E1117" s="53">
        <v>13.1</v>
      </c>
      <c r="F1117" s="53">
        <v>0</v>
      </c>
      <c r="G1117" s="53">
        <v>9.1</v>
      </c>
      <c r="H1117" s="53">
        <v>5.0000000000000001E-3</v>
      </c>
      <c r="I1117" s="53">
        <v>2.8</v>
      </c>
      <c r="J1117" s="53" t="s">
        <v>153</v>
      </c>
      <c r="K1117" s="53">
        <v>3.3</v>
      </c>
      <c r="L1117" s="53" t="s">
        <v>153</v>
      </c>
      <c r="M1117" s="54">
        <v>0.7047337962962964</v>
      </c>
      <c r="N1117" s="53">
        <v>5</v>
      </c>
      <c r="O1117" s="53" t="s">
        <v>156</v>
      </c>
      <c r="P1117" s="54">
        <v>0.70162037037037039</v>
      </c>
      <c r="Q1117" s="53">
        <v>2.1</v>
      </c>
      <c r="R1117" s="53" t="s">
        <v>159</v>
      </c>
      <c r="S1117" s="53">
        <v>0.6</v>
      </c>
      <c r="T1117" s="53">
        <v>57.6</v>
      </c>
      <c r="U1117" s="53">
        <v>16</v>
      </c>
      <c r="V1117" s="53">
        <v>15121</v>
      </c>
      <c r="W1117" s="53">
        <v>25</v>
      </c>
      <c r="X1117" s="53">
        <v>0.57899999999999996</v>
      </c>
      <c r="Y1117" s="53">
        <v>18.760000000000002</v>
      </c>
      <c r="Z1117" s="11">
        <f t="shared" si="2947"/>
        <v>3</v>
      </c>
      <c r="AA1117" s="11">
        <f t="shared" si="2948"/>
        <v>0</v>
      </c>
      <c r="AB1117" s="53">
        <f t="shared" si="2949"/>
        <v>0.23374884600869694</v>
      </c>
      <c r="AC1117" s="63" t="s">
        <v>204</v>
      </c>
      <c r="AE1117" s="11">
        <f t="shared" ref="AE1117" si="2998">SUM(F1117:F1122)</f>
        <v>0</v>
      </c>
      <c r="AF1117" s="11">
        <f t="shared" ref="AF1117" si="2999">AVERAGE(AB1117:AB1122)</f>
        <v>0.23374884600869694</v>
      </c>
      <c r="AG1117" s="11">
        <f t="shared" ref="AG1117" si="3000">AVERAGE(G1117:G1122)</f>
        <v>8.9666666666666668</v>
      </c>
      <c r="AH1117" s="11" t="e">
        <f t="shared" ref="AH1117" si="3001">AVERAGE(AC1117:AC1122)</f>
        <v>#DIV/0!</v>
      </c>
      <c r="AI1117" s="11">
        <f t="shared" ref="AI1117" si="3002">AVERAGE(T1117:T1122)</f>
        <v>58.116666666666667</v>
      </c>
      <c r="AJ1117" s="11">
        <f t="shared" ref="AJ1117" si="3003">SUMIF(H1117:H1122,"&gt;0",H1117:H1122)</f>
        <v>6.0000000000000001E-3</v>
      </c>
      <c r="AK1117" s="17">
        <f t="shared" ref="AK1117" si="3004">SUM(AA1117:AA1122)/60</f>
        <v>0</v>
      </c>
      <c r="AL1117" s="17">
        <f t="shared" ref="AL1117" si="3005">SUM(V1117:V1122)</f>
        <v>23829</v>
      </c>
      <c r="AM1117" s="17">
        <f t="shared" ref="AM1117" si="3006">AVERAGE(W1117:W1122)</f>
        <v>6.5</v>
      </c>
      <c r="AN1117" s="11">
        <f t="shared" ref="AN1117" si="3007">AVERAGE(I1117:I1122)</f>
        <v>2.75</v>
      </c>
      <c r="AO1117" s="11">
        <f t="shared" ref="AO1117" si="3008">MAX(K1117:K1122)</f>
        <v>3.3</v>
      </c>
      <c r="AP1117" s="13" t="str">
        <f t="shared" ref="AP1117" ca="1" si="3009">INDIRECT(ADDRESS(MATCH(AO1117,K1117:K1122,0)+A1117-1,12))</f>
        <v>S</v>
      </c>
      <c r="AQ1117" s="13">
        <f t="shared" ref="AQ1117" ca="1" si="3010">INDIRECT(ADDRESS(MATCH(AO1117,K1117:K1122,0)+A1117-1,13))</f>
        <v>0.7047337962962964</v>
      </c>
      <c r="AR1117" s="11">
        <f t="shared" ref="AR1117" si="3011">MAX(N1117:N1122)</f>
        <v>5</v>
      </c>
      <c r="AS1117" s="13" t="str">
        <f t="shared" ref="AS1117" ca="1" si="3012">INDIRECT(ADDRESS(MATCH(AR1117,N1117:N1122,0)+A1117-1,15))</f>
        <v>SSW</v>
      </c>
      <c r="AT1117" s="13">
        <f t="shared" ref="AT1117" ca="1" si="3013">INDIRECT(ADDRESS(MATCH(AR1117,N1117:N1122,0)+A1117-1,16))</f>
        <v>0.70162037037037039</v>
      </c>
    </row>
    <row r="1118" spans="1:46">
      <c r="A1118" s="11">
        <v>1118</v>
      </c>
      <c r="B1118" s="57">
        <v>44934</v>
      </c>
      <c r="C1118" s="54">
        <v>0.71527777777777779</v>
      </c>
      <c r="D1118" s="53">
        <v>11.3</v>
      </c>
      <c r="E1118" s="53">
        <v>13</v>
      </c>
      <c r="F1118" s="53">
        <v>0</v>
      </c>
      <c r="G1118" s="53">
        <v>9.1</v>
      </c>
      <c r="H1118" s="53">
        <v>1E-3</v>
      </c>
      <c r="I1118" s="53">
        <v>2.5</v>
      </c>
      <c r="J1118" s="53" t="s">
        <v>159</v>
      </c>
      <c r="K1118" s="53">
        <v>2.8</v>
      </c>
      <c r="L1118" s="53" t="s">
        <v>153</v>
      </c>
      <c r="M1118" s="54">
        <v>0.70849537037037036</v>
      </c>
      <c r="N1118" s="53">
        <v>4.0999999999999996</v>
      </c>
      <c r="O1118" s="53" t="s">
        <v>159</v>
      </c>
      <c r="P1118" s="54">
        <v>0.71156249999999999</v>
      </c>
      <c r="Q1118" s="53">
        <v>2.2000000000000002</v>
      </c>
      <c r="R1118" s="53" t="s">
        <v>159</v>
      </c>
      <c r="S1118" s="53">
        <v>0.6</v>
      </c>
      <c r="T1118" s="53">
        <v>56.7</v>
      </c>
      <c r="U1118" s="53">
        <v>5</v>
      </c>
      <c r="V1118" s="53">
        <v>6190</v>
      </c>
      <c r="W1118" s="53">
        <v>10</v>
      </c>
      <c r="X1118" s="53">
        <v>0.57899999999999996</v>
      </c>
      <c r="Y1118" s="53">
        <v>18.739999999999998</v>
      </c>
      <c r="Z1118" s="11">
        <f t="shared" si="2947"/>
        <v>0.60000000000000009</v>
      </c>
      <c r="AA1118" s="11">
        <f t="shared" si="2948"/>
        <v>0</v>
      </c>
      <c r="AB1118" s="53">
        <f t="shared" si="2949"/>
        <v>0.23374884600869694</v>
      </c>
      <c r="AC1118" s="63" t="s">
        <v>204</v>
      </c>
    </row>
    <row r="1119" spans="1:46">
      <c r="A1119" s="11">
        <v>1119</v>
      </c>
      <c r="B1119" s="57">
        <v>44934</v>
      </c>
      <c r="C1119" s="54">
        <v>0.72222222222222221</v>
      </c>
      <c r="D1119" s="53">
        <v>10.8</v>
      </c>
      <c r="E1119" s="53">
        <v>13</v>
      </c>
      <c r="F1119" s="53">
        <v>0</v>
      </c>
      <c r="G1119" s="53">
        <v>9</v>
      </c>
      <c r="H1119" s="53">
        <v>0</v>
      </c>
      <c r="I1119" s="53">
        <v>2.6</v>
      </c>
      <c r="J1119" s="53" t="s">
        <v>159</v>
      </c>
      <c r="K1119" s="53">
        <v>2.6</v>
      </c>
      <c r="L1119" s="53" t="s">
        <v>159</v>
      </c>
      <c r="M1119" s="54">
        <v>0.72222222222222221</v>
      </c>
      <c r="N1119" s="53">
        <v>3.8</v>
      </c>
      <c r="O1119" s="53" t="s">
        <v>153</v>
      </c>
      <c r="P1119" s="54">
        <v>0.71878472222222223</v>
      </c>
      <c r="Q1119" s="53">
        <v>2.6</v>
      </c>
      <c r="R1119" s="53" t="s">
        <v>159</v>
      </c>
      <c r="S1119" s="53">
        <v>0.4</v>
      </c>
      <c r="T1119" s="53">
        <v>57</v>
      </c>
      <c r="U1119" s="53">
        <v>2</v>
      </c>
      <c r="V1119" s="53">
        <v>1849</v>
      </c>
      <c r="W1119" s="53">
        <v>3</v>
      </c>
      <c r="X1119" s="53">
        <v>0.57899999999999996</v>
      </c>
      <c r="Y1119" s="53">
        <v>18.75</v>
      </c>
      <c r="Z1119" s="11">
        <f t="shared" si="2947"/>
        <v>0</v>
      </c>
      <c r="AA1119" s="11">
        <f t="shared" si="2948"/>
        <v>0</v>
      </c>
      <c r="AB1119" s="53">
        <f t="shared" si="2949"/>
        <v>0.23374884600869694</v>
      </c>
      <c r="AC1119" s="63" t="s">
        <v>204</v>
      </c>
    </row>
    <row r="1120" spans="1:46">
      <c r="A1120" s="11">
        <v>1120</v>
      </c>
      <c r="B1120" s="57">
        <v>44934</v>
      </c>
      <c r="C1120" s="54">
        <v>0.72916666666666663</v>
      </c>
      <c r="D1120" s="53">
        <v>10.199999999999999</v>
      </c>
      <c r="E1120" s="53">
        <v>13</v>
      </c>
      <c r="F1120" s="53">
        <v>0</v>
      </c>
      <c r="G1120" s="53">
        <v>8.9</v>
      </c>
      <c r="H1120" s="53">
        <v>0</v>
      </c>
      <c r="I1120" s="53">
        <v>2.9</v>
      </c>
      <c r="J1120" s="53" t="s">
        <v>159</v>
      </c>
      <c r="K1120" s="53">
        <v>2.9</v>
      </c>
      <c r="L1120" s="53" t="s">
        <v>159</v>
      </c>
      <c r="M1120" s="54">
        <v>0.72768518518518521</v>
      </c>
      <c r="N1120" s="53">
        <v>4.4000000000000004</v>
      </c>
      <c r="O1120" s="53" t="s">
        <v>151</v>
      </c>
      <c r="P1120" s="54">
        <v>0.72486111111111118</v>
      </c>
      <c r="Q1120" s="53">
        <v>3.2</v>
      </c>
      <c r="R1120" s="53" t="s">
        <v>159</v>
      </c>
      <c r="S1120" s="53">
        <v>0.5</v>
      </c>
      <c r="T1120" s="53">
        <v>58.6</v>
      </c>
      <c r="U1120" s="53">
        <v>1</v>
      </c>
      <c r="V1120" s="53">
        <v>352</v>
      </c>
      <c r="W1120" s="53">
        <v>1</v>
      </c>
      <c r="X1120" s="53">
        <v>0.57899999999999996</v>
      </c>
      <c r="Y1120" s="53">
        <v>18.73</v>
      </c>
      <c r="Z1120" s="11">
        <f t="shared" si="2947"/>
        <v>0</v>
      </c>
      <c r="AA1120" s="11">
        <f t="shared" si="2948"/>
        <v>0</v>
      </c>
      <c r="AB1120" s="53">
        <f t="shared" si="2949"/>
        <v>0.23374884600869694</v>
      </c>
      <c r="AC1120" s="63" t="s">
        <v>204</v>
      </c>
    </row>
    <row r="1121" spans="1:46">
      <c r="A1121" s="11">
        <v>1121</v>
      </c>
      <c r="B1121" s="57">
        <v>44934</v>
      </c>
      <c r="C1121" s="54">
        <v>0.73611111111111116</v>
      </c>
      <c r="D1121" s="53">
        <v>9.8000000000000007</v>
      </c>
      <c r="E1121" s="53">
        <v>12.9</v>
      </c>
      <c r="F1121" s="53">
        <v>0</v>
      </c>
      <c r="G1121" s="53">
        <v>8.9</v>
      </c>
      <c r="H1121" s="53">
        <v>-1E-3</v>
      </c>
      <c r="I1121" s="53">
        <v>2.8</v>
      </c>
      <c r="J1121" s="53" t="s">
        <v>159</v>
      </c>
      <c r="K1121" s="53">
        <v>3</v>
      </c>
      <c r="L1121" s="53" t="s">
        <v>159</v>
      </c>
      <c r="M1121" s="54">
        <v>0.73008101851851848</v>
      </c>
      <c r="N1121" s="53">
        <v>4.8</v>
      </c>
      <c r="O1121" s="53" t="s">
        <v>159</v>
      </c>
      <c r="P1121" s="54">
        <v>0.72958333333333336</v>
      </c>
      <c r="Q1121" s="53">
        <v>2.8</v>
      </c>
      <c r="R1121" s="53" t="s">
        <v>159</v>
      </c>
      <c r="S1121" s="53">
        <v>0.6</v>
      </c>
      <c r="T1121" s="53">
        <v>59.4</v>
      </c>
      <c r="U1121" s="53">
        <v>0</v>
      </c>
      <c r="V1121" s="53">
        <v>159</v>
      </c>
      <c r="W1121" s="53">
        <v>0</v>
      </c>
      <c r="X1121" s="53">
        <v>0.57899999999999996</v>
      </c>
      <c r="Y1121" s="53">
        <v>18.739999999999998</v>
      </c>
      <c r="Z1121" s="11">
        <f t="shared" si="2947"/>
        <v>-0.60000000000000009</v>
      </c>
      <c r="AA1121" s="11">
        <f t="shared" si="2948"/>
        <v>0</v>
      </c>
      <c r="AB1121" s="53">
        <f t="shared" si="2949"/>
        <v>0.23374884600869694</v>
      </c>
      <c r="AC1121" s="63" t="s">
        <v>204</v>
      </c>
    </row>
    <row r="1122" spans="1:46">
      <c r="A1122" s="11">
        <v>1122</v>
      </c>
      <c r="B1122" s="57">
        <v>44934</v>
      </c>
      <c r="C1122" s="54">
        <v>0.74305555555555547</v>
      </c>
      <c r="D1122" s="53">
        <v>9.4</v>
      </c>
      <c r="E1122" s="53">
        <v>12.9</v>
      </c>
      <c r="F1122" s="53">
        <v>0</v>
      </c>
      <c r="G1122" s="53">
        <v>8.8000000000000007</v>
      </c>
      <c r="H1122" s="53">
        <v>0</v>
      </c>
      <c r="I1122" s="53">
        <v>2.9</v>
      </c>
      <c r="J1122" s="53" t="s">
        <v>159</v>
      </c>
      <c r="K1122" s="53">
        <v>2.9</v>
      </c>
      <c r="L1122" s="53" t="s">
        <v>159</v>
      </c>
      <c r="M1122" s="54">
        <v>0.74302083333333335</v>
      </c>
      <c r="N1122" s="53">
        <v>4.5999999999999996</v>
      </c>
      <c r="O1122" s="53" t="s">
        <v>151</v>
      </c>
      <c r="P1122" s="54">
        <v>0.73738425925925932</v>
      </c>
      <c r="Q1122" s="53">
        <v>1.9</v>
      </c>
      <c r="R1122" s="53" t="s">
        <v>151</v>
      </c>
      <c r="S1122" s="53">
        <v>0.4</v>
      </c>
      <c r="T1122" s="53">
        <v>59.4</v>
      </c>
      <c r="U1122" s="53">
        <v>0</v>
      </c>
      <c r="V1122" s="53">
        <v>158</v>
      </c>
      <c r="W1122" s="53">
        <v>0</v>
      </c>
      <c r="X1122" s="53">
        <v>0.57899999999999996</v>
      </c>
      <c r="Y1122" s="53">
        <v>18.75</v>
      </c>
      <c r="Z1122" s="11">
        <f t="shared" si="2947"/>
        <v>0</v>
      </c>
      <c r="AA1122" s="11">
        <f t="shared" si="2948"/>
        <v>0</v>
      </c>
      <c r="AB1122" s="53">
        <f t="shared" si="2949"/>
        <v>0.23374884600869694</v>
      </c>
      <c r="AC1122" s="63" t="s">
        <v>204</v>
      </c>
    </row>
    <row r="1123" spans="1:46">
      <c r="A1123" s="11">
        <v>1123</v>
      </c>
      <c r="B1123" s="57">
        <v>44934</v>
      </c>
      <c r="C1123" s="54">
        <v>0.75</v>
      </c>
      <c r="D1123" s="53">
        <v>9.1999999999999993</v>
      </c>
      <c r="E1123" s="53">
        <v>12.9</v>
      </c>
      <c r="F1123" s="53">
        <v>0</v>
      </c>
      <c r="G1123" s="53">
        <v>8.6999999999999993</v>
      </c>
      <c r="H1123" s="53">
        <v>0</v>
      </c>
      <c r="I1123" s="53">
        <v>2.9</v>
      </c>
      <c r="J1123" s="53" t="s">
        <v>159</v>
      </c>
      <c r="K1123" s="53">
        <v>3.1</v>
      </c>
      <c r="L1123" s="53" t="s">
        <v>159</v>
      </c>
      <c r="M1123" s="54">
        <v>0.74692129629629633</v>
      </c>
      <c r="N1123" s="53">
        <v>4.4000000000000004</v>
      </c>
      <c r="O1123" s="53" t="s">
        <v>151</v>
      </c>
      <c r="P1123" s="54">
        <v>0.74754629629629632</v>
      </c>
      <c r="Q1123" s="53">
        <v>2.9</v>
      </c>
      <c r="R1123" s="53" t="s">
        <v>159</v>
      </c>
      <c r="S1123" s="53">
        <v>0.6</v>
      </c>
      <c r="T1123" s="53">
        <v>59.7</v>
      </c>
      <c r="U1123" s="53">
        <v>0</v>
      </c>
      <c r="V1123" s="53">
        <v>144</v>
      </c>
      <c r="W1123" s="53">
        <v>0</v>
      </c>
      <c r="X1123" s="53">
        <v>0.57899999999999996</v>
      </c>
      <c r="Y1123" s="53">
        <v>18.7</v>
      </c>
      <c r="Z1123" s="11">
        <f t="shared" si="2947"/>
        <v>0</v>
      </c>
      <c r="AA1123" s="11">
        <f t="shared" si="2948"/>
        <v>0</v>
      </c>
      <c r="AB1123" s="53">
        <f t="shared" si="2949"/>
        <v>0.23374884600869694</v>
      </c>
      <c r="AC1123" s="63" t="s">
        <v>204</v>
      </c>
      <c r="AE1123" s="11">
        <f t="shared" ref="AE1123" si="3014">SUM(F1123:F1128)</f>
        <v>0</v>
      </c>
      <c r="AF1123" s="11">
        <f t="shared" ref="AF1123" si="3015">AVERAGE(AB1123:AB1128)</f>
        <v>0.23329109348546695</v>
      </c>
      <c r="AG1123" s="11">
        <f t="shared" ref="AG1123" si="3016">AVERAGE(G1123:G1128)</f>
        <v>8.7333333333333343</v>
      </c>
      <c r="AH1123" s="11" t="e">
        <f t="shared" ref="AH1123" si="3017">AVERAGE(AC1123:AC1128)</f>
        <v>#DIV/0!</v>
      </c>
      <c r="AI1123" s="11">
        <f t="shared" ref="AI1123" si="3018">AVERAGE(T1123:T1128)</f>
        <v>59.583333333333336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753</v>
      </c>
      <c r="AM1123" s="17">
        <f t="shared" ref="AM1123" si="3022">AVERAGE(W1123:W1128)</f>
        <v>0</v>
      </c>
      <c r="AN1123" s="11">
        <f t="shared" ref="AN1123" si="3023">AVERAGE(I1123:I1128)</f>
        <v>2.8833333333333333</v>
      </c>
      <c r="AO1123" s="11">
        <f t="shared" ref="AO1123" si="3024">MAX(K1123:K1128)</f>
        <v>3.1</v>
      </c>
      <c r="AP1123" s="13" t="str">
        <f t="shared" ref="AP1123" ca="1" si="3025">INDIRECT(ADDRESS(MATCH(AO1123,K1123:K1128,0)+A1123-1,12))</f>
        <v>SSE</v>
      </c>
      <c r="AQ1123" s="13">
        <f t="shared" ref="AQ1123" ca="1" si="3026">INDIRECT(ADDRESS(MATCH(AO1123,K1123:K1128,0)+A1123-1,13))</f>
        <v>0.74692129629629633</v>
      </c>
      <c r="AR1123" s="11">
        <f t="shared" ref="AR1123" si="3027">MAX(N1123:N1128)</f>
        <v>4.8</v>
      </c>
      <c r="AS1123" s="13" t="str">
        <f t="shared" ref="AS1123" ca="1" si="3028">INDIRECT(ADDRESS(MATCH(AR1123,N1123:N1128,0)+A1123-1,15))</f>
        <v>SSE</v>
      </c>
      <c r="AT1123" s="13">
        <f t="shared" ref="AT1123" ca="1" si="3029">INDIRECT(ADDRESS(MATCH(AR1123,N1123:N1128,0)+A1123-1,16))</f>
        <v>0.76092592592592589</v>
      </c>
    </row>
    <row r="1124" spans="1:46">
      <c r="A1124" s="11">
        <v>1124</v>
      </c>
      <c r="B1124" s="57">
        <v>44934</v>
      </c>
      <c r="C1124" s="54">
        <v>0.75694444444444453</v>
      </c>
      <c r="D1124" s="53">
        <v>8.9</v>
      </c>
      <c r="E1124" s="53">
        <v>12.9</v>
      </c>
      <c r="F1124" s="53">
        <v>0</v>
      </c>
      <c r="G1124" s="53">
        <v>8.6999999999999993</v>
      </c>
      <c r="H1124" s="53">
        <v>-1E-3</v>
      </c>
      <c r="I1124" s="53">
        <v>2.8</v>
      </c>
      <c r="J1124" s="53" t="s">
        <v>151</v>
      </c>
      <c r="K1124" s="53">
        <v>3</v>
      </c>
      <c r="L1124" s="53" t="s">
        <v>159</v>
      </c>
      <c r="M1124" s="54">
        <v>0.75024305555555548</v>
      </c>
      <c r="N1124" s="53">
        <v>4.4000000000000004</v>
      </c>
      <c r="O1124" s="53" t="s">
        <v>151</v>
      </c>
      <c r="P1124" s="54">
        <v>0.75105324074074076</v>
      </c>
      <c r="Q1124" s="53">
        <v>3.9</v>
      </c>
      <c r="R1124" s="53" t="s">
        <v>151</v>
      </c>
      <c r="S1124" s="53">
        <v>0.6</v>
      </c>
      <c r="T1124" s="53">
        <v>59.6</v>
      </c>
      <c r="U1124" s="53">
        <v>1</v>
      </c>
      <c r="V1124" s="53">
        <v>113</v>
      </c>
      <c r="W1124" s="53">
        <v>0</v>
      </c>
      <c r="X1124" s="53">
        <v>0.57799999999999996</v>
      </c>
      <c r="Y1124" s="53">
        <v>18.690000000000001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0.23319954298082096</v>
      </c>
      <c r="AC1124" s="63" t="s">
        <v>204</v>
      </c>
    </row>
    <row r="1125" spans="1:46">
      <c r="A1125" s="11">
        <v>1125</v>
      </c>
      <c r="B1125" s="57">
        <v>44934</v>
      </c>
      <c r="C1125" s="54">
        <v>0.76388888888888884</v>
      </c>
      <c r="D1125" s="53">
        <v>8.6999999999999993</v>
      </c>
      <c r="E1125" s="53">
        <v>12.9</v>
      </c>
      <c r="F1125" s="53">
        <v>0</v>
      </c>
      <c r="G1125" s="53">
        <v>8.6999999999999993</v>
      </c>
      <c r="H1125" s="53">
        <v>0</v>
      </c>
      <c r="I1125" s="53">
        <v>2.9</v>
      </c>
      <c r="J1125" s="53" t="s">
        <v>159</v>
      </c>
      <c r="K1125" s="53">
        <v>3</v>
      </c>
      <c r="L1125" s="53" t="s">
        <v>159</v>
      </c>
      <c r="M1125" s="54">
        <v>0.76369212962962962</v>
      </c>
      <c r="N1125" s="53">
        <v>4.8</v>
      </c>
      <c r="O1125" s="53" t="s">
        <v>159</v>
      </c>
      <c r="P1125" s="54">
        <v>0.76092592592592589</v>
      </c>
      <c r="Q1125" s="53">
        <v>3.3</v>
      </c>
      <c r="R1125" s="53" t="s">
        <v>159</v>
      </c>
      <c r="S1125" s="53">
        <v>0.7</v>
      </c>
      <c r="T1125" s="53">
        <v>59</v>
      </c>
      <c r="U1125" s="53">
        <v>1</v>
      </c>
      <c r="V1125" s="53">
        <v>129</v>
      </c>
      <c r="W1125" s="53">
        <v>0</v>
      </c>
      <c r="X1125" s="53">
        <v>0.57799999999999996</v>
      </c>
      <c r="Y1125" s="53">
        <v>18.73</v>
      </c>
      <c r="Z1125" s="11">
        <f t="shared" si="2947"/>
        <v>0</v>
      </c>
      <c r="AA1125" s="11">
        <f t="shared" si="2948"/>
        <v>0</v>
      </c>
      <c r="AB1125" s="53">
        <f t="shared" si="2949"/>
        <v>0.23319954298082096</v>
      </c>
      <c r="AC1125" s="63" t="s">
        <v>204</v>
      </c>
    </row>
    <row r="1126" spans="1:46">
      <c r="A1126" s="11">
        <v>1126</v>
      </c>
      <c r="B1126" s="57">
        <v>44934</v>
      </c>
      <c r="C1126" s="54">
        <v>0.77083333333333337</v>
      </c>
      <c r="D1126" s="53">
        <v>8.6</v>
      </c>
      <c r="E1126" s="53">
        <v>12.9</v>
      </c>
      <c r="F1126" s="53">
        <v>0</v>
      </c>
      <c r="G1126" s="53">
        <v>8.8000000000000007</v>
      </c>
      <c r="H1126" s="53">
        <v>0</v>
      </c>
      <c r="I1126" s="53">
        <v>3.1</v>
      </c>
      <c r="J1126" s="53" t="s">
        <v>151</v>
      </c>
      <c r="K1126" s="53">
        <v>3.1</v>
      </c>
      <c r="L1126" s="53" t="s">
        <v>159</v>
      </c>
      <c r="M1126" s="54">
        <v>0.76771990740740748</v>
      </c>
      <c r="N1126" s="53">
        <v>4.5999999999999996</v>
      </c>
      <c r="O1126" s="53" t="s">
        <v>159</v>
      </c>
      <c r="P1126" s="54">
        <v>0.76658564814814811</v>
      </c>
      <c r="Q1126" s="53">
        <v>2.6</v>
      </c>
      <c r="R1126" s="53" t="s">
        <v>151</v>
      </c>
      <c r="S1126" s="53">
        <v>0.6</v>
      </c>
      <c r="T1126" s="53">
        <v>59.2</v>
      </c>
      <c r="U1126" s="53">
        <v>0</v>
      </c>
      <c r="V1126" s="53">
        <v>118</v>
      </c>
      <c r="W1126" s="53">
        <v>0</v>
      </c>
      <c r="X1126" s="53">
        <v>0.57799999999999996</v>
      </c>
      <c r="Y1126" s="53">
        <v>18.7</v>
      </c>
      <c r="Z1126" s="11">
        <f t="shared" si="2947"/>
        <v>0</v>
      </c>
      <c r="AA1126" s="11">
        <f t="shared" si="2948"/>
        <v>0</v>
      </c>
      <c r="AB1126" s="53">
        <f t="shared" si="2949"/>
        <v>0.23319954298082096</v>
      </c>
      <c r="AC1126" s="63" t="s">
        <v>204</v>
      </c>
    </row>
    <row r="1127" spans="1:46">
      <c r="A1127" s="11">
        <v>1127</v>
      </c>
      <c r="B1127" s="57">
        <v>44934</v>
      </c>
      <c r="C1127" s="54">
        <v>0.77777777777777779</v>
      </c>
      <c r="D1127" s="53">
        <v>8.4</v>
      </c>
      <c r="E1127" s="53">
        <v>12.9</v>
      </c>
      <c r="F1127" s="53">
        <v>0</v>
      </c>
      <c r="G1127" s="53">
        <v>8.8000000000000007</v>
      </c>
      <c r="H1127" s="53">
        <v>-1E-3</v>
      </c>
      <c r="I1127" s="53">
        <v>2.9</v>
      </c>
      <c r="J1127" s="53" t="s">
        <v>151</v>
      </c>
      <c r="K1127" s="53">
        <v>3.1</v>
      </c>
      <c r="L1127" s="53" t="s">
        <v>151</v>
      </c>
      <c r="M1127" s="54">
        <v>0.77159722222222227</v>
      </c>
      <c r="N1127" s="53">
        <v>4.4000000000000004</v>
      </c>
      <c r="O1127" s="53" t="s">
        <v>159</v>
      </c>
      <c r="P1127" s="54">
        <v>0.77725694444444438</v>
      </c>
      <c r="Q1127" s="53">
        <v>3</v>
      </c>
      <c r="R1127" s="53" t="s">
        <v>159</v>
      </c>
      <c r="S1127" s="53">
        <v>0.5</v>
      </c>
      <c r="T1127" s="53">
        <v>59.3</v>
      </c>
      <c r="U1127" s="53">
        <v>0</v>
      </c>
      <c r="V1127" s="53">
        <v>122</v>
      </c>
      <c r="W1127" s="53">
        <v>0</v>
      </c>
      <c r="X1127" s="53">
        <v>0.57799999999999996</v>
      </c>
      <c r="Y1127" s="53">
        <v>18.72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0.23319954298082096</v>
      </c>
      <c r="AC1127" s="63" t="s">
        <v>204</v>
      </c>
    </row>
    <row r="1128" spans="1:46">
      <c r="A1128" s="11">
        <v>1128</v>
      </c>
      <c r="B1128" s="57">
        <v>44934</v>
      </c>
      <c r="C1128" s="54">
        <v>0.78472222222222221</v>
      </c>
      <c r="D1128" s="53">
        <v>8.3000000000000007</v>
      </c>
      <c r="E1128" s="53">
        <v>12.9</v>
      </c>
      <c r="F1128" s="53">
        <v>0</v>
      </c>
      <c r="G1128" s="53">
        <v>8.6999999999999993</v>
      </c>
      <c r="H1128" s="53">
        <v>-1E-3</v>
      </c>
      <c r="I1128" s="53">
        <v>2.7</v>
      </c>
      <c r="J1128" s="53" t="s">
        <v>151</v>
      </c>
      <c r="K1128" s="53">
        <v>2.9</v>
      </c>
      <c r="L1128" s="53" t="s">
        <v>151</v>
      </c>
      <c r="M1128" s="54">
        <v>0.78032407407407411</v>
      </c>
      <c r="N1128" s="53">
        <v>4.8</v>
      </c>
      <c r="O1128" s="53" t="s">
        <v>151</v>
      </c>
      <c r="P1128" s="54">
        <v>0.78377314814814814</v>
      </c>
      <c r="Q1128" s="53">
        <v>2.7</v>
      </c>
      <c r="R1128" s="53" t="s">
        <v>152</v>
      </c>
      <c r="S1128" s="53">
        <v>0.7</v>
      </c>
      <c r="T1128" s="53">
        <v>60.7</v>
      </c>
      <c r="U1128" s="53">
        <v>0</v>
      </c>
      <c r="V1128" s="53">
        <v>127</v>
      </c>
      <c r="W1128" s="53">
        <v>0</v>
      </c>
      <c r="X1128" s="53">
        <v>0.57799999999999996</v>
      </c>
      <c r="Y1128" s="53">
        <v>18.71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0.23319954298082096</v>
      </c>
      <c r="AC1128" s="63" t="s">
        <v>204</v>
      </c>
    </row>
    <row r="1129" spans="1:46">
      <c r="A1129" s="11">
        <v>1129</v>
      </c>
      <c r="B1129" s="57">
        <v>44934</v>
      </c>
      <c r="C1129" s="54">
        <v>0.79166666666666663</v>
      </c>
      <c r="D1129" s="53">
        <v>8.3000000000000007</v>
      </c>
      <c r="E1129" s="53">
        <v>12.9</v>
      </c>
      <c r="F1129" s="53">
        <v>0</v>
      </c>
      <c r="G1129" s="53">
        <v>8.6</v>
      </c>
      <c r="H1129" s="53">
        <v>-1E-3</v>
      </c>
      <c r="I1129" s="53">
        <v>2.7</v>
      </c>
      <c r="J1129" s="53" t="s">
        <v>151</v>
      </c>
      <c r="K1129" s="53">
        <v>2.9</v>
      </c>
      <c r="L1129" s="53" t="s">
        <v>151</v>
      </c>
      <c r="M1129" s="54">
        <v>0.78646990740740741</v>
      </c>
      <c r="N1129" s="53">
        <v>5</v>
      </c>
      <c r="O1129" s="53" t="s">
        <v>151</v>
      </c>
      <c r="P1129" s="54">
        <v>0.79148148148148145</v>
      </c>
      <c r="Q1129" s="53">
        <v>4</v>
      </c>
      <c r="R1129" s="53" t="s">
        <v>151</v>
      </c>
      <c r="S1129" s="53">
        <v>0.8</v>
      </c>
      <c r="T1129" s="53">
        <v>61.3</v>
      </c>
      <c r="U1129" s="53">
        <v>1</v>
      </c>
      <c r="V1129" s="53">
        <v>112</v>
      </c>
      <c r="W1129" s="53">
        <v>0</v>
      </c>
      <c r="X1129" s="53">
        <v>0.57799999999999996</v>
      </c>
      <c r="Y1129" s="53">
        <v>18.73</v>
      </c>
      <c r="Z1129" s="11">
        <f t="shared" si="2947"/>
        <v>-0.60000000000000009</v>
      </c>
      <c r="AA1129" s="11">
        <f t="shared" si="2948"/>
        <v>0</v>
      </c>
      <c r="AB1129" s="53">
        <f t="shared" si="2949"/>
        <v>0.23319954298082096</v>
      </c>
      <c r="AC1129" s="63" t="s">
        <v>204</v>
      </c>
      <c r="AE1129" s="11">
        <f t="shared" ref="AE1129" si="3030">SUM(F1129:F1134)</f>
        <v>0</v>
      </c>
      <c r="AF1129" s="11">
        <f t="shared" ref="AF1129" si="3031">AVERAGE(AB1129:AB1134)</f>
        <v>0.23319954298082093</v>
      </c>
      <c r="AG1129" s="11">
        <f t="shared" ref="AG1129" si="3032">AVERAGE(G1129:G1134)</f>
        <v>8.9</v>
      </c>
      <c r="AH1129" s="11" t="e">
        <f t="shared" ref="AH1129" si="3033">AVERAGE(AC1129:AC1134)</f>
        <v>#DIV/0!</v>
      </c>
      <c r="AI1129" s="11">
        <f t="shared" ref="AI1129" si="3034">AVERAGE(T1129:T1134)</f>
        <v>61.066666666666663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702</v>
      </c>
      <c r="AM1129" s="17">
        <f t="shared" ref="AM1129" si="3038">AVERAGE(W1129:W1134)</f>
        <v>0</v>
      </c>
      <c r="AN1129" s="11">
        <f t="shared" ref="AN1129" si="3039">AVERAGE(I1129:I1134)</f>
        <v>2.5999999999999996</v>
      </c>
      <c r="AO1129" s="11">
        <f t="shared" ref="AO1129" si="3040">MAX(K1129:K1134)</f>
        <v>2.9</v>
      </c>
      <c r="AP1129" s="13" t="str">
        <f t="shared" ref="AP1129" ca="1" si="3041">INDIRECT(ADDRESS(MATCH(AO1129,K1129:K1134,0)+A1129-1,12))</f>
        <v>SE</v>
      </c>
      <c r="AQ1129" s="13">
        <f t="shared" ref="AQ1129" ca="1" si="3042">INDIRECT(ADDRESS(MATCH(AO1129,K1129:K1134,0)+A1129-1,13))</f>
        <v>0.78646990740740741</v>
      </c>
      <c r="AR1129" s="11">
        <f t="shared" ref="AR1129" si="3043">MAX(N1129:N1134)</f>
        <v>5.4</v>
      </c>
      <c r="AS1129" s="13" t="str">
        <f t="shared" ref="AS1129" ca="1" si="3044">INDIRECT(ADDRESS(MATCH(AR1129,N1129:N1134,0)+A1129-1,15))</f>
        <v>SE</v>
      </c>
      <c r="AT1129" s="13">
        <f t="shared" ref="AT1129" ca="1" si="3045">INDIRECT(ADDRESS(MATCH(AR1129,N1129:N1134,0)+A1129-1,16))</f>
        <v>0.80320601851851858</v>
      </c>
    </row>
    <row r="1130" spans="1:46">
      <c r="A1130" s="11">
        <v>1130</v>
      </c>
      <c r="B1130" s="57">
        <v>44934</v>
      </c>
      <c r="C1130" s="54">
        <v>0.79861111111111116</v>
      </c>
      <c r="D1130" s="53">
        <v>8.1999999999999993</v>
      </c>
      <c r="E1130" s="53">
        <v>12.9</v>
      </c>
      <c r="F1130" s="53">
        <v>0</v>
      </c>
      <c r="G1130" s="53">
        <v>8.5</v>
      </c>
      <c r="H1130" s="53">
        <v>-1E-3</v>
      </c>
      <c r="I1130" s="53">
        <v>2.4</v>
      </c>
      <c r="J1130" s="53" t="s">
        <v>151</v>
      </c>
      <c r="K1130" s="53">
        <v>2.7</v>
      </c>
      <c r="L1130" s="53" t="s">
        <v>151</v>
      </c>
      <c r="M1130" s="54">
        <v>0.79217592592592589</v>
      </c>
      <c r="N1130" s="53">
        <v>4.5999999999999996</v>
      </c>
      <c r="O1130" s="53" t="s">
        <v>151</v>
      </c>
      <c r="P1130" s="54">
        <v>0.79170138888888886</v>
      </c>
      <c r="Q1130" s="53">
        <v>2.8</v>
      </c>
      <c r="R1130" s="53" t="s">
        <v>150</v>
      </c>
      <c r="S1130" s="53">
        <v>0.7</v>
      </c>
      <c r="T1130" s="53">
        <v>62</v>
      </c>
      <c r="U1130" s="53">
        <v>0</v>
      </c>
      <c r="V1130" s="53">
        <v>122</v>
      </c>
      <c r="W1130" s="53">
        <v>0</v>
      </c>
      <c r="X1130" s="53">
        <v>0.57799999999999996</v>
      </c>
      <c r="Y1130" s="53">
        <v>18.72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0.23319954298082096</v>
      </c>
      <c r="AC1130" s="63" t="s">
        <v>204</v>
      </c>
    </row>
    <row r="1131" spans="1:46">
      <c r="A1131" s="11">
        <v>1131</v>
      </c>
      <c r="B1131" s="57">
        <v>44934</v>
      </c>
      <c r="C1131" s="54">
        <v>0.80555555555555547</v>
      </c>
      <c r="D1131" s="53">
        <v>8.1</v>
      </c>
      <c r="E1131" s="53">
        <v>12.9</v>
      </c>
      <c r="F1131" s="53">
        <v>0</v>
      </c>
      <c r="G1131" s="53">
        <v>9</v>
      </c>
      <c r="H1131" s="53">
        <v>0</v>
      </c>
      <c r="I1131" s="53">
        <v>2.6</v>
      </c>
      <c r="J1131" s="53" t="s">
        <v>151</v>
      </c>
      <c r="K1131" s="53">
        <v>2.6</v>
      </c>
      <c r="L1131" s="53" t="s">
        <v>151</v>
      </c>
      <c r="M1131" s="54">
        <v>0.80501157407407409</v>
      </c>
      <c r="N1131" s="53">
        <v>5.4</v>
      </c>
      <c r="O1131" s="53" t="s">
        <v>151</v>
      </c>
      <c r="P1131" s="54">
        <v>0.80320601851851858</v>
      </c>
      <c r="Q1131" s="53">
        <v>1.5</v>
      </c>
      <c r="R1131" s="53" t="s">
        <v>151</v>
      </c>
      <c r="S1131" s="53">
        <v>0.7</v>
      </c>
      <c r="T1131" s="53">
        <v>60.7</v>
      </c>
      <c r="U1131" s="53">
        <v>0</v>
      </c>
      <c r="V1131" s="53">
        <v>123</v>
      </c>
      <c r="W1131" s="53">
        <v>0</v>
      </c>
      <c r="X1131" s="53">
        <v>0.57799999999999996</v>
      </c>
      <c r="Y1131" s="53">
        <v>18.73</v>
      </c>
      <c r="Z1131" s="11">
        <f t="shared" si="2947"/>
        <v>0</v>
      </c>
      <c r="AA1131" s="11">
        <f t="shared" si="2948"/>
        <v>0</v>
      </c>
      <c r="AB1131" s="53">
        <f t="shared" si="2949"/>
        <v>0.23319954298082096</v>
      </c>
      <c r="AC1131" s="63" t="s">
        <v>204</v>
      </c>
    </row>
    <row r="1132" spans="1:46">
      <c r="A1132" s="11">
        <v>1132</v>
      </c>
      <c r="B1132" s="57">
        <v>44934</v>
      </c>
      <c r="C1132" s="54">
        <v>0.8125</v>
      </c>
      <c r="D1132" s="53">
        <v>8</v>
      </c>
      <c r="E1132" s="53">
        <v>12.9</v>
      </c>
      <c r="F1132" s="53">
        <v>0</v>
      </c>
      <c r="G1132" s="53">
        <v>9.1</v>
      </c>
      <c r="H1132" s="53">
        <v>0</v>
      </c>
      <c r="I1132" s="53">
        <v>2.7</v>
      </c>
      <c r="J1132" s="53" t="s">
        <v>151</v>
      </c>
      <c r="K1132" s="53">
        <v>2.7</v>
      </c>
      <c r="L1132" s="53" t="s">
        <v>151</v>
      </c>
      <c r="M1132" s="54">
        <v>0.81086805555555552</v>
      </c>
      <c r="N1132" s="53">
        <v>5.3</v>
      </c>
      <c r="O1132" s="53" t="s">
        <v>151</v>
      </c>
      <c r="P1132" s="54">
        <v>0.80958333333333332</v>
      </c>
      <c r="Q1132" s="53">
        <v>2.1</v>
      </c>
      <c r="R1132" s="53" t="s">
        <v>151</v>
      </c>
      <c r="S1132" s="53">
        <v>0.7</v>
      </c>
      <c r="T1132" s="53">
        <v>60.7</v>
      </c>
      <c r="U1132" s="53">
        <v>0</v>
      </c>
      <c r="V1132" s="53">
        <v>111</v>
      </c>
      <c r="W1132" s="53">
        <v>0</v>
      </c>
      <c r="X1132" s="53">
        <v>0.57799999999999996</v>
      </c>
      <c r="Y1132" s="53">
        <v>18.72</v>
      </c>
      <c r="Z1132" s="11">
        <f t="shared" si="2947"/>
        <v>0</v>
      </c>
      <c r="AA1132" s="11">
        <f t="shared" si="2948"/>
        <v>0</v>
      </c>
      <c r="AB1132" s="53">
        <f t="shared" si="2949"/>
        <v>0.23319954298082096</v>
      </c>
      <c r="AC1132" s="63" t="s">
        <v>204</v>
      </c>
    </row>
    <row r="1133" spans="1:46">
      <c r="A1133" s="11">
        <v>1133</v>
      </c>
      <c r="B1133" s="57">
        <v>44934</v>
      </c>
      <c r="C1133" s="54">
        <v>0.81944444444444453</v>
      </c>
      <c r="D1133" s="53">
        <v>8</v>
      </c>
      <c r="E1133" s="53">
        <v>12.9</v>
      </c>
      <c r="F1133" s="53">
        <v>0</v>
      </c>
      <c r="G1133" s="53">
        <v>9.1</v>
      </c>
      <c r="H1133" s="53">
        <v>0</v>
      </c>
      <c r="I1133" s="53">
        <v>2.6</v>
      </c>
      <c r="J1133" s="53" t="s">
        <v>151</v>
      </c>
      <c r="K1133" s="53">
        <v>2.7</v>
      </c>
      <c r="L1133" s="53" t="s">
        <v>151</v>
      </c>
      <c r="M1133" s="54">
        <v>0.812962962962963</v>
      </c>
      <c r="N1133" s="53">
        <v>5</v>
      </c>
      <c r="O1133" s="53" t="s">
        <v>150</v>
      </c>
      <c r="P1133" s="54">
        <v>0.81721064814814814</v>
      </c>
      <c r="Q1133" s="53">
        <v>2.7</v>
      </c>
      <c r="R1133" s="53" t="s">
        <v>150</v>
      </c>
      <c r="S1133" s="53">
        <v>0.6</v>
      </c>
      <c r="T1133" s="53">
        <v>61</v>
      </c>
      <c r="U1133" s="53">
        <v>0</v>
      </c>
      <c r="V1133" s="53">
        <v>129</v>
      </c>
      <c r="W1133" s="53">
        <v>0</v>
      </c>
      <c r="X1133" s="53">
        <v>0.57799999999999996</v>
      </c>
      <c r="Y1133" s="53">
        <v>18.72</v>
      </c>
      <c r="Z1133" s="11">
        <f t="shared" si="2947"/>
        <v>0</v>
      </c>
      <c r="AA1133" s="11">
        <f t="shared" si="2948"/>
        <v>0</v>
      </c>
      <c r="AB1133" s="53">
        <f t="shared" si="2949"/>
        <v>0.23319954298082096</v>
      </c>
      <c r="AC1133" s="63" t="s">
        <v>204</v>
      </c>
    </row>
    <row r="1134" spans="1:46">
      <c r="A1134" s="11">
        <v>1134</v>
      </c>
      <c r="B1134" s="57">
        <v>44934</v>
      </c>
      <c r="C1134" s="54">
        <v>0.82638888888888884</v>
      </c>
      <c r="D1134" s="53">
        <v>8</v>
      </c>
      <c r="E1134" s="53">
        <v>12.9</v>
      </c>
      <c r="F1134" s="53">
        <v>0</v>
      </c>
      <c r="G1134" s="53">
        <v>9.1</v>
      </c>
      <c r="H1134" s="53">
        <v>0</v>
      </c>
      <c r="I1134" s="53">
        <v>2.6</v>
      </c>
      <c r="J1134" s="53" t="s">
        <v>151</v>
      </c>
      <c r="K1134" s="53">
        <v>2.6</v>
      </c>
      <c r="L1134" s="53" t="s">
        <v>151</v>
      </c>
      <c r="M1134" s="54">
        <v>0.82378472222222221</v>
      </c>
      <c r="N1134" s="53">
        <v>4.3</v>
      </c>
      <c r="O1134" s="53" t="s">
        <v>150</v>
      </c>
      <c r="P1134" s="54">
        <v>0.82368055555555564</v>
      </c>
      <c r="Q1134" s="53">
        <v>3.2</v>
      </c>
      <c r="R1134" s="53" t="s">
        <v>152</v>
      </c>
      <c r="S1134" s="53">
        <v>0.7</v>
      </c>
      <c r="T1134" s="53">
        <v>60.7</v>
      </c>
      <c r="U1134" s="53">
        <v>0</v>
      </c>
      <c r="V1134" s="53">
        <v>105</v>
      </c>
      <c r="W1134" s="53">
        <v>0</v>
      </c>
      <c r="X1134" s="53">
        <v>0.57799999999999996</v>
      </c>
      <c r="Y1134" s="53">
        <v>18.71</v>
      </c>
      <c r="Z1134" s="11">
        <f t="shared" si="2947"/>
        <v>0</v>
      </c>
      <c r="AA1134" s="11">
        <f t="shared" si="2948"/>
        <v>0</v>
      </c>
      <c r="AB1134" s="53">
        <f t="shared" si="2949"/>
        <v>0.23319954298082096</v>
      </c>
      <c r="AC1134" s="63" t="s">
        <v>204</v>
      </c>
    </row>
    <row r="1135" spans="1:46">
      <c r="A1135" s="11">
        <v>1135</v>
      </c>
      <c r="B1135" s="57">
        <v>44934</v>
      </c>
      <c r="C1135" s="54">
        <v>0.83333333333333337</v>
      </c>
      <c r="D1135" s="53">
        <v>8</v>
      </c>
      <c r="E1135" s="53">
        <v>12.9</v>
      </c>
      <c r="F1135" s="53">
        <v>0</v>
      </c>
      <c r="G1135" s="53">
        <v>9.1999999999999993</v>
      </c>
      <c r="H1135" s="53">
        <v>-1E-3</v>
      </c>
      <c r="I1135" s="53">
        <v>2.2999999999999998</v>
      </c>
      <c r="J1135" s="53" t="s">
        <v>151</v>
      </c>
      <c r="K1135" s="53">
        <v>2.7</v>
      </c>
      <c r="L1135" s="53" t="s">
        <v>151</v>
      </c>
      <c r="M1135" s="54">
        <v>0.82821759259259264</v>
      </c>
      <c r="N1135" s="53">
        <v>3.8</v>
      </c>
      <c r="O1135" s="53" t="s">
        <v>151</v>
      </c>
      <c r="P1135" s="54">
        <v>0.82802083333333332</v>
      </c>
      <c r="Q1135" s="53">
        <v>2.5</v>
      </c>
      <c r="R1135" s="53" t="s">
        <v>151</v>
      </c>
      <c r="S1135" s="53">
        <v>0.6</v>
      </c>
      <c r="T1135" s="53">
        <v>61.1</v>
      </c>
      <c r="U1135" s="53">
        <v>0</v>
      </c>
      <c r="V1135" s="53">
        <v>107</v>
      </c>
      <c r="W1135" s="53">
        <v>0</v>
      </c>
      <c r="X1135" s="53">
        <v>0.57799999999999996</v>
      </c>
      <c r="Y1135" s="53">
        <v>18.7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0.23319954298082096</v>
      </c>
      <c r="AC1135" s="63" t="s">
        <v>204</v>
      </c>
      <c r="AE1135" s="11">
        <f t="shared" ref="AE1135" si="3046">SUM(F1135:F1140)</f>
        <v>0</v>
      </c>
      <c r="AF1135" s="11">
        <f t="shared" ref="AF1135" si="3047">AVERAGE(AB1135:AB1140)</f>
        <v>0.23301671786598407</v>
      </c>
      <c r="AG1135" s="11">
        <f t="shared" ref="AG1135" si="3048">AVERAGE(G1135:G1140)</f>
        <v>9.1166666666666671</v>
      </c>
      <c r="AH1135" s="11" t="e">
        <f t="shared" ref="AH1135" si="3049">AVERAGE(AC1135:AC1140)</f>
        <v>#DIV/0!</v>
      </c>
      <c r="AI1135" s="11">
        <f t="shared" ref="AI1135" si="3050">AVERAGE(T1135:T1140)</f>
        <v>60.766666666666673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653</v>
      </c>
      <c r="AM1135" s="17">
        <f t="shared" ref="AM1135" si="3054">AVERAGE(W1135:W1140)</f>
        <v>0</v>
      </c>
      <c r="AN1135" s="11">
        <f t="shared" ref="AN1135" si="3055">AVERAGE(I1135:I1140)</f>
        <v>2.1</v>
      </c>
      <c r="AO1135" s="11">
        <f t="shared" ref="AO1135" si="3056">MAX(K1135:K1140)</f>
        <v>2.7</v>
      </c>
      <c r="AP1135" s="13" t="str">
        <f t="shared" ref="AP1135" ca="1" si="3057">INDIRECT(ADDRESS(MATCH(AO1135,K1135:K1140,0)+A1135-1,12))</f>
        <v>SE</v>
      </c>
      <c r="AQ1135" s="13">
        <f t="shared" ref="AQ1135" ca="1" si="3058">INDIRECT(ADDRESS(MATCH(AO1135,K1135:K1140,0)+A1135-1,13))</f>
        <v>0.82821759259259264</v>
      </c>
      <c r="AR1135" s="11">
        <f t="shared" ref="AR1135" si="3059">MAX(N1135:N1140)</f>
        <v>4</v>
      </c>
      <c r="AS1135" s="13" t="str">
        <f t="shared" ref="AS1135" ca="1" si="3060">INDIRECT(ADDRESS(MATCH(AR1135,N1135:N1140,0)+A1135-1,15))</f>
        <v>SE</v>
      </c>
      <c r="AT1135" s="13">
        <f t="shared" ref="AT1135" ca="1" si="3061">INDIRECT(ADDRESS(MATCH(AR1135,N1135:N1140,0)+A1135-1,16))</f>
        <v>0.83876157407407403</v>
      </c>
    </row>
    <row r="1136" spans="1:46">
      <c r="A1136" s="11">
        <v>1136</v>
      </c>
      <c r="B1136" s="57">
        <v>44934</v>
      </c>
      <c r="C1136" s="54">
        <v>0.84027777777777779</v>
      </c>
      <c r="D1136" s="53">
        <v>8.1</v>
      </c>
      <c r="E1136" s="53">
        <v>12.9</v>
      </c>
      <c r="F1136" s="53">
        <v>0</v>
      </c>
      <c r="G1136" s="53">
        <v>9.1</v>
      </c>
      <c r="H1136" s="53">
        <v>-1E-3</v>
      </c>
      <c r="I1136" s="53">
        <v>2.4</v>
      </c>
      <c r="J1136" s="53" t="s">
        <v>151</v>
      </c>
      <c r="K1136" s="53">
        <v>2.4</v>
      </c>
      <c r="L1136" s="53" t="s">
        <v>151</v>
      </c>
      <c r="M1136" s="54">
        <v>0.84008101851851846</v>
      </c>
      <c r="N1136" s="53">
        <v>4</v>
      </c>
      <c r="O1136" s="53" t="s">
        <v>151</v>
      </c>
      <c r="P1136" s="54">
        <v>0.83876157407407403</v>
      </c>
      <c r="Q1136" s="53">
        <v>1.9</v>
      </c>
      <c r="R1136" s="53" t="s">
        <v>151</v>
      </c>
      <c r="S1136" s="53">
        <v>0.6</v>
      </c>
      <c r="T1136" s="53">
        <v>61.2</v>
      </c>
      <c r="U1136" s="53">
        <v>0</v>
      </c>
      <c r="V1136" s="53">
        <v>120</v>
      </c>
      <c r="W1136" s="53">
        <v>0</v>
      </c>
      <c r="X1136" s="53">
        <v>0.57799999999999996</v>
      </c>
      <c r="Y1136" s="53">
        <v>18.68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0.23319954298082096</v>
      </c>
      <c r="AC1136" s="63" t="s">
        <v>204</v>
      </c>
    </row>
    <row r="1137" spans="1:46">
      <c r="A1137" s="11">
        <v>1137</v>
      </c>
      <c r="B1137" s="57">
        <v>44934</v>
      </c>
      <c r="C1137" s="54">
        <v>0.84722222222222221</v>
      </c>
      <c r="D1137" s="53">
        <v>8</v>
      </c>
      <c r="E1137" s="53">
        <v>12.9</v>
      </c>
      <c r="F1137" s="53">
        <v>0</v>
      </c>
      <c r="G1137" s="53">
        <v>9.1</v>
      </c>
      <c r="H1137" s="53">
        <v>-1E-3</v>
      </c>
      <c r="I1137" s="53">
        <v>2</v>
      </c>
      <c r="J1137" s="53" t="s">
        <v>151</v>
      </c>
      <c r="K1137" s="53">
        <v>2.4</v>
      </c>
      <c r="L1137" s="53" t="s">
        <v>151</v>
      </c>
      <c r="M1137" s="54">
        <v>0.84028935185185183</v>
      </c>
      <c r="N1137" s="53">
        <v>3.4</v>
      </c>
      <c r="O1137" s="53" t="s">
        <v>159</v>
      </c>
      <c r="P1137" s="54">
        <v>0.8469444444444445</v>
      </c>
      <c r="Q1137" s="53">
        <v>2.6</v>
      </c>
      <c r="R1137" s="53" t="s">
        <v>159</v>
      </c>
      <c r="S1137" s="53">
        <v>0.6</v>
      </c>
      <c r="T1137" s="53">
        <v>61.6</v>
      </c>
      <c r="U1137" s="53">
        <v>0</v>
      </c>
      <c r="V1137" s="53">
        <v>108</v>
      </c>
      <c r="W1137" s="53">
        <v>0</v>
      </c>
      <c r="X1137" s="53">
        <v>0.57799999999999996</v>
      </c>
      <c r="Y1137" s="53">
        <v>18.690000000000001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0.23319954298082096</v>
      </c>
      <c r="AC1137" s="63" t="s">
        <v>204</v>
      </c>
    </row>
    <row r="1138" spans="1:46">
      <c r="A1138" s="11">
        <v>1138</v>
      </c>
      <c r="B1138" s="57">
        <v>44934</v>
      </c>
      <c r="C1138" s="54">
        <v>0.85416666666666663</v>
      </c>
      <c r="D1138" s="53">
        <v>8</v>
      </c>
      <c r="E1138" s="53">
        <v>12.9</v>
      </c>
      <c r="F1138" s="53">
        <v>0</v>
      </c>
      <c r="G1138" s="53">
        <v>9.1</v>
      </c>
      <c r="H1138" s="53">
        <v>-1E-3</v>
      </c>
      <c r="I1138" s="53">
        <v>1.9</v>
      </c>
      <c r="J1138" s="53" t="s">
        <v>151</v>
      </c>
      <c r="K1138" s="53">
        <v>2.1</v>
      </c>
      <c r="L1138" s="53" t="s">
        <v>151</v>
      </c>
      <c r="M1138" s="54">
        <v>0.84807870370370375</v>
      </c>
      <c r="N1138" s="53">
        <v>3.5</v>
      </c>
      <c r="O1138" s="53" t="s">
        <v>159</v>
      </c>
      <c r="P1138" s="54">
        <v>0.84734953703703697</v>
      </c>
      <c r="Q1138" s="53">
        <v>1.9</v>
      </c>
      <c r="R1138" s="53" t="s">
        <v>150</v>
      </c>
      <c r="S1138" s="53">
        <v>0.5</v>
      </c>
      <c r="T1138" s="53">
        <v>60.4</v>
      </c>
      <c r="U1138" s="53">
        <v>0</v>
      </c>
      <c r="V1138" s="53">
        <v>106</v>
      </c>
      <c r="W1138" s="53">
        <v>0</v>
      </c>
      <c r="X1138" s="53">
        <v>0.57799999999999996</v>
      </c>
      <c r="Y1138" s="53">
        <v>18.690000000000001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0.23319954298082096</v>
      </c>
      <c r="AC1138" s="63" t="s">
        <v>204</v>
      </c>
    </row>
    <row r="1139" spans="1:46">
      <c r="A1139" s="11">
        <v>1139</v>
      </c>
      <c r="B1139" s="57">
        <v>44934</v>
      </c>
      <c r="C1139" s="54">
        <v>0.86111111111111116</v>
      </c>
      <c r="D1139" s="53">
        <v>8</v>
      </c>
      <c r="E1139" s="53">
        <v>12.9</v>
      </c>
      <c r="F1139" s="53">
        <v>0</v>
      </c>
      <c r="G1139" s="53">
        <v>9.4</v>
      </c>
      <c r="H1139" s="53">
        <v>0</v>
      </c>
      <c r="I1139" s="53">
        <v>2.2000000000000002</v>
      </c>
      <c r="J1139" s="53" t="s">
        <v>151</v>
      </c>
      <c r="K1139" s="53">
        <v>2.2000000000000002</v>
      </c>
      <c r="L1139" s="53" t="s">
        <v>151</v>
      </c>
      <c r="M1139" s="54">
        <v>0.86111111111111116</v>
      </c>
      <c r="N1139" s="53">
        <v>3.9</v>
      </c>
      <c r="O1139" s="53" t="s">
        <v>159</v>
      </c>
      <c r="P1139" s="54">
        <v>0.86027777777777781</v>
      </c>
      <c r="Q1139" s="53">
        <v>2</v>
      </c>
      <c r="R1139" s="53" t="s">
        <v>151</v>
      </c>
      <c r="S1139" s="53">
        <v>0.7</v>
      </c>
      <c r="T1139" s="53">
        <v>59.3</v>
      </c>
      <c r="U1139" s="53">
        <v>0</v>
      </c>
      <c r="V1139" s="53">
        <v>113</v>
      </c>
      <c r="W1139" s="53">
        <v>0</v>
      </c>
      <c r="X1139" s="53">
        <v>0.57699999999999996</v>
      </c>
      <c r="Y1139" s="53">
        <v>18.71</v>
      </c>
      <c r="Z1139" s="11">
        <f t="shared" si="2947"/>
        <v>0</v>
      </c>
      <c r="AA1139" s="11">
        <f t="shared" si="2948"/>
        <v>0</v>
      </c>
      <c r="AB1139" s="53">
        <f t="shared" si="2949"/>
        <v>0.23265106763631033</v>
      </c>
      <c r="AC1139" s="63" t="s">
        <v>204</v>
      </c>
    </row>
    <row r="1140" spans="1:46">
      <c r="A1140" s="11">
        <v>1140</v>
      </c>
      <c r="B1140" s="57">
        <v>44934</v>
      </c>
      <c r="C1140" s="54">
        <v>0.86805555555555547</v>
      </c>
      <c r="D1140" s="53">
        <v>7.9</v>
      </c>
      <c r="E1140" s="53">
        <v>12.9</v>
      </c>
      <c r="F1140" s="53">
        <v>0</v>
      </c>
      <c r="G1140" s="53">
        <v>8.8000000000000007</v>
      </c>
      <c r="H1140" s="53">
        <v>-1E-3</v>
      </c>
      <c r="I1140" s="53">
        <v>1.8</v>
      </c>
      <c r="J1140" s="53" t="s">
        <v>151</v>
      </c>
      <c r="K1140" s="53">
        <v>2.2999999999999998</v>
      </c>
      <c r="L1140" s="53" t="s">
        <v>151</v>
      </c>
      <c r="M1140" s="54">
        <v>0.8614814814814814</v>
      </c>
      <c r="N1140" s="53">
        <v>3.8</v>
      </c>
      <c r="O1140" s="53" t="s">
        <v>151</v>
      </c>
      <c r="P1140" s="54">
        <v>0.86446759259259265</v>
      </c>
      <c r="Q1140" s="53">
        <v>1.5</v>
      </c>
      <c r="R1140" s="53" t="s">
        <v>159</v>
      </c>
      <c r="S1140" s="53">
        <v>0.5</v>
      </c>
      <c r="T1140" s="53">
        <v>61</v>
      </c>
      <c r="U1140" s="53">
        <v>0</v>
      </c>
      <c r="V1140" s="53">
        <v>99</v>
      </c>
      <c r="W1140" s="53">
        <v>0</v>
      </c>
      <c r="X1140" s="53">
        <v>0.57699999999999996</v>
      </c>
      <c r="Y1140" s="53">
        <v>18.71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0.23265106763631033</v>
      </c>
      <c r="AC1140" s="63" t="s">
        <v>204</v>
      </c>
    </row>
    <row r="1141" spans="1:46">
      <c r="A1141" s="11">
        <v>1141</v>
      </c>
      <c r="B1141" s="57">
        <v>44934</v>
      </c>
      <c r="C1141" s="54">
        <v>0.875</v>
      </c>
      <c r="D1141" s="53">
        <v>7.9</v>
      </c>
      <c r="E1141" s="53">
        <v>12.8</v>
      </c>
      <c r="F1141" s="53">
        <v>0</v>
      </c>
      <c r="G1141" s="53">
        <v>9</v>
      </c>
      <c r="H1141" s="53">
        <v>0</v>
      </c>
      <c r="I1141" s="53">
        <v>2.4</v>
      </c>
      <c r="J1141" s="53" t="s">
        <v>151</v>
      </c>
      <c r="K1141" s="53">
        <v>2.4</v>
      </c>
      <c r="L1141" s="53" t="s">
        <v>151</v>
      </c>
      <c r="M1141" s="54">
        <v>0.87386574074074075</v>
      </c>
      <c r="N1141" s="53">
        <v>4.2</v>
      </c>
      <c r="O1141" s="53" t="s">
        <v>159</v>
      </c>
      <c r="P1141" s="54">
        <v>0.86938657407407405</v>
      </c>
      <c r="Q1141" s="53">
        <v>1.8</v>
      </c>
      <c r="R1141" s="53" t="s">
        <v>159</v>
      </c>
      <c r="S1141" s="53">
        <v>0.6</v>
      </c>
      <c r="T1141" s="53">
        <v>59.2</v>
      </c>
      <c r="U1141" s="53">
        <v>0</v>
      </c>
      <c r="V1141" s="53">
        <v>117</v>
      </c>
      <c r="W1141" s="53">
        <v>0</v>
      </c>
      <c r="X1141" s="53">
        <v>0.57699999999999996</v>
      </c>
      <c r="Y1141" s="53">
        <v>18.71</v>
      </c>
      <c r="Z1141" s="11">
        <f t="shared" si="2947"/>
        <v>0</v>
      </c>
      <c r="AA1141" s="11">
        <f t="shared" si="2948"/>
        <v>0</v>
      </c>
      <c r="AB1141" s="53">
        <f t="shared" si="2949"/>
        <v>0.23265106763631033</v>
      </c>
      <c r="AC1141" s="63" t="s">
        <v>204</v>
      </c>
      <c r="AE1141" s="11">
        <f t="shared" ref="AE1141" si="3062">SUM(F1141:F1146)</f>
        <v>0</v>
      </c>
      <c r="AF1141" s="11">
        <f t="shared" ref="AF1141" si="3063">AVERAGE(AB1141:AB1146)</f>
        <v>0.2326510676363103</v>
      </c>
      <c r="AG1141" s="11">
        <f t="shared" ref="AG1141" si="3064">AVERAGE(G1141:G1146)</f>
        <v>7.6333333333333329</v>
      </c>
      <c r="AH1141" s="11" t="e">
        <f t="shared" ref="AH1141" si="3065">AVERAGE(AC1141:AC1146)</f>
        <v>#DIV/0!</v>
      </c>
      <c r="AI1141" s="11">
        <f t="shared" ref="AI1141" si="3066">AVERAGE(T1141:T1146)</f>
        <v>64.083333333333329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614</v>
      </c>
      <c r="AM1141" s="17">
        <f t="shared" ref="AM1141" si="3070">AVERAGE(W1141:W1146)</f>
        <v>0</v>
      </c>
      <c r="AN1141" s="11">
        <f t="shared" ref="AN1141" si="3071">AVERAGE(I1141:I1146)</f>
        <v>1.9833333333333334</v>
      </c>
      <c r="AO1141" s="11">
        <f t="shared" ref="AO1141" si="3072">MAX(K1141:K1146)</f>
        <v>2.5</v>
      </c>
      <c r="AP1141" s="13" t="str">
        <f t="shared" ref="AP1141" ca="1" si="3073">INDIRECT(ADDRESS(MATCH(AO1141,K1141:K1146,0)+A1141-1,12))</f>
        <v>SE</v>
      </c>
      <c r="AQ1141" s="13">
        <f t="shared" ref="AQ1141" ca="1" si="3074">INDIRECT(ADDRESS(MATCH(AO1141,K1141:K1146,0)+A1141-1,13))</f>
        <v>0.88194444444444453</v>
      </c>
      <c r="AR1141" s="11">
        <f t="shared" ref="AR1141" si="3075">MAX(N1141:N1146)</f>
        <v>4.3</v>
      </c>
      <c r="AS1141" s="13" t="str">
        <f t="shared" ref="AS1141" ca="1" si="3076">INDIRECT(ADDRESS(MATCH(AR1141,N1141:N1146,0)+A1141-1,15))</f>
        <v>SE</v>
      </c>
      <c r="AT1141" s="13">
        <f t="shared" ref="AT1141" ca="1" si="3077">INDIRECT(ADDRESS(MATCH(AR1141,N1141:N1146,0)+A1141-1,16))</f>
        <v>0.87667824074074074</v>
      </c>
    </row>
    <row r="1142" spans="1:46">
      <c r="A1142" s="11">
        <v>1142</v>
      </c>
      <c r="B1142" s="57">
        <v>44934</v>
      </c>
      <c r="C1142" s="54">
        <v>0.88194444444444453</v>
      </c>
      <c r="D1142" s="53">
        <v>7.8</v>
      </c>
      <c r="E1142" s="53">
        <v>12.8</v>
      </c>
      <c r="F1142" s="53">
        <v>0</v>
      </c>
      <c r="G1142" s="53">
        <v>9</v>
      </c>
      <c r="H1142" s="53">
        <v>0</v>
      </c>
      <c r="I1142" s="53">
        <v>2.5</v>
      </c>
      <c r="J1142" s="53" t="s">
        <v>151</v>
      </c>
      <c r="K1142" s="53">
        <v>2.5</v>
      </c>
      <c r="L1142" s="53" t="s">
        <v>151</v>
      </c>
      <c r="M1142" s="54">
        <v>0.88194444444444453</v>
      </c>
      <c r="N1142" s="53">
        <v>4.3</v>
      </c>
      <c r="O1142" s="53" t="s">
        <v>151</v>
      </c>
      <c r="P1142" s="54">
        <v>0.87667824074074074</v>
      </c>
      <c r="Q1142" s="53">
        <v>3</v>
      </c>
      <c r="R1142" s="53" t="s">
        <v>159</v>
      </c>
      <c r="S1142" s="53">
        <v>0.6</v>
      </c>
      <c r="T1142" s="53">
        <v>58.7</v>
      </c>
      <c r="U1142" s="53">
        <v>0</v>
      </c>
      <c r="V1142" s="53">
        <v>116</v>
      </c>
      <c r="W1142" s="53">
        <v>0</v>
      </c>
      <c r="X1142" s="53">
        <v>0.57699999999999996</v>
      </c>
      <c r="Y1142" s="53">
        <v>18.690000000000001</v>
      </c>
      <c r="Z1142" s="11">
        <f t="shared" si="2947"/>
        <v>0</v>
      </c>
      <c r="AA1142" s="11">
        <f t="shared" si="2948"/>
        <v>0</v>
      </c>
      <c r="AB1142" s="53">
        <f t="shared" si="2949"/>
        <v>0.23265106763631033</v>
      </c>
      <c r="AC1142" s="63" t="s">
        <v>204</v>
      </c>
    </row>
    <row r="1143" spans="1:46">
      <c r="A1143" s="11">
        <v>1143</v>
      </c>
      <c r="B1143" s="57">
        <v>44934</v>
      </c>
      <c r="C1143" s="54">
        <v>0.88888888888888884</v>
      </c>
      <c r="D1143" s="53">
        <v>7.9</v>
      </c>
      <c r="E1143" s="53">
        <v>12.8</v>
      </c>
      <c r="F1143" s="53">
        <v>0</v>
      </c>
      <c r="G1143" s="53">
        <v>9.1</v>
      </c>
      <c r="H1143" s="53">
        <v>0</v>
      </c>
      <c r="I1143" s="53">
        <v>2.4</v>
      </c>
      <c r="J1143" s="53" t="s">
        <v>151</v>
      </c>
      <c r="K1143" s="53">
        <v>2.5</v>
      </c>
      <c r="L1143" s="53" t="s">
        <v>151</v>
      </c>
      <c r="M1143" s="54">
        <v>0.88196759259259261</v>
      </c>
      <c r="N1143" s="53">
        <v>4.0999999999999996</v>
      </c>
      <c r="O1143" s="53" t="s">
        <v>159</v>
      </c>
      <c r="P1143" s="54">
        <v>0.8861458333333333</v>
      </c>
      <c r="Q1143" s="53">
        <v>2.2999999999999998</v>
      </c>
      <c r="R1143" s="53" t="s">
        <v>159</v>
      </c>
      <c r="S1143" s="53">
        <v>0.6</v>
      </c>
      <c r="T1143" s="53">
        <v>58.6</v>
      </c>
      <c r="U1143" s="53">
        <v>0</v>
      </c>
      <c r="V1143" s="53">
        <v>90</v>
      </c>
      <c r="W1143" s="53">
        <v>0</v>
      </c>
      <c r="X1143" s="53">
        <v>0.57699999999999996</v>
      </c>
      <c r="Y1143" s="53">
        <v>18.7</v>
      </c>
      <c r="Z1143" s="11">
        <f t="shared" si="2947"/>
        <v>0</v>
      </c>
      <c r="AA1143" s="11">
        <f t="shared" si="2948"/>
        <v>0</v>
      </c>
      <c r="AB1143" s="53">
        <f t="shared" si="2949"/>
        <v>0.23265106763631033</v>
      </c>
      <c r="AC1143" s="63" t="s">
        <v>204</v>
      </c>
    </row>
    <row r="1144" spans="1:46">
      <c r="A1144" s="11">
        <v>1144</v>
      </c>
      <c r="B1144" s="57">
        <v>44934</v>
      </c>
      <c r="C1144" s="54">
        <v>0.89583333333333337</v>
      </c>
      <c r="D1144" s="53">
        <v>7.9</v>
      </c>
      <c r="E1144" s="53">
        <v>12.9</v>
      </c>
      <c r="F1144" s="53">
        <v>0</v>
      </c>
      <c r="G1144" s="53">
        <v>9</v>
      </c>
      <c r="H1144" s="53">
        <v>-1E-3</v>
      </c>
      <c r="I1144" s="53">
        <v>2.1</v>
      </c>
      <c r="J1144" s="53" t="s">
        <v>151</v>
      </c>
      <c r="K1144" s="53">
        <v>2.4</v>
      </c>
      <c r="L1144" s="53" t="s">
        <v>151</v>
      </c>
      <c r="M1144" s="54">
        <v>0.88890046296296299</v>
      </c>
      <c r="N1144" s="53">
        <v>3.4</v>
      </c>
      <c r="O1144" s="53" t="s">
        <v>151</v>
      </c>
      <c r="P1144" s="54">
        <v>0.89015046296296296</v>
      </c>
      <c r="Q1144" s="53">
        <v>3</v>
      </c>
      <c r="R1144" s="53" t="s">
        <v>153</v>
      </c>
      <c r="S1144" s="53">
        <v>0.5</v>
      </c>
      <c r="T1144" s="53">
        <v>58.8</v>
      </c>
      <c r="U1144" s="53">
        <v>0</v>
      </c>
      <c r="V1144" s="53">
        <v>94</v>
      </c>
      <c r="W1144" s="53">
        <v>0</v>
      </c>
      <c r="X1144" s="53">
        <v>0.57699999999999996</v>
      </c>
      <c r="Y1144" s="53">
        <v>18.72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0.23265106763631033</v>
      </c>
      <c r="AC1144" s="63" t="s">
        <v>204</v>
      </c>
    </row>
    <row r="1145" spans="1:46">
      <c r="A1145" s="11">
        <v>1145</v>
      </c>
      <c r="B1145" s="57">
        <v>44934</v>
      </c>
      <c r="C1145" s="54">
        <v>0.90277777777777779</v>
      </c>
      <c r="D1145" s="53">
        <v>7.8</v>
      </c>
      <c r="E1145" s="53">
        <v>12.8</v>
      </c>
      <c r="F1145" s="53">
        <v>0</v>
      </c>
      <c r="G1145" s="53">
        <v>5.3</v>
      </c>
      <c r="H1145" s="53">
        <v>-3.0000000000000001E-3</v>
      </c>
      <c r="I1145" s="53">
        <v>1.5</v>
      </c>
      <c r="J1145" s="53" t="s">
        <v>159</v>
      </c>
      <c r="K1145" s="53">
        <v>2.1</v>
      </c>
      <c r="L1145" s="53" t="s">
        <v>151</v>
      </c>
      <c r="M1145" s="54">
        <v>0.89623842592592595</v>
      </c>
      <c r="N1145" s="53">
        <v>3.4</v>
      </c>
      <c r="O1145" s="53" t="s">
        <v>159</v>
      </c>
      <c r="P1145" s="54">
        <v>0.90143518518518517</v>
      </c>
      <c r="Q1145" s="53">
        <v>1.1000000000000001</v>
      </c>
      <c r="R1145" s="53" t="s">
        <v>155</v>
      </c>
      <c r="S1145" s="53">
        <v>0.8</v>
      </c>
      <c r="T1145" s="53">
        <v>70.5</v>
      </c>
      <c r="U1145" s="53">
        <v>0</v>
      </c>
      <c r="V1145" s="53">
        <v>115</v>
      </c>
      <c r="W1145" s="53">
        <v>0</v>
      </c>
      <c r="X1145" s="53">
        <v>0.57699999999999996</v>
      </c>
      <c r="Y1145" s="53">
        <v>18.71</v>
      </c>
      <c r="Z1145" s="11">
        <f t="shared" si="2947"/>
        <v>-1.8000000000000003</v>
      </c>
      <c r="AA1145" s="11">
        <f t="shared" si="2948"/>
        <v>0</v>
      </c>
      <c r="AB1145" s="53">
        <f t="shared" si="2949"/>
        <v>0.23265106763631033</v>
      </c>
      <c r="AC1145" s="63" t="s">
        <v>204</v>
      </c>
    </row>
    <row r="1146" spans="1:46">
      <c r="A1146" s="11">
        <v>1146</v>
      </c>
      <c r="B1146" s="57">
        <v>44934</v>
      </c>
      <c r="C1146" s="54">
        <v>0.90972222222222221</v>
      </c>
      <c r="D1146" s="53">
        <v>7.5</v>
      </c>
      <c r="E1146" s="53">
        <v>12.9</v>
      </c>
      <c r="F1146" s="53">
        <v>0</v>
      </c>
      <c r="G1146" s="53">
        <v>4.4000000000000004</v>
      </c>
      <c r="H1146" s="53">
        <v>-4.0000000000000001E-3</v>
      </c>
      <c r="I1146" s="53">
        <v>1</v>
      </c>
      <c r="J1146" s="53" t="s">
        <v>162</v>
      </c>
      <c r="K1146" s="53">
        <v>1.5</v>
      </c>
      <c r="L1146" s="53" t="s">
        <v>159</v>
      </c>
      <c r="M1146" s="54">
        <v>0.90278935185185183</v>
      </c>
      <c r="N1146" s="53">
        <v>1.9</v>
      </c>
      <c r="O1146" s="53" t="s">
        <v>157</v>
      </c>
      <c r="P1146" s="54">
        <v>0.9054861111111111</v>
      </c>
      <c r="Q1146" s="53">
        <v>0.2</v>
      </c>
      <c r="R1146" s="53" t="s">
        <v>149</v>
      </c>
      <c r="S1146" s="53">
        <v>0.4</v>
      </c>
      <c r="T1146" s="53">
        <v>78.7</v>
      </c>
      <c r="U1146" s="53">
        <v>1</v>
      </c>
      <c r="V1146" s="53">
        <v>82</v>
      </c>
      <c r="W1146" s="53">
        <v>0</v>
      </c>
      <c r="X1146" s="53">
        <v>0.57699999999999996</v>
      </c>
      <c r="Y1146" s="53">
        <v>18.690000000000001</v>
      </c>
      <c r="Z1146" s="11">
        <f t="shared" si="2947"/>
        <v>-2.4000000000000004</v>
      </c>
      <c r="AA1146" s="11">
        <f t="shared" si="2948"/>
        <v>0</v>
      </c>
      <c r="AB1146" s="53">
        <f t="shared" si="2949"/>
        <v>0.23265106763631033</v>
      </c>
      <c r="AC1146" s="63" t="s">
        <v>204</v>
      </c>
    </row>
    <row r="1147" spans="1:46">
      <c r="A1147" s="11">
        <v>1147</v>
      </c>
      <c r="B1147" s="57">
        <v>44934</v>
      </c>
      <c r="C1147" s="54">
        <v>0.91666666666666663</v>
      </c>
      <c r="D1147" s="53">
        <v>6.9</v>
      </c>
      <c r="E1147" s="53">
        <v>12.8</v>
      </c>
      <c r="F1147" s="53">
        <v>0</v>
      </c>
      <c r="G1147" s="53">
        <v>4.2</v>
      </c>
      <c r="H1147" s="53">
        <v>-2E-3</v>
      </c>
      <c r="I1147" s="53">
        <v>0.4</v>
      </c>
      <c r="J1147" s="53" t="s">
        <v>157</v>
      </c>
      <c r="K1147" s="53">
        <v>1</v>
      </c>
      <c r="L1147" s="53" t="s">
        <v>162</v>
      </c>
      <c r="M1147" s="54">
        <v>0.90973379629629625</v>
      </c>
      <c r="N1147" s="53">
        <v>1.1000000000000001</v>
      </c>
      <c r="O1147" s="53" t="s">
        <v>152</v>
      </c>
      <c r="P1147" s="54">
        <v>0.91495370370370377</v>
      </c>
      <c r="Q1147" s="53">
        <v>0.3</v>
      </c>
      <c r="R1147" s="53" t="s">
        <v>148</v>
      </c>
      <c r="S1147" s="53">
        <v>0.3</v>
      </c>
      <c r="T1147" s="53">
        <v>81.099999999999994</v>
      </c>
      <c r="U1147" s="53">
        <v>0</v>
      </c>
      <c r="V1147" s="53">
        <v>87</v>
      </c>
      <c r="W1147" s="53">
        <v>0</v>
      </c>
      <c r="X1147" s="53">
        <v>0.57699999999999996</v>
      </c>
      <c r="Y1147" s="53">
        <v>18.7</v>
      </c>
      <c r="Z1147" s="11">
        <f t="shared" si="2947"/>
        <v>-1.2000000000000002</v>
      </c>
      <c r="AA1147" s="11">
        <f t="shared" si="2948"/>
        <v>0</v>
      </c>
      <c r="AB1147" s="53">
        <f t="shared" si="2949"/>
        <v>0.23265106763631033</v>
      </c>
      <c r="AC1147" s="63" t="s">
        <v>204</v>
      </c>
      <c r="AE1147" s="11">
        <f t="shared" ref="AE1147" si="3078">SUM(F1147:F1152)</f>
        <v>0</v>
      </c>
      <c r="AF1147" s="11">
        <f t="shared" ref="AF1147" si="3079">AVERAGE(AB1147:AB1152)</f>
        <v>0.23255979351440806</v>
      </c>
      <c r="AG1147" s="11">
        <f t="shared" ref="AG1147" si="3080">AVERAGE(G1147:G1152)</f>
        <v>3.5500000000000003</v>
      </c>
      <c r="AH1147" s="11" t="e">
        <f t="shared" ref="AH1147" si="3081">AVERAGE(AC1147:AC1152)</f>
        <v>#DIV/0!</v>
      </c>
      <c r="AI1147" s="11">
        <f t="shared" ref="AI1147" si="3082">AVERAGE(T1147:T1152)</f>
        <v>82.38333333333334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551</v>
      </c>
      <c r="AM1147" s="17">
        <f t="shared" ref="AM1147" si="3086">AVERAGE(W1147:W1152)</f>
        <v>0</v>
      </c>
      <c r="AN1147" s="11">
        <f t="shared" ref="AN1147" si="3087">AVERAGE(I1147:I1152)</f>
        <v>0.16666666666666666</v>
      </c>
      <c r="AO1147" s="11">
        <f t="shared" ref="AO1147" si="3088">MAX(K1147:K1152)</f>
        <v>1</v>
      </c>
      <c r="AP1147" s="13" t="str">
        <f t="shared" ref="AP1147" ca="1" si="3089">INDIRECT(ADDRESS(MATCH(AO1147,K1147:K1152,0)+A1147-1,12))</f>
        <v>N</v>
      </c>
      <c r="AQ1147" s="13">
        <f t="shared" ref="AQ1147" ca="1" si="3090">INDIRECT(ADDRESS(MATCH(AO1147,K1147:K1152,0)+A1147-1,13))</f>
        <v>0.90973379629629625</v>
      </c>
      <c r="AR1147" s="11">
        <f t="shared" ref="AR1147" si="3091">MAX(N1147:N1152)</f>
        <v>1.3</v>
      </c>
      <c r="AS1147" s="13" t="str">
        <f t="shared" ref="AS1147" ca="1" si="3092">INDIRECT(ADDRESS(MATCH(AR1147,N1147:N1152,0)+A1147-1,15))</f>
        <v>WSW</v>
      </c>
      <c r="AT1147" s="13">
        <f t="shared" ref="AT1147" ca="1" si="3093">INDIRECT(ADDRESS(MATCH(AR1147,N1147:N1152,0)+A1147-1,16))</f>
        <v>0.93287037037037035</v>
      </c>
    </row>
    <row r="1148" spans="1:46">
      <c r="A1148" s="11">
        <v>1148</v>
      </c>
      <c r="B1148" s="57">
        <v>44934</v>
      </c>
      <c r="C1148" s="54">
        <v>0.92361111111111116</v>
      </c>
      <c r="D1148" s="53">
        <v>6.3</v>
      </c>
      <c r="E1148" s="53">
        <v>12.8</v>
      </c>
      <c r="F1148" s="53">
        <v>0</v>
      </c>
      <c r="G1148" s="53">
        <v>3.9</v>
      </c>
      <c r="H1148" s="53">
        <v>0</v>
      </c>
      <c r="I1148" s="53">
        <v>0</v>
      </c>
      <c r="J1148" s="53" t="s">
        <v>152</v>
      </c>
      <c r="K1148" s="53">
        <v>0.4</v>
      </c>
      <c r="L1148" s="53" t="s">
        <v>157</v>
      </c>
      <c r="M1148" s="54">
        <v>0.91686342592592596</v>
      </c>
      <c r="N1148" s="53">
        <v>0.7</v>
      </c>
      <c r="O1148" s="53" t="s">
        <v>150</v>
      </c>
      <c r="P1148" s="54">
        <v>0.91942129629629632</v>
      </c>
      <c r="Q1148" s="53">
        <v>0</v>
      </c>
      <c r="R1148" s="53" t="s">
        <v>150</v>
      </c>
      <c r="S1148" s="53">
        <v>0.1</v>
      </c>
      <c r="T1148" s="53">
        <v>76.400000000000006</v>
      </c>
      <c r="U1148" s="53">
        <v>0</v>
      </c>
      <c r="V1148" s="53">
        <v>103</v>
      </c>
      <c r="W1148" s="53">
        <v>0</v>
      </c>
      <c r="X1148" s="53">
        <v>0.57699999999999996</v>
      </c>
      <c r="Y1148" s="53">
        <v>18.72</v>
      </c>
      <c r="Z1148" s="11">
        <f t="shared" si="2947"/>
        <v>0</v>
      </c>
      <c r="AA1148" s="11">
        <f t="shared" si="2948"/>
        <v>0</v>
      </c>
      <c r="AB1148" s="53">
        <f t="shared" si="2949"/>
        <v>0.23265106763631033</v>
      </c>
      <c r="AC1148" s="63" t="s">
        <v>204</v>
      </c>
    </row>
    <row r="1149" spans="1:46">
      <c r="A1149" s="11">
        <v>1149</v>
      </c>
      <c r="B1149" s="57">
        <v>44934</v>
      </c>
      <c r="C1149" s="54">
        <v>0.93055555555555547</v>
      </c>
      <c r="D1149" s="53">
        <v>5.6</v>
      </c>
      <c r="E1149" s="53">
        <v>12.8</v>
      </c>
      <c r="F1149" s="53">
        <v>0</v>
      </c>
      <c r="G1149" s="53">
        <v>4.5999999999999996</v>
      </c>
      <c r="H1149" s="53">
        <v>-1E-3</v>
      </c>
      <c r="I1149" s="53">
        <v>0.1</v>
      </c>
      <c r="J1149" s="53" t="s">
        <v>154</v>
      </c>
      <c r="K1149" s="53">
        <v>0.1</v>
      </c>
      <c r="L1149" s="53" t="s">
        <v>151</v>
      </c>
      <c r="M1149" s="54">
        <v>0.92616898148148152</v>
      </c>
      <c r="N1149" s="53">
        <v>0.7</v>
      </c>
      <c r="O1149" s="53" t="s">
        <v>161</v>
      </c>
      <c r="P1149" s="54">
        <v>0.92417824074074073</v>
      </c>
      <c r="Q1149" s="53">
        <v>0.3</v>
      </c>
      <c r="R1149" s="53" t="s">
        <v>158</v>
      </c>
      <c r="S1149" s="53">
        <v>0.2</v>
      </c>
      <c r="T1149" s="53">
        <v>80.5</v>
      </c>
      <c r="U1149" s="53">
        <v>0</v>
      </c>
      <c r="V1149" s="53">
        <v>85</v>
      </c>
      <c r="W1149" s="53">
        <v>0</v>
      </c>
      <c r="X1149" s="53">
        <v>0.57699999999999996</v>
      </c>
      <c r="Y1149" s="53">
        <v>18.72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0.23265106763631033</v>
      </c>
      <c r="AC1149" s="63" t="s">
        <v>204</v>
      </c>
    </row>
    <row r="1150" spans="1:46">
      <c r="A1150" s="11">
        <v>1150</v>
      </c>
      <c r="B1150" s="57">
        <v>44934</v>
      </c>
      <c r="C1150" s="54">
        <v>0.9375</v>
      </c>
      <c r="D1150" s="53">
        <v>5</v>
      </c>
      <c r="E1150" s="53">
        <v>12.8</v>
      </c>
      <c r="F1150" s="53">
        <v>0</v>
      </c>
      <c r="G1150" s="53">
        <v>2.9</v>
      </c>
      <c r="H1150" s="53">
        <v>-2E-3</v>
      </c>
      <c r="I1150" s="53">
        <v>0.2</v>
      </c>
      <c r="J1150" s="53" t="s">
        <v>161</v>
      </c>
      <c r="K1150" s="53">
        <v>0.2</v>
      </c>
      <c r="L1150" s="53" t="s">
        <v>161</v>
      </c>
      <c r="M1150" s="54">
        <v>0.93747685185185192</v>
      </c>
      <c r="N1150" s="53">
        <v>1.3</v>
      </c>
      <c r="O1150" s="53" t="s">
        <v>161</v>
      </c>
      <c r="P1150" s="54">
        <v>0.93287037037037035</v>
      </c>
      <c r="Q1150" s="53">
        <v>0.2</v>
      </c>
      <c r="R1150" s="53" t="s">
        <v>150</v>
      </c>
      <c r="S1150" s="53">
        <v>0.3</v>
      </c>
      <c r="T1150" s="53">
        <v>86.4</v>
      </c>
      <c r="U1150" s="53">
        <v>0</v>
      </c>
      <c r="V1150" s="53">
        <v>83</v>
      </c>
      <c r="W1150" s="53">
        <v>0</v>
      </c>
      <c r="X1150" s="53">
        <v>0.57699999999999996</v>
      </c>
      <c r="Y1150" s="53">
        <v>18.7</v>
      </c>
      <c r="Z1150" s="11">
        <f t="shared" si="2947"/>
        <v>-1.2000000000000002</v>
      </c>
      <c r="AA1150" s="11">
        <f t="shared" si="2948"/>
        <v>0</v>
      </c>
      <c r="AB1150" s="53">
        <f t="shared" si="2949"/>
        <v>0.23265106763631033</v>
      </c>
      <c r="AC1150" s="63" t="s">
        <v>204</v>
      </c>
    </row>
    <row r="1151" spans="1:46">
      <c r="A1151" s="11">
        <v>1151</v>
      </c>
      <c r="B1151" s="57">
        <v>44934</v>
      </c>
      <c r="C1151" s="54">
        <v>0.94444444444444453</v>
      </c>
      <c r="D1151" s="53">
        <v>4.4000000000000004</v>
      </c>
      <c r="E1151" s="53">
        <v>12.8</v>
      </c>
      <c r="F1151" s="53">
        <v>0</v>
      </c>
      <c r="G1151" s="53">
        <v>2.7</v>
      </c>
      <c r="H1151" s="53">
        <v>0</v>
      </c>
      <c r="I1151" s="53">
        <v>0.2</v>
      </c>
      <c r="J1151" s="53" t="s">
        <v>151</v>
      </c>
      <c r="K1151" s="53">
        <v>0.2</v>
      </c>
      <c r="L1151" s="53" t="s">
        <v>161</v>
      </c>
      <c r="M1151" s="54">
        <v>0.93751157407407415</v>
      </c>
      <c r="N1151" s="53">
        <v>1</v>
      </c>
      <c r="O1151" s="53" t="s">
        <v>158</v>
      </c>
      <c r="P1151" s="54">
        <v>0.94295138888888896</v>
      </c>
      <c r="Q1151" s="53">
        <v>0.5</v>
      </c>
      <c r="R1151" s="53" t="s">
        <v>155</v>
      </c>
      <c r="S1151" s="53">
        <v>0.3</v>
      </c>
      <c r="T1151" s="53">
        <v>83.1</v>
      </c>
      <c r="U1151" s="53">
        <v>0</v>
      </c>
      <c r="V1151" s="53">
        <v>111</v>
      </c>
      <c r="W1151" s="53">
        <v>0</v>
      </c>
      <c r="X1151" s="53">
        <v>0.57699999999999996</v>
      </c>
      <c r="Y1151" s="53">
        <v>18.71</v>
      </c>
      <c r="Z1151" s="11">
        <f t="shared" si="2947"/>
        <v>0</v>
      </c>
      <c r="AA1151" s="11">
        <f t="shared" si="2948"/>
        <v>0</v>
      </c>
      <c r="AB1151" s="53">
        <f t="shared" si="2949"/>
        <v>0.23265106763631033</v>
      </c>
      <c r="AC1151" s="63" t="s">
        <v>204</v>
      </c>
    </row>
    <row r="1152" spans="1:46">
      <c r="A1152" s="11">
        <v>1152</v>
      </c>
      <c r="B1152" s="57">
        <v>44934</v>
      </c>
      <c r="C1152" s="54">
        <v>0.95138888888888884</v>
      </c>
      <c r="D1152" s="53">
        <v>3.9</v>
      </c>
      <c r="E1152" s="53">
        <v>12.8</v>
      </c>
      <c r="F1152" s="53">
        <v>0</v>
      </c>
      <c r="G1152" s="53">
        <v>3</v>
      </c>
      <c r="H1152" s="53">
        <v>-1E-3</v>
      </c>
      <c r="I1152" s="53">
        <v>0.1</v>
      </c>
      <c r="J1152" s="53" t="s">
        <v>158</v>
      </c>
      <c r="K1152" s="53">
        <v>0.3</v>
      </c>
      <c r="L1152" s="53" t="s">
        <v>158</v>
      </c>
      <c r="M1152" s="54">
        <v>0.9472222222222223</v>
      </c>
      <c r="N1152" s="53">
        <v>0.6</v>
      </c>
      <c r="O1152" s="53" t="s">
        <v>158</v>
      </c>
      <c r="P1152" s="54">
        <v>0.94505787037037037</v>
      </c>
      <c r="Q1152" s="53">
        <v>0</v>
      </c>
      <c r="R1152" s="53" t="s">
        <v>158</v>
      </c>
      <c r="S1152" s="53">
        <v>0.2</v>
      </c>
      <c r="T1152" s="53">
        <v>86.8</v>
      </c>
      <c r="U1152" s="53">
        <v>0</v>
      </c>
      <c r="V1152" s="53">
        <v>82</v>
      </c>
      <c r="W1152" s="53">
        <v>0</v>
      </c>
      <c r="X1152" s="53">
        <v>0.57599999999999996</v>
      </c>
      <c r="Y1152" s="53">
        <v>18.7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0.23210342290489683</v>
      </c>
      <c r="AC1152" s="63" t="s">
        <v>204</v>
      </c>
    </row>
    <row r="1153" spans="1:46">
      <c r="A1153" s="11">
        <v>1153</v>
      </c>
      <c r="B1153" s="57">
        <v>44934</v>
      </c>
      <c r="C1153" s="54">
        <v>0.95833333333333337</v>
      </c>
      <c r="D1153" s="53">
        <v>3.4</v>
      </c>
      <c r="E1153" s="53">
        <v>12.8</v>
      </c>
      <c r="F1153" s="53">
        <v>0</v>
      </c>
      <c r="G1153" s="53">
        <v>2.8</v>
      </c>
      <c r="H1153" s="53">
        <v>0</v>
      </c>
      <c r="I1153" s="53">
        <v>0.1</v>
      </c>
      <c r="J1153" s="53" t="s">
        <v>158</v>
      </c>
      <c r="K1153" s="53">
        <v>0.1</v>
      </c>
      <c r="L1153" s="53" t="s">
        <v>158</v>
      </c>
      <c r="M1153" s="54">
        <v>0.95833333333333337</v>
      </c>
      <c r="N1153" s="53">
        <v>1</v>
      </c>
      <c r="O1153" s="53" t="s">
        <v>154</v>
      </c>
      <c r="P1153" s="54">
        <v>0.95406250000000004</v>
      </c>
      <c r="Q1153" s="53">
        <v>0.2</v>
      </c>
      <c r="R1153" s="53" t="s">
        <v>150</v>
      </c>
      <c r="S1153" s="53">
        <v>0.2</v>
      </c>
      <c r="T1153" s="53">
        <v>85.2</v>
      </c>
      <c r="U1153" s="53">
        <v>1</v>
      </c>
      <c r="V1153" s="53">
        <v>92</v>
      </c>
      <c r="W1153" s="53">
        <v>0</v>
      </c>
      <c r="X1153" s="53">
        <v>0.57699999999999996</v>
      </c>
      <c r="Y1153" s="53">
        <v>18.71</v>
      </c>
      <c r="Z1153" s="11">
        <f t="shared" si="2947"/>
        <v>0</v>
      </c>
      <c r="AA1153" s="11">
        <f t="shared" si="2948"/>
        <v>0</v>
      </c>
      <c r="AB1153" s="53">
        <f t="shared" si="2949"/>
        <v>0.23265106763631033</v>
      </c>
      <c r="AC1153" s="63" t="s">
        <v>204</v>
      </c>
      <c r="AE1153" s="11">
        <f t="shared" ref="AE1153" si="3094">SUM(F1153:F1158)</f>
        <v>0</v>
      </c>
      <c r="AF1153" s="11">
        <f t="shared" ref="AF1153" si="3095">AVERAGE(AB1153:AB1158)</f>
        <v>0.23228597114870131</v>
      </c>
      <c r="AG1153" s="11">
        <f t="shared" ref="AG1153" si="3096">AVERAGE(G1153:G1158)</f>
        <v>4.4333333333333336</v>
      </c>
      <c r="AH1153" s="11" t="e">
        <f t="shared" ref="AH1153" si="3097">AVERAGE(AC1153:AC1158)</f>
        <v>#DIV/0!</v>
      </c>
      <c r="AI1153" s="11">
        <f t="shared" ref="AI1153" si="3098">AVERAGE(T1153:T1158)</f>
        <v>77.633333333333326</v>
      </c>
      <c r="AJ1153" s="11">
        <f t="shared" ref="AJ1153" si="3099">SUMIF(H1153:H1158,"&gt;0",H1153:H1158)</f>
        <v>9.0000000000000011E-3</v>
      </c>
      <c r="AK1153" s="17">
        <f t="shared" ref="AK1153" si="3100">SUM(AA1153:AA1158)/60</f>
        <v>0</v>
      </c>
      <c r="AL1153" s="17">
        <f t="shared" ref="AL1153" si="3101">SUM(V1153:V1158)</f>
        <v>656</v>
      </c>
      <c r="AM1153" s="17">
        <f t="shared" ref="AM1153" si="3102">AVERAGE(W1153:W1158)</f>
        <v>0</v>
      </c>
      <c r="AN1153" s="11">
        <f t="shared" ref="AN1153" si="3103">AVERAGE(I1153:I1158)</f>
        <v>1.05</v>
      </c>
      <c r="AO1153" s="11">
        <f t="shared" ref="AO1153" si="3104">MAX(K1153:K1158)</f>
        <v>3</v>
      </c>
      <c r="AP1153" s="13" t="str">
        <f t="shared" ref="AP1153" ca="1" si="3105">INDIRECT(ADDRESS(MATCH(AO1153,K1153:K1158,0)+A1153-1,12))</f>
        <v>SSE</v>
      </c>
      <c r="AQ1153" s="13">
        <f t="shared" ref="AQ1153" ca="1" si="3106">INDIRECT(ADDRESS(MATCH(AO1153,K1153:K1158,0)+A1153-1,13))</f>
        <v>0.99099537037037033</v>
      </c>
      <c r="AR1153" s="11">
        <f t="shared" ref="AR1153" si="3107">MAX(N1153:N1158)</f>
        <v>5.4</v>
      </c>
      <c r="AS1153" s="13" t="str">
        <f t="shared" ref="AS1153" ca="1" si="3108">INDIRECT(ADDRESS(MATCH(AR1153,N1153:N1158,0)+A1153-1,15))</f>
        <v>SSE</v>
      </c>
      <c r="AT1153" s="13">
        <f t="shared" ref="AT1153" ca="1" si="3109">INDIRECT(ADDRESS(MATCH(AR1153,N1153:N1158,0)+A1153-1,16))</f>
        <v>0.98821759259259256</v>
      </c>
    </row>
    <row r="1154" spans="1:46">
      <c r="A1154" s="11">
        <v>1154</v>
      </c>
      <c r="B1154" s="57">
        <v>44934</v>
      </c>
      <c r="C1154" s="54">
        <v>0.96527777777777779</v>
      </c>
      <c r="D1154" s="53">
        <v>3</v>
      </c>
      <c r="E1154" s="53">
        <v>12.8</v>
      </c>
      <c r="F1154" s="53">
        <v>0</v>
      </c>
      <c r="G1154" s="53">
        <v>4.3</v>
      </c>
      <c r="H1154" s="53">
        <v>3.0000000000000001E-3</v>
      </c>
      <c r="I1154" s="53">
        <v>1.5</v>
      </c>
      <c r="J1154" s="53" t="s">
        <v>159</v>
      </c>
      <c r="K1154" s="53">
        <v>1.5</v>
      </c>
      <c r="L1154" s="53" t="s">
        <v>159</v>
      </c>
      <c r="M1154" s="54">
        <v>0.96527777777777779</v>
      </c>
      <c r="N1154" s="53">
        <v>3.8</v>
      </c>
      <c r="O1154" s="53" t="s">
        <v>151</v>
      </c>
      <c r="P1154" s="54">
        <v>0.96178240740740739</v>
      </c>
      <c r="Q1154" s="53">
        <v>1.8</v>
      </c>
      <c r="R1154" s="53" t="s">
        <v>154</v>
      </c>
      <c r="S1154" s="53">
        <v>0.9</v>
      </c>
      <c r="T1154" s="53">
        <v>70.5</v>
      </c>
      <c r="U1154" s="53">
        <v>0</v>
      </c>
      <c r="V1154" s="53">
        <v>155</v>
      </c>
      <c r="W1154" s="53">
        <v>0</v>
      </c>
      <c r="X1154" s="53">
        <v>0.57699999999999996</v>
      </c>
      <c r="Y1154" s="53">
        <v>18.72</v>
      </c>
      <c r="Z1154" s="11">
        <f t="shared" si="2947"/>
        <v>1.8000000000000003</v>
      </c>
      <c r="AA1154" s="11">
        <f t="shared" si="2948"/>
        <v>0</v>
      </c>
      <c r="AB1154" s="53">
        <f t="shared" si="2949"/>
        <v>0.23265106763631033</v>
      </c>
      <c r="AC1154" s="63" t="s">
        <v>204</v>
      </c>
    </row>
    <row r="1155" spans="1:46">
      <c r="A1155" s="11">
        <v>1155</v>
      </c>
      <c r="B1155" s="57">
        <v>44934</v>
      </c>
      <c r="C1155" s="54">
        <v>0.97222222222222221</v>
      </c>
      <c r="D1155" s="53">
        <v>2.8</v>
      </c>
      <c r="E1155" s="53">
        <v>12.8</v>
      </c>
      <c r="F1155" s="53">
        <v>0</v>
      </c>
      <c r="G1155" s="53">
        <v>3.3</v>
      </c>
      <c r="H1155" s="53">
        <v>-2E-3</v>
      </c>
      <c r="I1155" s="53">
        <v>1</v>
      </c>
      <c r="J1155" s="53" t="s">
        <v>149</v>
      </c>
      <c r="K1155" s="53">
        <v>1.8</v>
      </c>
      <c r="L1155" s="53" t="s">
        <v>153</v>
      </c>
      <c r="M1155" s="54">
        <v>0.96673611111111113</v>
      </c>
      <c r="N1155" s="53">
        <v>2.4</v>
      </c>
      <c r="O1155" s="53" t="s">
        <v>158</v>
      </c>
      <c r="P1155" s="54">
        <v>0.96552083333333327</v>
      </c>
      <c r="Q1155" s="53">
        <v>0</v>
      </c>
      <c r="R1155" s="53" t="s">
        <v>152</v>
      </c>
      <c r="S1155" s="53">
        <v>0.6</v>
      </c>
      <c r="T1155" s="53">
        <v>85</v>
      </c>
      <c r="U1155" s="53">
        <v>0</v>
      </c>
      <c r="V1155" s="53">
        <v>79</v>
      </c>
      <c r="W1155" s="53">
        <v>0</v>
      </c>
      <c r="X1155" s="53">
        <v>0.57599999999999996</v>
      </c>
      <c r="Y1155" s="53">
        <v>18.72</v>
      </c>
      <c r="Z1155" s="11">
        <f t="shared" si="2947"/>
        <v>-1.2000000000000002</v>
      </c>
      <c r="AA1155" s="11">
        <f t="shared" si="2948"/>
        <v>0</v>
      </c>
      <c r="AB1155" s="53">
        <f t="shared" si="2949"/>
        <v>0.23210342290489683</v>
      </c>
      <c r="AC1155" s="63" t="s">
        <v>204</v>
      </c>
    </row>
    <row r="1156" spans="1:46">
      <c r="A1156" s="11">
        <v>1156</v>
      </c>
      <c r="B1156" s="57">
        <v>44934</v>
      </c>
      <c r="C1156" s="54">
        <v>0.97916666666666663</v>
      </c>
      <c r="D1156" s="53">
        <v>2.6</v>
      </c>
      <c r="E1156" s="53">
        <v>12.8</v>
      </c>
      <c r="F1156" s="53">
        <v>0</v>
      </c>
      <c r="G1156" s="53">
        <v>3.3</v>
      </c>
      <c r="H1156" s="53">
        <v>-1E-3</v>
      </c>
      <c r="I1156" s="53">
        <v>0.1</v>
      </c>
      <c r="J1156" s="53" t="s">
        <v>162</v>
      </c>
      <c r="K1156" s="53">
        <v>1</v>
      </c>
      <c r="L1156" s="53" t="s">
        <v>149</v>
      </c>
      <c r="M1156" s="54">
        <v>0.97223379629629625</v>
      </c>
      <c r="N1156" s="53">
        <v>0.7</v>
      </c>
      <c r="O1156" s="53" t="s">
        <v>162</v>
      </c>
      <c r="P1156" s="54">
        <v>0.97356481481481483</v>
      </c>
      <c r="Q1156" s="53">
        <v>0</v>
      </c>
      <c r="R1156" s="53" t="s">
        <v>154</v>
      </c>
      <c r="S1156" s="53">
        <v>0.2</v>
      </c>
      <c r="T1156" s="53">
        <v>84.7</v>
      </c>
      <c r="U1156" s="53">
        <v>0</v>
      </c>
      <c r="V1156" s="53">
        <v>73</v>
      </c>
      <c r="W1156" s="53">
        <v>0</v>
      </c>
      <c r="X1156" s="53">
        <v>0.57599999999999996</v>
      </c>
      <c r="Y1156" s="53">
        <v>18.72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0.23210342290489683</v>
      </c>
      <c r="AC1156" s="63" t="s">
        <v>204</v>
      </c>
    </row>
    <row r="1157" spans="1:46">
      <c r="A1157" s="11">
        <v>1157</v>
      </c>
      <c r="B1157" s="57">
        <v>44934</v>
      </c>
      <c r="C1157" s="54">
        <v>0.98611111111111116</v>
      </c>
      <c r="D1157" s="53">
        <v>2.4</v>
      </c>
      <c r="E1157" s="53">
        <v>12.8</v>
      </c>
      <c r="F1157" s="53">
        <v>0</v>
      </c>
      <c r="G1157" s="53">
        <v>7</v>
      </c>
      <c r="H1157" s="53">
        <v>1E-3</v>
      </c>
      <c r="I1157" s="53">
        <v>0.9</v>
      </c>
      <c r="J1157" s="53" t="s">
        <v>160</v>
      </c>
      <c r="K1157" s="53">
        <v>0.9</v>
      </c>
      <c r="L1157" s="53" t="s">
        <v>160</v>
      </c>
      <c r="M1157" s="54">
        <v>0.98611111111111116</v>
      </c>
      <c r="N1157" s="53">
        <v>3.9</v>
      </c>
      <c r="O1157" s="53" t="s">
        <v>153</v>
      </c>
      <c r="P1157" s="54">
        <v>0.98490740740740745</v>
      </c>
      <c r="Q1157" s="53">
        <v>1.9</v>
      </c>
      <c r="R1157" s="53" t="s">
        <v>159</v>
      </c>
      <c r="S1157" s="53">
        <v>1.2</v>
      </c>
      <c r="T1157" s="53">
        <v>74.3</v>
      </c>
      <c r="U1157" s="53">
        <v>0</v>
      </c>
      <c r="V1157" s="53">
        <v>119</v>
      </c>
      <c r="W1157" s="53">
        <v>0</v>
      </c>
      <c r="X1157" s="53">
        <v>0.57599999999999996</v>
      </c>
      <c r="Y1157" s="53">
        <v>18.71</v>
      </c>
      <c r="Z1157" s="11">
        <f t="shared" si="2947"/>
        <v>0.60000000000000009</v>
      </c>
      <c r="AA1157" s="11">
        <f t="shared" si="2948"/>
        <v>0</v>
      </c>
      <c r="AB1157" s="53">
        <f t="shared" si="2949"/>
        <v>0.23210342290489683</v>
      </c>
      <c r="AC1157" s="63" t="s">
        <v>204</v>
      </c>
    </row>
    <row r="1158" spans="1:46">
      <c r="A1158" s="11">
        <v>1158</v>
      </c>
      <c r="B1158" s="57">
        <v>44934</v>
      </c>
      <c r="C1158" s="54">
        <v>0.99305555555555547</v>
      </c>
      <c r="D1158" s="53">
        <v>2.4</v>
      </c>
      <c r="E1158" s="53">
        <v>12.8</v>
      </c>
      <c r="F1158" s="53">
        <v>0</v>
      </c>
      <c r="G1158" s="53">
        <v>5.9</v>
      </c>
      <c r="H1158" s="53">
        <v>5.0000000000000001E-3</v>
      </c>
      <c r="I1158" s="53">
        <v>2.7</v>
      </c>
      <c r="J1158" s="53" t="s">
        <v>159</v>
      </c>
      <c r="K1158" s="53">
        <v>3</v>
      </c>
      <c r="L1158" s="53" t="s">
        <v>159</v>
      </c>
      <c r="M1158" s="54">
        <v>0.99099537037037033</v>
      </c>
      <c r="N1158" s="53">
        <v>5.4</v>
      </c>
      <c r="O1158" s="53" t="s">
        <v>159</v>
      </c>
      <c r="P1158" s="54">
        <v>0.98821759259259256</v>
      </c>
      <c r="Q1158" s="53">
        <v>1.4</v>
      </c>
      <c r="R1158" s="53" t="s">
        <v>153</v>
      </c>
      <c r="S1158" s="53">
        <v>1</v>
      </c>
      <c r="T1158" s="53">
        <v>66.099999999999994</v>
      </c>
      <c r="U1158" s="53">
        <v>0</v>
      </c>
      <c r="V1158" s="53">
        <v>138</v>
      </c>
      <c r="W1158" s="53">
        <v>0</v>
      </c>
      <c r="X1158" s="53">
        <v>0.57599999999999996</v>
      </c>
      <c r="Y1158" s="53">
        <v>18.7</v>
      </c>
      <c r="Z1158" s="11">
        <f t="shared" si="2947"/>
        <v>3</v>
      </c>
      <c r="AA1158" s="11">
        <f t="shared" si="2948"/>
        <v>0</v>
      </c>
      <c r="AB1158" s="53">
        <f t="shared" si="2949"/>
        <v>0.23210342290489683</v>
      </c>
      <c r="AC1158" s="63" t="s">
        <v>204</v>
      </c>
    </row>
    <row r="1159" spans="1:46">
      <c r="A1159" s="11">
        <v>1159</v>
      </c>
      <c r="B1159" s="57">
        <v>44935</v>
      </c>
      <c r="C1159" s="54">
        <v>0</v>
      </c>
      <c r="D1159" s="53">
        <v>2.9</v>
      </c>
      <c r="E1159" s="53">
        <v>12.8</v>
      </c>
      <c r="F1159" s="53">
        <v>0</v>
      </c>
      <c r="G1159" s="53">
        <v>9.1999999999999993</v>
      </c>
      <c r="H1159" s="53">
        <v>1E-3</v>
      </c>
      <c r="I1159" s="53">
        <v>2.6</v>
      </c>
      <c r="J1159" s="53" t="s">
        <v>159</v>
      </c>
      <c r="K1159" s="53">
        <v>2.7</v>
      </c>
      <c r="L1159" s="53" t="s">
        <v>159</v>
      </c>
      <c r="M1159" s="54">
        <v>0.99306712962962962</v>
      </c>
      <c r="N1159" s="53">
        <v>4.4000000000000004</v>
      </c>
      <c r="O1159" s="53" t="s">
        <v>159</v>
      </c>
      <c r="P1159" s="54">
        <v>0.99918981481481473</v>
      </c>
      <c r="Q1159" s="53">
        <v>4.0999999999999996</v>
      </c>
      <c r="R1159" s="53" t="s">
        <v>159</v>
      </c>
      <c r="S1159" s="53">
        <v>0.9</v>
      </c>
      <c r="T1159" s="53">
        <v>59.9</v>
      </c>
      <c r="U1159" s="53">
        <v>0</v>
      </c>
      <c r="V1159" s="53">
        <v>107</v>
      </c>
      <c r="W1159" s="53">
        <v>0</v>
      </c>
      <c r="X1159" s="53">
        <v>0.57599999999999996</v>
      </c>
      <c r="Y1159" s="53">
        <v>18.71</v>
      </c>
      <c r="Z1159" s="11">
        <f t="shared" si="2947"/>
        <v>0.60000000000000009</v>
      </c>
      <c r="AA1159" s="11">
        <f t="shared" si="2948"/>
        <v>0</v>
      </c>
      <c r="AB1159" s="53">
        <f t="shared" si="2949"/>
        <v>0.23210342290489683</v>
      </c>
      <c r="AC1159" s="63" t="s">
        <v>204</v>
      </c>
      <c r="AE1159" s="11">
        <f t="shared" ref="AE1159" si="3110">SUM(F1159:F1164)</f>
        <v>0</v>
      </c>
      <c r="AF1159" s="11">
        <f t="shared" ref="AF1159" si="3111">AVERAGE(AB1159:AB1164)</f>
        <v>0.23210342290489683</v>
      </c>
      <c r="AG1159" s="11">
        <f t="shared" ref="AG1159" si="3112">AVERAGE(G1159:G1164)</f>
        <v>9.1</v>
      </c>
      <c r="AH1159" s="11" t="e">
        <f t="shared" ref="AH1159" si="3113">AVERAGE(AC1159:AC1164)</f>
        <v>#DIV/0!</v>
      </c>
      <c r="AI1159" s="11">
        <f t="shared" ref="AI1159" si="3114">AVERAGE(T1159:T1164)</f>
        <v>59.550000000000004</v>
      </c>
      <c r="AJ1159" s="11">
        <f t="shared" ref="AJ1159" si="3115">SUMIF(H1159:H1164,"&gt;0",H1159:H1164)</f>
        <v>2E-3</v>
      </c>
      <c r="AK1159" s="17">
        <f t="shared" ref="AK1159" si="3116">SUM(AA1159:AA1164)/60</f>
        <v>0</v>
      </c>
      <c r="AL1159" s="17">
        <f t="shared" ref="AL1159" si="3117">SUM(V1159:V1164)</f>
        <v>687</v>
      </c>
      <c r="AM1159" s="17">
        <f t="shared" ref="AM1159" si="3118">AVERAGE(W1159:W1164)</f>
        <v>0</v>
      </c>
      <c r="AN1159" s="11">
        <f t="shared" ref="AN1159" si="3119">AVERAGE(I1159:I1164)</f>
        <v>2.7833333333333332</v>
      </c>
      <c r="AO1159" s="11">
        <f t="shared" ref="AO1159" si="3120">MAX(K1159:K1164)</f>
        <v>3.2</v>
      </c>
      <c r="AP1159" s="13" t="str">
        <f t="shared" ref="AP1159" ca="1" si="3121">INDIRECT(ADDRESS(MATCH(AO1159,K1159:K1164,0)+A1159-1,12))</f>
        <v>SSE</v>
      </c>
      <c r="AQ1159" s="13">
        <f t="shared" ref="AQ1159" ca="1" si="3122">INDIRECT(ADDRESS(MATCH(AO1159,K1159:K1164,0)+A1159-1,13))</f>
        <v>6.0185185185185177E-3</v>
      </c>
      <c r="AR1159" s="11">
        <f t="shared" ref="AR1159" si="3123">MAX(N1159:N1164)</f>
        <v>5.2</v>
      </c>
      <c r="AS1159" s="13" t="str">
        <f t="shared" ref="AS1159" ca="1" si="3124">INDIRECT(ADDRESS(MATCH(AR1159,N1159:N1164,0)+A1159-1,15))</f>
        <v>SSE</v>
      </c>
      <c r="AT1159" s="13">
        <f t="shared" ref="AT1159" ca="1" si="3125">INDIRECT(ADDRESS(MATCH(AR1159,N1159:N1164,0)+A1159-1,16))</f>
        <v>7.407407407407407E-4</v>
      </c>
    </row>
    <row r="1160" spans="1:46">
      <c r="A1160" s="11">
        <v>1160</v>
      </c>
      <c r="B1160" s="57">
        <v>44935</v>
      </c>
      <c r="C1160" s="54">
        <v>6.9444444444444441E-3</v>
      </c>
      <c r="D1160" s="53">
        <v>3.6</v>
      </c>
      <c r="E1160" s="53">
        <v>12.8</v>
      </c>
      <c r="F1160" s="53">
        <v>0</v>
      </c>
      <c r="G1160" s="53">
        <v>9.3000000000000007</v>
      </c>
      <c r="H1160" s="53">
        <v>1E-3</v>
      </c>
      <c r="I1160" s="53">
        <v>3.2</v>
      </c>
      <c r="J1160" s="53" t="s">
        <v>159</v>
      </c>
      <c r="K1160" s="53">
        <v>3.2</v>
      </c>
      <c r="L1160" s="53" t="s">
        <v>159</v>
      </c>
      <c r="M1160" s="54">
        <v>6.0185185185185177E-3</v>
      </c>
      <c r="N1160" s="53">
        <v>5.2</v>
      </c>
      <c r="O1160" s="53" t="s">
        <v>159</v>
      </c>
      <c r="P1160" s="54">
        <v>7.407407407407407E-4</v>
      </c>
      <c r="Q1160" s="53">
        <v>3.1</v>
      </c>
      <c r="R1160" s="53" t="s">
        <v>151</v>
      </c>
      <c r="S1160" s="53">
        <v>0.6</v>
      </c>
      <c r="T1160" s="53">
        <v>59.4</v>
      </c>
      <c r="U1160" s="53">
        <v>0</v>
      </c>
      <c r="V1160" s="53">
        <v>123</v>
      </c>
      <c r="W1160" s="53">
        <v>0</v>
      </c>
      <c r="X1160" s="53">
        <v>0.57599999999999996</v>
      </c>
      <c r="Y1160" s="53">
        <v>18.73</v>
      </c>
      <c r="Z1160" s="11">
        <f t="shared" ref="Z1160:Z1223" si="3126">H1160*3.6/(60)*10*10^3</f>
        <v>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0.23210342290489683</v>
      </c>
      <c r="AC1160" s="63" t="s">
        <v>204</v>
      </c>
    </row>
    <row r="1161" spans="1:46">
      <c r="A1161" s="11">
        <v>1161</v>
      </c>
      <c r="B1161" s="57">
        <v>44935</v>
      </c>
      <c r="C1161" s="54">
        <v>1.3888888888888888E-2</v>
      </c>
      <c r="D1161" s="53">
        <v>4.4000000000000004</v>
      </c>
      <c r="E1161" s="53">
        <v>12.8</v>
      </c>
      <c r="F1161" s="53">
        <v>0</v>
      </c>
      <c r="G1161" s="53">
        <v>9</v>
      </c>
      <c r="H1161" s="53">
        <v>-1E-3</v>
      </c>
      <c r="I1161" s="53">
        <v>2.7</v>
      </c>
      <c r="J1161" s="53" t="s">
        <v>159</v>
      </c>
      <c r="K1161" s="53">
        <v>3.2</v>
      </c>
      <c r="L1161" s="53" t="s">
        <v>159</v>
      </c>
      <c r="M1161" s="54">
        <v>6.9560185185185185E-3</v>
      </c>
      <c r="N1161" s="53">
        <v>4.5</v>
      </c>
      <c r="O1161" s="53" t="s">
        <v>159</v>
      </c>
      <c r="P1161" s="54">
        <v>7.3495370370370372E-3</v>
      </c>
      <c r="Q1161" s="53">
        <v>3.4</v>
      </c>
      <c r="R1161" s="53" t="s">
        <v>153</v>
      </c>
      <c r="S1161" s="53">
        <v>0.7</v>
      </c>
      <c r="T1161" s="53">
        <v>60.8</v>
      </c>
      <c r="U1161" s="53">
        <v>0</v>
      </c>
      <c r="V1161" s="53">
        <v>111</v>
      </c>
      <c r="W1161" s="53">
        <v>0</v>
      </c>
      <c r="X1161" s="53">
        <v>0.57599999999999996</v>
      </c>
      <c r="Y1161" s="53">
        <v>18.73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0.23210342290489683</v>
      </c>
      <c r="AC1161" s="63" t="s">
        <v>204</v>
      </c>
    </row>
    <row r="1162" spans="1:46">
      <c r="A1162" s="11">
        <v>1162</v>
      </c>
      <c r="B1162" s="57">
        <v>44935</v>
      </c>
      <c r="C1162" s="54">
        <v>2.0833333333333332E-2</v>
      </c>
      <c r="D1162" s="53">
        <v>5</v>
      </c>
      <c r="E1162" s="53">
        <v>12.8</v>
      </c>
      <c r="F1162" s="53">
        <v>0</v>
      </c>
      <c r="G1162" s="53">
        <v>8.9</v>
      </c>
      <c r="H1162" s="53">
        <v>-1E-3</v>
      </c>
      <c r="I1162" s="53">
        <v>2.5</v>
      </c>
      <c r="J1162" s="53" t="s">
        <v>159</v>
      </c>
      <c r="K1162" s="53">
        <v>2.7</v>
      </c>
      <c r="L1162" s="53" t="s">
        <v>159</v>
      </c>
      <c r="M1162" s="54">
        <v>1.4189814814814815E-2</v>
      </c>
      <c r="N1162" s="53">
        <v>4.7</v>
      </c>
      <c r="O1162" s="53" t="s">
        <v>151</v>
      </c>
      <c r="P1162" s="54">
        <v>1.894675925925926E-2</v>
      </c>
      <c r="Q1162" s="53">
        <v>3.3</v>
      </c>
      <c r="R1162" s="53" t="s">
        <v>159</v>
      </c>
      <c r="S1162" s="53">
        <v>0.7</v>
      </c>
      <c r="T1162" s="53">
        <v>60.9</v>
      </c>
      <c r="U1162" s="53">
        <v>0</v>
      </c>
      <c r="V1162" s="53">
        <v>110</v>
      </c>
      <c r="W1162" s="53">
        <v>0</v>
      </c>
      <c r="X1162" s="53">
        <v>0.57599999999999996</v>
      </c>
      <c r="Y1162" s="53">
        <v>18.690000000000001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0.23210342290489683</v>
      </c>
      <c r="AC1162" s="63" t="s">
        <v>204</v>
      </c>
    </row>
    <row r="1163" spans="1:46">
      <c r="A1163" s="11">
        <v>1163</v>
      </c>
      <c r="B1163" s="57">
        <v>44935</v>
      </c>
      <c r="C1163" s="54">
        <v>2.7777777777777776E-2</v>
      </c>
      <c r="D1163" s="53">
        <v>5.6</v>
      </c>
      <c r="E1163" s="53">
        <v>12.8</v>
      </c>
      <c r="F1163" s="53">
        <v>0</v>
      </c>
      <c r="G1163" s="53">
        <v>9.1</v>
      </c>
      <c r="H1163" s="53">
        <v>0</v>
      </c>
      <c r="I1163" s="53">
        <v>2.8</v>
      </c>
      <c r="J1163" s="53" t="s">
        <v>159</v>
      </c>
      <c r="K1163" s="53">
        <v>2.9</v>
      </c>
      <c r="L1163" s="53" t="s">
        <v>159</v>
      </c>
      <c r="M1163" s="54">
        <v>2.5289351851851851E-2</v>
      </c>
      <c r="N1163" s="53">
        <v>4.3</v>
      </c>
      <c r="O1163" s="53" t="s">
        <v>159</v>
      </c>
      <c r="P1163" s="54">
        <v>2.5983796296296297E-2</v>
      </c>
      <c r="Q1163" s="53">
        <v>3.5</v>
      </c>
      <c r="R1163" s="53" t="s">
        <v>159</v>
      </c>
      <c r="S1163" s="53">
        <v>0.6</v>
      </c>
      <c r="T1163" s="53">
        <v>58.5</v>
      </c>
      <c r="U1163" s="53">
        <v>1</v>
      </c>
      <c r="V1163" s="53">
        <v>111</v>
      </c>
      <c r="W1163" s="53">
        <v>0</v>
      </c>
      <c r="X1163" s="53">
        <v>0.57599999999999996</v>
      </c>
      <c r="Y1163" s="53">
        <v>18.73</v>
      </c>
      <c r="Z1163" s="11">
        <f t="shared" si="3126"/>
        <v>0</v>
      </c>
      <c r="AA1163" s="11">
        <f t="shared" si="3127"/>
        <v>0</v>
      </c>
      <c r="AB1163" s="53">
        <f t="shared" si="3128"/>
        <v>0.23210342290489683</v>
      </c>
      <c r="AC1163" s="63" t="s">
        <v>204</v>
      </c>
    </row>
    <row r="1164" spans="1:46">
      <c r="A1164" s="11">
        <v>1164</v>
      </c>
      <c r="B1164" s="57">
        <v>44935</v>
      </c>
      <c r="C1164" s="54">
        <v>3.4722222222222224E-2</v>
      </c>
      <c r="D1164" s="53">
        <v>6</v>
      </c>
      <c r="E1164" s="53">
        <v>12.8</v>
      </c>
      <c r="F1164" s="53">
        <v>0</v>
      </c>
      <c r="G1164" s="53">
        <v>9.1</v>
      </c>
      <c r="H1164" s="53">
        <v>0</v>
      </c>
      <c r="I1164" s="53">
        <v>2.9</v>
      </c>
      <c r="J1164" s="53" t="s">
        <v>159</v>
      </c>
      <c r="K1164" s="53">
        <v>2.9</v>
      </c>
      <c r="L1164" s="53" t="s">
        <v>159</v>
      </c>
      <c r="M1164" s="54">
        <v>3.4652777777777775E-2</v>
      </c>
      <c r="N1164" s="53">
        <v>4.5</v>
      </c>
      <c r="O1164" s="53" t="s">
        <v>159</v>
      </c>
      <c r="P1164" s="54">
        <v>3.4490740740740738E-2</v>
      </c>
      <c r="Q1164" s="53">
        <v>3.5</v>
      </c>
      <c r="R1164" s="53" t="s">
        <v>159</v>
      </c>
      <c r="S1164" s="53">
        <v>0.5</v>
      </c>
      <c r="T1164" s="53">
        <v>57.8</v>
      </c>
      <c r="U1164" s="53">
        <v>1</v>
      </c>
      <c r="V1164" s="53">
        <v>125</v>
      </c>
      <c r="W1164" s="53">
        <v>0</v>
      </c>
      <c r="X1164" s="53">
        <v>0.57599999999999996</v>
      </c>
      <c r="Y1164" s="53">
        <v>18.73</v>
      </c>
      <c r="Z1164" s="11">
        <f t="shared" si="3126"/>
        <v>0</v>
      </c>
      <c r="AA1164" s="11">
        <f t="shared" si="3127"/>
        <v>0</v>
      </c>
      <c r="AB1164" s="53">
        <f t="shared" si="3128"/>
        <v>0.23210342290489683</v>
      </c>
      <c r="AC1164" s="63" t="s">
        <v>204</v>
      </c>
    </row>
    <row r="1165" spans="1:46">
      <c r="A1165" s="11">
        <v>1165</v>
      </c>
      <c r="B1165" s="57">
        <v>44935</v>
      </c>
      <c r="C1165" s="54">
        <v>4.1666666666666664E-2</v>
      </c>
      <c r="D1165" s="53">
        <v>6.5</v>
      </c>
      <c r="E1165" s="53">
        <v>12.8</v>
      </c>
      <c r="F1165" s="53">
        <v>0</v>
      </c>
      <c r="G1165" s="53">
        <v>9</v>
      </c>
      <c r="H1165" s="53">
        <v>0</v>
      </c>
      <c r="I1165" s="53">
        <v>3.2</v>
      </c>
      <c r="J1165" s="53" t="s">
        <v>159</v>
      </c>
      <c r="K1165" s="53">
        <v>3.2</v>
      </c>
      <c r="L1165" s="53" t="s">
        <v>159</v>
      </c>
      <c r="M1165" s="54">
        <v>4.1666666666666664E-2</v>
      </c>
      <c r="N1165" s="53">
        <v>5.2</v>
      </c>
      <c r="O1165" s="53" t="s">
        <v>159</v>
      </c>
      <c r="P1165" s="54">
        <v>3.982638888888889E-2</v>
      </c>
      <c r="Q1165" s="53">
        <v>4</v>
      </c>
      <c r="R1165" s="53" t="s">
        <v>151</v>
      </c>
      <c r="S1165" s="53">
        <v>0.7</v>
      </c>
      <c r="T1165" s="53">
        <v>57.8</v>
      </c>
      <c r="U1165" s="53">
        <v>0</v>
      </c>
      <c r="V1165" s="53">
        <v>102</v>
      </c>
      <c r="W1165" s="53">
        <v>0</v>
      </c>
      <c r="X1165" s="53">
        <v>0.57499999999999996</v>
      </c>
      <c r="Y1165" s="53">
        <v>18.72</v>
      </c>
      <c r="Z1165" s="11">
        <f t="shared" si="3126"/>
        <v>0</v>
      </c>
      <c r="AA1165" s="11">
        <f t="shared" si="3127"/>
        <v>0</v>
      </c>
      <c r="AB1165" s="53">
        <f t="shared" si="3128"/>
        <v>0.23155661168774394</v>
      </c>
      <c r="AC1165" s="63" t="s">
        <v>204</v>
      </c>
      <c r="AE1165" s="11">
        <f t="shared" ref="AE1165" si="3129">SUM(F1165:F1170)</f>
        <v>0</v>
      </c>
      <c r="AF1165" s="11">
        <f t="shared" ref="AF1165" si="3130">AVERAGE(AB1165:AB1170)</f>
        <v>0.23155661168774391</v>
      </c>
      <c r="AG1165" s="11">
        <f t="shared" ref="AG1165" si="3131">AVERAGE(G1165:G1170)</f>
        <v>9.2666666666666657</v>
      </c>
      <c r="AH1165" s="11" t="e">
        <f t="shared" ref="AH1165" si="3132">AVERAGE(AC1165:AC1170)</f>
        <v>#DIV/0!</v>
      </c>
      <c r="AI1165" s="11">
        <f t="shared" ref="AI1165" si="3133">AVERAGE(T1165:T1170)</f>
        <v>54.79999999999999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615</v>
      </c>
      <c r="AM1165" s="17">
        <f t="shared" ref="AM1165" si="3137">AVERAGE(W1165:W1170)</f>
        <v>0</v>
      </c>
      <c r="AN1165" s="11">
        <f t="shared" ref="AN1165" si="3138">AVERAGE(I1165:I1170)</f>
        <v>3.5833333333333335</v>
      </c>
      <c r="AO1165" s="11">
        <f t="shared" ref="AO1165" si="3139">MAX(K1165:K1170)</f>
        <v>3.9</v>
      </c>
      <c r="AP1165" s="13" t="str">
        <f t="shared" ref="AP1165" ca="1" si="3140">INDIRECT(ADDRESS(MATCH(AO1165,K1165:K1170,0)+A1165-1,12))</f>
        <v>SSE</v>
      </c>
      <c r="AQ1165" s="13">
        <f t="shared" ref="AQ1165" ca="1" si="3141">INDIRECT(ADDRESS(MATCH(AO1165,K1165:K1170,0)+A1165-1,13))</f>
        <v>5.2152777777777777E-2</v>
      </c>
      <c r="AR1165" s="11">
        <f t="shared" ref="AR1165" si="3142">MAX(N1165:N1170)</f>
        <v>5.7</v>
      </c>
      <c r="AS1165" s="13" t="str">
        <f t="shared" ref="AS1165" ca="1" si="3143">INDIRECT(ADDRESS(MATCH(AR1165,N1165:N1170,0)+A1165-1,15))</f>
        <v>SSE</v>
      </c>
      <c r="AT1165" s="13">
        <f t="shared" ref="AT1165" ca="1" si="3144">INDIRECT(ADDRESS(MATCH(AR1165,N1165:N1170,0)+A1165-1,16))</f>
        <v>6.5833333333333341E-2</v>
      </c>
    </row>
    <row r="1166" spans="1:46">
      <c r="A1166" s="11">
        <v>1166</v>
      </c>
      <c r="B1166" s="57">
        <v>44935</v>
      </c>
      <c r="C1166" s="54">
        <v>4.8611111111111112E-2</v>
      </c>
      <c r="D1166" s="53">
        <v>6.8</v>
      </c>
      <c r="E1166" s="53">
        <v>12.8</v>
      </c>
      <c r="F1166" s="53">
        <v>0</v>
      </c>
      <c r="G1166" s="53">
        <v>9.3000000000000007</v>
      </c>
      <c r="H1166" s="53">
        <v>0</v>
      </c>
      <c r="I1166" s="53">
        <v>3.8</v>
      </c>
      <c r="J1166" s="53" t="s">
        <v>159</v>
      </c>
      <c r="K1166" s="53">
        <v>3.8</v>
      </c>
      <c r="L1166" s="53" t="s">
        <v>159</v>
      </c>
      <c r="M1166" s="54">
        <v>4.8611111111111112E-2</v>
      </c>
      <c r="N1166" s="53">
        <v>5.5</v>
      </c>
      <c r="O1166" s="53" t="s">
        <v>153</v>
      </c>
      <c r="P1166" s="54">
        <v>4.1979166666666672E-2</v>
      </c>
      <c r="Q1166" s="53">
        <v>4.8</v>
      </c>
      <c r="R1166" s="53" t="s">
        <v>159</v>
      </c>
      <c r="S1166" s="53">
        <v>0.6</v>
      </c>
      <c r="T1166" s="53">
        <v>54.5</v>
      </c>
      <c r="U1166" s="53">
        <v>0</v>
      </c>
      <c r="V1166" s="53">
        <v>96</v>
      </c>
      <c r="W1166" s="53">
        <v>0</v>
      </c>
      <c r="X1166" s="53">
        <v>0.57499999999999996</v>
      </c>
      <c r="Y1166" s="53">
        <v>18.760000000000002</v>
      </c>
      <c r="Z1166" s="11">
        <f t="shared" si="3126"/>
        <v>0</v>
      </c>
      <c r="AA1166" s="11">
        <f t="shared" si="3127"/>
        <v>0</v>
      </c>
      <c r="AB1166" s="53">
        <f t="shared" si="3128"/>
        <v>0.23155661168774394</v>
      </c>
      <c r="AC1166" s="63" t="s">
        <v>204</v>
      </c>
    </row>
    <row r="1167" spans="1:46">
      <c r="A1167" s="11">
        <v>1167</v>
      </c>
      <c r="B1167" s="57">
        <v>44935</v>
      </c>
      <c r="C1167" s="54">
        <v>5.5555555555555552E-2</v>
      </c>
      <c r="D1167" s="53">
        <v>7.1</v>
      </c>
      <c r="E1167" s="53">
        <v>12.8</v>
      </c>
      <c r="F1167" s="53">
        <v>0</v>
      </c>
      <c r="G1167" s="53">
        <v>9.1999999999999993</v>
      </c>
      <c r="H1167" s="53">
        <v>0</v>
      </c>
      <c r="I1167" s="53">
        <v>3.7</v>
      </c>
      <c r="J1167" s="53" t="s">
        <v>159</v>
      </c>
      <c r="K1167" s="53">
        <v>3.9</v>
      </c>
      <c r="L1167" s="53" t="s">
        <v>159</v>
      </c>
      <c r="M1167" s="54">
        <v>5.2152777777777777E-2</v>
      </c>
      <c r="N1167" s="53">
        <v>5.2</v>
      </c>
      <c r="O1167" s="53" t="s">
        <v>159</v>
      </c>
      <c r="P1167" s="54">
        <v>5.0462962962962959E-2</v>
      </c>
      <c r="Q1167" s="53">
        <v>2.7</v>
      </c>
      <c r="R1167" s="53" t="s">
        <v>159</v>
      </c>
      <c r="S1167" s="53">
        <v>0.6</v>
      </c>
      <c r="T1167" s="53">
        <v>53.7</v>
      </c>
      <c r="U1167" s="53">
        <v>0</v>
      </c>
      <c r="V1167" s="53">
        <v>100</v>
      </c>
      <c r="W1167" s="53">
        <v>0</v>
      </c>
      <c r="X1167" s="53">
        <v>0.57499999999999996</v>
      </c>
      <c r="Y1167" s="53">
        <v>18.739999999999998</v>
      </c>
      <c r="Z1167" s="11">
        <f t="shared" si="3126"/>
        <v>0</v>
      </c>
      <c r="AA1167" s="11">
        <f t="shared" si="3127"/>
        <v>0</v>
      </c>
      <c r="AB1167" s="53">
        <f t="shared" si="3128"/>
        <v>0.23155661168774394</v>
      </c>
      <c r="AC1167" s="63" t="s">
        <v>204</v>
      </c>
    </row>
    <row r="1168" spans="1:46">
      <c r="A1168" s="11">
        <v>1168</v>
      </c>
      <c r="B1168" s="57">
        <v>44935</v>
      </c>
      <c r="C1168" s="54">
        <v>6.25E-2</v>
      </c>
      <c r="D1168" s="53">
        <v>7.4</v>
      </c>
      <c r="E1168" s="53">
        <v>12.8</v>
      </c>
      <c r="F1168" s="53">
        <v>0</v>
      </c>
      <c r="G1168" s="53">
        <v>9.3000000000000007</v>
      </c>
      <c r="H1168" s="53">
        <v>0</v>
      </c>
      <c r="I1168" s="53">
        <v>3.6</v>
      </c>
      <c r="J1168" s="53" t="s">
        <v>159</v>
      </c>
      <c r="K1168" s="53">
        <v>3.7</v>
      </c>
      <c r="L1168" s="53" t="s">
        <v>159</v>
      </c>
      <c r="M1168" s="54">
        <v>5.5567129629629626E-2</v>
      </c>
      <c r="N1168" s="53">
        <v>5.2</v>
      </c>
      <c r="O1168" s="53" t="s">
        <v>151</v>
      </c>
      <c r="P1168" s="54">
        <v>6.1539351851851852E-2</v>
      </c>
      <c r="Q1168" s="53">
        <v>4.9000000000000004</v>
      </c>
      <c r="R1168" s="53" t="s">
        <v>159</v>
      </c>
      <c r="S1168" s="53">
        <v>0.6</v>
      </c>
      <c r="T1168" s="53">
        <v>53.6</v>
      </c>
      <c r="U1168" s="53">
        <v>0</v>
      </c>
      <c r="V1168" s="53">
        <v>87</v>
      </c>
      <c r="W1168" s="53">
        <v>0</v>
      </c>
      <c r="X1168" s="53">
        <v>0.57499999999999996</v>
      </c>
      <c r="Y1168" s="53">
        <v>18.75</v>
      </c>
      <c r="Z1168" s="11">
        <f t="shared" si="3126"/>
        <v>0</v>
      </c>
      <c r="AA1168" s="11">
        <f t="shared" si="3127"/>
        <v>0</v>
      </c>
      <c r="AB1168" s="53">
        <f t="shared" si="3128"/>
        <v>0.23155661168774394</v>
      </c>
      <c r="AC1168" s="63" t="s">
        <v>204</v>
      </c>
    </row>
    <row r="1169" spans="1:46">
      <c r="A1169" s="11">
        <v>1169</v>
      </c>
      <c r="B1169" s="57">
        <v>44935</v>
      </c>
      <c r="C1169" s="54">
        <v>6.9444444444444434E-2</v>
      </c>
      <c r="D1169" s="53">
        <v>7.7</v>
      </c>
      <c r="E1169" s="53">
        <v>12.8</v>
      </c>
      <c r="F1169" s="53">
        <v>0</v>
      </c>
      <c r="G1169" s="53">
        <v>9.4</v>
      </c>
      <c r="H1169" s="53">
        <v>0</v>
      </c>
      <c r="I1169" s="53">
        <v>3.7</v>
      </c>
      <c r="J1169" s="53" t="s">
        <v>159</v>
      </c>
      <c r="K1169" s="53">
        <v>3.9</v>
      </c>
      <c r="L1169" s="53" t="s">
        <v>159</v>
      </c>
      <c r="M1169" s="54">
        <v>6.7777777777777784E-2</v>
      </c>
      <c r="N1169" s="53">
        <v>5.7</v>
      </c>
      <c r="O1169" s="53" t="s">
        <v>159</v>
      </c>
      <c r="P1169" s="54">
        <v>6.5833333333333341E-2</v>
      </c>
      <c r="Q1169" s="53">
        <v>3.1</v>
      </c>
      <c r="R1169" s="53" t="s">
        <v>159</v>
      </c>
      <c r="S1169" s="53">
        <v>0.7</v>
      </c>
      <c r="T1169" s="53">
        <v>53.8</v>
      </c>
      <c r="U1169" s="53">
        <v>0</v>
      </c>
      <c r="V1169" s="53">
        <v>118</v>
      </c>
      <c r="W1169" s="53">
        <v>0</v>
      </c>
      <c r="X1169" s="53">
        <v>0.57499999999999996</v>
      </c>
      <c r="Y1169" s="53">
        <v>18.75</v>
      </c>
      <c r="Z1169" s="11">
        <f t="shared" si="3126"/>
        <v>0</v>
      </c>
      <c r="AA1169" s="11">
        <f t="shared" si="3127"/>
        <v>0</v>
      </c>
      <c r="AB1169" s="53">
        <f t="shared" si="3128"/>
        <v>0.23155661168774394</v>
      </c>
      <c r="AC1169" s="63" t="s">
        <v>204</v>
      </c>
    </row>
    <row r="1170" spans="1:46">
      <c r="A1170" s="11">
        <v>1170</v>
      </c>
      <c r="B1170" s="57">
        <v>44935</v>
      </c>
      <c r="C1170" s="54">
        <v>7.6388888888888895E-2</v>
      </c>
      <c r="D1170" s="53">
        <v>7.9</v>
      </c>
      <c r="E1170" s="53">
        <v>12.8</v>
      </c>
      <c r="F1170" s="53">
        <v>0</v>
      </c>
      <c r="G1170" s="53">
        <v>9.4</v>
      </c>
      <c r="H1170" s="53">
        <v>-1E-3</v>
      </c>
      <c r="I1170" s="53">
        <v>3.5</v>
      </c>
      <c r="J1170" s="53" t="s">
        <v>159</v>
      </c>
      <c r="K1170" s="53">
        <v>3.7</v>
      </c>
      <c r="L1170" s="53" t="s">
        <v>159</v>
      </c>
      <c r="M1170" s="54">
        <v>6.9456018518518514E-2</v>
      </c>
      <c r="N1170" s="53">
        <v>5.0999999999999996</v>
      </c>
      <c r="O1170" s="53" t="s">
        <v>159</v>
      </c>
      <c r="P1170" s="54">
        <v>7.5856481481481483E-2</v>
      </c>
      <c r="Q1170" s="53">
        <v>3.5</v>
      </c>
      <c r="R1170" s="53" t="s">
        <v>159</v>
      </c>
      <c r="S1170" s="53">
        <v>0.5</v>
      </c>
      <c r="T1170" s="53">
        <v>55.4</v>
      </c>
      <c r="U1170" s="53">
        <v>0</v>
      </c>
      <c r="V1170" s="53">
        <v>112</v>
      </c>
      <c r="W1170" s="53">
        <v>0</v>
      </c>
      <c r="X1170" s="53">
        <v>0.57499999999999996</v>
      </c>
      <c r="Y1170" s="53">
        <v>18.760000000000002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0.23155661168774394</v>
      </c>
      <c r="AC1170" s="63" t="s">
        <v>204</v>
      </c>
    </row>
    <row r="1171" spans="1:46">
      <c r="A1171" s="11">
        <v>1171</v>
      </c>
      <c r="B1171" s="57">
        <v>44935</v>
      </c>
      <c r="C1171" s="54">
        <v>8.3333333333333329E-2</v>
      </c>
      <c r="D1171" s="53">
        <v>8</v>
      </c>
      <c r="E1171" s="53">
        <v>12.8</v>
      </c>
      <c r="F1171" s="53">
        <v>0</v>
      </c>
      <c r="G1171" s="53">
        <v>9.1999999999999993</v>
      </c>
      <c r="H1171" s="53">
        <v>-1E-3</v>
      </c>
      <c r="I1171" s="53">
        <v>3.6</v>
      </c>
      <c r="J1171" s="53" t="s">
        <v>159</v>
      </c>
      <c r="K1171" s="53">
        <v>3.8</v>
      </c>
      <c r="L1171" s="53" t="s">
        <v>159</v>
      </c>
      <c r="M1171" s="54">
        <v>8.2604166666666659E-2</v>
      </c>
      <c r="N1171" s="53">
        <v>5.8</v>
      </c>
      <c r="O1171" s="53" t="s">
        <v>151</v>
      </c>
      <c r="P1171" s="54">
        <v>7.9340277777777787E-2</v>
      </c>
      <c r="Q1171" s="53">
        <v>1.8</v>
      </c>
      <c r="R1171" s="53" t="s">
        <v>153</v>
      </c>
      <c r="S1171" s="53">
        <v>0.7</v>
      </c>
      <c r="T1171" s="53">
        <v>56.5</v>
      </c>
      <c r="U1171" s="53">
        <v>1</v>
      </c>
      <c r="V1171" s="53">
        <v>118</v>
      </c>
      <c r="W1171" s="53">
        <v>0</v>
      </c>
      <c r="X1171" s="53">
        <v>0.57499999999999996</v>
      </c>
      <c r="Y1171" s="53">
        <v>18.71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0.23155661168774394</v>
      </c>
      <c r="AC1171" s="63" t="s">
        <v>204</v>
      </c>
      <c r="AE1171" s="11">
        <f t="shared" ref="AE1171" si="3145">SUM(F1171:F1176)</f>
        <v>0</v>
      </c>
      <c r="AF1171" s="11">
        <f t="shared" ref="AF1171" si="3146">AVERAGE(AB1171:AB1176)</f>
        <v>0.23155661168774391</v>
      </c>
      <c r="AG1171" s="11">
        <f t="shared" ref="AG1171" si="3147">AVERAGE(G1171:G1176)</f>
        <v>9.1999999999999993</v>
      </c>
      <c r="AH1171" s="11" t="e">
        <f t="shared" ref="AH1171" si="3148">AVERAGE(AC1171:AC1176)</f>
        <v>#DIV/0!</v>
      </c>
      <c r="AI1171" s="11">
        <f t="shared" ref="AI1171" si="3149">AVERAGE(T1171:T1176)</f>
        <v>57.68333333333333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692</v>
      </c>
      <c r="AM1171" s="17">
        <f t="shared" ref="AM1171" si="3153">AVERAGE(W1171:W1176)</f>
        <v>0</v>
      </c>
      <c r="AN1171" s="11">
        <f t="shared" ref="AN1171" si="3154">AVERAGE(I1171:I1176)</f>
        <v>3.5</v>
      </c>
      <c r="AO1171" s="11">
        <f t="shared" ref="AO1171" si="3155">MAX(K1171:K1176)</f>
        <v>3.8</v>
      </c>
      <c r="AP1171" s="13" t="str">
        <f t="shared" ref="AP1171" ca="1" si="3156">INDIRECT(ADDRESS(MATCH(AO1171,K1171:K1176,0)+A1171-1,12))</f>
        <v>SSE</v>
      </c>
      <c r="AQ1171" s="13">
        <f t="shared" ref="AQ1171" ca="1" si="3157">INDIRECT(ADDRESS(MATCH(AO1171,K1171:K1176,0)+A1171-1,13))</f>
        <v>8.2604166666666659E-2</v>
      </c>
      <c r="AR1171" s="11">
        <f t="shared" ref="AR1171" si="3158">MAX(N1171:N1176)</f>
        <v>6</v>
      </c>
      <c r="AS1171" s="13" t="str">
        <f t="shared" ref="AS1171" ca="1" si="3159">INDIRECT(ADDRESS(MATCH(AR1171,N1171:N1176,0)+A1171-1,15))</f>
        <v>SSE</v>
      </c>
      <c r="AT1171" s="13">
        <f t="shared" ref="AT1171" ca="1" si="3160">INDIRECT(ADDRESS(MATCH(AR1171,N1171:N1176,0)+A1171-1,16))</f>
        <v>8.5995370370370375E-2</v>
      </c>
    </row>
    <row r="1172" spans="1:46">
      <c r="A1172" s="11">
        <v>1172</v>
      </c>
      <c r="B1172" s="57">
        <v>44935</v>
      </c>
      <c r="C1172" s="54">
        <v>9.0277777777777776E-2</v>
      </c>
      <c r="D1172" s="53">
        <v>8.1</v>
      </c>
      <c r="E1172" s="53">
        <v>12.8</v>
      </c>
      <c r="F1172" s="53">
        <v>0</v>
      </c>
      <c r="G1172" s="53">
        <v>9.1</v>
      </c>
      <c r="H1172" s="53">
        <v>0</v>
      </c>
      <c r="I1172" s="53">
        <v>3.4</v>
      </c>
      <c r="J1172" s="53" t="s">
        <v>159</v>
      </c>
      <c r="K1172" s="53">
        <v>3.6</v>
      </c>
      <c r="L1172" s="53" t="s">
        <v>159</v>
      </c>
      <c r="M1172" s="54">
        <v>8.3344907407407409E-2</v>
      </c>
      <c r="N1172" s="53">
        <v>6</v>
      </c>
      <c r="O1172" s="53" t="s">
        <v>159</v>
      </c>
      <c r="P1172" s="54">
        <v>8.5995370370370375E-2</v>
      </c>
      <c r="Q1172" s="53">
        <v>4.3</v>
      </c>
      <c r="R1172" s="53" t="s">
        <v>151</v>
      </c>
      <c r="S1172" s="53">
        <v>0.8</v>
      </c>
      <c r="T1172" s="53">
        <v>57.1</v>
      </c>
      <c r="U1172" s="53">
        <v>0</v>
      </c>
      <c r="V1172" s="53">
        <v>114</v>
      </c>
      <c r="W1172" s="53">
        <v>0</v>
      </c>
      <c r="X1172" s="53">
        <v>0.57499999999999996</v>
      </c>
      <c r="Y1172" s="53">
        <v>18.739999999999998</v>
      </c>
      <c r="Z1172" s="11">
        <f t="shared" si="3126"/>
        <v>0</v>
      </c>
      <c r="AA1172" s="11">
        <f t="shared" si="3127"/>
        <v>0</v>
      </c>
      <c r="AB1172" s="53">
        <f t="shared" si="3128"/>
        <v>0.23155661168774394</v>
      </c>
      <c r="AC1172" s="63" t="s">
        <v>204</v>
      </c>
    </row>
    <row r="1173" spans="1:46">
      <c r="A1173" s="11">
        <v>1173</v>
      </c>
      <c r="B1173" s="57">
        <v>44935</v>
      </c>
      <c r="C1173" s="54">
        <v>9.7222222222222224E-2</v>
      </c>
      <c r="D1173" s="53">
        <v>8.1999999999999993</v>
      </c>
      <c r="E1173" s="53">
        <v>12.8</v>
      </c>
      <c r="F1173" s="53">
        <v>0</v>
      </c>
      <c r="G1173" s="53">
        <v>9.3000000000000007</v>
      </c>
      <c r="H1173" s="53">
        <v>0</v>
      </c>
      <c r="I1173" s="53">
        <v>3.6</v>
      </c>
      <c r="J1173" s="53" t="s">
        <v>159</v>
      </c>
      <c r="K1173" s="53">
        <v>3.7</v>
      </c>
      <c r="L1173" s="53" t="s">
        <v>159</v>
      </c>
      <c r="M1173" s="54">
        <v>9.7129629629629635E-2</v>
      </c>
      <c r="N1173" s="53">
        <v>5</v>
      </c>
      <c r="O1173" s="53" t="s">
        <v>159</v>
      </c>
      <c r="P1173" s="54">
        <v>9.4432870370370361E-2</v>
      </c>
      <c r="Q1173" s="53">
        <v>3.5</v>
      </c>
      <c r="R1173" s="53" t="s">
        <v>159</v>
      </c>
      <c r="S1173" s="53">
        <v>0.6</v>
      </c>
      <c r="T1173" s="53">
        <v>57.9</v>
      </c>
      <c r="U1173" s="53">
        <v>0</v>
      </c>
      <c r="V1173" s="53">
        <v>105</v>
      </c>
      <c r="W1173" s="53">
        <v>0</v>
      </c>
      <c r="X1173" s="53">
        <v>0.57499999999999996</v>
      </c>
      <c r="Y1173" s="53">
        <v>18.739999999999998</v>
      </c>
      <c r="Z1173" s="11">
        <f t="shared" si="3126"/>
        <v>0</v>
      </c>
      <c r="AA1173" s="11">
        <f t="shared" si="3127"/>
        <v>0</v>
      </c>
      <c r="AB1173" s="53">
        <f t="shared" si="3128"/>
        <v>0.23155661168774394</v>
      </c>
      <c r="AC1173" s="63" t="s">
        <v>204</v>
      </c>
    </row>
    <row r="1174" spans="1:46">
      <c r="A1174" s="11">
        <v>1174</v>
      </c>
      <c r="B1174" s="57">
        <v>44935</v>
      </c>
      <c r="C1174" s="54">
        <v>0.10416666666666667</v>
      </c>
      <c r="D1174" s="53">
        <v>8.3000000000000007</v>
      </c>
      <c r="E1174" s="53">
        <v>12.7</v>
      </c>
      <c r="F1174" s="53">
        <v>0</v>
      </c>
      <c r="G1174" s="53">
        <v>9.3000000000000007</v>
      </c>
      <c r="H1174" s="53">
        <v>-1E-3</v>
      </c>
      <c r="I1174" s="53">
        <v>3.6</v>
      </c>
      <c r="J1174" s="53" t="s">
        <v>159</v>
      </c>
      <c r="K1174" s="53">
        <v>3.7</v>
      </c>
      <c r="L1174" s="53" t="s">
        <v>159</v>
      </c>
      <c r="M1174" s="54">
        <v>0.10114583333333334</v>
      </c>
      <c r="N1174" s="53">
        <v>5</v>
      </c>
      <c r="O1174" s="53" t="s">
        <v>159</v>
      </c>
      <c r="P1174" s="54">
        <v>0.10399305555555556</v>
      </c>
      <c r="Q1174" s="53">
        <v>4.3</v>
      </c>
      <c r="R1174" s="53" t="s">
        <v>151</v>
      </c>
      <c r="S1174" s="53">
        <v>0.5</v>
      </c>
      <c r="T1174" s="53">
        <v>58.2</v>
      </c>
      <c r="U1174" s="53">
        <v>0</v>
      </c>
      <c r="V1174" s="53">
        <v>112</v>
      </c>
      <c r="W1174" s="53">
        <v>0</v>
      </c>
      <c r="X1174" s="53">
        <v>0.57499999999999996</v>
      </c>
      <c r="Y1174" s="53">
        <v>18.72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0.23155661168774394</v>
      </c>
      <c r="AC1174" s="63" t="s">
        <v>204</v>
      </c>
    </row>
    <row r="1175" spans="1:46">
      <c r="A1175" s="11">
        <v>1175</v>
      </c>
      <c r="B1175" s="57">
        <v>44935</v>
      </c>
      <c r="C1175" s="54">
        <v>0.1111111111111111</v>
      </c>
      <c r="D1175" s="53">
        <v>8.3000000000000007</v>
      </c>
      <c r="E1175" s="53">
        <v>12.7</v>
      </c>
      <c r="F1175" s="53">
        <v>0</v>
      </c>
      <c r="G1175" s="53">
        <v>9.1999999999999993</v>
      </c>
      <c r="H1175" s="53">
        <v>0</v>
      </c>
      <c r="I1175" s="53">
        <v>3.6</v>
      </c>
      <c r="J1175" s="53" t="s">
        <v>159</v>
      </c>
      <c r="K1175" s="53">
        <v>3.7</v>
      </c>
      <c r="L1175" s="53" t="s">
        <v>159</v>
      </c>
      <c r="M1175" s="54">
        <v>0.10733796296296295</v>
      </c>
      <c r="N1175" s="53">
        <v>5.6</v>
      </c>
      <c r="O1175" s="53" t="s">
        <v>151</v>
      </c>
      <c r="P1175" s="54">
        <v>0.10773148148148148</v>
      </c>
      <c r="Q1175" s="53">
        <v>3.1</v>
      </c>
      <c r="R1175" s="53" t="s">
        <v>151</v>
      </c>
      <c r="S1175" s="53">
        <v>0.6</v>
      </c>
      <c r="T1175" s="53">
        <v>58.2</v>
      </c>
      <c r="U1175" s="53">
        <v>0</v>
      </c>
      <c r="V1175" s="53">
        <v>108</v>
      </c>
      <c r="W1175" s="53">
        <v>0</v>
      </c>
      <c r="X1175" s="53">
        <v>0.57499999999999996</v>
      </c>
      <c r="Y1175" s="53">
        <v>18.739999999999998</v>
      </c>
      <c r="Z1175" s="11">
        <f t="shared" si="3126"/>
        <v>0</v>
      </c>
      <c r="AA1175" s="11">
        <f t="shared" si="3127"/>
        <v>0</v>
      </c>
      <c r="AB1175" s="53">
        <f t="shared" si="3128"/>
        <v>0.23155661168774394</v>
      </c>
      <c r="AC1175" s="63" t="s">
        <v>204</v>
      </c>
    </row>
    <row r="1176" spans="1:46">
      <c r="A1176" s="11">
        <v>1176</v>
      </c>
      <c r="B1176" s="57">
        <v>44935</v>
      </c>
      <c r="C1176" s="54">
        <v>0.11805555555555557</v>
      </c>
      <c r="D1176" s="53">
        <v>8.4</v>
      </c>
      <c r="E1176" s="53">
        <v>12.7</v>
      </c>
      <c r="F1176" s="53">
        <v>0</v>
      </c>
      <c r="G1176" s="53">
        <v>9.1</v>
      </c>
      <c r="H1176" s="53">
        <v>-1E-3</v>
      </c>
      <c r="I1176" s="53">
        <v>3.2</v>
      </c>
      <c r="J1176" s="53" t="s">
        <v>151</v>
      </c>
      <c r="K1176" s="53">
        <v>3.6</v>
      </c>
      <c r="L1176" s="53" t="s">
        <v>159</v>
      </c>
      <c r="M1176" s="54">
        <v>0.11112268518518519</v>
      </c>
      <c r="N1176" s="53">
        <v>5.0999999999999996</v>
      </c>
      <c r="O1176" s="53" t="s">
        <v>151</v>
      </c>
      <c r="P1176" s="54">
        <v>0.11648148148148148</v>
      </c>
      <c r="Q1176" s="53">
        <v>3.1</v>
      </c>
      <c r="R1176" s="53" t="s">
        <v>151</v>
      </c>
      <c r="S1176" s="53">
        <v>0.7</v>
      </c>
      <c r="T1176" s="53">
        <v>58.2</v>
      </c>
      <c r="U1176" s="53">
        <v>0</v>
      </c>
      <c r="V1176" s="53">
        <v>135</v>
      </c>
      <c r="W1176" s="53">
        <v>0</v>
      </c>
      <c r="X1176" s="53">
        <v>0.57499999999999996</v>
      </c>
      <c r="Y1176" s="53">
        <v>18.739999999999998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0.23155661168774394</v>
      </c>
      <c r="AC1176" s="63" t="s">
        <v>204</v>
      </c>
    </row>
    <row r="1177" spans="1:46">
      <c r="A1177" s="11">
        <v>1177</v>
      </c>
      <c r="B1177" s="57">
        <v>44935</v>
      </c>
      <c r="C1177" s="54">
        <v>0.125</v>
      </c>
      <c r="D1177" s="53">
        <v>8.4</v>
      </c>
      <c r="E1177" s="53">
        <v>12.8</v>
      </c>
      <c r="F1177" s="53">
        <v>0</v>
      </c>
      <c r="G1177" s="53">
        <v>9.1</v>
      </c>
      <c r="H1177" s="53">
        <v>0</v>
      </c>
      <c r="I1177" s="53">
        <v>3.2</v>
      </c>
      <c r="J1177" s="53" t="s">
        <v>151</v>
      </c>
      <c r="K1177" s="53">
        <v>3.3</v>
      </c>
      <c r="L1177" s="53" t="s">
        <v>151</v>
      </c>
      <c r="M1177" s="54">
        <v>0.12310185185185185</v>
      </c>
      <c r="N1177" s="53">
        <v>5.5</v>
      </c>
      <c r="O1177" s="53" t="s">
        <v>151</v>
      </c>
      <c r="P1177" s="54">
        <v>0.12067129629629629</v>
      </c>
      <c r="Q1177" s="53">
        <v>2.4</v>
      </c>
      <c r="R1177" s="53" t="s">
        <v>151</v>
      </c>
      <c r="S1177" s="53">
        <v>0.7</v>
      </c>
      <c r="T1177" s="53">
        <v>58.5</v>
      </c>
      <c r="U1177" s="53">
        <v>0</v>
      </c>
      <c r="V1177" s="53">
        <v>117</v>
      </c>
      <c r="W1177" s="53">
        <v>0</v>
      </c>
      <c r="X1177" s="53">
        <v>0.57399999999999995</v>
      </c>
      <c r="Y1177" s="53">
        <v>18.739999999999998</v>
      </c>
      <c r="Z1177" s="11">
        <f t="shared" si="3126"/>
        <v>0</v>
      </c>
      <c r="AA1177" s="11">
        <f t="shared" si="3127"/>
        <v>0</v>
      </c>
      <c r="AB1177" s="53">
        <f t="shared" si="3128"/>
        <v>0.23101063685672779</v>
      </c>
      <c r="AC1177" s="63" t="s">
        <v>204</v>
      </c>
      <c r="AE1177" s="11">
        <f t="shared" ref="AE1177" si="3161">SUM(F1177:F1182)</f>
        <v>0</v>
      </c>
      <c r="AF1177" s="11">
        <f t="shared" ref="AF1177" si="3162">AVERAGE(AB1177:AB1182)</f>
        <v>0.23101063685672776</v>
      </c>
      <c r="AG1177" s="11">
        <f t="shared" ref="AG1177" si="3163">AVERAGE(G1177:G1182)</f>
        <v>8.6</v>
      </c>
      <c r="AH1177" s="11" t="e">
        <f t="shared" ref="AH1177" si="3164">AVERAGE(AC1177:AC1182)</f>
        <v>#DIV/0!</v>
      </c>
      <c r="AI1177" s="11">
        <f t="shared" ref="AI1177" si="3165">AVERAGE(T1177:T1182)</f>
        <v>60.716666666666661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689</v>
      </c>
      <c r="AM1177" s="17">
        <f t="shared" ref="AM1177" si="3169">AVERAGE(W1177:W1182)</f>
        <v>0</v>
      </c>
      <c r="AN1177" s="11">
        <f t="shared" ref="AN1177" si="3170">AVERAGE(I1177:I1182)</f>
        <v>2.7666666666666662</v>
      </c>
      <c r="AO1177" s="11">
        <f t="shared" ref="AO1177" si="3171">MAX(K1177:K1182)</f>
        <v>3.3</v>
      </c>
      <c r="AP1177" s="13" t="str">
        <f t="shared" ref="AP1177" ca="1" si="3172">INDIRECT(ADDRESS(MATCH(AO1177,K1177:K1182,0)+A1177-1,12))</f>
        <v>SE</v>
      </c>
      <c r="AQ1177" s="13">
        <f t="shared" ref="AQ1177" ca="1" si="3173">INDIRECT(ADDRESS(MATCH(AO1177,K1177:K1182,0)+A1177-1,13))</f>
        <v>0.12310185185185185</v>
      </c>
      <c r="AR1177" s="11">
        <f t="shared" ref="AR1177" si="3174">MAX(N1177:N1182)</f>
        <v>5.7</v>
      </c>
      <c r="AS1177" s="13" t="str">
        <f t="shared" ref="AS1177" ca="1" si="3175">INDIRECT(ADDRESS(MATCH(AR1177,N1177:N1182,0)+A1177-1,15))</f>
        <v>SSE</v>
      </c>
      <c r="AT1177" s="13">
        <f t="shared" ref="AT1177" ca="1" si="3176">INDIRECT(ADDRESS(MATCH(AR1177,N1177:N1182,0)+A1177-1,16))</f>
        <v>0.12667824074074074</v>
      </c>
    </row>
    <row r="1178" spans="1:46">
      <c r="A1178" s="11">
        <v>1178</v>
      </c>
      <c r="B1178" s="57">
        <v>44935</v>
      </c>
      <c r="C1178" s="54">
        <v>0.13194444444444445</v>
      </c>
      <c r="D1178" s="53">
        <v>8.4</v>
      </c>
      <c r="E1178" s="53">
        <v>12.8</v>
      </c>
      <c r="F1178" s="53">
        <v>0</v>
      </c>
      <c r="G1178" s="53">
        <v>9</v>
      </c>
      <c r="H1178" s="53">
        <v>-1E-3</v>
      </c>
      <c r="I1178" s="53">
        <v>3</v>
      </c>
      <c r="J1178" s="53" t="s">
        <v>151</v>
      </c>
      <c r="K1178" s="53">
        <v>3.3</v>
      </c>
      <c r="L1178" s="53" t="s">
        <v>151</v>
      </c>
      <c r="M1178" s="54">
        <v>0.12734953703703702</v>
      </c>
      <c r="N1178" s="53">
        <v>5.7</v>
      </c>
      <c r="O1178" s="53" t="s">
        <v>159</v>
      </c>
      <c r="P1178" s="54">
        <v>0.12667824074074074</v>
      </c>
      <c r="Q1178" s="53">
        <v>3.1</v>
      </c>
      <c r="R1178" s="53" t="s">
        <v>159</v>
      </c>
      <c r="S1178" s="53">
        <v>0.7</v>
      </c>
      <c r="T1178" s="53">
        <v>59.1</v>
      </c>
      <c r="U1178" s="53">
        <v>0</v>
      </c>
      <c r="V1178" s="53">
        <v>114</v>
      </c>
      <c r="W1178" s="53">
        <v>0</v>
      </c>
      <c r="X1178" s="53">
        <v>0.57399999999999995</v>
      </c>
      <c r="Y1178" s="53">
        <v>18.760000000000002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0.23101063685672779</v>
      </c>
      <c r="AC1178" s="63" t="s">
        <v>204</v>
      </c>
    </row>
    <row r="1179" spans="1:46">
      <c r="A1179" s="11">
        <v>1179</v>
      </c>
      <c r="B1179" s="57">
        <v>44935</v>
      </c>
      <c r="C1179" s="54">
        <v>0.1388888888888889</v>
      </c>
      <c r="D1179" s="53">
        <v>8.3000000000000007</v>
      </c>
      <c r="E1179" s="53">
        <v>12.7</v>
      </c>
      <c r="F1179" s="53">
        <v>0</v>
      </c>
      <c r="G1179" s="53">
        <v>8.9</v>
      </c>
      <c r="H1179" s="53">
        <v>-1E-3</v>
      </c>
      <c r="I1179" s="53">
        <v>2.9</v>
      </c>
      <c r="J1179" s="53" t="s">
        <v>159</v>
      </c>
      <c r="K1179" s="53">
        <v>3.1</v>
      </c>
      <c r="L1179" s="53" t="s">
        <v>151</v>
      </c>
      <c r="M1179" s="54">
        <v>0.13233796296296296</v>
      </c>
      <c r="N1179" s="53">
        <v>4.7</v>
      </c>
      <c r="O1179" s="53" t="s">
        <v>159</v>
      </c>
      <c r="P1179" s="54">
        <v>0.13599537037037038</v>
      </c>
      <c r="Q1179" s="53">
        <v>2.7</v>
      </c>
      <c r="R1179" s="53" t="s">
        <v>151</v>
      </c>
      <c r="S1179" s="53">
        <v>0.7</v>
      </c>
      <c r="T1179" s="53">
        <v>59.3</v>
      </c>
      <c r="U1179" s="53">
        <v>0</v>
      </c>
      <c r="V1179" s="53">
        <v>96</v>
      </c>
      <c r="W1179" s="53">
        <v>0</v>
      </c>
      <c r="X1179" s="53">
        <v>0.57399999999999995</v>
      </c>
      <c r="Y1179" s="53">
        <v>18.75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0.23101063685672779</v>
      </c>
      <c r="AC1179" s="63" t="s">
        <v>204</v>
      </c>
    </row>
    <row r="1180" spans="1:46">
      <c r="A1180" s="11">
        <v>1180</v>
      </c>
      <c r="B1180" s="57">
        <v>44935</v>
      </c>
      <c r="C1180" s="54">
        <v>0.14583333333333334</v>
      </c>
      <c r="D1180" s="53">
        <v>8.3000000000000007</v>
      </c>
      <c r="E1180" s="53">
        <v>12.7</v>
      </c>
      <c r="F1180" s="53">
        <v>0</v>
      </c>
      <c r="G1180" s="53">
        <v>9</v>
      </c>
      <c r="H1180" s="53">
        <v>0</v>
      </c>
      <c r="I1180" s="53">
        <v>3</v>
      </c>
      <c r="J1180" s="53" t="s">
        <v>159</v>
      </c>
      <c r="K1180" s="53">
        <v>3</v>
      </c>
      <c r="L1180" s="53" t="s">
        <v>159</v>
      </c>
      <c r="M1180" s="54">
        <v>0.14569444444444443</v>
      </c>
      <c r="N1180" s="53">
        <v>5.0999999999999996</v>
      </c>
      <c r="O1180" s="53" t="s">
        <v>159</v>
      </c>
      <c r="P1180" s="54">
        <v>0.14283564814814814</v>
      </c>
      <c r="Q1180" s="53">
        <v>2.2999999999999998</v>
      </c>
      <c r="R1180" s="53" t="s">
        <v>151</v>
      </c>
      <c r="S1180" s="53">
        <v>0.6</v>
      </c>
      <c r="T1180" s="53">
        <v>59.2</v>
      </c>
      <c r="U1180" s="53">
        <v>0</v>
      </c>
      <c r="V1180" s="53">
        <v>124</v>
      </c>
      <c r="W1180" s="53">
        <v>0</v>
      </c>
      <c r="X1180" s="53">
        <v>0.57399999999999995</v>
      </c>
      <c r="Y1180" s="53">
        <v>18.760000000000002</v>
      </c>
      <c r="Z1180" s="11">
        <f t="shared" si="3126"/>
        <v>0</v>
      </c>
      <c r="AA1180" s="11">
        <f t="shared" si="3127"/>
        <v>0</v>
      </c>
      <c r="AB1180" s="53">
        <f t="shared" si="3128"/>
        <v>0.23101063685672779</v>
      </c>
      <c r="AC1180" s="63" t="s">
        <v>204</v>
      </c>
    </row>
    <row r="1181" spans="1:46">
      <c r="A1181" s="11">
        <v>1181</v>
      </c>
      <c r="B1181" s="57">
        <v>44935</v>
      </c>
      <c r="C1181" s="54">
        <v>0.15277777777777776</v>
      </c>
      <c r="D1181" s="53">
        <v>8.3000000000000007</v>
      </c>
      <c r="E1181" s="53">
        <v>12.7</v>
      </c>
      <c r="F1181" s="53">
        <v>0</v>
      </c>
      <c r="G1181" s="53">
        <v>6.3</v>
      </c>
      <c r="H1181" s="53">
        <v>-2E-3</v>
      </c>
      <c r="I1181" s="53">
        <v>1.7</v>
      </c>
      <c r="J1181" s="53" t="s">
        <v>153</v>
      </c>
      <c r="K1181" s="53">
        <v>3</v>
      </c>
      <c r="L1181" s="53" t="s">
        <v>159</v>
      </c>
      <c r="M1181" s="54">
        <v>0.14584490740740741</v>
      </c>
      <c r="N1181" s="53">
        <v>4</v>
      </c>
      <c r="O1181" s="53" t="s">
        <v>159</v>
      </c>
      <c r="P1181" s="54">
        <v>0.14876157407407406</v>
      </c>
      <c r="Q1181" s="53">
        <v>1.6</v>
      </c>
      <c r="R1181" s="53" t="s">
        <v>151</v>
      </c>
      <c r="S1181" s="53">
        <v>0.9</v>
      </c>
      <c r="T1181" s="53">
        <v>67.2</v>
      </c>
      <c r="U1181" s="53">
        <v>0</v>
      </c>
      <c r="V1181" s="53">
        <v>103</v>
      </c>
      <c r="W1181" s="53">
        <v>0</v>
      </c>
      <c r="X1181" s="53">
        <v>0.57399999999999995</v>
      </c>
      <c r="Y1181" s="53">
        <v>18.78</v>
      </c>
      <c r="Z1181" s="11">
        <f t="shared" si="3126"/>
        <v>-1.2000000000000002</v>
      </c>
      <c r="AA1181" s="11">
        <f t="shared" si="3127"/>
        <v>0</v>
      </c>
      <c r="AB1181" s="53">
        <f t="shared" si="3128"/>
        <v>0.23101063685672779</v>
      </c>
      <c r="AC1181" s="63" t="s">
        <v>204</v>
      </c>
    </row>
    <row r="1182" spans="1:46">
      <c r="A1182" s="11">
        <v>1182</v>
      </c>
      <c r="B1182" s="57">
        <v>44935</v>
      </c>
      <c r="C1182" s="54">
        <v>0.15972222222222224</v>
      </c>
      <c r="D1182" s="53">
        <v>8.1</v>
      </c>
      <c r="E1182" s="53">
        <v>12.7</v>
      </c>
      <c r="F1182" s="53">
        <v>0</v>
      </c>
      <c r="G1182" s="53">
        <v>9.3000000000000007</v>
      </c>
      <c r="H1182" s="53">
        <v>0</v>
      </c>
      <c r="I1182" s="53">
        <v>2.8</v>
      </c>
      <c r="J1182" s="53" t="s">
        <v>159</v>
      </c>
      <c r="K1182" s="53">
        <v>2.8</v>
      </c>
      <c r="L1182" s="53" t="s">
        <v>159</v>
      </c>
      <c r="M1182" s="54">
        <v>0.15972222222222224</v>
      </c>
      <c r="N1182" s="53">
        <v>5.7</v>
      </c>
      <c r="O1182" s="53" t="s">
        <v>159</v>
      </c>
      <c r="P1182" s="54">
        <v>0.1590625</v>
      </c>
      <c r="Q1182" s="53">
        <v>3.7</v>
      </c>
      <c r="R1182" s="53" t="s">
        <v>150</v>
      </c>
      <c r="S1182" s="53">
        <v>1</v>
      </c>
      <c r="T1182" s="53">
        <v>61</v>
      </c>
      <c r="U1182" s="53">
        <v>1</v>
      </c>
      <c r="V1182" s="53">
        <v>135</v>
      </c>
      <c r="W1182" s="53">
        <v>0</v>
      </c>
      <c r="X1182" s="53">
        <v>0.57399999999999995</v>
      </c>
      <c r="Y1182" s="53">
        <v>18.75</v>
      </c>
      <c r="Z1182" s="11">
        <f t="shared" si="3126"/>
        <v>0</v>
      </c>
      <c r="AA1182" s="11">
        <f t="shared" si="3127"/>
        <v>0</v>
      </c>
      <c r="AB1182" s="53">
        <f t="shared" si="3128"/>
        <v>0.23101063685672779</v>
      </c>
      <c r="AC1182" s="63" t="s">
        <v>204</v>
      </c>
    </row>
    <row r="1183" spans="1:46">
      <c r="A1183" s="11">
        <v>1183</v>
      </c>
      <c r="B1183" s="57">
        <v>44935</v>
      </c>
      <c r="C1183" s="54">
        <v>0.16666666666666666</v>
      </c>
      <c r="D1183" s="53">
        <v>8</v>
      </c>
      <c r="E1183" s="53">
        <v>12.7</v>
      </c>
      <c r="F1183" s="53">
        <v>0</v>
      </c>
      <c r="G1183" s="53">
        <v>9.4</v>
      </c>
      <c r="H1183" s="53">
        <v>1E-3</v>
      </c>
      <c r="I1183" s="53">
        <v>3.6</v>
      </c>
      <c r="J1183" s="53" t="s">
        <v>159</v>
      </c>
      <c r="K1183" s="53">
        <v>3.7</v>
      </c>
      <c r="L1183" s="53" t="s">
        <v>159</v>
      </c>
      <c r="M1183" s="54">
        <v>0.16484953703703703</v>
      </c>
      <c r="N1183" s="53">
        <v>5.9</v>
      </c>
      <c r="O1183" s="53" t="s">
        <v>151</v>
      </c>
      <c r="P1183" s="54">
        <v>0.16200231481481481</v>
      </c>
      <c r="Q1183" s="53">
        <v>2.8</v>
      </c>
      <c r="R1183" s="53" t="s">
        <v>159</v>
      </c>
      <c r="S1183" s="53">
        <v>0.7</v>
      </c>
      <c r="T1183" s="53">
        <v>60.5</v>
      </c>
      <c r="U1183" s="53">
        <v>0</v>
      </c>
      <c r="V1183" s="53">
        <v>100</v>
      </c>
      <c r="W1183" s="53">
        <v>0</v>
      </c>
      <c r="X1183" s="53">
        <v>0.57399999999999995</v>
      </c>
      <c r="Y1183" s="53">
        <v>18.75</v>
      </c>
      <c r="Z1183" s="11">
        <f t="shared" si="3126"/>
        <v>0.60000000000000009</v>
      </c>
      <c r="AA1183" s="11">
        <f t="shared" si="3127"/>
        <v>0</v>
      </c>
      <c r="AB1183" s="53">
        <f t="shared" si="3128"/>
        <v>0.23101063685672779</v>
      </c>
      <c r="AC1183" s="63" t="s">
        <v>204</v>
      </c>
      <c r="AE1183" s="11">
        <f t="shared" ref="AE1183" si="3177">SUM(F1183:F1188)</f>
        <v>0</v>
      </c>
      <c r="AF1183" s="11">
        <f t="shared" ref="AF1183" si="3178">AVERAGE(AB1183:AB1188)</f>
        <v>0.23101063685672776</v>
      </c>
      <c r="AG1183" s="11">
        <f t="shared" ref="AG1183" si="3179">AVERAGE(G1183:G1188)</f>
        <v>9.3333333333333339</v>
      </c>
      <c r="AH1183" s="11" t="e">
        <f t="shared" ref="AH1183" si="3180">AVERAGE(AC1183:AC1188)</f>
        <v>#DIV/0!</v>
      </c>
      <c r="AI1183" s="11">
        <f t="shared" ref="AI1183" si="3181">AVERAGE(T1183:T1188)</f>
        <v>61.083333333333336</v>
      </c>
      <c r="AJ1183" s="11">
        <f t="shared" ref="AJ1183" si="3182">SUMIF(H1183:H1188,"&gt;0",H1183:H1188)</f>
        <v>1E-3</v>
      </c>
      <c r="AK1183" s="17">
        <f t="shared" ref="AK1183" si="3183">SUM(AA1183:AA1188)/60</f>
        <v>0</v>
      </c>
      <c r="AL1183" s="17">
        <f t="shared" ref="AL1183" si="3184">SUM(V1183:V1188)</f>
        <v>680</v>
      </c>
      <c r="AM1183" s="17">
        <f t="shared" ref="AM1183" si="3185">AVERAGE(W1183:W1188)</f>
        <v>0</v>
      </c>
      <c r="AN1183" s="11">
        <f t="shared" ref="AN1183" si="3186">AVERAGE(I1183:I1188)</f>
        <v>3.6500000000000004</v>
      </c>
      <c r="AO1183" s="11">
        <f t="shared" ref="AO1183" si="3187">MAX(K1183:K1188)</f>
        <v>4.0999999999999996</v>
      </c>
      <c r="AP1183" s="13" t="str">
        <f t="shared" ref="AP1183" ca="1" si="3188">INDIRECT(ADDRESS(MATCH(AO1183,K1183:K1188,0)+A1183-1,12))</f>
        <v>SSE</v>
      </c>
      <c r="AQ1183" s="13">
        <f t="shared" ref="AQ1183" ca="1" si="3189">INDIRECT(ADDRESS(MATCH(AO1183,K1183:K1188,0)+A1183-1,13))</f>
        <v>0.19162037037037036</v>
      </c>
      <c r="AR1183" s="11">
        <f t="shared" ref="AR1183" si="3190">MAX(N1183:N1188)</f>
        <v>6.5</v>
      </c>
      <c r="AS1183" s="13" t="str">
        <f t="shared" ref="AS1183" ca="1" si="3191">INDIRECT(ADDRESS(MATCH(AR1183,N1183:N1188,0)+A1183-1,15))</f>
        <v>SE</v>
      </c>
      <c r="AT1183" s="13">
        <f t="shared" ref="AT1183" ca="1" si="3192">INDIRECT(ADDRESS(MATCH(AR1183,N1183:N1188,0)+A1183-1,16))</f>
        <v>0.18557870370370369</v>
      </c>
    </row>
    <row r="1184" spans="1:46">
      <c r="A1184" s="11">
        <v>1184</v>
      </c>
      <c r="B1184" s="57">
        <v>44935</v>
      </c>
      <c r="C1184" s="54">
        <v>0.17361111111111113</v>
      </c>
      <c r="D1184" s="53">
        <v>8.1</v>
      </c>
      <c r="E1184" s="53">
        <v>12.7</v>
      </c>
      <c r="F1184" s="53">
        <v>0</v>
      </c>
      <c r="G1184" s="53">
        <v>9.4</v>
      </c>
      <c r="H1184" s="53">
        <v>-1E-3</v>
      </c>
      <c r="I1184" s="53">
        <v>3.4</v>
      </c>
      <c r="J1184" s="53" t="s">
        <v>159</v>
      </c>
      <c r="K1184" s="53">
        <v>3.6</v>
      </c>
      <c r="L1184" s="53" t="s">
        <v>159</v>
      </c>
      <c r="M1184" s="54">
        <v>0.16667824074074075</v>
      </c>
      <c r="N1184" s="53">
        <v>5.8</v>
      </c>
      <c r="O1184" s="53" t="s">
        <v>151</v>
      </c>
      <c r="P1184" s="54">
        <v>0.17068287037037036</v>
      </c>
      <c r="Q1184" s="53">
        <v>3.8</v>
      </c>
      <c r="R1184" s="53" t="s">
        <v>159</v>
      </c>
      <c r="S1184" s="53">
        <v>0.8</v>
      </c>
      <c r="T1184" s="53">
        <v>60.1</v>
      </c>
      <c r="U1184" s="53">
        <v>0</v>
      </c>
      <c r="V1184" s="53">
        <v>105</v>
      </c>
      <c r="W1184" s="53">
        <v>0</v>
      </c>
      <c r="X1184" s="53">
        <v>0.57399999999999995</v>
      </c>
      <c r="Y1184" s="53">
        <v>18.739999999999998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0.23101063685672779</v>
      </c>
      <c r="AC1184" s="63" t="s">
        <v>204</v>
      </c>
    </row>
    <row r="1185" spans="1:46">
      <c r="A1185" s="11">
        <v>1185</v>
      </c>
      <c r="B1185" s="57">
        <v>44935</v>
      </c>
      <c r="C1185" s="54">
        <v>0.18055555555555555</v>
      </c>
      <c r="D1185" s="53">
        <v>8.1999999999999993</v>
      </c>
      <c r="E1185" s="53">
        <v>12.7</v>
      </c>
      <c r="F1185" s="53">
        <v>0</v>
      </c>
      <c r="G1185" s="53">
        <v>9.1</v>
      </c>
      <c r="H1185" s="53">
        <v>0</v>
      </c>
      <c r="I1185" s="53">
        <v>3.9</v>
      </c>
      <c r="J1185" s="53" t="s">
        <v>159</v>
      </c>
      <c r="K1185" s="53">
        <v>4</v>
      </c>
      <c r="L1185" s="53" t="s">
        <v>159</v>
      </c>
      <c r="M1185" s="54">
        <v>0.17929398148148148</v>
      </c>
      <c r="N1185" s="53">
        <v>5.9</v>
      </c>
      <c r="O1185" s="53" t="s">
        <v>159</v>
      </c>
      <c r="P1185" s="54">
        <v>0.17609953703703704</v>
      </c>
      <c r="Q1185" s="53">
        <v>3.9</v>
      </c>
      <c r="R1185" s="53" t="s">
        <v>151</v>
      </c>
      <c r="S1185" s="53">
        <v>0.7</v>
      </c>
      <c r="T1185" s="53">
        <v>61.4</v>
      </c>
      <c r="U1185" s="53">
        <v>0</v>
      </c>
      <c r="V1185" s="53">
        <v>116</v>
      </c>
      <c r="W1185" s="53">
        <v>0</v>
      </c>
      <c r="X1185" s="53">
        <v>0.57399999999999995</v>
      </c>
      <c r="Y1185" s="53">
        <v>18.739999999999998</v>
      </c>
      <c r="Z1185" s="11">
        <f t="shared" si="3126"/>
        <v>0</v>
      </c>
      <c r="AA1185" s="11">
        <f t="shared" si="3127"/>
        <v>0</v>
      </c>
      <c r="AB1185" s="53">
        <f t="shared" si="3128"/>
        <v>0.23101063685672779</v>
      </c>
      <c r="AC1185" s="63" t="s">
        <v>204</v>
      </c>
    </row>
    <row r="1186" spans="1:46">
      <c r="A1186" s="11">
        <v>1186</v>
      </c>
      <c r="B1186" s="57">
        <v>44935</v>
      </c>
      <c r="C1186" s="54">
        <v>0.1875</v>
      </c>
      <c r="D1186" s="53">
        <v>8.1999999999999993</v>
      </c>
      <c r="E1186" s="53">
        <v>12.7</v>
      </c>
      <c r="F1186" s="53">
        <v>0</v>
      </c>
      <c r="G1186" s="53">
        <v>9.4</v>
      </c>
      <c r="H1186" s="53">
        <v>0</v>
      </c>
      <c r="I1186" s="53">
        <v>4</v>
      </c>
      <c r="J1186" s="53" t="s">
        <v>159</v>
      </c>
      <c r="K1186" s="53">
        <v>4</v>
      </c>
      <c r="L1186" s="53" t="s">
        <v>159</v>
      </c>
      <c r="M1186" s="54">
        <v>0.1875</v>
      </c>
      <c r="N1186" s="53">
        <v>6.5</v>
      </c>
      <c r="O1186" s="53" t="s">
        <v>151</v>
      </c>
      <c r="P1186" s="54">
        <v>0.18557870370370369</v>
      </c>
      <c r="Q1186" s="53">
        <v>4.4000000000000004</v>
      </c>
      <c r="R1186" s="53" t="s">
        <v>151</v>
      </c>
      <c r="S1186" s="53">
        <v>0.7</v>
      </c>
      <c r="T1186" s="53">
        <v>60.9</v>
      </c>
      <c r="U1186" s="53">
        <v>1</v>
      </c>
      <c r="V1186" s="53">
        <v>128</v>
      </c>
      <c r="W1186" s="53">
        <v>0</v>
      </c>
      <c r="X1186" s="53">
        <v>0.57399999999999995</v>
      </c>
      <c r="Y1186" s="53">
        <v>18.739999999999998</v>
      </c>
      <c r="Z1186" s="11">
        <f t="shared" si="3126"/>
        <v>0</v>
      </c>
      <c r="AA1186" s="11">
        <f t="shared" si="3127"/>
        <v>0</v>
      </c>
      <c r="AB1186" s="53">
        <f t="shared" si="3128"/>
        <v>0.23101063685672779</v>
      </c>
      <c r="AC1186" s="63" t="s">
        <v>204</v>
      </c>
    </row>
    <row r="1187" spans="1:46">
      <c r="A1187" s="11">
        <v>1187</v>
      </c>
      <c r="B1187" s="57">
        <v>44935</v>
      </c>
      <c r="C1187" s="54">
        <v>0.19444444444444445</v>
      </c>
      <c r="D1187" s="53">
        <v>8.3000000000000007</v>
      </c>
      <c r="E1187" s="53">
        <v>12.7</v>
      </c>
      <c r="F1187" s="53">
        <v>0</v>
      </c>
      <c r="G1187" s="53">
        <v>9.4</v>
      </c>
      <c r="H1187" s="53">
        <v>0</v>
      </c>
      <c r="I1187" s="53">
        <v>3.7</v>
      </c>
      <c r="J1187" s="53" t="s">
        <v>159</v>
      </c>
      <c r="K1187" s="53">
        <v>4.0999999999999996</v>
      </c>
      <c r="L1187" s="53" t="s">
        <v>159</v>
      </c>
      <c r="M1187" s="54">
        <v>0.19162037037037036</v>
      </c>
      <c r="N1187" s="53">
        <v>5.9</v>
      </c>
      <c r="O1187" s="53" t="s">
        <v>151</v>
      </c>
      <c r="P1187" s="54">
        <v>0.18980324074074073</v>
      </c>
      <c r="Q1187" s="53">
        <v>3.1</v>
      </c>
      <c r="R1187" s="53" t="s">
        <v>159</v>
      </c>
      <c r="S1187" s="53">
        <v>0.8</v>
      </c>
      <c r="T1187" s="53">
        <v>61.9</v>
      </c>
      <c r="U1187" s="53">
        <v>0</v>
      </c>
      <c r="V1187" s="53">
        <v>116</v>
      </c>
      <c r="W1187" s="53">
        <v>0</v>
      </c>
      <c r="X1187" s="53">
        <v>0.57399999999999995</v>
      </c>
      <c r="Y1187" s="53">
        <v>18.75</v>
      </c>
      <c r="Z1187" s="11">
        <f t="shared" si="3126"/>
        <v>0</v>
      </c>
      <c r="AA1187" s="11">
        <f t="shared" si="3127"/>
        <v>0</v>
      </c>
      <c r="AB1187" s="53">
        <f t="shared" si="3128"/>
        <v>0.23101063685672779</v>
      </c>
      <c r="AC1187" s="63" t="s">
        <v>204</v>
      </c>
    </row>
    <row r="1188" spans="1:46">
      <c r="A1188" s="11">
        <v>1188</v>
      </c>
      <c r="B1188" s="57">
        <v>44935</v>
      </c>
      <c r="C1188" s="54">
        <v>0.20138888888888887</v>
      </c>
      <c r="D1188" s="53">
        <v>8.4</v>
      </c>
      <c r="E1188" s="53">
        <v>12.7</v>
      </c>
      <c r="F1188" s="53">
        <v>0</v>
      </c>
      <c r="G1188" s="53">
        <v>9.3000000000000007</v>
      </c>
      <c r="H1188" s="53">
        <v>-1E-3</v>
      </c>
      <c r="I1188" s="53">
        <v>3.3</v>
      </c>
      <c r="J1188" s="53" t="s">
        <v>159</v>
      </c>
      <c r="K1188" s="53">
        <v>3.7</v>
      </c>
      <c r="L1188" s="53" t="s">
        <v>159</v>
      </c>
      <c r="M1188" s="54">
        <v>0.19563657407407409</v>
      </c>
      <c r="N1188" s="53">
        <v>5.4</v>
      </c>
      <c r="O1188" s="53" t="s">
        <v>151</v>
      </c>
      <c r="P1188" s="54">
        <v>0.19722222222222222</v>
      </c>
      <c r="Q1188" s="53">
        <v>3.8</v>
      </c>
      <c r="R1188" s="53" t="s">
        <v>159</v>
      </c>
      <c r="S1188" s="53">
        <v>0.6</v>
      </c>
      <c r="T1188" s="53">
        <v>61.7</v>
      </c>
      <c r="U1188" s="53">
        <v>0</v>
      </c>
      <c r="V1188" s="53">
        <v>115</v>
      </c>
      <c r="W1188" s="53">
        <v>0</v>
      </c>
      <c r="X1188" s="53">
        <v>0.57399999999999995</v>
      </c>
      <c r="Y1188" s="53">
        <v>18.75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0.23101063685672779</v>
      </c>
      <c r="AC1188" s="63" t="s">
        <v>204</v>
      </c>
    </row>
    <row r="1189" spans="1:46">
      <c r="A1189" s="11">
        <v>1189</v>
      </c>
      <c r="B1189" s="57">
        <v>44935</v>
      </c>
      <c r="C1189" s="54">
        <v>0.20833333333333334</v>
      </c>
      <c r="D1189" s="53">
        <v>8.5</v>
      </c>
      <c r="E1189" s="53">
        <v>12.7</v>
      </c>
      <c r="F1189" s="53">
        <v>0</v>
      </c>
      <c r="G1189" s="53">
        <v>9.3000000000000007</v>
      </c>
      <c r="H1189" s="53">
        <v>-1E-3</v>
      </c>
      <c r="I1189" s="53">
        <v>3.2</v>
      </c>
      <c r="J1189" s="53" t="s">
        <v>159</v>
      </c>
      <c r="K1189" s="53">
        <v>3.3</v>
      </c>
      <c r="L1189" s="53" t="s">
        <v>159</v>
      </c>
      <c r="M1189" s="54">
        <v>0.2036226851851852</v>
      </c>
      <c r="N1189" s="53">
        <v>5.0999999999999996</v>
      </c>
      <c r="O1189" s="53" t="s">
        <v>159</v>
      </c>
      <c r="P1189" s="54">
        <v>0.20597222222222222</v>
      </c>
      <c r="Q1189" s="53">
        <v>3</v>
      </c>
      <c r="R1189" s="53" t="s">
        <v>159</v>
      </c>
      <c r="S1189" s="53">
        <v>0.7</v>
      </c>
      <c r="T1189" s="53">
        <v>62.3</v>
      </c>
      <c r="U1189" s="53">
        <v>0</v>
      </c>
      <c r="V1189" s="53">
        <v>117</v>
      </c>
      <c r="W1189" s="53">
        <v>0</v>
      </c>
      <c r="X1189" s="53">
        <v>0.57299999999999995</v>
      </c>
      <c r="Y1189" s="53">
        <v>18.75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0.23046550125371978</v>
      </c>
      <c r="AC1189" s="63" t="s">
        <v>204</v>
      </c>
      <c r="AE1189" s="11">
        <f t="shared" ref="AE1189" si="3193">SUM(F1189:F1194)</f>
        <v>0</v>
      </c>
      <c r="AF1189" s="11">
        <f t="shared" ref="AF1189" si="3194">AVERAGE(AB1189:AB1194)</f>
        <v>0.23046550125371978</v>
      </c>
      <c r="AG1189" s="11">
        <f t="shared" ref="AG1189" si="3195">AVERAGE(G1189:G1194)</f>
        <v>9.2666666666666675</v>
      </c>
      <c r="AH1189" s="11" t="e">
        <f t="shared" ref="AH1189" si="3196">AVERAGE(AC1189:AC1194)</f>
        <v>#DIV/0!</v>
      </c>
      <c r="AI1189" s="11">
        <f t="shared" ref="AI1189" si="3197">AVERAGE(T1189:T1194)</f>
        <v>62.333333333333343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681</v>
      </c>
      <c r="AM1189" s="17">
        <f t="shared" ref="AM1189" si="3201">AVERAGE(W1189:W1194)</f>
        <v>0</v>
      </c>
      <c r="AN1189" s="11">
        <f t="shared" ref="AN1189" si="3202">AVERAGE(I1189:I1194)</f>
        <v>3.3666666666666667</v>
      </c>
      <c r="AO1189" s="11">
        <f t="shared" ref="AO1189" si="3203">MAX(K1189:K1194)</f>
        <v>3.6</v>
      </c>
      <c r="AP1189" s="13" t="str">
        <f t="shared" ref="AP1189" ca="1" si="3204">INDIRECT(ADDRESS(MATCH(AO1189,K1189:K1194,0)+A1189-1,12))</f>
        <v>SSE</v>
      </c>
      <c r="AQ1189" s="13">
        <f t="shared" ref="AQ1189" ca="1" si="3205">INDIRECT(ADDRESS(MATCH(AO1189,K1189:K1194,0)+A1189-1,13))</f>
        <v>0.23187499999999997</v>
      </c>
      <c r="AR1189" s="11">
        <f t="shared" ref="AR1189" si="3206">MAX(N1189:N1194)</f>
        <v>5.8</v>
      </c>
      <c r="AS1189" s="13" t="str">
        <f t="shared" ref="AS1189" ca="1" si="3207">INDIRECT(ADDRESS(MATCH(AR1189,N1189:N1194,0)+A1189-1,15))</f>
        <v>SSE</v>
      </c>
      <c r="AT1189" s="13">
        <f t="shared" ref="AT1189" ca="1" si="3208">INDIRECT(ADDRESS(MATCH(AR1189,N1189:N1194,0)+A1189-1,16))</f>
        <v>0.22805555555555557</v>
      </c>
    </row>
    <row r="1190" spans="1:46">
      <c r="A1190" s="11">
        <v>1190</v>
      </c>
      <c r="B1190" s="57">
        <v>44935</v>
      </c>
      <c r="C1190" s="54">
        <v>0.21527777777777779</v>
      </c>
      <c r="D1190" s="53">
        <v>8.6</v>
      </c>
      <c r="E1190" s="53">
        <v>12.7</v>
      </c>
      <c r="F1190" s="53">
        <v>0</v>
      </c>
      <c r="G1190" s="53">
        <v>9.3000000000000007</v>
      </c>
      <c r="H1190" s="53">
        <v>0</v>
      </c>
      <c r="I1190" s="53">
        <v>3.5</v>
      </c>
      <c r="J1190" s="53" t="s">
        <v>159</v>
      </c>
      <c r="K1190" s="53">
        <v>3.5</v>
      </c>
      <c r="L1190" s="53" t="s">
        <v>159</v>
      </c>
      <c r="M1190" s="54">
        <v>0.21517361111111111</v>
      </c>
      <c r="N1190" s="53">
        <v>5.7</v>
      </c>
      <c r="O1190" s="53" t="s">
        <v>151</v>
      </c>
      <c r="P1190" s="54">
        <v>0.21336805555555557</v>
      </c>
      <c r="Q1190" s="53">
        <v>2.4</v>
      </c>
      <c r="R1190" s="53" t="s">
        <v>150</v>
      </c>
      <c r="S1190" s="53">
        <v>0.8</v>
      </c>
      <c r="T1190" s="53">
        <v>61.7</v>
      </c>
      <c r="U1190" s="53">
        <v>0</v>
      </c>
      <c r="V1190" s="53">
        <v>127</v>
      </c>
      <c r="W1190" s="53">
        <v>0</v>
      </c>
      <c r="X1190" s="53">
        <v>0.57299999999999995</v>
      </c>
      <c r="Y1190" s="53">
        <v>18.760000000000002</v>
      </c>
      <c r="Z1190" s="11">
        <f t="shared" si="3126"/>
        <v>0</v>
      </c>
      <c r="AA1190" s="11">
        <f t="shared" si="3127"/>
        <v>0</v>
      </c>
      <c r="AB1190" s="53">
        <f t="shared" si="3128"/>
        <v>0.23046550125371978</v>
      </c>
      <c r="AC1190" s="63" t="s">
        <v>204</v>
      </c>
    </row>
    <row r="1191" spans="1:46">
      <c r="A1191" s="11">
        <v>1191</v>
      </c>
      <c r="B1191" s="57">
        <v>44935</v>
      </c>
      <c r="C1191" s="54">
        <v>0.22222222222222221</v>
      </c>
      <c r="D1191" s="53">
        <v>8.5</v>
      </c>
      <c r="E1191" s="53">
        <v>12.7</v>
      </c>
      <c r="F1191" s="53">
        <v>0</v>
      </c>
      <c r="G1191" s="53">
        <v>9.3000000000000007</v>
      </c>
      <c r="H1191" s="53">
        <v>-1E-3</v>
      </c>
      <c r="I1191" s="53">
        <v>3.4</v>
      </c>
      <c r="J1191" s="53" t="s">
        <v>159</v>
      </c>
      <c r="K1191" s="53">
        <v>3.5</v>
      </c>
      <c r="L1191" s="53" t="s">
        <v>159</v>
      </c>
      <c r="M1191" s="54">
        <v>0.22018518518518518</v>
      </c>
      <c r="N1191" s="53">
        <v>5.4</v>
      </c>
      <c r="O1191" s="53" t="s">
        <v>159</v>
      </c>
      <c r="P1191" s="54">
        <v>0.22028935185185183</v>
      </c>
      <c r="Q1191" s="53">
        <v>3.9</v>
      </c>
      <c r="R1191" s="53" t="s">
        <v>159</v>
      </c>
      <c r="S1191" s="53">
        <v>0.5</v>
      </c>
      <c r="T1191" s="53">
        <v>62.4</v>
      </c>
      <c r="U1191" s="53">
        <v>0</v>
      </c>
      <c r="V1191" s="53">
        <v>102</v>
      </c>
      <c r="W1191" s="53">
        <v>0</v>
      </c>
      <c r="X1191" s="53">
        <v>0.57299999999999995</v>
      </c>
      <c r="Y1191" s="53">
        <v>18.760000000000002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0.23046550125371978</v>
      </c>
      <c r="AC1191" s="63" t="s">
        <v>204</v>
      </c>
    </row>
    <row r="1192" spans="1:46">
      <c r="A1192" s="11">
        <v>1192</v>
      </c>
      <c r="B1192" s="57">
        <v>44935</v>
      </c>
      <c r="C1192" s="54">
        <v>0.22916666666666666</v>
      </c>
      <c r="D1192" s="53">
        <v>8.5</v>
      </c>
      <c r="E1192" s="53">
        <v>12.7</v>
      </c>
      <c r="F1192" s="53">
        <v>0</v>
      </c>
      <c r="G1192" s="53">
        <v>9.4</v>
      </c>
      <c r="H1192" s="53">
        <v>0</v>
      </c>
      <c r="I1192" s="53">
        <v>3.5</v>
      </c>
      <c r="J1192" s="53" t="s">
        <v>159</v>
      </c>
      <c r="K1192" s="53">
        <v>3.5</v>
      </c>
      <c r="L1192" s="53" t="s">
        <v>159</v>
      </c>
      <c r="M1192" s="54">
        <v>0.22583333333333333</v>
      </c>
      <c r="N1192" s="53">
        <v>5.8</v>
      </c>
      <c r="O1192" s="53" t="s">
        <v>159</v>
      </c>
      <c r="P1192" s="54">
        <v>0.22805555555555557</v>
      </c>
      <c r="Q1192" s="53">
        <v>4.5</v>
      </c>
      <c r="R1192" s="53" t="s">
        <v>159</v>
      </c>
      <c r="S1192" s="53">
        <v>0.7</v>
      </c>
      <c r="T1192" s="53">
        <v>62.2</v>
      </c>
      <c r="U1192" s="53">
        <v>0</v>
      </c>
      <c r="V1192" s="53">
        <v>88</v>
      </c>
      <c r="W1192" s="53">
        <v>0</v>
      </c>
      <c r="X1192" s="53">
        <v>0.57299999999999995</v>
      </c>
      <c r="Y1192" s="53">
        <v>18.73</v>
      </c>
      <c r="Z1192" s="11">
        <f t="shared" si="3126"/>
        <v>0</v>
      </c>
      <c r="AA1192" s="11">
        <f t="shared" si="3127"/>
        <v>0</v>
      </c>
      <c r="AB1192" s="53">
        <f t="shared" si="3128"/>
        <v>0.23046550125371978</v>
      </c>
      <c r="AC1192" s="63" t="s">
        <v>204</v>
      </c>
    </row>
    <row r="1193" spans="1:46">
      <c r="A1193" s="11">
        <v>1193</v>
      </c>
      <c r="B1193" s="57">
        <v>44935</v>
      </c>
      <c r="C1193" s="54">
        <v>0.23611111111111113</v>
      </c>
      <c r="D1193" s="53">
        <v>8.5</v>
      </c>
      <c r="E1193" s="53">
        <v>12.7</v>
      </c>
      <c r="F1193" s="53">
        <v>0</v>
      </c>
      <c r="G1193" s="53">
        <v>9.1999999999999993</v>
      </c>
      <c r="H1193" s="53">
        <v>0</v>
      </c>
      <c r="I1193" s="53">
        <v>3.4</v>
      </c>
      <c r="J1193" s="53" t="s">
        <v>159</v>
      </c>
      <c r="K1193" s="53">
        <v>3.6</v>
      </c>
      <c r="L1193" s="53" t="s">
        <v>159</v>
      </c>
      <c r="M1193" s="54">
        <v>0.23187499999999997</v>
      </c>
      <c r="N1193" s="53">
        <v>5.5</v>
      </c>
      <c r="O1193" s="53" t="s">
        <v>159</v>
      </c>
      <c r="P1193" s="54">
        <v>0.23598379629629629</v>
      </c>
      <c r="Q1193" s="53">
        <v>4.5999999999999996</v>
      </c>
      <c r="R1193" s="53" t="s">
        <v>151</v>
      </c>
      <c r="S1193" s="53">
        <v>0.7</v>
      </c>
      <c r="T1193" s="53">
        <v>62.3</v>
      </c>
      <c r="U1193" s="53">
        <v>0</v>
      </c>
      <c r="V1193" s="53">
        <v>121</v>
      </c>
      <c r="W1193" s="53">
        <v>0</v>
      </c>
      <c r="X1193" s="53">
        <v>0.57299999999999995</v>
      </c>
      <c r="Y1193" s="53">
        <v>18.75</v>
      </c>
      <c r="Z1193" s="11">
        <f t="shared" si="3126"/>
        <v>0</v>
      </c>
      <c r="AA1193" s="11">
        <f t="shared" si="3127"/>
        <v>0</v>
      </c>
      <c r="AB1193" s="53">
        <f t="shared" si="3128"/>
        <v>0.23046550125371978</v>
      </c>
      <c r="AC1193" s="63" t="s">
        <v>204</v>
      </c>
    </row>
    <row r="1194" spans="1:46">
      <c r="A1194" s="11">
        <v>1194</v>
      </c>
      <c r="B1194" s="57">
        <v>44935</v>
      </c>
      <c r="C1194" s="54">
        <v>0.24305555555555555</v>
      </c>
      <c r="D1194" s="53">
        <v>8.6</v>
      </c>
      <c r="E1194" s="53">
        <v>12.7</v>
      </c>
      <c r="F1194" s="53">
        <v>0</v>
      </c>
      <c r="G1194" s="53">
        <v>9.1</v>
      </c>
      <c r="H1194" s="53">
        <v>-1E-3</v>
      </c>
      <c r="I1194" s="53">
        <v>3.2</v>
      </c>
      <c r="J1194" s="53" t="s">
        <v>159</v>
      </c>
      <c r="K1194" s="53">
        <v>3.5</v>
      </c>
      <c r="L1194" s="53" t="s">
        <v>159</v>
      </c>
      <c r="M1194" s="54">
        <v>0.24071759259259259</v>
      </c>
      <c r="N1194" s="53">
        <v>5.4</v>
      </c>
      <c r="O1194" s="53" t="s">
        <v>153</v>
      </c>
      <c r="P1194" s="54">
        <v>0.24062500000000001</v>
      </c>
      <c r="Q1194" s="53">
        <v>3</v>
      </c>
      <c r="R1194" s="53" t="s">
        <v>159</v>
      </c>
      <c r="S1194" s="53">
        <v>0.7</v>
      </c>
      <c r="T1194" s="53">
        <v>63.1</v>
      </c>
      <c r="U1194" s="53">
        <v>0</v>
      </c>
      <c r="V1194" s="53">
        <v>126</v>
      </c>
      <c r="W1194" s="53">
        <v>0</v>
      </c>
      <c r="X1194" s="53">
        <v>0.57299999999999995</v>
      </c>
      <c r="Y1194" s="53">
        <v>18.739999999999998</v>
      </c>
      <c r="Z1194" s="11">
        <f t="shared" si="3126"/>
        <v>-0.60000000000000009</v>
      </c>
      <c r="AA1194" s="11">
        <f t="shared" si="3127"/>
        <v>0</v>
      </c>
      <c r="AB1194" s="53">
        <f t="shared" si="3128"/>
        <v>0.23046550125371978</v>
      </c>
      <c r="AC1194" s="63" t="s">
        <v>204</v>
      </c>
    </row>
    <row r="1195" spans="1:46">
      <c r="A1195" s="11">
        <v>1195</v>
      </c>
      <c r="B1195" s="57">
        <v>44935</v>
      </c>
      <c r="C1195" s="54">
        <v>0.25</v>
      </c>
      <c r="D1195" s="53">
        <v>8.5</v>
      </c>
      <c r="E1195" s="53">
        <v>12.7</v>
      </c>
      <c r="F1195" s="53">
        <v>0</v>
      </c>
      <c r="G1195" s="53">
        <v>9.4</v>
      </c>
      <c r="H1195" s="53">
        <v>-1E-3</v>
      </c>
      <c r="I1195" s="53">
        <v>2.7</v>
      </c>
      <c r="J1195" s="53" t="s">
        <v>159</v>
      </c>
      <c r="K1195" s="53">
        <v>3.2</v>
      </c>
      <c r="L1195" s="53" t="s">
        <v>159</v>
      </c>
      <c r="M1195" s="54">
        <v>0.24309027777777778</v>
      </c>
      <c r="N1195" s="53">
        <v>5</v>
      </c>
      <c r="O1195" s="53" t="s">
        <v>151</v>
      </c>
      <c r="P1195" s="54">
        <v>0.24792824074074074</v>
      </c>
      <c r="Q1195" s="53">
        <v>3.3</v>
      </c>
      <c r="R1195" s="53" t="s">
        <v>151</v>
      </c>
      <c r="S1195" s="53">
        <v>0.7</v>
      </c>
      <c r="T1195" s="53">
        <v>63.5</v>
      </c>
      <c r="U1195" s="53">
        <v>1</v>
      </c>
      <c r="V1195" s="53">
        <v>107</v>
      </c>
      <c r="W1195" s="53">
        <v>0</v>
      </c>
      <c r="X1195" s="53">
        <v>0.57299999999999995</v>
      </c>
      <c r="Y1195" s="53">
        <v>18.71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0.23046550125371978</v>
      </c>
      <c r="AC1195" s="63" t="s">
        <v>204</v>
      </c>
      <c r="AE1195" s="11">
        <f t="shared" ref="AE1195" si="3209">SUM(F1195:F1200)</f>
        <v>0</v>
      </c>
      <c r="AF1195" s="11">
        <f t="shared" ref="AF1195" si="3210">AVERAGE(AB1195:AB1200)</f>
        <v>0.23046550125371978</v>
      </c>
      <c r="AG1195" s="11">
        <f t="shared" ref="AG1195" si="3211">AVERAGE(G1195:G1200)</f>
        <v>8.6333333333333329</v>
      </c>
      <c r="AH1195" s="11" t="e">
        <f t="shared" ref="AH1195" si="3212">AVERAGE(AC1195:AC1200)</f>
        <v>#DIV/0!</v>
      </c>
      <c r="AI1195" s="11">
        <f t="shared" ref="AI1195" si="3213">AVERAGE(T1195:T1200)</f>
        <v>65.55</v>
      </c>
      <c r="AJ1195" s="11">
        <f t="shared" ref="AJ1195" si="3214">SUMIF(H1195:H1200,"&gt;0",H1195:H1200)</f>
        <v>0</v>
      </c>
      <c r="AK1195" s="17">
        <f t="shared" ref="AK1195" si="3215">SUM(AA1195:AA1200)/60</f>
        <v>0</v>
      </c>
      <c r="AL1195" s="17">
        <f t="shared" ref="AL1195" si="3216">SUM(V1195:V1200)</f>
        <v>937</v>
      </c>
      <c r="AM1195" s="17">
        <f t="shared" ref="AM1195" si="3217">AVERAGE(W1195:W1200)</f>
        <v>0.16666666666666666</v>
      </c>
      <c r="AN1195" s="11">
        <f t="shared" ref="AN1195" si="3218">AVERAGE(I1195:I1200)</f>
        <v>2.4</v>
      </c>
      <c r="AO1195" s="11">
        <f t="shared" ref="AO1195" si="3219">MAX(K1195:K1200)</f>
        <v>3.6</v>
      </c>
      <c r="AP1195" s="13" t="str">
        <f t="shared" ref="AP1195" ca="1" si="3220">INDIRECT(ADDRESS(MATCH(AO1195,K1195:K1200,0)+A1195-1,12))</f>
        <v>SSE</v>
      </c>
      <c r="AQ1195" s="13">
        <f t="shared" ref="AQ1195" ca="1" si="3221">INDIRECT(ADDRESS(MATCH(AO1195,K1195:K1200,0)+A1195-1,13))</f>
        <v>0.25967592592592592</v>
      </c>
      <c r="AR1195" s="11">
        <f t="shared" ref="AR1195" si="3222">MAX(N1195:N1200)</f>
        <v>5.9</v>
      </c>
      <c r="AS1195" s="13" t="str">
        <f t="shared" ref="AS1195" ca="1" si="3223">INDIRECT(ADDRESS(MATCH(AR1195,N1195:N1200,0)+A1195-1,15))</f>
        <v>SSE</v>
      </c>
      <c r="AT1195" s="13">
        <f t="shared" ref="AT1195" ca="1" si="3224">INDIRECT(ADDRESS(MATCH(AR1195,N1195:N1200,0)+A1195-1,16))</f>
        <v>0.2537962962962963</v>
      </c>
    </row>
    <row r="1196" spans="1:46">
      <c r="A1196" s="11">
        <v>1196</v>
      </c>
      <c r="B1196" s="57">
        <v>44935</v>
      </c>
      <c r="C1196" s="54">
        <v>0.25694444444444448</v>
      </c>
      <c r="D1196" s="53">
        <v>8.5</v>
      </c>
      <c r="E1196" s="53">
        <v>12.7</v>
      </c>
      <c r="F1196" s="53">
        <v>0</v>
      </c>
      <c r="G1196" s="53">
        <v>9.5</v>
      </c>
      <c r="H1196" s="53">
        <v>0</v>
      </c>
      <c r="I1196" s="53">
        <v>3.5</v>
      </c>
      <c r="J1196" s="53" t="s">
        <v>159</v>
      </c>
      <c r="K1196" s="53">
        <v>3.5</v>
      </c>
      <c r="L1196" s="53" t="s">
        <v>159</v>
      </c>
      <c r="M1196" s="54">
        <v>0.25694444444444448</v>
      </c>
      <c r="N1196" s="53">
        <v>5.9</v>
      </c>
      <c r="O1196" s="53" t="s">
        <v>159</v>
      </c>
      <c r="P1196" s="54">
        <v>0.2537962962962963</v>
      </c>
      <c r="Q1196" s="53">
        <v>4.2</v>
      </c>
      <c r="R1196" s="53" t="s">
        <v>150</v>
      </c>
      <c r="S1196" s="53">
        <v>0.8</v>
      </c>
      <c r="T1196" s="53">
        <v>63</v>
      </c>
      <c r="U1196" s="53">
        <v>0</v>
      </c>
      <c r="V1196" s="53">
        <v>112</v>
      </c>
      <c r="W1196" s="53">
        <v>0</v>
      </c>
      <c r="X1196" s="53">
        <v>0.57299999999999995</v>
      </c>
      <c r="Y1196" s="53">
        <v>18.73</v>
      </c>
      <c r="Z1196" s="11">
        <f t="shared" si="3126"/>
        <v>0</v>
      </c>
      <c r="AA1196" s="11">
        <f t="shared" si="3127"/>
        <v>0</v>
      </c>
      <c r="AB1196" s="53">
        <f t="shared" si="3128"/>
        <v>0.23046550125371978</v>
      </c>
      <c r="AC1196" s="63" t="s">
        <v>204</v>
      </c>
    </row>
    <row r="1197" spans="1:46">
      <c r="A1197" s="11">
        <v>1197</v>
      </c>
      <c r="B1197" s="57">
        <v>44935</v>
      </c>
      <c r="C1197" s="54">
        <v>0.2638888888888889</v>
      </c>
      <c r="D1197" s="53">
        <v>8.5</v>
      </c>
      <c r="E1197" s="53">
        <v>12.7</v>
      </c>
      <c r="F1197" s="53">
        <v>0</v>
      </c>
      <c r="G1197" s="53">
        <v>9.4</v>
      </c>
      <c r="H1197" s="53">
        <v>0</v>
      </c>
      <c r="I1197" s="53">
        <v>3</v>
      </c>
      <c r="J1197" s="53" t="s">
        <v>159</v>
      </c>
      <c r="K1197" s="53">
        <v>3.6</v>
      </c>
      <c r="L1197" s="53" t="s">
        <v>159</v>
      </c>
      <c r="M1197" s="54">
        <v>0.25967592592592592</v>
      </c>
      <c r="N1197" s="53">
        <v>4.7</v>
      </c>
      <c r="O1197" s="53" t="s">
        <v>159</v>
      </c>
      <c r="P1197" s="54">
        <v>0.25915509259259256</v>
      </c>
      <c r="Q1197" s="53">
        <v>2.7</v>
      </c>
      <c r="R1197" s="53" t="s">
        <v>159</v>
      </c>
      <c r="S1197" s="53">
        <v>0.6</v>
      </c>
      <c r="T1197" s="53">
        <v>63.1</v>
      </c>
      <c r="U1197" s="53">
        <v>0</v>
      </c>
      <c r="V1197" s="53">
        <v>118</v>
      </c>
      <c r="W1197" s="53">
        <v>0</v>
      </c>
      <c r="X1197" s="53">
        <v>0.57299999999999995</v>
      </c>
      <c r="Y1197" s="53">
        <v>18.72</v>
      </c>
      <c r="Z1197" s="11">
        <f t="shared" si="3126"/>
        <v>0</v>
      </c>
      <c r="AA1197" s="11">
        <f t="shared" si="3127"/>
        <v>0</v>
      </c>
      <c r="AB1197" s="53">
        <f t="shared" si="3128"/>
        <v>0.23046550125371978</v>
      </c>
      <c r="AC1197" s="63" t="s">
        <v>204</v>
      </c>
    </row>
    <row r="1198" spans="1:46">
      <c r="A1198" s="11">
        <v>1198</v>
      </c>
      <c r="B1198" s="57">
        <v>44935</v>
      </c>
      <c r="C1198" s="54">
        <v>0.27083333333333331</v>
      </c>
      <c r="D1198" s="53">
        <v>8.5</v>
      </c>
      <c r="E1198" s="53">
        <v>12.6</v>
      </c>
      <c r="F1198" s="53">
        <v>0</v>
      </c>
      <c r="G1198" s="53">
        <v>8.6</v>
      </c>
      <c r="H1198" s="53">
        <v>-2E-3</v>
      </c>
      <c r="I1198" s="53">
        <v>2.2000000000000002</v>
      </c>
      <c r="J1198" s="53" t="s">
        <v>159</v>
      </c>
      <c r="K1198" s="53">
        <v>3</v>
      </c>
      <c r="L1198" s="53" t="s">
        <v>159</v>
      </c>
      <c r="M1198" s="54">
        <v>0.26390046296296293</v>
      </c>
      <c r="N1198" s="53">
        <v>4.4000000000000004</v>
      </c>
      <c r="O1198" s="53" t="s">
        <v>159</v>
      </c>
      <c r="P1198" s="54">
        <v>0.26561342592592591</v>
      </c>
      <c r="Q1198" s="53">
        <v>1.4</v>
      </c>
      <c r="R1198" s="53" t="s">
        <v>159</v>
      </c>
      <c r="S1198" s="53">
        <v>0.6</v>
      </c>
      <c r="T1198" s="53">
        <v>65.7</v>
      </c>
      <c r="U1198" s="53">
        <v>1</v>
      </c>
      <c r="V1198" s="53">
        <v>100</v>
      </c>
      <c r="W1198" s="53">
        <v>0</v>
      </c>
      <c r="X1198" s="53">
        <v>0.57299999999999995</v>
      </c>
      <c r="Y1198" s="53">
        <v>18.72</v>
      </c>
      <c r="Z1198" s="11">
        <f t="shared" si="3126"/>
        <v>-1.2000000000000002</v>
      </c>
      <c r="AA1198" s="11">
        <f t="shared" si="3127"/>
        <v>0</v>
      </c>
      <c r="AB1198" s="53">
        <f t="shared" si="3128"/>
        <v>0.23046550125371978</v>
      </c>
      <c r="AC1198" s="63" t="s">
        <v>204</v>
      </c>
    </row>
    <row r="1199" spans="1:46">
      <c r="A1199" s="11">
        <v>1199</v>
      </c>
      <c r="B1199" s="57">
        <v>44935</v>
      </c>
      <c r="C1199" s="54">
        <v>0.27777777777777779</v>
      </c>
      <c r="D1199" s="53">
        <v>8.3000000000000007</v>
      </c>
      <c r="E1199" s="53">
        <v>12.7</v>
      </c>
      <c r="F1199" s="53">
        <v>0</v>
      </c>
      <c r="G1199" s="53">
        <v>8.6</v>
      </c>
      <c r="H1199" s="53">
        <v>-1E-3</v>
      </c>
      <c r="I1199" s="53">
        <v>1.6</v>
      </c>
      <c r="J1199" s="53" t="s">
        <v>159</v>
      </c>
      <c r="K1199" s="53">
        <v>2.2000000000000002</v>
      </c>
      <c r="L1199" s="53" t="s">
        <v>159</v>
      </c>
      <c r="M1199" s="54">
        <v>0.27084490740740741</v>
      </c>
      <c r="N1199" s="53">
        <v>3</v>
      </c>
      <c r="O1199" s="53" t="s">
        <v>153</v>
      </c>
      <c r="P1199" s="54">
        <v>0.27390046296296294</v>
      </c>
      <c r="Q1199" s="53">
        <v>0.8</v>
      </c>
      <c r="R1199" s="53" t="s">
        <v>156</v>
      </c>
      <c r="S1199" s="53">
        <v>0.4</v>
      </c>
      <c r="T1199" s="53">
        <v>66.7</v>
      </c>
      <c r="U1199" s="53">
        <v>0</v>
      </c>
      <c r="V1199" s="53">
        <v>113</v>
      </c>
      <c r="W1199" s="53">
        <v>0</v>
      </c>
      <c r="X1199" s="53">
        <v>0.57299999999999995</v>
      </c>
      <c r="Y1199" s="53">
        <v>18.739999999999998</v>
      </c>
      <c r="Z1199" s="11">
        <f t="shared" si="3126"/>
        <v>-0.60000000000000009</v>
      </c>
      <c r="AA1199" s="11">
        <f t="shared" si="3127"/>
        <v>0</v>
      </c>
      <c r="AB1199" s="53">
        <f t="shared" si="3128"/>
        <v>0.23046550125371978</v>
      </c>
      <c r="AC1199" s="63" t="s">
        <v>204</v>
      </c>
    </row>
    <row r="1200" spans="1:46">
      <c r="A1200" s="11">
        <v>1200</v>
      </c>
      <c r="B1200" s="57">
        <v>44935</v>
      </c>
      <c r="C1200" s="54">
        <v>0.28472222222222221</v>
      </c>
      <c r="D1200" s="53">
        <v>8.1999999999999993</v>
      </c>
      <c r="E1200" s="53">
        <v>12.6</v>
      </c>
      <c r="F1200" s="53">
        <v>0</v>
      </c>
      <c r="G1200" s="53">
        <v>6.3</v>
      </c>
      <c r="H1200" s="53">
        <v>-1E-3</v>
      </c>
      <c r="I1200" s="53">
        <v>1.4</v>
      </c>
      <c r="J1200" s="53" t="s">
        <v>153</v>
      </c>
      <c r="K1200" s="53">
        <v>1.9</v>
      </c>
      <c r="L1200" s="53" t="s">
        <v>159</v>
      </c>
      <c r="M1200" s="54">
        <v>0.28202546296296299</v>
      </c>
      <c r="N1200" s="53">
        <v>3.4</v>
      </c>
      <c r="O1200" s="53" t="s">
        <v>153</v>
      </c>
      <c r="P1200" s="54">
        <v>0.27976851851851853</v>
      </c>
      <c r="Q1200" s="53">
        <v>0</v>
      </c>
      <c r="R1200" s="53" t="s">
        <v>159</v>
      </c>
      <c r="S1200" s="53">
        <v>1</v>
      </c>
      <c r="T1200" s="53">
        <v>71.3</v>
      </c>
      <c r="U1200" s="53">
        <v>1</v>
      </c>
      <c r="V1200" s="53">
        <v>387</v>
      </c>
      <c r="W1200" s="53">
        <v>1</v>
      </c>
      <c r="X1200" s="53">
        <v>0.57299999999999995</v>
      </c>
      <c r="Y1200" s="53">
        <v>18.75</v>
      </c>
      <c r="Z1200" s="11">
        <f t="shared" si="3126"/>
        <v>-0.60000000000000009</v>
      </c>
      <c r="AA1200" s="11">
        <f t="shared" si="3127"/>
        <v>0</v>
      </c>
      <c r="AB1200" s="53">
        <f t="shared" si="3128"/>
        <v>0.23046550125371978</v>
      </c>
      <c r="AC1200" s="63" t="s">
        <v>204</v>
      </c>
    </row>
    <row r="1201" spans="1:46">
      <c r="A1201" s="11">
        <v>1201</v>
      </c>
      <c r="B1201" s="57">
        <v>44935</v>
      </c>
      <c r="C1201" s="54">
        <v>0.29166666666666669</v>
      </c>
      <c r="D1201" s="53">
        <v>7.8</v>
      </c>
      <c r="E1201" s="53">
        <v>12.7</v>
      </c>
      <c r="F1201" s="53">
        <v>0</v>
      </c>
      <c r="G1201" s="53">
        <v>6.4</v>
      </c>
      <c r="H1201" s="53">
        <v>-1E-3</v>
      </c>
      <c r="I1201" s="53">
        <v>0.9</v>
      </c>
      <c r="J1201" s="53" t="s">
        <v>156</v>
      </c>
      <c r="K1201" s="53">
        <v>1.4</v>
      </c>
      <c r="L1201" s="53" t="s">
        <v>153</v>
      </c>
      <c r="M1201" s="54">
        <v>0.2847337962962963</v>
      </c>
      <c r="N1201" s="53">
        <v>2.9</v>
      </c>
      <c r="O1201" s="53" t="s">
        <v>159</v>
      </c>
      <c r="P1201" s="54">
        <v>0.28728009259259263</v>
      </c>
      <c r="Q1201" s="53">
        <v>1</v>
      </c>
      <c r="R1201" s="53" t="s">
        <v>160</v>
      </c>
      <c r="S1201" s="53">
        <v>0.7</v>
      </c>
      <c r="T1201" s="53">
        <v>75.3</v>
      </c>
      <c r="U1201" s="53">
        <v>6</v>
      </c>
      <c r="V1201" s="53">
        <v>1959</v>
      </c>
      <c r="W1201" s="53">
        <v>3</v>
      </c>
      <c r="X1201" s="53">
        <v>0.57299999999999995</v>
      </c>
      <c r="Y1201" s="53">
        <v>18.739999999999998</v>
      </c>
      <c r="Z1201" s="11">
        <f t="shared" si="3126"/>
        <v>-0.60000000000000009</v>
      </c>
      <c r="AA1201" s="11">
        <f t="shared" si="3127"/>
        <v>0</v>
      </c>
      <c r="AB1201" s="53">
        <f t="shared" si="3128"/>
        <v>0.23046550125371978</v>
      </c>
      <c r="AC1201" s="63" t="s">
        <v>204</v>
      </c>
      <c r="AE1201" s="11">
        <f t="shared" ref="AE1201" si="3225">SUM(F1201:F1206)</f>
        <v>0.5</v>
      </c>
      <c r="AF1201" s="11">
        <f t="shared" ref="AF1201" si="3226">AVERAGE(AB1201:AB1206)</f>
        <v>0.23037478565974631</v>
      </c>
      <c r="AG1201" s="11">
        <f t="shared" ref="AG1201" si="3227">AVERAGE(G1201:G1206)</f>
        <v>8.15</v>
      </c>
      <c r="AH1201" s="11" t="e">
        <f t="shared" ref="AH1201" si="3228">AVERAGE(AC1201:AC1206)</f>
        <v>#DIV/0!</v>
      </c>
      <c r="AI1201" s="11">
        <f t="shared" ref="AI1201" si="3229">AVERAGE(T1201:T1206)</f>
        <v>67.95</v>
      </c>
      <c r="AJ1201" s="11">
        <f t="shared" ref="AJ1201" si="3230">SUMIF(H1201:H1206,"&gt;0",H1201:H1206)</f>
        <v>6.1000000000000006E-2</v>
      </c>
      <c r="AK1201" s="17">
        <f t="shared" ref="AK1201" si="3231">SUM(AA1201:AA1206)/60</f>
        <v>0</v>
      </c>
      <c r="AL1201" s="17">
        <f t="shared" ref="AL1201" si="3232">SUM(V1201:V1206)</f>
        <v>142334</v>
      </c>
      <c r="AM1201" s="17">
        <f t="shared" ref="AM1201" si="3233">AVERAGE(W1201:W1206)</f>
        <v>39.5</v>
      </c>
      <c r="AN1201" s="11">
        <f t="shared" ref="AN1201" si="3234">AVERAGE(I1201:I1206)</f>
        <v>2.0833333333333335</v>
      </c>
      <c r="AO1201" s="11">
        <f t="shared" ref="AO1201" si="3235">MAX(K1201:K1206)</f>
        <v>3.3</v>
      </c>
      <c r="AP1201" s="13" t="str">
        <f t="shared" ref="AP1201" ca="1" si="3236">INDIRECT(ADDRESS(MATCH(AO1201,K1201:K1206,0)+A1201-1,12))</f>
        <v>SSE</v>
      </c>
      <c r="AQ1201" s="13">
        <f t="shared" ref="AQ1201" ca="1" si="3237">INDIRECT(ADDRESS(MATCH(AO1201,K1201:K1206,0)+A1201-1,13))</f>
        <v>0.3263888888888889</v>
      </c>
      <c r="AR1201" s="11">
        <f t="shared" ref="AR1201" si="3238">MAX(N1201:N1206)</f>
        <v>5.9</v>
      </c>
      <c r="AS1201" s="13" t="str">
        <f t="shared" ref="AS1201" ca="1" si="3239">INDIRECT(ADDRESS(MATCH(AR1201,N1201:N1206,0)+A1201-1,15))</f>
        <v>SE</v>
      </c>
      <c r="AT1201" s="13">
        <f t="shared" ref="AT1201" ca="1" si="3240">INDIRECT(ADDRESS(MATCH(AR1201,N1201:N1206,0)+A1201-1,16))</f>
        <v>0.32612268518518522</v>
      </c>
    </row>
    <row r="1202" spans="1:46">
      <c r="A1202" s="11">
        <v>1202</v>
      </c>
      <c r="B1202" s="57">
        <v>44935</v>
      </c>
      <c r="C1202" s="54">
        <v>0.2986111111111111</v>
      </c>
      <c r="D1202" s="53">
        <v>7.4</v>
      </c>
      <c r="E1202" s="53">
        <v>12.7</v>
      </c>
      <c r="F1202" s="53">
        <v>0</v>
      </c>
      <c r="G1202" s="53">
        <v>7.1</v>
      </c>
      <c r="H1202" s="53">
        <v>2E-3</v>
      </c>
      <c r="I1202" s="53">
        <v>1.5</v>
      </c>
      <c r="J1202" s="53" t="s">
        <v>159</v>
      </c>
      <c r="K1202" s="53">
        <v>1.5</v>
      </c>
      <c r="L1202" s="53" t="s">
        <v>159</v>
      </c>
      <c r="M1202" s="54">
        <v>0.2986111111111111</v>
      </c>
      <c r="N1202" s="53">
        <v>3.8</v>
      </c>
      <c r="O1202" s="53" t="s">
        <v>159</v>
      </c>
      <c r="P1202" s="54">
        <v>0.29644675925925928</v>
      </c>
      <c r="Q1202" s="53">
        <v>1.5</v>
      </c>
      <c r="R1202" s="53" t="s">
        <v>159</v>
      </c>
      <c r="S1202" s="53">
        <v>0.8</v>
      </c>
      <c r="T1202" s="53">
        <v>69.400000000000006</v>
      </c>
      <c r="U1202" s="53">
        <v>17</v>
      </c>
      <c r="V1202" s="53">
        <v>6403</v>
      </c>
      <c r="W1202" s="53">
        <v>11</v>
      </c>
      <c r="X1202" s="53">
        <v>0.57299999999999995</v>
      </c>
      <c r="Y1202" s="53">
        <v>18.73</v>
      </c>
      <c r="Z1202" s="11">
        <f t="shared" si="3126"/>
        <v>1.2000000000000002</v>
      </c>
      <c r="AA1202" s="11">
        <f t="shared" si="3127"/>
        <v>0</v>
      </c>
      <c r="AB1202" s="53">
        <f t="shared" si="3128"/>
        <v>0.23046550125371978</v>
      </c>
      <c r="AC1202" s="63" t="s">
        <v>204</v>
      </c>
    </row>
    <row r="1203" spans="1:46">
      <c r="A1203" s="11">
        <v>1203</v>
      </c>
      <c r="B1203" s="57">
        <v>44935</v>
      </c>
      <c r="C1203" s="54">
        <v>0.30555555555555552</v>
      </c>
      <c r="D1203" s="53">
        <v>7</v>
      </c>
      <c r="E1203" s="53">
        <v>12.7</v>
      </c>
      <c r="F1203" s="53">
        <v>0.5</v>
      </c>
      <c r="G1203" s="53">
        <v>8.6</v>
      </c>
      <c r="H1203" s="53">
        <v>7.0000000000000001E-3</v>
      </c>
      <c r="I1203" s="53">
        <v>1.9</v>
      </c>
      <c r="J1203" s="53" t="s">
        <v>159</v>
      </c>
      <c r="K1203" s="53">
        <v>1.9</v>
      </c>
      <c r="L1203" s="53" t="s">
        <v>159</v>
      </c>
      <c r="M1203" s="54">
        <v>0.30555555555555552</v>
      </c>
      <c r="N1203" s="53">
        <v>4.7</v>
      </c>
      <c r="O1203" s="53" t="s">
        <v>151</v>
      </c>
      <c r="P1203" s="54">
        <v>0.30412037037037037</v>
      </c>
      <c r="Q1203" s="53">
        <v>2.7</v>
      </c>
      <c r="R1203" s="53" t="s">
        <v>159</v>
      </c>
      <c r="S1203" s="53">
        <v>0.6</v>
      </c>
      <c r="T1203" s="53">
        <v>66.7</v>
      </c>
      <c r="U1203" s="53">
        <v>34</v>
      </c>
      <c r="V1203" s="53">
        <v>14952</v>
      </c>
      <c r="W1203" s="53">
        <v>25</v>
      </c>
      <c r="X1203" s="53">
        <v>0.57299999999999995</v>
      </c>
      <c r="Y1203" s="53">
        <v>18.739999999999998</v>
      </c>
      <c r="Z1203" s="11">
        <f t="shared" si="3126"/>
        <v>4.2</v>
      </c>
      <c r="AA1203" s="11">
        <f t="shared" si="3127"/>
        <v>0</v>
      </c>
      <c r="AB1203" s="53">
        <f t="shared" si="3128"/>
        <v>0.23046550125371978</v>
      </c>
      <c r="AC1203" s="63" t="s">
        <v>204</v>
      </c>
    </row>
    <row r="1204" spans="1:46">
      <c r="A1204" s="11">
        <v>1204</v>
      </c>
      <c r="B1204" s="57">
        <v>44935</v>
      </c>
      <c r="C1204" s="54">
        <v>0.3125</v>
      </c>
      <c r="D1204" s="53">
        <v>6.9</v>
      </c>
      <c r="E1204" s="53">
        <v>12.8</v>
      </c>
      <c r="F1204" s="53">
        <v>0</v>
      </c>
      <c r="G1204" s="53">
        <v>8.1999999999999993</v>
      </c>
      <c r="H1204" s="53">
        <v>1.2E-2</v>
      </c>
      <c r="I1204" s="53">
        <v>2.2000000000000002</v>
      </c>
      <c r="J1204" s="53" t="s">
        <v>153</v>
      </c>
      <c r="K1204" s="53">
        <v>2.4</v>
      </c>
      <c r="L1204" s="53" t="s">
        <v>153</v>
      </c>
      <c r="M1204" s="54">
        <v>0.31070601851851853</v>
      </c>
      <c r="N1204" s="53">
        <v>4.0999999999999996</v>
      </c>
      <c r="O1204" s="53" t="s">
        <v>159</v>
      </c>
      <c r="P1204" s="54">
        <v>0.30594907407407407</v>
      </c>
      <c r="Q1204" s="53">
        <v>2.2000000000000002</v>
      </c>
      <c r="R1204" s="53" t="s">
        <v>153</v>
      </c>
      <c r="S1204" s="53">
        <v>0.6</v>
      </c>
      <c r="T1204" s="53">
        <v>68.8</v>
      </c>
      <c r="U1204" s="53">
        <v>54</v>
      </c>
      <c r="V1204" s="53">
        <v>26478</v>
      </c>
      <c r="W1204" s="53">
        <v>44</v>
      </c>
      <c r="X1204" s="53">
        <v>0.57299999999999995</v>
      </c>
      <c r="Y1204" s="53">
        <v>18.78</v>
      </c>
      <c r="Z1204" s="11">
        <f t="shared" si="3126"/>
        <v>7.2000000000000011</v>
      </c>
      <c r="AA1204" s="11">
        <f t="shared" si="3127"/>
        <v>0</v>
      </c>
      <c r="AB1204" s="53">
        <f t="shared" si="3128"/>
        <v>0.23046550125371978</v>
      </c>
      <c r="AC1204" s="63" t="s">
        <v>204</v>
      </c>
    </row>
    <row r="1205" spans="1:46">
      <c r="A1205" s="11">
        <v>1205</v>
      </c>
      <c r="B1205" s="57">
        <v>44935</v>
      </c>
      <c r="C1205" s="54">
        <v>0.31944444444444448</v>
      </c>
      <c r="D1205" s="53">
        <v>6.9</v>
      </c>
      <c r="E1205" s="53">
        <v>12.8</v>
      </c>
      <c r="F1205" s="53">
        <v>0</v>
      </c>
      <c r="G1205" s="53">
        <v>9.1999999999999993</v>
      </c>
      <c r="H1205" s="53">
        <v>1.7000000000000001E-2</v>
      </c>
      <c r="I1205" s="53">
        <v>2.7</v>
      </c>
      <c r="J1205" s="53" t="s">
        <v>159</v>
      </c>
      <c r="K1205" s="53">
        <v>2.7</v>
      </c>
      <c r="L1205" s="53" t="s">
        <v>159</v>
      </c>
      <c r="M1205" s="54">
        <v>0.31916666666666665</v>
      </c>
      <c r="N1205" s="53">
        <v>4.9000000000000004</v>
      </c>
      <c r="O1205" s="53" t="s">
        <v>159</v>
      </c>
      <c r="P1205" s="54">
        <v>0.31848379629629631</v>
      </c>
      <c r="Q1205" s="53">
        <v>3.3</v>
      </c>
      <c r="R1205" s="53" t="s">
        <v>159</v>
      </c>
      <c r="S1205" s="53">
        <v>0.6</v>
      </c>
      <c r="T1205" s="53">
        <v>64.3</v>
      </c>
      <c r="U1205" s="53">
        <v>76</v>
      </c>
      <c r="V1205" s="53">
        <v>39185</v>
      </c>
      <c r="W1205" s="53">
        <v>65</v>
      </c>
      <c r="X1205" s="53">
        <v>0.57299999999999995</v>
      </c>
      <c r="Y1205" s="53">
        <v>18.78</v>
      </c>
      <c r="Z1205" s="11">
        <f t="shared" si="3126"/>
        <v>10.200000000000001</v>
      </c>
      <c r="AA1205" s="11">
        <f t="shared" si="3127"/>
        <v>0</v>
      </c>
      <c r="AB1205" s="53">
        <f t="shared" si="3128"/>
        <v>0.23046550125371978</v>
      </c>
      <c r="AC1205" s="63" t="s">
        <v>204</v>
      </c>
    </row>
    <row r="1206" spans="1:46">
      <c r="A1206" s="11">
        <v>1206</v>
      </c>
      <c r="B1206" s="57">
        <v>44935</v>
      </c>
      <c r="C1206" s="54">
        <v>0.3263888888888889</v>
      </c>
      <c r="D1206" s="53">
        <v>7.1</v>
      </c>
      <c r="E1206" s="53">
        <v>12.9</v>
      </c>
      <c r="F1206" s="53">
        <v>0</v>
      </c>
      <c r="G1206" s="53">
        <v>9.4</v>
      </c>
      <c r="H1206" s="53">
        <v>2.3E-2</v>
      </c>
      <c r="I1206" s="53">
        <v>3.3</v>
      </c>
      <c r="J1206" s="53" t="s">
        <v>159</v>
      </c>
      <c r="K1206" s="53">
        <v>3.3</v>
      </c>
      <c r="L1206" s="53" t="s">
        <v>159</v>
      </c>
      <c r="M1206" s="54">
        <v>0.3263888888888889</v>
      </c>
      <c r="N1206" s="53">
        <v>5.9</v>
      </c>
      <c r="O1206" s="53" t="s">
        <v>151</v>
      </c>
      <c r="P1206" s="54">
        <v>0.32612268518518522</v>
      </c>
      <c r="Q1206" s="53">
        <v>5</v>
      </c>
      <c r="R1206" s="53" t="s">
        <v>151</v>
      </c>
      <c r="S1206" s="53">
        <v>0.8</v>
      </c>
      <c r="T1206" s="53">
        <v>63.2</v>
      </c>
      <c r="U1206" s="53">
        <v>101</v>
      </c>
      <c r="V1206" s="53">
        <v>53357</v>
      </c>
      <c r="W1206" s="53">
        <v>89</v>
      </c>
      <c r="X1206" s="53">
        <v>0.57199999999999995</v>
      </c>
      <c r="Y1206" s="53">
        <v>18.809999999999999</v>
      </c>
      <c r="Z1206" s="11">
        <f t="shared" si="3126"/>
        <v>13.799999999999999</v>
      </c>
      <c r="AA1206" s="11">
        <f t="shared" si="3127"/>
        <v>0</v>
      </c>
      <c r="AB1206" s="53">
        <f t="shared" si="3128"/>
        <v>0.22992120768987884</v>
      </c>
      <c r="AC1206" s="63" t="s">
        <v>204</v>
      </c>
    </row>
    <row r="1207" spans="1:46">
      <c r="A1207" s="11">
        <v>1207</v>
      </c>
      <c r="B1207" s="57">
        <v>44935</v>
      </c>
      <c r="C1207" s="54">
        <v>0.33333333333333331</v>
      </c>
      <c r="D1207" s="53">
        <v>7.4</v>
      </c>
      <c r="E1207" s="53">
        <v>13.2</v>
      </c>
      <c r="F1207" s="53">
        <v>0</v>
      </c>
      <c r="G1207" s="53">
        <v>9.6</v>
      </c>
      <c r="H1207" s="53">
        <v>3.2000000000000001E-2</v>
      </c>
      <c r="I1207" s="53">
        <v>3.6</v>
      </c>
      <c r="J1207" s="53" t="s">
        <v>159</v>
      </c>
      <c r="K1207" s="53">
        <v>3.7</v>
      </c>
      <c r="L1207" s="53" t="s">
        <v>159</v>
      </c>
      <c r="M1207" s="54">
        <v>0.33277777777777778</v>
      </c>
      <c r="N1207" s="53">
        <v>5.3</v>
      </c>
      <c r="O1207" s="53" t="s">
        <v>153</v>
      </c>
      <c r="P1207" s="54">
        <v>0.33027777777777778</v>
      </c>
      <c r="Q1207" s="53">
        <v>4.4000000000000004</v>
      </c>
      <c r="R1207" s="53" t="s">
        <v>159</v>
      </c>
      <c r="S1207" s="53">
        <v>0.7</v>
      </c>
      <c r="T1207" s="53">
        <v>62.2</v>
      </c>
      <c r="U1207" s="53">
        <v>149</v>
      </c>
      <c r="V1207" s="53">
        <v>73076</v>
      </c>
      <c r="W1207" s="53">
        <v>122</v>
      </c>
      <c r="X1207" s="53">
        <v>0.57199999999999995</v>
      </c>
      <c r="Y1207" s="53">
        <v>18.87</v>
      </c>
      <c r="Z1207" s="11">
        <f t="shared" si="3126"/>
        <v>19.200000000000003</v>
      </c>
      <c r="AA1207" s="11">
        <f t="shared" si="3127"/>
        <v>0</v>
      </c>
      <c r="AB1207" s="53">
        <f t="shared" si="3128"/>
        <v>0.22992120768987884</v>
      </c>
      <c r="AC1207" s="63" t="s">
        <v>204</v>
      </c>
      <c r="AE1207" s="11">
        <f t="shared" ref="AE1207" si="3241">SUM(F1207:F1212)</f>
        <v>0</v>
      </c>
      <c r="AF1207" s="11">
        <f t="shared" ref="AF1207" si="3242">AVERAGE(AB1207:AB1212)</f>
        <v>0.22992120768987886</v>
      </c>
      <c r="AG1207" s="11">
        <f t="shared" ref="AG1207" si="3243">AVERAGE(G1207:G1212)</f>
        <v>9.9</v>
      </c>
      <c r="AH1207" s="11" t="e">
        <f t="shared" ref="AH1207" si="3244">AVERAGE(AC1207:AC1212)</f>
        <v>#DIV/0!</v>
      </c>
      <c r="AI1207" s="11">
        <f t="shared" ref="AI1207" si="3245">AVERAGE(T1207:T1212)</f>
        <v>62.166666666666664</v>
      </c>
      <c r="AJ1207" s="11">
        <f t="shared" ref="AJ1207" si="3246">SUMIF(H1207:H1212,"&gt;0",H1207:H1212)</f>
        <v>0.46500000000000002</v>
      </c>
      <c r="AK1207" s="17">
        <f t="shared" ref="AK1207" si="3247">SUM(AA1207:AA1212)/60</f>
        <v>0</v>
      </c>
      <c r="AL1207" s="17">
        <f t="shared" ref="AL1207" si="3248">SUM(V1207:V1212)</f>
        <v>949293</v>
      </c>
      <c r="AM1207" s="17">
        <f t="shared" ref="AM1207" si="3249">AVERAGE(W1207:W1212)</f>
        <v>263.5</v>
      </c>
      <c r="AN1207" s="11">
        <f t="shared" ref="AN1207" si="3250">AVERAGE(I1207:I1212)</f>
        <v>3.3000000000000003</v>
      </c>
      <c r="AO1207" s="11">
        <f t="shared" ref="AO1207" si="3251">MAX(K1207:K1212)</f>
        <v>3.7</v>
      </c>
      <c r="AP1207" s="13" t="str">
        <f t="shared" ref="AP1207" ca="1" si="3252">INDIRECT(ADDRESS(MATCH(AO1207,K1207:K1212,0)+A1207-1,12))</f>
        <v>SSE</v>
      </c>
      <c r="AQ1207" s="13">
        <f t="shared" ref="AQ1207" ca="1" si="3253">INDIRECT(ADDRESS(MATCH(AO1207,K1207:K1212,0)+A1207-1,13))</f>
        <v>0.33277777777777778</v>
      </c>
      <c r="AR1207" s="11">
        <f t="shared" ref="AR1207" si="3254">MAX(N1207:N1212)</f>
        <v>6</v>
      </c>
      <c r="AS1207" s="13" t="str">
        <f t="shared" ref="AS1207" ca="1" si="3255">INDIRECT(ADDRESS(MATCH(AR1207,N1207:N1212,0)+A1207-1,15))</f>
        <v>SSE</v>
      </c>
      <c r="AT1207" s="13">
        <f t="shared" ref="AT1207" ca="1" si="3256">INDIRECT(ADDRESS(MATCH(AR1207,N1207:N1212,0)+A1207-1,16))</f>
        <v>0.3669560185185185</v>
      </c>
    </row>
    <row r="1208" spans="1:46">
      <c r="A1208" s="11">
        <v>1208</v>
      </c>
      <c r="B1208" s="57">
        <v>44935</v>
      </c>
      <c r="C1208" s="54">
        <v>0.34027777777777773</v>
      </c>
      <c r="D1208" s="53">
        <v>7.8</v>
      </c>
      <c r="E1208" s="53">
        <v>13.5</v>
      </c>
      <c r="F1208" s="53">
        <v>0</v>
      </c>
      <c r="G1208" s="53">
        <v>9.6</v>
      </c>
      <c r="H1208" s="53">
        <v>4.3999999999999997E-2</v>
      </c>
      <c r="I1208" s="53">
        <v>3.4</v>
      </c>
      <c r="J1208" s="53" t="s">
        <v>159</v>
      </c>
      <c r="K1208" s="53">
        <v>3.6</v>
      </c>
      <c r="L1208" s="53" t="s">
        <v>159</v>
      </c>
      <c r="M1208" s="54">
        <v>0.33334490740740735</v>
      </c>
      <c r="N1208" s="53">
        <v>5.9</v>
      </c>
      <c r="O1208" s="53" t="s">
        <v>159</v>
      </c>
      <c r="P1208" s="54">
        <v>0.33650462962962963</v>
      </c>
      <c r="Q1208" s="53">
        <v>2.6</v>
      </c>
      <c r="R1208" s="53" t="s">
        <v>159</v>
      </c>
      <c r="S1208" s="53">
        <v>0.7</v>
      </c>
      <c r="T1208" s="53">
        <v>62.7</v>
      </c>
      <c r="U1208" s="53">
        <v>182</v>
      </c>
      <c r="V1208" s="53">
        <v>97488</v>
      </c>
      <c r="W1208" s="53">
        <v>162</v>
      </c>
      <c r="X1208" s="53">
        <v>0.57199999999999995</v>
      </c>
      <c r="Y1208" s="53">
        <v>18.93</v>
      </c>
      <c r="Z1208" s="11">
        <f t="shared" si="3126"/>
        <v>26.399999999999995</v>
      </c>
      <c r="AA1208" s="11">
        <f t="shared" si="3127"/>
        <v>0</v>
      </c>
      <c r="AB1208" s="53">
        <f t="shared" si="3128"/>
        <v>0.22992120768987884</v>
      </c>
      <c r="AC1208" s="63" t="s">
        <v>204</v>
      </c>
    </row>
    <row r="1209" spans="1:46">
      <c r="A1209" s="11">
        <v>1209</v>
      </c>
      <c r="B1209" s="57">
        <v>44935</v>
      </c>
      <c r="C1209" s="54">
        <v>0.34722222222222227</v>
      </c>
      <c r="D1209" s="53">
        <v>8.1999999999999993</v>
      </c>
      <c r="E1209" s="53">
        <v>13.7</v>
      </c>
      <c r="F1209" s="53">
        <v>0</v>
      </c>
      <c r="G1209" s="53">
        <v>9.8000000000000007</v>
      </c>
      <c r="H1209" s="53">
        <v>7.0000000000000007E-2</v>
      </c>
      <c r="I1209" s="53">
        <v>3.3</v>
      </c>
      <c r="J1209" s="53" t="s">
        <v>159</v>
      </c>
      <c r="K1209" s="53">
        <v>3.4</v>
      </c>
      <c r="L1209" s="53" t="s">
        <v>159</v>
      </c>
      <c r="M1209" s="54">
        <v>0.34101851851851855</v>
      </c>
      <c r="N1209" s="53">
        <v>5.3</v>
      </c>
      <c r="O1209" s="53" t="s">
        <v>159</v>
      </c>
      <c r="P1209" s="54">
        <v>0.34488425925925931</v>
      </c>
      <c r="Q1209" s="53">
        <v>4.3</v>
      </c>
      <c r="R1209" s="53" t="s">
        <v>153</v>
      </c>
      <c r="S1209" s="53">
        <v>0.8</v>
      </c>
      <c r="T1209" s="53">
        <v>61.9</v>
      </c>
      <c r="U1209" s="53">
        <v>261</v>
      </c>
      <c r="V1209" s="53">
        <v>140685</v>
      </c>
      <c r="W1209" s="53">
        <v>234</v>
      </c>
      <c r="X1209" s="53">
        <v>0.57199999999999995</v>
      </c>
      <c r="Y1209" s="53">
        <v>18.97</v>
      </c>
      <c r="Z1209" s="11">
        <f t="shared" si="3126"/>
        <v>42.000000000000007</v>
      </c>
      <c r="AA1209" s="11">
        <f t="shared" si="3127"/>
        <v>0</v>
      </c>
      <c r="AB1209" s="53">
        <f t="shared" si="3128"/>
        <v>0.22992120768987884</v>
      </c>
      <c r="AC1209" s="63" t="s">
        <v>204</v>
      </c>
    </row>
    <row r="1210" spans="1:46">
      <c r="A1210" s="11">
        <v>1210</v>
      </c>
      <c r="B1210" s="57">
        <v>44935</v>
      </c>
      <c r="C1210" s="54">
        <v>0.35416666666666669</v>
      </c>
      <c r="D1210" s="53">
        <v>8.8000000000000007</v>
      </c>
      <c r="E1210" s="53">
        <v>14</v>
      </c>
      <c r="F1210" s="53">
        <v>0</v>
      </c>
      <c r="G1210" s="53">
        <v>9.6999999999999993</v>
      </c>
      <c r="H1210" s="53">
        <v>9.0999999999999998E-2</v>
      </c>
      <c r="I1210" s="53">
        <v>3.1</v>
      </c>
      <c r="J1210" s="53" t="s">
        <v>159</v>
      </c>
      <c r="K1210" s="53">
        <v>3.6</v>
      </c>
      <c r="L1210" s="53" t="s">
        <v>159</v>
      </c>
      <c r="M1210" s="54">
        <v>0.34987268518518522</v>
      </c>
      <c r="N1210" s="53">
        <v>5.6</v>
      </c>
      <c r="O1210" s="53" t="s">
        <v>151</v>
      </c>
      <c r="P1210" s="54">
        <v>0.35148148148148151</v>
      </c>
      <c r="Q1210" s="53">
        <v>3.1</v>
      </c>
      <c r="R1210" s="53" t="s">
        <v>159</v>
      </c>
      <c r="S1210" s="53">
        <v>0.8</v>
      </c>
      <c r="T1210" s="53">
        <v>62.2</v>
      </c>
      <c r="U1210" s="53">
        <v>333</v>
      </c>
      <c r="V1210" s="53">
        <v>181329</v>
      </c>
      <c r="W1210" s="53">
        <v>302</v>
      </c>
      <c r="X1210" s="53">
        <v>0.57199999999999995</v>
      </c>
      <c r="Y1210" s="53">
        <v>19.010000000000002</v>
      </c>
      <c r="Z1210" s="11">
        <f t="shared" si="3126"/>
        <v>54.6</v>
      </c>
      <c r="AA1210" s="11">
        <f t="shared" si="3127"/>
        <v>0</v>
      </c>
      <c r="AB1210" s="53">
        <f t="shared" si="3128"/>
        <v>0.22992120768987884</v>
      </c>
      <c r="AC1210" s="63" t="s">
        <v>204</v>
      </c>
    </row>
    <row r="1211" spans="1:46">
      <c r="A1211" s="11">
        <v>1211</v>
      </c>
      <c r="B1211" s="57">
        <v>44935</v>
      </c>
      <c r="C1211" s="54">
        <v>0.3611111111111111</v>
      </c>
      <c r="D1211" s="53">
        <v>9.4</v>
      </c>
      <c r="E1211" s="53">
        <v>14.7</v>
      </c>
      <c r="F1211" s="53">
        <v>0</v>
      </c>
      <c r="G1211" s="53">
        <v>10.3</v>
      </c>
      <c r="H1211" s="53">
        <v>0.107</v>
      </c>
      <c r="I1211" s="53">
        <v>3.2</v>
      </c>
      <c r="J1211" s="53" t="s">
        <v>153</v>
      </c>
      <c r="K1211" s="53">
        <v>3.3</v>
      </c>
      <c r="L1211" s="53" t="s">
        <v>153</v>
      </c>
      <c r="M1211" s="54">
        <v>0.36064814814814811</v>
      </c>
      <c r="N1211" s="53">
        <v>5.5</v>
      </c>
      <c r="O1211" s="53" t="s">
        <v>153</v>
      </c>
      <c r="P1211" s="54">
        <v>0.35975694444444445</v>
      </c>
      <c r="Q1211" s="53">
        <v>2.1</v>
      </c>
      <c r="R1211" s="53" t="s">
        <v>159</v>
      </c>
      <c r="S1211" s="53">
        <v>0.8</v>
      </c>
      <c r="T1211" s="53">
        <v>62</v>
      </c>
      <c r="U1211" s="53">
        <v>380</v>
      </c>
      <c r="V1211" s="53">
        <v>214699</v>
      </c>
      <c r="W1211" s="53">
        <v>358</v>
      </c>
      <c r="X1211" s="53">
        <v>0.57199999999999995</v>
      </c>
      <c r="Y1211" s="53">
        <v>19.170000000000002</v>
      </c>
      <c r="Z1211" s="11">
        <f t="shared" si="3126"/>
        <v>64.199999999999989</v>
      </c>
      <c r="AA1211" s="11">
        <f t="shared" si="3127"/>
        <v>0</v>
      </c>
      <c r="AB1211" s="53">
        <f t="shared" si="3128"/>
        <v>0.22992120768987884</v>
      </c>
      <c r="AC1211" s="63" t="s">
        <v>204</v>
      </c>
    </row>
    <row r="1212" spans="1:46">
      <c r="A1212" s="11">
        <v>1212</v>
      </c>
      <c r="B1212" s="57">
        <v>44935</v>
      </c>
      <c r="C1212" s="54">
        <v>0.36805555555555558</v>
      </c>
      <c r="D1212" s="53">
        <v>10</v>
      </c>
      <c r="E1212" s="53">
        <v>14.7</v>
      </c>
      <c r="F1212" s="53">
        <v>0</v>
      </c>
      <c r="G1212" s="53">
        <v>10.4</v>
      </c>
      <c r="H1212" s="53">
        <v>0.121</v>
      </c>
      <c r="I1212" s="53">
        <v>3.2</v>
      </c>
      <c r="J1212" s="53" t="s">
        <v>153</v>
      </c>
      <c r="K1212" s="53">
        <v>3.3</v>
      </c>
      <c r="L1212" s="53" t="s">
        <v>153</v>
      </c>
      <c r="M1212" s="54">
        <v>0.36577546296296298</v>
      </c>
      <c r="N1212" s="53">
        <v>6</v>
      </c>
      <c r="O1212" s="53" t="s">
        <v>159</v>
      </c>
      <c r="P1212" s="54">
        <v>0.3669560185185185</v>
      </c>
      <c r="Q1212" s="53">
        <v>4.5999999999999996</v>
      </c>
      <c r="R1212" s="53" t="s">
        <v>153</v>
      </c>
      <c r="S1212" s="53">
        <v>0.8</v>
      </c>
      <c r="T1212" s="53">
        <v>62</v>
      </c>
      <c r="U1212" s="53">
        <v>426</v>
      </c>
      <c r="V1212" s="53">
        <v>242016</v>
      </c>
      <c r="W1212" s="53">
        <v>403</v>
      </c>
      <c r="X1212" s="53">
        <v>0.57199999999999995</v>
      </c>
      <c r="Y1212" s="53">
        <v>19.11</v>
      </c>
      <c r="Z1212" s="11">
        <f t="shared" si="3126"/>
        <v>72.599999999999994</v>
      </c>
      <c r="AA1212" s="11">
        <f t="shared" si="3127"/>
        <v>0</v>
      </c>
      <c r="AB1212" s="53">
        <f t="shared" si="3128"/>
        <v>0.22992120768987884</v>
      </c>
      <c r="AC1212" s="63" t="s">
        <v>204</v>
      </c>
    </row>
    <row r="1213" spans="1:46">
      <c r="A1213" s="11">
        <v>1213</v>
      </c>
      <c r="B1213" s="57">
        <v>44935</v>
      </c>
      <c r="C1213" s="54">
        <v>0.375</v>
      </c>
      <c r="D1213" s="53">
        <v>10.7</v>
      </c>
      <c r="E1213" s="53">
        <v>14.7</v>
      </c>
      <c r="F1213" s="53">
        <v>0</v>
      </c>
      <c r="G1213" s="53">
        <v>10.9</v>
      </c>
      <c r="H1213" s="53">
        <v>0.129</v>
      </c>
      <c r="I1213" s="53">
        <v>3.7</v>
      </c>
      <c r="J1213" s="53" t="s">
        <v>153</v>
      </c>
      <c r="K1213" s="53">
        <v>3.7</v>
      </c>
      <c r="L1213" s="53" t="s">
        <v>153</v>
      </c>
      <c r="M1213" s="54">
        <v>0.37436342592592592</v>
      </c>
      <c r="N1213" s="53">
        <v>5.6</v>
      </c>
      <c r="O1213" s="53" t="s">
        <v>153</v>
      </c>
      <c r="P1213" s="54">
        <v>0.37388888888888888</v>
      </c>
      <c r="Q1213" s="53">
        <v>3.3</v>
      </c>
      <c r="R1213" s="53" t="s">
        <v>153</v>
      </c>
      <c r="S1213" s="53">
        <v>0.7</v>
      </c>
      <c r="T1213" s="53">
        <v>61.7</v>
      </c>
      <c r="U1213" s="53">
        <v>455</v>
      </c>
      <c r="V1213" s="53">
        <v>265349</v>
      </c>
      <c r="W1213" s="53">
        <v>442</v>
      </c>
      <c r="X1213" s="53">
        <v>0.57199999999999995</v>
      </c>
      <c r="Y1213" s="53">
        <v>19.12</v>
      </c>
      <c r="Z1213" s="11">
        <f t="shared" si="3126"/>
        <v>77.399999999999991</v>
      </c>
      <c r="AA1213" s="11">
        <f t="shared" si="3127"/>
        <v>0</v>
      </c>
      <c r="AB1213" s="53">
        <f t="shared" si="3128"/>
        <v>0.22992120768987884</v>
      </c>
      <c r="AC1213" s="63" t="s">
        <v>204</v>
      </c>
      <c r="AE1213" s="11">
        <f t="shared" ref="AE1213" si="3257">SUM(F1213:F1218)</f>
        <v>0</v>
      </c>
      <c r="AF1213" s="11">
        <f t="shared" ref="AF1213" si="3258">AVERAGE(AB1213:AB1218)</f>
        <v>0.22992120768987886</v>
      </c>
      <c r="AG1213" s="11">
        <f t="shared" ref="AG1213" si="3259">AVERAGE(G1213:G1218)</f>
        <v>11.116666666666667</v>
      </c>
      <c r="AH1213" s="11" t="e">
        <f t="shared" ref="AH1213" si="3260">AVERAGE(AC1213:AC1218)</f>
        <v>#DIV/0!</v>
      </c>
      <c r="AI1213" s="11">
        <f t="shared" ref="AI1213" si="3261">AVERAGE(T1213:T1218)</f>
        <v>60.083333333333336</v>
      </c>
      <c r="AJ1213" s="11">
        <f t="shared" ref="AJ1213" si="3262">SUMIF(H1213:H1218,"&gt;0",H1213:H1218)</f>
        <v>0.9910000000000001</v>
      </c>
      <c r="AK1213" s="17">
        <f t="shared" ref="AK1213" si="3263">SUM(AA1213:AA1218)/60</f>
        <v>0.16666666666666666</v>
      </c>
      <c r="AL1213" s="17">
        <f t="shared" ref="AL1213" si="3264">SUM(V1213:V1218)</f>
        <v>1973972</v>
      </c>
      <c r="AM1213" s="17">
        <f t="shared" ref="AM1213" si="3265">AVERAGE(W1213:W1218)</f>
        <v>548.33333333333337</v>
      </c>
      <c r="AN1213" s="11">
        <f t="shared" ref="AN1213" si="3266">AVERAGE(I1213:I1218)</f>
        <v>3.7333333333333329</v>
      </c>
      <c r="AO1213" s="11">
        <f t="shared" ref="AO1213" si="3267">MAX(K1213:K1218)</f>
        <v>4.0999999999999996</v>
      </c>
      <c r="AP1213" s="13" t="str">
        <f t="shared" ref="AP1213" ca="1" si="3268">INDIRECT(ADDRESS(MATCH(AO1213,K1213:K1218,0)+A1213-1,12))</f>
        <v>SSW</v>
      </c>
      <c r="AQ1213" s="13">
        <f t="shared" ref="AQ1213" ca="1" si="3269">INDIRECT(ADDRESS(MATCH(AO1213,K1213:K1218,0)+A1213-1,13))</f>
        <v>0.39565972222222223</v>
      </c>
      <c r="AR1213" s="11">
        <f t="shared" ref="AR1213" si="3270">MAX(N1213:N1218)</f>
        <v>6.5</v>
      </c>
      <c r="AS1213" s="13" t="str">
        <f t="shared" ref="AS1213" ca="1" si="3271">INDIRECT(ADDRESS(MATCH(AR1213,N1213:N1218,0)+A1213-1,15))</f>
        <v>S</v>
      </c>
      <c r="AT1213" s="13">
        <f t="shared" ref="AT1213" ca="1" si="3272">INDIRECT(ADDRESS(MATCH(AR1213,N1213:N1218,0)+A1213-1,16))</f>
        <v>0.39476851851851852</v>
      </c>
    </row>
    <row r="1214" spans="1:46">
      <c r="A1214" s="11">
        <v>1214</v>
      </c>
      <c r="B1214" s="57">
        <v>44935</v>
      </c>
      <c r="C1214" s="54">
        <v>0.38194444444444442</v>
      </c>
      <c r="D1214" s="53">
        <v>11.5</v>
      </c>
      <c r="E1214" s="53">
        <v>14.6</v>
      </c>
      <c r="F1214" s="53">
        <v>0</v>
      </c>
      <c r="G1214" s="53">
        <v>10.9</v>
      </c>
      <c r="H1214" s="53">
        <v>0.14099999999999999</v>
      </c>
      <c r="I1214" s="53">
        <v>3.9</v>
      </c>
      <c r="J1214" s="53" t="s">
        <v>159</v>
      </c>
      <c r="K1214" s="53">
        <v>4</v>
      </c>
      <c r="L1214" s="53" t="s">
        <v>153</v>
      </c>
      <c r="M1214" s="54">
        <v>0.38068287037037035</v>
      </c>
      <c r="N1214" s="53">
        <v>6.1</v>
      </c>
      <c r="O1214" s="53" t="s">
        <v>156</v>
      </c>
      <c r="P1214" s="54">
        <v>0.3799305555555556</v>
      </c>
      <c r="Q1214" s="53">
        <v>2.6</v>
      </c>
      <c r="R1214" s="53" t="s">
        <v>159</v>
      </c>
      <c r="S1214" s="53">
        <v>0.9</v>
      </c>
      <c r="T1214" s="53">
        <v>60.3</v>
      </c>
      <c r="U1214" s="53">
        <v>458</v>
      </c>
      <c r="V1214" s="53">
        <v>279328</v>
      </c>
      <c r="W1214" s="53">
        <v>466</v>
      </c>
      <c r="X1214" s="53">
        <v>0.57199999999999995</v>
      </c>
      <c r="Y1214" s="53">
        <v>19.12</v>
      </c>
      <c r="Z1214" s="11">
        <f t="shared" si="3126"/>
        <v>84.59999999999998</v>
      </c>
      <c r="AA1214" s="11">
        <f t="shared" si="3127"/>
        <v>0</v>
      </c>
      <c r="AB1214" s="53">
        <f t="shared" si="3128"/>
        <v>0.22992120768987884</v>
      </c>
      <c r="AC1214" s="63" t="s">
        <v>204</v>
      </c>
    </row>
    <row r="1215" spans="1:46">
      <c r="A1215" s="11">
        <v>1215</v>
      </c>
      <c r="B1215" s="57">
        <v>44935</v>
      </c>
      <c r="C1215" s="54">
        <v>0.3888888888888889</v>
      </c>
      <c r="D1215" s="53">
        <v>12.1</v>
      </c>
      <c r="E1215" s="53">
        <v>14.6</v>
      </c>
      <c r="F1215" s="53">
        <v>0</v>
      </c>
      <c r="G1215" s="53">
        <v>11</v>
      </c>
      <c r="H1215" s="53">
        <v>0.157</v>
      </c>
      <c r="I1215" s="53">
        <v>3.3</v>
      </c>
      <c r="J1215" s="53" t="s">
        <v>153</v>
      </c>
      <c r="K1215" s="53">
        <v>3.9</v>
      </c>
      <c r="L1215" s="53" t="s">
        <v>159</v>
      </c>
      <c r="M1215" s="54">
        <v>0.38244212962962965</v>
      </c>
      <c r="N1215" s="53">
        <v>5.6</v>
      </c>
      <c r="O1215" s="53" t="s">
        <v>153</v>
      </c>
      <c r="P1215" s="54">
        <v>0.38306712962962958</v>
      </c>
      <c r="Q1215" s="53">
        <v>3.5</v>
      </c>
      <c r="R1215" s="53" t="s">
        <v>160</v>
      </c>
      <c r="S1215" s="53">
        <v>0.8</v>
      </c>
      <c r="T1215" s="53">
        <v>60</v>
      </c>
      <c r="U1215" s="53">
        <v>560</v>
      </c>
      <c r="V1215" s="53">
        <v>302358</v>
      </c>
      <c r="W1215" s="53">
        <v>504</v>
      </c>
      <c r="X1215" s="53">
        <v>0.57199999999999995</v>
      </c>
      <c r="Y1215" s="53">
        <v>19.12</v>
      </c>
      <c r="Z1215" s="11">
        <f t="shared" si="3126"/>
        <v>94.2</v>
      </c>
      <c r="AA1215" s="11">
        <f t="shared" si="3127"/>
        <v>0</v>
      </c>
      <c r="AB1215" s="53">
        <f t="shared" si="3128"/>
        <v>0.22992120768987884</v>
      </c>
      <c r="AC1215" s="63" t="s">
        <v>204</v>
      </c>
    </row>
    <row r="1216" spans="1:46">
      <c r="A1216" s="11">
        <v>1216</v>
      </c>
      <c r="B1216" s="57">
        <v>44935</v>
      </c>
      <c r="C1216" s="54">
        <v>0.39583333333333331</v>
      </c>
      <c r="D1216" s="53">
        <v>12.6</v>
      </c>
      <c r="E1216" s="53">
        <v>14.6</v>
      </c>
      <c r="F1216" s="53">
        <v>0</v>
      </c>
      <c r="G1216" s="53">
        <v>11.1</v>
      </c>
      <c r="H1216" s="53">
        <v>0.17399999999999999</v>
      </c>
      <c r="I1216" s="53">
        <v>4.0999999999999996</v>
      </c>
      <c r="J1216" s="53" t="s">
        <v>156</v>
      </c>
      <c r="K1216" s="53">
        <v>4.0999999999999996</v>
      </c>
      <c r="L1216" s="53" t="s">
        <v>156</v>
      </c>
      <c r="M1216" s="54">
        <v>0.39565972222222223</v>
      </c>
      <c r="N1216" s="53">
        <v>6.5</v>
      </c>
      <c r="O1216" s="53" t="s">
        <v>153</v>
      </c>
      <c r="P1216" s="54">
        <v>0.39476851851851852</v>
      </c>
      <c r="Q1216" s="53">
        <v>4.2</v>
      </c>
      <c r="R1216" s="53" t="s">
        <v>153</v>
      </c>
      <c r="S1216" s="53">
        <v>0.8</v>
      </c>
      <c r="T1216" s="53">
        <v>59</v>
      </c>
      <c r="U1216" s="53">
        <v>610</v>
      </c>
      <c r="V1216" s="53">
        <v>352737</v>
      </c>
      <c r="W1216" s="53">
        <v>588</v>
      </c>
      <c r="X1216" s="53">
        <v>0.57199999999999995</v>
      </c>
      <c r="Y1216" s="53">
        <v>19.11</v>
      </c>
      <c r="Z1216" s="11">
        <f t="shared" si="3126"/>
        <v>104.39999999999999</v>
      </c>
      <c r="AA1216" s="11">
        <f t="shared" si="3127"/>
        <v>0</v>
      </c>
      <c r="AB1216" s="53">
        <f t="shared" si="3128"/>
        <v>0.22992120768987884</v>
      </c>
      <c r="AC1216" s="63" t="s">
        <v>204</v>
      </c>
    </row>
    <row r="1217" spans="1:46">
      <c r="A1217" s="11">
        <v>1217</v>
      </c>
      <c r="B1217" s="57">
        <v>44935</v>
      </c>
      <c r="C1217" s="54">
        <v>0.40277777777777773</v>
      </c>
      <c r="D1217" s="53">
        <v>13.2</v>
      </c>
      <c r="E1217" s="53">
        <v>14.7</v>
      </c>
      <c r="F1217" s="53">
        <v>0</v>
      </c>
      <c r="G1217" s="53">
        <v>11.3</v>
      </c>
      <c r="H1217" s="53">
        <v>0.189</v>
      </c>
      <c r="I1217" s="53">
        <v>3.7</v>
      </c>
      <c r="J1217" s="53" t="s">
        <v>156</v>
      </c>
      <c r="K1217" s="53">
        <v>4.0999999999999996</v>
      </c>
      <c r="L1217" s="53" t="s">
        <v>156</v>
      </c>
      <c r="M1217" s="54">
        <v>0.39611111111111108</v>
      </c>
      <c r="N1217" s="53">
        <v>6.3</v>
      </c>
      <c r="O1217" s="53" t="s">
        <v>153</v>
      </c>
      <c r="P1217" s="54">
        <v>0.3986574074074074</v>
      </c>
      <c r="Q1217" s="53">
        <v>2.9</v>
      </c>
      <c r="R1217" s="53" t="s">
        <v>156</v>
      </c>
      <c r="S1217" s="53">
        <v>0.8</v>
      </c>
      <c r="T1217" s="53">
        <v>60.1</v>
      </c>
      <c r="U1217" s="53">
        <v>647</v>
      </c>
      <c r="V1217" s="53">
        <v>373872</v>
      </c>
      <c r="W1217" s="53">
        <v>623</v>
      </c>
      <c r="X1217" s="53">
        <v>0.57199999999999995</v>
      </c>
      <c r="Y1217" s="53">
        <v>19.12</v>
      </c>
      <c r="Z1217" s="11">
        <f t="shared" si="3126"/>
        <v>113.4</v>
      </c>
      <c r="AA1217" s="11">
        <f t="shared" si="3127"/>
        <v>0</v>
      </c>
      <c r="AB1217" s="53">
        <f t="shared" si="3128"/>
        <v>0.22992120768987884</v>
      </c>
      <c r="AC1217" s="63" t="s">
        <v>204</v>
      </c>
    </row>
    <row r="1218" spans="1:46">
      <c r="A1218" s="11">
        <v>1218</v>
      </c>
      <c r="B1218" s="57">
        <v>44935</v>
      </c>
      <c r="C1218" s="54">
        <v>0.40972222222222227</v>
      </c>
      <c r="D1218" s="53">
        <v>13.6</v>
      </c>
      <c r="E1218" s="53">
        <v>14.6</v>
      </c>
      <c r="F1218" s="53">
        <v>0</v>
      </c>
      <c r="G1218" s="53">
        <v>11.5</v>
      </c>
      <c r="H1218" s="53">
        <v>0.20100000000000001</v>
      </c>
      <c r="I1218" s="53">
        <v>3.7</v>
      </c>
      <c r="J1218" s="53" t="s">
        <v>156</v>
      </c>
      <c r="K1218" s="53">
        <v>3.7</v>
      </c>
      <c r="L1218" s="53" t="s">
        <v>156</v>
      </c>
      <c r="M1218" s="54">
        <v>0.40972222222222227</v>
      </c>
      <c r="N1218" s="53">
        <v>5.6</v>
      </c>
      <c r="O1218" s="53" t="s">
        <v>153</v>
      </c>
      <c r="P1218" s="54">
        <v>0.40680555555555559</v>
      </c>
      <c r="Q1218" s="53">
        <v>3.9</v>
      </c>
      <c r="R1218" s="53" t="s">
        <v>156</v>
      </c>
      <c r="S1218" s="53">
        <v>0.7</v>
      </c>
      <c r="T1218" s="53">
        <v>59.4</v>
      </c>
      <c r="U1218" s="53">
        <v>691</v>
      </c>
      <c r="V1218" s="53">
        <v>400328</v>
      </c>
      <c r="W1218" s="53">
        <v>667</v>
      </c>
      <c r="X1218" s="53">
        <v>0.57199999999999995</v>
      </c>
      <c r="Y1218" s="53">
        <v>19.11</v>
      </c>
      <c r="Z1218" s="11">
        <f t="shared" si="3126"/>
        <v>120.6</v>
      </c>
      <c r="AA1218" s="11">
        <f t="shared" si="3127"/>
        <v>10</v>
      </c>
      <c r="AB1218" s="53">
        <f t="shared" si="3128"/>
        <v>0.22992120768987884</v>
      </c>
      <c r="AC1218" s="63" t="s">
        <v>204</v>
      </c>
    </row>
    <row r="1219" spans="1:46">
      <c r="A1219" s="11">
        <v>1219</v>
      </c>
      <c r="B1219" s="57">
        <v>44935</v>
      </c>
      <c r="C1219" s="54">
        <v>0.41666666666666669</v>
      </c>
      <c r="D1219" s="53">
        <v>14.1</v>
      </c>
      <c r="E1219" s="53">
        <v>14.6</v>
      </c>
      <c r="F1219" s="53">
        <v>0</v>
      </c>
      <c r="G1219" s="53">
        <v>11.8</v>
      </c>
      <c r="H1219" s="53">
        <v>0.214</v>
      </c>
      <c r="I1219" s="53">
        <v>4.2</v>
      </c>
      <c r="J1219" s="53" t="s">
        <v>153</v>
      </c>
      <c r="K1219" s="53">
        <v>4.3</v>
      </c>
      <c r="L1219" s="53" t="s">
        <v>153</v>
      </c>
      <c r="M1219" s="54">
        <v>0.41635416666666664</v>
      </c>
      <c r="N1219" s="53">
        <v>6.8</v>
      </c>
      <c r="O1219" s="53" t="s">
        <v>153</v>
      </c>
      <c r="P1219" s="54">
        <v>0.4135416666666667</v>
      </c>
      <c r="Q1219" s="53">
        <v>3.3</v>
      </c>
      <c r="R1219" s="53" t="s">
        <v>159</v>
      </c>
      <c r="S1219" s="53">
        <v>0.9</v>
      </c>
      <c r="T1219" s="53">
        <v>57.7</v>
      </c>
      <c r="U1219" s="53">
        <v>734</v>
      </c>
      <c r="V1219" s="53">
        <v>428612</v>
      </c>
      <c r="W1219" s="53">
        <v>714</v>
      </c>
      <c r="X1219" s="53">
        <v>0.57199999999999995</v>
      </c>
      <c r="Y1219" s="53">
        <v>19.13</v>
      </c>
      <c r="Z1219" s="11">
        <f t="shared" si="3126"/>
        <v>128.39999999999998</v>
      </c>
      <c r="AA1219" s="11">
        <f t="shared" si="3127"/>
        <v>10</v>
      </c>
      <c r="AB1219" s="53">
        <f t="shared" si="3128"/>
        <v>0.22992120768987884</v>
      </c>
      <c r="AC1219" s="63" t="s">
        <v>204</v>
      </c>
      <c r="AE1219" s="11">
        <f t="shared" ref="AE1219" si="3273">SUM(F1219:F1224)</f>
        <v>0</v>
      </c>
      <c r="AF1219" s="11">
        <f t="shared" ref="AF1219" si="3274">AVERAGE(AB1219:AB1224)</f>
        <v>0.22946833373576939</v>
      </c>
      <c r="AG1219" s="11">
        <f t="shared" ref="AG1219" si="3275">AVERAGE(G1219:G1224)</f>
        <v>12.100000000000001</v>
      </c>
      <c r="AH1219" s="11" t="e">
        <f t="shared" ref="AH1219" si="3276">AVERAGE(AC1219:AC1224)</f>
        <v>#DIV/0!</v>
      </c>
      <c r="AI1219" s="11">
        <f t="shared" ref="AI1219" si="3277">AVERAGE(T1219:T1224)</f>
        <v>57.449999999999996</v>
      </c>
      <c r="AJ1219" s="11">
        <f t="shared" ref="AJ1219" si="3278">SUMIF(H1219:H1224,"&gt;0",H1219:H1224)</f>
        <v>1.4210000000000003</v>
      </c>
      <c r="AK1219" s="17">
        <f t="shared" ref="AK1219" si="3279">SUM(AA1219:AA1224)/60</f>
        <v>1</v>
      </c>
      <c r="AL1219" s="17">
        <f t="shared" ref="AL1219" si="3280">SUM(V1219:V1224)</f>
        <v>2850503</v>
      </c>
      <c r="AM1219" s="17">
        <f t="shared" ref="AM1219" si="3281">AVERAGE(W1219:W1224)</f>
        <v>791.66666666666663</v>
      </c>
      <c r="AN1219" s="11">
        <f t="shared" ref="AN1219" si="3282">AVERAGE(I1219:I1224)</f>
        <v>4.1833333333333336</v>
      </c>
      <c r="AO1219" s="11">
        <f t="shared" ref="AO1219" si="3283">MAX(K1219:K1224)</f>
        <v>4.7</v>
      </c>
      <c r="AP1219" s="13" t="str">
        <f t="shared" ref="AP1219" ca="1" si="3284">INDIRECT(ADDRESS(MATCH(AO1219,K1219:K1224,0)+A1219-1,12))</f>
        <v>SSW</v>
      </c>
      <c r="AQ1219" s="13">
        <f t="shared" ref="AQ1219" ca="1" si="3285">INDIRECT(ADDRESS(MATCH(AO1219,K1219:K1224,0)+A1219-1,13))</f>
        <v>0.44443287037037038</v>
      </c>
      <c r="AR1219" s="11">
        <f t="shared" ref="AR1219" si="3286">MAX(N1219:N1224)</f>
        <v>7.3</v>
      </c>
      <c r="AS1219" s="13" t="str">
        <f t="shared" ref="AS1219" ca="1" si="3287">INDIRECT(ADDRESS(MATCH(AR1219,N1219:N1224,0)+A1219-1,15))</f>
        <v>SSW</v>
      </c>
      <c r="AT1219" s="13">
        <f t="shared" ref="AT1219" ca="1" si="3288">INDIRECT(ADDRESS(MATCH(AR1219,N1219:N1224,0)+A1219-1,16))</f>
        <v>0.43203703703703705</v>
      </c>
    </row>
    <row r="1220" spans="1:46">
      <c r="A1220" s="11">
        <v>1220</v>
      </c>
      <c r="B1220" s="57">
        <v>44935</v>
      </c>
      <c r="C1220" s="54">
        <v>0.4236111111111111</v>
      </c>
      <c r="D1220" s="53">
        <v>14.5</v>
      </c>
      <c r="E1220" s="53">
        <v>14.6</v>
      </c>
      <c r="F1220" s="53">
        <v>0</v>
      </c>
      <c r="G1220" s="53">
        <v>11.9</v>
      </c>
      <c r="H1220" s="53">
        <v>0.22900000000000001</v>
      </c>
      <c r="I1220" s="53">
        <v>3.6</v>
      </c>
      <c r="J1220" s="53" t="s">
        <v>153</v>
      </c>
      <c r="K1220" s="53">
        <v>4.2</v>
      </c>
      <c r="L1220" s="53" t="s">
        <v>153</v>
      </c>
      <c r="M1220" s="54">
        <v>0.41682870370370373</v>
      </c>
      <c r="N1220" s="53">
        <v>5.9</v>
      </c>
      <c r="O1220" s="53" t="s">
        <v>153</v>
      </c>
      <c r="P1220" s="54">
        <v>0.42027777777777775</v>
      </c>
      <c r="Q1220" s="53">
        <v>3.5</v>
      </c>
      <c r="R1220" s="53" t="s">
        <v>156</v>
      </c>
      <c r="S1220" s="53">
        <v>0.8</v>
      </c>
      <c r="T1220" s="53">
        <v>58.4</v>
      </c>
      <c r="U1220" s="53">
        <v>781</v>
      </c>
      <c r="V1220" s="53">
        <v>460262</v>
      </c>
      <c r="W1220" s="53">
        <v>767</v>
      </c>
      <c r="X1220" s="53">
        <v>0.57099999999999995</v>
      </c>
      <c r="Y1220" s="53">
        <v>19.13</v>
      </c>
      <c r="Z1220" s="11">
        <f t="shared" si="3126"/>
        <v>137.4</v>
      </c>
      <c r="AA1220" s="11">
        <f t="shared" si="3127"/>
        <v>10</v>
      </c>
      <c r="AB1220" s="53">
        <f t="shared" si="3128"/>
        <v>0.22937775894494755</v>
      </c>
      <c r="AC1220" s="63" t="s">
        <v>204</v>
      </c>
    </row>
    <row r="1221" spans="1:46">
      <c r="A1221" s="11">
        <v>1221</v>
      </c>
      <c r="B1221" s="57">
        <v>44935</v>
      </c>
      <c r="C1221" s="54">
        <v>0.43055555555555558</v>
      </c>
      <c r="D1221" s="53">
        <v>15</v>
      </c>
      <c r="E1221" s="53">
        <v>14.5</v>
      </c>
      <c r="F1221" s="53">
        <v>0</v>
      </c>
      <c r="G1221" s="53">
        <v>12</v>
      </c>
      <c r="H1221" s="53">
        <v>0.23400000000000001</v>
      </c>
      <c r="I1221" s="53">
        <v>4.2</v>
      </c>
      <c r="J1221" s="53" t="s">
        <v>153</v>
      </c>
      <c r="K1221" s="53">
        <v>4.2</v>
      </c>
      <c r="L1221" s="53" t="s">
        <v>153</v>
      </c>
      <c r="M1221" s="54">
        <v>0.43055555555555558</v>
      </c>
      <c r="N1221" s="53">
        <v>7.2</v>
      </c>
      <c r="O1221" s="53" t="s">
        <v>153</v>
      </c>
      <c r="P1221" s="54">
        <v>0.42664351851851851</v>
      </c>
      <c r="Q1221" s="53">
        <v>3.6</v>
      </c>
      <c r="R1221" s="53" t="s">
        <v>156</v>
      </c>
      <c r="S1221" s="53">
        <v>0.8</v>
      </c>
      <c r="T1221" s="53">
        <v>57.7</v>
      </c>
      <c r="U1221" s="53">
        <v>802</v>
      </c>
      <c r="V1221" s="53">
        <v>469606</v>
      </c>
      <c r="W1221" s="53">
        <v>783</v>
      </c>
      <c r="X1221" s="53">
        <v>0.57099999999999995</v>
      </c>
      <c r="Y1221" s="53">
        <v>19.11</v>
      </c>
      <c r="Z1221" s="11">
        <f t="shared" si="3126"/>
        <v>140.4</v>
      </c>
      <c r="AA1221" s="11">
        <f t="shared" si="3127"/>
        <v>10</v>
      </c>
      <c r="AB1221" s="53">
        <f t="shared" si="3128"/>
        <v>0.22937775894494755</v>
      </c>
      <c r="AC1221" s="63" t="s">
        <v>204</v>
      </c>
    </row>
    <row r="1222" spans="1:46">
      <c r="A1222" s="11">
        <v>1222</v>
      </c>
      <c r="B1222" s="57">
        <v>44935</v>
      </c>
      <c r="C1222" s="54">
        <v>0.4375</v>
      </c>
      <c r="D1222" s="53">
        <v>15.4</v>
      </c>
      <c r="E1222" s="53">
        <v>14.5</v>
      </c>
      <c r="F1222" s="53">
        <v>0</v>
      </c>
      <c r="G1222" s="53">
        <v>12.2</v>
      </c>
      <c r="H1222" s="53">
        <v>0.24199999999999999</v>
      </c>
      <c r="I1222" s="53">
        <v>4.0999999999999996</v>
      </c>
      <c r="J1222" s="53" t="s">
        <v>156</v>
      </c>
      <c r="K1222" s="53">
        <v>4.4000000000000004</v>
      </c>
      <c r="L1222" s="53" t="s">
        <v>153</v>
      </c>
      <c r="M1222" s="54">
        <v>0.43285879629629626</v>
      </c>
      <c r="N1222" s="53">
        <v>7.3</v>
      </c>
      <c r="O1222" s="53" t="s">
        <v>156</v>
      </c>
      <c r="P1222" s="54">
        <v>0.43203703703703705</v>
      </c>
      <c r="Q1222" s="53">
        <v>3.3</v>
      </c>
      <c r="R1222" s="53" t="s">
        <v>159</v>
      </c>
      <c r="S1222" s="53">
        <v>1.1000000000000001</v>
      </c>
      <c r="T1222" s="53">
        <v>57.7</v>
      </c>
      <c r="U1222" s="53">
        <v>826</v>
      </c>
      <c r="V1222" s="53">
        <v>486588</v>
      </c>
      <c r="W1222" s="53">
        <v>811</v>
      </c>
      <c r="X1222" s="53">
        <v>0.57099999999999995</v>
      </c>
      <c r="Y1222" s="53">
        <v>19.100000000000001</v>
      </c>
      <c r="Z1222" s="11">
        <f t="shared" si="3126"/>
        <v>145.19999999999999</v>
      </c>
      <c r="AA1222" s="11">
        <f t="shared" si="3127"/>
        <v>10</v>
      </c>
      <c r="AB1222" s="53">
        <f t="shared" si="3128"/>
        <v>0.22937775894494755</v>
      </c>
      <c r="AC1222" s="63" t="s">
        <v>204</v>
      </c>
    </row>
    <row r="1223" spans="1:46">
      <c r="A1223" s="11">
        <v>1223</v>
      </c>
      <c r="B1223" s="57">
        <v>44935</v>
      </c>
      <c r="C1223" s="54">
        <v>0.44444444444444442</v>
      </c>
      <c r="D1223" s="53">
        <v>15.8</v>
      </c>
      <c r="E1223" s="53">
        <v>14.6</v>
      </c>
      <c r="F1223" s="53">
        <v>0</v>
      </c>
      <c r="G1223" s="53">
        <v>12.2</v>
      </c>
      <c r="H1223" s="53">
        <v>0.245</v>
      </c>
      <c r="I1223" s="53">
        <v>4.7</v>
      </c>
      <c r="J1223" s="53" t="s">
        <v>156</v>
      </c>
      <c r="K1223" s="53">
        <v>4.7</v>
      </c>
      <c r="L1223" s="53" t="s">
        <v>156</v>
      </c>
      <c r="M1223" s="54">
        <v>0.44443287037037038</v>
      </c>
      <c r="N1223" s="53">
        <v>7.1</v>
      </c>
      <c r="O1223" s="53" t="s">
        <v>156</v>
      </c>
      <c r="P1223" s="54">
        <v>0.43949074074074074</v>
      </c>
      <c r="Q1223" s="53">
        <v>3.2</v>
      </c>
      <c r="R1223" s="53" t="s">
        <v>159</v>
      </c>
      <c r="S1223" s="53">
        <v>0.9</v>
      </c>
      <c r="T1223" s="53">
        <v>57</v>
      </c>
      <c r="U1223" s="53">
        <v>819</v>
      </c>
      <c r="V1223" s="53">
        <v>491043</v>
      </c>
      <c r="W1223" s="53">
        <v>818</v>
      </c>
      <c r="X1223" s="53">
        <v>0.57099999999999995</v>
      </c>
      <c r="Y1223" s="53">
        <v>19.100000000000001</v>
      </c>
      <c r="Z1223" s="11">
        <f t="shared" si="3126"/>
        <v>147</v>
      </c>
      <c r="AA1223" s="11">
        <f t="shared" si="3127"/>
        <v>10</v>
      </c>
      <c r="AB1223" s="53">
        <f t="shared" si="3128"/>
        <v>0.22937775894494755</v>
      </c>
      <c r="AC1223" s="63" t="s">
        <v>204</v>
      </c>
    </row>
    <row r="1224" spans="1:46">
      <c r="A1224" s="11">
        <v>1224</v>
      </c>
      <c r="B1224" s="57">
        <v>44935</v>
      </c>
      <c r="C1224" s="54">
        <v>0.4513888888888889</v>
      </c>
      <c r="D1224" s="53">
        <v>16</v>
      </c>
      <c r="E1224" s="53">
        <v>14.6</v>
      </c>
      <c r="F1224" s="53">
        <v>0</v>
      </c>
      <c r="G1224" s="53">
        <v>12.5</v>
      </c>
      <c r="H1224" s="53">
        <v>0.25700000000000001</v>
      </c>
      <c r="I1224" s="53">
        <v>4.3</v>
      </c>
      <c r="J1224" s="53" t="s">
        <v>153</v>
      </c>
      <c r="K1224" s="53">
        <v>4.7</v>
      </c>
      <c r="L1224" s="53" t="s">
        <v>156</v>
      </c>
      <c r="M1224" s="54">
        <v>0.44511574074074073</v>
      </c>
      <c r="N1224" s="53">
        <v>7</v>
      </c>
      <c r="O1224" s="53" t="s">
        <v>153</v>
      </c>
      <c r="P1224" s="54">
        <v>0.45023148148148145</v>
      </c>
      <c r="Q1224" s="53">
        <v>2.7</v>
      </c>
      <c r="R1224" s="53" t="s">
        <v>159</v>
      </c>
      <c r="S1224" s="53">
        <v>1.1000000000000001</v>
      </c>
      <c r="T1224" s="53">
        <v>56.2</v>
      </c>
      <c r="U1224" s="53">
        <v>855</v>
      </c>
      <c r="V1224" s="53">
        <v>514392</v>
      </c>
      <c r="W1224" s="53">
        <v>857</v>
      </c>
      <c r="X1224" s="53">
        <v>0.57099999999999995</v>
      </c>
      <c r="Y1224" s="53">
        <v>19.12</v>
      </c>
      <c r="Z1224" s="11">
        <f t="shared" ref="Z1224:Z1287" si="3289">H1224*3.6/(60)*10*10^3</f>
        <v>154.20000000000002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0.22937775894494755</v>
      </c>
      <c r="AC1224" s="63" t="s">
        <v>204</v>
      </c>
    </row>
    <row r="1225" spans="1:46">
      <c r="A1225" s="11">
        <v>1225</v>
      </c>
      <c r="B1225" s="57">
        <v>44935</v>
      </c>
      <c r="C1225" s="54">
        <v>0.45833333333333331</v>
      </c>
      <c r="D1225" s="53">
        <v>16.2</v>
      </c>
      <c r="E1225" s="53">
        <v>14.1</v>
      </c>
      <c r="F1225" s="53">
        <v>0</v>
      </c>
      <c r="G1225" s="53">
        <v>12.4</v>
      </c>
      <c r="H1225" s="53">
        <v>0.26200000000000001</v>
      </c>
      <c r="I1225" s="53">
        <v>4.7</v>
      </c>
      <c r="J1225" s="53" t="s">
        <v>153</v>
      </c>
      <c r="K1225" s="53">
        <v>5</v>
      </c>
      <c r="L1225" s="53" t="s">
        <v>153</v>
      </c>
      <c r="M1225" s="54">
        <v>0.45666666666666672</v>
      </c>
      <c r="N1225" s="53">
        <v>6.9</v>
      </c>
      <c r="O1225" s="53" t="s">
        <v>156</v>
      </c>
      <c r="P1225" s="54">
        <v>0.45618055555555559</v>
      </c>
      <c r="Q1225" s="53">
        <v>5.3</v>
      </c>
      <c r="R1225" s="53" t="s">
        <v>153</v>
      </c>
      <c r="S1225" s="53">
        <v>0.8</v>
      </c>
      <c r="T1225" s="53">
        <v>57.2</v>
      </c>
      <c r="U1225" s="53">
        <v>892</v>
      </c>
      <c r="V1225" s="53">
        <v>525609</v>
      </c>
      <c r="W1225" s="53">
        <v>876</v>
      </c>
      <c r="X1225" s="53">
        <v>0.57099999999999995</v>
      </c>
      <c r="Y1225" s="53">
        <v>19.03</v>
      </c>
      <c r="Z1225" s="11">
        <f t="shared" si="3289"/>
        <v>157.20000000000002</v>
      </c>
      <c r="AA1225" s="11">
        <f t="shared" si="3290"/>
        <v>10</v>
      </c>
      <c r="AB1225" s="53">
        <f t="shared" si="3291"/>
        <v>0.22937775894494755</v>
      </c>
      <c r="AC1225" s="63" t="s">
        <v>204</v>
      </c>
      <c r="AE1225" s="11">
        <f t="shared" ref="AE1225" si="3292">SUM(F1225:F1230)</f>
        <v>0</v>
      </c>
      <c r="AF1225" s="11">
        <f t="shared" ref="AF1225" si="3293">AVERAGE(AB1225:AB1230)</f>
        <v>0.22937775894494752</v>
      </c>
      <c r="AG1225" s="11">
        <f t="shared" ref="AG1225" si="3294">AVERAGE(G1225:G1230)</f>
        <v>12.833333333333334</v>
      </c>
      <c r="AH1225" s="11" t="e">
        <f t="shared" ref="AH1225" si="3295">AVERAGE(AC1225:AC1230)</f>
        <v>#DIV/0!</v>
      </c>
      <c r="AI1225" s="11">
        <f t="shared" ref="AI1225" si="3296">AVERAGE(T1225:T1230)</f>
        <v>55.833333333333336</v>
      </c>
      <c r="AJ1225" s="11">
        <f t="shared" ref="AJ1225" si="3297">SUMIF(H1225:H1230,"&gt;0",H1225:H1230)</f>
        <v>1.681</v>
      </c>
      <c r="AK1225" s="17">
        <f t="shared" ref="AK1225" si="3298">SUM(AA1225:AA1230)/60</f>
        <v>1</v>
      </c>
      <c r="AL1225" s="17">
        <f t="shared" ref="AL1225" si="3299">SUM(V1225:V1230)</f>
        <v>3384386</v>
      </c>
      <c r="AM1225" s="17">
        <f t="shared" ref="AM1225" si="3300">AVERAGE(W1225:W1230)</f>
        <v>940.16666666666663</v>
      </c>
      <c r="AN1225" s="11">
        <f t="shared" ref="AN1225" si="3301">AVERAGE(I1225:I1230)</f>
        <v>4.4833333333333334</v>
      </c>
      <c r="AO1225" s="11">
        <f t="shared" ref="AO1225" si="3302">MAX(K1225:K1230)</f>
        <v>5.0999999999999996</v>
      </c>
      <c r="AP1225" s="13" t="str">
        <f t="shared" ref="AP1225" ca="1" si="3303">INDIRECT(ADDRESS(MATCH(AO1225,K1225:K1230,0)+A1225-1,12))</f>
        <v>S</v>
      </c>
      <c r="AQ1225" s="13">
        <f t="shared" ref="AQ1225" ca="1" si="3304">INDIRECT(ADDRESS(MATCH(AO1225,K1225:K1230,0)+A1225-1,13))</f>
        <v>0.48789351851851853</v>
      </c>
      <c r="AR1225" s="11">
        <f t="shared" ref="AR1225" si="3305">MAX(N1225:N1230)</f>
        <v>7.8</v>
      </c>
      <c r="AS1225" s="13" t="str">
        <f t="shared" ref="AS1225" ca="1" si="3306">INDIRECT(ADDRESS(MATCH(AR1225,N1225:N1230,0)+A1225-1,15))</f>
        <v>S</v>
      </c>
      <c r="AT1225" s="13">
        <f t="shared" ref="AT1225" ca="1" si="3307">INDIRECT(ADDRESS(MATCH(AR1225,N1225:N1230,0)+A1225-1,16))</f>
        <v>0.46204861111111112</v>
      </c>
    </row>
    <row r="1226" spans="1:46">
      <c r="A1226" s="11">
        <v>1226</v>
      </c>
      <c r="B1226" s="57">
        <v>44935</v>
      </c>
      <c r="C1226" s="54">
        <v>0.46527777777777773</v>
      </c>
      <c r="D1226" s="53">
        <v>16.5</v>
      </c>
      <c r="E1226" s="53">
        <v>14.1</v>
      </c>
      <c r="F1226" s="53">
        <v>0</v>
      </c>
      <c r="G1226" s="53">
        <v>12.9</v>
      </c>
      <c r="H1226" s="53">
        <v>0.27600000000000002</v>
      </c>
      <c r="I1226" s="53">
        <v>4.7</v>
      </c>
      <c r="J1226" s="53" t="s">
        <v>153</v>
      </c>
      <c r="K1226" s="53">
        <v>4.8</v>
      </c>
      <c r="L1226" s="53" t="s">
        <v>153</v>
      </c>
      <c r="M1226" s="54">
        <v>0.46270833333333333</v>
      </c>
      <c r="N1226" s="53">
        <v>7.8</v>
      </c>
      <c r="O1226" s="53" t="s">
        <v>153</v>
      </c>
      <c r="P1226" s="54">
        <v>0.46204861111111112</v>
      </c>
      <c r="Q1226" s="53">
        <v>4.9000000000000004</v>
      </c>
      <c r="R1226" s="53" t="s">
        <v>153</v>
      </c>
      <c r="S1226" s="53">
        <v>1.3</v>
      </c>
      <c r="T1226" s="53">
        <v>55.5</v>
      </c>
      <c r="U1226" s="53">
        <v>959</v>
      </c>
      <c r="V1226" s="53">
        <v>554341</v>
      </c>
      <c r="W1226" s="53">
        <v>924</v>
      </c>
      <c r="X1226" s="53">
        <v>0.57099999999999995</v>
      </c>
      <c r="Y1226" s="53">
        <v>19</v>
      </c>
      <c r="Z1226" s="11">
        <f t="shared" si="3289"/>
        <v>165.60000000000002</v>
      </c>
      <c r="AA1226" s="11">
        <f t="shared" si="3290"/>
        <v>10</v>
      </c>
      <c r="AB1226" s="53">
        <f t="shared" si="3291"/>
        <v>0.22937775894494755</v>
      </c>
      <c r="AC1226" s="63" t="s">
        <v>204</v>
      </c>
    </row>
    <row r="1227" spans="1:46">
      <c r="A1227" s="11">
        <v>1227</v>
      </c>
      <c r="B1227" s="57">
        <v>44935</v>
      </c>
      <c r="C1227" s="54">
        <v>0.47222222222222227</v>
      </c>
      <c r="D1227" s="53">
        <v>16.7</v>
      </c>
      <c r="E1227" s="53">
        <v>14.1</v>
      </c>
      <c r="F1227" s="53">
        <v>0</v>
      </c>
      <c r="G1227" s="53">
        <v>12.8</v>
      </c>
      <c r="H1227" s="53">
        <v>0.28399999999999997</v>
      </c>
      <c r="I1227" s="53">
        <v>3.9</v>
      </c>
      <c r="J1227" s="53" t="s">
        <v>156</v>
      </c>
      <c r="K1227" s="53">
        <v>4.9000000000000004</v>
      </c>
      <c r="L1227" s="53" t="s">
        <v>153</v>
      </c>
      <c r="M1227" s="54">
        <v>0.46584490740740742</v>
      </c>
      <c r="N1227" s="53">
        <v>7</v>
      </c>
      <c r="O1227" s="53" t="s">
        <v>153</v>
      </c>
      <c r="P1227" s="54">
        <v>0.46546296296296297</v>
      </c>
      <c r="Q1227" s="53">
        <v>3</v>
      </c>
      <c r="R1227" s="53" t="s">
        <v>156</v>
      </c>
      <c r="S1227" s="53">
        <v>1</v>
      </c>
      <c r="T1227" s="53">
        <v>54.5</v>
      </c>
      <c r="U1227" s="53">
        <v>957</v>
      </c>
      <c r="V1227" s="53">
        <v>574567</v>
      </c>
      <c r="W1227" s="53">
        <v>958</v>
      </c>
      <c r="X1227" s="53">
        <v>0.57099999999999995</v>
      </c>
      <c r="Y1227" s="53">
        <v>19</v>
      </c>
      <c r="Z1227" s="11">
        <f t="shared" si="3289"/>
        <v>170.4</v>
      </c>
      <c r="AA1227" s="11">
        <f t="shared" si="3290"/>
        <v>10</v>
      </c>
      <c r="AB1227" s="53">
        <f t="shared" si="3291"/>
        <v>0.22937775894494755</v>
      </c>
      <c r="AC1227" s="63" t="s">
        <v>204</v>
      </c>
    </row>
    <row r="1228" spans="1:46">
      <c r="A1228" s="11">
        <v>1228</v>
      </c>
      <c r="B1228" s="57">
        <v>44935</v>
      </c>
      <c r="C1228" s="54">
        <v>0.47916666666666669</v>
      </c>
      <c r="D1228" s="53">
        <v>17</v>
      </c>
      <c r="E1228" s="53">
        <v>14.1</v>
      </c>
      <c r="F1228" s="53">
        <v>0</v>
      </c>
      <c r="G1228" s="53">
        <v>13</v>
      </c>
      <c r="H1228" s="53">
        <v>0.28399999999999997</v>
      </c>
      <c r="I1228" s="53">
        <v>4.0999999999999996</v>
      </c>
      <c r="J1228" s="53" t="s">
        <v>156</v>
      </c>
      <c r="K1228" s="53">
        <v>4.2</v>
      </c>
      <c r="L1228" s="53" t="s">
        <v>156</v>
      </c>
      <c r="M1228" s="54">
        <v>0.47799768518518521</v>
      </c>
      <c r="N1228" s="53">
        <v>6.9</v>
      </c>
      <c r="O1228" s="53" t="s">
        <v>156</v>
      </c>
      <c r="P1228" s="54">
        <v>0.47540509259259256</v>
      </c>
      <c r="Q1228" s="53">
        <v>3.8</v>
      </c>
      <c r="R1228" s="53" t="s">
        <v>156</v>
      </c>
      <c r="S1228" s="53">
        <v>1</v>
      </c>
      <c r="T1228" s="53">
        <v>56</v>
      </c>
      <c r="U1228" s="53">
        <v>952</v>
      </c>
      <c r="V1228" s="53">
        <v>573893</v>
      </c>
      <c r="W1228" s="53">
        <v>956</v>
      </c>
      <c r="X1228" s="53">
        <v>0.57099999999999995</v>
      </c>
      <c r="Y1228" s="53">
        <v>18.989999999999998</v>
      </c>
      <c r="Z1228" s="11">
        <f t="shared" si="3289"/>
        <v>170.4</v>
      </c>
      <c r="AA1228" s="11">
        <f t="shared" si="3290"/>
        <v>10</v>
      </c>
      <c r="AB1228" s="53">
        <f t="shared" si="3291"/>
        <v>0.22937775894494755</v>
      </c>
      <c r="AC1228" s="63" t="s">
        <v>204</v>
      </c>
    </row>
    <row r="1229" spans="1:46">
      <c r="A1229" s="11">
        <v>1229</v>
      </c>
      <c r="B1229" s="57">
        <v>44935</v>
      </c>
      <c r="C1229" s="54">
        <v>0.4861111111111111</v>
      </c>
      <c r="D1229" s="53">
        <v>17.100000000000001</v>
      </c>
      <c r="E1229" s="53">
        <v>14.1</v>
      </c>
      <c r="F1229" s="53">
        <v>0</v>
      </c>
      <c r="G1229" s="53">
        <v>12.8</v>
      </c>
      <c r="H1229" s="53">
        <v>0.28299999999999997</v>
      </c>
      <c r="I1229" s="53">
        <v>4.8</v>
      </c>
      <c r="J1229" s="53" t="s">
        <v>156</v>
      </c>
      <c r="K1229" s="53">
        <v>4.8</v>
      </c>
      <c r="L1229" s="53" t="s">
        <v>156</v>
      </c>
      <c r="M1229" s="54">
        <v>0.4861111111111111</v>
      </c>
      <c r="N1229" s="53">
        <v>7.3</v>
      </c>
      <c r="O1229" s="53" t="s">
        <v>156</v>
      </c>
      <c r="P1229" s="54">
        <v>0.48245370370370372</v>
      </c>
      <c r="Q1229" s="53">
        <v>5.2</v>
      </c>
      <c r="R1229" s="53" t="s">
        <v>153</v>
      </c>
      <c r="S1229" s="53">
        <v>1</v>
      </c>
      <c r="T1229" s="53">
        <v>55.7</v>
      </c>
      <c r="U1229" s="53">
        <v>970</v>
      </c>
      <c r="V1229" s="53">
        <v>569105</v>
      </c>
      <c r="W1229" s="53">
        <v>949</v>
      </c>
      <c r="X1229" s="53">
        <v>0.57099999999999995</v>
      </c>
      <c r="Y1229" s="53">
        <v>19</v>
      </c>
      <c r="Z1229" s="11">
        <f t="shared" si="3289"/>
        <v>169.79999999999998</v>
      </c>
      <c r="AA1229" s="11">
        <f t="shared" si="3290"/>
        <v>10</v>
      </c>
      <c r="AB1229" s="53">
        <f t="shared" si="3291"/>
        <v>0.22937775894494755</v>
      </c>
      <c r="AC1229" s="63" t="s">
        <v>204</v>
      </c>
    </row>
    <row r="1230" spans="1:46">
      <c r="A1230" s="11">
        <v>1230</v>
      </c>
      <c r="B1230" s="57">
        <v>44935</v>
      </c>
      <c r="C1230" s="54">
        <v>0.49305555555555558</v>
      </c>
      <c r="D1230" s="53">
        <v>17.3</v>
      </c>
      <c r="E1230" s="53">
        <v>14</v>
      </c>
      <c r="F1230" s="53">
        <v>0</v>
      </c>
      <c r="G1230" s="53">
        <v>13.1</v>
      </c>
      <c r="H1230" s="53">
        <v>0.29199999999999998</v>
      </c>
      <c r="I1230" s="53">
        <v>4.7</v>
      </c>
      <c r="J1230" s="53" t="s">
        <v>156</v>
      </c>
      <c r="K1230" s="53">
        <v>5.0999999999999996</v>
      </c>
      <c r="L1230" s="53" t="s">
        <v>153</v>
      </c>
      <c r="M1230" s="54">
        <v>0.48789351851851853</v>
      </c>
      <c r="N1230" s="53">
        <v>7.5</v>
      </c>
      <c r="O1230" s="53" t="s">
        <v>153</v>
      </c>
      <c r="P1230" s="54">
        <v>0.48738425925925927</v>
      </c>
      <c r="Q1230" s="53">
        <v>2.9</v>
      </c>
      <c r="R1230" s="53" t="s">
        <v>160</v>
      </c>
      <c r="S1230" s="53">
        <v>1</v>
      </c>
      <c r="T1230" s="53">
        <v>56.1</v>
      </c>
      <c r="U1230" s="53">
        <v>986</v>
      </c>
      <c r="V1230" s="53">
        <v>586871</v>
      </c>
      <c r="W1230" s="53">
        <v>978</v>
      </c>
      <c r="X1230" s="53">
        <v>0.57099999999999995</v>
      </c>
      <c r="Y1230" s="53">
        <v>19.02</v>
      </c>
      <c r="Z1230" s="11">
        <f t="shared" si="3289"/>
        <v>175.19999999999996</v>
      </c>
      <c r="AA1230" s="11">
        <f t="shared" si="3290"/>
        <v>10</v>
      </c>
      <c r="AB1230" s="53">
        <f t="shared" si="3291"/>
        <v>0.22937775894494755</v>
      </c>
      <c r="AC1230" s="63" t="s">
        <v>204</v>
      </c>
    </row>
    <row r="1231" spans="1:46">
      <c r="A1231" s="11">
        <v>1231</v>
      </c>
      <c r="B1231" s="57">
        <v>44935</v>
      </c>
      <c r="C1231" s="54">
        <v>0.5</v>
      </c>
      <c r="D1231" s="53">
        <v>17.399999999999999</v>
      </c>
      <c r="E1231" s="53">
        <v>14.1</v>
      </c>
      <c r="F1231" s="53">
        <v>0</v>
      </c>
      <c r="G1231" s="53">
        <v>13.4</v>
      </c>
      <c r="H1231" s="53">
        <v>0.29499999999999998</v>
      </c>
      <c r="I1231" s="53">
        <v>3.8</v>
      </c>
      <c r="J1231" s="53" t="s">
        <v>156</v>
      </c>
      <c r="K1231" s="53">
        <v>4.7</v>
      </c>
      <c r="L1231" s="53" t="s">
        <v>156</v>
      </c>
      <c r="M1231" s="54">
        <v>0.49306712962962962</v>
      </c>
      <c r="N1231" s="53">
        <v>7</v>
      </c>
      <c r="O1231" s="53" t="s">
        <v>160</v>
      </c>
      <c r="P1231" s="54">
        <v>0.49623842592592587</v>
      </c>
      <c r="Q1231" s="53">
        <v>3.1</v>
      </c>
      <c r="R1231" s="53" t="s">
        <v>156</v>
      </c>
      <c r="S1231" s="53">
        <v>1</v>
      </c>
      <c r="T1231" s="53">
        <v>54.9</v>
      </c>
      <c r="U1231" s="53">
        <v>989</v>
      </c>
      <c r="V1231" s="53">
        <v>594653</v>
      </c>
      <c r="W1231" s="53">
        <v>991</v>
      </c>
      <c r="X1231" s="53">
        <v>0.57099999999999995</v>
      </c>
      <c r="Y1231" s="53">
        <v>19</v>
      </c>
      <c r="Z1231" s="11">
        <f t="shared" si="3289"/>
        <v>177</v>
      </c>
      <c r="AA1231" s="11">
        <f t="shared" si="3290"/>
        <v>10</v>
      </c>
      <c r="AB1231" s="53">
        <f t="shared" si="3291"/>
        <v>0.22937775894494755</v>
      </c>
      <c r="AC1231" s="63" t="s">
        <v>204</v>
      </c>
      <c r="AE1231" s="11">
        <f t="shared" ref="AE1231" si="3308">SUM(F1231:F1236)</f>
        <v>0</v>
      </c>
      <c r="AF1231" s="11">
        <f t="shared" ref="AF1231" si="3309">AVERAGE(AB1231:AB1236)</f>
        <v>0.22892559129628531</v>
      </c>
      <c r="AG1231" s="11">
        <f t="shared" ref="AG1231" si="3310">AVERAGE(G1231:G1236)</f>
        <v>13.466666666666667</v>
      </c>
      <c r="AH1231" s="11" t="e">
        <f t="shared" ref="AH1231" si="3311">AVERAGE(AC1231:AC1236)</f>
        <v>#DIV/0!</v>
      </c>
      <c r="AI1231" s="11">
        <f t="shared" ref="AI1231" si="3312">AVERAGE(T1231:T1236)</f>
        <v>54.533333333333331</v>
      </c>
      <c r="AJ1231" s="11">
        <f t="shared" ref="AJ1231" si="3313">SUMIF(H1231:H1236,"&gt;0",H1231:H1236)</f>
        <v>1.758</v>
      </c>
      <c r="AK1231" s="17">
        <f t="shared" ref="AK1231" si="3314">SUM(AA1231:AA1236)/60</f>
        <v>1</v>
      </c>
      <c r="AL1231" s="17">
        <f t="shared" ref="AL1231" si="3315">SUM(V1231:V1236)</f>
        <v>3554426</v>
      </c>
      <c r="AM1231" s="17">
        <f t="shared" ref="AM1231" si="3316">AVERAGE(W1231:W1236)</f>
        <v>987.33333333333337</v>
      </c>
      <c r="AN1231" s="11">
        <f t="shared" ref="AN1231" si="3317">AVERAGE(I1231:I1236)</f>
        <v>4</v>
      </c>
      <c r="AO1231" s="11">
        <f t="shared" ref="AO1231" si="3318">MAX(K1231:K1236)</f>
        <v>5</v>
      </c>
      <c r="AP1231" s="13" t="str">
        <f t="shared" ref="AP1231" ca="1" si="3319">INDIRECT(ADDRESS(MATCH(AO1231,K1231:K1236,0)+A1231-1,12))</f>
        <v>SSW</v>
      </c>
      <c r="AQ1231" s="13">
        <f t="shared" ref="AQ1231" ca="1" si="3320">INDIRECT(ADDRESS(MATCH(AO1231,K1231:K1236,0)+A1231-1,13))</f>
        <v>0.52798611111111116</v>
      </c>
      <c r="AR1231" s="11">
        <f t="shared" ref="AR1231" si="3321">MAX(N1231:N1236)</f>
        <v>7.8</v>
      </c>
      <c r="AS1231" s="13" t="str">
        <f t="shared" ref="AS1231" ca="1" si="3322">INDIRECT(ADDRESS(MATCH(AR1231,N1231:N1236,0)+A1231-1,15))</f>
        <v>S</v>
      </c>
      <c r="AT1231" s="13">
        <f t="shared" ref="AT1231" ca="1" si="3323">INDIRECT(ADDRESS(MATCH(AR1231,N1231:N1236,0)+A1231-1,16))</f>
        <v>0.52736111111111106</v>
      </c>
    </row>
    <row r="1232" spans="1:46">
      <c r="A1232" s="11">
        <v>1232</v>
      </c>
      <c r="B1232" s="57">
        <v>44935</v>
      </c>
      <c r="C1232" s="54">
        <v>0.50694444444444442</v>
      </c>
      <c r="D1232" s="53">
        <v>17.5</v>
      </c>
      <c r="E1232" s="53">
        <v>14.1</v>
      </c>
      <c r="F1232" s="53">
        <v>0</v>
      </c>
      <c r="G1232" s="53">
        <v>13.2</v>
      </c>
      <c r="H1232" s="53">
        <v>0.29299999999999998</v>
      </c>
      <c r="I1232" s="53">
        <v>3.8</v>
      </c>
      <c r="J1232" s="53" t="s">
        <v>160</v>
      </c>
      <c r="K1232" s="53">
        <v>4.0999999999999996</v>
      </c>
      <c r="L1232" s="53" t="s">
        <v>156</v>
      </c>
      <c r="M1232" s="54">
        <v>0.50259259259259259</v>
      </c>
      <c r="N1232" s="53">
        <v>7</v>
      </c>
      <c r="O1232" s="53" t="s">
        <v>160</v>
      </c>
      <c r="P1232" s="54">
        <v>0.50444444444444447</v>
      </c>
      <c r="Q1232" s="53">
        <v>3.3</v>
      </c>
      <c r="R1232" s="53" t="s">
        <v>160</v>
      </c>
      <c r="S1232" s="53">
        <v>1.1000000000000001</v>
      </c>
      <c r="T1232" s="53">
        <v>56.5</v>
      </c>
      <c r="U1232" s="53">
        <v>1011</v>
      </c>
      <c r="V1232" s="53">
        <v>594062</v>
      </c>
      <c r="W1232" s="53">
        <v>990</v>
      </c>
      <c r="X1232" s="53">
        <v>0.56999999999999995</v>
      </c>
      <c r="Y1232" s="53">
        <v>18.989999999999998</v>
      </c>
      <c r="Z1232" s="11">
        <f t="shared" si="3289"/>
        <v>175.79999999999998</v>
      </c>
      <c r="AA1232" s="11">
        <f t="shared" si="3290"/>
        <v>10</v>
      </c>
      <c r="AB1232" s="53">
        <f t="shared" si="3291"/>
        <v>0.22883515776655289</v>
      </c>
      <c r="AC1232" s="63" t="s">
        <v>204</v>
      </c>
    </row>
    <row r="1233" spans="1:46">
      <c r="A1233" s="11">
        <v>1233</v>
      </c>
      <c r="B1233" s="57">
        <v>44935</v>
      </c>
      <c r="C1233" s="54">
        <v>0.51388888888888895</v>
      </c>
      <c r="D1233" s="53">
        <v>17.600000000000001</v>
      </c>
      <c r="E1233" s="53">
        <v>14.1</v>
      </c>
      <c r="F1233" s="53">
        <v>0</v>
      </c>
      <c r="G1233" s="53">
        <v>13.6</v>
      </c>
      <c r="H1233" s="53">
        <v>0.29699999999999999</v>
      </c>
      <c r="I1233" s="53">
        <v>3.3</v>
      </c>
      <c r="J1233" s="53" t="s">
        <v>160</v>
      </c>
      <c r="K1233" s="53">
        <v>3.8</v>
      </c>
      <c r="L1233" s="53" t="s">
        <v>160</v>
      </c>
      <c r="M1233" s="54">
        <v>0.50717592592592597</v>
      </c>
      <c r="N1233" s="53">
        <v>5.7</v>
      </c>
      <c r="O1233" s="53" t="s">
        <v>156</v>
      </c>
      <c r="P1233" s="54">
        <v>0.51001157407407405</v>
      </c>
      <c r="Q1233" s="53">
        <v>3.1</v>
      </c>
      <c r="R1233" s="53" t="s">
        <v>161</v>
      </c>
      <c r="S1233" s="53">
        <v>0.9</v>
      </c>
      <c r="T1233" s="53">
        <v>56.5</v>
      </c>
      <c r="U1233" s="53">
        <v>996</v>
      </c>
      <c r="V1233" s="53">
        <v>597981</v>
      </c>
      <c r="W1233" s="53">
        <v>997</v>
      </c>
      <c r="X1233" s="53">
        <v>0.56999999999999995</v>
      </c>
      <c r="Y1233" s="53">
        <v>18.989999999999998</v>
      </c>
      <c r="Z1233" s="11">
        <f t="shared" si="3289"/>
        <v>178.2</v>
      </c>
      <c r="AA1233" s="11">
        <f t="shared" si="3290"/>
        <v>10</v>
      </c>
      <c r="AB1233" s="53">
        <f t="shared" si="3291"/>
        <v>0.22883515776655289</v>
      </c>
      <c r="AC1233" s="63" t="s">
        <v>204</v>
      </c>
    </row>
    <row r="1234" spans="1:46">
      <c r="A1234" s="11">
        <v>1234</v>
      </c>
      <c r="B1234" s="57">
        <v>44935</v>
      </c>
      <c r="C1234" s="54">
        <v>0.52083333333333337</v>
      </c>
      <c r="D1234" s="53">
        <v>17.7</v>
      </c>
      <c r="E1234" s="53">
        <v>14</v>
      </c>
      <c r="F1234" s="53">
        <v>0</v>
      </c>
      <c r="G1234" s="53">
        <v>13.6</v>
      </c>
      <c r="H1234" s="53">
        <v>0.29399999999999998</v>
      </c>
      <c r="I1234" s="53">
        <v>4.2</v>
      </c>
      <c r="J1234" s="53" t="s">
        <v>156</v>
      </c>
      <c r="K1234" s="53">
        <v>4.2</v>
      </c>
      <c r="L1234" s="53" t="s">
        <v>156</v>
      </c>
      <c r="M1234" s="54">
        <v>0.52083333333333337</v>
      </c>
      <c r="N1234" s="53">
        <v>7.2</v>
      </c>
      <c r="O1234" s="53" t="s">
        <v>153</v>
      </c>
      <c r="P1234" s="54">
        <v>0.51531249999999995</v>
      </c>
      <c r="Q1234" s="53">
        <v>5.8</v>
      </c>
      <c r="R1234" s="53" t="s">
        <v>156</v>
      </c>
      <c r="S1234" s="53">
        <v>0.9</v>
      </c>
      <c r="T1234" s="53">
        <v>53.4</v>
      </c>
      <c r="U1234" s="53">
        <v>973</v>
      </c>
      <c r="V1234" s="53">
        <v>594758</v>
      </c>
      <c r="W1234" s="53">
        <v>991</v>
      </c>
      <c r="X1234" s="53">
        <v>0.56999999999999995</v>
      </c>
      <c r="Y1234" s="53">
        <v>18.96</v>
      </c>
      <c r="Z1234" s="11">
        <f t="shared" si="3289"/>
        <v>176.4</v>
      </c>
      <c r="AA1234" s="11">
        <f t="shared" si="3290"/>
        <v>10</v>
      </c>
      <c r="AB1234" s="53">
        <f t="shared" si="3291"/>
        <v>0.22883515776655289</v>
      </c>
      <c r="AC1234" s="63" t="s">
        <v>204</v>
      </c>
    </row>
    <row r="1235" spans="1:46">
      <c r="A1235" s="11">
        <v>1235</v>
      </c>
      <c r="B1235" s="57">
        <v>44935</v>
      </c>
      <c r="C1235" s="54">
        <v>0.52777777777777779</v>
      </c>
      <c r="D1235" s="53">
        <v>17.7</v>
      </c>
      <c r="E1235" s="53">
        <v>14</v>
      </c>
      <c r="F1235" s="53">
        <v>0</v>
      </c>
      <c r="G1235" s="53">
        <v>13.4</v>
      </c>
      <c r="H1235" s="53">
        <v>0.28899999999999998</v>
      </c>
      <c r="I1235" s="53">
        <v>4.9000000000000004</v>
      </c>
      <c r="J1235" s="53" t="s">
        <v>156</v>
      </c>
      <c r="K1235" s="53">
        <v>4.9000000000000004</v>
      </c>
      <c r="L1235" s="53" t="s">
        <v>156</v>
      </c>
      <c r="M1235" s="54">
        <v>0.52756944444444442</v>
      </c>
      <c r="N1235" s="53">
        <v>7.8</v>
      </c>
      <c r="O1235" s="53" t="s">
        <v>153</v>
      </c>
      <c r="P1235" s="54">
        <v>0.52736111111111106</v>
      </c>
      <c r="Q1235" s="53">
        <v>7</v>
      </c>
      <c r="R1235" s="53" t="s">
        <v>156</v>
      </c>
      <c r="S1235" s="53">
        <v>1</v>
      </c>
      <c r="T1235" s="53">
        <v>53.2</v>
      </c>
      <c r="U1235" s="53">
        <v>981</v>
      </c>
      <c r="V1235" s="53">
        <v>586800</v>
      </c>
      <c r="W1235" s="53">
        <v>978</v>
      </c>
      <c r="X1235" s="53">
        <v>0.56999999999999995</v>
      </c>
      <c r="Y1235" s="53">
        <v>18.96</v>
      </c>
      <c r="Z1235" s="11">
        <f t="shared" si="3289"/>
        <v>173.4</v>
      </c>
      <c r="AA1235" s="11">
        <f t="shared" si="3290"/>
        <v>10</v>
      </c>
      <c r="AB1235" s="53">
        <f t="shared" si="3291"/>
        <v>0.22883515776655289</v>
      </c>
      <c r="AC1235" s="63" t="s">
        <v>204</v>
      </c>
    </row>
    <row r="1236" spans="1:46">
      <c r="A1236" s="11">
        <v>1236</v>
      </c>
      <c r="B1236" s="57">
        <v>44935</v>
      </c>
      <c r="C1236" s="54">
        <v>0.53472222222222221</v>
      </c>
      <c r="D1236" s="53">
        <v>17.7</v>
      </c>
      <c r="E1236" s="53">
        <v>14</v>
      </c>
      <c r="F1236" s="53">
        <v>0</v>
      </c>
      <c r="G1236" s="53">
        <v>13.6</v>
      </c>
      <c r="H1236" s="53">
        <v>0.28999999999999998</v>
      </c>
      <c r="I1236" s="53">
        <v>4</v>
      </c>
      <c r="J1236" s="53" t="s">
        <v>156</v>
      </c>
      <c r="K1236" s="53">
        <v>5</v>
      </c>
      <c r="L1236" s="53" t="s">
        <v>156</v>
      </c>
      <c r="M1236" s="54">
        <v>0.52798611111111116</v>
      </c>
      <c r="N1236" s="53">
        <v>6.6</v>
      </c>
      <c r="O1236" s="53" t="s">
        <v>156</v>
      </c>
      <c r="P1236" s="54">
        <v>0.52778935185185183</v>
      </c>
      <c r="Q1236" s="53">
        <v>4</v>
      </c>
      <c r="R1236" s="53" t="s">
        <v>160</v>
      </c>
      <c r="S1236" s="53">
        <v>0.9</v>
      </c>
      <c r="T1236" s="53">
        <v>52.7</v>
      </c>
      <c r="U1236" s="53">
        <v>972</v>
      </c>
      <c r="V1236" s="53">
        <v>586172</v>
      </c>
      <c r="W1236" s="53">
        <v>977</v>
      </c>
      <c r="X1236" s="53">
        <v>0.56999999999999995</v>
      </c>
      <c r="Y1236" s="53">
        <v>18.940000000000001</v>
      </c>
      <c r="Z1236" s="11">
        <f t="shared" si="3289"/>
        <v>174.00000000000003</v>
      </c>
      <c r="AA1236" s="11">
        <f t="shared" si="3290"/>
        <v>10</v>
      </c>
      <c r="AB1236" s="53">
        <f t="shared" si="3291"/>
        <v>0.22883515776655289</v>
      </c>
      <c r="AC1236" s="63" t="s">
        <v>204</v>
      </c>
    </row>
    <row r="1237" spans="1:46">
      <c r="A1237" s="11">
        <v>1237</v>
      </c>
      <c r="B1237" s="57">
        <v>44935</v>
      </c>
      <c r="C1237" s="54">
        <v>0.54166666666666663</v>
      </c>
      <c r="D1237" s="53">
        <v>17.600000000000001</v>
      </c>
      <c r="E1237" s="53">
        <v>14</v>
      </c>
      <c r="F1237" s="53">
        <v>0</v>
      </c>
      <c r="G1237" s="53">
        <v>13.8</v>
      </c>
      <c r="H1237" s="53">
        <v>0.28100000000000003</v>
      </c>
      <c r="I1237" s="53">
        <v>4.5</v>
      </c>
      <c r="J1237" s="53" t="s">
        <v>156</v>
      </c>
      <c r="K1237" s="53">
        <v>4.5</v>
      </c>
      <c r="L1237" s="53" t="s">
        <v>156</v>
      </c>
      <c r="M1237" s="54">
        <v>0.54116898148148151</v>
      </c>
      <c r="N1237" s="53">
        <v>7.3</v>
      </c>
      <c r="O1237" s="53" t="s">
        <v>153</v>
      </c>
      <c r="P1237" s="54">
        <v>0.5372569444444445</v>
      </c>
      <c r="Q1237" s="53">
        <v>4.7</v>
      </c>
      <c r="R1237" s="53" t="s">
        <v>160</v>
      </c>
      <c r="S1237" s="53">
        <v>1</v>
      </c>
      <c r="T1237" s="53">
        <v>52.7</v>
      </c>
      <c r="U1237" s="53">
        <v>944</v>
      </c>
      <c r="V1237" s="53">
        <v>571935</v>
      </c>
      <c r="W1237" s="53">
        <v>953</v>
      </c>
      <c r="X1237" s="53">
        <v>0.56999999999999995</v>
      </c>
      <c r="Y1237" s="53">
        <v>18.95</v>
      </c>
      <c r="Z1237" s="11">
        <f t="shared" si="3289"/>
        <v>168.6</v>
      </c>
      <c r="AA1237" s="11">
        <f t="shared" si="3290"/>
        <v>10</v>
      </c>
      <c r="AB1237" s="53">
        <f t="shared" si="3291"/>
        <v>0.22883515776655289</v>
      </c>
      <c r="AC1237" s="63" t="s">
        <v>204</v>
      </c>
      <c r="AE1237" s="11">
        <f t="shared" ref="AE1237" si="3324">SUM(F1237:F1242)</f>
        <v>0</v>
      </c>
      <c r="AF1237" s="11">
        <f t="shared" ref="AF1237" si="3325">AVERAGE(AB1237:AB1242)</f>
        <v>0.22883515776655286</v>
      </c>
      <c r="AG1237" s="11">
        <f t="shared" ref="AG1237" si="3326">AVERAGE(G1237:G1242)</f>
        <v>13.816666666666668</v>
      </c>
      <c r="AH1237" s="11" t="e">
        <f t="shared" ref="AH1237" si="3327">AVERAGE(AC1237:AC1242)</f>
        <v>#DIV/0!</v>
      </c>
      <c r="AI1237" s="11">
        <f t="shared" ref="AI1237" si="3328">AVERAGE(T1237:T1242)</f>
        <v>52.4</v>
      </c>
      <c r="AJ1237" s="11">
        <f t="shared" ref="AJ1237" si="3329">SUMIF(H1237:H1242,"&gt;0",H1237:H1242)</f>
        <v>1.5979999999999999</v>
      </c>
      <c r="AK1237" s="17">
        <f t="shared" ref="AK1237" si="3330">SUM(AA1237:AA1242)/60</f>
        <v>1</v>
      </c>
      <c r="AL1237" s="17">
        <f t="shared" ref="AL1237" si="3331">SUM(V1237:V1242)</f>
        <v>3279293</v>
      </c>
      <c r="AM1237" s="17">
        <f t="shared" ref="AM1237" si="3332">AVERAGE(W1237:W1242)</f>
        <v>910.66666666666663</v>
      </c>
      <c r="AN1237" s="11">
        <f t="shared" ref="AN1237" si="3333">AVERAGE(I1237:I1242)</f>
        <v>4.2333333333333334</v>
      </c>
      <c r="AO1237" s="11">
        <f t="shared" ref="AO1237" si="3334">MAX(K1237:K1242)</f>
        <v>4.9000000000000004</v>
      </c>
      <c r="AP1237" s="13" t="str">
        <f t="shared" ref="AP1237" ca="1" si="3335">INDIRECT(ADDRESS(MATCH(AO1237,K1237:K1242,0)+A1237-1,12))</f>
        <v>SSW</v>
      </c>
      <c r="AQ1237" s="13">
        <f t="shared" ref="AQ1237" ca="1" si="3336">INDIRECT(ADDRESS(MATCH(AO1237,K1237:K1242,0)+A1237-1,13))</f>
        <v>0.55425925925925923</v>
      </c>
      <c r="AR1237" s="11">
        <f t="shared" ref="AR1237" si="3337">MAX(N1237:N1242)</f>
        <v>7.7</v>
      </c>
      <c r="AS1237" s="13" t="str">
        <f t="shared" ref="AS1237" ca="1" si="3338">INDIRECT(ADDRESS(MATCH(AR1237,N1237:N1242,0)+A1237-1,15))</f>
        <v>S</v>
      </c>
      <c r="AT1237" s="13">
        <f t="shared" ref="AT1237" ca="1" si="3339">INDIRECT(ADDRESS(MATCH(AR1237,N1237:N1242,0)+A1237-1,16))</f>
        <v>0.54609953703703706</v>
      </c>
    </row>
    <row r="1238" spans="1:46">
      <c r="A1238" s="11">
        <v>1238</v>
      </c>
      <c r="B1238" s="57">
        <v>44935</v>
      </c>
      <c r="C1238" s="54">
        <v>0.54861111111111105</v>
      </c>
      <c r="D1238" s="53">
        <v>17.600000000000001</v>
      </c>
      <c r="E1238" s="53">
        <v>14</v>
      </c>
      <c r="F1238" s="53">
        <v>0</v>
      </c>
      <c r="G1238" s="53">
        <v>13.6</v>
      </c>
      <c r="H1238" s="53">
        <v>0.27700000000000002</v>
      </c>
      <c r="I1238" s="53">
        <v>4</v>
      </c>
      <c r="J1238" s="53" t="s">
        <v>156</v>
      </c>
      <c r="K1238" s="53">
        <v>4.5999999999999996</v>
      </c>
      <c r="L1238" s="53" t="s">
        <v>156</v>
      </c>
      <c r="M1238" s="54">
        <v>0.5428587962962963</v>
      </c>
      <c r="N1238" s="53">
        <v>7.7</v>
      </c>
      <c r="O1238" s="53" t="s">
        <v>153</v>
      </c>
      <c r="P1238" s="54">
        <v>0.54609953703703706</v>
      </c>
      <c r="Q1238" s="53">
        <v>5.0999999999999996</v>
      </c>
      <c r="R1238" s="53" t="s">
        <v>160</v>
      </c>
      <c r="S1238" s="53">
        <v>1.1000000000000001</v>
      </c>
      <c r="T1238" s="53">
        <v>51.5</v>
      </c>
      <c r="U1238" s="53">
        <v>945</v>
      </c>
      <c r="V1238" s="53">
        <v>566017</v>
      </c>
      <c r="W1238" s="53">
        <v>943</v>
      </c>
      <c r="X1238" s="53">
        <v>0.56999999999999995</v>
      </c>
      <c r="Y1238" s="53">
        <v>18.920000000000002</v>
      </c>
      <c r="Z1238" s="11">
        <f t="shared" si="3289"/>
        <v>166.20000000000002</v>
      </c>
      <c r="AA1238" s="11">
        <f t="shared" si="3290"/>
        <v>10</v>
      </c>
      <c r="AB1238" s="53">
        <f t="shared" si="3291"/>
        <v>0.22883515776655289</v>
      </c>
      <c r="AC1238" s="63" t="s">
        <v>204</v>
      </c>
    </row>
    <row r="1239" spans="1:46">
      <c r="A1239" s="11">
        <v>1239</v>
      </c>
      <c r="B1239" s="57">
        <v>44935</v>
      </c>
      <c r="C1239" s="54">
        <v>0.55555555555555558</v>
      </c>
      <c r="D1239" s="53">
        <v>17.600000000000001</v>
      </c>
      <c r="E1239" s="53">
        <v>14</v>
      </c>
      <c r="F1239" s="53">
        <v>0</v>
      </c>
      <c r="G1239" s="53">
        <v>13.6</v>
      </c>
      <c r="H1239" s="53">
        <v>0.27300000000000002</v>
      </c>
      <c r="I1239" s="53">
        <v>4.5999999999999996</v>
      </c>
      <c r="J1239" s="53" t="s">
        <v>156</v>
      </c>
      <c r="K1239" s="53">
        <v>4.9000000000000004</v>
      </c>
      <c r="L1239" s="53" t="s">
        <v>156</v>
      </c>
      <c r="M1239" s="54">
        <v>0.55425925925925923</v>
      </c>
      <c r="N1239" s="53">
        <v>7.3</v>
      </c>
      <c r="O1239" s="53" t="s">
        <v>153</v>
      </c>
      <c r="P1239" s="54">
        <v>0.55300925925925926</v>
      </c>
      <c r="Q1239" s="53">
        <v>3.8</v>
      </c>
      <c r="R1239" s="53" t="s">
        <v>153</v>
      </c>
      <c r="S1239" s="53">
        <v>1.3</v>
      </c>
      <c r="T1239" s="53">
        <v>53.1</v>
      </c>
      <c r="U1239" s="53">
        <v>924</v>
      </c>
      <c r="V1239" s="53">
        <v>558493</v>
      </c>
      <c r="W1239" s="53">
        <v>931</v>
      </c>
      <c r="X1239" s="53">
        <v>0.56999999999999995</v>
      </c>
      <c r="Y1239" s="53">
        <v>18.91</v>
      </c>
      <c r="Z1239" s="11">
        <f t="shared" si="3289"/>
        <v>163.80000000000004</v>
      </c>
      <c r="AA1239" s="11">
        <f t="shared" si="3290"/>
        <v>10</v>
      </c>
      <c r="AB1239" s="53">
        <f t="shared" si="3291"/>
        <v>0.22883515776655289</v>
      </c>
      <c r="AC1239" s="63" t="s">
        <v>204</v>
      </c>
    </row>
    <row r="1240" spans="1:46">
      <c r="A1240" s="11">
        <v>1240</v>
      </c>
      <c r="B1240" s="57">
        <v>44935</v>
      </c>
      <c r="C1240" s="54">
        <v>0.5625</v>
      </c>
      <c r="D1240" s="53">
        <v>17.600000000000001</v>
      </c>
      <c r="E1240" s="53">
        <v>14</v>
      </c>
      <c r="F1240" s="53">
        <v>0</v>
      </c>
      <c r="G1240" s="53">
        <v>13.9</v>
      </c>
      <c r="H1240" s="53">
        <v>0.26600000000000001</v>
      </c>
      <c r="I1240" s="53">
        <v>3.8</v>
      </c>
      <c r="J1240" s="53" t="s">
        <v>153</v>
      </c>
      <c r="K1240" s="53">
        <v>4.7</v>
      </c>
      <c r="L1240" s="53" t="s">
        <v>156</v>
      </c>
      <c r="M1240" s="54">
        <v>0.55651620370370369</v>
      </c>
      <c r="N1240" s="53">
        <v>7.3</v>
      </c>
      <c r="O1240" s="53" t="s">
        <v>160</v>
      </c>
      <c r="P1240" s="54">
        <v>0.56077546296296299</v>
      </c>
      <c r="Q1240" s="53">
        <v>3.3</v>
      </c>
      <c r="R1240" s="53" t="s">
        <v>156</v>
      </c>
      <c r="S1240" s="53">
        <v>1.2</v>
      </c>
      <c r="T1240" s="53">
        <v>52.2</v>
      </c>
      <c r="U1240" s="53">
        <v>889</v>
      </c>
      <c r="V1240" s="53">
        <v>545079</v>
      </c>
      <c r="W1240" s="53">
        <v>908</v>
      </c>
      <c r="X1240" s="53">
        <v>0.56999999999999995</v>
      </c>
      <c r="Y1240" s="53">
        <v>18.91</v>
      </c>
      <c r="Z1240" s="11">
        <f t="shared" si="3289"/>
        <v>159.60000000000002</v>
      </c>
      <c r="AA1240" s="11">
        <f t="shared" si="3290"/>
        <v>10</v>
      </c>
      <c r="AB1240" s="53">
        <f t="shared" si="3291"/>
        <v>0.22883515776655289</v>
      </c>
      <c r="AC1240" s="63" t="s">
        <v>204</v>
      </c>
    </row>
    <row r="1241" spans="1:46">
      <c r="A1241" s="11">
        <v>1241</v>
      </c>
      <c r="B1241" s="57">
        <v>44935</v>
      </c>
      <c r="C1241" s="54">
        <v>0.56944444444444442</v>
      </c>
      <c r="D1241" s="53">
        <v>17.600000000000001</v>
      </c>
      <c r="E1241" s="53">
        <v>14</v>
      </c>
      <c r="F1241" s="53">
        <v>0</v>
      </c>
      <c r="G1241" s="53">
        <v>14</v>
      </c>
      <c r="H1241" s="53">
        <v>0.25600000000000001</v>
      </c>
      <c r="I1241" s="53">
        <v>3.7</v>
      </c>
      <c r="J1241" s="53" t="s">
        <v>156</v>
      </c>
      <c r="K1241" s="53">
        <v>3.9</v>
      </c>
      <c r="L1241" s="53" t="s">
        <v>156</v>
      </c>
      <c r="M1241" s="54">
        <v>0.56748842592592597</v>
      </c>
      <c r="N1241" s="53">
        <v>6.8</v>
      </c>
      <c r="O1241" s="53" t="s">
        <v>160</v>
      </c>
      <c r="P1241" s="54">
        <v>0.56743055555555555</v>
      </c>
      <c r="Q1241" s="53">
        <v>4</v>
      </c>
      <c r="R1241" s="53" t="s">
        <v>159</v>
      </c>
      <c r="S1241" s="53">
        <v>1</v>
      </c>
      <c r="T1241" s="53">
        <v>52.7</v>
      </c>
      <c r="U1241" s="53">
        <v>862</v>
      </c>
      <c r="V1241" s="53">
        <v>529991</v>
      </c>
      <c r="W1241" s="53">
        <v>883</v>
      </c>
      <c r="X1241" s="53">
        <v>0.56999999999999995</v>
      </c>
      <c r="Y1241" s="53">
        <v>18.91</v>
      </c>
      <c r="Z1241" s="11">
        <f t="shared" si="3289"/>
        <v>153.60000000000002</v>
      </c>
      <c r="AA1241" s="11">
        <f t="shared" si="3290"/>
        <v>10</v>
      </c>
      <c r="AB1241" s="53">
        <f t="shared" si="3291"/>
        <v>0.22883515776655289</v>
      </c>
      <c r="AC1241" s="63" t="s">
        <v>204</v>
      </c>
    </row>
    <row r="1242" spans="1:46">
      <c r="A1242" s="11">
        <v>1242</v>
      </c>
      <c r="B1242" s="57">
        <v>44935</v>
      </c>
      <c r="C1242" s="54">
        <v>0.57638888888888895</v>
      </c>
      <c r="D1242" s="53">
        <v>17.600000000000001</v>
      </c>
      <c r="E1242" s="53">
        <v>14</v>
      </c>
      <c r="F1242" s="53">
        <v>0</v>
      </c>
      <c r="G1242" s="53">
        <v>14</v>
      </c>
      <c r="H1242" s="53">
        <v>0.245</v>
      </c>
      <c r="I1242" s="53">
        <v>4.8</v>
      </c>
      <c r="J1242" s="53" t="s">
        <v>156</v>
      </c>
      <c r="K1242" s="53">
        <v>4.8</v>
      </c>
      <c r="L1242" s="53" t="s">
        <v>153</v>
      </c>
      <c r="M1242" s="54">
        <v>0.57629629629629631</v>
      </c>
      <c r="N1242" s="53">
        <v>7.4</v>
      </c>
      <c r="O1242" s="53" t="s">
        <v>156</v>
      </c>
      <c r="P1242" s="54">
        <v>0.57057870370370367</v>
      </c>
      <c r="Q1242" s="53">
        <v>4.0999999999999996</v>
      </c>
      <c r="R1242" s="53" t="s">
        <v>156</v>
      </c>
      <c r="S1242" s="53">
        <v>0.9</v>
      </c>
      <c r="T1242" s="53">
        <v>52.2</v>
      </c>
      <c r="U1242" s="53">
        <v>822</v>
      </c>
      <c r="V1242" s="53">
        <v>507778</v>
      </c>
      <c r="W1242" s="53">
        <v>846</v>
      </c>
      <c r="X1242" s="53">
        <v>0.56999999999999995</v>
      </c>
      <c r="Y1242" s="53">
        <v>18.86</v>
      </c>
      <c r="Z1242" s="11">
        <f t="shared" si="3289"/>
        <v>147</v>
      </c>
      <c r="AA1242" s="11">
        <f t="shared" si="3290"/>
        <v>10</v>
      </c>
      <c r="AB1242" s="53">
        <f t="shared" si="3291"/>
        <v>0.22883515776655289</v>
      </c>
      <c r="AC1242" s="63" t="s">
        <v>204</v>
      </c>
    </row>
    <row r="1243" spans="1:46">
      <c r="A1243" s="11">
        <v>1243</v>
      </c>
      <c r="B1243" s="57">
        <v>44935</v>
      </c>
      <c r="C1243" s="54">
        <v>0.58333333333333337</v>
      </c>
      <c r="D1243" s="53">
        <v>17.5</v>
      </c>
      <c r="E1243" s="53">
        <v>14</v>
      </c>
      <c r="F1243" s="53">
        <v>0</v>
      </c>
      <c r="G1243" s="53">
        <v>14</v>
      </c>
      <c r="H1243" s="53">
        <v>0.23400000000000001</v>
      </c>
      <c r="I1243" s="53">
        <v>4.8</v>
      </c>
      <c r="J1243" s="53" t="s">
        <v>156</v>
      </c>
      <c r="K1243" s="53">
        <v>4.8</v>
      </c>
      <c r="L1243" s="53" t="s">
        <v>156</v>
      </c>
      <c r="M1243" s="54">
        <v>0.58056712962962964</v>
      </c>
      <c r="N1243" s="53">
        <v>7.9</v>
      </c>
      <c r="O1243" s="53" t="s">
        <v>156</v>
      </c>
      <c r="P1243" s="54">
        <v>0.57995370370370369</v>
      </c>
      <c r="Q1243" s="53">
        <v>4.2</v>
      </c>
      <c r="R1243" s="53" t="s">
        <v>160</v>
      </c>
      <c r="S1243" s="53">
        <v>1</v>
      </c>
      <c r="T1243" s="53">
        <v>53.3</v>
      </c>
      <c r="U1243" s="53">
        <v>797</v>
      </c>
      <c r="V1243" s="53">
        <v>486217</v>
      </c>
      <c r="W1243" s="53">
        <v>810</v>
      </c>
      <c r="X1243" s="53">
        <v>0.56999999999999995</v>
      </c>
      <c r="Y1243" s="53">
        <v>18.850000000000001</v>
      </c>
      <c r="Z1243" s="11">
        <f t="shared" si="3289"/>
        <v>140.4</v>
      </c>
      <c r="AA1243" s="11">
        <f t="shared" si="3290"/>
        <v>10</v>
      </c>
      <c r="AB1243" s="53">
        <f t="shared" si="3291"/>
        <v>0.22883515776655289</v>
      </c>
      <c r="AC1243" s="63" t="s">
        <v>204</v>
      </c>
      <c r="AE1243" s="11">
        <f t="shared" ref="AE1243" si="3340">SUM(F1243:F1248)</f>
        <v>0</v>
      </c>
      <c r="AF1243" s="11">
        <f t="shared" ref="AF1243" si="3341">AVERAGE(AB1243:AB1248)</f>
        <v>0.22838369868568922</v>
      </c>
      <c r="AG1243" s="11">
        <f t="shared" ref="AG1243" si="3342">AVERAGE(G1243:G1248)</f>
        <v>13.983333333333334</v>
      </c>
      <c r="AH1243" s="11" t="e">
        <f t="shared" ref="AH1243" si="3343">AVERAGE(AC1243:AC1248)</f>
        <v>#DIV/0!</v>
      </c>
      <c r="AI1243" s="11">
        <f t="shared" ref="AI1243" si="3344">AVERAGE(T1243:T1248)</f>
        <v>49.916666666666664</v>
      </c>
      <c r="AJ1243" s="11">
        <f t="shared" ref="AJ1243" si="3345">SUMIF(H1243:H1248,"&gt;0",H1243:H1248)</f>
        <v>1.2350000000000001</v>
      </c>
      <c r="AK1243" s="17">
        <f t="shared" ref="AK1243" si="3346">SUM(AA1243:AA1248)/60</f>
        <v>0.66666666666666663</v>
      </c>
      <c r="AL1243" s="17">
        <f t="shared" ref="AL1243" si="3347">SUM(V1243:V1248)</f>
        <v>2571026</v>
      </c>
      <c r="AM1243" s="17">
        <f t="shared" ref="AM1243" si="3348">AVERAGE(W1243:W1248)</f>
        <v>714</v>
      </c>
      <c r="AN1243" s="11">
        <f t="shared" ref="AN1243" si="3349">AVERAGE(I1243:I1248)</f>
        <v>5.1333333333333329</v>
      </c>
      <c r="AO1243" s="11">
        <f t="shared" ref="AO1243" si="3350">MAX(K1243:K1248)</f>
        <v>5.7</v>
      </c>
      <c r="AP1243" s="13" t="str">
        <f t="shared" ref="AP1243" ca="1" si="3351">INDIRECT(ADDRESS(MATCH(AO1243,K1243:K1248,0)+A1243-1,12))</f>
        <v>SSW</v>
      </c>
      <c r="AQ1243" s="13">
        <f t="shared" ref="AQ1243" ca="1" si="3352">INDIRECT(ADDRESS(MATCH(AO1243,K1243:K1248,0)+A1243-1,13))</f>
        <v>0.60834490740740743</v>
      </c>
      <c r="AR1243" s="11">
        <f t="shared" ref="AR1243" si="3353">MAX(N1243:N1248)</f>
        <v>9.6999999999999993</v>
      </c>
      <c r="AS1243" s="13" t="str">
        <f t="shared" ref="AS1243" ca="1" si="3354">INDIRECT(ADDRESS(MATCH(AR1243,N1243:N1248,0)+A1243-1,15))</f>
        <v>SSW</v>
      </c>
      <c r="AT1243" s="13">
        <f t="shared" ref="AT1243" ca="1" si="3355">INDIRECT(ADDRESS(MATCH(AR1243,N1243:N1248,0)+A1243-1,16))</f>
        <v>0.6100578703703704</v>
      </c>
    </row>
    <row r="1244" spans="1:46">
      <c r="A1244" s="11">
        <v>1244</v>
      </c>
      <c r="B1244" s="57">
        <v>44935</v>
      </c>
      <c r="C1244" s="54">
        <v>0.59027777777777779</v>
      </c>
      <c r="D1244" s="53">
        <v>17.399999999999999</v>
      </c>
      <c r="E1244" s="53">
        <v>14</v>
      </c>
      <c r="F1244" s="53">
        <v>0</v>
      </c>
      <c r="G1244" s="53">
        <v>14</v>
      </c>
      <c r="H1244" s="53">
        <v>0.22700000000000001</v>
      </c>
      <c r="I1244" s="53">
        <v>5</v>
      </c>
      <c r="J1244" s="53" t="s">
        <v>156</v>
      </c>
      <c r="K1244" s="53">
        <v>5</v>
      </c>
      <c r="L1244" s="53" t="s">
        <v>156</v>
      </c>
      <c r="M1244" s="54">
        <v>0.59027777777777779</v>
      </c>
      <c r="N1244" s="53">
        <v>7.8</v>
      </c>
      <c r="O1244" s="53" t="s">
        <v>160</v>
      </c>
      <c r="P1244" s="54">
        <v>0.58932870370370372</v>
      </c>
      <c r="Q1244" s="53">
        <v>5.6</v>
      </c>
      <c r="R1244" s="53" t="s">
        <v>160</v>
      </c>
      <c r="S1244" s="53">
        <v>1.1000000000000001</v>
      </c>
      <c r="T1244" s="53">
        <v>52.3</v>
      </c>
      <c r="U1244" s="53">
        <v>773</v>
      </c>
      <c r="V1244" s="53">
        <v>471329</v>
      </c>
      <c r="W1244" s="53">
        <v>786</v>
      </c>
      <c r="X1244" s="53">
        <v>0.56899999999999995</v>
      </c>
      <c r="Y1244" s="53">
        <v>18.88</v>
      </c>
      <c r="Z1244" s="11">
        <f t="shared" si="3289"/>
        <v>136.19999999999999</v>
      </c>
      <c r="AA1244" s="11">
        <f t="shared" si="3290"/>
        <v>10</v>
      </c>
      <c r="AB1244" s="53">
        <f t="shared" si="3291"/>
        <v>0.22829340686951649</v>
      </c>
      <c r="AC1244" s="63" t="s">
        <v>204</v>
      </c>
    </row>
    <row r="1245" spans="1:46">
      <c r="A1245" s="11">
        <v>1245</v>
      </c>
      <c r="B1245" s="57">
        <v>44935</v>
      </c>
      <c r="C1245" s="54">
        <v>0.59722222222222221</v>
      </c>
      <c r="D1245" s="53">
        <v>17.2</v>
      </c>
      <c r="E1245" s="53">
        <v>14</v>
      </c>
      <c r="F1245" s="53">
        <v>0</v>
      </c>
      <c r="G1245" s="53">
        <v>14</v>
      </c>
      <c r="H1245" s="53">
        <v>0.217</v>
      </c>
      <c r="I1245" s="53">
        <v>4.7</v>
      </c>
      <c r="J1245" s="53" t="s">
        <v>156</v>
      </c>
      <c r="K1245" s="53">
        <v>5.3</v>
      </c>
      <c r="L1245" s="53" t="s">
        <v>156</v>
      </c>
      <c r="M1245" s="54">
        <v>0.59454861111111112</v>
      </c>
      <c r="N1245" s="53">
        <v>8</v>
      </c>
      <c r="O1245" s="53" t="s">
        <v>156</v>
      </c>
      <c r="P1245" s="54">
        <v>0.59368055555555554</v>
      </c>
      <c r="Q1245" s="53">
        <v>4.5999999999999996</v>
      </c>
      <c r="R1245" s="53" t="s">
        <v>153</v>
      </c>
      <c r="S1245" s="53">
        <v>1</v>
      </c>
      <c r="T1245" s="53">
        <v>53.5</v>
      </c>
      <c r="U1245" s="53">
        <v>733</v>
      </c>
      <c r="V1245" s="53">
        <v>452534</v>
      </c>
      <c r="W1245" s="53">
        <v>754</v>
      </c>
      <c r="X1245" s="53">
        <v>0.56899999999999995</v>
      </c>
      <c r="Y1245" s="53">
        <v>18.82</v>
      </c>
      <c r="Z1245" s="11">
        <f t="shared" si="3289"/>
        <v>130.20000000000002</v>
      </c>
      <c r="AA1245" s="11">
        <f t="shared" si="3290"/>
        <v>10</v>
      </c>
      <c r="AB1245" s="53">
        <f t="shared" si="3291"/>
        <v>0.22829340686951649</v>
      </c>
      <c r="AC1245" s="63" t="s">
        <v>204</v>
      </c>
    </row>
    <row r="1246" spans="1:46">
      <c r="A1246" s="11">
        <v>1246</v>
      </c>
      <c r="B1246" s="57">
        <v>44935</v>
      </c>
      <c r="C1246" s="54">
        <v>0.60416666666666663</v>
      </c>
      <c r="D1246" s="53">
        <v>17</v>
      </c>
      <c r="E1246" s="53">
        <v>14</v>
      </c>
      <c r="F1246" s="53">
        <v>0</v>
      </c>
      <c r="G1246" s="53">
        <v>14</v>
      </c>
      <c r="H1246" s="53">
        <v>0.20200000000000001</v>
      </c>
      <c r="I1246" s="53">
        <v>5.4</v>
      </c>
      <c r="J1246" s="53" t="s">
        <v>156</v>
      </c>
      <c r="K1246" s="53">
        <v>5.4</v>
      </c>
      <c r="L1246" s="53" t="s">
        <v>156</v>
      </c>
      <c r="M1246" s="54">
        <v>0.60416666666666663</v>
      </c>
      <c r="N1246" s="53">
        <v>8.4</v>
      </c>
      <c r="O1246" s="53" t="s">
        <v>153</v>
      </c>
      <c r="P1246" s="54">
        <v>0.60230324074074071</v>
      </c>
      <c r="Q1246" s="53">
        <v>6.4</v>
      </c>
      <c r="R1246" s="53" t="s">
        <v>156</v>
      </c>
      <c r="S1246" s="53">
        <v>1.2</v>
      </c>
      <c r="T1246" s="53">
        <v>49.1</v>
      </c>
      <c r="U1246" s="53">
        <v>662</v>
      </c>
      <c r="V1246" s="53">
        <v>421300</v>
      </c>
      <c r="W1246" s="53">
        <v>702</v>
      </c>
      <c r="X1246" s="53">
        <v>0.56899999999999995</v>
      </c>
      <c r="Y1246" s="53">
        <v>18.86</v>
      </c>
      <c r="Z1246" s="11">
        <f t="shared" si="3289"/>
        <v>121.2</v>
      </c>
      <c r="AA1246" s="11">
        <f t="shared" si="3290"/>
        <v>10</v>
      </c>
      <c r="AB1246" s="53">
        <f t="shared" si="3291"/>
        <v>0.22829340686951649</v>
      </c>
      <c r="AC1246" s="63" t="s">
        <v>204</v>
      </c>
    </row>
    <row r="1247" spans="1:46">
      <c r="A1247" s="11">
        <v>1247</v>
      </c>
      <c r="B1247" s="57">
        <v>44935</v>
      </c>
      <c r="C1247" s="54">
        <v>0.61111111111111105</v>
      </c>
      <c r="D1247" s="53">
        <v>16.899999999999999</v>
      </c>
      <c r="E1247" s="53">
        <v>14</v>
      </c>
      <c r="F1247" s="53">
        <v>0</v>
      </c>
      <c r="G1247" s="53">
        <v>14</v>
      </c>
      <c r="H1247" s="53">
        <v>0.184</v>
      </c>
      <c r="I1247" s="53">
        <v>5.4</v>
      </c>
      <c r="J1247" s="53" t="s">
        <v>156</v>
      </c>
      <c r="K1247" s="53">
        <v>5.7</v>
      </c>
      <c r="L1247" s="53" t="s">
        <v>156</v>
      </c>
      <c r="M1247" s="54">
        <v>0.60834490740740743</v>
      </c>
      <c r="N1247" s="53">
        <v>9.6999999999999993</v>
      </c>
      <c r="O1247" s="53" t="s">
        <v>156</v>
      </c>
      <c r="P1247" s="54">
        <v>0.6100578703703704</v>
      </c>
      <c r="Q1247" s="53">
        <v>3.7</v>
      </c>
      <c r="R1247" s="53" t="s">
        <v>160</v>
      </c>
      <c r="S1247" s="53">
        <v>1.2</v>
      </c>
      <c r="T1247" s="53">
        <v>44.5</v>
      </c>
      <c r="U1247" s="53">
        <v>612</v>
      </c>
      <c r="V1247" s="53">
        <v>382351</v>
      </c>
      <c r="W1247" s="53">
        <v>637</v>
      </c>
      <c r="X1247" s="53">
        <v>0.56899999999999995</v>
      </c>
      <c r="Y1247" s="53">
        <v>18.82</v>
      </c>
      <c r="Z1247" s="11">
        <f t="shared" si="3289"/>
        <v>110.39999999999999</v>
      </c>
      <c r="AA1247" s="11">
        <f t="shared" si="3290"/>
        <v>0</v>
      </c>
      <c r="AB1247" s="53">
        <f t="shared" si="3291"/>
        <v>0.22829340686951649</v>
      </c>
      <c r="AC1247" s="63" t="s">
        <v>204</v>
      </c>
    </row>
    <row r="1248" spans="1:46">
      <c r="A1248" s="11">
        <v>1248</v>
      </c>
      <c r="B1248" s="57">
        <v>44935</v>
      </c>
      <c r="C1248" s="54">
        <v>0.61805555555555558</v>
      </c>
      <c r="D1248" s="53">
        <v>16.7</v>
      </c>
      <c r="E1248" s="53">
        <v>14</v>
      </c>
      <c r="F1248" s="53">
        <v>0</v>
      </c>
      <c r="G1248" s="53">
        <v>13.9</v>
      </c>
      <c r="H1248" s="53">
        <v>0.17100000000000001</v>
      </c>
      <c r="I1248" s="53">
        <v>5.5</v>
      </c>
      <c r="J1248" s="53" t="s">
        <v>156</v>
      </c>
      <c r="K1248" s="53">
        <v>5.6</v>
      </c>
      <c r="L1248" s="53" t="s">
        <v>156</v>
      </c>
      <c r="M1248" s="54">
        <v>0.61229166666666668</v>
      </c>
      <c r="N1248" s="53">
        <v>8.5</v>
      </c>
      <c r="O1248" s="53" t="s">
        <v>153</v>
      </c>
      <c r="P1248" s="54">
        <v>0.61187500000000006</v>
      </c>
      <c r="Q1248" s="53">
        <v>7.9</v>
      </c>
      <c r="R1248" s="53" t="s">
        <v>156</v>
      </c>
      <c r="S1248" s="53">
        <v>1</v>
      </c>
      <c r="T1248" s="53">
        <v>46.8</v>
      </c>
      <c r="U1248" s="53">
        <v>572</v>
      </c>
      <c r="V1248" s="53">
        <v>357295</v>
      </c>
      <c r="W1248" s="53">
        <v>595</v>
      </c>
      <c r="X1248" s="53">
        <v>0.56899999999999995</v>
      </c>
      <c r="Y1248" s="53">
        <v>18.84</v>
      </c>
      <c r="Z1248" s="11">
        <f t="shared" si="3289"/>
        <v>102.6</v>
      </c>
      <c r="AA1248" s="11">
        <f t="shared" si="3290"/>
        <v>0</v>
      </c>
      <c r="AB1248" s="53">
        <f t="shared" si="3291"/>
        <v>0.22829340686951649</v>
      </c>
      <c r="AC1248" s="63" t="s">
        <v>204</v>
      </c>
    </row>
    <row r="1249" spans="1:46">
      <c r="A1249" s="11">
        <v>1249</v>
      </c>
      <c r="B1249" s="57">
        <v>44935</v>
      </c>
      <c r="C1249" s="54">
        <v>0.625</v>
      </c>
      <c r="D1249" s="53">
        <v>16.5</v>
      </c>
      <c r="E1249" s="53">
        <v>14</v>
      </c>
      <c r="F1249" s="53">
        <v>0</v>
      </c>
      <c r="G1249" s="53">
        <v>14</v>
      </c>
      <c r="H1249" s="53">
        <v>0.156</v>
      </c>
      <c r="I1249" s="53">
        <v>5.7</v>
      </c>
      <c r="J1249" s="53" t="s">
        <v>156</v>
      </c>
      <c r="K1249" s="53">
        <v>5.8</v>
      </c>
      <c r="L1249" s="53" t="s">
        <v>156</v>
      </c>
      <c r="M1249" s="54">
        <v>0.62081018518518516</v>
      </c>
      <c r="N1249" s="53">
        <v>9.8000000000000007</v>
      </c>
      <c r="O1249" s="53" t="s">
        <v>153</v>
      </c>
      <c r="P1249" s="54">
        <v>0.61906249999999996</v>
      </c>
      <c r="Q1249" s="53">
        <v>7.6</v>
      </c>
      <c r="R1249" s="53" t="s">
        <v>160</v>
      </c>
      <c r="S1249" s="53">
        <v>1.2</v>
      </c>
      <c r="T1249" s="53">
        <v>44.7</v>
      </c>
      <c r="U1249" s="53">
        <v>514</v>
      </c>
      <c r="V1249" s="53">
        <v>325109</v>
      </c>
      <c r="W1249" s="53">
        <v>542</v>
      </c>
      <c r="X1249" s="53">
        <v>0.56899999999999995</v>
      </c>
      <c r="Y1249" s="53">
        <v>18.809999999999999</v>
      </c>
      <c r="Z1249" s="11">
        <f t="shared" si="3289"/>
        <v>93.600000000000009</v>
      </c>
      <c r="AA1249" s="11">
        <f t="shared" si="3290"/>
        <v>0</v>
      </c>
      <c r="AB1249" s="53">
        <f t="shared" si="3291"/>
        <v>0.22829340686951649</v>
      </c>
      <c r="AC1249" s="63" t="s">
        <v>204</v>
      </c>
      <c r="AE1249" s="11">
        <f t="shared" ref="AE1249" si="3356">SUM(F1249:F1254)</f>
        <v>0</v>
      </c>
      <c r="AF1249" s="11">
        <f t="shared" ref="AF1249" si="3357">AVERAGE(AB1249:AB1254)</f>
        <v>0.22829340686951652</v>
      </c>
      <c r="AG1249" s="11">
        <f t="shared" ref="AG1249" si="3358">AVERAGE(G1249:G1254)</f>
        <v>13.649999999999999</v>
      </c>
      <c r="AH1249" s="11" t="e">
        <f t="shared" ref="AH1249" si="3359">AVERAGE(AC1249:AC1254)</f>
        <v>#DIV/0!</v>
      </c>
      <c r="AI1249" s="11">
        <f t="shared" ref="AI1249" si="3360">AVERAGE(T1249:T1254)</f>
        <v>43.599999999999994</v>
      </c>
      <c r="AJ1249" s="11">
        <f t="shared" ref="AJ1249" si="3361">SUMIF(H1249:H1254,"&gt;0",H1249:H1254)</f>
        <v>0.69100000000000006</v>
      </c>
      <c r="AK1249" s="17">
        <f t="shared" ref="AK1249" si="3362">SUM(AA1249:AA1254)/60</f>
        <v>0</v>
      </c>
      <c r="AL1249" s="17">
        <f t="shared" ref="AL1249" si="3363">SUM(V1249:V1254)</f>
        <v>1449538</v>
      </c>
      <c r="AM1249" s="17">
        <f t="shared" ref="AM1249" si="3364">AVERAGE(W1249:W1254)</f>
        <v>402.83333333333331</v>
      </c>
      <c r="AN1249" s="11">
        <f t="shared" ref="AN1249" si="3365">AVERAGE(I1249:I1254)</f>
        <v>5.3</v>
      </c>
      <c r="AO1249" s="11">
        <f t="shared" ref="AO1249" si="3366">MAX(K1249:K1254)</f>
        <v>6.2</v>
      </c>
      <c r="AP1249" s="13" t="str">
        <f t="shared" ref="AP1249" ca="1" si="3367">INDIRECT(ADDRESS(MATCH(AO1249,K1249:K1254,0)+A1249-1,12))</f>
        <v>SSW</v>
      </c>
      <c r="AQ1249" s="13">
        <f t="shared" ref="AQ1249" ca="1" si="3368">INDIRECT(ADDRESS(MATCH(AO1249,K1249:K1254,0)+A1249-1,13))</f>
        <v>0.63087962962962962</v>
      </c>
      <c r="AR1249" s="11">
        <f t="shared" ref="AR1249" si="3369">MAX(N1249:N1254)</f>
        <v>10.7</v>
      </c>
      <c r="AS1249" s="13" t="str">
        <f t="shared" ref="AS1249" ca="1" si="3370">INDIRECT(ADDRESS(MATCH(AR1249,N1249:N1254,0)+A1249-1,15))</f>
        <v>SE</v>
      </c>
      <c r="AT1249" s="13">
        <f t="shared" ref="AT1249" ca="1" si="3371">INDIRECT(ADDRESS(MATCH(AR1249,N1249:N1254,0)+A1249-1,16))</f>
        <v>0.64503472222222225</v>
      </c>
    </row>
    <row r="1250" spans="1:46">
      <c r="A1250" s="11">
        <v>1250</v>
      </c>
      <c r="B1250" s="57">
        <v>44935</v>
      </c>
      <c r="C1250" s="54">
        <v>0.63194444444444442</v>
      </c>
      <c r="D1250" s="53">
        <v>16.3</v>
      </c>
      <c r="E1250" s="53">
        <v>14</v>
      </c>
      <c r="F1250" s="53">
        <v>0</v>
      </c>
      <c r="G1250" s="53">
        <v>13.8</v>
      </c>
      <c r="H1250" s="53">
        <v>0.14299999999999999</v>
      </c>
      <c r="I1250" s="53">
        <v>5.9</v>
      </c>
      <c r="J1250" s="53" t="s">
        <v>156</v>
      </c>
      <c r="K1250" s="53">
        <v>6.2</v>
      </c>
      <c r="L1250" s="53" t="s">
        <v>156</v>
      </c>
      <c r="M1250" s="54">
        <v>0.63087962962962962</v>
      </c>
      <c r="N1250" s="53">
        <v>10.5</v>
      </c>
      <c r="O1250" s="53" t="s">
        <v>156</v>
      </c>
      <c r="P1250" s="54">
        <v>0.62787037037037041</v>
      </c>
      <c r="Q1250" s="53">
        <v>5</v>
      </c>
      <c r="R1250" s="53" t="s">
        <v>156</v>
      </c>
      <c r="S1250" s="53">
        <v>1.6</v>
      </c>
      <c r="T1250" s="53">
        <v>44.6</v>
      </c>
      <c r="U1250" s="53">
        <v>479</v>
      </c>
      <c r="V1250" s="53">
        <v>298500</v>
      </c>
      <c r="W1250" s="53">
        <v>498</v>
      </c>
      <c r="X1250" s="53">
        <v>0.56899999999999995</v>
      </c>
      <c r="Y1250" s="53">
        <v>18.77</v>
      </c>
      <c r="Z1250" s="11">
        <f t="shared" si="3289"/>
        <v>85.799999999999983</v>
      </c>
      <c r="AA1250" s="11">
        <f t="shared" si="3290"/>
        <v>0</v>
      </c>
      <c r="AB1250" s="53">
        <f t="shared" si="3291"/>
        <v>0.22829340686951649</v>
      </c>
      <c r="AC1250" s="63" t="s">
        <v>204</v>
      </c>
    </row>
    <row r="1251" spans="1:46">
      <c r="A1251" s="11">
        <v>1251</v>
      </c>
      <c r="B1251" s="57">
        <v>44935</v>
      </c>
      <c r="C1251" s="54">
        <v>0.63888888888888895</v>
      </c>
      <c r="D1251" s="53">
        <v>16.2</v>
      </c>
      <c r="E1251" s="53">
        <v>14</v>
      </c>
      <c r="F1251" s="53">
        <v>0</v>
      </c>
      <c r="G1251" s="53">
        <v>13.8</v>
      </c>
      <c r="H1251" s="53">
        <v>0.127</v>
      </c>
      <c r="I1251" s="53">
        <v>5</v>
      </c>
      <c r="J1251" s="53" t="s">
        <v>153</v>
      </c>
      <c r="K1251" s="53">
        <v>5.9</v>
      </c>
      <c r="L1251" s="53" t="s">
        <v>156</v>
      </c>
      <c r="M1251" s="54">
        <v>0.63195601851851857</v>
      </c>
      <c r="N1251" s="53">
        <v>8.6999999999999993</v>
      </c>
      <c r="O1251" s="53" t="s">
        <v>159</v>
      </c>
      <c r="P1251" s="54">
        <v>0.63483796296296291</v>
      </c>
      <c r="Q1251" s="53">
        <v>4.4000000000000004</v>
      </c>
      <c r="R1251" s="53" t="s">
        <v>156</v>
      </c>
      <c r="S1251" s="53">
        <v>1.2</v>
      </c>
      <c r="T1251" s="53">
        <v>43.9</v>
      </c>
      <c r="U1251" s="53">
        <v>395</v>
      </c>
      <c r="V1251" s="53">
        <v>266207</v>
      </c>
      <c r="W1251" s="53">
        <v>444</v>
      </c>
      <c r="X1251" s="53">
        <v>0.56899999999999995</v>
      </c>
      <c r="Y1251" s="53">
        <v>18.82</v>
      </c>
      <c r="Z1251" s="11">
        <f t="shared" si="3289"/>
        <v>76.2</v>
      </c>
      <c r="AA1251" s="11">
        <f t="shared" si="3290"/>
        <v>0</v>
      </c>
      <c r="AB1251" s="53">
        <f t="shared" si="3291"/>
        <v>0.22829340686951649</v>
      </c>
      <c r="AC1251" s="63" t="s">
        <v>204</v>
      </c>
    </row>
    <row r="1252" spans="1:46">
      <c r="A1252" s="11">
        <v>1252</v>
      </c>
      <c r="B1252" s="57">
        <v>44935</v>
      </c>
      <c r="C1252" s="54">
        <v>0.64583333333333337</v>
      </c>
      <c r="D1252" s="53">
        <v>16</v>
      </c>
      <c r="E1252" s="53">
        <v>14</v>
      </c>
      <c r="F1252" s="53">
        <v>0</v>
      </c>
      <c r="G1252" s="53">
        <v>13.6</v>
      </c>
      <c r="H1252" s="53">
        <v>0.111</v>
      </c>
      <c r="I1252" s="53">
        <v>5.2</v>
      </c>
      <c r="J1252" s="53" t="s">
        <v>153</v>
      </c>
      <c r="K1252" s="53">
        <v>5.2</v>
      </c>
      <c r="L1252" s="53" t="s">
        <v>153</v>
      </c>
      <c r="M1252" s="54">
        <v>0.64583333333333337</v>
      </c>
      <c r="N1252" s="53">
        <v>10.7</v>
      </c>
      <c r="O1252" s="53" t="s">
        <v>151</v>
      </c>
      <c r="P1252" s="54">
        <v>0.64503472222222225</v>
      </c>
      <c r="Q1252" s="53">
        <v>4.9000000000000004</v>
      </c>
      <c r="R1252" s="53" t="s">
        <v>151</v>
      </c>
      <c r="S1252" s="53">
        <v>1.4</v>
      </c>
      <c r="T1252" s="53">
        <v>40.799999999999997</v>
      </c>
      <c r="U1252" s="53">
        <v>380</v>
      </c>
      <c r="V1252" s="53">
        <v>233233</v>
      </c>
      <c r="W1252" s="53">
        <v>389</v>
      </c>
      <c r="X1252" s="53">
        <v>0.56899999999999995</v>
      </c>
      <c r="Y1252" s="53">
        <v>18.760000000000002</v>
      </c>
      <c r="Z1252" s="11">
        <f t="shared" si="3289"/>
        <v>66.600000000000009</v>
      </c>
      <c r="AA1252" s="11">
        <f t="shared" si="3290"/>
        <v>0</v>
      </c>
      <c r="AB1252" s="53">
        <f t="shared" si="3291"/>
        <v>0.22829340686951649</v>
      </c>
      <c r="AC1252" s="63" t="s">
        <v>204</v>
      </c>
    </row>
    <row r="1253" spans="1:46">
      <c r="A1253" s="11">
        <v>1253</v>
      </c>
      <c r="B1253" s="57">
        <v>44935</v>
      </c>
      <c r="C1253" s="54">
        <v>0.65277777777777779</v>
      </c>
      <c r="D1253" s="53">
        <v>15.9</v>
      </c>
      <c r="E1253" s="53">
        <v>14</v>
      </c>
      <c r="F1253" s="53">
        <v>0</v>
      </c>
      <c r="G1253" s="53">
        <v>13.6</v>
      </c>
      <c r="H1253" s="53">
        <v>9.5000000000000001E-2</v>
      </c>
      <c r="I1253" s="53">
        <v>4.5999999999999996</v>
      </c>
      <c r="J1253" s="53" t="s">
        <v>156</v>
      </c>
      <c r="K1253" s="53">
        <v>5.3</v>
      </c>
      <c r="L1253" s="53" t="s">
        <v>153</v>
      </c>
      <c r="M1253" s="54">
        <v>0.64627314814814818</v>
      </c>
      <c r="N1253" s="53">
        <v>8</v>
      </c>
      <c r="O1253" s="53" t="s">
        <v>153</v>
      </c>
      <c r="P1253" s="54">
        <v>0.65028935185185188</v>
      </c>
      <c r="Q1253" s="53">
        <v>6.2</v>
      </c>
      <c r="R1253" s="53" t="s">
        <v>156</v>
      </c>
      <c r="S1253" s="53">
        <v>1.1000000000000001</v>
      </c>
      <c r="T1253" s="53">
        <v>43.7</v>
      </c>
      <c r="U1253" s="53">
        <v>271</v>
      </c>
      <c r="V1253" s="53">
        <v>195536</v>
      </c>
      <c r="W1253" s="53">
        <v>326</v>
      </c>
      <c r="X1253" s="53">
        <v>0.56899999999999995</v>
      </c>
      <c r="Y1253" s="53">
        <v>18.78</v>
      </c>
      <c r="Z1253" s="11">
        <f t="shared" si="3289"/>
        <v>57</v>
      </c>
      <c r="AA1253" s="11">
        <f t="shared" si="3290"/>
        <v>0</v>
      </c>
      <c r="AB1253" s="53">
        <f t="shared" si="3291"/>
        <v>0.22829340686951649</v>
      </c>
      <c r="AC1253" s="63" t="s">
        <v>204</v>
      </c>
    </row>
    <row r="1254" spans="1:46">
      <c r="A1254" s="11">
        <v>1254</v>
      </c>
      <c r="B1254" s="57">
        <v>44935</v>
      </c>
      <c r="C1254" s="54">
        <v>0.65972222222222221</v>
      </c>
      <c r="D1254" s="53">
        <v>15.7</v>
      </c>
      <c r="E1254" s="53">
        <v>14.1</v>
      </c>
      <c r="F1254" s="53">
        <v>0</v>
      </c>
      <c r="G1254" s="53">
        <v>13.1</v>
      </c>
      <c r="H1254" s="53">
        <v>5.8999999999999997E-2</v>
      </c>
      <c r="I1254" s="53">
        <v>5.4</v>
      </c>
      <c r="J1254" s="53" t="s">
        <v>153</v>
      </c>
      <c r="K1254" s="53">
        <v>5.4</v>
      </c>
      <c r="L1254" s="53" t="s">
        <v>153</v>
      </c>
      <c r="M1254" s="54">
        <v>0.65961805555555553</v>
      </c>
      <c r="N1254" s="53">
        <v>8.1</v>
      </c>
      <c r="O1254" s="53" t="s">
        <v>156</v>
      </c>
      <c r="P1254" s="54">
        <v>0.65510416666666671</v>
      </c>
      <c r="Q1254" s="53">
        <v>4.7</v>
      </c>
      <c r="R1254" s="53" t="s">
        <v>153</v>
      </c>
      <c r="S1254" s="53">
        <v>1</v>
      </c>
      <c r="T1254" s="53">
        <v>43.9</v>
      </c>
      <c r="U1254" s="53">
        <v>165</v>
      </c>
      <c r="V1254" s="53">
        <v>130953</v>
      </c>
      <c r="W1254" s="53">
        <v>218</v>
      </c>
      <c r="X1254" s="53">
        <v>0.56899999999999995</v>
      </c>
      <c r="Y1254" s="53">
        <v>18.79</v>
      </c>
      <c r="Z1254" s="11">
        <f t="shared" si="3289"/>
        <v>35.4</v>
      </c>
      <c r="AA1254" s="11">
        <f t="shared" si="3290"/>
        <v>0</v>
      </c>
      <c r="AB1254" s="53">
        <f t="shared" si="3291"/>
        <v>0.22829340686951649</v>
      </c>
      <c r="AC1254" s="63" t="s">
        <v>204</v>
      </c>
    </row>
    <row r="1255" spans="1:46">
      <c r="A1255" s="11">
        <v>1255</v>
      </c>
      <c r="B1255" s="57">
        <v>44935</v>
      </c>
      <c r="C1255" s="54">
        <v>0.66666666666666663</v>
      </c>
      <c r="D1255" s="53">
        <v>15.4</v>
      </c>
      <c r="E1255" s="53">
        <v>14.1</v>
      </c>
      <c r="F1255" s="53">
        <v>0</v>
      </c>
      <c r="G1255" s="53">
        <v>12.7</v>
      </c>
      <c r="H1255" s="53">
        <v>3.5999999999999997E-2</v>
      </c>
      <c r="I1255" s="53">
        <v>5.3</v>
      </c>
      <c r="J1255" s="53" t="s">
        <v>156</v>
      </c>
      <c r="K1255" s="53">
        <v>5.5</v>
      </c>
      <c r="L1255" s="53" t="s">
        <v>153</v>
      </c>
      <c r="M1255" s="54">
        <v>0.66160879629629632</v>
      </c>
      <c r="N1255" s="53">
        <v>8.8000000000000007</v>
      </c>
      <c r="O1255" s="53" t="s">
        <v>156</v>
      </c>
      <c r="P1255" s="54">
        <v>0.66100694444444441</v>
      </c>
      <c r="Q1255" s="53">
        <v>6.7</v>
      </c>
      <c r="R1255" s="53" t="s">
        <v>156</v>
      </c>
      <c r="S1255" s="53">
        <v>1</v>
      </c>
      <c r="T1255" s="53">
        <v>45.5</v>
      </c>
      <c r="U1255" s="53">
        <v>115</v>
      </c>
      <c r="V1255" s="53">
        <v>86118</v>
      </c>
      <c r="W1255" s="53">
        <v>144</v>
      </c>
      <c r="X1255" s="53">
        <v>0.56899999999999995</v>
      </c>
      <c r="Y1255" s="53">
        <v>18.77</v>
      </c>
      <c r="Z1255" s="11">
        <f t="shared" si="3289"/>
        <v>21.6</v>
      </c>
      <c r="AA1255" s="11">
        <f t="shared" si="3290"/>
        <v>0</v>
      </c>
      <c r="AB1255" s="53">
        <f t="shared" si="3291"/>
        <v>0.22829340686951649</v>
      </c>
      <c r="AC1255" s="63" t="s">
        <v>204</v>
      </c>
      <c r="AE1255" s="11">
        <f t="shared" ref="AE1255" si="3372">SUM(F1255:F1260)</f>
        <v>0</v>
      </c>
      <c r="AF1255" s="11">
        <f t="shared" ref="AF1255" si="3373">AVERAGE(AB1255:AB1260)</f>
        <v>0.22811310755806632</v>
      </c>
      <c r="AG1255" s="11">
        <f t="shared" ref="AG1255" si="3374">AVERAGE(G1255:G1260)</f>
        <v>12.9</v>
      </c>
      <c r="AH1255" s="11" t="e">
        <f t="shared" ref="AH1255" si="3375">AVERAGE(AC1255:AC1260)</f>
        <v>#DIV/0!</v>
      </c>
      <c r="AI1255" s="11">
        <f t="shared" ref="AI1255" si="3376">AVERAGE(T1255:T1260)</f>
        <v>48.616666666666667</v>
      </c>
      <c r="AJ1255" s="11">
        <f t="shared" ref="AJ1255" si="3377">SUMIF(H1255:H1260,"&gt;0",H1255:H1260)</f>
        <v>0.10200000000000001</v>
      </c>
      <c r="AK1255" s="17">
        <f t="shared" ref="AK1255" si="3378">SUM(AA1255:AA1260)/60</f>
        <v>0</v>
      </c>
      <c r="AL1255" s="17">
        <f t="shared" ref="AL1255" si="3379">SUM(V1255:V1260)</f>
        <v>248513</v>
      </c>
      <c r="AM1255" s="17">
        <f t="shared" ref="AM1255" si="3380">AVERAGE(W1255:W1260)</f>
        <v>69</v>
      </c>
      <c r="AN1255" s="11">
        <f t="shared" ref="AN1255" si="3381">AVERAGE(I1255:I1260)</f>
        <v>5.0166666666666657</v>
      </c>
      <c r="AO1255" s="11">
        <f t="shared" ref="AO1255" si="3382">MAX(K1255:K1260)</f>
        <v>5.8</v>
      </c>
      <c r="AP1255" s="13" t="str">
        <f t="shared" ref="AP1255" ca="1" si="3383">INDIRECT(ADDRESS(MATCH(AO1255,K1255:K1260,0)+A1255-1,12))</f>
        <v>S</v>
      </c>
      <c r="AQ1255" s="13">
        <f t="shared" ref="AQ1255" ca="1" si="3384">INDIRECT(ADDRESS(MATCH(AO1255,K1255:K1260,0)+A1255-1,13))</f>
        <v>0.69666666666666666</v>
      </c>
      <c r="AR1255" s="11">
        <f t="shared" ref="AR1255" si="3385">MAX(N1255:N1260)</f>
        <v>10</v>
      </c>
      <c r="AS1255" s="13" t="str">
        <f t="shared" ref="AS1255" ca="1" si="3386">INDIRECT(ADDRESS(MATCH(AR1255,N1255:N1260,0)+A1255-1,15))</f>
        <v>SSE</v>
      </c>
      <c r="AT1255" s="13">
        <f t="shared" ref="AT1255" ca="1" si="3387">INDIRECT(ADDRESS(MATCH(AR1255,N1255:N1260,0)+A1255-1,16))</f>
        <v>0.69572916666666673</v>
      </c>
    </row>
    <row r="1256" spans="1:46">
      <c r="A1256" s="11">
        <v>1256</v>
      </c>
      <c r="B1256" s="57">
        <v>44935</v>
      </c>
      <c r="C1256" s="54">
        <v>0.67361111111111116</v>
      </c>
      <c r="D1256" s="53">
        <v>15</v>
      </c>
      <c r="E1256" s="53">
        <v>13.6</v>
      </c>
      <c r="F1256" s="53">
        <v>0</v>
      </c>
      <c r="G1256" s="53">
        <v>12.7</v>
      </c>
      <c r="H1256" s="53">
        <v>2.3E-2</v>
      </c>
      <c r="I1256" s="53">
        <v>4.3</v>
      </c>
      <c r="J1256" s="53" t="s">
        <v>153</v>
      </c>
      <c r="K1256" s="53">
        <v>5.5</v>
      </c>
      <c r="L1256" s="53" t="s">
        <v>156</v>
      </c>
      <c r="M1256" s="54">
        <v>0.66737268518518522</v>
      </c>
      <c r="N1256" s="53">
        <v>7.7</v>
      </c>
      <c r="O1256" s="53" t="s">
        <v>156</v>
      </c>
      <c r="P1256" s="54">
        <v>0.66704861111111102</v>
      </c>
      <c r="Q1256" s="53">
        <v>3.3</v>
      </c>
      <c r="R1256" s="53" t="s">
        <v>153</v>
      </c>
      <c r="S1256" s="53">
        <v>1.2</v>
      </c>
      <c r="T1256" s="53">
        <v>46.6</v>
      </c>
      <c r="U1256" s="53">
        <v>84</v>
      </c>
      <c r="V1256" s="53">
        <v>58949</v>
      </c>
      <c r="W1256" s="53">
        <v>98</v>
      </c>
      <c r="X1256" s="53">
        <v>0.56899999999999995</v>
      </c>
      <c r="Y1256" s="53">
        <v>18.579999999999998</v>
      </c>
      <c r="Z1256" s="11">
        <f t="shared" si="3289"/>
        <v>13.799999999999999</v>
      </c>
      <c r="AA1256" s="11">
        <f t="shared" si="3290"/>
        <v>0</v>
      </c>
      <c r="AB1256" s="53">
        <f t="shared" si="3291"/>
        <v>0.22829340686951649</v>
      </c>
      <c r="AC1256" s="63" t="s">
        <v>204</v>
      </c>
    </row>
    <row r="1257" spans="1:46">
      <c r="A1257" s="11">
        <v>1257</v>
      </c>
      <c r="B1257" s="57">
        <v>44935</v>
      </c>
      <c r="C1257" s="54">
        <v>0.68055555555555547</v>
      </c>
      <c r="D1257" s="53">
        <v>14.7</v>
      </c>
      <c r="E1257" s="53">
        <v>13.2</v>
      </c>
      <c r="F1257" s="53">
        <v>0</v>
      </c>
      <c r="G1257" s="53">
        <v>12.8</v>
      </c>
      <c r="H1257" s="53">
        <v>1.7999999999999999E-2</v>
      </c>
      <c r="I1257" s="53">
        <v>4.8</v>
      </c>
      <c r="J1257" s="53" t="s">
        <v>153</v>
      </c>
      <c r="K1257" s="53">
        <v>4.8</v>
      </c>
      <c r="L1257" s="53" t="s">
        <v>153</v>
      </c>
      <c r="M1257" s="54">
        <v>0.68055555555555547</v>
      </c>
      <c r="N1257" s="53">
        <v>7.8</v>
      </c>
      <c r="O1257" s="53" t="s">
        <v>153</v>
      </c>
      <c r="P1257" s="54">
        <v>0.67716435185185186</v>
      </c>
      <c r="Q1257" s="53">
        <v>3.6</v>
      </c>
      <c r="R1257" s="53" t="s">
        <v>153</v>
      </c>
      <c r="S1257" s="53">
        <v>1.2</v>
      </c>
      <c r="T1257" s="53">
        <v>49.4</v>
      </c>
      <c r="U1257" s="53">
        <v>56</v>
      </c>
      <c r="V1257" s="53">
        <v>42738</v>
      </c>
      <c r="W1257" s="53">
        <v>71</v>
      </c>
      <c r="X1257" s="53">
        <v>0.56899999999999995</v>
      </c>
      <c r="Y1257" s="53">
        <v>18.600000000000001</v>
      </c>
      <c r="Z1257" s="11">
        <f t="shared" si="3289"/>
        <v>10.8</v>
      </c>
      <c r="AA1257" s="11">
        <f t="shared" si="3290"/>
        <v>0</v>
      </c>
      <c r="AB1257" s="53">
        <f t="shared" si="3291"/>
        <v>0.22829340686951649</v>
      </c>
      <c r="AC1257" s="63" t="s">
        <v>204</v>
      </c>
    </row>
    <row r="1258" spans="1:46">
      <c r="A1258" s="11">
        <v>1258</v>
      </c>
      <c r="B1258" s="57">
        <v>44935</v>
      </c>
      <c r="C1258" s="54">
        <v>0.6875</v>
      </c>
      <c r="D1258" s="53">
        <v>14.3</v>
      </c>
      <c r="E1258" s="53">
        <v>13.1</v>
      </c>
      <c r="F1258" s="53">
        <v>0</v>
      </c>
      <c r="G1258" s="53">
        <v>13.1</v>
      </c>
      <c r="H1258" s="53">
        <v>1.2E-2</v>
      </c>
      <c r="I1258" s="53">
        <v>5.2</v>
      </c>
      <c r="J1258" s="53" t="s">
        <v>153</v>
      </c>
      <c r="K1258" s="53">
        <v>5.3</v>
      </c>
      <c r="L1258" s="53" t="s">
        <v>153</v>
      </c>
      <c r="M1258" s="54">
        <v>0.68564814814814812</v>
      </c>
      <c r="N1258" s="53">
        <v>9.4</v>
      </c>
      <c r="O1258" s="53" t="s">
        <v>153</v>
      </c>
      <c r="P1258" s="54">
        <v>0.6839467592592593</v>
      </c>
      <c r="Q1258" s="53">
        <v>6.4</v>
      </c>
      <c r="R1258" s="53" t="s">
        <v>153</v>
      </c>
      <c r="S1258" s="53">
        <v>1.3</v>
      </c>
      <c r="T1258" s="53">
        <v>49.5</v>
      </c>
      <c r="U1258" s="53">
        <v>37</v>
      </c>
      <c r="V1258" s="53">
        <v>27007</v>
      </c>
      <c r="W1258" s="53">
        <v>45</v>
      </c>
      <c r="X1258" s="53">
        <v>0.56899999999999995</v>
      </c>
      <c r="Y1258" s="53">
        <v>18.54</v>
      </c>
      <c r="Z1258" s="11">
        <f t="shared" si="3289"/>
        <v>7.2000000000000011</v>
      </c>
      <c r="AA1258" s="11">
        <f t="shared" si="3290"/>
        <v>0</v>
      </c>
      <c r="AB1258" s="53">
        <f t="shared" si="3291"/>
        <v>0.22829340686951649</v>
      </c>
      <c r="AC1258" s="63" t="s">
        <v>204</v>
      </c>
    </row>
    <row r="1259" spans="1:46">
      <c r="A1259" s="11">
        <v>1259</v>
      </c>
      <c r="B1259" s="57">
        <v>44935</v>
      </c>
      <c r="C1259" s="54">
        <v>0.69444444444444453</v>
      </c>
      <c r="D1259" s="53">
        <v>14.1</v>
      </c>
      <c r="E1259" s="53">
        <v>13</v>
      </c>
      <c r="F1259" s="53">
        <v>0</v>
      </c>
      <c r="G1259" s="53">
        <v>13</v>
      </c>
      <c r="H1259" s="53">
        <v>8.0000000000000002E-3</v>
      </c>
      <c r="I1259" s="53">
        <v>5.6</v>
      </c>
      <c r="J1259" s="53" t="s">
        <v>153</v>
      </c>
      <c r="K1259" s="53">
        <v>5.6</v>
      </c>
      <c r="L1259" s="53" t="s">
        <v>153</v>
      </c>
      <c r="M1259" s="54">
        <v>0.69444444444444453</v>
      </c>
      <c r="N1259" s="53">
        <v>8.9</v>
      </c>
      <c r="O1259" s="53" t="s">
        <v>159</v>
      </c>
      <c r="P1259" s="54">
        <v>0.69299768518518512</v>
      </c>
      <c r="Q1259" s="53">
        <v>6.9</v>
      </c>
      <c r="R1259" s="53" t="s">
        <v>153</v>
      </c>
      <c r="S1259" s="53">
        <v>1.4</v>
      </c>
      <c r="T1259" s="53">
        <v>49.8</v>
      </c>
      <c r="U1259" s="53">
        <v>29</v>
      </c>
      <c r="V1259" s="53">
        <v>20573</v>
      </c>
      <c r="W1259" s="53">
        <v>34</v>
      </c>
      <c r="X1259" s="53">
        <v>0.56799999999999995</v>
      </c>
      <c r="Y1259" s="53">
        <v>18.55</v>
      </c>
      <c r="Z1259" s="11">
        <f t="shared" si="3289"/>
        <v>4.8000000000000007</v>
      </c>
      <c r="AA1259" s="11">
        <f t="shared" si="3290"/>
        <v>0</v>
      </c>
      <c r="AB1259" s="53">
        <f t="shared" si="3291"/>
        <v>0.22775250893516602</v>
      </c>
      <c r="AC1259" s="63" t="s">
        <v>204</v>
      </c>
    </row>
    <row r="1260" spans="1:46">
      <c r="A1260" s="11">
        <v>1260</v>
      </c>
      <c r="B1260" s="57">
        <v>44935</v>
      </c>
      <c r="C1260" s="54">
        <v>0.70138888888888884</v>
      </c>
      <c r="D1260" s="53">
        <v>13.9</v>
      </c>
      <c r="E1260" s="53">
        <v>13</v>
      </c>
      <c r="F1260" s="53">
        <v>0</v>
      </c>
      <c r="G1260" s="53">
        <v>13.1</v>
      </c>
      <c r="H1260" s="53">
        <v>5.0000000000000001E-3</v>
      </c>
      <c r="I1260" s="53">
        <v>4.9000000000000004</v>
      </c>
      <c r="J1260" s="53" t="s">
        <v>153</v>
      </c>
      <c r="K1260" s="53">
        <v>5.8</v>
      </c>
      <c r="L1260" s="53" t="s">
        <v>153</v>
      </c>
      <c r="M1260" s="54">
        <v>0.69666666666666666</v>
      </c>
      <c r="N1260" s="53">
        <v>10</v>
      </c>
      <c r="O1260" s="53" t="s">
        <v>159</v>
      </c>
      <c r="P1260" s="54">
        <v>0.69572916666666673</v>
      </c>
      <c r="Q1260" s="53">
        <v>5.4</v>
      </c>
      <c r="R1260" s="53" t="s">
        <v>153</v>
      </c>
      <c r="S1260" s="53">
        <v>1.4</v>
      </c>
      <c r="T1260" s="53">
        <v>50.9</v>
      </c>
      <c r="U1260" s="53">
        <v>14</v>
      </c>
      <c r="V1260" s="53">
        <v>13128</v>
      </c>
      <c r="W1260" s="53">
        <v>22</v>
      </c>
      <c r="X1260" s="53">
        <v>0.56799999999999995</v>
      </c>
      <c r="Y1260" s="53">
        <v>18.54</v>
      </c>
      <c r="Z1260" s="11">
        <f t="shared" si="3289"/>
        <v>3</v>
      </c>
      <c r="AA1260" s="11">
        <f t="shared" si="3290"/>
        <v>0</v>
      </c>
      <c r="AB1260" s="53">
        <f t="shared" si="3291"/>
        <v>0.22775250893516602</v>
      </c>
      <c r="AC1260" s="63" t="s">
        <v>204</v>
      </c>
    </row>
    <row r="1261" spans="1:46">
      <c r="A1261" s="11">
        <v>1261</v>
      </c>
      <c r="B1261" s="57">
        <v>44935</v>
      </c>
      <c r="C1261" s="54">
        <v>0.70833333333333337</v>
      </c>
      <c r="D1261" s="53">
        <v>13.7</v>
      </c>
      <c r="E1261" s="53">
        <v>13</v>
      </c>
      <c r="F1261" s="53">
        <v>0</v>
      </c>
      <c r="G1261" s="53">
        <v>12.9</v>
      </c>
      <c r="H1261" s="53">
        <v>2E-3</v>
      </c>
      <c r="I1261" s="53">
        <v>3.6</v>
      </c>
      <c r="J1261" s="53" t="s">
        <v>156</v>
      </c>
      <c r="K1261" s="53">
        <v>4.9000000000000004</v>
      </c>
      <c r="L1261" s="53" t="s">
        <v>153</v>
      </c>
      <c r="M1261" s="54">
        <v>0.70140046296296299</v>
      </c>
      <c r="N1261" s="53">
        <v>6.4</v>
      </c>
      <c r="O1261" s="53" t="s">
        <v>160</v>
      </c>
      <c r="P1261" s="54">
        <v>0.70159722222222232</v>
      </c>
      <c r="Q1261" s="53">
        <v>4.7</v>
      </c>
      <c r="R1261" s="53" t="s">
        <v>159</v>
      </c>
      <c r="S1261" s="53">
        <v>0.9</v>
      </c>
      <c r="T1261" s="53">
        <v>52.2</v>
      </c>
      <c r="U1261" s="53">
        <v>3</v>
      </c>
      <c r="V1261" s="53">
        <v>4280</v>
      </c>
      <c r="W1261" s="53">
        <v>7</v>
      </c>
      <c r="X1261" s="53">
        <v>0.56899999999999995</v>
      </c>
      <c r="Y1261" s="53">
        <v>18.52</v>
      </c>
      <c r="Z1261" s="11">
        <f t="shared" si="3289"/>
        <v>1.2000000000000002</v>
      </c>
      <c r="AA1261" s="11">
        <f t="shared" si="3290"/>
        <v>0</v>
      </c>
      <c r="AB1261" s="53">
        <f t="shared" si="3291"/>
        <v>0.22829340686951649</v>
      </c>
      <c r="AC1261" s="63" t="s">
        <v>204</v>
      </c>
      <c r="AE1261" s="11">
        <f t="shared" ref="AE1261" si="3388">SUM(F1261:F1266)</f>
        <v>0</v>
      </c>
      <c r="AF1261" s="11">
        <f t="shared" ref="AF1261" si="3389">AVERAGE(AB1261:AB1266)</f>
        <v>0.22784265859089106</v>
      </c>
      <c r="AG1261" s="11">
        <f t="shared" ref="AG1261" si="3390">AVERAGE(G1261:G1266)</f>
        <v>12.899999999999999</v>
      </c>
      <c r="AH1261" s="11" t="e">
        <f t="shared" ref="AH1261" si="3391">AVERAGE(AC1261:AC1266)</f>
        <v>#DIV/0!</v>
      </c>
      <c r="AI1261" s="11">
        <f t="shared" ref="AI1261" si="3392">AVERAGE(T1261:T1266)</f>
        <v>52.766666666666673</v>
      </c>
      <c r="AJ1261" s="11">
        <f t="shared" ref="AJ1261" si="3393">SUMIF(H1261:H1266,"&gt;0",H1261:H1266)</f>
        <v>2E-3</v>
      </c>
      <c r="AK1261" s="17">
        <f t="shared" ref="AK1261" si="3394">SUM(AA1261:AA1266)/60</f>
        <v>0</v>
      </c>
      <c r="AL1261" s="17">
        <f t="shared" ref="AL1261" si="3395">SUM(V1261:V1266)</f>
        <v>6340</v>
      </c>
      <c r="AM1261" s="17">
        <f t="shared" ref="AM1261" si="3396">AVERAGE(W1261:W1266)</f>
        <v>1.6666666666666667</v>
      </c>
      <c r="AN1261" s="11">
        <f t="shared" ref="AN1261" si="3397">AVERAGE(I1261:I1266)</f>
        <v>3.8000000000000003</v>
      </c>
      <c r="AO1261" s="11">
        <f t="shared" ref="AO1261" si="3398">MAX(K1261:K1266)</f>
        <v>4.9000000000000004</v>
      </c>
      <c r="AP1261" s="13" t="str">
        <f t="shared" ref="AP1261" ca="1" si="3399">INDIRECT(ADDRESS(MATCH(AO1261,K1261:K1266,0)+A1261-1,12))</f>
        <v>S</v>
      </c>
      <c r="AQ1261" s="13">
        <f t="shared" ref="AQ1261" ca="1" si="3400">INDIRECT(ADDRESS(MATCH(AO1261,K1261:K1266,0)+A1261-1,13))</f>
        <v>0.70140046296296299</v>
      </c>
      <c r="AR1261" s="11">
        <f t="shared" ref="AR1261" si="3401">MAX(N1261:N1266)</f>
        <v>7.4</v>
      </c>
      <c r="AS1261" s="13" t="str">
        <f t="shared" ref="AS1261" ca="1" si="3402">INDIRECT(ADDRESS(MATCH(AR1261,N1261:N1266,0)+A1261-1,15))</f>
        <v>S</v>
      </c>
      <c r="AT1261" s="13">
        <f t="shared" ref="AT1261" ca="1" si="3403">INDIRECT(ADDRESS(MATCH(AR1261,N1261:N1266,0)+A1261-1,16))</f>
        <v>0.72337962962962965</v>
      </c>
    </row>
    <row r="1262" spans="1:46">
      <c r="A1262" s="11">
        <v>1262</v>
      </c>
      <c r="B1262" s="57">
        <v>44935</v>
      </c>
      <c r="C1262" s="54">
        <v>0.71527777777777779</v>
      </c>
      <c r="D1262" s="53">
        <v>13.6</v>
      </c>
      <c r="E1262" s="53">
        <v>12.9</v>
      </c>
      <c r="F1262" s="53">
        <v>0</v>
      </c>
      <c r="G1262" s="53">
        <v>12.9</v>
      </c>
      <c r="H1262" s="53">
        <v>0</v>
      </c>
      <c r="I1262" s="53">
        <v>4</v>
      </c>
      <c r="J1262" s="53" t="s">
        <v>153</v>
      </c>
      <c r="K1262" s="53">
        <v>4.2</v>
      </c>
      <c r="L1262" s="53" t="s">
        <v>153</v>
      </c>
      <c r="M1262" s="54">
        <v>0.71354166666666663</v>
      </c>
      <c r="N1262" s="53">
        <v>6.6</v>
      </c>
      <c r="O1262" s="53" t="s">
        <v>153</v>
      </c>
      <c r="P1262" s="54">
        <v>0.70866898148148139</v>
      </c>
      <c r="Q1262" s="53">
        <v>2.4</v>
      </c>
      <c r="R1262" s="53" t="s">
        <v>156</v>
      </c>
      <c r="S1262" s="53">
        <v>1</v>
      </c>
      <c r="T1262" s="53">
        <v>52.5</v>
      </c>
      <c r="U1262" s="53">
        <v>2</v>
      </c>
      <c r="V1262" s="53">
        <v>1164</v>
      </c>
      <c r="W1262" s="53">
        <v>2</v>
      </c>
      <c r="X1262" s="53">
        <v>0.56799999999999995</v>
      </c>
      <c r="Y1262" s="53">
        <v>18.5</v>
      </c>
      <c r="Z1262" s="11">
        <f t="shared" si="3289"/>
        <v>0</v>
      </c>
      <c r="AA1262" s="11">
        <f t="shared" si="3290"/>
        <v>0</v>
      </c>
      <c r="AB1262" s="53">
        <f t="shared" si="3291"/>
        <v>0.22775250893516602</v>
      </c>
      <c r="AC1262" s="63" t="s">
        <v>204</v>
      </c>
    </row>
    <row r="1263" spans="1:46">
      <c r="A1263" s="11">
        <v>1263</v>
      </c>
      <c r="B1263" s="57">
        <v>44935</v>
      </c>
      <c r="C1263" s="54">
        <v>0.72222222222222221</v>
      </c>
      <c r="D1263" s="53">
        <v>13.5</v>
      </c>
      <c r="E1263" s="53">
        <v>12.9</v>
      </c>
      <c r="F1263" s="53">
        <v>0</v>
      </c>
      <c r="G1263" s="53">
        <v>13</v>
      </c>
      <c r="H1263" s="53">
        <v>0</v>
      </c>
      <c r="I1263" s="53">
        <v>3.7</v>
      </c>
      <c r="J1263" s="53" t="s">
        <v>153</v>
      </c>
      <c r="K1263" s="53">
        <v>4</v>
      </c>
      <c r="L1263" s="53" t="s">
        <v>153</v>
      </c>
      <c r="M1263" s="54">
        <v>0.71528935185185183</v>
      </c>
      <c r="N1263" s="53">
        <v>6.1</v>
      </c>
      <c r="O1263" s="53" t="s">
        <v>153</v>
      </c>
      <c r="P1263" s="54">
        <v>0.71913194444444439</v>
      </c>
      <c r="Q1263" s="53">
        <v>3</v>
      </c>
      <c r="R1263" s="53" t="s">
        <v>159</v>
      </c>
      <c r="S1263" s="53">
        <v>0.8</v>
      </c>
      <c r="T1263" s="53">
        <v>52.4</v>
      </c>
      <c r="U1263" s="53">
        <v>0</v>
      </c>
      <c r="V1263" s="53">
        <v>524</v>
      </c>
      <c r="W1263" s="53">
        <v>1</v>
      </c>
      <c r="X1263" s="53">
        <v>0.56799999999999995</v>
      </c>
      <c r="Y1263" s="53">
        <v>18.510000000000002</v>
      </c>
      <c r="Z1263" s="11">
        <f t="shared" si="3289"/>
        <v>0</v>
      </c>
      <c r="AA1263" s="11">
        <f t="shared" si="3290"/>
        <v>0</v>
      </c>
      <c r="AB1263" s="53">
        <f t="shared" si="3291"/>
        <v>0.22775250893516602</v>
      </c>
      <c r="AC1263" s="63" t="s">
        <v>204</v>
      </c>
    </row>
    <row r="1264" spans="1:46">
      <c r="A1264" s="11">
        <v>1264</v>
      </c>
      <c r="B1264" s="57">
        <v>44935</v>
      </c>
      <c r="C1264" s="54">
        <v>0.72916666666666663</v>
      </c>
      <c r="D1264" s="53">
        <v>13.4</v>
      </c>
      <c r="E1264" s="53">
        <v>12.9</v>
      </c>
      <c r="F1264" s="53">
        <v>0</v>
      </c>
      <c r="G1264" s="53">
        <v>12.9</v>
      </c>
      <c r="H1264" s="53">
        <v>0</v>
      </c>
      <c r="I1264" s="53">
        <v>4.2</v>
      </c>
      <c r="J1264" s="53" t="s">
        <v>153</v>
      </c>
      <c r="K1264" s="53">
        <v>4.2</v>
      </c>
      <c r="L1264" s="53" t="s">
        <v>153</v>
      </c>
      <c r="M1264" s="54">
        <v>0.72469907407407408</v>
      </c>
      <c r="N1264" s="53">
        <v>7.4</v>
      </c>
      <c r="O1264" s="53" t="s">
        <v>153</v>
      </c>
      <c r="P1264" s="54">
        <v>0.72337962962962965</v>
      </c>
      <c r="Q1264" s="53">
        <v>3.8</v>
      </c>
      <c r="R1264" s="53" t="s">
        <v>153</v>
      </c>
      <c r="S1264" s="53">
        <v>0.9</v>
      </c>
      <c r="T1264" s="53">
        <v>52.7</v>
      </c>
      <c r="U1264" s="53">
        <v>0</v>
      </c>
      <c r="V1264" s="53">
        <v>182</v>
      </c>
      <c r="W1264" s="53">
        <v>0</v>
      </c>
      <c r="X1264" s="53">
        <v>0.56799999999999995</v>
      </c>
      <c r="Y1264" s="53">
        <v>18.52</v>
      </c>
      <c r="Z1264" s="11">
        <f t="shared" si="3289"/>
        <v>0</v>
      </c>
      <c r="AA1264" s="11">
        <f t="shared" si="3290"/>
        <v>0</v>
      </c>
      <c r="AB1264" s="53">
        <f t="shared" si="3291"/>
        <v>0.22775250893516602</v>
      </c>
      <c r="AC1264" s="63" t="s">
        <v>204</v>
      </c>
    </row>
    <row r="1265" spans="1:46">
      <c r="A1265" s="11">
        <v>1265</v>
      </c>
      <c r="B1265" s="57">
        <v>44935</v>
      </c>
      <c r="C1265" s="54">
        <v>0.73611111111111116</v>
      </c>
      <c r="D1265" s="53">
        <v>13.3</v>
      </c>
      <c r="E1265" s="53">
        <v>13</v>
      </c>
      <c r="F1265" s="53">
        <v>0</v>
      </c>
      <c r="G1265" s="53">
        <v>13</v>
      </c>
      <c r="H1265" s="53">
        <v>-1E-3</v>
      </c>
      <c r="I1265" s="53">
        <v>3.6</v>
      </c>
      <c r="J1265" s="53" t="s">
        <v>153</v>
      </c>
      <c r="K1265" s="53">
        <v>4.2</v>
      </c>
      <c r="L1265" s="53" t="s">
        <v>153</v>
      </c>
      <c r="M1265" s="54">
        <v>0.72918981481481471</v>
      </c>
      <c r="N1265" s="53">
        <v>6.2</v>
      </c>
      <c r="O1265" s="53" t="s">
        <v>159</v>
      </c>
      <c r="P1265" s="54">
        <v>0.73564814814814816</v>
      </c>
      <c r="Q1265" s="53">
        <v>4.7</v>
      </c>
      <c r="R1265" s="53" t="s">
        <v>153</v>
      </c>
      <c r="S1265" s="53">
        <v>0.9</v>
      </c>
      <c r="T1265" s="53">
        <v>52.8</v>
      </c>
      <c r="U1265" s="53">
        <v>0</v>
      </c>
      <c r="V1265" s="53">
        <v>103</v>
      </c>
      <c r="W1265" s="53">
        <v>0</v>
      </c>
      <c r="X1265" s="53">
        <v>0.56799999999999995</v>
      </c>
      <c r="Y1265" s="53">
        <v>18.52</v>
      </c>
      <c r="Z1265" s="11">
        <f t="shared" si="3289"/>
        <v>-0.60000000000000009</v>
      </c>
      <c r="AA1265" s="11">
        <f t="shared" si="3290"/>
        <v>0</v>
      </c>
      <c r="AB1265" s="53">
        <f t="shared" si="3291"/>
        <v>0.22775250893516602</v>
      </c>
      <c r="AC1265" s="63" t="s">
        <v>204</v>
      </c>
    </row>
    <row r="1266" spans="1:46">
      <c r="A1266" s="11">
        <v>1266</v>
      </c>
      <c r="B1266" s="57">
        <v>44935</v>
      </c>
      <c r="C1266" s="54">
        <v>0.74305555555555547</v>
      </c>
      <c r="D1266" s="53">
        <v>13.2</v>
      </c>
      <c r="E1266" s="53">
        <v>12.9</v>
      </c>
      <c r="F1266" s="53">
        <v>0</v>
      </c>
      <c r="G1266" s="53">
        <v>12.7</v>
      </c>
      <c r="H1266" s="53">
        <v>-1E-3</v>
      </c>
      <c r="I1266" s="53">
        <v>3.7</v>
      </c>
      <c r="J1266" s="53" t="s">
        <v>153</v>
      </c>
      <c r="K1266" s="53">
        <v>3.8</v>
      </c>
      <c r="L1266" s="53" t="s">
        <v>153</v>
      </c>
      <c r="M1266" s="54">
        <v>0.73762731481481481</v>
      </c>
      <c r="N1266" s="53">
        <v>6.3</v>
      </c>
      <c r="O1266" s="53" t="s">
        <v>159</v>
      </c>
      <c r="P1266" s="54">
        <v>0.73634259259259249</v>
      </c>
      <c r="Q1266" s="53">
        <v>3.6</v>
      </c>
      <c r="R1266" s="53" t="s">
        <v>159</v>
      </c>
      <c r="S1266" s="53">
        <v>0.8</v>
      </c>
      <c r="T1266" s="53">
        <v>54</v>
      </c>
      <c r="U1266" s="53">
        <v>0</v>
      </c>
      <c r="V1266" s="53">
        <v>87</v>
      </c>
      <c r="W1266" s="53">
        <v>0</v>
      </c>
      <c r="X1266" s="53">
        <v>0.56799999999999995</v>
      </c>
      <c r="Y1266" s="53">
        <v>18.5</v>
      </c>
      <c r="Z1266" s="11">
        <f t="shared" si="3289"/>
        <v>-0.60000000000000009</v>
      </c>
      <c r="AA1266" s="11">
        <f t="shared" si="3290"/>
        <v>0</v>
      </c>
      <c r="AB1266" s="53">
        <f t="shared" si="3291"/>
        <v>0.22775250893516602</v>
      </c>
      <c r="AC1266" s="63" t="s">
        <v>204</v>
      </c>
    </row>
    <row r="1267" spans="1:46">
      <c r="A1267" s="11">
        <v>1267</v>
      </c>
      <c r="B1267" s="57">
        <v>44935</v>
      </c>
      <c r="C1267" s="54">
        <v>0.75</v>
      </c>
      <c r="D1267" s="53">
        <v>13.1</v>
      </c>
      <c r="E1267" s="53">
        <v>12.9</v>
      </c>
      <c r="F1267" s="53">
        <v>0</v>
      </c>
      <c r="G1267" s="53">
        <v>12.6</v>
      </c>
      <c r="H1267" s="53">
        <v>-1E-3</v>
      </c>
      <c r="I1267" s="53">
        <v>3.9</v>
      </c>
      <c r="J1267" s="53" t="s">
        <v>153</v>
      </c>
      <c r="K1267" s="53">
        <v>3.9</v>
      </c>
      <c r="L1267" s="53" t="s">
        <v>153</v>
      </c>
      <c r="M1267" s="54">
        <v>0.74945601851851851</v>
      </c>
      <c r="N1267" s="53">
        <v>6.1</v>
      </c>
      <c r="O1267" s="53" t="s">
        <v>153</v>
      </c>
      <c r="P1267" s="54">
        <v>0.74790509259259252</v>
      </c>
      <c r="Q1267" s="53">
        <v>3.1</v>
      </c>
      <c r="R1267" s="53" t="s">
        <v>151</v>
      </c>
      <c r="S1267" s="53">
        <v>0.8</v>
      </c>
      <c r="T1267" s="53">
        <v>54.5</v>
      </c>
      <c r="U1267" s="53">
        <v>0</v>
      </c>
      <c r="V1267" s="53">
        <v>84</v>
      </c>
      <c r="W1267" s="53">
        <v>0</v>
      </c>
      <c r="X1267" s="53">
        <v>0.56799999999999995</v>
      </c>
      <c r="Y1267" s="53">
        <v>18.510000000000002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0.22775250893516602</v>
      </c>
      <c r="AC1267" s="63" t="s">
        <v>204</v>
      </c>
      <c r="AE1267" s="11">
        <f t="shared" ref="AE1267" si="3404">SUM(F1267:F1272)</f>
        <v>0</v>
      </c>
      <c r="AF1267" s="11">
        <f t="shared" ref="AF1267" si="3405">AVERAGE(AB1267:AB1272)</f>
        <v>0.22775250893516599</v>
      </c>
      <c r="AG1267" s="11">
        <f t="shared" ref="AG1267" si="3406">AVERAGE(G1267:G1272)</f>
        <v>12.716666666666667</v>
      </c>
      <c r="AH1267" s="11" t="e">
        <f t="shared" ref="AH1267" si="3407">AVERAGE(AC1267:AC1272)</f>
        <v>#DIV/0!</v>
      </c>
      <c r="AI1267" s="11">
        <f t="shared" ref="AI1267" si="3408">AVERAGE(T1267:T1272)</f>
        <v>54.550000000000004</v>
      </c>
      <c r="AJ1267" s="11">
        <f t="shared" ref="AJ1267" si="3409">SUMIF(H1267:H1272,"&gt;0",H1267:H1272)</f>
        <v>1E-3</v>
      </c>
      <c r="AK1267" s="17">
        <f t="shared" ref="AK1267" si="3410">SUM(AA1267:AA1272)/60</f>
        <v>0</v>
      </c>
      <c r="AL1267" s="17">
        <f t="shared" ref="AL1267" si="3411">SUM(V1267:V1272)</f>
        <v>505</v>
      </c>
      <c r="AM1267" s="17">
        <f t="shared" ref="AM1267" si="3412">AVERAGE(W1267:W1272)</f>
        <v>0</v>
      </c>
      <c r="AN1267" s="11">
        <f t="shared" ref="AN1267" si="3413">AVERAGE(I1267:I1272)</f>
        <v>3.4333333333333336</v>
      </c>
      <c r="AO1267" s="11">
        <f t="shared" ref="AO1267" si="3414">MAX(K1267:K1272)</f>
        <v>4.0999999999999996</v>
      </c>
      <c r="AP1267" s="13" t="str">
        <f t="shared" ref="AP1267" ca="1" si="3415">INDIRECT(ADDRESS(MATCH(AO1267,K1267:K1272,0)+A1267-1,12))</f>
        <v>SSE</v>
      </c>
      <c r="AQ1267" s="13">
        <f t="shared" ref="AQ1267" ca="1" si="3416">INDIRECT(ADDRESS(MATCH(AO1267,K1267:K1272,0)+A1267-1,13))</f>
        <v>0.75836805555555553</v>
      </c>
      <c r="AR1267" s="11">
        <f t="shared" ref="AR1267" si="3417">MAX(N1267:N1272)</f>
        <v>6.5</v>
      </c>
      <c r="AS1267" s="13" t="str">
        <f t="shared" ref="AS1267" ca="1" si="3418">INDIRECT(ADDRESS(MATCH(AR1267,N1267:N1272,0)+A1267-1,15))</f>
        <v>S</v>
      </c>
      <c r="AT1267" s="13">
        <f t="shared" ref="AT1267" ca="1" si="3419">INDIRECT(ADDRESS(MATCH(AR1267,N1267:N1272,0)+A1267-1,16))</f>
        <v>0.75651620370370365</v>
      </c>
    </row>
    <row r="1268" spans="1:46">
      <c r="A1268" s="11">
        <v>1268</v>
      </c>
      <c r="B1268" s="57">
        <v>44935</v>
      </c>
      <c r="C1268" s="54">
        <v>0.75694444444444453</v>
      </c>
      <c r="D1268" s="53">
        <v>12.9</v>
      </c>
      <c r="E1268" s="53">
        <v>12.9</v>
      </c>
      <c r="F1268" s="53">
        <v>0</v>
      </c>
      <c r="G1268" s="53">
        <v>13</v>
      </c>
      <c r="H1268" s="53">
        <v>1E-3</v>
      </c>
      <c r="I1268" s="53">
        <v>3.9</v>
      </c>
      <c r="J1268" s="53" t="s">
        <v>159</v>
      </c>
      <c r="K1268" s="53">
        <v>3.9</v>
      </c>
      <c r="L1268" s="53" t="s">
        <v>159</v>
      </c>
      <c r="M1268" s="54">
        <v>0.75694444444444453</v>
      </c>
      <c r="N1268" s="53">
        <v>6.5</v>
      </c>
      <c r="O1268" s="53" t="s">
        <v>153</v>
      </c>
      <c r="P1268" s="54">
        <v>0.75651620370370365</v>
      </c>
      <c r="Q1268" s="53">
        <v>4.3</v>
      </c>
      <c r="R1268" s="53" t="s">
        <v>153</v>
      </c>
      <c r="S1268" s="53">
        <v>0.9</v>
      </c>
      <c r="T1268" s="53">
        <v>53</v>
      </c>
      <c r="U1268" s="53">
        <v>0</v>
      </c>
      <c r="V1268" s="53">
        <v>97</v>
      </c>
      <c r="W1268" s="53">
        <v>0</v>
      </c>
      <c r="X1268" s="53">
        <v>0.56799999999999995</v>
      </c>
      <c r="Y1268" s="53">
        <v>18.510000000000002</v>
      </c>
      <c r="Z1268" s="11">
        <f t="shared" si="3289"/>
        <v>0.60000000000000009</v>
      </c>
      <c r="AA1268" s="11">
        <f t="shared" si="3290"/>
        <v>0</v>
      </c>
      <c r="AB1268" s="53">
        <f t="shared" si="3291"/>
        <v>0.22775250893516602</v>
      </c>
      <c r="AC1268" s="63" t="s">
        <v>204</v>
      </c>
    </row>
    <row r="1269" spans="1:46">
      <c r="A1269" s="11">
        <v>1269</v>
      </c>
      <c r="B1269" s="57">
        <v>44935</v>
      </c>
      <c r="C1269" s="54">
        <v>0.76388888888888884</v>
      </c>
      <c r="D1269" s="53">
        <v>12.9</v>
      </c>
      <c r="E1269" s="53">
        <v>12.9</v>
      </c>
      <c r="F1269" s="53">
        <v>0</v>
      </c>
      <c r="G1269" s="53">
        <v>12.9</v>
      </c>
      <c r="H1269" s="53">
        <v>0</v>
      </c>
      <c r="I1269" s="53">
        <v>3.5</v>
      </c>
      <c r="J1269" s="53" t="s">
        <v>153</v>
      </c>
      <c r="K1269" s="53">
        <v>4.0999999999999996</v>
      </c>
      <c r="L1269" s="53" t="s">
        <v>159</v>
      </c>
      <c r="M1269" s="54">
        <v>0.75836805555555553</v>
      </c>
      <c r="N1269" s="53">
        <v>5.9</v>
      </c>
      <c r="O1269" s="53" t="s">
        <v>159</v>
      </c>
      <c r="P1269" s="54">
        <v>0.76256944444444441</v>
      </c>
      <c r="Q1269" s="53">
        <v>1.7</v>
      </c>
      <c r="R1269" s="53" t="s">
        <v>159</v>
      </c>
      <c r="S1269" s="53">
        <v>0.9</v>
      </c>
      <c r="T1269" s="53">
        <v>53.9</v>
      </c>
      <c r="U1269" s="53">
        <v>0</v>
      </c>
      <c r="V1269" s="53">
        <v>80</v>
      </c>
      <c r="W1269" s="53">
        <v>0</v>
      </c>
      <c r="X1269" s="53">
        <v>0.56799999999999995</v>
      </c>
      <c r="Y1269" s="53">
        <v>18.48</v>
      </c>
      <c r="Z1269" s="11">
        <f t="shared" si="3289"/>
        <v>0</v>
      </c>
      <c r="AA1269" s="11">
        <f t="shared" si="3290"/>
        <v>0</v>
      </c>
      <c r="AB1269" s="53">
        <f t="shared" si="3291"/>
        <v>0.22775250893516602</v>
      </c>
      <c r="AC1269" s="63" t="s">
        <v>204</v>
      </c>
    </row>
    <row r="1270" spans="1:46">
      <c r="A1270" s="11">
        <v>1270</v>
      </c>
      <c r="B1270" s="57">
        <v>44935</v>
      </c>
      <c r="C1270" s="54">
        <v>0.77083333333333337</v>
      </c>
      <c r="D1270" s="53">
        <v>12.8</v>
      </c>
      <c r="E1270" s="53">
        <v>12.9</v>
      </c>
      <c r="F1270" s="53">
        <v>0</v>
      </c>
      <c r="G1270" s="53">
        <v>12.8</v>
      </c>
      <c r="H1270" s="53">
        <v>0</v>
      </c>
      <c r="I1270" s="53">
        <v>3.2</v>
      </c>
      <c r="J1270" s="53" t="s">
        <v>153</v>
      </c>
      <c r="K1270" s="53">
        <v>3.5</v>
      </c>
      <c r="L1270" s="53" t="s">
        <v>153</v>
      </c>
      <c r="M1270" s="54">
        <v>0.76390046296296299</v>
      </c>
      <c r="N1270" s="53">
        <v>5.2</v>
      </c>
      <c r="O1270" s="53" t="s">
        <v>153</v>
      </c>
      <c r="P1270" s="54">
        <v>0.7677314814814814</v>
      </c>
      <c r="Q1270" s="53">
        <v>2.4</v>
      </c>
      <c r="R1270" s="53" t="s">
        <v>159</v>
      </c>
      <c r="S1270" s="53">
        <v>0.7</v>
      </c>
      <c r="T1270" s="53">
        <v>54.2</v>
      </c>
      <c r="U1270" s="53">
        <v>0</v>
      </c>
      <c r="V1270" s="53">
        <v>89</v>
      </c>
      <c r="W1270" s="53">
        <v>0</v>
      </c>
      <c r="X1270" s="53">
        <v>0.56799999999999995</v>
      </c>
      <c r="Y1270" s="53">
        <v>18.47</v>
      </c>
      <c r="Z1270" s="11">
        <f t="shared" si="3289"/>
        <v>0</v>
      </c>
      <c r="AA1270" s="11">
        <f t="shared" si="3290"/>
        <v>0</v>
      </c>
      <c r="AB1270" s="53">
        <f t="shared" si="3291"/>
        <v>0.22775250893516602</v>
      </c>
      <c r="AC1270" s="63" t="s">
        <v>204</v>
      </c>
    </row>
    <row r="1271" spans="1:46">
      <c r="A1271" s="11">
        <v>1271</v>
      </c>
      <c r="B1271" s="57">
        <v>44935</v>
      </c>
      <c r="C1271" s="54">
        <v>0.77777777777777779</v>
      </c>
      <c r="D1271" s="53">
        <v>12.7</v>
      </c>
      <c r="E1271" s="53">
        <v>12.9</v>
      </c>
      <c r="F1271" s="53">
        <v>0</v>
      </c>
      <c r="G1271" s="53">
        <v>12.6</v>
      </c>
      <c r="H1271" s="53">
        <v>-1E-3</v>
      </c>
      <c r="I1271" s="53">
        <v>3.1</v>
      </c>
      <c r="J1271" s="53" t="s">
        <v>153</v>
      </c>
      <c r="K1271" s="53">
        <v>3.3</v>
      </c>
      <c r="L1271" s="53" t="s">
        <v>153</v>
      </c>
      <c r="M1271" s="54">
        <v>0.77274305555555556</v>
      </c>
      <c r="N1271" s="53">
        <v>5.4</v>
      </c>
      <c r="O1271" s="53" t="s">
        <v>153</v>
      </c>
      <c r="P1271" s="54">
        <v>0.77222222222222225</v>
      </c>
      <c r="Q1271" s="53">
        <v>4</v>
      </c>
      <c r="R1271" s="53" t="s">
        <v>153</v>
      </c>
      <c r="S1271" s="53">
        <v>0.8</v>
      </c>
      <c r="T1271" s="53">
        <v>55.5</v>
      </c>
      <c r="U1271" s="53">
        <v>0</v>
      </c>
      <c r="V1271" s="53">
        <v>86</v>
      </c>
      <c r="W1271" s="53">
        <v>0</v>
      </c>
      <c r="X1271" s="53">
        <v>0.56799999999999995</v>
      </c>
      <c r="Y1271" s="53">
        <v>18.46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0.22775250893516602</v>
      </c>
      <c r="AC1271" s="63" t="s">
        <v>204</v>
      </c>
    </row>
    <row r="1272" spans="1:46">
      <c r="A1272" s="11">
        <v>1272</v>
      </c>
      <c r="B1272" s="57">
        <v>44935</v>
      </c>
      <c r="C1272" s="54">
        <v>0.78472222222222221</v>
      </c>
      <c r="D1272" s="53">
        <v>12.7</v>
      </c>
      <c r="E1272" s="53">
        <v>12.9</v>
      </c>
      <c r="F1272" s="53">
        <v>0</v>
      </c>
      <c r="G1272" s="53">
        <v>12.4</v>
      </c>
      <c r="H1272" s="53">
        <v>-1E-3</v>
      </c>
      <c r="I1272" s="53">
        <v>3</v>
      </c>
      <c r="J1272" s="53" t="s">
        <v>153</v>
      </c>
      <c r="K1272" s="53">
        <v>3.2</v>
      </c>
      <c r="L1272" s="53" t="s">
        <v>153</v>
      </c>
      <c r="M1272" s="54">
        <v>0.78126157407407415</v>
      </c>
      <c r="N1272" s="53">
        <v>4.8</v>
      </c>
      <c r="O1272" s="53" t="s">
        <v>156</v>
      </c>
      <c r="P1272" s="54">
        <v>0.78447916666666673</v>
      </c>
      <c r="Q1272" s="53">
        <v>3.7</v>
      </c>
      <c r="R1272" s="53" t="s">
        <v>153</v>
      </c>
      <c r="S1272" s="53">
        <v>0.7</v>
      </c>
      <c r="T1272" s="53">
        <v>56.2</v>
      </c>
      <c r="U1272" s="53">
        <v>1</v>
      </c>
      <c r="V1272" s="53">
        <v>69</v>
      </c>
      <c r="W1272" s="53">
        <v>0</v>
      </c>
      <c r="X1272" s="53">
        <v>0.56799999999999995</v>
      </c>
      <c r="Y1272" s="53">
        <v>18.43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0.22775250893516602</v>
      </c>
      <c r="AC1272" s="63" t="s">
        <v>204</v>
      </c>
    </row>
    <row r="1273" spans="1:46">
      <c r="A1273" s="11">
        <v>1273</v>
      </c>
      <c r="B1273" s="57">
        <v>44935</v>
      </c>
      <c r="C1273" s="54">
        <v>0.79166666666666663</v>
      </c>
      <c r="D1273" s="53">
        <v>12.5</v>
      </c>
      <c r="E1273" s="53">
        <v>12.9</v>
      </c>
      <c r="F1273" s="53">
        <v>0</v>
      </c>
      <c r="G1273" s="53">
        <v>12.4</v>
      </c>
      <c r="H1273" s="53">
        <v>0</v>
      </c>
      <c r="I1273" s="53">
        <v>3.6</v>
      </c>
      <c r="J1273" s="53" t="s">
        <v>153</v>
      </c>
      <c r="K1273" s="53">
        <v>3.6</v>
      </c>
      <c r="L1273" s="53" t="s">
        <v>153</v>
      </c>
      <c r="M1273" s="54">
        <v>0.79114583333333333</v>
      </c>
      <c r="N1273" s="53">
        <v>5.5</v>
      </c>
      <c r="O1273" s="53" t="s">
        <v>159</v>
      </c>
      <c r="P1273" s="54">
        <v>0.78541666666666676</v>
      </c>
      <c r="Q1273" s="53">
        <v>3.9</v>
      </c>
      <c r="R1273" s="53" t="s">
        <v>153</v>
      </c>
      <c r="S1273" s="53">
        <v>0.8</v>
      </c>
      <c r="T1273" s="53">
        <v>56.2</v>
      </c>
      <c r="U1273" s="53">
        <v>0</v>
      </c>
      <c r="V1273" s="53">
        <v>78</v>
      </c>
      <c r="W1273" s="53">
        <v>0</v>
      </c>
      <c r="X1273" s="53">
        <v>0.56799999999999995</v>
      </c>
      <c r="Y1273" s="53">
        <v>18.47</v>
      </c>
      <c r="Z1273" s="11">
        <f t="shared" si="3289"/>
        <v>0</v>
      </c>
      <c r="AA1273" s="11">
        <f t="shared" si="3290"/>
        <v>0</v>
      </c>
      <c r="AB1273" s="53">
        <f t="shared" si="3291"/>
        <v>0.22775250893516602</v>
      </c>
      <c r="AC1273" s="63" t="s">
        <v>204</v>
      </c>
      <c r="AE1273" s="11">
        <f t="shared" ref="AE1273" si="3420">SUM(F1273:F1278)</f>
        <v>0</v>
      </c>
      <c r="AF1273" s="11">
        <f t="shared" ref="AF1273" si="3421">AVERAGE(AB1273:AB1278)</f>
        <v>0.22757249482699649</v>
      </c>
      <c r="AG1273" s="11">
        <f t="shared" ref="AG1273" si="3422">AVERAGE(G1273:G1278)</f>
        <v>12.4</v>
      </c>
      <c r="AH1273" s="11" t="e">
        <f t="shared" ref="AH1273" si="3423">AVERAGE(AC1273:AC1278)</f>
        <v>#DIV/0!</v>
      </c>
      <c r="AI1273" s="11">
        <f t="shared" ref="AI1273" si="3424">AVERAGE(T1273:T1278)</f>
        <v>56.966666666666676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507</v>
      </c>
      <c r="AM1273" s="17">
        <f t="shared" ref="AM1273" si="3428">AVERAGE(W1273:W1278)</f>
        <v>0</v>
      </c>
      <c r="AN1273" s="11">
        <f t="shared" ref="AN1273" si="3429">AVERAGE(I1273:I1278)</f>
        <v>3.4500000000000006</v>
      </c>
      <c r="AO1273" s="11">
        <f t="shared" ref="AO1273" si="3430">MAX(K1273:K1278)</f>
        <v>3.8</v>
      </c>
      <c r="AP1273" s="13" t="str">
        <f t="shared" ref="AP1273" ca="1" si="3431">INDIRECT(ADDRESS(MATCH(AO1273,K1273:K1278,0)+A1273-1,12))</f>
        <v>S</v>
      </c>
      <c r="AQ1273" s="13">
        <f t="shared" ref="AQ1273" ca="1" si="3432">INDIRECT(ADDRESS(MATCH(AO1273,K1273:K1278,0)+A1273-1,13))</f>
        <v>0.82638888888888884</v>
      </c>
      <c r="AR1273" s="11">
        <f t="shared" ref="AR1273" si="3433">MAX(N1273:N1278)</f>
        <v>6.5</v>
      </c>
      <c r="AS1273" s="13" t="str">
        <f t="shared" ref="AS1273" ca="1" si="3434">INDIRECT(ADDRESS(MATCH(AR1273,N1273:N1278,0)+A1273-1,15))</f>
        <v>S</v>
      </c>
      <c r="AT1273" s="13">
        <f t="shared" ref="AT1273" ca="1" si="3435">INDIRECT(ADDRESS(MATCH(AR1273,N1273:N1278,0)+A1273-1,16))</f>
        <v>0.81994212962962953</v>
      </c>
    </row>
    <row r="1274" spans="1:46">
      <c r="A1274" s="11">
        <v>1274</v>
      </c>
      <c r="B1274" s="57">
        <v>44935</v>
      </c>
      <c r="C1274" s="54">
        <v>0.79861111111111116</v>
      </c>
      <c r="D1274" s="53">
        <v>12.4</v>
      </c>
      <c r="E1274" s="53">
        <v>12.9</v>
      </c>
      <c r="F1274" s="53">
        <v>0</v>
      </c>
      <c r="G1274" s="53">
        <v>12.5</v>
      </c>
      <c r="H1274" s="53">
        <v>0</v>
      </c>
      <c r="I1274" s="53">
        <v>3.1</v>
      </c>
      <c r="J1274" s="53" t="s">
        <v>153</v>
      </c>
      <c r="K1274" s="53">
        <v>3.6</v>
      </c>
      <c r="L1274" s="53" t="s">
        <v>153</v>
      </c>
      <c r="M1274" s="54">
        <v>0.79188657407407403</v>
      </c>
      <c r="N1274" s="53">
        <v>5.2</v>
      </c>
      <c r="O1274" s="53" t="s">
        <v>156</v>
      </c>
      <c r="P1274" s="54">
        <v>0.79483796296296294</v>
      </c>
      <c r="Q1274" s="53">
        <v>3</v>
      </c>
      <c r="R1274" s="53" t="s">
        <v>153</v>
      </c>
      <c r="S1274" s="53">
        <v>0.7</v>
      </c>
      <c r="T1274" s="53">
        <v>56.6</v>
      </c>
      <c r="U1274" s="53">
        <v>0</v>
      </c>
      <c r="V1274" s="53">
        <v>85</v>
      </c>
      <c r="W1274" s="53">
        <v>0</v>
      </c>
      <c r="X1274" s="53">
        <v>0.56799999999999995</v>
      </c>
      <c r="Y1274" s="53">
        <v>18.440000000000001</v>
      </c>
      <c r="Z1274" s="11">
        <f t="shared" si="3289"/>
        <v>0</v>
      </c>
      <c r="AA1274" s="11">
        <f t="shared" si="3290"/>
        <v>0</v>
      </c>
      <c r="AB1274" s="53">
        <f t="shared" si="3291"/>
        <v>0.22775250893516602</v>
      </c>
      <c r="AC1274" s="63" t="s">
        <v>204</v>
      </c>
    </row>
    <row r="1275" spans="1:46">
      <c r="A1275" s="11">
        <v>1275</v>
      </c>
      <c r="B1275" s="57">
        <v>44935</v>
      </c>
      <c r="C1275" s="54">
        <v>0.80555555555555547</v>
      </c>
      <c r="D1275" s="53">
        <v>12.3</v>
      </c>
      <c r="E1275" s="53">
        <v>12.9</v>
      </c>
      <c r="F1275" s="53">
        <v>0</v>
      </c>
      <c r="G1275" s="53">
        <v>12.3</v>
      </c>
      <c r="H1275" s="53">
        <v>-1E-3</v>
      </c>
      <c r="I1275" s="53">
        <v>3.4</v>
      </c>
      <c r="J1275" s="53" t="s">
        <v>153</v>
      </c>
      <c r="K1275" s="53">
        <v>3.4</v>
      </c>
      <c r="L1275" s="53" t="s">
        <v>153</v>
      </c>
      <c r="M1275" s="54">
        <v>0.80464120370370373</v>
      </c>
      <c r="N1275" s="53">
        <v>5.6</v>
      </c>
      <c r="O1275" s="53" t="s">
        <v>153</v>
      </c>
      <c r="P1275" s="54">
        <v>0.80003472222222216</v>
      </c>
      <c r="Q1275" s="53">
        <v>4.3</v>
      </c>
      <c r="R1275" s="53" t="s">
        <v>153</v>
      </c>
      <c r="S1275" s="53">
        <v>0.7</v>
      </c>
      <c r="T1275" s="53">
        <v>57.5</v>
      </c>
      <c r="U1275" s="53">
        <v>0</v>
      </c>
      <c r="V1275" s="53">
        <v>80</v>
      </c>
      <c r="W1275" s="53">
        <v>0</v>
      </c>
      <c r="X1275" s="53">
        <v>0.56799999999999995</v>
      </c>
      <c r="Y1275" s="53">
        <v>18.420000000000002</v>
      </c>
      <c r="Z1275" s="11">
        <f t="shared" si="3289"/>
        <v>-0.60000000000000009</v>
      </c>
      <c r="AA1275" s="11">
        <f t="shared" si="3290"/>
        <v>0</v>
      </c>
      <c r="AB1275" s="53">
        <f t="shared" si="3291"/>
        <v>0.22775250893516602</v>
      </c>
      <c r="AC1275" s="63" t="s">
        <v>204</v>
      </c>
    </row>
    <row r="1276" spans="1:46">
      <c r="A1276" s="11">
        <v>1276</v>
      </c>
      <c r="B1276" s="57">
        <v>44935</v>
      </c>
      <c r="C1276" s="54">
        <v>0.8125</v>
      </c>
      <c r="D1276" s="53">
        <v>12.2</v>
      </c>
      <c r="E1276" s="53">
        <v>12.9</v>
      </c>
      <c r="F1276" s="53">
        <v>0</v>
      </c>
      <c r="G1276" s="53">
        <v>12.3</v>
      </c>
      <c r="H1276" s="53">
        <v>0</v>
      </c>
      <c r="I1276" s="53">
        <v>3.2</v>
      </c>
      <c r="J1276" s="53" t="s">
        <v>153</v>
      </c>
      <c r="K1276" s="53">
        <v>3.4</v>
      </c>
      <c r="L1276" s="53" t="s">
        <v>153</v>
      </c>
      <c r="M1276" s="54">
        <v>0.80873842592592593</v>
      </c>
      <c r="N1276" s="53">
        <v>4.8</v>
      </c>
      <c r="O1276" s="53" t="s">
        <v>153</v>
      </c>
      <c r="P1276" s="54">
        <v>0.80866898148148147</v>
      </c>
      <c r="Q1276" s="53">
        <v>4.7</v>
      </c>
      <c r="R1276" s="53" t="s">
        <v>159</v>
      </c>
      <c r="S1276" s="53">
        <v>0.7</v>
      </c>
      <c r="T1276" s="53">
        <v>57.4</v>
      </c>
      <c r="U1276" s="53">
        <v>0</v>
      </c>
      <c r="V1276" s="53">
        <v>94</v>
      </c>
      <c r="W1276" s="53">
        <v>0</v>
      </c>
      <c r="X1276" s="53">
        <v>0.56699999999999995</v>
      </c>
      <c r="Y1276" s="53">
        <v>18.46</v>
      </c>
      <c r="Z1276" s="11">
        <f t="shared" si="3289"/>
        <v>0</v>
      </c>
      <c r="AA1276" s="11">
        <f t="shared" si="3290"/>
        <v>0</v>
      </c>
      <c r="AB1276" s="53">
        <f t="shared" si="3291"/>
        <v>0.22721246661065747</v>
      </c>
      <c r="AC1276" s="63" t="s">
        <v>204</v>
      </c>
    </row>
    <row r="1277" spans="1:46">
      <c r="A1277" s="11">
        <v>1277</v>
      </c>
      <c r="B1277" s="57">
        <v>44935</v>
      </c>
      <c r="C1277" s="54">
        <v>0.81944444444444453</v>
      </c>
      <c r="D1277" s="53">
        <v>12.1</v>
      </c>
      <c r="E1277" s="53">
        <v>12.9</v>
      </c>
      <c r="F1277" s="53">
        <v>0</v>
      </c>
      <c r="G1277" s="53">
        <v>12.4</v>
      </c>
      <c r="H1277" s="53">
        <v>0</v>
      </c>
      <c r="I1277" s="53">
        <v>3.6</v>
      </c>
      <c r="J1277" s="53" t="s">
        <v>153</v>
      </c>
      <c r="K1277" s="53">
        <v>3.6</v>
      </c>
      <c r="L1277" s="53" t="s">
        <v>153</v>
      </c>
      <c r="M1277" s="54">
        <v>0.81819444444444445</v>
      </c>
      <c r="N1277" s="53">
        <v>6</v>
      </c>
      <c r="O1277" s="53" t="s">
        <v>153</v>
      </c>
      <c r="P1277" s="54">
        <v>0.81287037037037047</v>
      </c>
      <c r="Q1277" s="53">
        <v>4.2</v>
      </c>
      <c r="R1277" s="53" t="s">
        <v>153</v>
      </c>
      <c r="S1277" s="53">
        <v>0.8</v>
      </c>
      <c r="T1277" s="53">
        <v>57.5</v>
      </c>
      <c r="U1277" s="53">
        <v>0</v>
      </c>
      <c r="V1277" s="53">
        <v>82</v>
      </c>
      <c r="W1277" s="53">
        <v>0</v>
      </c>
      <c r="X1277" s="53">
        <v>0.56799999999999995</v>
      </c>
      <c r="Y1277" s="53">
        <v>18.45</v>
      </c>
      <c r="Z1277" s="11">
        <f t="shared" si="3289"/>
        <v>0</v>
      </c>
      <c r="AA1277" s="11">
        <f t="shared" si="3290"/>
        <v>0</v>
      </c>
      <c r="AB1277" s="53">
        <f t="shared" si="3291"/>
        <v>0.22775250893516602</v>
      </c>
      <c r="AC1277" s="63" t="s">
        <v>204</v>
      </c>
    </row>
    <row r="1278" spans="1:46">
      <c r="A1278" s="11">
        <v>1278</v>
      </c>
      <c r="B1278" s="57">
        <v>44935</v>
      </c>
      <c r="C1278" s="54">
        <v>0.82638888888888884</v>
      </c>
      <c r="D1278" s="53">
        <v>12.1</v>
      </c>
      <c r="E1278" s="53">
        <v>12.9</v>
      </c>
      <c r="F1278" s="53">
        <v>0</v>
      </c>
      <c r="G1278" s="53">
        <v>12.5</v>
      </c>
      <c r="H1278" s="53">
        <v>0</v>
      </c>
      <c r="I1278" s="53">
        <v>3.8</v>
      </c>
      <c r="J1278" s="53" t="s">
        <v>153</v>
      </c>
      <c r="K1278" s="53">
        <v>3.8</v>
      </c>
      <c r="L1278" s="53" t="s">
        <v>153</v>
      </c>
      <c r="M1278" s="54">
        <v>0.82638888888888884</v>
      </c>
      <c r="N1278" s="53">
        <v>6.5</v>
      </c>
      <c r="O1278" s="53" t="s">
        <v>153</v>
      </c>
      <c r="P1278" s="54">
        <v>0.81994212962962953</v>
      </c>
      <c r="Q1278" s="53">
        <v>5</v>
      </c>
      <c r="R1278" s="53" t="s">
        <v>159</v>
      </c>
      <c r="S1278" s="53">
        <v>1</v>
      </c>
      <c r="T1278" s="53">
        <v>56.6</v>
      </c>
      <c r="U1278" s="53">
        <v>0</v>
      </c>
      <c r="V1278" s="53">
        <v>88</v>
      </c>
      <c r="W1278" s="53">
        <v>0</v>
      </c>
      <c r="X1278" s="53">
        <v>0.56699999999999995</v>
      </c>
      <c r="Y1278" s="53">
        <v>18.43</v>
      </c>
      <c r="Z1278" s="11">
        <f t="shared" si="3289"/>
        <v>0</v>
      </c>
      <c r="AA1278" s="11">
        <f t="shared" si="3290"/>
        <v>0</v>
      </c>
      <c r="AB1278" s="53">
        <f t="shared" si="3291"/>
        <v>0.22721246661065747</v>
      </c>
      <c r="AC1278" s="63" t="s">
        <v>204</v>
      </c>
    </row>
    <row r="1279" spans="1:46">
      <c r="A1279" s="11">
        <v>1279</v>
      </c>
      <c r="B1279" s="57">
        <v>44935</v>
      </c>
      <c r="C1279" s="54">
        <v>0.83333333333333337</v>
      </c>
      <c r="D1279" s="53">
        <v>12.1</v>
      </c>
      <c r="E1279" s="53">
        <v>12.9</v>
      </c>
      <c r="F1279" s="53">
        <v>0</v>
      </c>
      <c r="G1279" s="53">
        <v>12.7</v>
      </c>
      <c r="H1279" s="53">
        <v>0</v>
      </c>
      <c r="I1279" s="53">
        <v>4.4000000000000004</v>
      </c>
      <c r="J1279" s="53" t="s">
        <v>159</v>
      </c>
      <c r="K1279" s="53">
        <v>4.4000000000000004</v>
      </c>
      <c r="L1279" s="53" t="s">
        <v>159</v>
      </c>
      <c r="M1279" s="54">
        <v>0.83233796296296303</v>
      </c>
      <c r="N1279" s="53">
        <v>7</v>
      </c>
      <c r="O1279" s="53" t="s">
        <v>153</v>
      </c>
      <c r="P1279" s="54">
        <v>0.83224537037037039</v>
      </c>
      <c r="Q1279" s="53">
        <v>3.9</v>
      </c>
      <c r="R1279" s="53" t="s">
        <v>153</v>
      </c>
      <c r="S1279" s="53">
        <v>0.9</v>
      </c>
      <c r="T1279" s="53">
        <v>55.6</v>
      </c>
      <c r="U1279" s="53">
        <v>0</v>
      </c>
      <c r="V1279" s="53">
        <v>93</v>
      </c>
      <c r="W1279" s="53">
        <v>0</v>
      </c>
      <c r="X1279" s="53">
        <v>0.56799999999999995</v>
      </c>
      <c r="Y1279" s="53">
        <v>18.41</v>
      </c>
      <c r="Z1279" s="11">
        <f t="shared" si="3289"/>
        <v>0</v>
      </c>
      <c r="AA1279" s="11">
        <f t="shared" si="3290"/>
        <v>0</v>
      </c>
      <c r="AB1279" s="53">
        <f t="shared" si="3291"/>
        <v>0.22775250893516602</v>
      </c>
      <c r="AC1279" s="63" t="s">
        <v>204</v>
      </c>
      <c r="AE1279" s="11">
        <f t="shared" ref="AE1279" si="3436">SUM(F1279:F1284)</f>
        <v>0</v>
      </c>
      <c r="AF1279" s="11">
        <f t="shared" ref="AF1279" si="3437">AVERAGE(AB1279:AB1284)</f>
        <v>0.22739248071882698</v>
      </c>
      <c r="AG1279" s="11">
        <f t="shared" ref="AG1279" si="3438">AVERAGE(G1279:G1284)</f>
        <v>12.616666666666667</v>
      </c>
      <c r="AH1279" s="11" t="e">
        <f t="shared" ref="AH1279" si="3439">AVERAGE(AC1279:AC1284)</f>
        <v>#DIV/0!</v>
      </c>
      <c r="AI1279" s="11">
        <f t="shared" ref="AI1279" si="3440">AVERAGE(T1279:T1284)</f>
        <v>56.06666666666667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553</v>
      </c>
      <c r="AM1279" s="17">
        <f t="shared" ref="AM1279" si="3444">AVERAGE(W1279:W1284)</f>
        <v>0</v>
      </c>
      <c r="AN1279" s="11">
        <f t="shared" ref="AN1279" si="3445">AVERAGE(I1279:I1284)</f>
        <v>3.75</v>
      </c>
      <c r="AO1279" s="11">
        <f t="shared" ref="AO1279" si="3446">MAX(K1279:K1284)</f>
        <v>4.4000000000000004</v>
      </c>
      <c r="AP1279" s="13" t="str">
        <f t="shared" ref="AP1279" ca="1" si="3447">INDIRECT(ADDRESS(MATCH(AO1279,K1279:K1284,0)+A1279-1,12))</f>
        <v>SSE</v>
      </c>
      <c r="AQ1279" s="13">
        <f t="shared" ref="AQ1279" ca="1" si="3448">INDIRECT(ADDRESS(MATCH(AO1279,K1279:K1284,0)+A1279-1,13))</f>
        <v>0.83233796296296303</v>
      </c>
      <c r="AR1279" s="11">
        <f t="shared" ref="AR1279" si="3449">MAX(N1279:N1284)</f>
        <v>7.8</v>
      </c>
      <c r="AS1279" s="13" t="str">
        <f t="shared" ref="AS1279" ca="1" si="3450">INDIRECT(ADDRESS(MATCH(AR1279,N1279:N1284,0)+A1279-1,15))</f>
        <v>S</v>
      </c>
      <c r="AT1279" s="13">
        <f t="shared" ref="AT1279" ca="1" si="3451">INDIRECT(ADDRESS(MATCH(AR1279,N1279:N1284,0)+A1279-1,16))</f>
        <v>0.84313657407407405</v>
      </c>
    </row>
    <row r="1280" spans="1:46">
      <c r="A1280" s="11">
        <v>1280</v>
      </c>
      <c r="B1280" s="57">
        <v>44935</v>
      </c>
      <c r="C1280" s="54">
        <v>0.84027777777777779</v>
      </c>
      <c r="D1280" s="53">
        <v>12.2</v>
      </c>
      <c r="E1280" s="53">
        <v>12.9</v>
      </c>
      <c r="F1280" s="53">
        <v>0</v>
      </c>
      <c r="G1280" s="53">
        <v>12.5</v>
      </c>
      <c r="H1280" s="53">
        <v>0</v>
      </c>
      <c r="I1280" s="53">
        <v>4</v>
      </c>
      <c r="J1280" s="53" t="s">
        <v>159</v>
      </c>
      <c r="K1280" s="53">
        <v>4.4000000000000004</v>
      </c>
      <c r="L1280" s="53" t="s">
        <v>159</v>
      </c>
      <c r="M1280" s="54">
        <v>0.83359953703703704</v>
      </c>
      <c r="N1280" s="53">
        <v>6.4</v>
      </c>
      <c r="O1280" s="53" t="s">
        <v>159</v>
      </c>
      <c r="P1280" s="54">
        <v>0.8346527777777778</v>
      </c>
      <c r="Q1280" s="53">
        <v>4.4000000000000004</v>
      </c>
      <c r="R1280" s="53" t="s">
        <v>159</v>
      </c>
      <c r="S1280" s="53">
        <v>0.8</v>
      </c>
      <c r="T1280" s="53">
        <v>56.3</v>
      </c>
      <c r="U1280" s="53">
        <v>0</v>
      </c>
      <c r="V1280" s="53">
        <v>79</v>
      </c>
      <c r="W1280" s="53">
        <v>0</v>
      </c>
      <c r="X1280" s="53">
        <v>0.56799999999999995</v>
      </c>
      <c r="Y1280" s="53">
        <v>18.420000000000002</v>
      </c>
      <c r="Z1280" s="11">
        <f t="shared" si="3289"/>
        <v>0</v>
      </c>
      <c r="AA1280" s="11">
        <f t="shared" si="3290"/>
        <v>0</v>
      </c>
      <c r="AB1280" s="53">
        <f t="shared" si="3291"/>
        <v>0.22775250893516602</v>
      </c>
      <c r="AC1280" s="63" t="s">
        <v>204</v>
      </c>
    </row>
    <row r="1281" spans="1:46">
      <c r="A1281" s="11">
        <v>1281</v>
      </c>
      <c r="B1281" s="57">
        <v>44935</v>
      </c>
      <c r="C1281" s="54">
        <v>0.84722222222222221</v>
      </c>
      <c r="D1281" s="53">
        <v>12.2</v>
      </c>
      <c r="E1281" s="53">
        <v>12.9</v>
      </c>
      <c r="F1281" s="53">
        <v>0</v>
      </c>
      <c r="G1281" s="53">
        <v>12.8</v>
      </c>
      <c r="H1281" s="53">
        <v>0</v>
      </c>
      <c r="I1281" s="53">
        <v>4.2</v>
      </c>
      <c r="J1281" s="53" t="s">
        <v>159</v>
      </c>
      <c r="K1281" s="53">
        <v>4.3</v>
      </c>
      <c r="L1281" s="53" t="s">
        <v>159</v>
      </c>
      <c r="M1281" s="54">
        <v>0.84607638888888881</v>
      </c>
      <c r="N1281" s="53">
        <v>7.8</v>
      </c>
      <c r="O1281" s="53" t="s">
        <v>153</v>
      </c>
      <c r="P1281" s="54">
        <v>0.84313657407407405</v>
      </c>
      <c r="Q1281" s="53">
        <v>2.1</v>
      </c>
      <c r="R1281" s="53" t="s">
        <v>159</v>
      </c>
      <c r="S1281" s="53">
        <v>1</v>
      </c>
      <c r="T1281" s="53">
        <v>55.4</v>
      </c>
      <c r="U1281" s="53">
        <v>0</v>
      </c>
      <c r="V1281" s="53">
        <v>97</v>
      </c>
      <c r="W1281" s="53">
        <v>0</v>
      </c>
      <c r="X1281" s="53">
        <v>0.56699999999999995</v>
      </c>
      <c r="Y1281" s="53">
        <v>18.41</v>
      </c>
      <c r="Z1281" s="11">
        <f t="shared" si="3289"/>
        <v>0</v>
      </c>
      <c r="AA1281" s="11">
        <f t="shared" si="3290"/>
        <v>0</v>
      </c>
      <c r="AB1281" s="53">
        <f t="shared" si="3291"/>
        <v>0.22721246661065747</v>
      </c>
      <c r="AC1281" s="63" t="s">
        <v>204</v>
      </c>
    </row>
    <row r="1282" spans="1:46">
      <c r="A1282" s="11">
        <v>1282</v>
      </c>
      <c r="B1282" s="57">
        <v>44935</v>
      </c>
      <c r="C1282" s="54">
        <v>0.85416666666666663</v>
      </c>
      <c r="D1282" s="53">
        <v>12.3</v>
      </c>
      <c r="E1282" s="53">
        <v>12.9</v>
      </c>
      <c r="F1282" s="53">
        <v>0</v>
      </c>
      <c r="G1282" s="53">
        <v>12.6</v>
      </c>
      <c r="H1282" s="53">
        <v>-1E-3</v>
      </c>
      <c r="I1282" s="53">
        <v>3.4</v>
      </c>
      <c r="J1282" s="53" t="s">
        <v>153</v>
      </c>
      <c r="K1282" s="53">
        <v>4.2</v>
      </c>
      <c r="L1282" s="53" t="s">
        <v>159</v>
      </c>
      <c r="M1282" s="54">
        <v>0.84723379629629625</v>
      </c>
      <c r="N1282" s="53">
        <v>6.6</v>
      </c>
      <c r="O1282" s="53" t="s">
        <v>153</v>
      </c>
      <c r="P1282" s="54">
        <v>0.85371527777777778</v>
      </c>
      <c r="Q1282" s="53">
        <v>3</v>
      </c>
      <c r="R1282" s="53" t="s">
        <v>156</v>
      </c>
      <c r="S1282" s="53">
        <v>1</v>
      </c>
      <c r="T1282" s="53">
        <v>56</v>
      </c>
      <c r="U1282" s="53">
        <v>0</v>
      </c>
      <c r="V1282" s="53">
        <v>83</v>
      </c>
      <c r="W1282" s="53">
        <v>0</v>
      </c>
      <c r="X1282" s="53">
        <v>0.56699999999999995</v>
      </c>
      <c r="Y1282" s="53">
        <v>18.38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0.22721246661065747</v>
      </c>
      <c r="AC1282" s="63" t="s">
        <v>204</v>
      </c>
    </row>
    <row r="1283" spans="1:46">
      <c r="A1283" s="11">
        <v>1283</v>
      </c>
      <c r="B1283" s="57">
        <v>44935</v>
      </c>
      <c r="C1283" s="54">
        <v>0.86111111111111116</v>
      </c>
      <c r="D1283" s="53">
        <v>12.4</v>
      </c>
      <c r="E1283" s="53">
        <v>12.9</v>
      </c>
      <c r="F1283" s="53">
        <v>0</v>
      </c>
      <c r="G1283" s="53">
        <v>12.5</v>
      </c>
      <c r="H1283" s="53">
        <v>-1E-3</v>
      </c>
      <c r="I1283" s="53">
        <v>2.9</v>
      </c>
      <c r="J1283" s="53" t="s">
        <v>153</v>
      </c>
      <c r="K1283" s="53">
        <v>3.4</v>
      </c>
      <c r="L1283" s="53" t="s">
        <v>153</v>
      </c>
      <c r="M1283" s="54">
        <v>0.85458333333333336</v>
      </c>
      <c r="N1283" s="53">
        <v>5.8</v>
      </c>
      <c r="O1283" s="53" t="s">
        <v>153</v>
      </c>
      <c r="P1283" s="54">
        <v>0.8563425925925926</v>
      </c>
      <c r="Q1283" s="53">
        <v>3.6</v>
      </c>
      <c r="R1283" s="53" t="s">
        <v>159</v>
      </c>
      <c r="S1283" s="53">
        <v>0.8</v>
      </c>
      <c r="T1283" s="53">
        <v>56.8</v>
      </c>
      <c r="U1283" s="53">
        <v>0</v>
      </c>
      <c r="V1283" s="53">
        <v>93</v>
      </c>
      <c r="W1283" s="53">
        <v>0</v>
      </c>
      <c r="X1283" s="53">
        <v>0.56699999999999995</v>
      </c>
      <c r="Y1283" s="53">
        <v>18.399999999999999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0.22721246661065747</v>
      </c>
      <c r="AC1283" s="63" t="s">
        <v>204</v>
      </c>
    </row>
    <row r="1284" spans="1:46">
      <c r="A1284" s="11">
        <v>1284</v>
      </c>
      <c r="B1284" s="57">
        <v>44935</v>
      </c>
      <c r="C1284" s="54">
        <v>0.86805555555555547</v>
      </c>
      <c r="D1284" s="53">
        <v>12.4</v>
      </c>
      <c r="E1284" s="53">
        <v>12.9</v>
      </c>
      <c r="F1284" s="53">
        <v>0</v>
      </c>
      <c r="G1284" s="53">
        <v>12.6</v>
      </c>
      <c r="H1284" s="53">
        <v>0</v>
      </c>
      <c r="I1284" s="53">
        <v>3.6</v>
      </c>
      <c r="J1284" s="53" t="s">
        <v>153</v>
      </c>
      <c r="K1284" s="53">
        <v>3.6</v>
      </c>
      <c r="L1284" s="53" t="s">
        <v>153</v>
      </c>
      <c r="M1284" s="54">
        <v>0.86805555555555547</v>
      </c>
      <c r="N1284" s="53">
        <v>5.9</v>
      </c>
      <c r="O1284" s="53" t="s">
        <v>153</v>
      </c>
      <c r="P1284" s="54">
        <v>0.86164351851851861</v>
      </c>
      <c r="Q1284" s="53">
        <v>3.8</v>
      </c>
      <c r="R1284" s="53" t="s">
        <v>159</v>
      </c>
      <c r="S1284" s="53">
        <v>0.8</v>
      </c>
      <c r="T1284" s="53">
        <v>56.3</v>
      </c>
      <c r="U1284" s="53">
        <v>0</v>
      </c>
      <c r="V1284" s="53">
        <v>108</v>
      </c>
      <c r="W1284" s="53">
        <v>0</v>
      </c>
      <c r="X1284" s="53">
        <v>0.56699999999999995</v>
      </c>
      <c r="Y1284" s="53">
        <v>18.39</v>
      </c>
      <c r="Z1284" s="11">
        <f t="shared" si="3289"/>
        <v>0</v>
      </c>
      <c r="AA1284" s="11">
        <f t="shared" si="3290"/>
        <v>0</v>
      </c>
      <c r="AB1284" s="53">
        <f t="shared" si="3291"/>
        <v>0.22721246661065747</v>
      </c>
      <c r="AC1284" s="63" t="s">
        <v>204</v>
      </c>
    </row>
    <row r="1285" spans="1:46">
      <c r="A1285" s="11">
        <v>1285</v>
      </c>
      <c r="B1285" s="57">
        <v>44935</v>
      </c>
      <c r="C1285" s="54">
        <v>0.875</v>
      </c>
      <c r="D1285" s="53">
        <v>12.3</v>
      </c>
      <c r="E1285" s="53">
        <v>12.9</v>
      </c>
      <c r="F1285" s="53">
        <v>0</v>
      </c>
      <c r="G1285" s="53">
        <v>12.5</v>
      </c>
      <c r="H1285" s="53">
        <v>-1E-3</v>
      </c>
      <c r="I1285" s="53">
        <v>3.7</v>
      </c>
      <c r="J1285" s="53" t="s">
        <v>159</v>
      </c>
      <c r="K1285" s="53">
        <v>3.7</v>
      </c>
      <c r="L1285" s="53" t="s">
        <v>159</v>
      </c>
      <c r="M1285" s="54">
        <v>0.87466435185185187</v>
      </c>
      <c r="N1285" s="53">
        <v>6.6</v>
      </c>
      <c r="O1285" s="53" t="s">
        <v>153</v>
      </c>
      <c r="P1285" s="54">
        <v>0.87440972222222213</v>
      </c>
      <c r="Q1285" s="53">
        <v>4.0999999999999996</v>
      </c>
      <c r="R1285" s="53" t="s">
        <v>153</v>
      </c>
      <c r="S1285" s="53">
        <v>0.8</v>
      </c>
      <c r="T1285" s="53">
        <v>57.1</v>
      </c>
      <c r="U1285" s="53">
        <v>0</v>
      </c>
      <c r="V1285" s="53">
        <v>93</v>
      </c>
      <c r="W1285" s="53">
        <v>0</v>
      </c>
      <c r="X1285" s="53">
        <v>0.56699999999999995</v>
      </c>
      <c r="Y1285" s="53">
        <v>18.39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0.22721246661065747</v>
      </c>
      <c r="AC1285" s="63" t="s">
        <v>204</v>
      </c>
      <c r="AE1285" s="11">
        <f t="shared" ref="AE1285" si="3452">SUM(F1285:F1290)</f>
        <v>0</v>
      </c>
      <c r="AF1285" s="11">
        <f t="shared" ref="AF1285" si="3453">AVERAGE(AB1285:AB1290)</f>
        <v>0.22721246661065744</v>
      </c>
      <c r="AG1285" s="11">
        <f t="shared" ref="AG1285" si="3454">AVERAGE(G1285:G1290)</f>
        <v>12.583333333333334</v>
      </c>
      <c r="AH1285" s="11" t="e">
        <f t="shared" ref="AH1285" si="3455">AVERAGE(AC1285:AC1290)</f>
        <v>#DIV/0!</v>
      </c>
      <c r="AI1285" s="11">
        <f t="shared" ref="AI1285" si="3456">AVERAGE(T1285:T1290)</f>
        <v>59.083333333333321</v>
      </c>
      <c r="AJ1285" s="11">
        <f t="shared" ref="AJ1285" si="3457">SUMIF(H1285:H1290,"&gt;0",H1285:H1290)</f>
        <v>1E-3</v>
      </c>
      <c r="AK1285" s="17">
        <f t="shared" ref="AK1285" si="3458">SUM(AA1285:AA1290)/60</f>
        <v>0</v>
      </c>
      <c r="AL1285" s="17">
        <f t="shared" ref="AL1285" si="3459">SUM(V1285:V1290)</f>
        <v>483</v>
      </c>
      <c r="AM1285" s="17">
        <f t="shared" ref="AM1285" si="3460">AVERAGE(W1285:W1290)</f>
        <v>0</v>
      </c>
      <c r="AN1285" s="11">
        <f t="shared" ref="AN1285" si="3461">AVERAGE(I1285:I1290)</f>
        <v>3.4500000000000006</v>
      </c>
      <c r="AO1285" s="11">
        <f t="shared" ref="AO1285" si="3462">MAX(K1285:K1290)</f>
        <v>3.8</v>
      </c>
      <c r="AP1285" s="13" t="str">
        <f t="shared" ref="AP1285" ca="1" si="3463">INDIRECT(ADDRESS(MATCH(AO1285,K1285:K1290,0)+A1285-1,12))</f>
        <v>SSE</v>
      </c>
      <c r="AQ1285" s="13">
        <f t="shared" ref="AQ1285" ca="1" si="3464">INDIRECT(ADDRESS(MATCH(AO1285,K1285:K1290,0)+A1285-1,13))</f>
        <v>0.87519675925925933</v>
      </c>
      <c r="AR1285" s="11">
        <f t="shared" ref="AR1285" si="3465">MAX(N1285:N1290)</f>
        <v>7</v>
      </c>
      <c r="AS1285" s="13" t="str">
        <f t="shared" ref="AS1285" ca="1" si="3466">INDIRECT(ADDRESS(MATCH(AR1285,N1285:N1290,0)+A1285-1,15))</f>
        <v>SSE</v>
      </c>
      <c r="AT1285" s="13">
        <f t="shared" ref="AT1285" ca="1" si="3467">INDIRECT(ADDRESS(MATCH(AR1285,N1285:N1290,0)+A1285-1,16))</f>
        <v>0.88539351851851855</v>
      </c>
    </row>
    <row r="1286" spans="1:46">
      <c r="A1286" s="11">
        <v>1286</v>
      </c>
      <c r="B1286" s="57">
        <v>44935</v>
      </c>
      <c r="C1286" s="54">
        <v>0.88194444444444453</v>
      </c>
      <c r="D1286" s="53">
        <v>12.3</v>
      </c>
      <c r="E1286" s="53">
        <v>12.8</v>
      </c>
      <c r="F1286" s="53">
        <v>0</v>
      </c>
      <c r="G1286" s="53">
        <v>12.4</v>
      </c>
      <c r="H1286" s="53">
        <v>-1E-3</v>
      </c>
      <c r="I1286" s="53">
        <v>3.2</v>
      </c>
      <c r="J1286" s="53" t="s">
        <v>153</v>
      </c>
      <c r="K1286" s="53">
        <v>3.8</v>
      </c>
      <c r="L1286" s="53" t="s">
        <v>159</v>
      </c>
      <c r="M1286" s="54">
        <v>0.87519675925925933</v>
      </c>
      <c r="N1286" s="53">
        <v>5.8</v>
      </c>
      <c r="O1286" s="53" t="s">
        <v>153</v>
      </c>
      <c r="P1286" s="54">
        <v>0.87502314814814808</v>
      </c>
      <c r="Q1286" s="53">
        <v>2.5</v>
      </c>
      <c r="R1286" s="53" t="s">
        <v>159</v>
      </c>
      <c r="S1286" s="53">
        <v>0.8</v>
      </c>
      <c r="T1286" s="53">
        <v>59</v>
      </c>
      <c r="U1286" s="53">
        <v>0</v>
      </c>
      <c r="V1286" s="53">
        <v>97</v>
      </c>
      <c r="W1286" s="53">
        <v>0</v>
      </c>
      <c r="X1286" s="53">
        <v>0.56699999999999995</v>
      </c>
      <c r="Y1286" s="53">
        <v>18.36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0.22721246661065747</v>
      </c>
      <c r="AC1286" s="63" t="s">
        <v>204</v>
      </c>
    </row>
    <row r="1287" spans="1:46">
      <c r="A1287" s="11">
        <v>1287</v>
      </c>
      <c r="B1287" s="57">
        <v>44935</v>
      </c>
      <c r="C1287" s="54">
        <v>0.88888888888888884</v>
      </c>
      <c r="D1287" s="53">
        <v>12.2</v>
      </c>
      <c r="E1287" s="53">
        <v>12.8</v>
      </c>
      <c r="F1287" s="53">
        <v>0</v>
      </c>
      <c r="G1287" s="53">
        <v>12.7</v>
      </c>
      <c r="H1287" s="53">
        <v>1E-3</v>
      </c>
      <c r="I1287" s="53">
        <v>3.7</v>
      </c>
      <c r="J1287" s="53" t="s">
        <v>153</v>
      </c>
      <c r="K1287" s="53">
        <v>3.7</v>
      </c>
      <c r="L1287" s="53" t="s">
        <v>153</v>
      </c>
      <c r="M1287" s="54">
        <v>0.88888888888888884</v>
      </c>
      <c r="N1287" s="53">
        <v>7</v>
      </c>
      <c r="O1287" s="53" t="s">
        <v>159</v>
      </c>
      <c r="P1287" s="54">
        <v>0.88539351851851855</v>
      </c>
      <c r="Q1287" s="53">
        <v>3.3</v>
      </c>
      <c r="R1287" s="53" t="s">
        <v>153</v>
      </c>
      <c r="S1287" s="53">
        <v>1</v>
      </c>
      <c r="T1287" s="53">
        <v>58.3</v>
      </c>
      <c r="U1287" s="53">
        <v>1</v>
      </c>
      <c r="V1287" s="53">
        <v>76</v>
      </c>
      <c r="W1287" s="53">
        <v>0</v>
      </c>
      <c r="X1287" s="53">
        <v>0.56699999999999995</v>
      </c>
      <c r="Y1287" s="53">
        <v>18.350000000000001</v>
      </c>
      <c r="Z1287" s="11">
        <f t="shared" si="3289"/>
        <v>0.60000000000000009</v>
      </c>
      <c r="AA1287" s="11">
        <f t="shared" si="3290"/>
        <v>0</v>
      </c>
      <c r="AB1287" s="53">
        <f t="shared" si="3291"/>
        <v>0.22721246661065747</v>
      </c>
      <c r="AC1287" s="63" t="s">
        <v>204</v>
      </c>
    </row>
    <row r="1288" spans="1:46">
      <c r="A1288" s="11">
        <v>1288</v>
      </c>
      <c r="B1288" s="57">
        <v>44935</v>
      </c>
      <c r="C1288" s="54">
        <v>0.89583333333333337</v>
      </c>
      <c r="D1288" s="53">
        <v>12.3</v>
      </c>
      <c r="E1288" s="53">
        <v>12.8</v>
      </c>
      <c r="F1288" s="53">
        <v>0</v>
      </c>
      <c r="G1288" s="53">
        <v>12.6</v>
      </c>
      <c r="H1288" s="53">
        <v>0</v>
      </c>
      <c r="I1288" s="53">
        <v>3.3</v>
      </c>
      <c r="J1288" s="53" t="s">
        <v>153</v>
      </c>
      <c r="K1288" s="53">
        <v>3.7</v>
      </c>
      <c r="L1288" s="53" t="s">
        <v>153</v>
      </c>
      <c r="M1288" s="54">
        <v>0.88983796296296302</v>
      </c>
      <c r="N1288" s="53">
        <v>6.3</v>
      </c>
      <c r="O1288" s="53" t="s">
        <v>159</v>
      </c>
      <c r="P1288" s="54">
        <v>0.89149305555555547</v>
      </c>
      <c r="Q1288" s="53">
        <v>3.5</v>
      </c>
      <c r="R1288" s="53" t="s">
        <v>153</v>
      </c>
      <c r="S1288" s="53">
        <v>0.9</v>
      </c>
      <c r="T1288" s="53">
        <v>59.7</v>
      </c>
      <c r="U1288" s="53">
        <v>1</v>
      </c>
      <c r="V1288" s="53">
        <v>72</v>
      </c>
      <c r="W1288" s="53">
        <v>0</v>
      </c>
      <c r="X1288" s="53">
        <v>0.56699999999999995</v>
      </c>
      <c r="Y1288" s="53">
        <v>18.38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0.22721246661065747</v>
      </c>
      <c r="AC1288" s="63" t="s">
        <v>204</v>
      </c>
    </row>
    <row r="1289" spans="1:46">
      <c r="A1289" s="11">
        <v>1289</v>
      </c>
      <c r="B1289" s="57">
        <v>44935</v>
      </c>
      <c r="C1289" s="54">
        <v>0.90277777777777779</v>
      </c>
      <c r="D1289" s="53">
        <v>12.2</v>
      </c>
      <c r="E1289" s="53">
        <v>12.8</v>
      </c>
      <c r="F1289" s="53">
        <v>0</v>
      </c>
      <c r="G1289" s="53">
        <v>12.8</v>
      </c>
      <c r="H1289" s="53">
        <v>0</v>
      </c>
      <c r="I1289" s="53">
        <v>3.7</v>
      </c>
      <c r="J1289" s="53" t="s">
        <v>159</v>
      </c>
      <c r="K1289" s="53">
        <v>3.7</v>
      </c>
      <c r="L1289" s="53" t="s">
        <v>159</v>
      </c>
      <c r="M1289" s="54">
        <v>0.89922453703703698</v>
      </c>
      <c r="N1289" s="53">
        <v>6.1</v>
      </c>
      <c r="O1289" s="53" t="s">
        <v>159</v>
      </c>
      <c r="P1289" s="54">
        <v>0.89768518518518514</v>
      </c>
      <c r="Q1289" s="53">
        <v>3.5</v>
      </c>
      <c r="R1289" s="53" t="s">
        <v>159</v>
      </c>
      <c r="S1289" s="53">
        <v>0.8</v>
      </c>
      <c r="T1289" s="53">
        <v>59.5</v>
      </c>
      <c r="U1289" s="53">
        <v>0</v>
      </c>
      <c r="V1289" s="53">
        <v>69</v>
      </c>
      <c r="W1289" s="53">
        <v>0</v>
      </c>
      <c r="X1289" s="53">
        <v>0.56699999999999995</v>
      </c>
      <c r="Y1289" s="53">
        <v>18.36</v>
      </c>
      <c r="Z1289" s="11">
        <f t="shared" si="3468"/>
        <v>0</v>
      </c>
      <c r="AA1289" s="11">
        <f t="shared" si="3469"/>
        <v>0</v>
      </c>
      <c r="AB1289" s="53">
        <f t="shared" si="3470"/>
        <v>0.22721246661065747</v>
      </c>
      <c r="AC1289" s="63" t="s">
        <v>204</v>
      </c>
    </row>
    <row r="1290" spans="1:46">
      <c r="A1290" s="11">
        <v>1290</v>
      </c>
      <c r="B1290" s="57">
        <v>44935</v>
      </c>
      <c r="C1290" s="54">
        <v>0.90972222222222221</v>
      </c>
      <c r="D1290" s="53">
        <v>12.3</v>
      </c>
      <c r="E1290" s="53">
        <v>12.8</v>
      </c>
      <c r="F1290" s="53">
        <v>0</v>
      </c>
      <c r="G1290" s="53">
        <v>12.5</v>
      </c>
      <c r="H1290" s="53">
        <v>0</v>
      </c>
      <c r="I1290" s="53">
        <v>3.1</v>
      </c>
      <c r="J1290" s="53" t="s">
        <v>153</v>
      </c>
      <c r="K1290" s="53">
        <v>3.7</v>
      </c>
      <c r="L1290" s="53" t="s">
        <v>159</v>
      </c>
      <c r="M1290" s="54">
        <v>0.9041203703703703</v>
      </c>
      <c r="N1290" s="53">
        <v>5.8</v>
      </c>
      <c r="O1290" s="53" t="s">
        <v>159</v>
      </c>
      <c r="P1290" s="54">
        <v>0.90324074074074068</v>
      </c>
      <c r="Q1290" s="53">
        <v>0.7</v>
      </c>
      <c r="R1290" s="53" t="s">
        <v>156</v>
      </c>
      <c r="S1290" s="53">
        <v>0.8</v>
      </c>
      <c r="T1290" s="53">
        <v>60.9</v>
      </c>
      <c r="U1290" s="53">
        <v>0</v>
      </c>
      <c r="V1290" s="53">
        <v>76</v>
      </c>
      <c r="W1290" s="53">
        <v>0</v>
      </c>
      <c r="X1290" s="53">
        <v>0.56699999999999995</v>
      </c>
      <c r="Y1290" s="53">
        <v>18.36</v>
      </c>
      <c r="Z1290" s="11">
        <f t="shared" si="3468"/>
        <v>0</v>
      </c>
      <c r="AA1290" s="11">
        <f t="shared" si="3469"/>
        <v>0</v>
      </c>
      <c r="AB1290" s="53">
        <f t="shared" si="3470"/>
        <v>0.22721246661065747</v>
      </c>
      <c r="AC1290" s="63" t="s">
        <v>204</v>
      </c>
    </row>
    <row r="1291" spans="1:46">
      <c r="A1291" s="11">
        <v>1291</v>
      </c>
      <c r="B1291" s="57">
        <v>44935</v>
      </c>
      <c r="C1291" s="54">
        <v>0.91666666666666663</v>
      </c>
      <c r="D1291" s="53">
        <v>12.4</v>
      </c>
      <c r="E1291" s="53">
        <v>12.8</v>
      </c>
      <c r="F1291" s="53">
        <v>0</v>
      </c>
      <c r="G1291" s="53">
        <v>12.5</v>
      </c>
      <c r="H1291" s="53">
        <v>-1E-3</v>
      </c>
      <c r="I1291" s="53">
        <v>3.3</v>
      </c>
      <c r="J1291" s="53" t="s">
        <v>153</v>
      </c>
      <c r="K1291" s="53">
        <v>3.3</v>
      </c>
      <c r="L1291" s="53" t="s">
        <v>153</v>
      </c>
      <c r="M1291" s="54">
        <v>0.91666666666666663</v>
      </c>
      <c r="N1291" s="53">
        <v>6.3</v>
      </c>
      <c r="O1291" s="53" t="s">
        <v>153</v>
      </c>
      <c r="P1291" s="54">
        <v>0.91450231481481481</v>
      </c>
      <c r="Q1291" s="53">
        <v>3.1</v>
      </c>
      <c r="R1291" s="53" t="s">
        <v>153</v>
      </c>
      <c r="S1291" s="53">
        <v>0.9</v>
      </c>
      <c r="T1291" s="53">
        <v>62.4</v>
      </c>
      <c r="U1291" s="53">
        <v>0</v>
      </c>
      <c r="V1291" s="53">
        <v>67</v>
      </c>
      <c r="W1291" s="53">
        <v>0</v>
      </c>
      <c r="X1291" s="53">
        <v>0.56599999999999995</v>
      </c>
      <c r="Y1291" s="53">
        <v>18.329999999999998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0.22667328250829788</v>
      </c>
      <c r="AC1291" s="63" t="s">
        <v>204</v>
      </c>
      <c r="AE1291" s="11">
        <f t="shared" ref="AE1291" si="3471">SUM(F1291:F1296)</f>
        <v>0</v>
      </c>
      <c r="AF1291" s="11">
        <f t="shared" ref="AF1291" si="3472">AVERAGE(AB1291:AB1296)</f>
        <v>0.22685301054241772</v>
      </c>
      <c r="AG1291" s="11">
        <f t="shared" ref="AG1291" si="3473">AVERAGE(G1291:G1296)</f>
        <v>12.333333333333334</v>
      </c>
      <c r="AH1291" s="11" t="e">
        <f t="shared" ref="AH1291" si="3474">AVERAGE(AC1291:AC1296)</f>
        <v>#DIV/0!</v>
      </c>
      <c r="AI1291" s="11">
        <f t="shared" ref="AI1291" si="3475">AVERAGE(T1291:T1296)</f>
        <v>65.95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448</v>
      </c>
      <c r="AM1291" s="17">
        <f t="shared" ref="AM1291" si="3479">AVERAGE(W1291:W1296)</f>
        <v>0</v>
      </c>
      <c r="AN1291" s="11">
        <f t="shared" ref="AN1291" si="3480">AVERAGE(I1291:I1296)</f>
        <v>2.5500000000000003</v>
      </c>
      <c r="AO1291" s="11">
        <f t="shared" ref="AO1291" si="3481">MAX(K1291:K1296)</f>
        <v>3.5</v>
      </c>
      <c r="AP1291" s="13" t="str">
        <f t="shared" ref="AP1291" ca="1" si="3482">INDIRECT(ADDRESS(MATCH(AO1291,K1291:K1296,0)+A1291-1,12))</f>
        <v>S</v>
      </c>
      <c r="AQ1291" s="13">
        <f t="shared" ref="AQ1291" ca="1" si="3483">INDIRECT(ADDRESS(MATCH(AO1291,K1291:K1296,0)+A1291-1,13))</f>
        <v>0.92072916666666671</v>
      </c>
      <c r="AR1291" s="11">
        <f t="shared" ref="AR1291" si="3484">MAX(N1291:N1296)</f>
        <v>6.3</v>
      </c>
      <c r="AS1291" s="13" t="str">
        <f t="shared" ref="AS1291" ca="1" si="3485">INDIRECT(ADDRESS(MATCH(AR1291,N1291:N1296,0)+A1291-1,15))</f>
        <v>S</v>
      </c>
      <c r="AT1291" s="13">
        <f t="shared" ref="AT1291" ca="1" si="3486">INDIRECT(ADDRESS(MATCH(AR1291,N1291:N1296,0)+A1291-1,16))</f>
        <v>0.91450231481481481</v>
      </c>
    </row>
    <row r="1292" spans="1:46">
      <c r="A1292" s="11">
        <v>1292</v>
      </c>
      <c r="B1292" s="57">
        <v>44935</v>
      </c>
      <c r="C1292" s="54">
        <v>0.92361111111111116</v>
      </c>
      <c r="D1292" s="53">
        <v>12.4</v>
      </c>
      <c r="E1292" s="53">
        <v>12.8</v>
      </c>
      <c r="F1292" s="53">
        <v>0</v>
      </c>
      <c r="G1292" s="53">
        <v>12.2</v>
      </c>
      <c r="H1292" s="53">
        <v>-1E-3</v>
      </c>
      <c r="I1292" s="53">
        <v>2.8</v>
      </c>
      <c r="J1292" s="53" t="s">
        <v>153</v>
      </c>
      <c r="K1292" s="53">
        <v>3.5</v>
      </c>
      <c r="L1292" s="53" t="s">
        <v>153</v>
      </c>
      <c r="M1292" s="54">
        <v>0.92072916666666671</v>
      </c>
      <c r="N1292" s="53">
        <v>4.9000000000000004</v>
      </c>
      <c r="O1292" s="53" t="s">
        <v>153</v>
      </c>
      <c r="P1292" s="54">
        <v>0.91865740740740742</v>
      </c>
      <c r="Q1292" s="53">
        <v>2.2999999999999998</v>
      </c>
      <c r="R1292" s="53" t="s">
        <v>153</v>
      </c>
      <c r="S1292" s="53">
        <v>0.7</v>
      </c>
      <c r="T1292" s="53">
        <v>65.5</v>
      </c>
      <c r="U1292" s="53">
        <v>0</v>
      </c>
      <c r="V1292" s="53">
        <v>68</v>
      </c>
      <c r="W1292" s="53">
        <v>0</v>
      </c>
      <c r="X1292" s="53">
        <v>0.56699999999999995</v>
      </c>
      <c r="Y1292" s="53">
        <v>18.309999999999999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0.22721246661065747</v>
      </c>
      <c r="AC1292" s="63" t="s">
        <v>204</v>
      </c>
    </row>
    <row r="1293" spans="1:46">
      <c r="A1293" s="11">
        <v>1293</v>
      </c>
      <c r="B1293" s="57">
        <v>44935</v>
      </c>
      <c r="C1293" s="54">
        <v>0.93055555555555547</v>
      </c>
      <c r="D1293" s="53">
        <v>12.4</v>
      </c>
      <c r="E1293" s="53">
        <v>12.8</v>
      </c>
      <c r="F1293" s="53">
        <v>0</v>
      </c>
      <c r="G1293" s="53">
        <v>11.9</v>
      </c>
      <c r="H1293" s="53">
        <v>0</v>
      </c>
      <c r="I1293" s="53">
        <v>2.2999999999999998</v>
      </c>
      <c r="J1293" s="53" t="s">
        <v>160</v>
      </c>
      <c r="K1293" s="53">
        <v>2.8</v>
      </c>
      <c r="L1293" s="53" t="s">
        <v>153</v>
      </c>
      <c r="M1293" s="54">
        <v>0.92362268518518509</v>
      </c>
      <c r="N1293" s="53">
        <v>6</v>
      </c>
      <c r="O1293" s="53" t="s">
        <v>156</v>
      </c>
      <c r="P1293" s="54">
        <v>0.9261342592592593</v>
      </c>
      <c r="Q1293" s="53">
        <v>2.2000000000000002</v>
      </c>
      <c r="R1293" s="53" t="s">
        <v>160</v>
      </c>
      <c r="S1293" s="53">
        <v>1</v>
      </c>
      <c r="T1293" s="53">
        <v>69</v>
      </c>
      <c r="U1293" s="53">
        <v>1</v>
      </c>
      <c r="V1293" s="53">
        <v>78</v>
      </c>
      <c r="W1293" s="53">
        <v>0</v>
      </c>
      <c r="X1293" s="53">
        <v>0.56699999999999995</v>
      </c>
      <c r="Y1293" s="53">
        <v>18.34</v>
      </c>
      <c r="Z1293" s="11">
        <f t="shared" si="3468"/>
        <v>0</v>
      </c>
      <c r="AA1293" s="11">
        <f t="shared" si="3469"/>
        <v>0</v>
      </c>
      <c r="AB1293" s="53">
        <f t="shared" si="3470"/>
        <v>0.22721246661065747</v>
      </c>
      <c r="AC1293" s="63" t="s">
        <v>204</v>
      </c>
    </row>
    <row r="1294" spans="1:46">
      <c r="A1294" s="11">
        <v>1294</v>
      </c>
      <c r="B1294" s="57">
        <v>44935</v>
      </c>
      <c r="C1294" s="54">
        <v>0.9375</v>
      </c>
      <c r="D1294" s="53">
        <v>12.3</v>
      </c>
      <c r="E1294" s="53">
        <v>12.8</v>
      </c>
      <c r="F1294" s="53">
        <v>0</v>
      </c>
      <c r="G1294" s="53">
        <v>12.2</v>
      </c>
      <c r="H1294" s="53">
        <v>0</v>
      </c>
      <c r="I1294" s="53">
        <v>1.9</v>
      </c>
      <c r="J1294" s="53" t="s">
        <v>156</v>
      </c>
      <c r="K1294" s="53">
        <v>2.2999999999999998</v>
      </c>
      <c r="L1294" s="53" t="s">
        <v>160</v>
      </c>
      <c r="M1294" s="54">
        <v>0.9310532407407407</v>
      </c>
      <c r="N1294" s="53">
        <v>2.9</v>
      </c>
      <c r="O1294" s="53" t="s">
        <v>156</v>
      </c>
      <c r="P1294" s="54">
        <v>0.93657407407407411</v>
      </c>
      <c r="Q1294" s="53">
        <v>2.4</v>
      </c>
      <c r="R1294" s="53" t="s">
        <v>153</v>
      </c>
      <c r="S1294" s="53">
        <v>0.4</v>
      </c>
      <c r="T1294" s="53">
        <v>67.599999999999994</v>
      </c>
      <c r="U1294" s="53">
        <v>0</v>
      </c>
      <c r="V1294" s="53">
        <v>74</v>
      </c>
      <c r="W1294" s="53">
        <v>0</v>
      </c>
      <c r="X1294" s="53">
        <v>0.56599999999999995</v>
      </c>
      <c r="Y1294" s="53">
        <v>18.329999999999998</v>
      </c>
      <c r="Z1294" s="11">
        <f t="shared" si="3468"/>
        <v>0</v>
      </c>
      <c r="AA1294" s="11">
        <f t="shared" si="3469"/>
        <v>0</v>
      </c>
      <c r="AB1294" s="53">
        <f t="shared" si="3470"/>
        <v>0.22667328250829788</v>
      </c>
      <c r="AC1294" s="63" t="s">
        <v>204</v>
      </c>
    </row>
    <row r="1295" spans="1:46">
      <c r="A1295" s="11">
        <v>1295</v>
      </c>
      <c r="B1295" s="57">
        <v>44935</v>
      </c>
      <c r="C1295" s="54">
        <v>0.94444444444444453</v>
      </c>
      <c r="D1295" s="53">
        <v>12.3</v>
      </c>
      <c r="E1295" s="53">
        <v>12.8</v>
      </c>
      <c r="F1295" s="53">
        <v>0</v>
      </c>
      <c r="G1295" s="53">
        <v>12.6</v>
      </c>
      <c r="H1295" s="53">
        <v>0</v>
      </c>
      <c r="I1295" s="53">
        <v>2.2000000000000002</v>
      </c>
      <c r="J1295" s="53" t="s">
        <v>160</v>
      </c>
      <c r="K1295" s="53">
        <v>2.2000000000000002</v>
      </c>
      <c r="L1295" s="53" t="s">
        <v>160</v>
      </c>
      <c r="M1295" s="54">
        <v>0.94444444444444453</v>
      </c>
      <c r="N1295" s="53">
        <v>4.8</v>
      </c>
      <c r="O1295" s="53" t="s">
        <v>156</v>
      </c>
      <c r="P1295" s="54">
        <v>0.93770833333333325</v>
      </c>
      <c r="Q1295" s="53">
        <v>2.9</v>
      </c>
      <c r="R1295" s="53" t="s">
        <v>161</v>
      </c>
      <c r="S1295" s="53">
        <v>0.8</v>
      </c>
      <c r="T1295" s="53">
        <v>66.900000000000006</v>
      </c>
      <c r="U1295" s="53">
        <v>0</v>
      </c>
      <c r="V1295" s="53">
        <v>84</v>
      </c>
      <c r="W1295" s="53">
        <v>0</v>
      </c>
      <c r="X1295" s="53">
        <v>0.56599999999999995</v>
      </c>
      <c r="Y1295" s="53">
        <v>18.309999999999999</v>
      </c>
      <c r="Z1295" s="11">
        <f t="shared" si="3468"/>
        <v>0</v>
      </c>
      <c r="AA1295" s="11">
        <f t="shared" si="3469"/>
        <v>0</v>
      </c>
      <c r="AB1295" s="53">
        <f t="shared" si="3470"/>
        <v>0.22667328250829788</v>
      </c>
      <c r="AC1295" s="63" t="s">
        <v>204</v>
      </c>
    </row>
    <row r="1296" spans="1:46">
      <c r="A1296" s="11">
        <v>1296</v>
      </c>
      <c r="B1296" s="57">
        <v>44935</v>
      </c>
      <c r="C1296" s="54">
        <v>0.95138888888888884</v>
      </c>
      <c r="D1296" s="53">
        <v>12.2</v>
      </c>
      <c r="E1296" s="53">
        <v>12.8</v>
      </c>
      <c r="F1296" s="53">
        <v>0</v>
      </c>
      <c r="G1296" s="53">
        <v>12.6</v>
      </c>
      <c r="H1296" s="53">
        <v>0</v>
      </c>
      <c r="I1296" s="53">
        <v>2.8</v>
      </c>
      <c r="J1296" s="53" t="s">
        <v>161</v>
      </c>
      <c r="K1296" s="53">
        <v>2.9</v>
      </c>
      <c r="L1296" s="53" t="s">
        <v>161</v>
      </c>
      <c r="M1296" s="54">
        <v>0.95016203703703705</v>
      </c>
      <c r="N1296" s="53">
        <v>5</v>
      </c>
      <c r="O1296" s="53" t="s">
        <v>161</v>
      </c>
      <c r="P1296" s="54">
        <v>0.94542824074074072</v>
      </c>
      <c r="Q1296" s="53">
        <v>2.4</v>
      </c>
      <c r="R1296" s="53" t="s">
        <v>161</v>
      </c>
      <c r="S1296" s="53">
        <v>0.7</v>
      </c>
      <c r="T1296" s="53">
        <v>64.3</v>
      </c>
      <c r="U1296" s="53">
        <v>0</v>
      </c>
      <c r="V1296" s="53">
        <v>77</v>
      </c>
      <c r="W1296" s="53">
        <v>0</v>
      </c>
      <c r="X1296" s="53">
        <v>0.56599999999999995</v>
      </c>
      <c r="Y1296" s="53">
        <v>18.309999999999999</v>
      </c>
      <c r="Z1296" s="11">
        <f t="shared" si="3468"/>
        <v>0</v>
      </c>
      <c r="AA1296" s="11">
        <f t="shared" si="3469"/>
        <v>0</v>
      </c>
      <c r="AB1296" s="53">
        <f t="shared" si="3470"/>
        <v>0.22667328250829788</v>
      </c>
      <c r="AC1296" s="63" t="s">
        <v>204</v>
      </c>
    </row>
    <row r="1297" spans="1:46">
      <c r="A1297" s="11">
        <v>1297</v>
      </c>
      <c r="B1297" s="57">
        <v>44935</v>
      </c>
      <c r="C1297" s="54">
        <v>0.95833333333333337</v>
      </c>
      <c r="D1297" s="53">
        <v>12.2</v>
      </c>
      <c r="E1297" s="53">
        <v>12.8</v>
      </c>
      <c r="F1297" s="53">
        <v>0</v>
      </c>
      <c r="G1297" s="53">
        <v>12.7</v>
      </c>
      <c r="H1297" s="53">
        <v>0</v>
      </c>
      <c r="I1297" s="53">
        <v>2.4</v>
      </c>
      <c r="J1297" s="53" t="s">
        <v>161</v>
      </c>
      <c r="K1297" s="53">
        <v>2.8</v>
      </c>
      <c r="L1297" s="53" t="s">
        <v>161</v>
      </c>
      <c r="M1297" s="54">
        <v>0.95140046296296299</v>
      </c>
      <c r="N1297" s="53">
        <v>4.5999999999999996</v>
      </c>
      <c r="O1297" s="53" t="s">
        <v>154</v>
      </c>
      <c r="P1297" s="54">
        <v>0.95578703703703705</v>
      </c>
      <c r="Q1297" s="53">
        <v>1.6</v>
      </c>
      <c r="R1297" s="53" t="s">
        <v>161</v>
      </c>
      <c r="S1297" s="53">
        <v>0.7</v>
      </c>
      <c r="T1297" s="53">
        <v>63.8</v>
      </c>
      <c r="U1297" s="53">
        <v>0</v>
      </c>
      <c r="V1297" s="53">
        <v>86</v>
      </c>
      <c r="W1297" s="53">
        <v>0</v>
      </c>
      <c r="X1297" s="53">
        <v>0.56699999999999995</v>
      </c>
      <c r="Y1297" s="53">
        <v>18.3</v>
      </c>
      <c r="Z1297" s="11">
        <f t="shared" si="3468"/>
        <v>0</v>
      </c>
      <c r="AA1297" s="11">
        <f t="shared" si="3469"/>
        <v>0</v>
      </c>
      <c r="AB1297" s="53">
        <f t="shared" si="3470"/>
        <v>0.22721246661065747</v>
      </c>
      <c r="AC1297" s="63" t="s">
        <v>204</v>
      </c>
      <c r="AE1297" s="11">
        <f t="shared" ref="AE1297" si="3487">SUM(F1297:F1302)</f>
        <v>0</v>
      </c>
      <c r="AF1297" s="11">
        <f t="shared" ref="AF1297" si="3488">AVERAGE(AB1297:AB1302)</f>
        <v>0.22685301054241772</v>
      </c>
      <c r="AG1297" s="11">
        <f t="shared" ref="AG1297" si="3489">AVERAGE(G1297:G1302)</f>
        <v>12.35</v>
      </c>
      <c r="AH1297" s="11" t="e">
        <f t="shared" ref="AH1297" si="3490">AVERAGE(AC1297:AC1302)</f>
        <v>#DIV/0!</v>
      </c>
      <c r="AI1297" s="11">
        <f t="shared" ref="AI1297" si="3491">AVERAGE(T1297:T1302)</f>
        <v>65.916666666666671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463</v>
      </c>
      <c r="AM1297" s="17">
        <f t="shared" ref="AM1297" si="3495">AVERAGE(W1297:W1302)</f>
        <v>0</v>
      </c>
      <c r="AN1297" s="11">
        <f t="shared" ref="AN1297" si="3496">AVERAGE(I1297:I1302)</f>
        <v>2.2833333333333332</v>
      </c>
      <c r="AO1297" s="11">
        <f t="shared" ref="AO1297" si="3497">MAX(K1297:K1302)</f>
        <v>3.2</v>
      </c>
      <c r="AP1297" s="13" t="str">
        <f t="shared" ref="AP1297" ca="1" si="3498">INDIRECT(ADDRESS(MATCH(AO1297,K1297:K1302,0)+A1297-1,12))</f>
        <v>NNW</v>
      </c>
      <c r="AQ1297" s="13">
        <f t="shared" ref="AQ1297" ca="1" si="3499">INDIRECT(ADDRESS(MATCH(AO1297,K1297:K1302,0)+A1297-1,13))</f>
        <v>0.99252314814814813</v>
      </c>
      <c r="AR1297" s="11">
        <f t="shared" ref="AR1297" si="3500">MAX(N1297:N1302)</f>
        <v>5.3</v>
      </c>
      <c r="AS1297" s="13" t="str">
        <f t="shared" ref="AS1297" ca="1" si="3501">INDIRECT(ADDRESS(MATCH(AR1297,N1297:N1302,0)+A1297-1,15))</f>
        <v>NW</v>
      </c>
      <c r="AT1297" s="13">
        <f t="shared" ref="AT1297" ca="1" si="3502">INDIRECT(ADDRESS(MATCH(AR1297,N1297:N1302,0)+A1297-1,16))</f>
        <v>0.99163194444444447</v>
      </c>
    </row>
    <row r="1298" spans="1:46">
      <c r="A1298" s="11">
        <v>1298</v>
      </c>
      <c r="B1298" s="57">
        <v>44935</v>
      </c>
      <c r="C1298" s="54">
        <v>0.96527777777777779</v>
      </c>
      <c r="D1298" s="53">
        <v>12.2</v>
      </c>
      <c r="E1298" s="53">
        <v>12.8</v>
      </c>
      <c r="F1298" s="53">
        <v>0</v>
      </c>
      <c r="G1298" s="53">
        <v>12.6</v>
      </c>
      <c r="H1298" s="53">
        <v>-1E-3</v>
      </c>
      <c r="I1298" s="53">
        <v>2.1</v>
      </c>
      <c r="J1298" s="53" t="s">
        <v>154</v>
      </c>
      <c r="K1298" s="53">
        <v>2.4</v>
      </c>
      <c r="L1298" s="53" t="s">
        <v>161</v>
      </c>
      <c r="M1298" s="54">
        <v>0.95834490740740741</v>
      </c>
      <c r="N1298" s="53">
        <v>4.5999999999999996</v>
      </c>
      <c r="O1298" s="53" t="s">
        <v>154</v>
      </c>
      <c r="P1298" s="54">
        <v>0.96501157407407412</v>
      </c>
      <c r="Q1298" s="53">
        <v>1.9</v>
      </c>
      <c r="R1298" s="53" t="s">
        <v>161</v>
      </c>
      <c r="S1298" s="53">
        <v>0.7</v>
      </c>
      <c r="T1298" s="53">
        <v>62.6</v>
      </c>
      <c r="U1298" s="53">
        <v>0</v>
      </c>
      <c r="V1298" s="53">
        <v>79</v>
      </c>
      <c r="W1298" s="53">
        <v>0</v>
      </c>
      <c r="X1298" s="53">
        <v>0.56599999999999995</v>
      </c>
      <c r="Y1298" s="53">
        <v>18.32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0.22667328250829788</v>
      </c>
      <c r="AC1298" s="63" t="s">
        <v>204</v>
      </c>
    </row>
    <row r="1299" spans="1:46">
      <c r="A1299" s="11">
        <v>1299</v>
      </c>
      <c r="B1299" s="57">
        <v>44935</v>
      </c>
      <c r="C1299" s="54">
        <v>0.97222222222222221</v>
      </c>
      <c r="D1299" s="53">
        <v>12.2</v>
      </c>
      <c r="E1299" s="53">
        <v>12.8</v>
      </c>
      <c r="F1299" s="53">
        <v>0</v>
      </c>
      <c r="G1299" s="53">
        <v>12.5</v>
      </c>
      <c r="H1299" s="53">
        <v>-1E-3</v>
      </c>
      <c r="I1299" s="53">
        <v>2.4</v>
      </c>
      <c r="J1299" s="53" t="s">
        <v>154</v>
      </c>
      <c r="K1299" s="53">
        <v>2.5</v>
      </c>
      <c r="L1299" s="53" t="s">
        <v>154</v>
      </c>
      <c r="M1299" s="54">
        <v>0.9715625</v>
      </c>
      <c r="N1299" s="53">
        <v>4.3</v>
      </c>
      <c r="O1299" s="53" t="s">
        <v>154</v>
      </c>
      <c r="P1299" s="54">
        <v>0.96600694444444446</v>
      </c>
      <c r="Q1299" s="53">
        <v>1.9</v>
      </c>
      <c r="R1299" s="53" t="s">
        <v>154</v>
      </c>
      <c r="S1299" s="53">
        <v>0.7</v>
      </c>
      <c r="T1299" s="53">
        <v>63.4</v>
      </c>
      <c r="U1299" s="53">
        <v>0</v>
      </c>
      <c r="V1299" s="53">
        <v>72</v>
      </c>
      <c r="W1299" s="53">
        <v>0</v>
      </c>
      <c r="X1299" s="53">
        <v>0.56699999999999995</v>
      </c>
      <c r="Y1299" s="53">
        <v>18.27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0.22721246661065747</v>
      </c>
      <c r="AC1299" s="63" t="s">
        <v>204</v>
      </c>
    </row>
    <row r="1300" spans="1:46">
      <c r="A1300" s="11">
        <v>1300</v>
      </c>
      <c r="B1300" s="57">
        <v>44935</v>
      </c>
      <c r="C1300" s="54">
        <v>0.97916666666666663</v>
      </c>
      <c r="D1300" s="53">
        <v>12.1</v>
      </c>
      <c r="E1300" s="53">
        <v>12.8</v>
      </c>
      <c r="F1300" s="53">
        <v>0</v>
      </c>
      <c r="G1300" s="53">
        <v>12.2</v>
      </c>
      <c r="H1300" s="53">
        <v>0</v>
      </c>
      <c r="I1300" s="53">
        <v>1.7</v>
      </c>
      <c r="J1300" s="53" t="s">
        <v>158</v>
      </c>
      <c r="K1300" s="53">
        <v>2.4</v>
      </c>
      <c r="L1300" s="53" t="s">
        <v>154</v>
      </c>
      <c r="M1300" s="54">
        <v>0.97225694444444455</v>
      </c>
      <c r="N1300" s="53">
        <v>2.9</v>
      </c>
      <c r="O1300" s="53" t="s">
        <v>158</v>
      </c>
      <c r="P1300" s="54">
        <v>0.97783564814814816</v>
      </c>
      <c r="Q1300" s="53">
        <v>1.3</v>
      </c>
      <c r="R1300" s="53" t="s">
        <v>155</v>
      </c>
      <c r="S1300" s="53">
        <v>0.4</v>
      </c>
      <c r="T1300" s="53">
        <v>66.400000000000006</v>
      </c>
      <c r="U1300" s="53">
        <v>0</v>
      </c>
      <c r="V1300" s="53">
        <v>77</v>
      </c>
      <c r="W1300" s="53">
        <v>0</v>
      </c>
      <c r="X1300" s="53">
        <v>0.56599999999999995</v>
      </c>
      <c r="Y1300" s="53">
        <v>18.27</v>
      </c>
      <c r="Z1300" s="11">
        <f t="shared" si="3468"/>
        <v>0</v>
      </c>
      <c r="AA1300" s="11">
        <f t="shared" si="3469"/>
        <v>0</v>
      </c>
      <c r="AB1300" s="53">
        <f t="shared" si="3470"/>
        <v>0.22667328250829788</v>
      </c>
      <c r="AC1300" s="63" t="s">
        <v>204</v>
      </c>
    </row>
    <row r="1301" spans="1:46">
      <c r="A1301" s="11">
        <v>1301</v>
      </c>
      <c r="B1301" s="57">
        <v>44935</v>
      </c>
      <c r="C1301" s="54">
        <v>0.98611111111111116</v>
      </c>
      <c r="D1301" s="53">
        <v>12.1</v>
      </c>
      <c r="E1301" s="53">
        <v>12.8</v>
      </c>
      <c r="F1301" s="53">
        <v>0</v>
      </c>
      <c r="G1301" s="53">
        <v>12</v>
      </c>
      <c r="H1301" s="53">
        <v>0</v>
      </c>
      <c r="I1301" s="53">
        <v>1.9</v>
      </c>
      <c r="J1301" s="53" t="s">
        <v>155</v>
      </c>
      <c r="K1301" s="53">
        <v>1.9</v>
      </c>
      <c r="L1301" s="53" t="s">
        <v>155</v>
      </c>
      <c r="M1301" s="54">
        <v>0.98611111111111116</v>
      </c>
      <c r="N1301" s="53">
        <v>3.3</v>
      </c>
      <c r="O1301" s="53" t="s">
        <v>155</v>
      </c>
      <c r="P1301" s="54">
        <v>0.98568287037037028</v>
      </c>
      <c r="Q1301" s="53">
        <v>2.9</v>
      </c>
      <c r="R1301" s="53" t="s">
        <v>155</v>
      </c>
      <c r="S1301" s="53">
        <v>0.5</v>
      </c>
      <c r="T1301" s="53">
        <v>69.099999999999994</v>
      </c>
      <c r="U1301" s="53">
        <v>0</v>
      </c>
      <c r="V1301" s="53">
        <v>66</v>
      </c>
      <c r="W1301" s="53">
        <v>0</v>
      </c>
      <c r="X1301" s="53">
        <v>0.56599999999999995</v>
      </c>
      <c r="Y1301" s="53">
        <v>18.32</v>
      </c>
      <c r="Z1301" s="11">
        <f t="shared" si="3468"/>
        <v>0</v>
      </c>
      <c r="AA1301" s="11">
        <f t="shared" si="3469"/>
        <v>0</v>
      </c>
      <c r="AB1301" s="53">
        <f t="shared" si="3470"/>
        <v>0.22667328250829788</v>
      </c>
      <c r="AC1301" s="63" t="s">
        <v>204</v>
      </c>
    </row>
    <row r="1302" spans="1:46">
      <c r="A1302" s="11">
        <v>1302</v>
      </c>
      <c r="B1302" s="57">
        <v>44935</v>
      </c>
      <c r="C1302" s="54">
        <v>0.99305555555555547</v>
      </c>
      <c r="D1302" s="53">
        <v>12</v>
      </c>
      <c r="E1302" s="53">
        <v>12.8</v>
      </c>
      <c r="F1302" s="53">
        <v>0</v>
      </c>
      <c r="G1302" s="53">
        <v>12.1</v>
      </c>
      <c r="H1302" s="53">
        <v>0</v>
      </c>
      <c r="I1302" s="53">
        <v>3.2</v>
      </c>
      <c r="J1302" s="53" t="s">
        <v>157</v>
      </c>
      <c r="K1302" s="53">
        <v>3.2</v>
      </c>
      <c r="L1302" s="53" t="s">
        <v>157</v>
      </c>
      <c r="M1302" s="54">
        <v>0.99252314814814813</v>
      </c>
      <c r="N1302" s="53">
        <v>5.3</v>
      </c>
      <c r="O1302" s="53" t="s">
        <v>155</v>
      </c>
      <c r="P1302" s="54">
        <v>0.99163194444444447</v>
      </c>
      <c r="Q1302" s="53">
        <v>2.5</v>
      </c>
      <c r="R1302" s="53" t="s">
        <v>155</v>
      </c>
      <c r="S1302" s="53">
        <v>0.7</v>
      </c>
      <c r="T1302" s="53">
        <v>70.2</v>
      </c>
      <c r="U1302" s="53">
        <v>0</v>
      </c>
      <c r="V1302" s="53">
        <v>83</v>
      </c>
      <c r="W1302" s="53">
        <v>0</v>
      </c>
      <c r="X1302" s="53">
        <v>0.56599999999999995</v>
      </c>
      <c r="Y1302" s="53">
        <v>18.3</v>
      </c>
      <c r="Z1302" s="11">
        <f t="shared" si="3468"/>
        <v>0</v>
      </c>
      <c r="AA1302" s="11">
        <f t="shared" si="3469"/>
        <v>0</v>
      </c>
      <c r="AB1302" s="53">
        <f t="shared" si="3470"/>
        <v>0.22667328250829788</v>
      </c>
      <c r="AC1302" s="63" t="s">
        <v>204</v>
      </c>
    </row>
    <row r="1303" spans="1:46">
      <c r="A1303" s="11">
        <v>1303</v>
      </c>
      <c r="B1303" s="57">
        <v>44936</v>
      </c>
      <c r="C1303" s="54">
        <v>0</v>
      </c>
      <c r="D1303" s="53">
        <v>12</v>
      </c>
      <c r="E1303" s="53">
        <v>12.8</v>
      </c>
      <c r="F1303" s="53">
        <v>0</v>
      </c>
      <c r="G1303" s="53">
        <v>12</v>
      </c>
      <c r="H1303" s="53">
        <v>0</v>
      </c>
      <c r="I1303" s="53">
        <v>2.9</v>
      </c>
      <c r="J1303" s="53" t="s">
        <v>155</v>
      </c>
      <c r="K1303" s="53">
        <v>3.2</v>
      </c>
      <c r="L1303" s="53" t="s">
        <v>157</v>
      </c>
      <c r="M1303" s="54">
        <v>0.99315972222222226</v>
      </c>
      <c r="N1303" s="53">
        <v>5.7</v>
      </c>
      <c r="O1303" s="53" t="s">
        <v>155</v>
      </c>
      <c r="P1303" s="54">
        <v>0.99849537037037039</v>
      </c>
      <c r="Q1303" s="53">
        <v>3.7</v>
      </c>
      <c r="R1303" s="53" t="s">
        <v>157</v>
      </c>
      <c r="S1303" s="53">
        <v>0.7</v>
      </c>
      <c r="T1303" s="53">
        <v>73.5</v>
      </c>
      <c r="U1303" s="53">
        <v>0</v>
      </c>
      <c r="V1303" s="53">
        <v>84</v>
      </c>
      <c r="W1303" s="53">
        <v>0</v>
      </c>
      <c r="X1303" s="53">
        <v>0.56599999999999995</v>
      </c>
      <c r="Y1303" s="53">
        <v>18.28</v>
      </c>
      <c r="Z1303" s="11">
        <f t="shared" si="3468"/>
        <v>0</v>
      </c>
      <c r="AA1303" s="11">
        <f t="shared" si="3469"/>
        <v>0</v>
      </c>
      <c r="AB1303" s="53">
        <f t="shared" si="3470"/>
        <v>0.22667328250829788</v>
      </c>
      <c r="AC1303" s="63" t="s">
        <v>204</v>
      </c>
      <c r="AE1303" s="11">
        <f t="shared" ref="AE1303" si="3503">SUM(F1303:F1308)</f>
        <v>0.5</v>
      </c>
      <c r="AF1303" s="11">
        <f t="shared" ref="AF1303" si="3504">AVERAGE(AB1303:AB1308)</f>
        <v>0.22658356195772811</v>
      </c>
      <c r="AG1303" s="11">
        <f t="shared" ref="AG1303" si="3505">AVERAGE(G1303:G1308)</f>
        <v>11.483333333333333</v>
      </c>
      <c r="AH1303" s="11" t="e">
        <f t="shared" ref="AH1303" si="3506">AVERAGE(AC1303:AC1308)</f>
        <v>#DIV/0!</v>
      </c>
      <c r="AI1303" s="11">
        <f t="shared" ref="AI1303" si="3507">AVERAGE(T1303:T1308)</f>
        <v>72.849999999999994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480</v>
      </c>
      <c r="AM1303" s="17">
        <f t="shared" ref="AM1303" si="3511">AVERAGE(W1303:W1308)</f>
        <v>0</v>
      </c>
      <c r="AN1303" s="11">
        <f t="shared" ref="AN1303" si="3512">AVERAGE(I1303:I1308)</f>
        <v>2.9833333333333329</v>
      </c>
      <c r="AO1303" s="11">
        <f t="shared" ref="AO1303" si="3513">MAX(K1303:K1308)</f>
        <v>3.4</v>
      </c>
      <c r="AP1303" s="13" t="str">
        <f t="shared" ref="AP1303" ca="1" si="3514">INDIRECT(ADDRESS(MATCH(AO1303,K1303:K1308,0)+A1303-1,12))</f>
        <v>NNW</v>
      </c>
      <c r="AQ1303" s="13">
        <f t="shared" ref="AQ1303" ca="1" si="3515">INDIRECT(ADDRESS(MATCH(AO1303,K1303:K1308,0)+A1303-1,13))</f>
        <v>5.0000000000000001E-3</v>
      </c>
      <c r="AR1303" s="11">
        <f t="shared" ref="AR1303" si="3516">MAX(N1303:N1308)</f>
        <v>5.7</v>
      </c>
      <c r="AS1303" s="13" t="str">
        <f t="shared" ref="AS1303" ca="1" si="3517">INDIRECT(ADDRESS(MATCH(AR1303,N1303:N1308,0)+A1303-1,15))</f>
        <v>NW</v>
      </c>
      <c r="AT1303" s="13">
        <f t="shared" ref="AT1303" ca="1" si="3518">INDIRECT(ADDRESS(MATCH(AR1303,N1303:N1308,0)+A1303-1,16))</f>
        <v>0.99849537037037039</v>
      </c>
    </row>
    <row r="1304" spans="1:46">
      <c r="A1304" s="11">
        <v>1304</v>
      </c>
      <c r="B1304" s="57">
        <v>44936</v>
      </c>
      <c r="C1304" s="54">
        <v>6.9444444444444441E-3</v>
      </c>
      <c r="D1304" s="53">
        <v>12.1</v>
      </c>
      <c r="E1304" s="53">
        <v>12.8</v>
      </c>
      <c r="F1304" s="53">
        <v>0</v>
      </c>
      <c r="G1304" s="53">
        <v>11.7</v>
      </c>
      <c r="H1304" s="53">
        <v>0</v>
      </c>
      <c r="I1304" s="53">
        <v>3.1</v>
      </c>
      <c r="J1304" s="53" t="s">
        <v>157</v>
      </c>
      <c r="K1304" s="53">
        <v>3.4</v>
      </c>
      <c r="L1304" s="53" t="s">
        <v>157</v>
      </c>
      <c r="M1304" s="54">
        <v>5.0000000000000001E-3</v>
      </c>
      <c r="N1304" s="53">
        <v>5.7</v>
      </c>
      <c r="O1304" s="53" t="s">
        <v>157</v>
      </c>
      <c r="P1304" s="54">
        <v>4.5023148148148149E-3</v>
      </c>
      <c r="Q1304" s="53">
        <v>2.5</v>
      </c>
      <c r="R1304" s="53" t="s">
        <v>157</v>
      </c>
      <c r="S1304" s="53">
        <v>0.9</v>
      </c>
      <c r="T1304" s="53">
        <v>74.7</v>
      </c>
      <c r="U1304" s="53">
        <v>0</v>
      </c>
      <c r="V1304" s="53">
        <v>89</v>
      </c>
      <c r="W1304" s="53">
        <v>0</v>
      </c>
      <c r="X1304" s="53">
        <v>0.56599999999999995</v>
      </c>
      <c r="Y1304" s="53">
        <v>18.29</v>
      </c>
      <c r="Z1304" s="11">
        <f t="shared" si="3468"/>
        <v>0</v>
      </c>
      <c r="AA1304" s="11">
        <f t="shared" si="3469"/>
        <v>0</v>
      </c>
      <c r="AB1304" s="53">
        <f t="shared" si="3470"/>
        <v>0.22667328250829788</v>
      </c>
      <c r="AC1304" s="63" t="s">
        <v>204</v>
      </c>
    </row>
    <row r="1305" spans="1:46">
      <c r="A1305" s="11">
        <v>1305</v>
      </c>
      <c r="B1305" s="57">
        <v>44936</v>
      </c>
      <c r="C1305" s="54">
        <v>1.3888888888888888E-2</v>
      </c>
      <c r="D1305" s="53">
        <v>12.1</v>
      </c>
      <c r="E1305" s="53">
        <v>12.8</v>
      </c>
      <c r="F1305" s="53">
        <v>0.5</v>
      </c>
      <c r="G1305" s="53">
        <v>11.6</v>
      </c>
      <c r="H1305" s="53">
        <v>-1E-3</v>
      </c>
      <c r="I1305" s="53">
        <v>3.2</v>
      </c>
      <c r="J1305" s="53" t="s">
        <v>157</v>
      </c>
      <c r="K1305" s="53">
        <v>3.2</v>
      </c>
      <c r="L1305" s="53" t="s">
        <v>157</v>
      </c>
      <c r="M1305" s="54">
        <v>1.3587962962962963E-2</v>
      </c>
      <c r="N1305" s="53">
        <v>5.4</v>
      </c>
      <c r="O1305" s="53" t="s">
        <v>155</v>
      </c>
      <c r="P1305" s="54">
        <v>9.8263888888888897E-3</v>
      </c>
      <c r="Q1305" s="53">
        <v>2.4</v>
      </c>
      <c r="R1305" s="53" t="s">
        <v>162</v>
      </c>
      <c r="S1305" s="53">
        <v>0.8</v>
      </c>
      <c r="T1305" s="53">
        <v>74.599999999999994</v>
      </c>
      <c r="U1305" s="53">
        <v>0</v>
      </c>
      <c r="V1305" s="53">
        <v>71</v>
      </c>
      <c r="W1305" s="53">
        <v>0</v>
      </c>
      <c r="X1305" s="53">
        <v>0.56599999999999995</v>
      </c>
      <c r="Y1305" s="53">
        <v>18.239999999999998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0.22667328250829788</v>
      </c>
      <c r="AC1305" s="63" t="s">
        <v>204</v>
      </c>
    </row>
    <row r="1306" spans="1:46">
      <c r="A1306" s="11">
        <v>1306</v>
      </c>
      <c r="B1306" s="57">
        <v>44936</v>
      </c>
      <c r="C1306" s="54">
        <v>2.0833333333333332E-2</v>
      </c>
      <c r="D1306" s="53">
        <v>12.1</v>
      </c>
      <c r="E1306" s="53">
        <v>12.8</v>
      </c>
      <c r="F1306" s="53">
        <v>0</v>
      </c>
      <c r="G1306" s="53">
        <v>11.4</v>
      </c>
      <c r="H1306" s="53">
        <v>-1E-3</v>
      </c>
      <c r="I1306" s="53">
        <v>3.3</v>
      </c>
      <c r="J1306" s="53" t="s">
        <v>157</v>
      </c>
      <c r="K1306" s="53">
        <v>3.4</v>
      </c>
      <c r="L1306" s="53" t="s">
        <v>157</v>
      </c>
      <c r="M1306" s="54">
        <v>1.5636574074074074E-2</v>
      </c>
      <c r="N1306" s="53">
        <v>5.7</v>
      </c>
      <c r="O1306" s="53" t="s">
        <v>157</v>
      </c>
      <c r="P1306" s="54">
        <v>1.6747685185185185E-2</v>
      </c>
      <c r="Q1306" s="53">
        <v>2.6</v>
      </c>
      <c r="R1306" s="53" t="s">
        <v>157</v>
      </c>
      <c r="S1306" s="53">
        <v>0.9</v>
      </c>
      <c r="T1306" s="53">
        <v>70.5</v>
      </c>
      <c r="U1306" s="53">
        <v>0</v>
      </c>
      <c r="V1306" s="53">
        <v>90</v>
      </c>
      <c r="W1306" s="53">
        <v>0</v>
      </c>
      <c r="X1306" s="53">
        <v>0.56499999999999995</v>
      </c>
      <c r="Y1306" s="53">
        <v>18.25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0.2261349592048793</v>
      </c>
      <c r="AC1306" s="63" t="s">
        <v>204</v>
      </c>
    </row>
    <row r="1307" spans="1:46">
      <c r="A1307" s="11">
        <v>1307</v>
      </c>
      <c r="B1307" s="57">
        <v>44936</v>
      </c>
      <c r="C1307" s="54">
        <v>2.7777777777777776E-2</v>
      </c>
      <c r="D1307" s="53">
        <v>11.9</v>
      </c>
      <c r="E1307" s="53">
        <v>12.8</v>
      </c>
      <c r="F1307" s="53">
        <v>0</v>
      </c>
      <c r="G1307" s="53">
        <v>11.1</v>
      </c>
      <c r="H1307" s="53">
        <v>-1E-3</v>
      </c>
      <c r="I1307" s="53">
        <v>2.7</v>
      </c>
      <c r="J1307" s="53" t="s">
        <v>157</v>
      </c>
      <c r="K1307" s="53">
        <v>3.3</v>
      </c>
      <c r="L1307" s="53" t="s">
        <v>157</v>
      </c>
      <c r="M1307" s="54">
        <v>2.0844907407407406E-2</v>
      </c>
      <c r="N1307" s="53">
        <v>5.4</v>
      </c>
      <c r="O1307" s="53" t="s">
        <v>162</v>
      </c>
      <c r="P1307" s="54">
        <v>2.5960648148148149E-2</v>
      </c>
      <c r="Q1307" s="53">
        <v>2.2000000000000002</v>
      </c>
      <c r="R1307" s="53" t="s">
        <v>157</v>
      </c>
      <c r="S1307" s="53">
        <v>0.8</v>
      </c>
      <c r="T1307" s="53">
        <v>71.5</v>
      </c>
      <c r="U1307" s="53">
        <v>0</v>
      </c>
      <c r="V1307" s="53">
        <v>68</v>
      </c>
      <c r="W1307" s="53">
        <v>0</v>
      </c>
      <c r="X1307" s="53">
        <v>0.56599999999999995</v>
      </c>
      <c r="Y1307" s="53">
        <v>18.23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0.22667328250829788</v>
      </c>
      <c r="AC1307" s="63" t="s">
        <v>204</v>
      </c>
    </row>
    <row r="1308" spans="1:46">
      <c r="A1308" s="11">
        <v>1308</v>
      </c>
      <c r="B1308" s="57">
        <v>44936</v>
      </c>
      <c r="C1308" s="54">
        <v>3.4722222222222224E-2</v>
      </c>
      <c r="D1308" s="53">
        <v>11.8</v>
      </c>
      <c r="E1308" s="53">
        <v>12.8</v>
      </c>
      <c r="F1308" s="53">
        <v>0</v>
      </c>
      <c r="G1308" s="53">
        <v>11.1</v>
      </c>
      <c r="H1308" s="53">
        <v>0</v>
      </c>
      <c r="I1308" s="53">
        <v>2.7</v>
      </c>
      <c r="J1308" s="53" t="s">
        <v>162</v>
      </c>
      <c r="K1308" s="53">
        <v>2.8</v>
      </c>
      <c r="L1308" s="53" t="s">
        <v>162</v>
      </c>
      <c r="M1308" s="54">
        <v>3.2222222222222222E-2</v>
      </c>
      <c r="N1308" s="53">
        <v>5</v>
      </c>
      <c r="O1308" s="53" t="s">
        <v>162</v>
      </c>
      <c r="P1308" s="54">
        <v>3.1805555555555552E-2</v>
      </c>
      <c r="Q1308" s="53">
        <v>3.3</v>
      </c>
      <c r="R1308" s="53" t="s">
        <v>149</v>
      </c>
      <c r="S1308" s="53">
        <v>0.6</v>
      </c>
      <c r="T1308" s="53">
        <v>72.3</v>
      </c>
      <c r="U1308" s="53">
        <v>0</v>
      </c>
      <c r="V1308" s="53">
        <v>78</v>
      </c>
      <c r="W1308" s="53">
        <v>0</v>
      </c>
      <c r="X1308" s="53">
        <v>0.56599999999999995</v>
      </c>
      <c r="Y1308" s="53">
        <v>18.27</v>
      </c>
      <c r="Z1308" s="11">
        <f t="shared" si="3468"/>
        <v>0</v>
      </c>
      <c r="AA1308" s="11">
        <f t="shared" si="3469"/>
        <v>0</v>
      </c>
      <c r="AB1308" s="53">
        <f t="shared" si="3470"/>
        <v>0.22667328250829788</v>
      </c>
      <c r="AC1308" s="63" t="s">
        <v>204</v>
      </c>
    </row>
    <row r="1309" spans="1:46">
      <c r="A1309" s="11">
        <v>1309</v>
      </c>
      <c r="B1309" s="57">
        <v>44936</v>
      </c>
      <c r="C1309" s="54">
        <v>4.1666666666666664E-2</v>
      </c>
      <c r="D1309" s="53">
        <v>11.6</v>
      </c>
      <c r="E1309" s="53">
        <v>12.8</v>
      </c>
      <c r="F1309" s="53">
        <v>0</v>
      </c>
      <c r="G1309" s="53">
        <v>11.2</v>
      </c>
      <c r="H1309" s="53">
        <v>0</v>
      </c>
      <c r="I1309" s="53">
        <v>3.7</v>
      </c>
      <c r="J1309" s="53" t="s">
        <v>149</v>
      </c>
      <c r="K1309" s="53">
        <v>3.7</v>
      </c>
      <c r="L1309" s="53" t="s">
        <v>149</v>
      </c>
      <c r="M1309" s="54">
        <v>4.1666666666666664E-2</v>
      </c>
      <c r="N1309" s="53">
        <v>6.2</v>
      </c>
      <c r="O1309" s="53" t="s">
        <v>162</v>
      </c>
      <c r="P1309" s="54">
        <v>3.7499999999999999E-2</v>
      </c>
      <c r="Q1309" s="53">
        <v>4.0999999999999996</v>
      </c>
      <c r="R1309" s="53" t="s">
        <v>162</v>
      </c>
      <c r="S1309" s="53">
        <v>0.7</v>
      </c>
      <c r="T1309" s="53">
        <v>67.2</v>
      </c>
      <c r="U1309" s="53">
        <v>0</v>
      </c>
      <c r="V1309" s="53">
        <v>61</v>
      </c>
      <c r="W1309" s="53">
        <v>0</v>
      </c>
      <c r="X1309" s="53">
        <v>0.56499999999999995</v>
      </c>
      <c r="Y1309" s="53">
        <v>18.27</v>
      </c>
      <c r="Z1309" s="11">
        <f t="shared" si="3468"/>
        <v>0</v>
      </c>
      <c r="AA1309" s="11">
        <f t="shared" si="3469"/>
        <v>0</v>
      </c>
      <c r="AB1309" s="53">
        <f t="shared" si="3470"/>
        <v>0.2261349592048793</v>
      </c>
      <c r="AC1309" s="63" t="s">
        <v>204</v>
      </c>
      <c r="AE1309" s="11">
        <f t="shared" ref="AE1309" si="3519">SUM(F1309:F1314)</f>
        <v>0</v>
      </c>
      <c r="AF1309" s="11">
        <f t="shared" ref="AF1309" si="3520">AVERAGE(AB1309:AB1314)</f>
        <v>0.2262246797554491</v>
      </c>
      <c r="AG1309" s="11">
        <f t="shared" ref="AG1309" si="3521">AVERAGE(G1309:G1314)</f>
        <v>10.883333333333333</v>
      </c>
      <c r="AH1309" s="11" t="e">
        <f t="shared" ref="AH1309" si="3522">AVERAGE(AC1309:AC1314)</f>
        <v>#DIV/0!</v>
      </c>
      <c r="AI1309" s="11">
        <f t="shared" ref="AI1309" si="3523">AVERAGE(T1309:T1314)</f>
        <v>66.76666666666668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458</v>
      </c>
      <c r="AM1309" s="17">
        <f t="shared" ref="AM1309" si="3527">AVERAGE(W1309:W1314)</f>
        <v>0</v>
      </c>
      <c r="AN1309" s="11">
        <f t="shared" ref="AN1309" si="3528">AVERAGE(I1309:I1314)</f>
        <v>3.6999999999999997</v>
      </c>
      <c r="AO1309" s="11">
        <f t="shared" ref="AO1309" si="3529">MAX(K1309:K1314)</f>
        <v>4.7</v>
      </c>
      <c r="AP1309" s="13" t="str">
        <f t="shared" ref="AP1309" ca="1" si="3530">INDIRECT(ADDRESS(MATCH(AO1309,K1309:K1314,0)+A1309-1,12))</f>
        <v>NNE</v>
      </c>
      <c r="AQ1309" s="13">
        <f t="shared" ref="AQ1309" ca="1" si="3531">INDIRECT(ADDRESS(MATCH(AO1309,K1309:K1314,0)+A1309-1,13))</f>
        <v>6.3321759259259258E-2</v>
      </c>
      <c r="AR1309" s="11">
        <f t="shared" ref="AR1309" si="3532">MAX(N1309:N1314)</f>
        <v>9</v>
      </c>
      <c r="AS1309" s="13" t="str">
        <f t="shared" ref="AS1309" ca="1" si="3533">INDIRECT(ADDRESS(MATCH(AR1309,N1309:N1314,0)+A1309-1,15))</f>
        <v>N</v>
      </c>
      <c r="AT1309" s="13">
        <f t="shared" ref="AT1309" ca="1" si="3534">INDIRECT(ADDRESS(MATCH(AR1309,N1309:N1314,0)+A1309-1,16))</f>
        <v>5.7557870370370377E-2</v>
      </c>
    </row>
    <row r="1310" spans="1:46">
      <c r="A1310" s="11">
        <v>1310</v>
      </c>
      <c r="B1310" s="57">
        <v>44936</v>
      </c>
      <c r="C1310" s="54">
        <v>4.8611111111111112E-2</v>
      </c>
      <c r="D1310" s="53">
        <v>11.6</v>
      </c>
      <c r="E1310" s="53">
        <v>12.8</v>
      </c>
      <c r="F1310" s="53">
        <v>0</v>
      </c>
      <c r="G1310" s="53">
        <v>11.1</v>
      </c>
      <c r="H1310" s="53">
        <v>0</v>
      </c>
      <c r="I1310" s="53">
        <v>3.8</v>
      </c>
      <c r="J1310" s="53" t="s">
        <v>149</v>
      </c>
      <c r="K1310" s="53">
        <v>4</v>
      </c>
      <c r="L1310" s="53" t="s">
        <v>149</v>
      </c>
      <c r="M1310" s="54">
        <v>4.5416666666666668E-2</v>
      </c>
      <c r="N1310" s="53">
        <v>6.7</v>
      </c>
      <c r="O1310" s="53" t="s">
        <v>162</v>
      </c>
      <c r="P1310" s="54">
        <v>4.4444444444444446E-2</v>
      </c>
      <c r="Q1310" s="53">
        <v>3.8</v>
      </c>
      <c r="R1310" s="53" t="s">
        <v>162</v>
      </c>
      <c r="S1310" s="53">
        <v>1</v>
      </c>
      <c r="T1310" s="53">
        <v>66.7</v>
      </c>
      <c r="U1310" s="53">
        <v>1</v>
      </c>
      <c r="V1310" s="53">
        <v>73</v>
      </c>
      <c r="W1310" s="53">
        <v>0</v>
      </c>
      <c r="X1310" s="53">
        <v>0.56499999999999995</v>
      </c>
      <c r="Y1310" s="53">
        <v>18.27</v>
      </c>
      <c r="Z1310" s="11">
        <f t="shared" si="3468"/>
        <v>0</v>
      </c>
      <c r="AA1310" s="11">
        <f t="shared" si="3469"/>
        <v>0</v>
      </c>
      <c r="AB1310" s="53">
        <f t="shared" si="3470"/>
        <v>0.2261349592048793</v>
      </c>
      <c r="AC1310" s="63" t="s">
        <v>204</v>
      </c>
    </row>
    <row r="1311" spans="1:46">
      <c r="A1311" s="11">
        <v>1311</v>
      </c>
      <c r="B1311" s="57">
        <v>44936</v>
      </c>
      <c r="C1311" s="54">
        <v>5.5555555555555552E-2</v>
      </c>
      <c r="D1311" s="53">
        <v>11.5</v>
      </c>
      <c r="E1311" s="53">
        <v>12.8</v>
      </c>
      <c r="F1311" s="53">
        <v>0</v>
      </c>
      <c r="G1311" s="53">
        <v>11</v>
      </c>
      <c r="H1311" s="53">
        <v>0</v>
      </c>
      <c r="I1311" s="53">
        <v>3.7</v>
      </c>
      <c r="J1311" s="53" t="s">
        <v>149</v>
      </c>
      <c r="K1311" s="53">
        <v>3.8</v>
      </c>
      <c r="L1311" s="53" t="s">
        <v>149</v>
      </c>
      <c r="M1311" s="54">
        <v>4.8622685185185179E-2</v>
      </c>
      <c r="N1311" s="53">
        <v>5.9</v>
      </c>
      <c r="O1311" s="53" t="s">
        <v>149</v>
      </c>
      <c r="P1311" s="54">
        <v>5.4143518518518514E-2</v>
      </c>
      <c r="Q1311" s="53">
        <v>3.6</v>
      </c>
      <c r="R1311" s="53" t="s">
        <v>162</v>
      </c>
      <c r="S1311" s="53">
        <v>0.7</v>
      </c>
      <c r="T1311" s="53">
        <v>66.400000000000006</v>
      </c>
      <c r="U1311" s="53">
        <v>0</v>
      </c>
      <c r="V1311" s="53">
        <v>74</v>
      </c>
      <c r="W1311" s="53">
        <v>0</v>
      </c>
      <c r="X1311" s="53">
        <v>0.56599999999999995</v>
      </c>
      <c r="Y1311" s="53">
        <v>18.23</v>
      </c>
      <c r="Z1311" s="11">
        <f t="shared" si="3468"/>
        <v>0</v>
      </c>
      <c r="AA1311" s="11">
        <f t="shared" si="3469"/>
        <v>0</v>
      </c>
      <c r="AB1311" s="53">
        <f t="shared" si="3470"/>
        <v>0.22667328250829788</v>
      </c>
      <c r="AC1311" s="63" t="s">
        <v>204</v>
      </c>
    </row>
    <row r="1312" spans="1:46">
      <c r="A1312" s="11">
        <v>1312</v>
      </c>
      <c r="B1312" s="57">
        <v>44936</v>
      </c>
      <c r="C1312" s="54">
        <v>6.25E-2</v>
      </c>
      <c r="D1312" s="53">
        <v>11.5</v>
      </c>
      <c r="E1312" s="53">
        <v>12.8</v>
      </c>
      <c r="F1312" s="53">
        <v>0</v>
      </c>
      <c r="G1312" s="53">
        <v>10.9</v>
      </c>
      <c r="H1312" s="53">
        <v>-1E-3</v>
      </c>
      <c r="I1312" s="53">
        <v>4.5</v>
      </c>
      <c r="J1312" s="53" t="s">
        <v>149</v>
      </c>
      <c r="K1312" s="53">
        <v>4.5</v>
      </c>
      <c r="L1312" s="53" t="s">
        <v>149</v>
      </c>
      <c r="M1312" s="54">
        <v>6.25E-2</v>
      </c>
      <c r="N1312" s="53">
        <v>9</v>
      </c>
      <c r="O1312" s="53" t="s">
        <v>162</v>
      </c>
      <c r="P1312" s="54">
        <v>5.7557870370370377E-2</v>
      </c>
      <c r="Q1312" s="53">
        <v>5.9</v>
      </c>
      <c r="R1312" s="53" t="s">
        <v>162</v>
      </c>
      <c r="S1312" s="53">
        <v>1.2</v>
      </c>
      <c r="T1312" s="53">
        <v>64.900000000000006</v>
      </c>
      <c r="U1312" s="53">
        <v>0</v>
      </c>
      <c r="V1312" s="53">
        <v>90</v>
      </c>
      <c r="W1312" s="53">
        <v>0</v>
      </c>
      <c r="X1312" s="53">
        <v>0.56499999999999995</v>
      </c>
      <c r="Y1312" s="53">
        <v>18.239999999999998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0.2261349592048793</v>
      </c>
      <c r="AC1312" s="63" t="s">
        <v>204</v>
      </c>
    </row>
    <row r="1313" spans="1:46">
      <c r="A1313" s="11">
        <v>1313</v>
      </c>
      <c r="B1313" s="57">
        <v>44936</v>
      </c>
      <c r="C1313" s="54">
        <v>6.9444444444444434E-2</v>
      </c>
      <c r="D1313" s="53">
        <v>11.3</v>
      </c>
      <c r="E1313" s="53">
        <v>12.8</v>
      </c>
      <c r="F1313" s="53">
        <v>0</v>
      </c>
      <c r="G1313" s="53">
        <v>10.8</v>
      </c>
      <c r="H1313" s="53">
        <v>-1E-3</v>
      </c>
      <c r="I1313" s="53">
        <v>3.4</v>
      </c>
      <c r="J1313" s="53" t="s">
        <v>149</v>
      </c>
      <c r="K1313" s="53">
        <v>4.7</v>
      </c>
      <c r="L1313" s="53" t="s">
        <v>149</v>
      </c>
      <c r="M1313" s="54">
        <v>6.3321759259259258E-2</v>
      </c>
      <c r="N1313" s="53">
        <v>7</v>
      </c>
      <c r="O1313" s="53" t="s">
        <v>162</v>
      </c>
      <c r="P1313" s="54">
        <v>6.3032407407407412E-2</v>
      </c>
      <c r="Q1313" s="53">
        <v>2.4</v>
      </c>
      <c r="R1313" s="53" t="s">
        <v>147</v>
      </c>
      <c r="S1313" s="53">
        <v>1</v>
      </c>
      <c r="T1313" s="53">
        <v>67.599999999999994</v>
      </c>
      <c r="U1313" s="53">
        <v>-1</v>
      </c>
      <c r="V1313" s="53">
        <v>78</v>
      </c>
      <c r="W1313" s="53">
        <v>0</v>
      </c>
      <c r="X1313" s="53">
        <v>0.56499999999999995</v>
      </c>
      <c r="Y1313" s="53">
        <v>18.23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0.2261349592048793</v>
      </c>
      <c r="AC1313" s="63" t="s">
        <v>204</v>
      </c>
    </row>
    <row r="1314" spans="1:46">
      <c r="A1314" s="11">
        <v>1314</v>
      </c>
      <c r="B1314" s="57">
        <v>44936</v>
      </c>
      <c r="C1314" s="54">
        <v>7.6388888888888895E-2</v>
      </c>
      <c r="D1314" s="53">
        <v>11.2</v>
      </c>
      <c r="E1314" s="53">
        <v>12.8</v>
      </c>
      <c r="F1314" s="53">
        <v>0</v>
      </c>
      <c r="G1314" s="53">
        <v>10.3</v>
      </c>
      <c r="H1314" s="53">
        <v>-1E-3</v>
      </c>
      <c r="I1314" s="53">
        <v>3.1</v>
      </c>
      <c r="J1314" s="53" t="s">
        <v>149</v>
      </c>
      <c r="K1314" s="53">
        <v>3.4</v>
      </c>
      <c r="L1314" s="53" t="s">
        <v>149</v>
      </c>
      <c r="M1314" s="54">
        <v>6.9456018518518514E-2</v>
      </c>
      <c r="N1314" s="53">
        <v>5.4</v>
      </c>
      <c r="O1314" s="53" t="s">
        <v>149</v>
      </c>
      <c r="P1314" s="54">
        <v>7.2337962962962965E-2</v>
      </c>
      <c r="Q1314" s="53">
        <v>3.6</v>
      </c>
      <c r="R1314" s="53" t="s">
        <v>149</v>
      </c>
      <c r="S1314" s="53">
        <v>0.7</v>
      </c>
      <c r="T1314" s="53">
        <v>67.8</v>
      </c>
      <c r="U1314" s="53">
        <v>0</v>
      </c>
      <c r="V1314" s="53">
        <v>82</v>
      </c>
      <c r="W1314" s="53">
        <v>0</v>
      </c>
      <c r="X1314" s="53">
        <v>0.56499999999999995</v>
      </c>
      <c r="Y1314" s="53">
        <v>18.239999999999998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0.2261349592048793</v>
      </c>
      <c r="AC1314" s="63" t="s">
        <v>204</v>
      </c>
    </row>
    <row r="1315" spans="1:46">
      <c r="A1315" s="11">
        <v>1315</v>
      </c>
      <c r="B1315" s="57">
        <v>44936</v>
      </c>
      <c r="C1315" s="54">
        <v>8.3333333333333329E-2</v>
      </c>
      <c r="D1315" s="53">
        <v>11</v>
      </c>
      <c r="E1315" s="53">
        <v>12.7</v>
      </c>
      <c r="F1315" s="53">
        <v>0</v>
      </c>
      <c r="G1315" s="53">
        <v>10.4</v>
      </c>
      <c r="H1315" s="53">
        <v>0</v>
      </c>
      <c r="I1315" s="53">
        <v>3.5</v>
      </c>
      <c r="J1315" s="53" t="s">
        <v>149</v>
      </c>
      <c r="K1315" s="53">
        <v>3.5</v>
      </c>
      <c r="L1315" s="53" t="s">
        <v>149</v>
      </c>
      <c r="M1315" s="54">
        <v>8.2696759259259262E-2</v>
      </c>
      <c r="N1315" s="53">
        <v>6.7</v>
      </c>
      <c r="O1315" s="53" t="s">
        <v>149</v>
      </c>
      <c r="P1315" s="54">
        <v>8.0601851851851855E-2</v>
      </c>
      <c r="Q1315" s="53">
        <v>2.4</v>
      </c>
      <c r="R1315" s="53" t="s">
        <v>147</v>
      </c>
      <c r="S1315" s="53">
        <v>0.8</v>
      </c>
      <c r="T1315" s="53">
        <v>66.3</v>
      </c>
      <c r="U1315" s="53">
        <v>0</v>
      </c>
      <c r="V1315" s="53">
        <v>90</v>
      </c>
      <c r="W1315" s="53">
        <v>0</v>
      </c>
      <c r="X1315" s="53">
        <v>0.56499999999999995</v>
      </c>
      <c r="Y1315" s="53">
        <v>18.23</v>
      </c>
      <c r="Z1315" s="11">
        <f t="shared" si="3468"/>
        <v>0</v>
      </c>
      <c r="AA1315" s="11">
        <f t="shared" si="3469"/>
        <v>0</v>
      </c>
      <c r="AB1315" s="53">
        <f t="shared" si="3470"/>
        <v>0.2261349592048793</v>
      </c>
      <c r="AC1315" s="63" t="s">
        <v>204</v>
      </c>
      <c r="AE1315" s="11">
        <f t="shared" ref="AE1315" si="3535">SUM(F1315:F1320)</f>
        <v>0</v>
      </c>
      <c r="AF1315" s="11">
        <f t="shared" ref="AF1315" si="3536">AVERAGE(AB1315:AB1320)</f>
        <v>0.22613495920487933</v>
      </c>
      <c r="AG1315" s="11">
        <f t="shared" ref="AG1315" si="3537">AVERAGE(G1315:G1320)</f>
        <v>9.7666666666666675</v>
      </c>
      <c r="AH1315" s="11" t="e">
        <f t="shared" ref="AH1315" si="3538">AVERAGE(AC1315:AC1320)</f>
        <v>#DIV/0!</v>
      </c>
      <c r="AI1315" s="11">
        <f t="shared" ref="AI1315" si="3539">AVERAGE(T1315:T1320)</f>
        <v>66.5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550</v>
      </c>
      <c r="AM1315" s="17">
        <f t="shared" ref="AM1315" si="3543">AVERAGE(W1315:W1320)</f>
        <v>0</v>
      </c>
      <c r="AN1315" s="11">
        <f t="shared" ref="AN1315" si="3544">AVERAGE(I1315:I1320)</f>
        <v>3.5</v>
      </c>
      <c r="AO1315" s="11">
        <f t="shared" ref="AO1315" si="3545">MAX(K1315:K1320)</f>
        <v>4.5999999999999996</v>
      </c>
      <c r="AP1315" s="13" t="str">
        <f t="shared" ref="AP1315" ca="1" si="3546">INDIRECT(ADDRESS(MATCH(AO1315,K1315:K1320,0)+A1315-1,12))</f>
        <v>NNE</v>
      </c>
      <c r="AQ1315" s="13">
        <f t="shared" ref="AQ1315" ca="1" si="3547">INDIRECT(ADDRESS(MATCH(AO1315,K1315:K1320,0)+A1315-1,13))</f>
        <v>0.10399305555555556</v>
      </c>
      <c r="AR1315" s="11">
        <f t="shared" ref="AR1315" si="3548">MAX(N1315:N1320)</f>
        <v>7.7</v>
      </c>
      <c r="AS1315" s="13" t="str">
        <f t="shared" ref="AS1315" ca="1" si="3549">INDIRECT(ADDRESS(MATCH(AR1315,N1315:N1320,0)+A1315-1,15))</f>
        <v>N</v>
      </c>
      <c r="AT1315" s="13">
        <f t="shared" ref="AT1315" ca="1" si="3550">INDIRECT(ADDRESS(MATCH(AR1315,N1315:N1320,0)+A1315-1,16))</f>
        <v>9.8379629629629636E-2</v>
      </c>
    </row>
    <row r="1316" spans="1:46">
      <c r="A1316" s="11">
        <v>1316</v>
      </c>
      <c r="B1316" s="57">
        <v>44936</v>
      </c>
      <c r="C1316" s="54">
        <v>9.0277777777777776E-2</v>
      </c>
      <c r="D1316" s="53">
        <v>10.9</v>
      </c>
      <c r="E1316" s="53">
        <v>12.7</v>
      </c>
      <c r="F1316" s="53">
        <v>0</v>
      </c>
      <c r="G1316" s="53">
        <v>10.1</v>
      </c>
      <c r="H1316" s="53">
        <v>-1E-3</v>
      </c>
      <c r="I1316" s="53">
        <v>3.6</v>
      </c>
      <c r="J1316" s="53" t="s">
        <v>149</v>
      </c>
      <c r="K1316" s="53">
        <v>3.6</v>
      </c>
      <c r="L1316" s="53" t="s">
        <v>149</v>
      </c>
      <c r="M1316" s="54">
        <v>9.0277777777777776E-2</v>
      </c>
      <c r="N1316" s="53">
        <v>7.5</v>
      </c>
      <c r="O1316" s="53" t="s">
        <v>149</v>
      </c>
      <c r="P1316" s="54">
        <v>8.9675925925925923E-2</v>
      </c>
      <c r="Q1316" s="53">
        <v>4.5</v>
      </c>
      <c r="R1316" s="53" t="s">
        <v>149</v>
      </c>
      <c r="S1316" s="53">
        <v>1</v>
      </c>
      <c r="T1316" s="53">
        <v>65.599999999999994</v>
      </c>
      <c r="U1316" s="53">
        <v>0</v>
      </c>
      <c r="V1316" s="53">
        <v>71</v>
      </c>
      <c r="W1316" s="53">
        <v>0</v>
      </c>
      <c r="X1316" s="53">
        <v>0.56499999999999995</v>
      </c>
      <c r="Y1316" s="53">
        <v>18.2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0.2261349592048793</v>
      </c>
      <c r="AC1316" s="63" t="s">
        <v>204</v>
      </c>
    </row>
    <row r="1317" spans="1:46">
      <c r="A1317" s="11">
        <v>1317</v>
      </c>
      <c r="B1317" s="57">
        <v>44936</v>
      </c>
      <c r="C1317" s="54">
        <v>9.7222222222222224E-2</v>
      </c>
      <c r="D1317" s="53">
        <v>10.7</v>
      </c>
      <c r="E1317" s="53">
        <v>12.7</v>
      </c>
      <c r="F1317" s="53">
        <v>0</v>
      </c>
      <c r="G1317" s="53">
        <v>9.8000000000000007</v>
      </c>
      <c r="H1317" s="53">
        <v>-1E-3</v>
      </c>
      <c r="I1317" s="53">
        <v>3.4</v>
      </c>
      <c r="J1317" s="53" t="s">
        <v>149</v>
      </c>
      <c r="K1317" s="53">
        <v>3.9</v>
      </c>
      <c r="L1317" s="53" t="s">
        <v>149</v>
      </c>
      <c r="M1317" s="54">
        <v>9.1886574074074079E-2</v>
      </c>
      <c r="N1317" s="53">
        <v>6.6</v>
      </c>
      <c r="O1317" s="53" t="s">
        <v>162</v>
      </c>
      <c r="P1317" s="54">
        <v>9.042824074074074E-2</v>
      </c>
      <c r="Q1317" s="53">
        <v>5</v>
      </c>
      <c r="R1317" s="53" t="s">
        <v>149</v>
      </c>
      <c r="S1317" s="53">
        <v>0.8</v>
      </c>
      <c r="T1317" s="53">
        <v>65.099999999999994</v>
      </c>
      <c r="U1317" s="53">
        <v>0</v>
      </c>
      <c r="V1317" s="53">
        <v>71</v>
      </c>
      <c r="W1317" s="53">
        <v>0</v>
      </c>
      <c r="X1317" s="53">
        <v>0.56499999999999995</v>
      </c>
      <c r="Y1317" s="53">
        <v>18.23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0.2261349592048793</v>
      </c>
      <c r="AC1317" s="63" t="s">
        <v>204</v>
      </c>
    </row>
    <row r="1318" spans="1:46">
      <c r="A1318" s="11">
        <v>1318</v>
      </c>
      <c r="B1318" s="57">
        <v>44936</v>
      </c>
      <c r="C1318" s="54">
        <v>0.10416666666666667</v>
      </c>
      <c r="D1318" s="53">
        <v>10.5</v>
      </c>
      <c r="E1318" s="53">
        <v>12.7</v>
      </c>
      <c r="F1318" s="53">
        <v>0</v>
      </c>
      <c r="G1318" s="53">
        <v>9.6</v>
      </c>
      <c r="H1318" s="53">
        <v>-1E-3</v>
      </c>
      <c r="I1318" s="53">
        <v>4.5999999999999996</v>
      </c>
      <c r="J1318" s="53" t="s">
        <v>149</v>
      </c>
      <c r="K1318" s="53">
        <v>4.5999999999999996</v>
      </c>
      <c r="L1318" s="53" t="s">
        <v>149</v>
      </c>
      <c r="M1318" s="54">
        <v>0.10399305555555556</v>
      </c>
      <c r="N1318" s="53">
        <v>7.7</v>
      </c>
      <c r="O1318" s="53" t="s">
        <v>162</v>
      </c>
      <c r="P1318" s="54">
        <v>9.8379629629629636E-2</v>
      </c>
      <c r="Q1318" s="53">
        <v>4.3</v>
      </c>
      <c r="R1318" s="53" t="s">
        <v>149</v>
      </c>
      <c r="S1318" s="53">
        <v>0.9</v>
      </c>
      <c r="T1318" s="53">
        <v>65.900000000000006</v>
      </c>
      <c r="U1318" s="53">
        <v>2</v>
      </c>
      <c r="V1318" s="53">
        <v>109</v>
      </c>
      <c r="W1318" s="53">
        <v>0</v>
      </c>
      <c r="X1318" s="53">
        <v>0.56499999999999995</v>
      </c>
      <c r="Y1318" s="53">
        <v>18.2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0.2261349592048793</v>
      </c>
      <c r="AC1318" s="63" t="s">
        <v>204</v>
      </c>
    </row>
    <row r="1319" spans="1:46">
      <c r="A1319" s="11">
        <v>1319</v>
      </c>
      <c r="B1319" s="57">
        <v>44936</v>
      </c>
      <c r="C1319" s="54">
        <v>0.1111111111111111</v>
      </c>
      <c r="D1319" s="53">
        <v>10.199999999999999</v>
      </c>
      <c r="E1319" s="53">
        <v>12.8</v>
      </c>
      <c r="F1319" s="53">
        <v>0</v>
      </c>
      <c r="G1319" s="53">
        <v>9.3000000000000007</v>
      </c>
      <c r="H1319" s="53">
        <v>-1E-3</v>
      </c>
      <c r="I1319" s="53">
        <v>3</v>
      </c>
      <c r="J1319" s="53" t="s">
        <v>149</v>
      </c>
      <c r="K1319" s="53">
        <v>4.5999999999999996</v>
      </c>
      <c r="L1319" s="53" t="s">
        <v>149</v>
      </c>
      <c r="M1319" s="54">
        <v>0.10417824074074074</v>
      </c>
      <c r="N1319" s="53">
        <v>6.3</v>
      </c>
      <c r="O1319" s="53" t="s">
        <v>149</v>
      </c>
      <c r="P1319" s="54">
        <v>0.10501157407407408</v>
      </c>
      <c r="Q1319" s="53">
        <v>2</v>
      </c>
      <c r="R1319" s="53" t="s">
        <v>149</v>
      </c>
      <c r="S1319" s="53">
        <v>1</v>
      </c>
      <c r="T1319" s="53">
        <v>67.5</v>
      </c>
      <c r="U1319" s="53">
        <v>0</v>
      </c>
      <c r="V1319" s="53">
        <v>110</v>
      </c>
      <c r="W1319" s="53">
        <v>0</v>
      </c>
      <c r="X1319" s="53">
        <v>0.56499999999999995</v>
      </c>
      <c r="Y1319" s="53">
        <v>18.2</v>
      </c>
      <c r="Z1319" s="11">
        <f t="shared" si="3468"/>
        <v>-0.60000000000000009</v>
      </c>
      <c r="AA1319" s="11">
        <f t="shared" si="3469"/>
        <v>0</v>
      </c>
      <c r="AB1319" s="53">
        <f t="shared" si="3470"/>
        <v>0.2261349592048793</v>
      </c>
      <c r="AC1319" s="63" t="s">
        <v>204</v>
      </c>
    </row>
    <row r="1320" spans="1:46">
      <c r="A1320" s="11">
        <v>1320</v>
      </c>
      <c r="B1320" s="57">
        <v>44936</v>
      </c>
      <c r="C1320" s="54">
        <v>0.11805555555555557</v>
      </c>
      <c r="D1320" s="53">
        <v>10</v>
      </c>
      <c r="E1320" s="53">
        <v>12.7</v>
      </c>
      <c r="F1320" s="53">
        <v>0</v>
      </c>
      <c r="G1320" s="53">
        <v>9.4</v>
      </c>
      <c r="H1320" s="53">
        <v>0</v>
      </c>
      <c r="I1320" s="53">
        <v>2.9</v>
      </c>
      <c r="J1320" s="53" t="s">
        <v>149</v>
      </c>
      <c r="K1320" s="53">
        <v>3</v>
      </c>
      <c r="L1320" s="53" t="s">
        <v>149</v>
      </c>
      <c r="M1320" s="54">
        <v>0.11112268518518519</v>
      </c>
      <c r="N1320" s="53">
        <v>6.1</v>
      </c>
      <c r="O1320" s="53" t="s">
        <v>149</v>
      </c>
      <c r="P1320" s="54">
        <v>0.11619212962962962</v>
      </c>
      <c r="Q1320" s="53">
        <v>2.7</v>
      </c>
      <c r="R1320" s="53" t="s">
        <v>149</v>
      </c>
      <c r="S1320" s="53">
        <v>0.7</v>
      </c>
      <c r="T1320" s="53">
        <v>68.599999999999994</v>
      </c>
      <c r="U1320" s="53">
        <v>1</v>
      </c>
      <c r="V1320" s="53">
        <v>99</v>
      </c>
      <c r="W1320" s="53">
        <v>0</v>
      </c>
      <c r="X1320" s="53">
        <v>0.56499999999999995</v>
      </c>
      <c r="Y1320" s="53">
        <v>18.21</v>
      </c>
      <c r="Z1320" s="11">
        <f t="shared" si="3468"/>
        <v>0</v>
      </c>
      <c r="AA1320" s="11">
        <f t="shared" si="3469"/>
        <v>0</v>
      </c>
      <c r="AB1320" s="53">
        <f t="shared" si="3470"/>
        <v>0.2261349592048793</v>
      </c>
      <c r="AC1320" s="63" t="s">
        <v>204</v>
      </c>
    </row>
    <row r="1321" spans="1:46">
      <c r="A1321" s="11">
        <v>1321</v>
      </c>
      <c r="B1321" s="57">
        <v>44936</v>
      </c>
      <c r="C1321" s="54">
        <v>0.125</v>
      </c>
      <c r="D1321" s="53">
        <v>9.6999999999999993</v>
      </c>
      <c r="E1321" s="53">
        <v>12.7</v>
      </c>
      <c r="F1321" s="53">
        <v>0</v>
      </c>
      <c r="G1321" s="53">
        <v>9.8000000000000007</v>
      </c>
      <c r="H1321" s="53">
        <v>1E-3</v>
      </c>
      <c r="I1321" s="53">
        <v>3.6</v>
      </c>
      <c r="J1321" s="53" t="s">
        <v>149</v>
      </c>
      <c r="K1321" s="53">
        <v>3.6</v>
      </c>
      <c r="L1321" s="53" t="s">
        <v>149</v>
      </c>
      <c r="M1321" s="54">
        <v>0.125</v>
      </c>
      <c r="N1321" s="53">
        <v>7.5</v>
      </c>
      <c r="O1321" s="53" t="s">
        <v>149</v>
      </c>
      <c r="P1321" s="54">
        <v>0.12379629629629629</v>
      </c>
      <c r="Q1321" s="53">
        <v>4.3</v>
      </c>
      <c r="R1321" s="53" t="s">
        <v>149</v>
      </c>
      <c r="S1321" s="53">
        <v>1.1000000000000001</v>
      </c>
      <c r="T1321" s="53">
        <v>64.599999999999994</v>
      </c>
      <c r="U1321" s="53">
        <v>1</v>
      </c>
      <c r="V1321" s="53">
        <v>131</v>
      </c>
      <c r="W1321" s="53">
        <v>0</v>
      </c>
      <c r="X1321" s="53">
        <v>0.56499999999999995</v>
      </c>
      <c r="Y1321" s="53">
        <v>18.18</v>
      </c>
      <c r="Z1321" s="11">
        <f t="shared" si="3468"/>
        <v>0.60000000000000009</v>
      </c>
      <c r="AA1321" s="11">
        <f t="shared" si="3469"/>
        <v>0</v>
      </c>
      <c r="AB1321" s="53">
        <f t="shared" si="3470"/>
        <v>0.2261349592048793</v>
      </c>
      <c r="AC1321" s="63" t="s">
        <v>204</v>
      </c>
      <c r="AE1321" s="11">
        <f t="shared" ref="AE1321" si="3551">SUM(F1321:F1326)</f>
        <v>0</v>
      </c>
      <c r="AF1321" s="11">
        <f t="shared" ref="AF1321" si="3552">AVERAGE(AB1321:AB1326)</f>
        <v>0.22577665256230203</v>
      </c>
      <c r="AG1321" s="11">
        <f t="shared" ref="AG1321" si="3553">AVERAGE(G1321:G1326)</f>
        <v>9.1833333333333336</v>
      </c>
      <c r="AH1321" s="11" t="e">
        <f t="shared" ref="AH1321" si="3554">AVERAGE(AC1321:AC1326)</f>
        <v>#DIV/0!</v>
      </c>
      <c r="AI1321" s="11">
        <f t="shared" ref="AI1321" si="3555">AVERAGE(T1321:T1326)</f>
        <v>64.11666666666666</v>
      </c>
      <c r="AJ1321" s="11">
        <f t="shared" ref="AJ1321" si="3556">SUMIF(H1321:H1326,"&gt;0",H1321:H1326)</f>
        <v>1E-3</v>
      </c>
      <c r="AK1321" s="17">
        <f t="shared" ref="AK1321" si="3557">SUM(AA1321:AA1326)/60</f>
        <v>0</v>
      </c>
      <c r="AL1321" s="17">
        <f t="shared" ref="AL1321" si="3558">SUM(V1321:V1326)</f>
        <v>687</v>
      </c>
      <c r="AM1321" s="17">
        <f t="shared" ref="AM1321" si="3559">AVERAGE(W1321:W1326)</f>
        <v>0</v>
      </c>
      <c r="AN1321" s="11">
        <f t="shared" ref="AN1321" si="3560">AVERAGE(I1321:I1326)</f>
        <v>4.4166666666666661</v>
      </c>
      <c r="AO1321" s="11">
        <f t="shared" ref="AO1321" si="3561">MAX(K1321:K1326)</f>
        <v>5.0999999999999996</v>
      </c>
      <c r="AP1321" s="13" t="str">
        <f t="shared" ref="AP1321" ca="1" si="3562">INDIRECT(ADDRESS(MATCH(AO1321,K1321:K1326,0)+A1321-1,12))</f>
        <v>NNE</v>
      </c>
      <c r="AQ1321" s="13">
        <f t="shared" ref="AQ1321" ca="1" si="3563">INDIRECT(ADDRESS(MATCH(AO1321,K1321:K1326,0)+A1321-1,13))</f>
        <v>0.1365625</v>
      </c>
      <c r="AR1321" s="11">
        <f t="shared" ref="AR1321" si="3564">MAX(N1321:N1326)</f>
        <v>10.4</v>
      </c>
      <c r="AS1321" s="13" t="str">
        <f t="shared" ref="AS1321" ca="1" si="3565">INDIRECT(ADDRESS(MATCH(AR1321,N1321:N1326,0)+A1321-1,15))</f>
        <v>N</v>
      </c>
      <c r="AT1321" s="13">
        <f t="shared" ref="AT1321" ca="1" si="3566">INDIRECT(ADDRESS(MATCH(AR1321,N1321:N1326,0)+A1321-1,16))</f>
        <v>0.15857638888888889</v>
      </c>
    </row>
    <row r="1322" spans="1:46">
      <c r="A1322" s="11">
        <v>1322</v>
      </c>
      <c r="B1322" s="57">
        <v>44936</v>
      </c>
      <c r="C1322" s="54">
        <v>0.13194444444444445</v>
      </c>
      <c r="D1322" s="53">
        <v>9.6999999999999993</v>
      </c>
      <c r="E1322" s="53">
        <v>12.7</v>
      </c>
      <c r="F1322" s="53">
        <v>0</v>
      </c>
      <c r="G1322" s="53">
        <v>9.4</v>
      </c>
      <c r="H1322" s="53">
        <v>-1E-3</v>
      </c>
      <c r="I1322" s="53">
        <v>4.5999999999999996</v>
      </c>
      <c r="J1322" s="53" t="s">
        <v>149</v>
      </c>
      <c r="K1322" s="53">
        <v>4.5999999999999996</v>
      </c>
      <c r="L1322" s="53" t="s">
        <v>149</v>
      </c>
      <c r="M1322" s="54">
        <v>0.13194444444444445</v>
      </c>
      <c r="N1322" s="53">
        <v>7.4</v>
      </c>
      <c r="O1322" s="53" t="s">
        <v>162</v>
      </c>
      <c r="P1322" s="54">
        <v>0.12554398148148146</v>
      </c>
      <c r="Q1322" s="53">
        <v>5.5</v>
      </c>
      <c r="R1322" s="53" t="s">
        <v>149</v>
      </c>
      <c r="S1322" s="53">
        <v>1</v>
      </c>
      <c r="T1322" s="53">
        <v>65</v>
      </c>
      <c r="U1322" s="53">
        <v>0</v>
      </c>
      <c r="V1322" s="53">
        <v>124</v>
      </c>
      <c r="W1322" s="53">
        <v>0</v>
      </c>
      <c r="X1322" s="53">
        <v>0.56499999999999995</v>
      </c>
      <c r="Y1322" s="53">
        <v>18.2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0.2261349592048793</v>
      </c>
      <c r="AC1322" s="63" t="s">
        <v>204</v>
      </c>
    </row>
    <row r="1323" spans="1:46">
      <c r="A1323" s="11">
        <v>1323</v>
      </c>
      <c r="B1323" s="57">
        <v>44936</v>
      </c>
      <c r="C1323" s="54">
        <v>0.1388888888888889</v>
      </c>
      <c r="D1323" s="53">
        <v>9.5</v>
      </c>
      <c r="E1323" s="53">
        <v>12.7</v>
      </c>
      <c r="F1323" s="53">
        <v>0</v>
      </c>
      <c r="G1323" s="53">
        <v>9.3000000000000007</v>
      </c>
      <c r="H1323" s="53">
        <v>-1E-3</v>
      </c>
      <c r="I1323" s="53">
        <v>4.7</v>
      </c>
      <c r="J1323" s="53" t="s">
        <v>149</v>
      </c>
      <c r="K1323" s="53">
        <v>5.0999999999999996</v>
      </c>
      <c r="L1323" s="53" t="s">
        <v>149</v>
      </c>
      <c r="M1323" s="54">
        <v>0.1365625</v>
      </c>
      <c r="N1323" s="53">
        <v>8</v>
      </c>
      <c r="O1323" s="53" t="s">
        <v>149</v>
      </c>
      <c r="P1323" s="54">
        <v>0.13594907407407408</v>
      </c>
      <c r="Q1323" s="53">
        <v>3.9</v>
      </c>
      <c r="R1323" s="53" t="s">
        <v>149</v>
      </c>
      <c r="S1323" s="53">
        <v>1</v>
      </c>
      <c r="T1323" s="53">
        <v>64.599999999999994</v>
      </c>
      <c r="U1323" s="53">
        <v>1</v>
      </c>
      <c r="V1323" s="53">
        <v>105</v>
      </c>
      <c r="W1323" s="53">
        <v>0</v>
      </c>
      <c r="X1323" s="53">
        <v>0.56399999999999995</v>
      </c>
      <c r="Y1323" s="53">
        <v>18.190000000000001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0.22559749924101336</v>
      </c>
      <c r="AC1323" s="63" t="s">
        <v>204</v>
      </c>
    </row>
    <row r="1324" spans="1:46">
      <c r="A1324" s="11">
        <v>1324</v>
      </c>
      <c r="B1324" s="57">
        <v>44936</v>
      </c>
      <c r="C1324" s="54">
        <v>0.14583333333333334</v>
      </c>
      <c r="D1324" s="53">
        <v>9.5</v>
      </c>
      <c r="E1324" s="53">
        <v>12.7</v>
      </c>
      <c r="F1324" s="53">
        <v>0</v>
      </c>
      <c r="G1324" s="53">
        <v>9.1</v>
      </c>
      <c r="H1324" s="53">
        <v>-1E-3</v>
      </c>
      <c r="I1324" s="53">
        <v>4.9000000000000004</v>
      </c>
      <c r="J1324" s="53" t="s">
        <v>149</v>
      </c>
      <c r="K1324" s="53">
        <v>4.9000000000000004</v>
      </c>
      <c r="L1324" s="53" t="s">
        <v>149</v>
      </c>
      <c r="M1324" s="54">
        <v>0.145625</v>
      </c>
      <c r="N1324" s="53">
        <v>8.8000000000000007</v>
      </c>
      <c r="O1324" s="53" t="s">
        <v>162</v>
      </c>
      <c r="P1324" s="54">
        <v>0.14348379629629629</v>
      </c>
      <c r="Q1324" s="53">
        <v>4.8</v>
      </c>
      <c r="R1324" s="53" t="s">
        <v>149</v>
      </c>
      <c r="S1324" s="53">
        <v>1</v>
      </c>
      <c r="T1324" s="53">
        <v>63.2</v>
      </c>
      <c r="U1324" s="53">
        <v>0</v>
      </c>
      <c r="V1324" s="53">
        <v>115</v>
      </c>
      <c r="W1324" s="53">
        <v>0</v>
      </c>
      <c r="X1324" s="53">
        <v>0.56399999999999995</v>
      </c>
      <c r="Y1324" s="53">
        <v>18.18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0.22559749924101336</v>
      </c>
      <c r="AC1324" s="63" t="s">
        <v>204</v>
      </c>
    </row>
    <row r="1325" spans="1:46">
      <c r="A1325" s="11">
        <v>1325</v>
      </c>
      <c r="B1325" s="57">
        <v>44936</v>
      </c>
      <c r="C1325" s="54">
        <v>0.15277777777777776</v>
      </c>
      <c r="D1325" s="53">
        <v>9.3000000000000007</v>
      </c>
      <c r="E1325" s="53">
        <v>12.7</v>
      </c>
      <c r="F1325" s="53">
        <v>0</v>
      </c>
      <c r="G1325" s="53">
        <v>8.9</v>
      </c>
      <c r="H1325" s="53">
        <v>-1E-3</v>
      </c>
      <c r="I1325" s="53">
        <v>3.9</v>
      </c>
      <c r="J1325" s="53" t="s">
        <v>149</v>
      </c>
      <c r="K1325" s="53">
        <v>4.9000000000000004</v>
      </c>
      <c r="L1325" s="53" t="s">
        <v>149</v>
      </c>
      <c r="M1325" s="54">
        <v>0.14584490740740741</v>
      </c>
      <c r="N1325" s="53">
        <v>7.7</v>
      </c>
      <c r="O1325" s="53" t="s">
        <v>149</v>
      </c>
      <c r="P1325" s="54">
        <v>0.15204861111111112</v>
      </c>
      <c r="Q1325" s="53">
        <v>4.9000000000000004</v>
      </c>
      <c r="R1325" s="53" t="s">
        <v>149</v>
      </c>
      <c r="S1325" s="53">
        <v>0.9</v>
      </c>
      <c r="T1325" s="53">
        <v>64.599999999999994</v>
      </c>
      <c r="U1325" s="53">
        <v>0</v>
      </c>
      <c r="V1325" s="53">
        <v>111</v>
      </c>
      <c r="W1325" s="53">
        <v>0</v>
      </c>
      <c r="X1325" s="53">
        <v>0.56399999999999995</v>
      </c>
      <c r="Y1325" s="53">
        <v>18.190000000000001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0.22559749924101336</v>
      </c>
      <c r="AC1325" s="63" t="s">
        <v>204</v>
      </c>
    </row>
    <row r="1326" spans="1:46">
      <c r="A1326" s="11">
        <v>1326</v>
      </c>
      <c r="B1326" s="57">
        <v>44936</v>
      </c>
      <c r="C1326" s="54">
        <v>0.15972222222222224</v>
      </c>
      <c r="D1326" s="53">
        <v>9.1999999999999993</v>
      </c>
      <c r="E1326" s="53">
        <v>12.7</v>
      </c>
      <c r="F1326" s="53">
        <v>0</v>
      </c>
      <c r="G1326" s="53">
        <v>8.6</v>
      </c>
      <c r="H1326" s="53">
        <v>-1E-3</v>
      </c>
      <c r="I1326" s="53">
        <v>4.8</v>
      </c>
      <c r="J1326" s="53" t="s">
        <v>149</v>
      </c>
      <c r="K1326" s="53">
        <v>4.8</v>
      </c>
      <c r="L1326" s="53" t="s">
        <v>149</v>
      </c>
      <c r="M1326" s="54">
        <v>0.15967592592592592</v>
      </c>
      <c r="N1326" s="53">
        <v>10.4</v>
      </c>
      <c r="O1326" s="53" t="s">
        <v>162</v>
      </c>
      <c r="P1326" s="54">
        <v>0.15857638888888889</v>
      </c>
      <c r="Q1326" s="53">
        <v>3.6</v>
      </c>
      <c r="R1326" s="53" t="s">
        <v>147</v>
      </c>
      <c r="S1326" s="53">
        <v>1.5</v>
      </c>
      <c r="T1326" s="53">
        <v>62.7</v>
      </c>
      <c r="U1326" s="53">
        <v>0</v>
      </c>
      <c r="V1326" s="53">
        <v>101</v>
      </c>
      <c r="W1326" s="53">
        <v>0</v>
      </c>
      <c r="X1326" s="53">
        <v>0.56399999999999995</v>
      </c>
      <c r="Y1326" s="53">
        <v>18.18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0.22559749924101336</v>
      </c>
      <c r="AC1326" s="63" t="s">
        <v>204</v>
      </c>
    </row>
    <row r="1327" spans="1:46">
      <c r="A1327" s="11">
        <v>1327</v>
      </c>
      <c r="B1327" s="57">
        <v>44936</v>
      </c>
      <c r="C1327" s="54">
        <v>0.16666666666666666</v>
      </c>
      <c r="D1327" s="53">
        <v>8.9</v>
      </c>
      <c r="E1327" s="53">
        <v>12.7</v>
      </c>
      <c r="F1327" s="53">
        <v>0</v>
      </c>
      <c r="G1327" s="53">
        <v>8.5</v>
      </c>
      <c r="H1327" s="53">
        <v>-1E-3</v>
      </c>
      <c r="I1327" s="53">
        <v>4.5</v>
      </c>
      <c r="J1327" s="53" t="s">
        <v>149</v>
      </c>
      <c r="K1327" s="53">
        <v>4.9000000000000004</v>
      </c>
      <c r="L1327" s="53" t="s">
        <v>149</v>
      </c>
      <c r="M1327" s="54">
        <v>0.16023148148148147</v>
      </c>
      <c r="N1327" s="53">
        <v>7.2</v>
      </c>
      <c r="O1327" s="53" t="s">
        <v>147</v>
      </c>
      <c r="P1327" s="54">
        <v>0.16287037037037036</v>
      </c>
      <c r="Q1327" s="53">
        <v>5.4</v>
      </c>
      <c r="R1327" s="53" t="s">
        <v>147</v>
      </c>
      <c r="S1327" s="53">
        <v>1.1000000000000001</v>
      </c>
      <c r="T1327" s="53">
        <v>65.3</v>
      </c>
      <c r="U1327" s="53">
        <v>0</v>
      </c>
      <c r="V1327" s="53">
        <v>95</v>
      </c>
      <c r="W1327" s="53">
        <v>0</v>
      </c>
      <c r="X1327" s="53">
        <v>0.56399999999999995</v>
      </c>
      <c r="Y1327" s="53">
        <v>18.16</v>
      </c>
      <c r="Z1327" s="11">
        <f t="shared" si="3468"/>
        <v>-0.60000000000000009</v>
      </c>
      <c r="AA1327" s="11">
        <f t="shared" si="3469"/>
        <v>0</v>
      </c>
      <c r="AB1327" s="53">
        <f t="shared" si="3470"/>
        <v>0.22559749924101336</v>
      </c>
      <c r="AC1327" s="63" t="s">
        <v>204</v>
      </c>
      <c r="AE1327" s="11">
        <f t="shared" ref="AE1327" si="3567">SUM(F1327:F1332)</f>
        <v>0</v>
      </c>
      <c r="AF1327" s="11">
        <f t="shared" ref="AF1327" si="3568">AVERAGE(AB1327:AB1332)</f>
        <v>0.22559749924101338</v>
      </c>
      <c r="AG1327" s="11">
        <f t="shared" ref="AG1327" si="3569">AVERAGE(G1327:G1332)</f>
        <v>8</v>
      </c>
      <c r="AH1327" s="11" t="e">
        <f t="shared" ref="AH1327" si="3570">AVERAGE(AC1327:AC1332)</f>
        <v>#DIV/0!</v>
      </c>
      <c r="AI1327" s="11">
        <f t="shared" ref="AI1327" si="3571">AVERAGE(T1327:T1332)</f>
        <v>66.166666666666671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549</v>
      </c>
      <c r="AM1327" s="17">
        <f t="shared" ref="AM1327" si="3575">AVERAGE(W1327:W1332)</f>
        <v>0</v>
      </c>
      <c r="AN1327" s="11">
        <f t="shared" ref="AN1327" si="3576">AVERAGE(I1327:I1332)</f>
        <v>3.7333333333333329</v>
      </c>
      <c r="AO1327" s="11">
        <f t="shared" ref="AO1327" si="3577">MAX(K1327:K1332)</f>
        <v>4.9000000000000004</v>
      </c>
      <c r="AP1327" s="13" t="str">
        <f t="shared" ref="AP1327" ca="1" si="3578">INDIRECT(ADDRESS(MATCH(AO1327,K1327:K1332,0)+A1327-1,12))</f>
        <v>NNE</v>
      </c>
      <c r="AQ1327" s="13">
        <f t="shared" ref="AQ1327" ca="1" si="3579">INDIRECT(ADDRESS(MATCH(AO1327,K1327:K1332,0)+A1327-1,13))</f>
        <v>0.16023148148148147</v>
      </c>
      <c r="AR1327" s="11">
        <f t="shared" ref="AR1327" si="3580">MAX(N1327:N1332)</f>
        <v>8</v>
      </c>
      <c r="AS1327" s="13" t="str">
        <f t="shared" ref="AS1327" ca="1" si="3581">INDIRECT(ADDRESS(MATCH(AR1327,N1327:N1332,0)+A1327-1,15))</f>
        <v>NNE</v>
      </c>
      <c r="AT1327" s="13">
        <f t="shared" ref="AT1327" ca="1" si="3582">INDIRECT(ADDRESS(MATCH(AR1327,N1327:N1332,0)+A1327-1,16))</f>
        <v>0.17315972222222223</v>
      </c>
    </row>
    <row r="1328" spans="1:46">
      <c r="A1328" s="11">
        <v>1328</v>
      </c>
      <c r="B1328" s="57">
        <v>44936</v>
      </c>
      <c r="C1328" s="54">
        <v>0.17361111111111113</v>
      </c>
      <c r="D1328" s="53">
        <v>8.8000000000000007</v>
      </c>
      <c r="E1328" s="53">
        <v>12.7</v>
      </c>
      <c r="F1328" s="53">
        <v>0</v>
      </c>
      <c r="G1328" s="53">
        <v>8.1999999999999993</v>
      </c>
      <c r="H1328" s="53">
        <v>-1E-3</v>
      </c>
      <c r="I1328" s="53">
        <v>4.5999999999999996</v>
      </c>
      <c r="J1328" s="53" t="s">
        <v>149</v>
      </c>
      <c r="K1328" s="53">
        <v>4.7</v>
      </c>
      <c r="L1328" s="53" t="s">
        <v>149</v>
      </c>
      <c r="M1328" s="54">
        <v>0.16946759259259259</v>
      </c>
      <c r="N1328" s="53">
        <v>8</v>
      </c>
      <c r="O1328" s="53" t="s">
        <v>149</v>
      </c>
      <c r="P1328" s="54">
        <v>0.17315972222222223</v>
      </c>
      <c r="Q1328" s="53">
        <v>2.7</v>
      </c>
      <c r="R1328" s="53" t="s">
        <v>149</v>
      </c>
      <c r="S1328" s="53">
        <v>1.3</v>
      </c>
      <c r="T1328" s="53">
        <v>64.400000000000006</v>
      </c>
      <c r="U1328" s="53">
        <v>1</v>
      </c>
      <c r="V1328" s="53">
        <v>90</v>
      </c>
      <c r="W1328" s="53">
        <v>0</v>
      </c>
      <c r="X1328" s="53">
        <v>0.56399999999999995</v>
      </c>
      <c r="Y1328" s="53">
        <v>18.170000000000002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0.22559749924101336</v>
      </c>
      <c r="AC1328" s="63" t="s">
        <v>204</v>
      </c>
    </row>
    <row r="1329" spans="1:46">
      <c r="A1329" s="11">
        <v>1329</v>
      </c>
      <c r="B1329" s="57">
        <v>44936</v>
      </c>
      <c r="C1329" s="54">
        <v>0.18055555555555555</v>
      </c>
      <c r="D1329" s="53">
        <v>8.6</v>
      </c>
      <c r="E1329" s="53">
        <v>12.7</v>
      </c>
      <c r="F1329" s="53">
        <v>0</v>
      </c>
      <c r="G1329" s="53">
        <v>8.1999999999999993</v>
      </c>
      <c r="H1329" s="53">
        <v>-1E-3</v>
      </c>
      <c r="I1329" s="53">
        <v>4.4000000000000004</v>
      </c>
      <c r="J1329" s="53" t="s">
        <v>149</v>
      </c>
      <c r="K1329" s="53">
        <v>4.9000000000000004</v>
      </c>
      <c r="L1329" s="53" t="s">
        <v>149</v>
      </c>
      <c r="M1329" s="54">
        <v>0.17798611111111109</v>
      </c>
      <c r="N1329" s="53">
        <v>7.3</v>
      </c>
      <c r="O1329" s="53" t="s">
        <v>147</v>
      </c>
      <c r="P1329" s="54">
        <v>0.17396990740740739</v>
      </c>
      <c r="Q1329" s="53">
        <v>3.3</v>
      </c>
      <c r="R1329" s="53" t="s">
        <v>149</v>
      </c>
      <c r="S1329" s="53">
        <v>0.9</v>
      </c>
      <c r="T1329" s="53">
        <v>64.3</v>
      </c>
      <c r="U1329" s="53">
        <v>0</v>
      </c>
      <c r="V1329" s="53">
        <v>102</v>
      </c>
      <c r="W1329" s="53">
        <v>0</v>
      </c>
      <c r="X1329" s="53">
        <v>0.56399999999999995</v>
      </c>
      <c r="Y1329" s="53">
        <v>18.18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0.22559749924101336</v>
      </c>
      <c r="AC1329" s="63" t="s">
        <v>204</v>
      </c>
    </row>
    <row r="1330" spans="1:46">
      <c r="A1330" s="11">
        <v>1330</v>
      </c>
      <c r="B1330" s="57">
        <v>44936</v>
      </c>
      <c r="C1330" s="54">
        <v>0.1875</v>
      </c>
      <c r="D1330" s="53">
        <v>8.4</v>
      </c>
      <c r="E1330" s="53">
        <v>12.7</v>
      </c>
      <c r="F1330" s="53">
        <v>0</v>
      </c>
      <c r="G1330" s="53">
        <v>7.9</v>
      </c>
      <c r="H1330" s="53">
        <v>-1E-3</v>
      </c>
      <c r="I1330" s="53">
        <v>3.4</v>
      </c>
      <c r="J1330" s="53" t="s">
        <v>149</v>
      </c>
      <c r="K1330" s="53">
        <v>4.4000000000000004</v>
      </c>
      <c r="L1330" s="53" t="s">
        <v>149</v>
      </c>
      <c r="M1330" s="54">
        <v>0.18056712962962962</v>
      </c>
      <c r="N1330" s="53">
        <v>7.5</v>
      </c>
      <c r="O1330" s="53" t="s">
        <v>149</v>
      </c>
      <c r="P1330" s="54">
        <v>0.18568287037037037</v>
      </c>
      <c r="Q1330" s="53">
        <v>3.3</v>
      </c>
      <c r="R1330" s="53" t="s">
        <v>149</v>
      </c>
      <c r="S1330" s="53">
        <v>1</v>
      </c>
      <c r="T1330" s="53">
        <v>65</v>
      </c>
      <c r="U1330" s="53">
        <v>0</v>
      </c>
      <c r="V1330" s="53">
        <v>85</v>
      </c>
      <c r="W1330" s="53">
        <v>0</v>
      </c>
      <c r="X1330" s="53">
        <v>0.56399999999999995</v>
      </c>
      <c r="Y1330" s="53">
        <v>18.18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0.22559749924101336</v>
      </c>
      <c r="AC1330" s="63" t="s">
        <v>204</v>
      </c>
    </row>
    <row r="1331" spans="1:46">
      <c r="A1331" s="11">
        <v>1331</v>
      </c>
      <c r="B1331" s="57">
        <v>44936</v>
      </c>
      <c r="C1331" s="54">
        <v>0.19444444444444445</v>
      </c>
      <c r="D1331" s="53">
        <v>8.1999999999999993</v>
      </c>
      <c r="E1331" s="53">
        <v>12.7</v>
      </c>
      <c r="F1331" s="53">
        <v>0</v>
      </c>
      <c r="G1331" s="53">
        <v>7.7</v>
      </c>
      <c r="H1331" s="53">
        <v>-1E-3</v>
      </c>
      <c r="I1331" s="53">
        <v>2.8</v>
      </c>
      <c r="J1331" s="53" t="s">
        <v>147</v>
      </c>
      <c r="K1331" s="53">
        <v>3.4</v>
      </c>
      <c r="L1331" s="53" t="s">
        <v>149</v>
      </c>
      <c r="M1331" s="54">
        <v>0.18854166666666669</v>
      </c>
      <c r="N1331" s="53">
        <v>6.8</v>
      </c>
      <c r="O1331" s="53" t="s">
        <v>149</v>
      </c>
      <c r="P1331" s="54">
        <v>0.1917824074074074</v>
      </c>
      <c r="Q1331" s="53">
        <v>2.6</v>
      </c>
      <c r="R1331" s="53" t="s">
        <v>149</v>
      </c>
      <c r="S1331" s="53">
        <v>0.9</v>
      </c>
      <c r="T1331" s="53">
        <v>68.099999999999994</v>
      </c>
      <c r="U1331" s="53">
        <v>0</v>
      </c>
      <c r="V1331" s="53">
        <v>95</v>
      </c>
      <c r="W1331" s="53">
        <v>0</v>
      </c>
      <c r="X1331" s="53">
        <v>0.56399999999999995</v>
      </c>
      <c r="Y1331" s="53">
        <v>18.21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0.22559749924101336</v>
      </c>
      <c r="AC1331" s="63" t="s">
        <v>204</v>
      </c>
    </row>
    <row r="1332" spans="1:46">
      <c r="A1332" s="11">
        <v>1332</v>
      </c>
      <c r="B1332" s="57">
        <v>44936</v>
      </c>
      <c r="C1332" s="54">
        <v>0.20138888888888887</v>
      </c>
      <c r="D1332" s="53">
        <v>8</v>
      </c>
      <c r="E1332" s="53">
        <v>12.7</v>
      </c>
      <c r="F1332" s="53">
        <v>0</v>
      </c>
      <c r="G1332" s="53">
        <v>7.5</v>
      </c>
      <c r="H1332" s="53">
        <v>-1E-3</v>
      </c>
      <c r="I1332" s="53">
        <v>2.7</v>
      </c>
      <c r="J1332" s="53" t="s">
        <v>147</v>
      </c>
      <c r="K1332" s="53">
        <v>2.9</v>
      </c>
      <c r="L1332" s="53" t="s">
        <v>147</v>
      </c>
      <c r="M1332" s="54">
        <v>0.19601851851851851</v>
      </c>
      <c r="N1332" s="53">
        <v>5.6</v>
      </c>
      <c r="O1332" s="53" t="s">
        <v>147</v>
      </c>
      <c r="P1332" s="54">
        <v>0.19489583333333335</v>
      </c>
      <c r="Q1332" s="53">
        <v>3.2</v>
      </c>
      <c r="R1332" s="53" t="s">
        <v>147</v>
      </c>
      <c r="S1332" s="53">
        <v>0.8</v>
      </c>
      <c r="T1332" s="53">
        <v>69.900000000000006</v>
      </c>
      <c r="U1332" s="53">
        <v>1</v>
      </c>
      <c r="V1332" s="53">
        <v>82</v>
      </c>
      <c r="W1332" s="53">
        <v>0</v>
      </c>
      <c r="X1332" s="53">
        <v>0.56399999999999995</v>
      </c>
      <c r="Y1332" s="53">
        <v>18.2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0.22559749924101336</v>
      </c>
      <c r="AC1332" s="63" t="s">
        <v>204</v>
      </c>
    </row>
    <row r="1333" spans="1:46">
      <c r="A1333" s="11">
        <v>1333</v>
      </c>
      <c r="B1333" s="57">
        <v>44936</v>
      </c>
      <c r="C1333" s="54">
        <v>0.20833333333333334</v>
      </c>
      <c r="D1333" s="53">
        <v>7.7</v>
      </c>
      <c r="E1333" s="53">
        <v>12.7</v>
      </c>
      <c r="F1333" s="53">
        <v>0</v>
      </c>
      <c r="G1333" s="53">
        <v>7.2</v>
      </c>
      <c r="H1333" s="53">
        <v>-1E-3</v>
      </c>
      <c r="I1333" s="53">
        <v>2.1</v>
      </c>
      <c r="J1333" s="53" t="s">
        <v>147</v>
      </c>
      <c r="K1333" s="53">
        <v>2.7</v>
      </c>
      <c r="L1333" s="53" t="s">
        <v>147</v>
      </c>
      <c r="M1333" s="54">
        <v>0.20141203703703703</v>
      </c>
      <c r="N1333" s="53">
        <v>4.9000000000000004</v>
      </c>
      <c r="O1333" s="53" t="s">
        <v>149</v>
      </c>
      <c r="P1333" s="54">
        <v>0.20459490740740741</v>
      </c>
      <c r="Q1333" s="53">
        <v>2.1</v>
      </c>
      <c r="R1333" s="53" t="s">
        <v>162</v>
      </c>
      <c r="S1333" s="53">
        <v>1</v>
      </c>
      <c r="T1333" s="53">
        <v>70.2</v>
      </c>
      <c r="U1333" s="53">
        <v>0</v>
      </c>
      <c r="V1333" s="53">
        <v>64</v>
      </c>
      <c r="W1333" s="53">
        <v>0</v>
      </c>
      <c r="X1333" s="53">
        <v>0.56399999999999995</v>
      </c>
      <c r="Y1333" s="53">
        <v>18.170000000000002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0.22559749924101336</v>
      </c>
      <c r="AC1333" s="63" t="s">
        <v>204</v>
      </c>
      <c r="AE1333" s="11">
        <f t="shared" ref="AE1333" si="3583">SUM(F1333:F1338)</f>
        <v>0</v>
      </c>
      <c r="AF1333" s="11">
        <f t="shared" ref="AF1333" si="3584">AVERAGE(AB1333:AB1338)</f>
        <v>0.22532920218074529</v>
      </c>
      <c r="AG1333" s="11">
        <f t="shared" ref="AG1333" si="3585">AVERAGE(G1333:G1338)</f>
        <v>7.1833333333333327</v>
      </c>
      <c r="AH1333" s="11" t="e">
        <f t="shared" ref="AH1333" si="3586">AVERAGE(AC1333:AC1338)</f>
        <v>#DIV/0!</v>
      </c>
      <c r="AI1333" s="11">
        <f t="shared" ref="AI1333" si="3587">AVERAGE(T1333:T1338)</f>
        <v>67.90000000000002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479</v>
      </c>
      <c r="AM1333" s="17">
        <f t="shared" ref="AM1333" si="3591">AVERAGE(W1333:W1338)</f>
        <v>0</v>
      </c>
      <c r="AN1333" s="11">
        <f t="shared" ref="AN1333" si="3592">AVERAGE(I1333:I1338)</f>
        <v>2.6166666666666671</v>
      </c>
      <c r="AO1333" s="11">
        <f t="shared" ref="AO1333" si="3593">MAX(K1333:K1338)</f>
        <v>3.1</v>
      </c>
      <c r="AP1333" s="13" t="str">
        <f t="shared" ref="AP1333" ca="1" si="3594">INDIRECT(ADDRESS(MATCH(AO1333,K1333:K1338,0)+A1333-1,12))</f>
        <v>NE</v>
      </c>
      <c r="AQ1333" s="13">
        <f t="shared" ref="AQ1333" ca="1" si="3595">INDIRECT(ADDRESS(MATCH(AO1333,K1333:K1338,0)+A1333-1,13))</f>
        <v>0.22534722222222223</v>
      </c>
      <c r="AR1333" s="11">
        <f t="shared" ref="AR1333" si="3596">MAX(N1333:N1338)</f>
        <v>7.9</v>
      </c>
      <c r="AS1333" s="13" t="str">
        <f t="shared" ref="AS1333" ca="1" si="3597">INDIRECT(ADDRESS(MATCH(AR1333,N1333:N1338,0)+A1333-1,15))</f>
        <v>NE</v>
      </c>
      <c r="AT1333" s="13">
        <f t="shared" ref="AT1333" ca="1" si="3598">INDIRECT(ADDRESS(MATCH(AR1333,N1333:N1338,0)+A1333-1,16))</f>
        <v>0.20951388888888889</v>
      </c>
    </row>
    <row r="1334" spans="1:46">
      <c r="A1334" s="11">
        <v>1334</v>
      </c>
      <c r="B1334" s="57">
        <v>44936</v>
      </c>
      <c r="C1334" s="54">
        <v>0.21527777777777779</v>
      </c>
      <c r="D1334" s="53">
        <v>7.5</v>
      </c>
      <c r="E1334" s="53">
        <v>12.7</v>
      </c>
      <c r="F1334" s="53">
        <v>0</v>
      </c>
      <c r="G1334" s="53">
        <v>7.3</v>
      </c>
      <c r="H1334" s="53">
        <v>0</v>
      </c>
      <c r="I1334" s="53">
        <v>2.7</v>
      </c>
      <c r="J1334" s="53" t="s">
        <v>147</v>
      </c>
      <c r="K1334" s="53">
        <v>2.8</v>
      </c>
      <c r="L1334" s="53" t="s">
        <v>147</v>
      </c>
      <c r="M1334" s="54">
        <v>0.21452546296296296</v>
      </c>
      <c r="N1334" s="53">
        <v>7.9</v>
      </c>
      <c r="O1334" s="53" t="s">
        <v>147</v>
      </c>
      <c r="P1334" s="54">
        <v>0.20951388888888889</v>
      </c>
      <c r="Q1334" s="53">
        <v>2.2999999999999998</v>
      </c>
      <c r="R1334" s="53" t="s">
        <v>149</v>
      </c>
      <c r="S1334" s="53">
        <v>1.2</v>
      </c>
      <c r="T1334" s="53">
        <v>68.2</v>
      </c>
      <c r="U1334" s="53">
        <v>0</v>
      </c>
      <c r="V1334" s="53">
        <v>78</v>
      </c>
      <c r="W1334" s="53">
        <v>0</v>
      </c>
      <c r="X1334" s="53">
        <v>0.56399999999999995</v>
      </c>
      <c r="Y1334" s="53">
        <v>18.16</v>
      </c>
      <c r="Z1334" s="11">
        <f t="shared" si="3468"/>
        <v>0</v>
      </c>
      <c r="AA1334" s="11">
        <f t="shared" si="3469"/>
        <v>0</v>
      </c>
      <c r="AB1334" s="53">
        <f t="shared" si="3470"/>
        <v>0.22559749924101336</v>
      </c>
      <c r="AC1334" s="63" t="s">
        <v>204</v>
      </c>
    </row>
    <row r="1335" spans="1:46">
      <c r="A1335" s="11">
        <v>1335</v>
      </c>
      <c r="B1335" s="57">
        <v>44936</v>
      </c>
      <c r="C1335" s="54">
        <v>0.22222222222222221</v>
      </c>
      <c r="D1335" s="53">
        <v>7.4</v>
      </c>
      <c r="E1335" s="53">
        <v>12.7</v>
      </c>
      <c r="F1335" s="53">
        <v>0</v>
      </c>
      <c r="G1335" s="53">
        <v>7.4</v>
      </c>
      <c r="H1335" s="53">
        <v>0</v>
      </c>
      <c r="I1335" s="53">
        <v>2.9</v>
      </c>
      <c r="J1335" s="53" t="s">
        <v>147</v>
      </c>
      <c r="K1335" s="53">
        <v>2.9</v>
      </c>
      <c r="L1335" s="53" t="s">
        <v>147</v>
      </c>
      <c r="M1335" s="54">
        <v>0.22222222222222221</v>
      </c>
      <c r="N1335" s="53">
        <v>6.3</v>
      </c>
      <c r="O1335" s="53" t="s">
        <v>162</v>
      </c>
      <c r="P1335" s="54">
        <v>0.22040509259259258</v>
      </c>
      <c r="Q1335" s="53">
        <v>4.2</v>
      </c>
      <c r="R1335" s="53" t="s">
        <v>149</v>
      </c>
      <c r="S1335" s="53">
        <v>1.2</v>
      </c>
      <c r="T1335" s="53">
        <v>66.2</v>
      </c>
      <c r="U1335" s="53">
        <v>1</v>
      </c>
      <c r="V1335" s="53">
        <v>72</v>
      </c>
      <c r="W1335" s="53">
        <v>0</v>
      </c>
      <c r="X1335" s="53">
        <v>0.56399999999999995</v>
      </c>
      <c r="Y1335" s="53">
        <v>18.18</v>
      </c>
      <c r="Z1335" s="11">
        <f t="shared" si="3468"/>
        <v>0</v>
      </c>
      <c r="AA1335" s="11">
        <f t="shared" si="3469"/>
        <v>0</v>
      </c>
      <c r="AB1335" s="53">
        <f t="shared" si="3470"/>
        <v>0.22559749924101336</v>
      </c>
      <c r="AC1335" s="63" t="s">
        <v>204</v>
      </c>
    </row>
    <row r="1336" spans="1:46">
      <c r="A1336" s="11">
        <v>1336</v>
      </c>
      <c r="B1336" s="57">
        <v>44936</v>
      </c>
      <c r="C1336" s="54">
        <v>0.22916666666666666</v>
      </c>
      <c r="D1336" s="53">
        <v>7.3</v>
      </c>
      <c r="E1336" s="53">
        <v>12.7</v>
      </c>
      <c r="F1336" s="53">
        <v>0</v>
      </c>
      <c r="G1336" s="53">
        <v>7.2</v>
      </c>
      <c r="H1336" s="53">
        <v>-1E-3</v>
      </c>
      <c r="I1336" s="53">
        <v>2.7</v>
      </c>
      <c r="J1336" s="53" t="s">
        <v>147</v>
      </c>
      <c r="K1336" s="53">
        <v>3.1</v>
      </c>
      <c r="L1336" s="53" t="s">
        <v>147</v>
      </c>
      <c r="M1336" s="54">
        <v>0.22534722222222223</v>
      </c>
      <c r="N1336" s="53">
        <v>6.2</v>
      </c>
      <c r="O1336" s="53" t="s">
        <v>149</v>
      </c>
      <c r="P1336" s="54">
        <v>0.22414351851851852</v>
      </c>
      <c r="Q1336" s="53">
        <v>1.2</v>
      </c>
      <c r="R1336" s="53" t="s">
        <v>148</v>
      </c>
      <c r="S1336" s="53">
        <v>0.8</v>
      </c>
      <c r="T1336" s="53">
        <v>67.099999999999994</v>
      </c>
      <c r="U1336" s="53">
        <v>0</v>
      </c>
      <c r="V1336" s="53">
        <v>96</v>
      </c>
      <c r="W1336" s="53">
        <v>0</v>
      </c>
      <c r="X1336" s="53">
        <v>0.56299999999999994</v>
      </c>
      <c r="Y1336" s="53">
        <v>18.190000000000001</v>
      </c>
      <c r="Z1336" s="11">
        <f t="shared" si="3468"/>
        <v>-0.60000000000000009</v>
      </c>
      <c r="AA1336" s="11">
        <f t="shared" si="3469"/>
        <v>0</v>
      </c>
      <c r="AB1336" s="53">
        <f t="shared" si="3470"/>
        <v>0.22506090512047727</v>
      </c>
      <c r="AC1336" s="63" t="s">
        <v>204</v>
      </c>
    </row>
    <row r="1337" spans="1:46">
      <c r="A1337" s="11">
        <v>1337</v>
      </c>
      <c r="B1337" s="57">
        <v>44936</v>
      </c>
      <c r="C1337" s="54">
        <v>0.23611111111111113</v>
      </c>
      <c r="D1337" s="53">
        <v>7.1</v>
      </c>
      <c r="E1337" s="53">
        <v>12.7</v>
      </c>
      <c r="F1337" s="53">
        <v>0</v>
      </c>
      <c r="G1337" s="53">
        <v>7.1</v>
      </c>
      <c r="H1337" s="53">
        <v>-1E-3</v>
      </c>
      <c r="I1337" s="53">
        <v>2.6</v>
      </c>
      <c r="J1337" s="53" t="s">
        <v>147</v>
      </c>
      <c r="K1337" s="53">
        <v>2.7</v>
      </c>
      <c r="L1337" s="53" t="s">
        <v>147</v>
      </c>
      <c r="M1337" s="54">
        <v>0.22917824074074075</v>
      </c>
      <c r="N1337" s="53">
        <v>5.5</v>
      </c>
      <c r="O1337" s="53" t="s">
        <v>149</v>
      </c>
      <c r="P1337" s="54">
        <v>0.23218749999999999</v>
      </c>
      <c r="Q1337" s="53">
        <v>4.0999999999999996</v>
      </c>
      <c r="R1337" s="53" t="s">
        <v>149</v>
      </c>
      <c r="S1337" s="53">
        <v>0.8</v>
      </c>
      <c r="T1337" s="53">
        <v>66.8</v>
      </c>
      <c r="U1337" s="53">
        <v>0</v>
      </c>
      <c r="V1337" s="53">
        <v>85</v>
      </c>
      <c r="W1337" s="53">
        <v>0</v>
      </c>
      <c r="X1337" s="53">
        <v>0.56299999999999994</v>
      </c>
      <c r="Y1337" s="53">
        <v>18.2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0.22506090512047727</v>
      </c>
      <c r="AC1337" s="63" t="s">
        <v>204</v>
      </c>
    </row>
    <row r="1338" spans="1:46">
      <c r="A1338" s="11">
        <v>1338</v>
      </c>
      <c r="B1338" s="57">
        <v>44936</v>
      </c>
      <c r="C1338" s="54">
        <v>0.24305555555555555</v>
      </c>
      <c r="D1338" s="53">
        <v>7</v>
      </c>
      <c r="E1338" s="53">
        <v>12.7</v>
      </c>
      <c r="F1338" s="53">
        <v>0</v>
      </c>
      <c r="G1338" s="53">
        <v>6.9</v>
      </c>
      <c r="H1338" s="53">
        <v>-1E-3</v>
      </c>
      <c r="I1338" s="53">
        <v>2.7</v>
      </c>
      <c r="J1338" s="53" t="s">
        <v>147</v>
      </c>
      <c r="K1338" s="53">
        <v>2.7</v>
      </c>
      <c r="L1338" s="53" t="s">
        <v>147</v>
      </c>
      <c r="M1338" s="54">
        <v>0.23854166666666665</v>
      </c>
      <c r="N1338" s="53">
        <v>5.9</v>
      </c>
      <c r="O1338" s="53" t="s">
        <v>149</v>
      </c>
      <c r="P1338" s="54">
        <v>0.23623842592592592</v>
      </c>
      <c r="Q1338" s="53">
        <v>3.3</v>
      </c>
      <c r="R1338" s="53" t="s">
        <v>147</v>
      </c>
      <c r="S1338" s="53">
        <v>0.8</v>
      </c>
      <c r="T1338" s="53">
        <v>68.900000000000006</v>
      </c>
      <c r="U1338" s="53">
        <v>1</v>
      </c>
      <c r="V1338" s="53">
        <v>84</v>
      </c>
      <c r="W1338" s="53">
        <v>0</v>
      </c>
      <c r="X1338" s="53">
        <v>0.56299999999999994</v>
      </c>
      <c r="Y1338" s="53">
        <v>18.18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0.22506090512047727</v>
      </c>
      <c r="AC1338" s="63" t="s">
        <v>204</v>
      </c>
    </row>
    <row r="1339" spans="1:46">
      <c r="A1339" s="11">
        <v>1339</v>
      </c>
      <c r="B1339" s="57">
        <v>44936</v>
      </c>
      <c r="C1339" s="54">
        <v>0.25</v>
      </c>
      <c r="D1339" s="53">
        <v>6.9</v>
      </c>
      <c r="E1339" s="53">
        <v>12.6</v>
      </c>
      <c r="F1339" s="53">
        <v>0</v>
      </c>
      <c r="G1339" s="53">
        <v>6.9</v>
      </c>
      <c r="H1339" s="53">
        <v>-1E-3</v>
      </c>
      <c r="I1339" s="53">
        <v>2.9</v>
      </c>
      <c r="J1339" s="53" t="s">
        <v>147</v>
      </c>
      <c r="K1339" s="53">
        <v>3</v>
      </c>
      <c r="L1339" s="53" t="s">
        <v>147</v>
      </c>
      <c r="M1339" s="54">
        <v>0.2490162037037037</v>
      </c>
      <c r="N1339" s="53">
        <v>6.9</v>
      </c>
      <c r="O1339" s="53" t="s">
        <v>147</v>
      </c>
      <c r="P1339" s="54">
        <v>0.24417824074074077</v>
      </c>
      <c r="Q1339" s="53">
        <v>3.3</v>
      </c>
      <c r="R1339" s="53" t="s">
        <v>147</v>
      </c>
      <c r="S1339" s="53">
        <v>1</v>
      </c>
      <c r="T1339" s="53">
        <v>67.5</v>
      </c>
      <c r="U1339" s="53">
        <v>0</v>
      </c>
      <c r="V1339" s="53">
        <v>94</v>
      </c>
      <c r="W1339" s="53">
        <v>0</v>
      </c>
      <c r="X1339" s="53">
        <v>0.56299999999999994</v>
      </c>
      <c r="Y1339" s="53">
        <v>18.170000000000002</v>
      </c>
      <c r="Z1339" s="11">
        <f t="shared" si="3468"/>
        <v>-0.60000000000000009</v>
      </c>
      <c r="AA1339" s="11">
        <f t="shared" si="3469"/>
        <v>0</v>
      </c>
      <c r="AB1339" s="53">
        <f t="shared" si="3470"/>
        <v>0.22506090512047727</v>
      </c>
      <c r="AC1339" s="63" t="s">
        <v>204</v>
      </c>
      <c r="AE1339" s="11">
        <f t="shared" ref="AE1339" si="3599">SUM(F1339:F1344)</f>
        <v>0</v>
      </c>
      <c r="AF1339" s="11">
        <f t="shared" ref="AF1339" si="3600">AVERAGE(AB1339:AB1344)</f>
        <v>0.22506090512047727</v>
      </c>
      <c r="AG1339" s="11">
        <f t="shared" ref="AG1339" si="3601">AVERAGE(G1339:G1344)</f>
        <v>6.7166666666666677</v>
      </c>
      <c r="AH1339" s="11" t="e">
        <f t="shared" ref="AH1339" si="3602">AVERAGE(AC1339:AC1344)</f>
        <v>#DIV/0!</v>
      </c>
      <c r="AI1339" s="11">
        <f t="shared" ref="AI1339" si="3603">AVERAGE(T1339:T1344)</f>
        <v>65.349999999999994</v>
      </c>
      <c r="AJ1339" s="11">
        <f t="shared" ref="AJ1339" si="3604">SUMIF(H1339:H1344,"&gt;0",H1339:H1344)</f>
        <v>0</v>
      </c>
      <c r="AK1339" s="17">
        <f t="shared" ref="AK1339" si="3605">SUM(AA1339:AA1344)/60</f>
        <v>0</v>
      </c>
      <c r="AL1339" s="17">
        <f t="shared" ref="AL1339" si="3606">SUM(V1339:V1344)</f>
        <v>780</v>
      </c>
      <c r="AM1339" s="17">
        <f t="shared" ref="AM1339" si="3607">AVERAGE(W1339:W1344)</f>
        <v>0.16666666666666666</v>
      </c>
      <c r="AN1339" s="11">
        <f t="shared" ref="AN1339" si="3608">AVERAGE(I1339:I1344)</f>
        <v>2.6999999999999997</v>
      </c>
      <c r="AO1339" s="11">
        <f t="shared" ref="AO1339" si="3609">MAX(K1339:K1344)</f>
        <v>3</v>
      </c>
      <c r="AP1339" s="13" t="str">
        <f t="shared" ref="AP1339" ca="1" si="3610">INDIRECT(ADDRESS(MATCH(AO1339,K1339:K1344,0)+A1339-1,12))</f>
        <v>NE</v>
      </c>
      <c r="AQ1339" s="13">
        <f t="shared" ref="AQ1339" ca="1" si="3611">INDIRECT(ADDRESS(MATCH(AO1339,K1339:K1344,0)+A1339-1,13))</f>
        <v>0.2490162037037037</v>
      </c>
      <c r="AR1339" s="11">
        <f t="shared" ref="AR1339" si="3612">MAX(N1339:N1344)</f>
        <v>8.1</v>
      </c>
      <c r="AS1339" s="13" t="str">
        <f t="shared" ref="AS1339" ca="1" si="3613">INDIRECT(ADDRESS(MATCH(AR1339,N1339:N1344,0)+A1339-1,15))</f>
        <v>N</v>
      </c>
      <c r="AT1339" s="13">
        <f t="shared" ref="AT1339" ca="1" si="3614">INDIRECT(ADDRESS(MATCH(AR1339,N1339:N1344,0)+A1339-1,16))</f>
        <v>0.28408564814814813</v>
      </c>
    </row>
    <row r="1340" spans="1:46">
      <c r="A1340" s="11">
        <v>1340</v>
      </c>
      <c r="B1340" s="57">
        <v>44936</v>
      </c>
      <c r="C1340" s="54">
        <v>0.25694444444444448</v>
      </c>
      <c r="D1340" s="53">
        <v>6.7</v>
      </c>
      <c r="E1340" s="53">
        <v>12.6</v>
      </c>
      <c r="F1340" s="53">
        <v>0</v>
      </c>
      <c r="G1340" s="53">
        <v>6.9</v>
      </c>
      <c r="H1340" s="53">
        <v>-1E-3</v>
      </c>
      <c r="I1340" s="53">
        <v>2.5</v>
      </c>
      <c r="J1340" s="53" t="s">
        <v>147</v>
      </c>
      <c r="K1340" s="53">
        <v>2.9</v>
      </c>
      <c r="L1340" s="53" t="s">
        <v>147</v>
      </c>
      <c r="M1340" s="54">
        <v>0.25016203703703704</v>
      </c>
      <c r="N1340" s="53">
        <v>5</v>
      </c>
      <c r="O1340" s="53" t="s">
        <v>149</v>
      </c>
      <c r="P1340" s="54">
        <v>0.25627314814814817</v>
      </c>
      <c r="Q1340" s="53">
        <v>4.4000000000000004</v>
      </c>
      <c r="R1340" s="53" t="s">
        <v>147</v>
      </c>
      <c r="S1340" s="53">
        <v>0.7</v>
      </c>
      <c r="T1340" s="53">
        <v>67.400000000000006</v>
      </c>
      <c r="U1340" s="53">
        <v>0</v>
      </c>
      <c r="V1340" s="53">
        <v>95</v>
      </c>
      <c r="W1340" s="53">
        <v>0</v>
      </c>
      <c r="X1340" s="53">
        <v>0.56299999999999994</v>
      </c>
      <c r="Y1340" s="53">
        <v>18.2</v>
      </c>
      <c r="Z1340" s="11">
        <f t="shared" si="3468"/>
        <v>-0.60000000000000009</v>
      </c>
      <c r="AA1340" s="11">
        <f t="shared" si="3469"/>
        <v>0</v>
      </c>
      <c r="AB1340" s="53">
        <f t="shared" si="3470"/>
        <v>0.22506090512047727</v>
      </c>
      <c r="AC1340" s="63" t="s">
        <v>204</v>
      </c>
    </row>
    <row r="1341" spans="1:46">
      <c r="A1341" s="11">
        <v>1341</v>
      </c>
      <c r="B1341" s="57">
        <v>44936</v>
      </c>
      <c r="C1341" s="54">
        <v>0.2638888888888889</v>
      </c>
      <c r="D1341" s="53">
        <v>6.6</v>
      </c>
      <c r="E1341" s="53">
        <v>12.6</v>
      </c>
      <c r="F1341" s="53">
        <v>0</v>
      </c>
      <c r="G1341" s="53">
        <v>6.7</v>
      </c>
      <c r="H1341" s="53">
        <v>0</v>
      </c>
      <c r="I1341" s="53">
        <v>2.9</v>
      </c>
      <c r="J1341" s="53" t="s">
        <v>149</v>
      </c>
      <c r="K1341" s="53">
        <v>2.9</v>
      </c>
      <c r="L1341" s="53" t="s">
        <v>149</v>
      </c>
      <c r="M1341" s="54">
        <v>0.26386574074074071</v>
      </c>
      <c r="N1341" s="53">
        <v>5.2</v>
      </c>
      <c r="O1341" s="53" t="s">
        <v>149</v>
      </c>
      <c r="P1341" s="54">
        <v>0.26033564814814814</v>
      </c>
      <c r="Q1341" s="53">
        <v>3.1</v>
      </c>
      <c r="R1341" s="53" t="s">
        <v>149</v>
      </c>
      <c r="S1341" s="53">
        <v>0.5</v>
      </c>
      <c r="T1341" s="53">
        <v>65.8</v>
      </c>
      <c r="U1341" s="53">
        <v>0</v>
      </c>
      <c r="V1341" s="53">
        <v>88</v>
      </c>
      <c r="W1341" s="53">
        <v>0</v>
      </c>
      <c r="X1341" s="53">
        <v>0.56299999999999994</v>
      </c>
      <c r="Y1341" s="53">
        <v>18.190000000000001</v>
      </c>
      <c r="Z1341" s="11">
        <f t="shared" si="3468"/>
        <v>0</v>
      </c>
      <c r="AA1341" s="11">
        <f t="shared" si="3469"/>
        <v>0</v>
      </c>
      <c r="AB1341" s="53">
        <f t="shared" si="3470"/>
        <v>0.22506090512047727</v>
      </c>
      <c r="AC1341" s="63" t="s">
        <v>204</v>
      </c>
    </row>
    <row r="1342" spans="1:46">
      <c r="A1342" s="11">
        <v>1342</v>
      </c>
      <c r="B1342" s="57">
        <v>44936</v>
      </c>
      <c r="C1342" s="54">
        <v>0.27083333333333331</v>
      </c>
      <c r="D1342" s="53">
        <v>6.5</v>
      </c>
      <c r="E1342" s="53">
        <v>12.6</v>
      </c>
      <c r="F1342" s="53">
        <v>0</v>
      </c>
      <c r="G1342" s="53">
        <v>6.5</v>
      </c>
      <c r="H1342" s="53">
        <v>-1E-3</v>
      </c>
      <c r="I1342" s="53">
        <v>2.2000000000000002</v>
      </c>
      <c r="J1342" s="53" t="s">
        <v>149</v>
      </c>
      <c r="K1342" s="53">
        <v>3</v>
      </c>
      <c r="L1342" s="53" t="s">
        <v>149</v>
      </c>
      <c r="M1342" s="54">
        <v>0.26496527777777779</v>
      </c>
      <c r="N1342" s="53">
        <v>4.0999999999999996</v>
      </c>
      <c r="O1342" s="53" t="s">
        <v>149</v>
      </c>
      <c r="P1342" s="54">
        <v>0.26425925925925925</v>
      </c>
      <c r="Q1342" s="53">
        <v>2</v>
      </c>
      <c r="R1342" s="53" t="s">
        <v>147</v>
      </c>
      <c r="S1342" s="53">
        <v>0.5</v>
      </c>
      <c r="T1342" s="53">
        <v>66.599999999999994</v>
      </c>
      <c r="U1342" s="53">
        <v>0</v>
      </c>
      <c r="V1342" s="53">
        <v>71</v>
      </c>
      <c r="W1342" s="53">
        <v>0</v>
      </c>
      <c r="X1342" s="53">
        <v>0.56299999999999994</v>
      </c>
      <c r="Y1342" s="53">
        <v>18.18</v>
      </c>
      <c r="Z1342" s="11">
        <f t="shared" si="3468"/>
        <v>-0.60000000000000009</v>
      </c>
      <c r="AA1342" s="11">
        <f t="shared" si="3469"/>
        <v>0</v>
      </c>
      <c r="AB1342" s="53">
        <f t="shared" si="3470"/>
        <v>0.22506090512047727</v>
      </c>
      <c r="AC1342" s="63" t="s">
        <v>204</v>
      </c>
    </row>
    <row r="1343" spans="1:46">
      <c r="A1343" s="11">
        <v>1343</v>
      </c>
      <c r="B1343" s="57">
        <v>44936</v>
      </c>
      <c r="C1343" s="54">
        <v>0.27777777777777779</v>
      </c>
      <c r="D1343" s="53">
        <v>6.4</v>
      </c>
      <c r="E1343" s="53">
        <v>12.6</v>
      </c>
      <c r="F1343" s="53">
        <v>0</v>
      </c>
      <c r="G1343" s="53">
        <v>6.7</v>
      </c>
      <c r="H1343" s="53">
        <v>0</v>
      </c>
      <c r="I1343" s="53">
        <v>2.9</v>
      </c>
      <c r="J1343" s="53" t="s">
        <v>149</v>
      </c>
      <c r="K1343" s="53">
        <v>2.9</v>
      </c>
      <c r="L1343" s="53" t="s">
        <v>149</v>
      </c>
      <c r="M1343" s="54">
        <v>0.27769675925925924</v>
      </c>
      <c r="N1343" s="53">
        <v>6.7</v>
      </c>
      <c r="O1343" s="53" t="s">
        <v>149</v>
      </c>
      <c r="P1343" s="54">
        <v>0.27494212962962966</v>
      </c>
      <c r="Q1343" s="53">
        <v>1.9</v>
      </c>
      <c r="R1343" s="53" t="s">
        <v>149</v>
      </c>
      <c r="S1343" s="53">
        <v>0.7</v>
      </c>
      <c r="T1343" s="53">
        <v>62.3</v>
      </c>
      <c r="U1343" s="53">
        <v>0</v>
      </c>
      <c r="V1343" s="53">
        <v>98</v>
      </c>
      <c r="W1343" s="53">
        <v>0</v>
      </c>
      <c r="X1343" s="53">
        <v>0.56299999999999994</v>
      </c>
      <c r="Y1343" s="53">
        <v>18.190000000000001</v>
      </c>
      <c r="Z1343" s="11">
        <f t="shared" si="3468"/>
        <v>0</v>
      </c>
      <c r="AA1343" s="11">
        <f t="shared" si="3469"/>
        <v>0</v>
      </c>
      <c r="AB1343" s="53">
        <f t="shared" si="3470"/>
        <v>0.22506090512047727</v>
      </c>
      <c r="AC1343" s="63" t="s">
        <v>204</v>
      </c>
    </row>
    <row r="1344" spans="1:46">
      <c r="A1344" s="11">
        <v>1344</v>
      </c>
      <c r="B1344" s="57">
        <v>44936</v>
      </c>
      <c r="C1344" s="54">
        <v>0.28472222222222221</v>
      </c>
      <c r="D1344" s="53">
        <v>6.3</v>
      </c>
      <c r="E1344" s="53">
        <v>12.7</v>
      </c>
      <c r="F1344" s="53">
        <v>0</v>
      </c>
      <c r="G1344" s="53">
        <v>6.6</v>
      </c>
      <c r="H1344" s="53">
        <v>0</v>
      </c>
      <c r="I1344" s="53">
        <v>2.8</v>
      </c>
      <c r="J1344" s="53" t="s">
        <v>149</v>
      </c>
      <c r="K1344" s="53">
        <v>2.9</v>
      </c>
      <c r="L1344" s="53" t="s">
        <v>149</v>
      </c>
      <c r="M1344" s="54">
        <v>0.27793981481481483</v>
      </c>
      <c r="N1344" s="53">
        <v>8.1</v>
      </c>
      <c r="O1344" s="53" t="s">
        <v>162</v>
      </c>
      <c r="P1344" s="54">
        <v>0.28408564814814813</v>
      </c>
      <c r="Q1344" s="53">
        <v>4.3</v>
      </c>
      <c r="R1344" s="53" t="s">
        <v>149</v>
      </c>
      <c r="S1344" s="53">
        <v>1.2</v>
      </c>
      <c r="T1344" s="53">
        <v>62.5</v>
      </c>
      <c r="U1344" s="53">
        <v>1</v>
      </c>
      <c r="V1344" s="53">
        <v>334</v>
      </c>
      <c r="W1344" s="53">
        <v>1</v>
      </c>
      <c r="X1344" s="53">
        <v>0.56299999999999994</v>
      </c>
      <c r="Y1344" s="53">
        <v>18.18</v>
      </c>
      <c r="Z1344" s="11">
        <f t="shared" si="3468"/>
        <v>0</v>
      </c>
      <c r="AA1344" s="11">
        <f t="shared" si="3469"/>
        <v>0</v>
      </c>
      <c r="AB1344" s="53">
        <f t="shared" si="3470"/>
        <v>0.22506090512047727</v>
      </c>
      <c r="AC1344" s="63" t="s">
        <v>204</v>
      </c>
    </row>
    <row r="1345" spans="1:46">
      <c r="A1345" s="11">
        <v>1345</v>
      </c>
      <c r="B1345" s="57">
        <v>44936</v>
      </c>
      <c r="C1345" s="54">
        <v>0.29166666666666669</v>
      </c>
      <c r="D1345" s="53">
        <v>6.2</v>
      </c>
      <c r="E1345" s="53">
        <v>12.6</v>
      </c>
      <c r="F1345" s="53">
        <v>0</v>
      </c>
      <c r="G1345" s="53">
        <v>6.6</v>
      </c>
      <c r="H1345" s="53">
        <v>0</v>
      </c>
      <c r="I1345" s="53">
        <v>2.9</v>
      </c>
      <c r="J1345" s="53" t="s">
        <v>149</v>
      </c>
      <c r="K1345" s="53">
        <v>3.2</v>
      </c>
      <c r="L1345" s="53" t="s">
        <v>149</v>
      </c>
      <c r="M1345" s="54">
        <v>0.28812500000000002</v>
      </c>
      <c r="N1345" s="53">
        <v>5.0999999999999996</v>
      </c>
      <c r="O1345" s="53" t="s">
        <v>149</v>
      </c>
      <c r="P1345" s="54">
        <v>0.28943287037037035</v>
      </c>
      <c r="Q1345" s="53">
        <v>2.8</v>
      </c>
      <c r="R1345" s="53" t="s">
        <v>149</v>
      </c>
      <c r="S1345" s="53">
        <v>0.7</v>
      </c>
      <c r="T1345" s="53">
        <v>61.5</v>
      </c>
      <c r="U1345" s="53">
        <v>5</v>
      </c>
      <c r="V1345" s="53">
        <v>1706</v>
      </c>
      <c r="W1345" s="53">
        <v>3</v>
      </c>
      <c r="X1345" s="53">
        <v>0.56299999999999994</v>
      </c>
      <c r="Y1345" s="53">
        <v>18.2</v>
      </c>
      <c r="Z1345" s="11">
        <f t="shared" si="3468"/>
        <v>0</v>
      </c>
      <c r="AA1345" s="11">
        <f t="shared" si="3469"/>
        <v>0</v>
      </c>
      <c r="AB1345" s="53">
        <f t="shared" si="3470"/>
        <v>0.22506090512047727</v>
      </c>
      <c r="AC1345" s="63" t="s">
        <v>204</v>
      </c>
      <c r="AE1345" s="11">
        <f t="shared" ref="AE1345" si="3615">SUM(F1345:F1350)</f>
        <v>0</v>
      </c>
      <c r="AF1345" s="11">
        <f t="shared" ref="AF1345" si="3616">AVERAGE(AB1345:AB1350)</f>
        <v>0.2248823298501712</v>
      </c>
      <c r="AG1345" s="11">
        <f t="shared" ref="AG1345" si="3617">AVERAGE(G1345:G1350)</f>
        <v>6.95</v>
      </c>
      <c r="AH1345" s="11" t="e">
        <f t="shared" ref="AH1345" si="3618">AVERAGE(AC1345:AC1350)</f>
        <v>#DIV/0!</v>
      </c>
      <c r="AI1345" s="11">
        <f t="shared" ref="AI1345" si="3619">AVERAGE(T1345:T1350)</f>
        <v>53.283333333333331</v>
      </c>
      <c r="AJ1345" s="11">
        <f t="shared" ref="AJ1345" si="3620">SUMIF(H1345:H1350,"&gt;0",H1345:H1350)</f>
        <v>0.08</v>
      </c>
      <c r="AK1345" s="17">
        <f t="shared" ref="AK1345" si="3621">SUM(AA1345:AA1350)/60</f>
        <v>0</v>
      </c>
      <c r="AL1345" s="17">
        <f t="shared" ref="AL1345" si="3622">SUM(V1345:V1350)</f>
        <v>151873</v>
      </c>
      <c r="AM1345" s="17">
        <f t="shared" ref="AM1345" si="3623">AVERAGE(W1345:W1350)</f>
        <v>42.333333333333336</v>
      </c>
      <c r="AN1345" s="11">
        <f t="shared" ref="AN1345" si="3624">AVERAGE(I1345:I1350)</f>
        <v>3.1</v>
      </c>
      <c r="AO1345" s="11">
        <f t="shared" ref="AO1345" si="3625">MAX(K1345:K1350)</f>
        <v>4.0999999999999996</v>
      </c>
      <c r="AP1345" s="13" t="str">
        <f t="shared" ref="AP1345" ca="1" si="3626">INDIRECT(ADDRESS(MATCH(AO1345,K1345:K1350,0)+A1345-1,12))</f>
        <v>NNE</v>
      </c>
      <c r="AQ1345" s="13">
        <f t="shared" ref="AQ1345" ca="1" si="3627">INDIRECT(ADDRESS(MATCH(AO1345,K1345:K1350,0)+A1345-1,13))</f>
        <v>0.30837962962962961</v>
      </c>
      <c r="AR1345" s="11">
        <f t="shared" ref="AR1345" si="3628">MAX(N1345:N1350)</f>
        <v>8.1999999999999993</v>
      </c>
      <c r="AS1345" s="13" t="str">
        <f t="shared" ref="AS1345" ca="1" si="3629">INDIRECT(ADDRESS(MATCH(AR1345,N1345:N1350,0)+A1345-1,15))</f>
        <v>N</v>
      </c>
      <c r="AT1345" s="13">
        <f t="shared" ref="AT1345" ca="1" si="3630">INDIRECT(ADDRESS(MATCH(AR1345,N1345:N1350,0)+A1345-1,16))</f>
        <v>0.30611111111111111</v>
      </c>
    </row>
    <row r="1346" spans="1:46">
      <c r="A1346" s="11">
        <v>1346</v>
      </c>
      <c r="B1346" s="57">
        <v>44936</v>
      </c>
      <c r="C1346" s="54">
        <v>0.2986111111111111</v>
      </c>
      <c r="D1346" s="53">
        <v>6.2</v>
      </c>
      <c r="E1346" s="53">
        <v>12.7</v>
      </c>
      <c r="F1346" s="53">
        <v>0</v>
      </c>
      <c r="G1346" s="53">
        <v>7</v>
      </c>
      <c r="H1346" s="53">
        <v>2E-3</v>
      </c>
      <c r="I1346" s="53">
        <v>3</v>
      </c>
      <c r="J1346" s="53" t="s">
        <v>147</v>
      </c>
      <c r="K1346" s="53">
        <v>3</v>
      </c>
      <c r="L1346" s="53" t="s">
        <v>147</v>
      </c>
      <c r="M1346" s="54">
        <v>0.29850694444444442</v>
      </c>
      <c r="N1346" s="53">
        <v>8</v>
      </c>
      <c r="O1346" s="53" t="s">
        <v>147</v>
      </c>
      <c r="P1346" s="54">
        <v>0.29748842592592589</v>
      </c>
      <c r="Q1346" s="53">
        <v>3.5</v>
      </c>
      <c r="R1346" s="53" t="s">
        <v>147</v>
      </c>
      <c r="S1346" s="53">
        <v>1.2</v>
      </c>
      <c r="T1346" s="53">
        <v>52</v>
      </c>
      <c r="U1346" s="53">
        <v>10</v>
      </c>
      <c r="V1346" s="53">
        <v>4587</v>
      </c>
      <c r="W1346" s="53">
        <v>8</v>
      </c>
      <c r="X1346" s="53">
        <v>0.56299999999999994</v>
      </c>
      <c r="Y1346" s="53">
        <v>18.22</v>
      </c>
      <c r="Z1346" s="11">
        <f t="shared" si="3468"/>
        <v>1.2000000000000002</v>
      </c>
      <c r="AA1346" s="11">
        <f t="shared" si="3469"/>
        <v>0</v>
      </c>
      <c r="AB1346" s="53">
        <f t="shared" si="3470"/>
        <v>0.22506090512047727</v>
      </c>
      <c r="AC1346" s="63" t="s">
        <v>204</v>
      </c>
    </row>
    <row r="1347" spans="1:46">
      <c r="A1347" s="11">
        <v>1347</v>
      </c>
      <c r="B1347" s="57">
        <v>44936</v>
      </c>
      <c r="C1347" s="54">
        <v>0.30555555555555552</v>
      </c>
      <c r="D1347" s="53">
        <v>6.2</v>
      </c>
      <c r="E1347" s="53">
        <v>12.7</v>
      </c>
      <c r="F1347" s="53">
        <v>0</v>
      </c>
      <c r="G1347" s="53">
        <v>7.1</v>
      </c>
      <c r="H1347" s="53">
        <v>7.0000000000000001E-3</v>
      </c>
      <c r="I1347" s="53">
        <v>3.8</v>
      </c>
      <c r="J1347" s="53" t="s">
        <v>149</v>
      </c>
      <c r="K1347" s="53">
        <v>3.8</v>
      </c>
      <c r="L1347" s="53" t="s">
        <v>149</v>
      </c>
      <c r="M1347" s="54">
        <v>0.30555555555555552</v>
      </c>
      <c r="N1347" s="53">
        <v>8</v>
      </c>
      <c r="O1347" s="53" t="s">
        <v>162</v>
      </c>
      <c r="P1347" s="54">
        <v>0.30526620370370372</v>
      </c>
      <c r="Q1347" s="53">
        <v>4.7</v>
      </c>
      <c r="R1347" s="53" t="s">
        <v>162</v>
      </c>
      <c r="S1347" s="53">
        <v>1.2</v>
      </c>
      <c r="T1347" s="53">
        <v>48.2</v>
      </c>
      <c r="U1347" s="53">
        <v>35</v>
      </c>
      <c r="V1347" s="53">
        <v>13078</v>
      </c>
      <c r="W1347" s="53">
        <v>22</v>
      </c>
      <c r="X1347" s="53">
        <v>0.56200000000000006</v>
      </c>
      <c r="Y1347" s="53">
        <v>18.21</v>
      </c>
      <c r="Z1347" s="11">
        <f t="shared" si="3468"/>
        <v>4.2</v>
      </c>
      <c r="AA1347" s="11">
        <f t="shared" si="3469"/>
        <v>0</v>
      </c>
      <c r="AB1347" s="53">
        <f t="shared" si="3470"/>
        <v>0.22452517930955912</v>
      </c>
      <c r="AC1347" s="63" t="s">
        <v>204</v>
      </c>
    </row>
    <row r="1348" spans="1:46">
      <c r="A1348" s="11">
        <v>1348</v>
      </c>
      <c r="B1348" s="57">
        <v>44936</v>
      </c>
      <c r="C1348" s="54">
        <v>0.3125</v>
      </c>
      <c r="D1348" s="53">
        <v>6.2</v>
      </c>
      <c r="E1348" s="53">
        <v>12.8</v>
      </c>
      <c r="F1348" s="53">
        <v>0</v>
      </c>
      <c r="G1348" s="53">
        <v>6.9</v>
      </c>
      <c r="H1348" s="53">
        <v>1.6E-2</v>
      </c>
      <c r="I1348" s="53">
        <v>3</v>
      </c>
      <c r="J1348" s="53" t="s">
        <v>149</v>
      </c>
      <c r="K1348" s="53">
        <v>4.0999999999999996</v>
      </c>
      <c r="L1348" s="53" t="s">
        <v>149</v>
      </c>
      <c r="M1348" s="54">
        <v>0.30837962962962961</v>
      </c>
      <c r="N1348" s="53">
        <v>8.1999999999999993</v>
      </c>
      <c r="O1348" s="53" t="s">
        <v>162</v>
      </c>
      <c r="P1348" s="54">
        <v>0.30611111111111111</v>
      </c>
      <c r="Q1348" s="53">
        <v>3.2</v>
      </c>
      <c r="R1348" s="53" t="s">
        <v>149</v>
      </c>
      <c r="S1348" s="53">
        <v>1.2</v>
      </c>
      <c r="T1348" s="53">
        <v>54.1</v>
      </c>
      <c r="U1348" s="53">
        <v>68</v>
      </c>
      <c r="V1348" s="53">
        <v>30376</v>
      </c>
      <c r="W1348" s="53">
        <v>51</v>
      </c>
      <c r="X1348" s="53">
        <v>0.56299999999999994</v>
      </c>
      <c r="Y1348" s="53">
        <v>18.28</v>
      </c>
      <c r="Z1348" s="11">
        <f t="shared" si="3468"/>
        <v>9.6000000000000014</v>
      </c>
      <c r="AA1348" s="11">
        <f t="shared" si="3469"/>
        <v>0</v>
      </c>
      <c r="AB1348" s="53">
        <f t="shared" si="3470"/>
        <v>0.22506090512047727</v>
      </c>
      <c r="AC1348" s="63" t="s">
        <v>204</v>
      </c>
    </row>
    <row r="1349" spans="1:46">
      <c r="A1349" s="11">
        <v>1349</v>
      </c>
      <c r="B1349" s="57">
        <v>44936</v>
      </c>
      <c r="C1349" s="54">
        <v>0.31944444444444448</v>
      </c>
      <c r="D1349" s="53">
        <v>6.3</v>
      </c>
      <c r="E1349" s="53">
        <v>12.9</v>
      </c>
      <c r="F1349" s="53">
        <v>0</v>
      </c>
      <c r="G1349" s="53">
        <v>7</v>
      </c>
      <c r="H1349" s="53">
        <v>2.7E-2</v>
      </c>
      <c r="I1349" s="53">
        <v>2.9</v>
      </c>
      <c r="J1349" s="53" t="s">
        <v>149</v>
      </c>
      <c r="K1349" s="53">
        <v>3</v>
      </c>
      <c r="L1349" s="53" t="s">
        <v>149</v>
      </c>
      <c r="M1349" s="54">
        <v>0.3190162037037037</v>
      </c>
      <c r="N1349" s="53">
        <v>5.8</v>
      </c>
      <c r="O1349" s="53" t="s">
        <v>149</v>
      </c>
      <c r="P1349" s="54">
        <v>0.31744212962962964</v>
      </c>
      <c r="Q1349" s="53">
        <v>2.1</v>
      </c>
      <c r="R1349" s="53" t="s">
        <v>149</v>
      </c>
      <c r="S1349" s="53">
        <v>0.7</v>
      </c>
      <c r="T1349" s="53">
        <v>51.4</v>
      </c>
      <c r="U1349" s="53">
        <v>91</v>
      </c>
      <c r="V1349" s="53">
        <v>48850</v>
      </c>
      <c r="W1349" s="53">
        <v>81</v>
      </c>
      <c r="X1349" s="53">
        <v>0.56299999999999994</v>
      </c>
      <c r="Y1349" s="53">
        <v>18.25</v>
      </c>
      <c r="Z1349" s="11">
        <f t="shared" si="3468"/>
        <v>16.2</v>
      </c>
      <c r="AA1349" s="11">
        <f t="shared" si="3469"/>
        <v>0</v>
      </c>
      <c r="AB1349" s="53">
        <f t="shared" si="3470"/>
        <v>0.22506090512047727</v>
      </c>
      <c r="AC1349" s="63" t="s">
        <v>204</v>
      </c>
    </row>
    <row r="1350" spans="1:46">
      <c r="A1350" s="11">
        <v>1350</v>
      </c>
      <c r="B1350" s="57">
        <v>44936</v>
      </c>
      <c r="C1350" s="54">
        <v>0.3263888888888889</v>
      </c>
      <c r="D1350" s="53">
        <v>6.5</v>
      </c>
      <c r="E1350" s="53">
        <v>13</v>
      </c>
      <c r="F1350" s="53">
        <v>0</v>
      </c>
      <c r="G1350" s="53">
        <v>7.1</v>
      </c>
      <c r="H1350" s="53">
        <v>2.8000000000000001E-2</v>
      </c>
      <c r="I1350" s="53">
        <v>3</v>
      </c>
      <c r="J1350" s="53" t="s">
        <v>149</v>
      </c>
      <c r="K1350" s="53">
        <v>3</v>
      </c>
      <c r="L1350" s="53" t="s">
        <v>149</v>
      </c>
      <c r="M1350" s="54">
        <v>0.32388888888888889</v>
      </c>
      <c r="N1350" s="53">
        <v>7.3</v>
      </c>
      <c r="O1350" s="53" t="s">
        <v>162</v>
      </c>
      <c r="P1350" s="54">
        <v>0.32550925925925928</v>
      </c>
      <c r="Q1350" s="53">
        <v>3.2</v>
      </c>
      <c r="R1350" s="53" t="s">
        <v>147</v>
      </c>
      <c r="S1350" s="53">
        <v>1</v>
      </c>
      <c r="T1350" s="53">
        <v>52.5</v>
      </c>
      <c r="U1350" s="53">
        <v>106</v>
      </c>
      <c r="V1350" s="53">
        <v>53276</v>
      </c>
      <c r="W1350" s="53">
        <v>89</v>
      </c>
      <c r="X1350" s="53">
        <v>0.56200000000000006</v>
      </c>
      <c r="Y1350" s="53">
        <v>18.260000000000002</v>
      </c>
      <c r="Z1350" s="11">
        <f t="shared" si="3468"/>
        <v>16.8</v>
      </c>
      <c r="AA1350" s="11">
        <f t="shared" si="3469"/>
        <v>0</v>
      </c>
      <c r="AB1350" s="53">
        <f t="shared" si="3470"/>
        <v>0.22452517930955912</v>
      </c>
      <c r="AC1350" s="63" t="s">
        <v>204</v>
      </c>
    </row>
    <row r="1351" spans="1:46">
      <c r="A1351" s="11">
        <v>1351</v>
      </c>
      <c r="B1351" s="57">
        <v>44936</v>
      </c>
      <c r="C1351" s="54">
        <v>0.33333333333333331</v>
      </c>
      <c r="D1351" s="53">
        <v>6.7</v>
      </c>
      <c r="E1351" s="53">
        <v>13.4</v>
      </c>
      <c r="F1351" s="53">
        <v>0</v>
      </c>
      <c r="G1351" s="53">
        <v>7.3</v>
      </c>
      <c r="H1351" s="53">
        <v>4.8000000000000001E-2</v>
      </c>
      <c r="I1351" s="53">
        <v>3.2</v>
      </c>
      <c r="J1351" s="53" t="s">
        <v>149</v>
      </c>
      <c r="K1351" s="53">
        <v>3.2</v>
      </c>
      <c r="L1351" s="53" t="s">
        <v>149</v>
      </c>
      <c r="M1351" s="54">
        <v>0.32906249999999998</v>
      </c>
      <c r="N1351" s="53">
        <v>5.9</v>
      </c>
      <c r="O1351" s="53" t="s">
        <v>149</v>
      </c>
      <c r="P1351" s="54">
        <v>0.33292824074074073</v>
      </c>
      <c r="Q1351" s="53">
        <v>4.3</v>
      </c>
      <c r="R1351" s="53" t="s">
        <v>149</v>
      </c>
      <c r="S1351" s="53">
        <v>0.8</v>
      </c>
      <c r="T1351" s="53">
        <v>51.2</v>
      </c>
      <c r="U1351" s="53">
        <v>219</v>
      </c>
      <c r="V1351" s="53">
        <v>89852</v>
      </c>
      <c r="W1351" s="53">
        <v>150</v>
      </c>
      <c r="X1351" s="53">
        <v>0.56200000000000006</v>
      </c>
      <c r="Y1351" s="53">
        <v>18.41</v>
      </c>
      <c r="Z1351" s="11">
        <f t="shared" si="3468"/>
        <v>28.800000000000004</v>
      </c>
      <c r="AA1351" s="11">
        <f t="shared" si="3469"/>
        <v>0</v>
      </c>
      <c r="AB1351" s="53">
        <f t="shared" si="3470"/>
        <v>0.22452517930955912</v>
      </c>
      <c r="AC1351" s="63" t="s">
        <v>204</v>
      </c>
      <c r="AE1351" s="11">
        <f t="shared" ref="AE1351" si="3631">SUM(F1351:F1356)</f>
        <v>0</v>
      </c>
      <c r="AF1351" s="11">
        <f t="shared" ref="AF1351" si="3632">AVERAGE(AB1351:AB1356)</f>
        <v>0.22452517930955909</v>
      </c>
      <c r="AG1351" s="11">
        <f t="shared" ref="AG1351" si="3633">AVERAGE(G1351:G1356)</f>
        <v>7.583333333333333</v>
      </c>
      <c r="AH1351" s="11" t="e">
        <f t="shared" ref="AH1351" si="3634">AVERAGE(AC1351:AC1356)</f>
        <v>#DIV/0!</v>
      </c>
      <c r="AI1351" s="11">
        <f t="shared" ref="AI1351" si="3635">AVERAGE(T1351:T1356)</f>
        <v>47.949999999999996</v>
      </c>
      <c r="AJ1351" s="11">
        <f t="shared" ref="AJ1351" si="3636">SUMIF(H1351:H1356,"&gt;0",H1351:H1356)</f>
        <v>0.70300000000000007</v>
      </c>
      <c r="AK1351" s="17">
        <f t="shared" ref="AK1351" si="3637">SUM(AA1351:AA1356)/60</f>
        <v>0</v>
      </c>
      <c r="AL1351" s="17">
        <f t="shared" ref="AL1351" si="3638">SUM(V1351:V1356)</f>
        <v>1355026</v>
      </c>
      <c r="AM1351" s="17">
        <f t="shared" ref="AM1351" si="3639">AVERAGE(W1351:W1356)</f>
        <v>376.5</v>
      </c>
      <c r="AN1351" s="11">
        <f t="shared" ref="AN1351" si="3640">AVERAGE(I1351:I1356)</f>
        <v>3.2666666666666671</v>
      </c>
      <c r="AO1351" s="11">
        <f t="shared" ref="AO1351" si="3641">MAX(K1351:K1356)</f>
        <v>3.5</v>
      </c>
      <c r="AP1351" s="13" t="str">
        <f t="shared" ref="AP1351" ca="1" si="3642">INDIRECT(ADDRESS(MATCH(AO1351,K1351:K1356,0)+A1351-1,12))</f>
        <v>NNE</v>
      </c>
      <c r="AQ1351" s="13">
        <f t="shared" ref="AQ1351" ca="1" si="3643">INDIRECT(ADDRESS(MATCH(AO1351,K1351:K1356,0)+A1351-1,13))</f>
        <v>0.35333333333333333</v>
      </c>
      <c r="AR1351" s="11">
        <f t="shared" ref="AR1351" si="3644">MAX(N1351:N1356)</f>
        <v>7.5</v>
      </c>
      <c r="AS1351" s="13" t="str">
        <f t="shared" ref="AS1351" ca="1" si="3645">INDIRECT(ADDRESS(MATCH(AR1351,N1351:N1356,0)+A1351-1,15))</f>
        <v>N</v>
      </c>
      <c r="AT1351" s="13">
        <f t="shared" ref="AT1351" ca="1" si="3646">INDIRECT(ADDRESS(MATCH(AR1351,N1351:N1356,0)+A1351-1,16))</f>
        <v>0.35030092592592593</v>
      </c>
    </row>
    <row r="1352" spans="1:46">
      <c r="A1352" s="11">
        <v>1352</v>
      </c>
      <c r="B1352" s="57">
        <v>44936</v>
      </c>
      <c r="C1352" s="54">
        <v>0.34027777777777773</v>
      </c>
      <c r="D1352" s="53">
        <v>6.9</v>
      </c>
      <c r="E1352" s="53">
        <v>14.1</v>
      </c>
      <c r="F1352" s="53">
        <v>0</v>
      </c>
      <c r="G1352" s="53">
        <v>7.6</v>
      </c>
      <c r="H1352" s="53">
        <v>9.9000000000000005E-2</v>
      </c>
      <c r="I1352" s="53">
        <v>3.2</v>
      </c>
      <c r="J1352" s="53" t="s">
        <v>149</v>
      </c>
      <c r="K1352" s="53">
        <v>3.4</v>
      </c>
      <c r="L1352" s="53" t="s">
        <v>149</v>
      </c>
      <c r="M1352" s="54">
        <v>0.33862268518518518</v>
      </c>
      <c r="N1352" s="53">
        <v>6</v>
      </c>
      <c r="O1352" s="53" t="s">
        <v>162</v>
      </c>
      <c r="P1352" s="54">
        <v>0.33940972222222227</v>
      </c>
      <c r="Q1352" s="53">
        <v>3.3</v>
      </c>
      <c r="R1352" s="53" t="s">
        <v>149</v>
      </c>
      <c r="S1352" s="53">
        <v>0.9</v>
      </c>
      <c r="T1352" s="53">
        <v>49.3</v>
      </c>
      <c r="U1352" s="53">
        <v>340</v>
      </c>
      <c r="V1352" s="53">
        <v>181046</v>
      </c>
      <c r="W1352" s="53">
        <v>302</v>
      </c>
      <c r="X1352" s="53">
        <v>0.56200000000000006</v>
      </c>
      <c r="Y1352" s="53">
        <v>18.55</v>
      </c>
      <c r="Z1352" s="11">
        <f t="shared" ref="Z1352:Z1415" si="3647">H1352*3.6/(60)*10*10^3</f>
        <v>59.400000000000006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0.22452517930955912</v>
      </c>
      <c r="AC1352" s="63" t="s">
        <v>204</v>
      </c>
    </row>
    <row r="1353" spans="1:46">
      <c r="A1353" s="11">
        <v>1353</v>
      </c>
      <c r="B1353" s="57">
        <v>44936</v>
      </c>
      <c r="C1353" s="54">
        <v>0.34722222222222227</v>
      </c>
      <c r="D1353" s="53">
        <v>7.4</v>
      </c>
      <c r="E1353" s="53">
        <v>14.7</v>
      </c>
      <c r="F1353" s="53">
        <v>0</v>
      </c>
      <c r="G1353" s="53">
        <v>7.7</v>
      </c>
      <c r="H1353" s="53">
        <v>0.122</v>
      </c>
      <c r="I1353" s="53">
        <v>3.2</v>
      </c>
      <c r="J1353" s="53" t="s">
        <v>149</v>
      </c>
      <c r="K1353" s="53">
        <v>3.4</v>
      </c>
      <c r="L1353" s="53" t="s">
        <v>149</v>
      </c>
      <c r="M1353" s="54">
        <v>0.34350694444444446</v>
      </c>
      <c r="N1353" s="53">
        <v>6.6</v>
      </c>
      <c r="O1353" s="53" t="s">
        <v>162</v>
      </c>
      <c r="P1353" s="54">
        <v>0.34206018518518522</v>
      </c>
      <c r="Q1353" s="53">
        <v>2.5</v>
      </c>
      <c r="R1353" s="53" t="s">
        <v>147</v>
      </c>
      <c r="S1353" s="53">
        <v>1.1000000000000001</v>
      </c>
      <c r="T1353" s="53">
        <v>48.1</v>
      </c>
      <c r="U1353" s="53">
        <v>407</v>
      </c>
      <c r="V1353" s="53">
        <v>229502</v>
      </c>
      <c r="W1353" s="53">
        <v>383</v>
      </c>
      <c r="X1353" s="53">
        <v>0.56200000000000006</v>
      </c>
      <c r="Y1353" s="53">
        <v>18.63</v>
      </c>
      <c r="Z1353" s="11">
        <f t="shared" si="3647"/>
        <v>73.199999999999989</v>
      </c>
      <c r="AA1353" s="11">
        <f t="shared" si="3648"/>
        <v>0</v>
      </c>
      <c r="AB1353" s="53">
        <f t="shared" si="3649"/>
        <v>0.22452517930955912</v>
      </c>
      <c r="AC1353" s="63" t="s">
        <v>204</v>
      </c>
    </row>
    <row r="1354" spans="1:46">
      <c r="A1354" s="11">
        <v>1354</v>
      </c>
      <c r="B1354" s="57">
        <v>44936</v>
      </c>
      <c r="C1354" s="54">
        <v>0.35416666666666669</v>
      </c>
      <c r="D1354" s="53">
        <v>8</v>
      </c>
      <c r="E1354" s="53">
        <v>14.7</v>
      </c>
      <c r="F1354" s="53">
        <v>0</v>
      </c>
      <c r="G1354" s="53">
        <v>7.6</v>
      </c>
      <c r="H1354" s="53">
        <v>0.128</v>
      </c>
      <c r="I1354" s="53">
        <v>3.4</v>
      </c>
      <c r="J1354" s="53" t="s">
        <v>149</v>
      </c>
      <c r="K1354" s="53">
        <v>3.5</v>
      </c>
      <c r="L1354" s="53" t="s">
        <v>149</v>
      </c>
      <c r="M1354" s="54">
        <v>0.35333333333333333</v>
      </c>
      <c r="N1354" s="53">
        <v>7.5</v>
      </c>
      <c r="O1354" s="53" t="s">
        <v>162</v>
      </c>
      <c r="P1354" s="54">
        <v>0.35030092592592593</v>
      </c>
      <c r="Q1354" s="53">
        <v>3.2</v>
      </c>
      <c r="R1354" s="53" t="s">
        <v>150</v>
      </c>
      <c r="S1354" s="53">
        <v>1.2</v>
      </c>
      <c r="T1354" s="53">
        <v>46.9</v>
      </c>
      <c r="U1354" s="53">
        <v>433</v>
      </c>
      <c r="V1354" s="53">
        <v>249952</v>
      </c>
      <c r="W1354" s="53">
        <v>417</v>
      </c>
      <c r="X1354" s="53">
        <v>0.56200000000000006</v>
      </c>
      <c r="Y1354" s="53">
        <v>18.63</v>
      </c>
      <c r="Z1354" s="11">
        <f t="shared" si="3647"/>
        <v>76.800000000000011</v>
      </c>
      <c r="AA1354" s="11">
        <f t="shared" si="3648"/>
        <v>0</v>
      </c>
      <c r="AB1354" s="53">
        <f t="shared" si="3649"/>
        <v>0.22452517930955912</v>
      </c>
      <c r="AC1354" s="63" t="s">
        <v>204</v>
      </c>
    </row>
    <row r="1355" spans="1:46">
      <c r="A1355" s="11">
        <v>1355</v>
      </c>
      <c r="B1355" s="57">
        <v>44936</v>
      </c>
      <c r="C1355" s="54">
        <v>0.3611111111111111</v>
      </c>
      <c r="D1355" s="53">
        <v>8.6999999999999993</v>
      </c>
      <c r="E1355" s="53">
        <v>14.7</v>
      </c>
      <c r="F1355" s="53">
        <v>0</v>
      </c>
      <c r="G1355" s="53">
        <v>7.6</v>
      </c>
      <c r="H1355" s="53">
        <v>0.14299999999999999</v>
      </c>
      <c r="I1355" s="53">
        <v>3.2</v>
      </c>
      <c r="J1355" s="53" t="s">
        <v>147</v>
      </c>
      <c r="K1355" s="53">
        <v>3.4</v>
      </c>
      <c r="L1355" s="53" t="s">
        <v>149</v>
      </c>
      <c r="M1355" s="54">
        <v>0.35424768518518518</v>
      </c>
      <c r="N1355" s="53">
        <v>5.8</v>
      </c>
      <c r="O1355" s="53" t="s">
        <v>149</v>
      </c>
      <c r="P1355" s="54">
        <v>0.36094907407407412</v>
      </c>
      <c r="Q1355" s="53">
        <v>3.1</v>
      </c>
      <c r="R1355" s="53" t="s">
        <v>162</v>
      </c>
      <c r="S1355" s="53">
        <v>1</v>
      </c>
      <c r="T1355" s="53">
        <v>45.4</v>
      </c>
      <c r="U1355" s="53">
        <v>500</v>
      </c>
      <c r="V1355" s="53">
        <v>282232</v>
      </c>
      <c r="W1355" s="53">
        <v>470</v>
      </c>
      <c r="X1355" s="53">
        <v>0.56200000000000006</v>
      </c>
      <c r="Y1355" s="53">
        <v>18.64</v>
      </c>
      <c r="Z1355" s="11">
        <f t="shared" si="3647"/>
        <v>85.799999999999983</v>
      </c>
      <c r="AA1355" s="11">
        <f t="shared" si="3648"/>
        <v>0</v>
      </c>
      <c r="AB1355" s="53">
        <f t="shared" si="3649"/>
        <v>0.22452517930955912</v>
      </c>
      <c r="AC1355" s="63" t="s">
        <v>204</v>
      </c>
    </row>
    <row r="1356" spans="1:46">
      <c r="A1356" s="11">
        <v>1356</v>
      </c>
      <c r="B1356" s="57">
        <v>44936</v>
      </c>
      <c r="C1356" s="54">
        <v>0.36805555555555558</v>
      </c>
      <c r="D1356" s="53">
        <v>9.4</v>
      </c>
      <c r="E1356" s="53">
        <v>14.6</v>
      </c>
      <c r="F1356" s="53">
        <v>0</v>
      </c>
      <c r="G1356" s="53">
        <v>7.7</v>
      </c>
      <c r="H1356" s="53">
        <v>0.16300000000000001</v>
      </c>
      <c r="I1356" s="53">
        <v>3.4</v>
      </c>
      <c r="J1356" s="53" t="s">
        <v>149</v>
      </c>
      <c r="K1356" s="53">
        <v>3.5</v>
      </c>
      <c r="L1356" s="53" t="s">
        <v>149</v>
      </c>
      <c r="M1356" s="54">
        <v>0.36785879629629631</v>
      </c>
      <c r="N1356" s="53">
        <v>7.1</v>
      </c>
      <c r="O1356" s="53" t="s">
        <v>149</v>
      </c>
      <c r="P1356" s="54">
        <v>0.36677083333333332</v>
      </c>
      <c r="Q1356" s="53">
        <v>3.8</v>
      </c>
      <c r="R1356" s="53" t="s">
        <v>147</v>
      </c>
      <c r="S1356" s="53">
        <v>1.1000000000000001</v>
      </c>
      <c r="T1356" s="53">
        <v>46.8</v>
      </c>
      <c r="U1356" s="53">
        <v>583</v>
      </c>
      <c r="V1356" s="53">
        <v>322442</v>
      </c>
      <c r="W1356" s="53">
        <v>537</v>
      </c>
      <c r="X1356" s="53">
        <v>0.56200000000000006</v>
      </c>
      <c r="Y1356" s="53">
        <v>18.600000000000001</v>
      </c>
      <c r="Z1356" s="11">
        <f t="shared" si="3647"/>
        <v>97.8</v>
      </c>
      <c r="AA1356" s="11">
        <f t="shared" si="3648"/>
        <v>0</v>
      </c>
      <c r="AB1356" s="53">
        <f t="shared" si="3649"/>
        <v>0.22452517930955912</v>
      </c>
      <c r="AC1356" s="63" t="s">
        <v>204</v>
      </c>
    </row>
    <row r="1357" spans="1:46">
      <c r="A1357" s="11">
        <v>1357</v>
      </c>
      <c r="B1357" s="57">
        <v>44936</v>
      </c>
      <c r="C1357" s="54">
        <v>0.375</v>
      </c>
      <c r="D1357" s="53">
        <v>10</v>
      </c>
      <c r="E1357" s="53">
        <v>14.6</v>
      </c>
      <c r="F1357" s="53">
        <v>0</v>
      </c>
      <c r="G1357" s="53">
        <v>8.1999999999999993</v>
      </c>
      <c r="H1357" s="53">
        <v>0.20100000000000001</v>
      </c>
      <c r="I1357" s="53">
        <v>3.2</v>
      </c>
      <c r="J1357" s="53" t="s">
        <v>149</v>
      </c>
      <c r="K1357" s="53">
        <v>3.5</v>
      </c>
      <c r="L1357" s="53" t="s">
        <v>149</v>
      </c>
      <c r="M1357" s="54">
        <v>0.36950231481481483</v>
      </c>
      <c r="N1357" s="53">
        <v>7.9</v>
      </c>
      <c r="O1357" s="53" t="s">
        <v>147</v>
      </c>
      <c r="P1357" s="54">
        <v>0.36936342592592591</v>
      </c>
      <c r="Q1357" s="53">
        <v>3.6</v>
      </c>
      <c r="R1357" s="53" t="s">
        <v>149</v>
      </c>
      <c r="S1357" s="53">
        <v>1.3</v>
      </c>
      <c r="T1357" s="53">
        <v>45.5</v>
      </c>
      <c r="U1357" s="53">
        <v>724</v>
      </c>
      <c r="V1357" s="53">
        <v>399011</v>
      </c>
      <c r="W1357" s="53">
        <v>665</v>
      </c>
      <c r="X1357" s="53">
        <v>0.56200000000000006</v>
      </c>
      <c r="Y1357" s="53">
        <v>18.62</v>
      </c>
      <c r="Z1357" s="11">
        <f t="shared" si="3647"/>
        <v>120.6</v>
      </c>
      <c r="AA1357" s="11">
        <f t="shared" si="3648"/>
        <v>10</v>
      </c>
      <c r="AB1357" s="53">
        <f t="shared" si="3649"/>
        <v>0.22452517930955912</v>
      </c>
      <c r="AC1357" s="63" t="s">
        <v>204</v>
      </c>
      <c r="AE1357" s="11">
        <f t="shared" ref="AE1357" si="3650">SUM(F1357:F1362)</f>
        <v>0</v>
      </c>
      <c r="AF1357" s="11">
        <f t="shared" ref="AF1357" si="3651">AVERAGE(AB1357:AB1362)</f>
        <v>0.22434689428517818</v>
      </c>
      <c r="AG1357" s="11">
        <f t="shared" ref="AG1357" si="3652">AVERAGE(G1357:G1362)</f>
        <v>8.1333333333333329</v>
      </c>
      <c r="AH1357" s="11" t="e">
        <f t="shared" ref="AH1357" si="3653">AVERAGE(AC1357:AC1362)</f>
        <v>#DIV/0!</v>
      </c>
      <c r="AI1357" s="11">
        <f t="shared" ref="AI1357" si="3654">AVERAGE(T1357:T1362)</f>
        <v>43.65</v>
      </c>
      <c r="AJ1357" s="11">
        <f t="shared" ref="AJ1357" si="3655">SUMIF(H1357:H1362,"&gt;0",H1357:H1362)</f>
        <v>1.359</v>
      </c>
      <c r="AK1357" s="17">
        <f t="shared" ref="AK1357" si="3656">SUM(AA1357:AA1362)/60</f>
        <v>1</v>
      </c>
      <c r="AL1357" s="17">
        <f t="shared" ref="AL1357" si="3657">SUM(V1357:V1362)</f>
        <v>2679525</v>
      </c>
      <c r="AM1357" s="17">
        <f t="shared" ref="AM1357" si="3658">AVERAGE(W1357:W1362)</f>
        <v>744.33333333333337</v>
      </c>
      <c r="AN1357" s="11">
        <f t="shared" ref="AN1357" si="3659">AVERAGE(I1357:I1362)</f>
        <v>3.5499999999999994</v>
      </c>
      <c r="AO1357" s="11">
        <f t="shared" ref="AO1357" si="3660">MAX(K1357:K1362)</f>
        <v>4.4000000000000004</v>
      </c>
      <c r="AP1357" s="13" t="str">
        <f t="shared" ref="AP1357" ca="1" si="3661">INDIRECT(ADDRESS(MATCH(AO1357,K1357:K1362,0)+A1357-1,12))</f>
        <v>NNE</v>
      </c>
      <c r="AQ1357" s="13">
        <f t="shared" ref="AQ1357" ca="1" si="3662">INDIRECT(ADDRESS(MATCH(AO1357,K1357:K1362,0)+A1357-1,13))</f>
        <v>0.38409722222222226</v>
      </c>
      <c r="AR1357" s="11">
        <f t="shared" ref="AR1357" si="3663">MAX(N1357:N1362)</f>
        <v>9.4</v>
      </c>
      <c r="AS1357" s="13" t="str">
        <f t="shared" ref="AS1357" ca="1" si="3664">INDIRECT(ADDRESS(MATCH(AR1357,N1357:N1362,0)+A1357-1,15))</f>
        <v>NNE</v>
      </c>
      <c r="AT1357" s="13">
        <f t="shared" ref="AT1357" ca="1" si="3665">INDIRECT(ADDRESS(MATCH(AR1357,N1357:N1362,0)+A1357-1,16))</f>
        <v>0.38002314814814814</v>
      </c>
    </row>
    <row r="1358" spans="1:46">
      <c r="A1358" s="11">
        <v>1358</v>
      </c>
      <c r="B1358" s="57">
        <v>44936</v>
      </c>
      <c r="C1358" s="54">
        <v>0.38194444444444442</v>
      </c>
      <c r="D1358" s="53">
        <v>10.8</v>
      </c>
      <c r="E1358" s="53">
        <v>14.7</v>
      </c>
      <c r="F1358" s="53">
        <v>0</v>
      </c>
      <c r="G1358" s="53">
        <v>8</v>
      </c>
      <c r="H1358" s="53">
        <v>0.218</v>
      </c>
      <c r="I1358" s="53">
        <v>3.9</v>
      </c>
      <c r="J1358" s="53" t="s">
        <v>147</v>
      </c>
      <c r="K1358" s="53">
        <v>4</v>
      </c>
      <c r="L1358" s="53" t="s">
        <v>149</v>
      </c>
      <c r="M1358" s="54">
        <v>0.38093749999999998</v>
      </c>
      <c r="N1358" s="53">
        <v>9.4</v>
      </c>
      <c r="O1358" s="53" t="s">
        <v>149</v>
      </c>
      <c r="P1358" s="54">
        <v>0.38002314814814814</v>
      </c>
      <c r="Q1358" s="53">
        <v>3</v>
      </c>
      <c r="R1358" s="53" t="s">
        <v>149</v>
      </c>
      <c r="S1358" s="53">
        <v>1.4</v>
      </c>
      <c r="T1358" s="53">
        <v>44.6</v>
      </c>
      <c r="U1358" s="53">
        <v>709</v>
      </c>
      <c r="V1358" s="53">
        <v>429057</v>
      </c>
      <c r="W1358" s="53">
        <v>715</v>
      </c>
      <c r="X1358" s="53">
        <v>0.56200000000000006</v>
      </c>
      <c r="Y1358" s="53">
        <v>18.63</v>
      </c>
      <c r="Z1358" s="11">
        <f t="shared" si="3647"/>
        <v>130.80000000000004</v>
      </c>
      <c r="AA1358" s="11">
        <f t="shared" si="3648"/>
        <v>10</v>
      </c>
      <c r="AB1358" s="53">
        <f t="shared" si="3649"/>
        <v>0.22452517930955912</v>
      </c>
      <c r="AC1358" s="63" t="s">
        <v>204</v>
      </c>
    </row>
    <row r="1359" spans="1:46">
      <c r="A1359" s="11">
        <v>1359</v>
      </c>
      <c r="B1359" s="57">
        <v>44936</v>
      </c>
      <c r="C1359" s="54">
        <v>0.3888888888888889</v>
      </c>
      <c r="D1359" s="53">
        <v>11.4</v>
      </c>
      <c r="E1359" s="53">
        <v>14.6</v>
      </c>
      <c r="F1359" s="53">
        <v>0</v>
      </c>
      <c r="G1359" s="53">
        <v>8</v>
      </c>
      <c r="H1359" s="53">
        <v>0.21299999999999999</v>
      </c>
      <c r="I1359" s="53">
        <v>3.8</v>
      </c>
      <c r="J1359" s="53" t="s">
        <v>149</v>
      </c>
      <c r="K1359" s="53">
        <v>4.4000000000000004</v>
      </c>
      <c r="L1359" s="53" t="s">
        <v>149</v>
      </c>
      <c r="M1359" s="54">
        <v>0.38409722222222226</v>
      </c>
      <c r="N1359" s="53">
        <v>7.5</v>
      </c>
      <c r="O1359" s="53" t="s">
        <v>149</v>
      </c>
      <c r="P1359" s="54">
        <v>0.38215277777777779</v>
      </c>
      <c r="Q1359" s="53">
        <v>2.2999999999999998</v>
      </c>
      <c r="R1359" s="53" t="s">
        <v>147</v>
      </c>
      <c r="S1359" s="53">
        <v>1.3</v>
      </c>
      <c r="T1359" s="53">
        <v>43.4</v>
      </c>
      <c r="U1359" s="53">
        <v>743</v>
      </c>
      <c r="V1359" s="53">
        <v>405312</v>
      </c>
      <c r="W1359" s="53">
        <v>676</v>
      </c>
      <c r="X1359" s="53">
        <v>0.56200000000000006</v>
      </c>
      <c r="Y1359" s="53">
        <v>18.649999999999999</v>
      </c>
      <c r="Z1359" s="11">
        <f t="shared" si="3647"/>
        <v>127.80000000000003</v>
      </c>
      <c r="AA1359" s="11">
        <f t="shared" si="3648"/>
        <v>10</v>
      </c>
      <c r="AB1359" s="53">
        <f t="shared" si="3649"/>
        <v>0.22452517930955912</v>
      </c>
      <c r="AC1359" s="63" t="s">
        <v>204</v>
      </c>
    </row>
    <row r="1360" spans="1:46">
      <c r="A1360" s="11">
        <v>1360</v>
      </c>
      <c r="B1360" s="57">
        <v>44936</v>
      </c>
      <c r="C1360" s="54">
        <v>0.39583333333333331</v>
      </c>
      <c r="D1360" s="53">
        <v>11.9</v>
      </c>
      <c r="E1360" s="53">
        <v>14.6</v>
      </c>
      <c r="F1360" s="53">
        <v>0</v>
      </c>
      <c r="G1360" s="53">
        <v>8.1999999999999993</v>
      </c>
      <c r="H1360" s="53">
        <v>0.24099999999999999</v>
      </c>
      <c r="I1360" s="53">
        <v>3.5</v>
      </c>
      <c r="J1360" s="53" t="s">
        <v>147</v>
      </c>
      <c r="K1360" s="53">
        <v>3.8</v>
      </c>
      <c r="L1360" s="53" t="s">
        <v>149</v>
      </c>
      <c r="M1360" s="54">
        <v>0.38890046296296293</v>
      </c>
      <c r="N1360" s="53">
        <v>7.7</v>
      </c>
      <c r="O1360" s="53" t="s">
        <v>149</v>
      </c>
      <c r="P1360" s="54">
        <v>0.39335648148148145</v>
      </c>
      <c r="Q1360" s="53">
        <v>2.9</v>
      </c>
      <c r="R1360" s="53" t="s">
        <v>147</v>
      </c>
      <c r="S1360" s="53">
        <v>1.2</v>
      </c>
      <c r="T1360" s="53">
        <v>42.2</v>
      </c>
      <c r="U1360" s="53">
        <v>793</v>
      </c>
      <c r="V1360" s="53">
        <v>479528</v>
      </c>
      <c r="W1360" s="53">
        <v>799</v>
      </c>
      <c r="X1360" s="53">
        <v>0.56200000000000006</v>
      </c>
      <c r="Y1360" s="53">
        <v>18.649999999999999</v>
      </c>
      <c r="Z1360" s="11">
        <f t="shared" si="3647"/>
        <v>144.6</v>
      </c>
      <c r="AA1360" s="11">
        <f t="shared" si="3648"/>
        <v>10</v>
      </c>
      <c r="AB1360" s="53">
        <f t="shared" si="3649"/>
        <v>0.22452517930955912</v>
      </c>
      <c r="AC1360" s="63" t="s">
        <v>204</v>
      </c>
    </row>
    <row r="1361" spans="1:46">
      <c r="A1361" s="11">
        <v>1361</v>
      </c>
      <c r="B1361" s="57">
        <v>44936</v>
      </c>
      <c r="C1361" s="54">
        <v>0.40277777777777773</v>
      </c>
      <c r="D1361" s="53">
        <v>12.5</v>
      </c>
      <c r="E1361" s="53">
        <v>14.6</v>
      </c>
      <c r="F1361" s="53">
        <v>0</v>
      </c>
      <c r="G1361" s="53">
        <v>8.5</v>
      </c>
      <c r="H1361" s="53">
        <v>0.24199999999999999</v>
      </c>
      <c r="I1361" s="53">
        <v>2.7</v>
      </c>
      <c r="J1361" s="53" t="s">
        <v>147</v>
      </c>
      <c r="K1361" s="53">
        <v>3.6</v>
      </c>
      <c r="L1361" s="53" t="s">
        <v>147</v>
      </c>
      <c r="M1361" s="54">
        <v>0.39715277777777774</v>
      </c>
      <c r="N1361" s="53">
        <v>7.2</v>
      </c>
      <c r="O1361" s="53" t="s">
        <v>149</v>
      </c>
      <c r="P1361" s="54">
        <v>0.39844907407407404</v>
      </c>
      <c r="Q1361" s="53">
        <v>3.2</v>
      </c>
      <c r="R1361" s="53" t="s">
        <v>149</v>
      </c>
      <c r="S1361" s="53">
        <v>1.4</v>
      </c>
      <c r="T1361" s="53">
        <v>42.5</v>
      </c>
      <c r="U1361" s="53">
        <v>805</v>
      </c>
      <c r="V1361" s="53">
        <v>473690</v>
      </c>
      <c r="W1361" s="53">
        <v>789</v>
      </c>
      <c r="X1361" s="53">
        <v>0.56100000000000005</v>
      </c>
      <c r="Y1361" s="53">
        <v>18.66</v>
      </c>
      <c r="Z1361" s="11">
        <f t="shared" si="3647"/>
        <v>145.19999999999999</v>
      </c>
      <c r="AA1361" s="11">
        <f t="shared" si="3648"/>
        <v>10</v>
      </c>
      <c r="AB1361" s="53">
        <f t="shared" si="3649"/>
        <v>0.22399032423641635</v>
      </c>
      <c r="AC1361" s="63" t="s">
        <v>204</v>
      </c>
    </row>
    <row r="1362" spans="1:46">
      <c r="A1362" s="11">
        <v>1362</v>
      </c>
      <c r="B1362" s="57">
        <v>44936</v>
      </c>
      <c r="C1362" s="54">
        <v>0.40972222222222227</v>
      </c>
      <c r="D1362" s="53">
        <v>13</v>
      </c>
      <c r="E1362" s="53">
        <v>14.6</v>
      </c>
      <c r="F1362" s="53">
        <v>0</v>
      </c>
      <c r="G1362" s="53">
        <v>7.9</v>
      </c>
      <c r="H1362" s="53">
        <v>0.24399999999999999</v>
      </c>
      <c r="I1362" s="53">
        <v>4.2</v>
      </c>
      <c r="J1362" s="53" t="s">
        <v>147</v>
      </c>
      <c r="K1362" s="53">
        <v>4.2</v>
      </c>
      <c r="L1362" s="53" t="s">
        <v>147</v>
      </c>
      <c r="M1362" s="54">
        <v>0.40972222222222227</v>
      </c>
      <c r="N1362" s="53">
        <v>8.1999999999999993</v>
      </c>
      <c r="O1362" s="53" t="s">
        <v>149</v>
      </c>
      <c r="P1362" s="54">
        <v>0.4070023148148148</v>
      </c>
      <c r="Q1362" s="53">
        <v>7.5</v>
      </c>
      <c r="R1362" s="53" t="s">
        <v>149</v>
      </c>
      <c r="S1362" s="53">
        <v>1.4</v>
      </c>
      <c r="T1362" s="53">
        <v>43.7</v>
      </c>
      <c r="U1362" s="53">
        <v>835</v>
      </c>
      <c r="V1362" s="53">
        <v>492927</v>
      </c>
      <c r="W1362" s="53">
        <v>822</v>
      </c>
      <c r="X1362" s="53">
        <v>0.56100000000000005</v>
      </c>
      <c r="Y1362" s="53">
        <v>18.649999999999999</v>
      </c>
      <c r="Z1362" s="11">
        <f t="shared" si="3647"/>
        <v>146.39999999999998</v>
      </c>
      <c r="AA1362" s="11">
        <f t="shared" si="3648"/>
        <v>10</v>
      </c>
      <c r="AB1362" s="53">
        <f t="shared" si="3649"/>
        <v>0.22399032423641635</v>
      </c>
      <c r="AC1362" s="63" t="s">
        <v>204</v>
      </c>
    </row>
    <row r="1363" spans="1:46">
      <c r="A1363" s="11">
        <v>1363</v>
      </c>
      <c r="B1363" s="57">
        <v>44936</v>
      </c>
      <c r="C1363" s="54">
        <v>0.41666666666666669</v>
      </c>
      <c r="D1363" s="53">
        <v>13.2</v>
      </c>
      <c r="E1363" s="53">
        <v>14.6</v>
      </c>
      <c r="F1363" s="53">
        <v>0</v>
      </c>
      <c r="G1363" s="53">
        <v>8.1</v>
      </c>
      <c r="H1363" s="53">
        <v>0.252</v>
      </c>
      <c r="I1363" s="53">
        <v>5.0999999999999996</v>
      </c>
      <c r="J1363" s="53" t="s">
        <v>149</v>
      </c>
      <c r="K1363" s="53">
        <v>5.3</v>
      </c>
      <c r="L1363" s="53" t="s">
        <v>149</v>
      </c>
      <c r="M1363" s="54">
        <v>0.41516203703703702</v>
      </c>
      <c r="N1363" s="53">
        <v>8.3000000000000007</v>
      </c>
      <c r="O1363" s="53" t="s">
        <v>162</v>
      </c>
      <c r="P1363" s="54">
        <v>0.41363425925925923</v>
      </c>
      <c r="Q1363" s="53">
        <v>3.2</v>
      </c>
      <c r="R1363" s="53" t="s">
        <v>149</v>
      </c>
      <c r="S1363" s="53">
        <v>1.2</v>
      </c>
      <c r="T1363" s="53">
        <v>44</v>
      </c>
      <c r="U1363" s="53">
        <v>860</v>
      </c>
      <c r="V1363" s="53">
        <v>505274</v>
      </c>
      <c r="W1363" s="53">
        <v>842</v>
      </c>
      <c r="X1363" s="53">
        <v>0.56100000000000005</v>
      </c>
      <c r="Y1363" s="53">
        <v>18.649999999999999</v>
      </c>
      <c r="Z1363" s="11">
        <f t="shared" si="3647"/>
        <v>151.19999999999999</v>
      </c>
      <c r="AA1363" s="11">
        <f t="shared" si="3648"/>
        <v>10</v>
      </c>
      <c r="AB1363" s="53">
        <f t="shared" si="3649"/>
        <v>0.22399032423641635</v>
      </c>
      <c r="AC1363" s="63" t="s">
        <v>204</v>
      </c>
      <c r="AE1363" s="11">
        <f t="shared" ref="AE1363" si="3666">SUM(F1363:F1368)</f>
        <v>0</v>
      </c>
      <c r="AF1363" s="11">
        <f t="shared" ref="AF1363" si="3667">AVERAGE(AB1363:AB1368)</f>
        <v>0.22399032423641632</v>
      </c>
      <c r="AG1363" s="11">
        <f t="shared" ref="AG1363" si="3668">AVERAGE(G1363:G1368)</f>
        <v>8.7999999999999989</v>
      </c>
      <c r="AH1363" s="11" t="e">
        <f t="shared" ref="AH1363" si="3669">AVERAGE(AC1363:AC1368)</f>
        <v>#DIV/0!</v>
      </c>
      <c r="AI1363" s="11">
        <f t="shared" ref="AI1363" si="3670">AVERAGE(T1363:T1368)</f>
        <v>43.283333333333331</v>
      </c>
      <c r="AJ1363" s="11">
        <f t="shared" ref="AJ1363" si="3671">SUMIF(H1363:H1368,"&gt;0",H1363:H1368)</f>
        <v>1.6839999999999999</v>
      </c>
      <c r="AK1363" s="17">
        <f t="shared" ref="AK1363" si="3672">SUM(AA1363:AA1368)/60</f>
        <v>1</v>
      </c>
      <c r="AL1363" s="17">
        <f t="shared" ref="AL1363" si="3673">SUM(V1363:V1368)</f>
        <v>3363450</v>
      </c>
      <c r="AM1363" s="17">
        <f t="shared" ref="AM1363" si="3674">AVERAGE(W1363:W1368)</f>
        <v>934.16666666666663</v>
      </c>
      <c r="AN1363" s="11">
        <f t="shared" ref="AN1363" si="3675">AVERAGE(I1363:I1368)</f>
        <v>4.5166666666666666</v>
      </c>
      <c r="AO1363" s="11">
        <f t="shared" ref="AO1363" si="3676">MAX(K1363:K1368)</f>
        <v>5.6</v>
      </c>
      <c r="AP1363" s="13" t="str">
        <f t="shared" ref="AP1363" ca="1" si="3677">INDIRECT(ADDRESS(MATCH(AO1363,K1363:K1368,0)+A1363-1,12))</f>
        <v>N</v>
      </c>
      <c r="AQ1363" s="13">
        <f t="shared" ref="AQ1363" ca="1" si="3678">INDIRECT(ADDRESS(MATCH(AO1363,K1363:K1368,0)+A1363-1,13))</f>
        <v>0.43930555555555556</v>
      </c>
      <c r="AR1363" s="11">
        <f t="shared" ref="AR1363" si="3679">MAX(N1363:N1368)</f>
        <v>9.3000000000000007</v>
      </c>
      <c r="AS1363" s="13" t="str">
        <f t="shared" ref="AS1363" ca="1" si="3680">INDIRECT(ADDRESS(MATCH(AR1363,N1363:N1368,0)+A1363-1,15))</f>
        <v>N</v>
      </c>
      <c r="AT1363" s="13">
        <f t="shared" ref="AT1363" ca="1" si="3681">INDIRECT(ADDRESS(MATCH(AR1363,N1363:N1368,0)+A1363-1,16))</f>
        <v>0.43822916666666667</v>
      </c>
    </row>
    <row r="1364" spans="1:46">
      <c r="A1364" s="11">
        <v>1364</v>
      </c>
      <c r="B1364" s="57">
        <v>44936</v>
      </c>
      <c r="C1364" s="54">
        <v>0.4236111111111111</v>
      </c>
      <c r="D1364" s="53">
        <v>13.4</v>
      </c>
      <c r="E1364" s="53">
        <v>14.6</v>
      </c>
      <c r="F1364" s="53">
        <v>0</v>
      </c>
      <c r="G1364" s="53">
        <v>8.3000000000000007</v>
      </c>
      <c r="H1364" s="53">
        <v>0.26700000000000002</v>
      </c>
      <c r="I1364" s="53">
        <v>4.4000000000000004</v>
      </c>
      <c r="J1364" s="53" t="s">
        <v>149</v>
      </c>
      <c r="K1364" s="53">
        <v>5.0999999999999996</v>
      </c>
      <c r="L1364" s="53" t="s">
        <v>149</v>
      </c>
      <c r="M1364" s="54">
        <v>0.41667824074074072</v>
      </c>
      <c r="N1364" s="53">
        <v>7.7</v>
      </c>
      <c r="O1364" s="53" t="s">
        <v>149</v>
      </c>
      <c r="P1364" s="54">
        <v>0.41810185185185184</v>
      </c>
      <c r="Q1364" s="53">
        <v>3.7</v>
      </c>
      <c r="R1364" s="53" t="s">
        <v>149</v>
      </c>
      <c r="S1364" s="53">
        <v>1.1000000000000001</v>
      </c>
      <c r="T1364" s="53">
        <v>43.8</v>
      </c>
      <c r="U1364" s="53">
        <v>908</v>
      </c>
      <c r="V1364" s="53">
        <v>531810</v>
      </c>
      <c r="W1364" s="53">
        <v>886</v>
      </c>
      <c r="X1364" s="53">
        <v>0.56100000000000005</v>
      </c>
      <c r="Y1364" s="53">
        <v>18.649999999999999</v>
      </c>
      <c r="Z1364" s="11">
        <f t="shared" si="3647"/>
        <v>160.20000000000002</v>
      </c>
      <c r="AA1364" s="11">
        <f t="shared" si="3648"/>
        <v>10</v>
      </c>
      <c r="AB1364" s="53">
        <f t="shared" si="3649"/>
        <v>0.22399032423641635</v>
      </c>
      <c r="AC1364" s="63" t="s">
        <v>204</v>
      </c>
    </row>
    <row r="1365" spans="1:46">
      <c r="A1365" s="11">
        <v>1365</v>
      </c>
      <c r="B1365" s="57">
        <v>44936</v>
      </c>
      <c r="C1365" s="54">
        <v>0.43055555555555558</v>
      </c>
      <c r="D1365" s="53">
        <v>13.5</v>
      </c>
      <c r="E1365" s="53">
        <v>14.6</v>
      </c>
      <c r="F1365" s="53">
        <v>0</v>
      </c>
      <c r="G1365" s="53">
        <v>9.1999999999999993</v>
      </c>
      <c r="H1365" s="53">
        <v>0.28000000000000003</v>
      </c>
      <c r="I1365" s="53">
        <v>3.9</v>
      </c>
      <c r="J1365" s="53" t="s">
        <v>149</v>
      </c>
      <c r="K1365" s="53">
        <v>4.4000000000000004</v>
      </c>
      <c r="L1365" s="53" t="s">
        <v>149</v>
      </c>
      <c r="M1365" s="54">
        <v>0.42372685185185183</v>
      </c>
      <c r="N1365" s="53">
        <v>7.5</v>
      </c>
      <c r="O1365" s="53" t="s">
        <v>162</v>
      </c>
      <c r="P1365" s="54">
        <v>0.4274189814814815</v>
      </c>
      <c r="Q1365" s="53">
        <v>3.3</v>
      </c>
      <c r="R1365" s="53" t="s">
        <v>149</v>
      </c>
      <c r="S1365" s="53">
        <v>1.3</v>
      </c>
      <c r="T1365" s="53">
        <v>43.4</v>
      </c>
      <c r="U1365" s="53">
        <v>946</v>
      </c>
      <c r="V1365" s="53">
        <v>557630</v>
      </c>
      <c r="W1365" s="53">
        <v>929</v>
      </c>
      <c r="X1365" s="53">
        <v>0.56100000000000005</v>
      </c>
      <c r="Y1365" s="53">
        <v>18.63</v>
      </c>
      <c r="Z1365" s="11">
        <f t="shared" si="3647"/>
        <v>168.00000000000003</v>
      </c>
      <c r="AA1365" s="11">
        <f t="shared" si="3648"/>
        <v>10</v>
      </c>
      <c r="AB1365" s="53">
        <f t="shared" si="3649"/>
        <v>0.22399032423641635</v>
      </c>
      <c r="AC1365" s="63" t="s">
        <v>204</v>
      </c>
    </row>
    <row r="1366" spans="1:46">
      <c r="A1366" s="11">
        <v>1366</v>
      </c>
      <c r="B1366" s="57">
        <v>44936</v>
      </c>
      <c r="C1366" s="54">
        <v>0.4375</v>
      </c>
      <c r="D1366" s="53">
        <v>13.8</v>
      </c>
      <c r="E1366" s="53">
        <v>14.6</v>
      </c>
      <c r="F1366" s="53">
        <v>0</v>
      </c>
      <c r="G1366" s="53">
        <v>9.1</v>
      </c>
      <c r="H1366" s="53">
        <v>0.28699999999999998</v>
      </c>
      <c r="I1366" s="53">
        <v>5</v>
      </c>
      <c r="J1366" s="53" t="s">
        <v>162</v>
      </c>
      <c r="K1366" s="53">
        <v>5</v>
      </c>
      <c r="L1366" s="53" t="s">
        <v>162</v>
      </c>
      <c r="M1366" s="54">
        <v>0.43737268518518518</v>
      </c>
      <c r="N1366" s="53">
        <v>8.8000000000000007</v>
      </c>
      <c r="O1366" s="53" t="s">
        <v>162</v>
      </c>
      <c r="P1366" s="54">
        <v>0.4346180555555556</v>
      </c>
      <c r="Q1366" s="53">
        <v>3.6</v>
      </c>
      <c r="R1366" s="53" t="s">
        <v>157</v>
      </c>
      <c r="S1366" s="53">
        <v>1.4</v>
      </c>
      <c r="T1366" s="53">
        <v>41.9</v>
      </c>
      <c r="U1366" s="53">
        <v>972</v>
      </c>
      <c r="V1366" s="53">
        <v>574765</v>
      </c>
      <c r="W1366" s="53">
        <v>958</v>
      </c>
      <c r="X1366" s="53">
        <v>0.56100000000000005</v>
      </c>
      <c r="Y1366" s="53">
        <v>18.649999999999999</v>
      </c>
      <c r="Z1366" s="11">
        <f t="shared" si="3647"/>
        <v>172.2</v>
      </c>
      <c r="AA1366" s="11">
        <f t="shared" si="3648"/>
        <v>10</v>
      </c>
      <c r="AB1366" s="53">
        <f t="shared" si="3649"/>
        <v>0.22399032423641635</v>
      </c>
      <c r="AC1366" s="63" t="s">
        <v>204</v>
      </c>
    </row>
    <row r="1367" spans="1:46">
      <c r="A1367" s="11">
        <v>1367</v>
      </c>
      <c r="B1367" s="57">
        <v>44936</v>
      </c>
      <c r="C1367" s="54">
        <v>0.44444444444444442</v>
      </c>
      <c r="D1367" s="53">
        <v>14</v>
      </c>
      <c r="E1367" s="53">
        <v>14.5</v>
      </c>
      <c r="F1367" s="53">
        <v>0</v>
      </c>
      <c r="G1367" s="53">
        <v>8.6999999999999993</v>
      </c>
      <c r="H1367" s="53">
        <v>0.29499999999999998</v>
      </c>
      <c r="I1367" s="53">
        <v>4.4000000000000004</v>
      </c>
      <c r="J1367" s="53" t="s">
        <v>149</v>
      </c>
      <c r="K1367" s="53">
        <v>5.6</v>
      </c>
      <c r="L1367" s="53" t="s">
        <v>162</v>
      </c>
      <c r="M1367" s="54">
        <v>0.43930555555555556</v>
      </c>
      <c r="N1367" s="53">
        <v>9.3000000000000007</v>
      </c>
      <c r="O1367" s="53" t="s">
        <v>162</v>
      </c>
      <c r="P1367" s="54">
        <v>0.43822916666666667</v>
      </c>
      <c r="Q1367" s="53">
        <v>3.6</v>
      </c>
      <c r="R1367" s="53" t="s">
        <v>162</v>
      </c>
      <c r="S1367" s="53">
        <v>1.6</v>
      </c>
      <c r="T1367" s="53">
        <v>44</v>
      </c>
      <c r="U1367" s="53">
        <v>989</v>
      </c>
      <c r="V1367" s="53">
        <v>588672</v>
      </c>
      <c r="W1367" s="53">
        <v>981</v>
      </c>
      <c r="X1367" s="53">
        <v>0.56100000000000005</v>
      </c>
      <c r="Y1367" s="53">
        <v>18.64</v>
      </c>
      <c r="Z1367" s="11">
        <f t="shared" si="3647"/>
        <v>177</v>
      </c>
      <c r="AA1367" s="11">
        <f t="shared" si="3648"/>
        <v>10</v>
      </c>
      <c r="AB1367" s="53">
        <f t="shared" si="3649"/>
        <v>0.22399032423641635</v>
      </c>
      <c r="AC1367" s="63" t="s">
        <v>204</v>
      </c>
    </row>
    <row r="1368" spans="1:46">
      <c r="A1368" s="11">
        <v>1368</v>
      </c>
      <c r="B1368" s="57">
        <v>44936</v>
      </c>
      <c r="C1368" s="54">
        <v>0.4513888888888889</v>
      </c>
      <c r="D1368" s="53">
        <v>14.2</v>
      </c>
      <c r="E1368" s="53">
        <v>14.2</v>
      </c>
      <c r="F1368" s="53">
        <v>0</v>
      </c>
      <c r="G1368" s="53">
        <v>9.4</v>
      </c>
      <c r="H1368" s="53">
        <v>0.30299999999999999</v>
      </c>
      <c r="I1368" s="53">
        <v>4.3</v>
      </c>
      <c r="J1368" s="53" t="s">
        <v>162</v>
      </c>
      <c r="K1368" s="53">
        <v>4.4000000000000004</v>
      </c>
      <c r="L1368" s="53" t="s">
        <v>149</v>
      </c>
      <c r="M1368" s="54">
        <v>0.44445601851851851</v>
      </c>
      <c r="N1368" s="53">
        <v>7.7</v>
      </c>
      <c r="O1368" s="53" t="s">
        <v>162</v>
      </c>
      <c r="P1368" s="54">
        <v>0.45004629629629633</v>
      </c>
      <c r="Q1368" s="53">
        <v>5.2</v>
      </c>
      <c r="R1368" s="53" t="s">
        <v>149</v>
      </c>
      <c r="S1368" s="53">
        <v>1.3</v>
      </c>
      <c r="T1368" s="53">
        <v>42.6</v>
      </c>
      <c r="U1368" s="53">
        <v>1020</v>
      </c>
      <c r="V1368" s="53">
        <v>605299</v>
      </c>
      <c r="W1368" s="53">
        <v>1009</v>
      </c>
      <c r="X1368" s="53">
        <v>0.56100000000000005</v>
      </c>
      <c r="Y1368" s="53">
        <v>18.510000000000002</v>
      </c>
      <c r="Z1368" s="11">
        <f t="shared" si="3647"/>
        <v>181.79999999999998</v>
      </c>
      <c r="AA1368" s="11">
        <f t="shared" si="3648"/>
        <v>10</v>
      </c>
      <c r="AB1368" s="53">
        <f t="shared" si="3649"/>
        <v>0.22399032423641635</v>
      </c>
      <c r="AC1368" s="63" t="s">
        <v>204</v>
      </c>
    </row>
    <row r="1369" spans="1:46">
      <c r="A1369" s="11">
        <v>1369</v>
      </c>
      <c r="B1369" s="57">
        <v>44936</v>
      </c>
      <c r="C1369" s="54">
        <v>0.45833333333333331</v>
      </c>
      <c r="D1369" s="53">
        <v>14.6</v>
      </c>
      <c r="E1369" s="53">
        <v>14.1</v>
      </c>
      <c r="F1369" s="53">
        <v>0</v>
      </c>
      <c r="G1369" s="53">
        <v>9.5</v>
      </c>
      <c r="H1369" s="53">
        <v>0.311</v>
      </c>
      <c r="I1369" s="53">
        <v>3.8</v>
      </c>
      <c r="J1369" s="53" t="s">
        <v>149</v>
      </c>
      <c r="K1369" s="53">
        <v>4.5999999999999996</v>
      </c>
      <c r="L1369" s="53" t="s">
        <v>149</v>
      </c>
      <c r="M1369" s="54">
        <v>0.45665509259259257</v>
      </c>
      <c r="N1369" s="53">
        <v>8.1</v>
      </c>
      <c r="O1369" s="53" t="s">
        <v>149</v>
      </c>
      <c r="P1369" s="54">
        <v>0.45606481481481481</v>
      </c>
      <c r="Q1369" s="53">
        <v>2.4</v>
      </c>
      <c r="R1369" s="53" t="s">
        <v>162</v>
      </c>
      <c r="S1369" s="53">
        <v>1.6</v>
      </c>
      <c r="T1369" s="53">
        <v>42.8</v>
      </c>
      <c r="U1369" s="53">
        <v>1055</v>
      </c>
      <c r="V1369" s="53">
        <v>623180</v>
      </c>
      <c r="W1369" s="53">
        <v>1039</v>
      </c>
      <c r="X1369" s="53">
        <v>0.56100000000000005</v>
      </c>
      <c r="Y1369" s="53">
        <v>18.579999999999998</v>
      </c>
      <c r="Z1369" s="11">
        <f t="shared" si="3647"/>
        <v>186.6</v>
      </c>
      <c r="AA1369" s="11">
        <f t="shared" si="3648"/>
        <v>10</v>
      </c>
      <c r="AB1369" s="53">
        <f t="shared" si="3649"/>
        <v>0.22399032423641635</v>
      </c>
      <c r="AC1369" s="63" t="s">
        <v>204</v>
      </c>
      <c r="AE1369" s="11">
        <f t="shared" ref="AE1369" si="3682">SUM(F1369:F1374)</f>
        <v>0</v>
      </c>
      <c r="AF1369" s="11">
        <f t="shared" ref="AF1369" si="3683">AVERAGE(AB1369:AB1374)</f>
        <v>0.22363433627242671</v>
      </c>
      <c r="AG1369" s="11">
        <f t="shared" ref="AG1369" si="3684">AVERAGE(G1369:G1374)</f>
        <v>9.6666666666666661</v>
      </c>
      <c r="AH1369" s="11" t="e">
        <f t="shared" ref="AH1369" si="3685">AVERAGE(AC1369:AC1374)</f>
        <v>#DIV/0!</v>
      </c>
      <c r="AI1369" s="11">
        <f t="shared" ref="AI1369" si="3686">AVERAGE(T1369:T1374)</f>
        <v>42.416666666666664</v>
      </c>
      <c r="AJ1369" s="11">
        <f t="shared" ref="AJ1369" si="3687">SUMIF(H1369:H1374,"&gt;0",H1369:H1374)</f>
        <v>1.9370000000000001</v>
      </c>
      <c r="AK1369" s="17">
        <f t="shared" ref="AK1369" si="3688">SUM(AA1369:AA1374)/60</f>
        <v>1</v>
      </c>
      <c r="AL1369" s="17">
        <f t="shared" ref="AL1369" si="3689">SUM(V1369:V1374)</f>
        <v>3877915</v>
      </c>
      <c r="AM1369" s="17">
        <f t="shared" ref="AM1369" si="3690">AVERAGE(W1369:W1374)</f>
        <v>1077.1666666666667</v>
      </c>
      <c r="AN1369" s="11">
        <f t="shared" ref="AN1369" si="3691">AVERAGE(I1369:I1374)</f>
        <v>4.416666666666667</v>
      </c>
      <c r="AO1369" s="11">
        <f t="shared" ref="AO1369" si="3692">MAX(K1369:K1374)</f>
        <v>5.2</v>
      </c>
      <c r="AP1369" s="13" t="str">
        <f t="shared" ref="AP1369" ca="1" si="3693">INDIRECT(ADDRESS(MATCH(AO1369,K1369:K1374,0)+A1369-1,12))</f>
        <v>N</v>
      </c>
      <c r="AQ1369" s="13">
        <f t="shared" ref="AQ1369" ca="1" si="3694">INDIRECT(ADDRESS(MATCH(AO1369,K1369:K1374,0)+A1369-1,13))</f>
        <v>0.47268518518518521</v>
      </c>
      <c r="AR1369" s="11">
        <f t="shared" ref="AR1369" si="3695">MAX(N1369:N1374)</f>
        <v>9.3000000000000007</v>
      </c>
      <c r="AS1369" s="13" t="str">
        <f t="shared" ref="AS1369" ca="1" si="3696">INDIRECT(ADDRESS(MATCH(AR1369,N1369:N1374,0)+A1369-1,15))</f>
        <v>N</v>
      </c>
      <c r="AT1369" s="13">
        <f t="shared" ref="AT1369" ca="1" si="3697">INDIRECT(ADDRESS(MATCH(AR1369,N1369:N1374,0)+A1369-1,16))</f>
        <v>0.46013888888888888</v>
      </c>
    </row>
    <row r="1370" spans="1:46">
      <c r="A1370" s="11">
        <v>1370</v>
      </c>
      <c r="B1370" s="57">
        <v>44936</v>
      </c>
      <c r="C1370" s="54">
        <v>0.46527777777777773</v>
      </c>
      <c r="D1370" s="53">
        <v>14.7</v>
      </c>
      <c r="E1370" s="53">
        <v>14.1</v>
      </c>
      <c r="F1370" s="53">
        <v>0</v>
      </c>
      <c r="G1370" s="53">
        <v>9.1</v>
      </c>
      <c r="H1370" s="53">
        <v>0.317</v>
      </c>
      <c r="I1370" s="53">
        <v>4.9000000000000004</v>
      </c>
      <c r="J1370" s="53" t="s">
        <v>162</v>
      </c>
      <c r="K1370" s="53">
        <v>4.9000000000000004</v>
      </c>
      <c r="L1370" s="53" t="s">
        <v>162</v>
      </c>
      <c r="M1370" s="54">
        <v>0.46527777777777773</v>
      </c>
      <c r="N1370" s="53">
        <v>9.3000000000000007</v>
      </c>
      <c r="O1370" s="53" t="s">
        <v>162</v>
      </c>
      <c r="P1370" s="54">
        <v>0.46013888888888888</v>
      </c>
      <c r="Q1370" s="53">
        <v>2.9</v>
      </c>
      <c r="R1370" s="53" t="s">
        <v>162</v>
      </c>
      <c r="S1370" s="53">
        <v>1.5</v>
      </c>
      <c r="T1370" s="53">
        <v>42.4</v>
      </c>
      <c r="U1370" s="53">
        <v>1051</v>
      </c>
      <c r="V1370" s="53">
        <v>636065</v>
      </c>
      <c r="W1370" s="53">
        <v>1060</v>
      </c>
      <c r="X1370" s="53">
        <v>0.56100000000000005</v>
      </c>
      <c r="Y1370" s="53">
        <v>18.61</v>
      </c>
      <c r="Z1370" s="11">
        <f t="shared" si="3647"/>
        <v>190.2</v>
      </c>
      <c r="AA1370" s="11">
        <f t="shared" si="3648"/>
        <v>10</v>
      </c>
      <c r="AB1370" s="53">
        <f t="shared" si="3649"/>
        <v>0.22399032423641635</v>
      </c>
      <c r="AC1370" s="63" t="s">
        <v>204</v>
      </c>
    </row>
    <row r="1371" spans="1:46">
      <c r="A1371" s="11">
        <v>1371</v>
      </c>
      <c r="B1371" s="57">
        <v>44936</v>
      </c>
      <c r="C1371" s="54">
        <v>0.47222222222222227</v>
      </c>
      <c r="D1371" s="53">
        <v>15</v>
      </c>
      <c r="E1371" s="53">
        <v>14.1</v>
      </c>
      <c r="F1371" s="53">
        <v>0</v>
      </c>
      <c r="G1371" s="53">
        <v>9.1999999999999993</v>
      </c>
      <c r="H1371" s="53">
        <v>0.32</v>
      </c>
      <c r="I1371" s="53">
        <v>5.0999999999999996</v>
      </c>
      <c r="J1371" s="53" t="s">
        <v>162</v>
      </c>
      <c r="K1371" s="53">
        <v>5.0999999999999996</v>
      </c>
      <c r="L1371" s="53" t="s">
        <v>162</v>
      </c>
      <c r="M1371" s="54">
        <v>0.47222222222222227</v>
      </c>
      <c r="N1371" s="53">
        <v>8.6999999999999993</v>
      </c>
      <c r="O1371" s="53" t="s">
        <v>162</v>
      </c>
      <c r="P1371" s="54">
        <v>0.47011574074074075</v>
      </c>
      <c r="Q1371" s="53">
        <v>5</v>
      </c>
      <c r="R1371" s="53" t="s">
        <v>162</v>
      </c>
      <c r="S1371" s="53">
        <v>1.3</v>
      </c>
      <c r="T1371" s="53">
        <v>41.3</v>
      </c>
      <c r="U1371" s="53">
        <v>1075</v>
      </c>
      <c r="V1371" s="53">
        <v>642211</v>
      </c>
      <c r="W1371" s="53">
        <v>1070</v>
      </c>
      <c r="X1371" s="53">
        <v>0.56000000000000005</v>
      </c>
      <c r="Y1371" s="53">
        <v>18.57</v>
      </c>
      <c r="Z1371" s="11">
        <f t="shared" si="3647"/>
        <v>192</v>
      </c>
      <c r="AA1371" s="11">
        <f t="shared" si="3648"/>
        <v>10</v>
      </c>
      <c r="AB1371" s="53">
        <f t="shared" si="3649"/>
        <v>0.2234563422904319</v>
      </c>
      <c r="AC1371" s="63" t="s">
        <v>204</v>
      </c>
    </row>
    <row r="1372" spans="1:46">
      <c r="A1372" s="11">
        <v>1372</v>
      </c>
      <c r="B1372" s="57">
        <v>44936</v>
      </c>
      <c r="C1372" s="54">
        <v>0.47916666666666669</v>
      </c>
      <c r="D1372" s="53">
        <v>15.2</v>
      </c>
      <c r="E1372" s="53">
        <v>14.1</v>
      </c>
      <c r="F1372" s="53">
        <v>0</v>
      </c>
      <c r="G1372" s="53">
        <v>9.8000000000000007</v>
      </c>
      <c r="H1372" s="53">
        <v>0.32400000000000001</v>
      </c>
      <c r="I1372" s="53">
        <v>4.2</v>
      </c>
      <c r="J1372" s="53" t="s">
        <v>162</v>
      </c>
      <c r="K1372" s="53">
        <v>5.2</v>
      </c>
      <c r="L1372" s="53" t="s">
        <v>162</v>
      </c>
      <c r="M1372" s="54">
        <v>0.47268518518518521</v>
      </c>
      <c r="N1372" s="53">
        <v>6.8</v>
      </c>
      <c r="O1372" s="53" t="s">
        <v>149</v>
      </c>
      <c r="P1372" s="54">
        <v>0.47571759259259255</v>
      </c>
      <c r="Q1372" s="53">
        <v>3.4</v>
      </c>
      <c r="R1372" s="53" t="s">
        <v>162</v>
      </c>
      <c r="S1372" s="53">
        <v>1</v>
      </c>
      <c r="T1372" s="53">
        <v>43.5</v>
      </c>
      <c r="U1372" s="53">
        <v>1099</v>
      </c>
      <c r="V1372" s="53">
        <v>646376</v>
      </c>
      <c r="W1372" s="53">
        <v>1077</v>
      </c>
      <c r="X1372" s="53">
        <v>0.56000000000000005</v>
      </c>
      <c r="Y1372" s="53">
        <v>18.600000000000001</v>
      </c>
      <c r="Z1372" s="11">
        <f t="shared" si="3647"/>
        <v>194.4</v>
      </c>
      <c r="AA1372" s="11">
        <f t="shared" si="3648"/>
        <v>10</v>
      </c>
      <c r="AB1372" s="53">
        <f t="shared" si="3649"/>
        <v>0.2234563422904319</v>
      </c>
      <c r="AC1372" s="63" t="s">
        <v>204</v>
      </c>
    </row>
    <row r="1373" spans="1:46">
      <c r="A1373" s="11">
        <v>1373</v>
      </c>
      <c r="B1373" s="57">
        <v>44936</v>
      </c>
      <c r="C1373" s="54">
        <v>0.4861111111111111</v>
      </c>
      <c r="D1373" s="53">
        <v>15.3</v>
      </c>
      <c r="E1373" s="53">
        <v>14.2</v>
      </c>
      <c r="F1373" s="53">
        <v>0</v>
      </c>
      <c r="G1373" s="53">
        <v>10</v>
      </c>
      <c r="H1373" s="53">
        <v>0.33200000000000002</v>
      </c>
      <c r="I1373" s="53">
        <v>4.2</v>
      </c>
      <c r="J1373" s="53" t="s">
        <v>162</v>
      </c>
      <c r="K1373" s="53">
        <v>4.3</v>
      </c>
      <c r="L1373" s="53" t="s">
        <v>162</v>
      </c>
      <c r="M1373" s="54">
        <v>0.48097222222222219</v>
      </c>
      <c r="N1373" s="53">
        <v>8</v>
      </c>
      <c r="O1373" s="53" t="s">
        <v>157</v>
      </c>
      <c r="P1373" s="54">
        <v>0.48577546296296298</v>
      </c>
      <c r="Q1373" s="53">
        <v>5.2</v>
      </c>
      <c r="R1373" s="53" t="s">
        <v>157</v>
      </c>
      <c r="S1373" s="53">
        <v>1</v>
      </c>
      <c r="T1373" s="53">
        <v>41.6</v>
      </c>
      <c r="U1373" s="53">
        <v>1113</v>
      </c>
      <c r="V1373" s="53">
        <v>663675</v>
      </c>
      <c r="W1373" s="53">
        <v>1106</v>
      </c>
      <c r="X1373" s="53">
        <v>0.56000000000000005</v>
      </c>
      <c r="Y1373" s="53">
        <v>18.59</v>
      </c>
      <c r="Z1373" s="11">
        <f t="shared" si="3647"/>
        <v>199.2</v>
      </c>
      <c r="AA1373" s="11">
        <f t="shared" si="3648"/>
        <v>10</v>
      </c>
      <c r="AB1373" s="53">
        <f t="shared" si="3649"/>
        <v>0.2234563422904319</v>
      </c>
      <c r="AC1373" s="63" t="s">
        <v>204</v>
      </c>
    </row>
    <row r="1374" spans="1:46">
      <c r="A1374" s="11">
        <v>1374</v>
      </c>
      <c r="B1374" s="57">
        <v>44936</v>
      </c>
      <c r="C1374" s="54">
        <v>0.49305555555555558</v>
      </c>
      <c r="D1374" s="53">
        <v>15.4</v>
      </c>
      <c r="E1374" s="53">
        <v>14.1</v>
      </c>
      <c r="F1374" s="53">
        <v>0</v>
      </c>
      <c r="G1374" s="53">
        <v>10.4</v>
      </c>
      <c r="H1374" s="53">
        <v>0.33300000000000002</v>
      </c>
      <c r="I1374" s="53">
        <v>4.3</v>
      </c>
      <c r="J1374" s="53" t="s">
        <v>162</v>
      </c>
      <c r="K1374" s="53">
        <v>4.5</v>
      </c>
      <c r="L1374" s="53" t="s">
        <v>162</v>
      </c>
      <c r="M1374" s="54">
        <v>0.49175925925925923</v>
      </c>
      <c r="N1374" s="53">
        <v>7.4</v>
      </c>
      <c r="O1374" s="53" t="s">
        <v>157</v>
      </c>
      <c r="P1374" s="54">
        <v>0.49046296296296293</v>
      </c>
      <c r="Q1374" s="53">
        <v>5</v>
      </c>
      <c r="R1374" s="53" t="s">
        <v>162</v>
      </c>
      <c r="S1374" s="53">
        <v>1.1000000000000001</v>
      </c>
      <c r="T1374" s="53">
        <v>42.9</v>
      </c>
      <c r="U1374" s="53">
        <v>1117</v>
      </c>
      <c r="V1374" s="53">
        <v>666408</v>
      </c>
      <c r="W1374" s="53">
        <v>1111</v>
      </c>
      <c r="X1374" s="53">
        <v>0.56000000000000005</v>
      </c>
      <c r="Y1374" s="53">
        <v>18.59</v>
      </c>
      <c r="Z1374" s="11">
        <f t="shared" si="3647"/>
        <v>199.8</v>
      </c>
      <c r="AA1374" s="11">
        <f t="shared" si="3648"/>
        <v>10</v>
      </c>
      <c r="AB1374" s="53">
        <f t="shared" si="3649"/>
        <v>0.2234563422904319</v>
      </c>
      <c r="AC1374" s="63" t="s">
        <v>204</v>
      </c>
    </row>
    <row r="1375" spans="1:46">
      <c r="A1375" s="11">
        <v>1375</v>
      </c>
      <c r="B1375" s="57">
        <v>44936</v>
      </c>
      <c r="C1375" s="54">
        <v>0.5</v>
      </c>
      <c r="D1375" s="53">
        <v>15.5</v>
      </c>
      <c r="E1375" s="53">
        <v>14.1</v>
      </c>
      <c r="F1375" s="53">
        <v>0</v>
      </c>
      <c r="G1375" s="53">
        <v>10</v>
      </c>
      <c r="H1375" s="53">
        <v>0.33300000000000002</v>
      </c>
      <c r="I1375" s="53">
        <v>4.5</v>
      </c>
      <c r="J1375" s="53" t="s">
        <v>162</v>
      </c>
      <c r="K1375" s="53">
        <v>4.5</v>
      </c>
      <c r="L1375" s="53" t="s">
        <v>162</v>
      </c>
      <c r="M1375" s="54">
        <v>0.5</v>
      </c>
      <c r="N1375" s="53">
        <v>7.5</v>
      </c>
      <c r="O1375" s="53" t="s">
        <v>157</v>
      </c>
      <c r="P1375" s="54">
        <v>0.49311342592592594</v>
      </c>
      <c r="Q1375" s="53">
        <v>7.3</v>
      </c>
      <c r="R1375" s="53" t="s">
        <v>162</v>
      </c>
      <c r="S1375" s="53">
        <v>1</v>
      </c>
      <c r="T1375" s="53">
        <v>40.799999999999997</v>
      </c>
      <c r="U1375" s="53">
        <v>1122</v>
      </c>
      <c r="V1375" s="53">
        <v>670059</v>
      </c>
      <c r="W1375" s="53">
        <v>1117</v>
      </c>
      <c r="X1375" s="53">
        <v>0.56000000000000005</v>
      </c>
      <c r="Y1375" s="53">
        <v>18.600000000000001</v>
      </c>
      <c r="Z1375" s="11">
        <f t="shared" si="3647"/>
        <v>199.8</v>
      </c>
      <c r="AA1375" s="11">
        <f t="shared" si="3648"/>
        <v>10</v>
      </c>
      <c r="AB1375" s="53">
        <f t="shared" si="3649"/>
        <v>0.2234563422904319</v>
      </c>
      <c r="AC1375" s="63" t="s">
        <v>204</v>
      </c>
      <c r="AE1375" s="11">
        <f t="shared" ref="AE1375" si="3698">SUM(F1375:F1380)</f>
        <v>0</v>
      </c>
      <c r="AF1375" s="11">
        <f t="shared" ref="AF1375" si="3699">AVERAGE(AB1375:AB1380)</f>
        <v>0.2234563422904319</v>
      </c>
      <c r="AG1375" s="11">
        <f t="shared" ref="AG1375" si="3700">AVERAGE(G1375:G1380)</f>
        <v>10.333333333333332</v>
      </c>
      <c r="AH1375" s="11" t="e">
        <f t="shared" ref="AH1375" si="3701">AVERAGE(AC1375:AC1380)</f>
        <v>#DIV/0!</v>
      </c>
      <c r="AI1375" s="11">
        <f t="shared" ref="AI1375" si="3702">AVERAGE(T1375:T1380)</f>
        <v>39.599999999999994</v>
      </c>
      <c r="AJ1375" s="11">
        <f t="shared" ref="AJ1375" si="3703">SUMIF(H1375:H1380,"&gt;0",H1375:H1380)</f>
        <v>1.984</v>
      </c>
      <c r="AK1375" s="17">
        <f t="shared" ref="AK1375" si="3704">SUM(AA1375:AA1380)/60</f>
        <v>1</v>
      </c>
      <c r="AL1375" s="17">
        <f t="shared" ref="AL1375" si="3705">SUM(V1375:V1380)</f>
        <v>3988600</v>
      </c>
      <c r="AM1375" s="17">
        <f t="shared" ref="AM1375" si="3706">AVERAGE(W1375:W1380)</f>
        <v>1107.8333333333333</v>
      </c>
      <c r="AN1375" s="11">
        <f t="shared" ref="AN1375" si="3707">AVERAGE(I1375:I1380)</f>
        <v>4.3500000000000005</v>
      </c>
      <c r="AO1375" s="11">
        <f t="shared" ref="AO1375" si="3708">MAX(K1375:K1380)</f>
        <v>4.8</v>
      </c>
      <c r="AP1375" s="13" t="str">
        <f t="shared" ref="AP1375" ca="1" si="3709">INDIRECT(ADDRESS(MATCH(AO1375,K1375:K1380,0)+A1375-1,12))</f>
        <v>N</v>
      </c>
      <c r="AQ1375" s="13">
        <f t="shared" ref="AQ1375" ca="1" si="3710">INDIRECT(ADDRESS(MATCH(AO1375,K1375:K1380,0)+A1375-1,13))</f>
        <v>0.51675925925925925</v>
      </c>
      <c r="AR1375" s="11">
        <f t="shared" ref="AR1375" si="3711">MAX(N1375:N1380)</f>
        <v>9.1999999999999993</v>
      </c>
      <c r="AS1375" s="13" t="str">
        <f t="shared" ref="AS1375" ca="1" si="3712">INDIRECT(ADDRESS(MATCH(AR1375,N1375:N1380,0)+A1375-1,15))</f>
        <v>N</v>
      </c>
      <c r="AT1375" s="13">
        <f t="shared" ref="AT1375" ca="1" si="3713">INDIRECT(ADDRESS(MATCH(AR1375,N1375:N1380,0)+A1375-1,16))</f>
        <v>0.51354166666666667</v>
      </c>
    </row>
    <row r="1376" spans="1:46">
      <c r="A1376" s="11">
        <v>1376</v>
      </c>
      <c r="B1376" s="57">
        <v>44936</v>
      </c>
      <c r="C1376" s="54">
        <v>0.50694444444444442</v>
      </c>
      <c r="D1376" s="53">
        <v>15.6</v>
      </c>
      <c r="E1376" s="53">
        <v>14.1</v>
      </c>
      <c r="F1376" s="53">
        <v>0</v>
      </c>
      <c r="G1376" s="53">
        <v>10.4</v>
      </c>
      <c r="H1376" s="53">
        <v>0.33400000000000002</v>
      </c>
      <c r="I1376" s="53">
        <v>4.2</v>
      </c>
      <c r="J1376" s="53" t="s">
        <v>162</v>
      </c>
      <c r="K1376" s="53">
        <v>4.5999999999999996</v>
      </c>
      <c r="L1376" s="53" t="s">
        <v>162</v>
      </c>
      <c r="M1376" s="54">
        <v>0.50113425925925925</v>
      </c>
      <c r="N1376" s="53">
        <v>7.2</v>
      </c>
      <c r="O1376" s="53" t="s">
        <v>162</v>
      </c>
      <c r="P1376" s="54">
        <v>0.50005787037037031</v>
      </c>
      <c r="Q1376" s="53">
        <v>3.6</v>
      </c>
      <c r="R1376" s="53" t="s">
        <v>157</v>
      </c>
      <c r="S1376" s="53">
        <v>0.9</v>
      </c>
      <c r="T1376" s="53">
        <v>40.799999999999997</v>
      </c>
      <c r="U1376" s="53">
        <v>1110</v>
      </c>
      <c r="V1376" s="53">
        <v>670471</v>
      </c>
      <c r="W1376" s="53">
        <v>1117</v>
      </c>
      <c r="X1376" s="53">
        <v>0.56000000000000005</v>
      </c>
      <c r="Y1376" s="53">
        <v>18.57</v>
      </c>
      <c r="Z1376" s="11">
        <f t="shared" si="3647"/>
        <v>200.40000000000003</v>
      </c>
      <c r="AA1376" s="11">
        <f t="shared" si="3648"/>
        <v>10</v>
      </c>
      <c r="AB1376" s="53">
        <f t="shared" si="3649"/>
        <v>0.2234563422904319</v>
      </c>
      <c r="AC1376" s="63" t="s">
        <v>204</v>
      </c>
    </row>
    <row r="1377" spans="1:46">
      <c r="A1377" s="11">
        <v>1377</v>
      </c>
      <c r="B1377" s="57">
        <v>44936</v>
      </c>
      <c r="C1377" s="54">
        <v>0.51388888888888895</v>
      </c>
      <c r="D1377" s="53">
        <v>15.7</v>
      </c>
      <c r="E1377" s="53">
        <v>14.1</v>
      </c>
      <c r="F1377" s="53">
        <v>0</v>
      </c>
      <c r="G1377" s="53">
        <v>9.9</v>
      </c>
      <c r="H1377" s="53">
        <v>0.33100000000000002</v>
      </c>
      <c r="I1377" s="53">
        <v>4.4000000000000004</v>
      </c>
      <c r="J1377" s="53" t="s">
        <v>162</v>
      </c>
      <c r="K1377" s="53">
        <v>4.4000000000000004</v>
      </c>
      <c r="L1377" s="53" t="s">
        <v>162</v>
      </c>
      <c r="M1377" s="54">
        <v>0.51388888888888895</v>
      </c>
      <c r="N1377" s="53">
        <v>9.1999999999999993</v>
      </c>
      <c r="O1377" s="53" t="s">
        <v>162</v>
      </c>
      <c r="P1377" s="54">
        <v>0.51354166666666667</v>
      </c>
      <c r="Q1377" s="53">
        <v>5.5</v>
      </c>
      <c r="R1377" s="53" t="s">
        <v>149</v>
      </c>
      <c r="S1377" s="53">
        <v>1.1000000000000001</v>
      </c>
      <c r="T1377" s="53">
        <v>39.799999999999997</v>
      </c>
      <c r="U1377" s="53">
        <v>1113</v>
      </c>
      <c r="V1377" s="53">
        <v>666662</v>
      </c>
      <c r="W1377" s="53">
        <v>1111</v>
      </c>
      <c r="X1377" s="53">
        <v>0.56000000000000005</v>
      </c>
      <c r="Y1377" s="53">
        <v>18.579999999999998</v>
      </c>
      <c r="Z1377" s="11">
        <f t="shared" si="3647"/>
        <v>198.6</v>
      </c>
      <c r="AA1377" s="11">
        <f t="shared" si="3648"/>
        <v>10</v>
      </c>
      <c r="AB1377" s="53">
        <f t="shared" si="3649"/>
        <v>0.2234563422904319</v>
      </c>
      <c r="AC1377" s="63" t="s">
        <v>204</v>
      </c>
    </row>
    <row r="1378" spans="1:46">
      <c r="A1378" s="11">
        <v>1378</v>
      </c>
      <c r="B1378" s="57">
        <v>44936</v>
      </c>
      <c r="C1378" s="54">
        <v>0.52083333333333337</v>
      </c>
      <c r="D1378" s="53">
        <v>15.6</v>
      </c>
      <c r="E1378" s="53">
        <v>14.1</v>
      </c>
      <c r="F1378" s="53">
        <v>0</v>
      </c>
      <c r="G1378" s="53">
        <v>10.3</v>
      </c>
      <c r="H1378" s="53">
        <v>0.33200000000000002</v>
      </c>
      <c r="I1378" s="53">
        <v>4.5999999999999996</v>
      </c>
      <c r="J1378" s="53" t="s">
        <v>162</v>
      </c>
      <c r="K1378" s="53">
        <v>4.8</v>
      </c>
      <c r="L1378" s="53" t="s">
        <v>162</v>
      </c>
      <c r="M1378" s="54">
        <v>0.51675925925925925</v>
      </c>
      <c r="N1378" s="53">
        <v>7.9</v>
      </c>
      <c r="O1378" s="53" t="s">
        <v>162</v>
      </c>
      <c r="P1378" s="54">
        <v>0.52027777777777773</v>
      </c>
      <c r="Q1378" s="53">
        <v>2.8</v>
      </c>
      <c r="R1378" s="53" t="s">
        <v>149</v>
      </c>
      <c r="S1378" s="53">
        <v>1.3</v>
      </c>
      <c r="T1378" s="53">
        <v>38.9</v>
      </c>
      <c r="U1378" s="53">
        <v>1098</v>
      </c>
      <c r="V1378" s="53">
        <v>665369</v>
      </c>
      <c r="W1378" s="53">
        <v>1109</v>
      </c>
      <c r="X1378" s="53">
        <v>0.56000000000000005</v>
      </c>
      <c r="Y1378" s="53">
        <v>18.59</v>
      </c>
      <c r="Z1378" s="11">
        <f t="shared" si="3647"/>
        <v>199.2</v>
      </c>
      <c r="AA1378" s="11">
        <f t="shared" si="3648"/>
        <v>10</v>
      </c>
      <c r="AB1378" s="53">
        <f t="shared" si="3649"/>
        <v>0.2234563422904319</v>
      </c>
      <c r="AC1378" s="63" t="s">
        <v>204</v>
      </c>
    </row>
    <row r="1379" spans="1:46">
      <c r="A1379" s="11">
        <v>1379</v>
      </c>
      <c r="B1379" s="57">
        <v>44936</v>
      </c>
      <c r="C1379" s="54">
        <v>0.52777777777777779</v>
      </c>
      <c r="D1379" s="53">
        <v>15.6</v>
      </c>
      <c r="E1379" s="53">
        <v>14.1</v>
      </c>
      <c r="F1379" s="53">
        <v>0</v>
      </c>
      <c r="G1379" s="53">
        <v>10.5</v>
      </c>
      <c r="H1379" s="53">
        <v>0.32900000000000001</v>
      </c>
      <c r="I1379" s="53">
        <v>4.3</v>
      </c>
      <c r="J1379" s="53" t="s">
        <v>162</v>
      </c>
      <c r="K1379" s="53">
        <v>4.5999999999999996</v>
      </c>
      <c r="L1379" s="53" t="s">
        <v>162</v>
      </c>
      <c r="M1379" s="54">
        <v>0.52084490740740741</v>
      </c>
      <c r="N1379" s="53">
        <v>8.1</v>
      </c>
      <c r="O1379" s="53" t="s">
        <v>162</v>
      </c>
      <c r="P1379" s="54">
        <v>0.5247222222222222</v>
      </c>
      <c r="Q1379" s="53">
        <v>4.7</v>
      </c>
      <c r="R1379" s="53" t="s">
        <v>162</v>
      </c>
      <c r="S1379" s="53">
        <v>1.1000000000000001</v>
      </c>
      <c r="T1379" s="53">
        <v>39.5</v>
      </c>
      <c r="U1379" s="53">
        <v>1094</v>
      </c>
      <c r="V1379" s="53">
        <v>661205</v>
      </c>
      <c r="W1379" s="53">
        <v>1102</v>
      </c>
      <c r="X1379" s="53">
        <v>0.56000000000000005</v>
      </c>
      <c r="Y1379" s="53">
        <v>18.57</v>
      </c>
      <c r="Z1379" s="11">
        <f t="shared" si="3647"/>
        <v>197.40000000000003</v>
      </c>
      <c r="AA1379" s="11">
        <f t="shared" si="3648"/>
        <v>10</v>
      </c>
      <c r="AB1379" s="53">
        <f t="shared" si="3649"/>
        <v>0.2234563422904319</v>
      </c>
      <c r="AC1379" s="63" t="s">
        <v>204</v>
      </c>
    </row>
    <row r="1380" spans="1:46">
      <c r="A1380" s="11">
        <v>1380</v>
      </c>
      <c r="B1380" s="57">
        <v>44936</v>
      </c>
      <c r="C1380" s="54">
        <v>0.53472222222222221</v>
      </c>
      <c r="D1380" s="53">
        <v>15.5</v>
      </c>
      <c r="E1380" s="53">
        <v>14.1</v>
      </c>
      <c r="F1380" s="53">
        <v>0</v>
      </c>
      <c r="G1380" s="53">
        <v>10.9</v>
      </c>
      <c r="H1380" s="53">
        <v>0.32500000000000001</v>
      </c>
      <c r="I1380" s="53">
        <v>4.0999999999999996</v>
      </c>
      <c r="J1380" s="53" t="s">
        <v>162</v>
      </c>
      <c r="K1380" s="53">
        <v>4.4000000000000004</v>
      </c>
      <c r="L1380" s="53" t="s">
        <v>162</v>
      </c>
      <c r="M1380" s="54">
        <v>0.53120370370370373</v>
      </c>
      <c r="N1380" s="53">
        <v>7.7</v>
      </c>
      <c r="O1380" s="53" t="s">
        <v>149</v>
      </c>
      <c r="P1380" s="54">
        <v>0.53430555555555559</v>
      </c>
      <c r="Q1380" s="53">
        <v>3.7</v>
      </c>
      <c r="R1380" s="53" t="s">
        <v>149</v>
      </c>
      <c r="S1380" s="53">
        <v>0.9</v>
      </c>
      <c r="T1380" s="53">
        <v>37.799999999999997</v>
      </c>
      <c r="U1380" s="53">
        <v>1084</v>
      </c>
      <c r="V1380" s="53">
        <v>654834</v>
      </c>
      <c r="W1380" s="53">
        <v>1091</v>
      </c>
      <c r="X1380" s="53">
        <v>0.56000000000000005</v>
      </c>
      <c r="Y1380" s="53">
        <v>18.600000000000001</v>
      </c>
      <c r="Z1380" s="11">
        <f t="shared" si="3647"/>
        <v>195.00000000000003</v>
      </c>
      <c r="AA1380" s="11">
        <f t="shared" si="3648"/>
        <v>10</v>
      </c>
      <c r="AB1380" s="53">
        <f t="shared" si="3649"/>
        <v>0.2234563422904319</v>
      </c>
      <c r="AC1380" s="63" t="s">
        <v>204</v>
      </c>
    </row>
    <row r="1381" spans="1:46">
      <c r="A1381" s="11">
        <v>1381</v>
      </c>
      <c r="B1381" s="57">
        <v>44936</v>
      </c>
      <c r="C1381" s="54">
        <v>0.54166666666666663</v>
      </c>
      <c r="D1381" s="53">
        <v>15.5</v>
      </c>
      <c r="E1381" s="53">
        <v>14.1</v>
      </c>
      <c r="F1381" s="53">
        <v>0</v>
      </c>
      <c r="G1381" s="53">
        <v>10.6</v>
      </c>
      <c r="H1381" s="53">
        <v>0.32</v>
      </c>
      <c r="I1381" s="53">
        <v>2.8</v>
      </c>
      <c r="J1381" s="53" t="s">
        <v>149</v>
      </c>
      <c r="K1381" s="53">
        <v>4.0999999999999996</v>
      </c>
      <c r="L1381" s="53" t="s">
        <v>162</v>
      </c>
      <c r="M1381" s="54">
        <v>0.53473379629629625</v>
      </c>
      <c r="N1381" s="53">
        <v>6.3</v>
      </c>
      <c r="O1381" s="53" t="s">
        <v>149</v>
      </c>
      <c r="P1381" s="54">
        <v>0.5401273148148148</v>
      </c>
      <c r="Q1381" s="53">
        <v>2</v>
      </c>
      <c r="R1381" s="53" t="s">
        <v>147</v>
      </c>
      <c r="S1381" s="53">
        <v>0.9</v>
      </c>
      <c r="T1381" s="53">
        <v>37.9</v>
      </c>
      <c r="U1381" s="53">
        <v>1069</v>
      </c>
      <c r="V1381" s="53">
        <v>644619</v>
      </c>
      <c r="W1381" s="53">
        <v>1074</v>
      </c>
      <c r="X1381" s="53">
        <v>0.56000000000000005</v>
      </c>
      <c r="Y1381" s="53">
        <v>18.600000000000001</v>
      </c>
      <c r="Z1381" s="11">
        <f t="shared" si="3647"/>
        <v>192</v>
      </c>
      <c r="AA1381" s="11">
        <f t="shared" si="3648"/>
        <v>10</v>
      </c>
      <c r="AB1381" s="53">
        <f t="shared" si="3649"/>
        <v>0.2234563422904319</v>
      </c>
      <c r="AC1381" s="63" t="s">
        <v>204</v>
      </c>
      <c r="AE1381" s="11">
        <f t="shared" ref="AE1381" si="3714">SUM(F1381:F1386)</f>
        <v>0.5</v>
      </c>
      <c r="AF1381" s="11">
        <f t="shared" ref="AF1381" si="3715">AVERAGE(AB1381:AB1386)</f>
        <v>0.22310093797786726</v>
      </c>
      <c r="AG1381" s="11">
        <f t="shared" ref="AG1381" si="3716">AVERAGE(G1381:G1386)</f>
        <v>10.433333333333334</v>
      </c>
      <c r="AH1381" s="11" t="e">
        <f t="shared" ref="AH1381" si="3717">AVERAGE(AC1381:AC1386)</f>
        <v>#DIV/0!</v>
      </c>
      <c r="AI1381" s="11">
        <f t="shared" ref="AI1381" si="3718">AVERAGE(T1381:T1386)</f>
        <v>38.1</v>
      </c>
      <c r="AJ1381" s="11">
        <f t="shared" ref="AJ1381" si="3719">SUMIF(H1381:H1386,"&gt;0",H1381:H1386)</f>
        <v>1.7950000000000002</v>
      </c>
      <c r="AK1381" s="17">
        <f t="shared" ref="AK1381" si="3720">SUM(AA1381:AA1386)/60</f>
        <v>1</v>
      </c>
      <c r="AL1381" s="17">
        <f t="shared" ref="AL1381" si="3721">SUM(V1381:V1386)</f>
        <v>3636868</v>
      </c>
      <c r="AM1381" s="17">
        <f t="shared" ref="AM1381" si="3722">AVERAGE(W1381:W1386)</f>
        <v>1010.1666666666666</v>
      </c>
      <c r="AN1381" s="11">
        <f t="shared" ref="AN1381" si="3723">AVERAGE(I1381:I1386)</f>
        <v>3.6833333333333331</v>
      </c>
      <c r="AO1381" s="11">
        <f t="shared" ref="AO1381" si="3724">MAX(K1381:K1386)</f>
        <v>5.3</v>
      </c>
      <c r="AP1381" s="13" t="str">
        <f t="shared" ref="AP1381" ca="1" si="3725">INDIRECT(ADDRESS(MATCH(AO1381,K1381:K1386,0)+A1381-1,12))</f>
        <v>NNE</v>
      </c>
      <c r="AQ1381" s="13">
        <f t="shared" ref="AQ1381" ca="1" si="3726">INDIRECT(ADDRESS(MATCH(AO1381,K1381:K1386,0)+A1381-1,13))</f>
        <v>0.56655092592592593</v>
      </c>
      <c r="AR1381" s="11">
        <f t="shared" ref="AR1381" si="3727">MAX(N1381:N1386)</f>
        <v>8.4</v>
      </c>
      <c r="AS1381" s="13" t="str">
        <f t="shared" ref="AS1381" ca="1" si="3728">INDIRECT(ADDRESS(MATCH(AR1381,N1381:N1386,0)+A1381-1,15))</f>
        <v>NNE</v>
      </c>
      <c r="AT1381" s="13">
        <f t="shared" ref="AT1381" ca="1" si="3729">INDIRECT(ADDRESS(MATCH(AR1381,N1381:N1386,0)+A1381-1,16))</f>
        <v>0.55994212962962964</v>
      </c>
    </row>
    <row r="1382" spans="1:46">
      <c r="A1382" s="11">
        <v>1382</v>
      </c>
      <c r="B1382" s="57">
        <v>44936</v>
      </c>
      <c r="C1382" s="54">
        <v>0.54861111111111105</v>
      </c>
      <c r="D1382" s="53">
        <v>15.6</v>
      </c>
      <c r="E1382" s="53">
        <v>14.1</v>
      </c>
      <c r="F1382" s="53">
        <v>0</v>
      </c>
      <c r="G1382" s="53">
        <v>10</v>
      </c>
      <c r="H1382" s="53">
        <v>0.312</v>
      </c>
      <c r="I1382" s="53">
        <v>3.6</v>
      </c>
      <c r="J1382" s="53" t="s">
        <v>149</v>
      </c>
      <c r="K1382" s="53">
        <v>3.9</v>
      </c>
      <c r="L1382" s="53" t="s">
        <v>149</v>
      </c>
      <c r="M1382" s="54">
        <v>0.54664351851851845</v>
      </c>
      <c r="N1382" s="53">
        <v>6.7</v>
      </c>
      <c r="O1382" s="53" t="s">
        <v>149</v>
      </c>
      <c r="P1382" s="54">
        <v>0.54188657407407403</v>
      </c>
      <c r="Q1382" s="53">
        <v>1.3</v>
      </c>
      <c r="R1382" s="53" t="s">
        <v>147</v>
      </c>
      <c r="S1382" s="53">
        <v>1.4</v>
      </c>
      <c r="T1382" s="53">
        <v>37.200000000000003</v>
      </c>
      <c r="U1382" s="53">
        <v>1047</v>
      </c>
      <c r="V1382" s="53">
        <v>632523</v>
      </c>
      <c r="W1382" s="53">
        <v>1054</v>
      </c>
      <c r="X1382" s="53">
        <v>0.56000000000000005</v>
      </c>
      <c r="Y1382" s="53">
        <v>18.61</v>
      </c>
      <c r="Z1382" s="11">
        <f t="shared" si="3647"/>
        <v>187.20000000000002</v>
      </c>
      <c r="AA1382" s="11">
        <f t="shared" si="3648"/>
        <v>10</v>
      </c>
      <c r="AB1382" s="53">
        <f t="shared" si="3649"/>
        <v>0.2234563422904319</v>
      </c>
      <c r="AC1382" s="63" t="s">
        <v>204</v>
      </c>
    </row>
    <row r="1383" spans="1:46">
      <c r="A1383" s="11">
        <v>1383</v>
      </c>
      <c r="B1383" s="57">
        <v>44936</v>
      </c>
      <c r="C1383" s="54">
        <v>0.55555555555555558</v>
      </c>
      <c r="D1383" s="53">
        <v>15.5</v>
      </c>
      <c r="E1383" s="53">
        <v>14.1</v>
      </c>
      <c r="F1383" s="53">
        <v>0.5</v>
      </c>
      <c r="G1383" s="53">
        <v>10.8</v>
      </c>
      <c r="H1383" s="53">
        <v>0.30499999999999999</v>
      </c>
      <c r="I1383" s="53">
        <v>4</v>
      </c>
      <c r="J1383" s="53" t="s">
        <v>162</v>
      </c>
      <c r="K1383" s="53">
        <v>4</v>
      </c>
      <c r="L1383" s="53" t="s">
        <v>162</v>
      </c>
      <c r="M1383" s="54">
        <v>0.55555555555555558</v>
      </c>
      <c r="N1383" s="53">
        <v>7.5</v>
      </c>
      <c r="O1383" s="53" t="s">
        <v>162</v>
      </c>
      <c r="P1383" s="54">
        <v>0.5525578703703703</v>
      </c>
      <c r="Q1383" s="53">
        <v>3.8</v>
      </c>
      <c r="R1383" s="53" t="s">
        <v>157</v>
      </c>
      <c r="S1383" s="53">
        <v>1.3</v>
      </c>
      <c r="T1383" s="53">
        <v>38.4</v>
      </c>
      <c r="U1383" s="53">
        <v>1020</v>
      </c>
      <c r="V1383" s="53">
        <v>618116</v>
      </c>
      <c r="W1383" s="53">
        <v>1030</v>
      </c>
      <c r="X1383" s="53">
        <v>0.55900000000000005</v>
      </c>
      <c r="Y1383" s="53">
        <v>18.61</v>
      </c>
      <c r="Z1383" s="11">
        <f t="shared" si="3647"/>
        <v>183</v>
      </c>
      <c r="AA1383" s="11">
        <f t="shared" si="3648"/>
        <v>10</v>
      </c>
      <c r="AB1383" s="53">
        <f t="shared" si="3649"/>
        <v>0.22292323582158499</v>
      </c>
      <c r="AC1383" s="63" t="s">
        <v>204</v>
      </c>
    </row>
    <row r="1384" spans="1:46">
      <c r="A1384" s="11">
        <v>1384</v>
      </c>
      <c r="B1384" s="57">
        <v>44936</v>
      </c>
      <c r="C1384" s="54">
        <v>0.5625</v>
      </c>
      <c r="D1384" s="53">
        <v>15.5</v>
      </c>
      <c r="E1384" s="53">
        <v>14.1</v>
      </c>
      <c r="F1384" s="53">
        <v>0</v>
      </c>
      <c r="G1384" s="53">
        <v>10.4</v>
      </c>
      <c r="H1384" s="53">
        <v>0.29599999999999999</v>
      </c>
      <c r="I1384" s="53">
        <v>4.4000000000000004</v>
      </c>
      <c r="J1384" s="53" t="s">
        <v>149</v>
      </c>
      <c r="K1384" s="53">
        <v>4.4000000000000004</v>
      </c>
      <c r="L1384" s="53" t="s">
        <v>149</v>
      </c>
      <c r="M1384" s="54">
        <v>0.5625</v>
      </c>
      <c r="N1384" s="53">
        <v>8.4</v>
      </c>
      <c r="O1384" s="53" t="s">
        <v>149</v>
      </c>
      <c r="P1384" s="54">
        <v>0.55994212962962964</v>
      </c>
      <c r="Q1384" s="53">
        <v>7</v>
      </c>
      <c r="R1384" s="53" t="s">
        <v>162</v>
      </c>
      <c r="S1384" s="53">
        <v>1.2</v>
      </c>
      <c r="T1384" s="53">
        <v>38.6</v>
      </c>
      <c r="U1384" s="53">
        <v>990</v>
      </c>
      <c r="V1384" s="53">
        <v>601565</v>
      </c>
      <c r="W1384" s="53">
        <v>1003</v>
      </c>
      <c r="X1384" s="53">
        <v>0.55900000000000005</v>
      </c>
      <c r="Y1384" s="53">
        <v>18.55</v>
      </c>
      <c r="Z1384" s="11">
        <f t="shared" si="3647"/>
        <v>177.59999999999997</v>
      </c>
      <c r="AA1384" s="11">
        <f t="shared" si="3648"/>
        <v>10</v>
      </c>
      <c r="AB1384" s="53">
        <f t="shared" si="3649"/>
        <v>0.22292323582158499</v>
      </c>
      <c r="AC1384" s="63" t="s">
        <v>204</v>
      </c>
    </row>
    <row r="1385" spans="1:46">
      <c r="A1385" s="11">
        <v>1385</v>
      </c>
      <c r="B1385" s="57">
        <v>44936</v>
      </c>
      <c r="C1385" s="54">
        <v>0.56944444444444442</v>
      </c>
      <c r="D1385" s="53">
        <v>15.3</v>
      </c>
      <c r="E1385" s="53">
        <v>14</v>
      </c>
      <c r="F1385" s="53">
        <v>0</v>
      </c>
      <c r="G1385" s="53">
        <v>10.4</v>
      </c>
      <c r="H1385" s="53">
        <v>0.28599999999999998</v>
      </c>
      <c r="I1385" s="53">
        <v>4.5999999999999996</v>
      </c>
      <c r="J1385" s="53" t="s">
        <v>149</v>
      </c>
      <c r="K1385" s="53">
        <v>5.3</v>
      </c>
      <c r="L1385" s="53" t="s">
        <v>149</v>
      </c>
      <c r="M1385" s="54">
        <v>0.56655092592592593</v>
      </c>
      <c r="N1385" s="53">
        <v>7.8</v>
      </c>
      <c r="O1385" s="53" t="s">
        <v>162</v>
      </c>
      <c r="P1385" s="54">
        <v>0.56346064814814811</v>
      </c>
      <c r="Q1385" s="53">
        <v>2.2000000000000002</v>
      </c>
      <c r="R1385" s="53" t="s">
        <v>147</v>
      </c>
      <c r="S1385" s="53">
        <v>1.4</v>
      </c>
      <c r="T1385" s="53">
        <v>37.9</v>
      </c>
      <c r="U1385" s="53">
        <v>954</v>
      </c>
      <c r="V1385" s="53">
        <v>580479</v>
      </c>
      <c r="W1385" s="53">
        <v>967</v>
      </c>
      <c r="X1385" s="53">
        <v>0.55900000000000005</v>
      </c>
      <c r="Y1385" s="53">
        <v>18.579999999999998</v>
      </c>
      <c r="Z1385" s="11">
        <f t="shared" si="3647"/>
        <v>171.59999999999997</v>
      </c>
      <c r="AA1385" s="11">
        <f t="shared" si="3648"/>
        <v>10</v>
      </c>
      <c r="AB1385" s="53">
        <f t="shared" si="3649"/>
        <v>0.22292323582158499</v>
      </c>
      <c r="AC1385" s="63" t="s">
        <v>204</v>
      </c>
    </row>
    <row r="1386" spans="1:46">
      <c r="A1386" s="11">
        <v>1386</v>
      </c>
      <c r="B1386" s="57">
        <v>44936</v>
      </c>
      <c r="C1386" s="54">
        <v>0.57638888888888895</v>
      </c>
      <c r="D1386" s="53">
        <v>15.2</v>
      </c>
      <c r="E1386" s="53">
        <v>14</v>
      </c>
      <c r="F1386" s="53">
        <v>0</v>
      </c>
      <c r="G1386" s="53">
        <v>10.4</v>
      </c>
      <c r="H1386" s="53">
        <v>0.27600000000000002</v>
      </c>
      <c r="I1386" s="53">
        <v>2.7</v>
      </c>
      <c r="J1386" s="53" t="s">
        <v>149</v>
      </c>
      <c r="K1386" s="53">
        <v>4.5999999999999996</v>
      </c>
      <c r="L1386" s="53" t="s">
        <v>149</v>
      </c>
      <c r="M1386" s="54">
        <v>0.56945601851851857</v>
      </c>
      <c r="N1386" s="53">
        <v>5.5</v>
      </c>
      <c r="O1386" s="53" t="s">
        <v>162</v>
      </c>
      <c r="P1386" s="54">
        <v>0.57446759259259261</v>
      </c>
      <c r="Q1386" s="53">
        <v>1.1000000000000001</v>
      </c>
      <c r="R1386" s="53" t="s">
        <v>148</v>
      </c>
      <c r="S1386" s="53">
        <v>0.9</v>
      </c>
      <c r="T1386" s="53">
        <v>38.6</v>
      </c>
      <c r="U1386" s="53">
        <v>924</v>
      </c>
      <c r="V1386" s="53">
        <v>559566</v>
      </c>
      <c r="W1386" s="53">
        <v>933</v>
      </c>
      <c r="X1386" s="53">
        <v>0.55900000000000005</v>
      </c>
      <c r="Y1386" s="53">
        <v>18.559999999999999</v>
      </c>
      <c r="Z1386" s="11">
        <f t="shared" si="3647"/>
        <v>165.60000000000002</v>
      </c>
      <c r="AA1386" s="11">
        <f t="shared" si="3648"/>
        <v>10</v>
      </c>
      <c r="AB1386" s="53">
        <f t="shared" si="3649"/>
        <v>0.22292323582158499</v>
      </c>
      <c r="AC1386" s="63" t="s">
        <v>204</v>
      </c>
    </row>
    <row r="1387" spans="1:46">
      <c r="A1387" s="11">
        <v>1387</v>
      </c>
      <c r="B1387" s="57">
        <v>44936</v>
      </c>
      <c r="C1387" s="54">
        <v>0.58333333333333337</v>
      </c>
      <c r="D1387" s="53">
        <v>15.1</v>
      </c>
      <c r="E1387" s="53">
        <v>14.1</v>
      </c>
      <c r="F1387" s="53">
        <v>0</v>
      </c>
      <c r="G1387" s="53">
        <v>10.5</v>
      </c>
      <c r="H1387" s="53">
        <v>0.26500000000000001</v>
      </c>
      <c r="I1387" s="53">
        <v>3.2</v>
      </c>
      <c r="J1387" s="53" t="s">
        <v>149</v>
      </c>
      <c r="K1387" s="53">
        <v>3.3</v>
      </c>
      <c r="L1387" s="53" t="s">
        <v>149</v>
      </c>
      <c r="M1387" s="54">
        <v>0.58128472222222227</v>
      </c>
      <c r="N1387" s="53">
        <v>6.9</v>
      </c>
      <c r="O1387" s="53" t="s">
        <v>162</v>
      </c>
      <c r="P1387" s="54">
        <v>0.5797106481481481</v>
      </c>
      <c r="Q1387" s="53">
        <v>1.8</v>
      </c>
      <c r="R1387" s="53" t="s">
        <v>147</v>
      </c>
      <c r="S1387" s="53">
        <v>1.2</v>
      </c>
      <c r="T1387" s="53">
        <v>38</v>
      </c>
      <c r="U1387" s="53">
        <v>881</v>
      </c>
      <c r="V1387" s="53">
        <v>542298</v>
      </c>
      <c r="W1387" s="53">
        <v>904</v>
      </c>
      <c r="X1387" s="53">
        <v>0.55900000000000005</v>
      </c>
      <c r="Y1387" s="53">
        <v>18.579999999999998</v>
      </c>
      <c r="Z1387" s="11">
        <f t="shared" si="3647"/>
        <v>159</v>
      </c>
      <c r="AA1387" s="11">
        <f t="shared" si="3648"/>
        <v>10</v>
      </c>
      <c r="AB1387" s="53">
        <f t="shared" si="3649"/>
        <v>0.22292323582158499</v>
      </c>
      <c r="AC1387" s="63" t="s">
        <v>204</v>
      </c>
      <c r="AE1387" s="11">
        <f t="shared" ref="AE1387" si="3730">SUM(F1387:F1392)</f>
        <v>0</v>
      </c>
      <c r="AF1387" s="11">
        <f t="shared" ref="AF1387" si="3731">AVERAGE(AB1387:AB1392)</f>
        <v>0.22292323582158499</v>
      </c>
      <c r="AG1387" s="11">
        <f t="shared" ref="AG1387" si="3732">AVERAGE(G1387:G1392)</f>
        <v>10.516666666666667</v>
      </c>
      <c r="AH1387" s="11" t="e">
        <f t="shared" ref="AH1387" si="3733">AVERAGE(AC1387:AC1392)</f>
        <v>#DIV/0!</v>
      </c>
      <c r="AI1387" s="11">
        <f t="shared" ref="AI1387" si="3734">AVERAGE(T1387:T1392)</f>
        <v>38.916666666666664</v>
      </c>
      <c r="AJ1387" s="11">
        <f t="shared" ref="AJ1387" si="3735">SUMIF(H1387:H1392,"&gt;0",H1387:H1392)</f>
        <v>1.401</v>
      </c>
      <c r="AK1387" s="17">
        <f t="shared" ref="AK1387" si="3736">SUM(AA1387:AA1392)/60</f>
        <v>1</v>
      </c>
      <c r="AL1387" s="17">
        <f t="shared" ref="AL1387" si="3737">SUM(V1387:V1392)</f>
        <v>2886169</v>
      </c>
      <c r="AM1387" s="17">
        <f t="shared" ref="AM1387" si="3738">AVERAGE(W1387:W1392)</f>
        <v>801.83333333333337</v>
      </c>
      <c r="AN1387" s="11">
        <f t="shared" ref="AN1387" si="3739">AVERAGE(I1387:I1392)</f>
        <v>2.5000000000000004</v>
      </c>
      <c r="AO1387" s="11">
        <f t="shared" ref="AO1387" si="3740">MAX(K1387:K1392)</f>
        <v>3.3</v>
      </c>
      <c r="AP1387" s="13" t="str">
        <f t="shared" ref="AP1387" ca="1" si="3741">INDIRECT(ADDRESS(MATCH(AO1387,K1387:K1392,0)+A1387-1,12))</f>
        <v>NNE</v>
      </c>
      <c r="AQ1387" s="13">
        <f t="shared" ref="AQ1387" ca="1" si="3742">INDIRECT(ADDRESS(MATCH(AO1387,K1387:K1392,0)+A1387-1,13))</f>
        <v>0.58128472222222227</v>
      </c>
      <c r="AR1387" s="11">
        <f t="shared" ref="AR1387" si="3743">MAX(N1387:N1392)</f>
        <v>6.9</v>
      </c>
      <c r="AS1387" s="13" t="str">
        <f t="shared" ref="AS1387" ca="1" si="3744">INDIRECT(ADDRESS(MATCH(AR1387,N1387:N1392,0)+A1387-1,15))</f>
        <v>N</v>
      </c>
      <c r="AT1387" s="13">
        <f t="shared" ref="AT1387" ca="1" si="3745">INDIRECT(ADDRESS(MATCH(AR1387,N1387:N1392,0)+A1387-1,16))</f>
        <v>0.5797106481481481</v>
      </c>
    </row>
    <row r="1388" spans="1:46">
      <c r="A1388" s="11">
        <v>1388</v>
      </c>
      <c r="B1388" s="57">
        <v>44936</v>
      </c>
      <c r="C1388" s="54">
        <v>0.59027777777777779</v>
      </c>
      <c r="D1388" s="53">
        <v>14.9</v>
      </c>
      <c r="E1388" s="53">
        <v>14.1</v>
      </c>
      <c r="F1388" s="53">
        <v>0</v>
      </c>
      <c r="G1388" s="53">
        <v>10.3</v>
      </c>
      <c r="H1388" s="53">
        <v>0.252</v>
      </c>
      <c r="I1388" s="53">
        <v>2.8</v>
      </c>
      <c r="J1388" s="53" t="s">
        <v>149</v>
      </c>
      <c r="K1388" s="53">
        <v>3.2</v>
      </c>
      <c r="L1388" s="53" t="s">
        <v>149</v>
      </c>
      <c r="M1388" s="54">
        <v>0.58336805555555549</v>
      </c>
      <c r="N1388" s="53">
        <v>5.4</v>
      </c>
      <c r="O1388" s="53" t="s">
        <v>149</v>
      </c>
      <c r="P1388" s="54">
        <v>0.58674768518518516</v>
      </c>
      <c r="Q1388" s="53">
        <v>3.1</v>
      </c>
      <c r="R1388" s="53" t="s">
        <v>149</v>
      </c>
      <c r="S1388" s="53">
        <v>0.8</v>
      </c>
      <c r="T1388" s="53">
        <v>38</v>
      </c>
      <c r="U1388" s="53">
        <v>844</v>
      </c>
      <c r="V1388" s="53">
        <v>517849</v>
      </c>
      <c r="W1388" s="53">
        <v>863</v>
      </c>
      <c r="X1388" s="53">
        <v>0.55900000000000005</v>
      </c>
      <c r="Y1388" s="53">
        <v>18.579999999999998</v>
      </c>
      <c r="Z1388" s="11">
        <f t="shared" si="3647"/>
        <v>151.19999999999999</v>
      </c>
      <c r="AA1388" s="11">
        <f t="shared" si="3648"/>
        <v>10</v>
      </c>
      <c r="AB1388" s="53">
        <f t="shared" si="3649"/>
        <v>0.22292323582158499</v>
      </c>
      <c r="AC1388" s="63" t="s">
        <v>204</v>
      </c>
    </row>
    <row r="1389" spans="1:46">
      <c r="A1389" s="11">
        <v>1389</v>
      </c>
      <c r="B1389" s="57">
        <v>44936</v>
      </c>
      <c r="C1389" s="54">
        <v>0.59722222222222221</v>
      </c>
      <c r="D1389" s="53">
        <v>14.8</v>
      </c>
      <c r="E1389" s="53">
        <v>14</v>
      </c>
      <c r="F1389" s="53">
        <v>0</v>
      </c>
      <c r="G1389" s="53">
        <v>10.4</v>
      </c>
      <c r="H1389" s="53">
        <v>0.24</v>
      </c>
      <c r="I1389" s="53">
        <v>2.4</v>
      </c>
      <c r="J1389" s="53" t="s">
        <v>149</v>
      </c>
      <c r="K1389" s="53">
        <v>2.9</v>
      </c>
      <c r="L1389" s="53" t="s">
        <v>149</v>
      </c>
      <c r="M1389" s="54">
        <v>0.59050925925925923</v>
      </c>
      <c r="N1389" s="53">
        <v>5.6</v>
      </c>
      <c r="O1389" s="53" t="s">
        <v>149</v>
      </c>
      <c r="P1389" s="54">
        <v>0.59447916666666667</v>
      </c>
      <c r="Q1389" s="53">
        <v>2</v>
      </c>
      <c r="R1389" s="53" t="s">
        <v>162</v>
      </c>
      <c r="S1389" s="53">
        <v>1.1000000000000001</v>
      </c>
      <c r="T1389" s="53">
        <v>38.6</v>
      </c>
      <c r="U1389" s="53">
        <v>811</v>
      </c>
      <c r="V1389" s="53">
        <v>493029</v>
      </c>
      <c r="W1389" s="53">
        <v>822</v>
      </c>
      <c r="X1389" s="53">
        <v>0.55900000000000005</v>
      </c>
      <c r="Y1389" s="53">
        <v>18.59</v>
      </c>
      <c r="Z1389" s="11">
        <f t="shared" si="3647"/>
        <v>144</v>
      </c>
      <c r="AA1389" s="11">
        <f t="shared" si="3648"/>
        <v>10</v>
      </c>
      <c r="AB1389" s="53">
        <f t="shared" si="3649"/>
        <v>0.22292323582158499</v>
      </c>
      <c r="AC1389" s="63" t="s">
        <v>204</v>
      </c>
    </row>
    <row r="1390" spans="1:46">
      <c r="A1390" s="11">
        <v>1390</v>
      </c>
      <c r="B1390" s="57">
        <v>44936</v>
      </c>
      <c r="C1390" s="54">
        <v>0.60416666666666663</v>
      </c>
      <c r="D1390" s="53">
        <v>14.7</v>
      </c>
      <c r="E1390" s="53">
        <v>14.1</v>
      </c>
      <c r="F1390" s="53">
        <v>0</v>
      </c>
      <c r="G1390" s="53">
        <v>10.6</v>
      </c>
      <c r="H1390" s="53">
        <v>0.22700000000000001</v>
      </c>
      <c r="I1390" s="53">
        <v>2.7</v>
      </c>
      <c r="J1390" s="53" t="s">
        <v>149</v>
      </c>
      <c r="K1390" s="53">
        <v>2.8</v>
      </c>
      <c r="L1390" s="53" t="s">
        <v>149</v>
      </c>
      <c r="M1390" s="54">
        <v>0.60052083333333328</v>
      </c>
      <c r="N1390" s="53">
        <v>5.8</v>
      </c>
      <c r="O1390" s="53" t="s">
        <v>147</v>
      </c>
      <c r="P1390" s="54">
        <v>0.6018634259259259</v>
      </c>
      <c r="Q1390" s="53">
        <v>2.7</v>
      </c>
      <c r="R1390" s="53" t="s">
        <v>149</v>
      </c>
      <c r="S1390" s="53">
        <v>0.9</v>
      </c>
      <c r="T1390" s="53">
        <v>40</v>
      </c>
      <c r="U1390" s="53">
        <v>767</v>
      </c>
      <c r="V1390" s="53">
        <v>470102</v>
      </c>
      <c r="W1390" s="53">
        <v>784</v>
      </c>
      <c r="X1390" s="53">
        <v>0.55900000000000005</v>
      </c>
      <c r="Y1390" s="53">
        <v>18.54</v>
      </c>
      <c r="Z1390" s="11">
        <f t="shared" si="3647"/>
        <v>136.19999999999999</v>
      </c>
      <c r="AA1390" s="11">
        <f t="shared" si="3648"/>
        <v>10</v>
      </c>
      <c r="AB1390" s="53">
        <f t="shared" si="3649"/>
        <v>0.22292323582158499</v>
      </c>
      <c r="AC1390" s="63" t="s">
        <v>204</v>
      </c>
    </row>
    <row r="1391" spans="1:46">
      <c r="A1391" s="11">
        <v>1391</v>
      </c>
      <c r="B1391" s="57">
        <v>44936</v>
      </c>
      <c r="C1391" s="54">
        <v>0.61111111111111105</v>
      </c>
      <c r="D1391" s="53">
        <v>14.6</v>
      </c>
      <c r="E1391" s="53">
        <v>14.1</v>
      </c>
      <c r="F1391" s="53">
        <v>0</v>
      </c>
      <c r="G1391" s="53">
        <v>10.6</v>
      </c>
      <c r="H1391" s="53">
        <v>0.215</v>
      </c>
      <c r="I1391" s="53">
        <v>2.1</v>
      </c>
      <c r="J1391" s="53" t="s">
        <v>149</v>
      </c>
      <c r="K1391" s="53">
        <v>2.7</v>
      </c>
      <c r="L1391" s="53" t="s">
        <v>149</v>
      </c>
      <c r="M1391" s="54">
        <v>0.60474537037037035</v>
      </c>
      <c r="N1391" s="53">
        <v>4.5999999999999996</v>
      </c>
      <c r="O1391" s="53" t="s">
        <v>162</v>
      </c>
      <c r="P1391" s="54">
        <v>0.60790509259259262</v>
      </c>
      <c r="Q1391" s="53">
        <v>1.6</v>
      </c>
      <c r="R1391" s="53" t="s">
        <v>162</v>
      </c>
      <c r="S1391" s="53">
        <v>0.9</v>
      </c>
      <c r="T1391" s="53">
        <v>39.4</v>
      </c>
      <c r="U1391" s="53">
        <v>725</v>
      </c>
      <c r="V1391" s="53">
        <v>443584</v>
      </c>
      <c r="W1391" s="53">
        <v>739</v>
      </c>
      <c r="X1391" s="53">
        <v>0.55900000000000005</v>
      </c>
      <c r="Y1391" s="53">
        <v>18.57</v>
      </c>
      <c r="Z1391" s="11">
        <f t="shared" si="3647"/>
        <v>129</v>
      </c>
      <c r="AA1391" s="11">
        <f t="shared" si="3648"/>
        <v>10</v>
      </c>
      <c r="AB1391" s="53">
        <f t="shared" si="3649"/>
        <v>0.22292323582158499</v>
      </c>
      <c r="AC1391" s="63" t="s">
        <v>204</v>
      </c>
    </row>
    <row r="1392" spans="1:46">
      <c r="A1392" s="11">
        <v>1392</v>
      </c>
      <c r="B1392" s="57">
        <v>44936</v>
      </c>
      <c r="C1392" s="54">
        <v>0.61805555555555558</v>
      </c>
      <c r="D1392" s="53">
        <v>14.5</v>
      </c>
      <c r="E1392" s="53">
        <v>14</v>
      </c>
      <c r="F1392" s="53">
        <v>0</v>
      </c>
      <c r="G1392" s="53">
        <v>10.7</v>
      </c>
      <c r="H1392" s="53">
        <v>0.20200000000000001</v>
      </c>
      <c r="I1392" s="53">
        <v>1.8</v>
      </c>
      <c r="J1392" s="53" t="s">
        <v>147</v>
      </c>
      <c r="K1392" s="53">
        <v>2.1</v>
      </c>
      <c r="L1392" s="53" t="s">
        <v>149</v>
      </c>
      <c r="M1392" s="54">
        <v>0.61290509259259263</v>
      </c>
      <c r="N1392" s="53">
        <v>3.8</v>
      </c>
      <c r="O1392" s="53" t="s">
        <v>149</v>
      </c>
      <c r="P1392" s="54">
        <v>0.61484953703703704</v>
      </c>
      <c r="Q1392" s="53">
        <v>2.9</v>
      </c>
      <c r="R1392" s="53" t="s">
        <v>149</v>
      </c>
      <c r="S1392" s="53">
        <v>0.7</v>
      </c>
      <c r="T1392" s="53">
        <v>39.5</v>
      </c>
      <c r="U1392" s="53">
        <v>667</v>
      </c>
      <c r="V1392" s="53">
        <v>419307</v>
      </c>
      <c r="W1392" s="53">
        <v>699</v>
      </c>
      <c r="X1392" s="53">
        <v>0.55900000000000005</v>
      </c>
      <c r="Y1392" s="53">
        <v>18.55</v>
      </c>
      <c r="Z1392" s="11">
        <f t="shared" si="3647"/>
        <v>121.2</v>
      </c>
      <c r="AA1392" s="11">
        <f t="shared" si="3648"/>
        <v>10</v>
      </c>
      <c r="AB1392" s="53">
        <f t="shared" si="3649"/>
        <v>0.22292323582158499</v>
      </c>
      <c r="AC1392" s="63" t="s">
        <v>204</v>
      </c>
    </row>
    <row r="1393" spans="1:46">
      <c r="A1393" s="11">
        <v>1393</v>
      </c>
      <c r="B1393" s="57">
        <v>44936</v>
      </c>
      <c r="C1393" s="54">
        <v>0.625</v>
      </c>
      <c r="D1393" s="53">
        <v>14.4</v>
      </c>
      <c r="E1393" s="53">
        <v>14</v>
      </c>
      <c r="F1393" s="53">
        <v>0</v>
      </c>
      <c r="G1393" s="53">
        <v>10.4</v>
      </c>
      <c r="H1393" s="53">
        <v>0.182</v>
      </c>
      <c r="I1393" s="53">
        <v>1.2</v>
      </c>
      <c r="J1393" s="53" t="s">
        <v>152</v>
      </c>
      <c r="K1393" s="53">
        <v>1.8</v>
      </c>
      <c r="L1393" s="53" t="s">
        <v>147</v>
      </c>
      <c r="M1393" s="54">
        <v>0.61820601851851853</v>
      </c>
      <c r="N1393" s="53">
        <v>3.1</v>
      </c>
      <c r="O1393" s="53" t="s">
        <v>152</v>
      </c>
      <c r="P1393" s="54">
        <v>0.62118055555555551</v>
      </c>
      <c r="Q1393" s="53">
        <v>1.6</v>
      </c>
      <c r="R1393" s="53" t="s">
        <v>162</v>
      </c>
      <c r="S1393" s="53">
        <v>0.7</v>
      </c>
      <c r="T1393" s="53">
        <v>39.700000000000003</v>
      </c>
      <c r="U1393" s="53">
        <v>602</v>
      </c>
      <c r="V1393" s="53">
        <v>379884</v>
      </c>
      <c r="W1393" s="53">
        <v>633</v>
      </c>
      <c r="X1393" s="53">
        <v>0.55900000000000005</v>
      </c>
      <c r="Y1393" s="53">
        <v>18.57</v>
      </c>
      <c r="Z1393" s="11">
        <f t="shared" si="3647"/>
        <v>109.2</v>
      </c>
      <c r="AA1393" s="11">
        <f t="shared" si="3648"/>
        <v>0</v>
      </c>
      <c r="AB1393" s="53">
        <f t="shared" si="3649"/>
        <v>0.22292323582158499</v>
      </c>
      <c r="AC1393" s="63" t="s">
        <v>204</v>
      </c>
      <c r="AE1393" s="11">
        <f t="shared" ref="AE1393" si="3746">SUM(F1393:F1398)</f>
        <v>0</v>
      </c>
      <c r="AF1393" s="11">
        <f t="shared" ref="AF1393" si="3747">AVERAGE(AB1393:AB1398)</f>
        <v>0.22247971192011481</v>
      </c>
      <c r="AG1393" s="11">
        <f t="shared" ref="AG1393" si="3748">AVERAGE(G1393:G1398)</f>
        <v>10.416666666666666</v>
      </c>
      <c r="AH1393" s="11" t="e">
        <f t="shared" ref="AH1393" si="3749">AVERAGE(AC1393:AC1398)</f>
        <v>#DIV/0!</v>
      </c>
      <c r="AI1393" s="11">
        <f t="shared" ref="AI1393" si="3750">AVERAGE(T1393:T1398)</f>
        <v>38.633333333333333</v>
      </c>
      <c r="AJ1393" s="11">
        <f t="shared" ref="AJ1393" si="3751">SUMIF(H1393:H1398,"&gt;0",H1393:H1398)</f>
        <v>0.84799999999999998</v>
      </c>
      <c r="AK1393" s="17">
        <f t="shared" ref="AK1393" si="3752">SUM(AA1393:AA1398)/60</f>
        <v>0</v>
      </c>
      <c r="AL1393" s="17">
        <f t="shared" ref="AL1393" si="3753">SUM(V1393:V1398)</f>
        <v>1799482</v>
      </c>
      <c r="AM1393" s="17">
        <f t="shared" ref="AM1393" si="3754">AVERAGE(W1393:W1398)</f>
        <v>499.83333333333331</v>
      </c>
      <c r="AN1393" s="11">
        <f t="shared" ref="AN1393" si="3755">AVERAGE(I1393:I1398)</f>
        <v>1.6833333333333333</v>
      </c>
      <c r="AO1393" s="11">
        <f t="shared" ref="AO1393" si="3756">MAX(K1393:K1398)</f>
        <v>2.2000000000000002</v>
      </c>
      <c r="AP1393" s="13" t="str">
        <f t="shared" ref="AP1393" ca="1" si="3757">INDIRECT(ADDRESS(MATCH(AO1393,K1393:K1398,0)+A1393-1,12))</f>
        <v>NE</v>
      </c>
      <c r="AQ1393" s="13">
        <f t="shared" ref="AQ1393" ca="1" si="3758">INDIRECT(ADDRESS(MATCH(AO1393,K1393:K1398,0)+A1393-1,13))</f>
        <v>0.6507060185185185</v>
      </c>
      <c r="AR1393" s="11">
        <f t="shared" ref="AR1393" si="3759">MAX(N1393:N1398)</f>
        <v>6.6</v>
      </c>
      <c r="AS1393" s="13" t="str">
        <f t="shared" ref="AS1393" ca="1" si="3760">INDIRECT(ADDRESS(MATCH(AR1393,N1393:N1398,0)+A1393-1,15))</f>
        <v>NNE</v>
      </c>
      <c r="AT1393" s="13">
        <f t="shared" ref="AT1393" ca="1" si="3761">INDIRECT(ADDRESS(MATCH(AR1393,N1393:N1398,0)+A1393-1,16))</f>
        <v>0.63267361111111109</v>
      </c>
    </row>
    <row r="1394" spans="1:46">
      <c r="A1394" s="11">
        <v>1394</v>
      </c>
      <c r="B1394" s="57">
        <v>44936</v>
      </c>
      <c r="C1394" s="54">
        <v>0.63194444444444442</v>
      </c>
      <c r="D1394" s="53">
        <v>14.3</v>
      </c>
      <c r="E1394" s="53">
        <v>14.1</v>
      </c>
      <c r="F1394" s="53">
        <v>0</v>
      </c>
      <c r="G1394" s="53">
        <v>10.4</v>
      </c>
      <c r="H1394" s="53">
        <v>0.16700000000000001</v>
      </c>
      <c r="I1394" s="53">
        <v>1.7</v>
      </c>
      <c r="J1394" s="53" t="s">
        <v>147</v>
      </c>
      <c r="K1394" s="53">
        <v>1.7</v>
      </c>
      <c r="L1394" s="53" t="s">
        <v>147</v>
      </c>
      <c r="M1394" s="54">
        <v>0.63179398148148147</v>
      </c>
      <c r="N1394" s="53">
        <v>3.8</v>
      </c>
      <c r="O1394" s="53" t="s">
        <v>162</v>
      </c>
      <c r="P1394" s="54">
        <v>0.6307638888888889</v>
      </c>
      <c r="Q1394" s="53">
        <v>1</v>
      </c>
      <c r="R1394" s="53" t="s">
        <v>149</v>
      </c>
      <c r="S1394" s="53">
        <v>0.7</v>
      </c>
      <c r="T1394" s="53">
        <v>38.299999999999997</v>
      </c>
      <c r="U1394" s="53">
        <v>558</v>
      </c>
      <c r="V1394" s="53">
        <v>351439</v>
      </c>
      <c r="W1394" s="53">
        <v>586</v>
      </c>
      <c r="X1394" s="53">
        <v>0.55800000000000005</v>
      </c>
      <c r="Y1394" s="53">
        <v>18.579999999999998</v>
      </c>
      <c r="Z1394" s="11">
        <f t="shared" si="3647"/>
        <v>100.20000000000002</v>
      </c>
      <c r="AA1394" s="11">
        <f t="shared" si="3648"/>
        <v>0</v>
      </c>
      <c r="AB1394" s="53">
        <f t="shared" si="3649"/>
        <v>0.22239100713982074</v>
      </c>
      <c r="AC1394" s="63" t="s">
        <v>204</v>
      </c>
    </row>
    <row r="1395" spans="1:46">
      <c r="A1395" s="11">
        <v>1395</v>
      </c>
      <c r="B1395" s="57">
        <v>44936</v>
      </c>
      <c r="C1395" s="54">
        <v>0.63888888888888895</v>
      </c>
      <c r="D1395" s="53">
        <v>14.2</v>
      </c>
      <c r="E1395" s="53">
        <v>14.1</v>
      </c>
      <c r="F1395" s="53">
        <v>0</v>
      </c>
      <c r="G1395" s="53">
        <v>10.3</v>
      </c>
      <c r="H1395" s="53">
        <v>0.15</v>
      </c>
      <c r="I1395" s="53">
        <v>1.9</v>
      </c>
      <c r="J1395" s="53" t="s">
        <v>147</v>
      </c>
      <c r="K1395" s="53">
        <v>2.1</v>
      </c>
      <c r="L1395" s="53" t="s">
        <v>147</v>
      </c>
      <c r="M1395" s="54">
        <v>0.63693287037037039</v>
      </c>
      <c r="N1395" s="53">
        <v>6.6</v>
      </c>
      <c r="O1395" s="53" t="s">
        <v>149</v>
      </c>
      <c r="P1395" s="54">
        <v>0.63267361111111109</v>
      </c>
      <c r="Q1395" s="53">
        <v>2.2000000000000002</v>
      </c>
      <c r="R1395" s="53" t="s">
        <v>149</v>
      </c>
      <c r="S1395" s="53">
        <v>1.1000000000000001</v>
      </c>
      <c r="T1395" s="53">
        <v>39.299999999999997</v>
      </c>
      <c r="U1395" s="53">
        <v>504</v>
      </c>
      <c r="V1395" s="53">
        <v>318072</v>
      </c>
      <c r="W1395" s="53">
        <v>530</v>
      </c>
      <c r="X1395" s="53">
        <v>0.55800000000000005</v>
      </c>
      <c r="Y1395" s="53">
        <v>18.57</v>
      </c>
      <c r="Z1395" s="11">
        <f t="shared" si="3647"/>
        <v>90.000000000000014</v>
      </c>
      <c r="AA1395" s="11">
        <f t="shared" si="3648"/>
        <v>0</v>
      </c>
      <c r="AB1395" s="53">
        <f t="shared" si="3649"/>
        <v>0.22239100713982074</v>
      </c>
      <c r="AC1395" s="63" t="s">
        <v>204</v>
      </c>
    </row>
    <row r="1396" spans="1:46">
      <c r="A1396" s="11">
        <v>1396</v>
      </c>
      <c r="B1396" s="57">
        <v>44936</v>
      </c>
      <c r="C1396" s="54">
        <v>0.64583333333333337</v>
      </c>
      <c r="D1396" s="53">
        <v>14</v>
      </c>
      <c r="E1396" s="53">
        <v>14.1</v>
      </c>
      <c r="F1396" s="53">
        <v>0</v>
      </c>
      <c r="G1396" s="53">
        <v>10.4</v>
      </c>
      <c r="H1396" s="53">
        <v>0.13200000000000001</v>
      </c>
      <c r="I1396" s="53">
        <v>1.8</v>
      </c>
      <c r="J1396" s="53" t="s">
        <v>147</v>
      </c>
      <c r="K1396" s="53">
        <v>1.9</v>
      </c>
      <c r="L1396" s="53" t="s">
        <v>147</v>
      </c>
      <c r="M1396" s="54">
        <v>0.63918981481481485</v>
      </c>
      <c r="N1396" s="53">
        <v>4</v>
      </c>
      <c r="O1396" s="53" t="s">
        <v>149</v>
      </c>
      <c r="P1396" s="54">
        <v>0.6390393518518519</v>
      </c>
      <c r="Q1396" s="53">
        <v>2.9</v>
      </c>
      <c r="R1396" s="53" t="s">
        <v>152</v>
      </c>
      <c r="S1396" s="53">
        <v>0.7</v>
      </c>
      <c r="T1396" s="53">
        <v>37.6</v>
      </c>
      <c r="U1396" s="53">
        <v>453</v>
      </c>
      <c r="V1396" s="53">
        <v>281096</v>
      </c>
      <c r="W1396" s="53">
        <v>468</v>
      </c>
      <c r="X1396" s="53">
        <v>0.55800000000000005</v>
      </c>
      <c r="Y1396" s="53">
        <v>18.55</v>
      </c>
      <c r="Z1396" s="11">
        <f t="shared" si="3647"/>
        <v>79.199999999999989</v>
      </c>
      <c r="AA1396" s="11">
        <f t="shared" si="3648"/>
        <v>0</v>
      </c>
      <c r="AB1396" s="53">
        <f t="shared" si="3649"/>
        <v>0.22239100713982074</v>
      </c>
      <c r="AC1396" s="63" t="s">
        <v>204</v>
      </c>
    </row>
    <row r="1397" spans="1:46">
      <c r="A1397" s="11">
        <v>1397</v>
      </c>
      <c r="B1397" s="57">
        <v>44936</v>
      </c>
      <c r="C1397" s="54">
        <v>0.65277777777777779</v>
      </c>
      <c r="D1397" s="53">
        <v>13.8</v>
      </c>
      <c r="E1397" s="53">
        <v>14</v>
      </c>
      <c r="F1397" s="53">
        <v>0</v>
      </c>
      <c r="G1397" s="53">
        <v>10.4</v>
      </c>
      <c r="H1397" s="53">
        <v>0.11600000000000001</v>
      </c>
      <c r="I1397" s="53">
        <v>2</v>
      </c>
      <c r="J1397" s="53" t="s">
        <v>147</v>
      </c>
      <c r="K1397" s="53">
        <v>2.2000000000000002</v>
      </c>
      <c r="L1397" s="53" t="s">
        <v>147</v>
      </c>
      <c r="M1397" s="54">
        <v>0.6507060185185185</v>
      </c>
      <c r="N1397" s="53">
        <v>4.0999999999999996</v>
      </c>
      <c r="O1397" s="53" t="s">
        <v>162</v>
      </c>
      <c r="P1397" s="54">
        <v>0.64858796296296295</v>
      </c>
      <c r="Q1397" s="53">
        <v>2.4</v>
      </c>
      <c r="R1397" s="53" t="s">
        <v>162</v>
      </c>
      <c r="S1397" s="53">
        <v>0.8</v>
      </c>
      <c r="T1397" s="53">
        <v>38.799999999999997</v>
      </c>
      <c r="U1397" s="53">
        <v>393</v>
      </c>
      <c r="V1397" s="53">
        <v>250584</v>
      </c>
      <c r="W1397" s="53">
        <v>418</v>
      </c>
      <c r="X1397" s="53">
        <v>0.55800000000000005</v>
      </c>
      <c r="Y1397" s="53">
        <v>18.559999999999999</v>
      </c>
      <c r="Z1397" s="11">
        <f t="shared" si="3647"/>
        <v>69.599999999999994</v>
      </c>
      <c r="AA1397" s="11">
        <f t="shared" si="3648"/>
        <v>0</v>
      </c>
      <c r="AB1397" s="53">
        <f t="shared" si="3649"/>
        <v>0.22239100713982074</v>
      </c>
      <c r="AC1397" s="63" t="s">
        <v>204</v>
      </c>
    </row>
    <row r="1398" spans="1:46">
      <c r="A1398" s="11">
        <v>1398</v>
      </c>
      <c r="B1398" s="57">
        <v>44936</v>
      </c>
      <c r="C1398" s="54">
        <v>0.65972222222222221</v>
      </c>
      <c r="D1398" s="53">
        <v>13.8</v>
      </c>
      <c r="E1398" s="53">
        <v>14.1</v>
      </c>
      <c r="F1398" s="53">
        <v>0</v>
      </c>
      <c r="G1398" s="53">
        <v>10.6</v>
      </c>
      <c r="H1398" s="53">
        <v>0.10100000000000001</v>
      </c>
      <c r="I1398" s="53">
        <v>1.5</v>
      </c>
      <c r="J1398" s="53" t="s">
        <v>149</v>
      </c>
      <c r="K1398" s="53">
        <v>2.2000000000000002</v>
      </c>
      <c r="L1398" s="53" t="s">
        <v>149</v>
      </c>
      <c r="M1398" s="54">
        <v>0.65415509259259264</v>
      </c>
      <c r="N1398" s="53">
        <v>4.7</v>
      </c>
      <c r="O1398" s="53" t="s">
        <v>149</v>
      </c>
      <c r="P1398" s="54">
        <v>0.65329861111111109</v>
      </c>
      <c r="Q1398" s="53">
        <v>1.3</v>
      </c>
      <c r="R1398" s="53" t="s">
        <v>157</v>
      </c>
      <c r="S1398" s="53">
        <v>0.8</v>
      </c>
      <c r="T1398" s="53">
        <v>38.1</v>
      </c>
      <c r="U1398" s="53">
        <v>339</v>
      </c>
      <c r="V1398" s="53">
        <v>218407</v>
      </c>
      <c r="W1398" s="53">
        <v>364</v>
      </c>
      <c r="X1398" s="53">
        <v>0.55800000000000005</v>
      </c>
      <c r="Y1398" s="53">
        <v>18.559999999999999</v>
      </c>
      <c r="Z1398" s="11">
        <f t="shared" si="3647"/>
        <v>60.6</v>
      </c>
      <c r="AA1398" s="11">
        <f t="shared" si="3648"/>
        <v>0</v>
      </c>
      <c r="AB1398" s="53">
        <f t="shared" si="3649"/>
        <v>0.22239100713982074</v>
      </c>
      <c r="AC1398" s="63" t="s">
        <v>204</v>
      </c>
    </row>
    <row r="1399" spans="1:46">
      <c r="A1399" s="11">
        <v>1399</v>
      </c>
      <c r="B1399" s="57">
        <v>44936</v>
      </c>
      <c r="C1399" s="54">
        <v>0.66666666666666663</v>
      </c>
      <c r="D1399" s="53">
        <v>13.6</v>
      </c>
      <c r="E1399" s="53">
        <v>14.1</v>
      </c>
      <c r="F1399" s="53">
        <v>0</v>
      </c>
      <c r="G1399" s="53">
        <v>10.1</v>
      </c>
      <c r="H1399" s="53">
        <v>8.5000000000000006E-2</v>
      </c>
      <c r="I1399" s="53">
        <v>1</v>
      </c>
      <c r="J1399" s="53" t="s">
        <v>148</v>
      </c>
      <c r="K1399" s="53">
        <v>1.5</v>
      </c>
      <c r="L1399" s="53" t="s">
        <v>149</v>
      </c>
      <c r="M1399" s="54">
        <v>0.65973379629629625</v>
      </c>
      <c r="N1399" s="53">
        <v>4.0999999999999996</v>
      </c>
      <c r="O1399" s="53" t="s">
        <v>152</v>
      </c>
      <c r="P1399" s="54">
        <v>0.66364583333333338</v>
      </c>
      <c r="Q1399" s="53">
        <v>1.3</v>
      </c>
      <c r="R1399" s="53" t="s">
        <v>148</v>
      </c>
      <c r="S1399" s="53">
        <v>0.6</v>
      </c>
      <c r="T1399" s="53">
        <v>39.5</v>
      </c>
      <c r="U1399" s="53">
        <v>280</v>
      </c>
      <c r="V1399" s="53">
        <v>186533</v>
      </c>
      <c r="W1399" s="53">
        <v>311</v>
      </c>
      <c r="X1399" s="53">
        <v>0.55800000000000005</v>
      </c>
      <c r="Y1399" s="53">
        <v>18.57</v>
      </c>
      <c r="Z1399" s="11">
        <f t="shared" si="3647"/>
        <v>51.000000000000007</v>
      </c>
      <c r="AA1399" s="11">
        <f t="shared" si="3648"/>
        <v>0</v>
      </c>
      <c r="AB1399" s="53">
        <f t="shared" si="3649"/>
        <v>0.22239100713982074</v>
      </c>
      <c r="AC1399" s="63" t="s">
        <v>204</v>
      </c>
      <c r="AE1399" s="11">
        <f t="shared" ref="AE1399" si="3762">SUM(F1399:F1404)</f>
        <v>0</v>
      </c>
      <c r="AF1399" s="11">
        <f t="shared" ref="AF1399" si="3763">AVERAGE(AB1399:AB1404)</f>
        <v>0.22239100713982074</v>
      </c>
      <c r="AG1399" s="11">
        <f t="shared" ref="AG1399" si="3764">AVERAGE(G1399:G1404)</f>
        <v>9.6333333333333329</v>
      </c>
      <c r="AH1399" s="11" t="e">
        <f t="shared" ref="AH1399" si="3765">AVERAGE(AC1399:AC1404)</f>
        <v>#DIV/0!</v>
      </c>
      <c r="AI1399" s="11">
        <f t="shared" ref="AI1399" si="3766">AVERAGE(T1399:T1404)</f>
        <v>40.35</v>
      </c>
      <c r="AJ1399" s="11">
        <f t="shared" ref="AJ1399" si="3767">SUMIF(H1399:H1404,"&gt;0",H1399:H1404)</f>
        <v>0.27600000000000002</v>
      </c>
      <c r="AK1399" s="17">
        <f t="shared" ref="AK1399" si="3768">SUM(AA1399:AA1404)/60</f>
        <v>0</v>
      </c>
      <c r="AL1399" s="17">
        <f t="shared" ref="AL1399" si="3769">SUM(V1399:V1404)</f>
        <v>619417</v>
      </c>
      <c r="AM1399" s="17">
        <f t="shared" ref="AM1399" si="3770">AVERAGE(W1399:W1404)</f>
        <v>171.83333333333334</v>
      </c>
      <c r="AN1399" s="11">
        <f t="shared" ref="AN1399" si="3771">AVERAGE(I1399:I1404)</f>
        <v>1</v>
      </c>
      <c r="AO1399" s="11">
        <f t="shared" ref="AO1399" si="3772">MAX(K1399:K1404)</f>
        <v>1.8</v>
      </c>
      <c r="AP1399" s="13" t="str">
        <f t="shared" ref="AP1399" ca="1" si="3773">INDIRECT(ADDRESS(MATCH(AO1399,K1399:K1404,0)+A1399-1,12))</f>
        <v>E</v>
      </c>
      <c r="AQ1399" s="13">
        <f t="shared" ref="AQ1399" ca="1" si="3774">INDIRECT(ADDRESS(MATCH(AO1399,K1399:K1404,0)+A1399-1,13))</f>
        <v>0.67339120370370376</v>
      </c>
      <c r="AR1399" s="11">
        <f t="shared" ref="AR1399" si="3775">MAX(N1399:N1404)</f>
        <v>4.0999999999999996</v>
      </c>
      <c r="AS1399" s="13" t="str">
        <f t="shared" ref="AS1399" ca="1" si="3776">INDIRECT(ADDRESS(MATCH(AR1399,N1399:N1404,0)+A1399-1,15))</f>
        <v>E</v>
      </c>
      <c r="AT1399" s="13">
        <f t="shared" ref="AT1399" ca="1" si="3777">INDIRECT(ADDRESS(MATCH(AR1399,N1399:N1404,0)+A1399-1,16))</f>
        <v>0.66364583333333338</v>
      </c>
    </row>
    <row r="1400" spans="1:46">
      <c r="A1400" s="11">
        <v>1400</v>
      </c>
      <c r="B1400" s="57">
        <v>44936</v>
      </c>
      <c r="C1400" s="54">
        <v>0.67361111111111116</v>
      </c>
      <c r="D1400" s="53">
        <v>13.6</v>
      </c>
      <c r="E1400" s="53">
        <v>14.1</v>
      </c>
      <c r="F1400" s="53">
        <v>0</v>
      </c>
      <c r="G1400" s="53">
        <v>9.8000000000000007</v>
      </c>
      <c r="H1400" s="53">
        <v>6.6000000000000003E-2</v>
      </c>
      <c r="I1400" s="53">
        <v>1.8</v>
      </c>
      <c r="J1400" s="53" t="s">
        <v>152</v>
      </c>
      <c r="K1400" s="53">
        <v>1.8</v>
      </c>
      <c r="L1400" s="53" t="s">
        <v>152</v>
      </c>
      <c r="M1400" s="54">
        <v>0.67339120370370376</v>
      </c>
      <c r="N1400" s="53">
        <v>3.9</v>
      </c>
      <c r="O1400" s="53" t="s">
        <v>152</v>
      </c>
      <c r="P1400" s="54">
        <v>0.66910879629629638</v>
      </c>
      <c r="Q1400" s="53">
        <v>0.9</v>
      </c>
      <c r="R1400" s="53" t="s">
        <v>148</v>
      </c>
      <c r="S1400" s="53">
        <v>0.7</v>
      </c>
      <c r="T1400" s="53">
        <v>39.700000000000003</v>
      </c>
      <c r="U1400" s="53">
        <v>218</v>
      </c>
      <c r="V1400" s="53">
        <v>149044</v>
      </c>
      <c r="W1400" s="53">
        <v>248</v>
      </c>
      <c r="X1400" s="53">
        <v>0.55800000000000005</v>
      </c>
      <c r="Y1400" s="53">
        <v>18.579999999999998</v>
      </c>
      <c r="Z1400" s="11">
        <f t="shared" si="3647"/>
        <v>39.599999999999994</v>
      </c>
      <c r="AA1400" s="11">
        <f t="shared" si="3648"/>
        <v>0</v>
      </c>
      <c r="AB1400" s="53">
        <f t="shared" si="3649"/>
        <v>0.22239100713982074</v>
      </c>
      <c r="AC1400" s="63" t="s">
        <v>204</v>
      </c>
    </row>
    <row r="1401" spans="1:46">
      <c r="A1401" s="11">
        <v>1401</v>
      </c>
      <c r="B1401" s="57">
        <v>44936</v>
      </c>
      <c r="C1401" s="54">
        <v>0.68055555555555547</v>
      </c>
      <c r="D1401" s="53">
        <v>13.5</v>
      </c>
      <c r="E1401" s="53">
        <v>14.1</v>
      </c>
      <c r="F1401" s="53">
        <v>0</v>
      </c>
      <c r="G1401" s="53">
        <v>9.8000000000000007</v>
      </c>
      <c r="H1401" s="53">
        <v>5.0999999999999997E-2</v>
      </c>
      <c r="I1401" s="53">
        <v>1</v>
      </c>
      <c r="J1401" s="53" t="s">
        <v>147</v>
      </c>
      <c r="K1401" s="53">
        <v>1.8</v>
      </c>
      <c r="L1401" s="53" t="s">
        <v>152</v>
      </c>
      <c r="M1401" s="54">
        <v>0.67380787037037038</v>
      </c>
      <c r="N1401" s="53">
        <v>2.2999999999999998</v>
      </c>
      <c r="O1401" s="53" t="s">
        <v>147</v>
      </c>
      <c r="P1401" s="54">
        <v>0.67783564814814812</v>
      </c>
      <c r="Q1401" s="53">
        <v>1.1000000000000001</v>
      </c>
      <c r="R1401" s="53" t="s">
        <v>148</v>
      </c>
      <c r="S1401" s="53">
        <v>0.5</v>
      </c>
      <c r="T1401" s="53">
        <v>40</v>
      </c>
      <c r="U1401" s="53">
        <v>160</v>
      </c>
      <c r="V1401" s="53">
        <v>112975</v>
      </c>
      <c r="W1401" s="53">
        <v>188</v>
      </c>
      <c r="X1401" s="53">
        <v>0.55800000000000005</v>
      </c>
      <c r="Y1401" s="53">
        <v>18.55</v>
      </c>
      <c r="Z1401" s="11">
        <f t="shared" si="3647"/>
        <v>30.599999999999998</v>
      </c>
      <c r="AA1401" s="11">
        <f t="shared" si="3648"/>
        <v>0</v>
      </c>
      <c r="AB1401" s="53">
        <f t="shared" si="3649"/>
        <v>0.22239100713982074</v>
      </c>
      <c r="AC1401" s="63" t="s">
        <v>204</v>
      </c>
    </row>
    <row r="1402" spans="1:46">
      <c r="A1402" s="11">
        <v>1402</v>
      </c>
      <c r="B1402" s="57">
        <v>44936</v>
      </c>
      <c r="C1402" s="54">
        <v>0.6875</v>
      </c>
      <c r="D1402" s="53">
        <v>13.3</v>
      </c>
      <c r="E1402" s="53">
        <v>14.1</v>
      </c>
      <c r="F1402" s="53">
        <v>0</v>
      </c>
      <c r="G1402" s="53">
        <v>9.6</v>
      </c>
      <c r="H1402" s="53">
        <v>3.6999999999999998E-2</v>
      </c>
      <c r="I1402" s="53">
        <v>0.9</v>
      </c>
      <c r="J1402" s="53" t="s">
        <v>148</v>
      </c>
      <c r="K1402" s="53">
        <v>1.1000000000000001</v>
      </c>
      <c r="L1402" s="53" t="s">
        <v>147</v>
      </c>
      <c r="M1402" s="54">
        <v>0.68337962962962961</v>
      </c>
      <c r="N1402" s="53">
        <v>2</v>
      </c>
      <c r="O1402" s="53" t="s">
        <v>152</v>
      </c>
      <c r="P1402" s="54">
        <v>0.68391203703703696</v>
      </c>
      <c r="Q1402" s="53">
        <v>0.5</v>
      </c>
      <c r="R1402" s="53" t="s">
        <v>147</v>
      </c>
      <c r="S1402" s="53">
        <v>0.4</v>
      </c>
      <c r="T1402" s="53">
        <v>40.4</v>
      </c>
      <c r="U1402" s="53">
        <v>113</v>
      </c>
      <c r="V1402" s="53">
        <v>81568</v>
      </c>
      <c r="W1402" s="53">
        <v>136</v>
      </c>
      <c r="X1402" s="53">
        <v>0.55800000000000005</v>
      </c>
      <c r="Y1402" s="53">
        <v>18.600000000000001</v>
      </c>
      <c r="Z1402" s="11">
        <f t="shared" si="3647"/>
        <v>22.199999999999996</v>
      </c>
      <c r="AA1402" s="11">
        <f t="shared" si="3648"/>
        <v>0</v>
      </c>
      <c r="AB1402" s="53">
        <f t="shared" si="3649"/>
        <v>0.22239100713982074</v>
      </c>
      <c r="AC1402" s="63" t="s">
        <v>204</v>
      </c>
    </row>
    <row r="1403" spans="1:46">
      <c r="A1403" s="11">
        <v>1403</v>
      </c>
      <c r="B1403" s="57">
        <v>44936</v>
      </c>
      <c r="C1403" s="54">
        <v>0.69444444444444453</v>
      </c>
      <c r="D1403" s="53">
        <v>13.1</v>
      </c>
      <c r="E1403" s="53">
        <v>14.1</v>
      </c>
      <c r="F1403" s="53">
        <v>0</v>
      </c>
      <c r="G1403" s="53">
        <v>9.4</v>
      </c>
      <c r="H1403" s="53">
        <v>2.4E-2</v>
      </c>
      <c r="I1403" s="53">
        <v>0.5</v>
      </c>
      <c r="J1403" s="53" t="s">
        <v>147</v>
      </c>
      <c r="K1403" s="53">
        <v>0.9</v>
      </c>
      <c r="L1403" s="53" t="s">
        <v>148</v>
      </c>
      <c r="M1403" s="54">
        <v>0.68751157407407415</v>
      </c>
      <c r="N1403" s="53">
        <v>2.1</v>
      </c>
      <c r="O1403" s="53" t="s">
        <v>148</v>
      </c>
      <c r="P1403" s="54">
        <v>0.68937500000000007</v>
      </c>
      <c r="Q1403" s="53">
        <v>0.7</v>
      </c>
      <c r="R1403" s="53" t="s">
        <v>152</v>
      </c>
      <c r="S1403" s="53">
        <v>0.4</v>
      </c>
      <c r="T1403" s="53">
        <v>40.700000000000003</v>
      </c>
      <c r="U1403" s="53">
        <v>72</v>
      </c>
      <c r="V1403" s="53">
        <v>55427</v>
      </c>
      <c r="W1403" s="53">
        <v>92</v>
      </c>
      <c r="X1403" s="53">
        <v>0.55800000000000005</v>
      </c>
      <c r="Y1403" s="53">
        <v>18.53</v>
      </c>
      <c r="Z1403" s="11">
        <f t="shared" si="3647"/>
        <v>14.400000000000002</v>
      </c>
      <c r="AA1403" s="11">
        <f t="shared" si="3648"/>
        <v>0</v>
      </c>
      <c r="AB1403" s="53">
        <f t="shared" si="3649"/>
        <v>0.22239100713982074</v>
      </c>
      <c r="AC1403" s="63" t="s">
        <v>204</v>
      </c>
    </row>
    <row r="1404" spans="1:46">
      <c r="A1404" s="11">
        <v>1404</v>
      </c>
      <c r="B1404" s="57">
        <v>44936</v>
      </c>
      <c r="C1404" s="54">
        <v>0.70138888888888884</v>
      </c>
      <c r="D1404" s="53">
        <v>12.9</v>
      </c>
      <c r="E1404" s="53">
        <v>14.2</v>
      </c>
      <c r="F1404" s="53">
        <v>0</v>
      </c>
      <c r="G1404" s="53">
        <v>9.1</v>
      </c>
      <c r="H1404" s="53">
        <v>1.2999999999999999E-2</v>
      </c>
      <c r="I1404" s="53">
        <v>0.8</v>
      </c>
      <c r="J1404" s="53" t="s">
        <v>148</v>
      </c>
      <c r="K1404" s="53">
        <v>0.9</v>
      </c>
      <c r="L1404" s="53" t="s">
        <v>148</v>
      </c>
      <c r="M1404" s="54">
        <v>0.69876157407407413</v>
      </c>
      <c r="N1404" s="53">
        <v>2.8</v>
      </c>
      <c r="O1404" s="53" t="s">
        <v>152</v>
      </c>
      <c r="P1404" s="54">
        <v>0.69789351851851855</v>
      </c>
      <c r="Q1404" s="53">
        <v>0.4</v>
      </c>
      <c r="R1404" s="53" t="s">
        <v>152</v>
      </c>
      <c r="S1404" s="53">
        <v>0.6</v>
      </c>
      <c r="T1404" s="53">
        <v>41.8</v>
      </c>
      <c r="U1404" s="53">
        <v>41</v>
      </c>
      <c r="V1404" s="53">
        <v>33870</v>
      </c>
      <c r="W1404" s="53">
        <v>56</v>
      </c>
      <c r="X1404" s="53">
        <v>0.55800000000000005</v>
      </c>
      <c r="Y1404" s="53">
        <v>18.559999999999999</v>
      </c>
      <c r="Z1404" s="11">
        <f t="shared" si="3647"/>
        <v>7.8</v>
      </c>
      <c r="AA1404" s="11">
        <f t="shared" si="3648"/>
        <v>0</v>
      </c>
      <c r="AB1404" s="53">
        <f t="shared" si="3649"/>
        <v>0.22239100713982074</v>
      </c>
      <c r="AC1404" s="63" t="s">
        <v>204</v>
      </c>
    </row>
    <row r="1405" spans="1:46">
      <c r="A1405" s="11">
        <v>1405</v>
      </c>
      <c r="B1405" s="57">
        <v>44936</v>
      </c>
      <c r="C1405" s="54">
        <v>0.70833333333333337</v>
      </c>
      <c r="D1405" s="53">
        <v>12.4</v>
      </c>
      <c r="E1405" s="53">
        <v>13.2</v>
      </c>
      <c r="F1405" s="53">
        <v>0</v>
      </c>
      <c r="G1405" s="53">
        <v>8.6999999999999993</v>
      </c>
      <c r="H1405" s="53">
        <v>5.0000000000000001E-3</v>
      </c>
      <c r="I1405" s="53">
        <v>0.8</v>
      </c>
      <c r="J1405" s="53" t="s">
        <v>148</v>
      </c>
      <c r="K1405" s="53">
        <v>0.8</v>
      </c>
      <c r="L1405" s="53" t="s">
        <v>148</v>
      </c>
      <c r="M1405" s="54">
        <v>0.70298611111111109</v>
      </c>
      <c r="N1405" s="53">
        <v>1.9</v>
      </c>
      <c r="O1405" s="53" t="s">
        <v>147</v>
      </c>
      <c r="P1405" s="54">
        <v>0.70491898148148147</v>
      </c>
      <c r="Q1405" s="53">
        <v>1.8</v>
      </c>
      <c r="R1405" s="53" t="s">
        <v>147</v>
      </c>
      <c r="S1405" s="53">
        <v>0.4</v>
      </c>
      <c r="T1405" s="53">
        <v>42.3</v>
      </c>
      <c r="U1405" s="53">
        <v>20</v>
      </c>
      <c r="V1405" s="53">
        <v>18005</v>
      </c>
      <c r="W1405" s="53">
        <v>30</v>
      </c>
      <c r="X1405" s="53">
        <v>0.55800000000000005</v>
      </c>
      <c r="Y1405" s="53">
        <v>18.329999999999998</v>
      </c>
      <c r="Z1405" s="11">
        <f t="shared" si="3647"/>
        <v>3</v>
      </c>
      <c r="AA1405" s="11">
        <f t="shared" si="3648"/>
        <v>0</v>
      </c>
      <c r="AB1405" s="53">
        <f t="shared" si="3649"/>
        <v>0.22239100713982074</v>
      </c>
      <c r="AC1405" s="63" t="s">
        <v>204</v>
      </c>
      <c r="AE1405" s="11">
        <f t="shared" ref="AE1405" si="3778">SUM(F1405:F1410)</f>
        <v>0</v>
      </c>
      <c r="AF1405" s="11">
        <f t="shared" ref="AF1405" si="3779">AVERAGE(AB1405:AB1410)</f>
        <v>0.22212533282712366</v>
      </c>
      <c r="AG1405" s="11">
        <f t="shared" ref="AG1405" si="3780">AVERAGE(G1405:G1410)</f>
        <v>7.6500000000000012</v>
      </c>
      <c r="AH1405" s="11" t="e">
        <f t="shared" ref="AH1405" si="3781">AVERAGE(AC1405:AC1410)</f>
        <v>#DIV/0!</v>
      </c>
      <c r="AI1405" s="11">
        <f t="shared" ref="AI1405" si="3782">AVERAGE(T1405:T1410)</f>
        <v>47.183333333333337</v>
      </c>
      <c r="AJ1405" s="11">
        <f t="shared" ref="AJ1405" si="3783">SUMIF(H1405:H1410,"&gt;0",H1405:H1410)</f>
        <v>6.0000000000000001E-3</v>
      </c>
      <c r="AK1405" s="17">
        <f t="shared" ref="AK1405" si="3784">SUM(AA1405:AA1410)/60</f>
        <v>0</v>
      </c>
      <c r="AL1405" s="17">
        <f t="shared" ref="AL1405" si="3785">SUM(V1405:V1410)</f>
        <v>29123</v>
      </c>
      <c r="AM1405" s="17">
        <f t="shared" ref="AM1405" si="3786">AVERAGE(W1405:W1410)</f>
        <v>8</v>
      </c>
      <c r="AN1405" s="11">
        <f t="shared" ref="AN1405" si="3787">AVERAGE(I1405:I1410)</f>
        <v>0.98333333333333328</v>
      </c>
      <c r="AO1405" s="11">
        <f t="shared" ref="AO1405" si="3788">MAX(K1405:K1410)</f>
        <v>1.8</v>
      </c>
      <c r="AP1405" s="13" t="str">
        <f t="shared" ref="AP1405" ca="1" si="3789">INDIRECT(ADDRESS(MATCH(AO1405,K1405:K1410,0)+A1405-1,12))</f>
        <v>ENE</v>
      </c>
      <c r="AQ1405" s="13">
        <f t="shared" ref="AQ1405" ca="1" si="3790">INDIRECT(ADDRESS(MATCH(AO1405,K1405:K1410,0)+A1405-1,13))</f>
        <v>0.74210648148148151</v>
      </c>
      <c r="AR1405" s="11">
        <f t="shared" ref="AR1405" si="3791">MAX(N1405:N1410)</f>
        <v>3.3</v>
      </c>
      <c r="AS1405" s="13" t="str">
        <f t="shared" ref="AS1405" ca="1" si="3792">INDIRECT(ADDRESS(MATCH(AR1405,N1405:N1410,0)+A1405-1,15))</f>
        <v>NE</v>
      </c>
      <c r="AT1405" s="13">
        <f t="shared" ref="AT1405" ca="1" si="3793">INDIRECT(ADDRESS(MATCH(AR1405,N1405:N1410,0)+A1405-1,16))</f>
        <v>0.73576388888888899</v>
      </c>
    </row>
    <row r="1406" spans="1:46">
      <c r="A1406" s="11">
        <v>1406</v>
      </c>
      <c r="B1406" s="57">
        <v>44936</v>
      </c>
      <c r="C1406" s="54">
        <v>0.71527777777777779</v>
      </c>
      <c r="D1406" s="53">
        <v>11.9</v>
      </c>
      <c r="E1406" s="53">
        <v>13.1</v>
      </c>
      <c r="F1406" s="53">
        <v>0</v>
      </c>
      <c r="G1406" s="53">
        <v>8.1999999999999993</v>
      </c>
      <c r="H1406" s="53">
        <v>1E-3</v>
      </c>
      <c r="I1406" s="53">
        <v>0.6</v>
      </c>
      <c r="J1406" s="53" t="s">
        <v>147</v>
      </c>
      <c r="K1406" s="53">
        <v>0.8</v>
      </c>
      <c r="L1406" s="53" t="s">
        <v>148</v>
      </c>
      <c r="M1406" s="54">
        <v>0.70854166666666663</v>
      </c>
      <c r="N1406" s="53">
        <v>1.8</v>
      </c>
      <c r="O1406" s="53" t="s">
        <v>147</v>
      </c>
      <c r="P1406" s="54">
        <v>0.70835648148148145</v>
      </c>
      <c r="Q1406" s="53">
        <v>0.4</v>
      </c>
      <c r="R1406" s="53" t="s">
        <v>148</v>
      </c>
      <c r="S1406" s="53">
        <v>0.3</v>
      </c>
      <c r="T1406" s="53">
        <v>44.4</v>
      </c>
      <c r="U1406" s="53">
        <v>7</v>
      </c>
      <c r="V1406" s="53">
        <v>7779</v>
      </c>
      <c r="W1406" s="53">
        <v>13</v>
      </c>
      <c r="X1406" s="53">
        <v>0.55800000000000005</v>
      </c>
      <c r="Y1406" s="53">
        <v>18.350000000000001</v>
      </c>
      <c r="Z1406" s="11">
        <f t="shared" si="3647"/>
        <v>0.60000000000000009</v>
      </c>
      <c r="AA1406" s="11">
        <f t="shared" si="3648"/>
        <v>0</v>
      </c>
      <c r="AB1406" s="53">
        <f t="shared" si="3649"/>
        <v>0.22239100713982074</v>
      </c>
      <c r="AC1406" s="63" t="s">
        <v>204</v>
      </c>
    </row>
    <row r="1407" spans="1:46">
      <c r="A1407" s="11">
        <v>1407</v>
      </c>
      <c r="B1407" s="57">
        <v>44936</v>
      </c>
      <c r="C1407" s="54">
        <v>0.72222222222222221</v>
      </c>
      <c r="D1407" s="53">
        <v>11.1</v>
      </c>
      <c r="E1407" s="53">
        <v>13</v>
      </c>
      <c r="F1407" s="53">
        <v>0</v>
      </c>
      <c r="G1407" s="53">
        <v>7.8</v>
      </c>
      <c r="H1407" s="53">
        <v>-1E-3</v>
      </c>
      <c r="I1407" s="53">
        <v>0.7</v>
      </c>
      <c r="J1407" s="53" t="s">
        <v>148</v>
      </c>
      <c r="K1407" s="53">
        <v>0.8</v>
      </c>
      <c r="L1407" s="53" t="s">
        <v>148</v>
      </c>
      <c r="M1407" s="54">
        <v>0.72069444444444442</v>
      </c>
      <c r="N1407" s="53">
        <v>1.9</v>
      </c>
      <c r="O1407" s="53" t="s">
        <v>149</v>
      </c>
      <c r="P1407" s="54">
        <v>0.71672453703703709</v>
      </c>
      <c r="Q1407" s="53">
        <v>0.6</v>
      </c>
      <c r="R1407" s="53" t="s">
        <v>152</v>
      </c>
      <c r="S1407" s="53">
        <v>0.3</v>
      </c>
      <c r="T1407" s="53">
        <v>46.4</v>
      </c>
      <c r="U1407" s="53">
        <v>2</v>
      </c>
      <c r="V1407" s="53">
        <v>2535</v>
      </c>
      <c r="W1407" s="53">
        <v>4</v>
      </c>
      <c r="X1407" s="53">
        <v>0.55700000000000005</v>
      </c>
      <c r="Y1407" s="53">
        <v>18.36</v>
      </c>
      <c r="Z1407" s="11">
        <f t="shared" si="3647"/>
        <v>-0.60000000000000009</v>
      </c>
      <c r="AA1407" s="11">
        <f t="shared" si="3648"/>
        <v>0</v>
      </c>
      <c r="AB1407" s="53">
        <f t="shared" si="3649"/>
        <v>0.22185965851442663</v>
      </c>
      <c r="AC1407" s="63" t="s">
        <v>204</v>
      </c>
    </row>
    <row r="1408" spans="1:46">
      <c r="A1408" s="11">
        <v>1408</v>
      </c>
      <c r="B1408" s="57">
        <v>44936</v>
      </c>
      <c r="C1408" s="54">
        <v>0.72916666666666663</v>
      </c>
      <c r="D1408" s="53">
        <v>10.3</v>
      </c>
      <c r="E1408" s="53">
        <v>12.9</v>
      </c>
      <c r="F1408" s="53">
        <v>0</v>
      </c>
      <c r="G1408" s="53">
        <v>7.4</v>
      </c>
      <c r="H1408" s="53">
        <v>-1E-3</v>
      </c>
      <c r="I1408" s="53">
        <v>0.9</v>
      </c>
      <c r="J1408" s="53" t="s">
        <v>148</v>
      </c>
      <c r="K1408" s="53">
        <v>0.9</v>
      </c>
      <c r="L1408" s="53" t="s">
        <v>148</v>
      </c>
      <c r="M1408" s="54">
        <v>0.72916666666666663</v>
      </c>
      <c r="N1408" s="53">
        <v>2.4</v>
      </c>
      <c r="O1408" s="53" t="s">
        <v>152</v>
      </c>
      <c r="P1408" s="54">
        <v>0.72679398148148155</v>
      </c>
      <c r="Q1408" s="53">
        <v>1.3</v>
      </c>
      <c r="R1408" s="53" t="s">
        <v>148</v>
      </c>
      <c r="S1408" s="53">
        <v>0.3</v>
      </c>
      <c r="T1408" s="53">
        <v>48.2</v>
      </c>
      <c r="U1408" s="53">
        <v>0</v>
      </c>
      <c r="V1408" s="53">
        <v>480</v>
      </c>
      <c r="W1408" s="53">
        <v>1</v>
      </c>
      <c r="X1408" s="53">
        <v>0.55800000000000005</v>
      </c>
      <c r="Y1408" s="53">
        <v>18.36</v>
      </c>
      <c r="Z1408" s="11">
        <f t="shared" si="3647"/>
        <v>-0.60000000000000009</v>
      </c>
      <c r="AA1408" s="11">
        <f t="shared" si="3648"/>
        <v>0</v>
      </c>
      <c r="AB1408" s="53">
        <f t="shared" si="3649"/>
        <v>0.22239100713982074</v>
      </c>
      <c r="AC1408" s="63" t="s">
        <v>204</v>
      </c>
    </row>
    <row r="1409" spans="1:46">
      <c r="A1409" s="11">
        <v>1409</v>
      </c>
      <c r="B1409" s="57">
        <v>44936</v>
      </c>
      <c r="C1409" s="54">
        <v>0.73611111111111116</v>
      </c>
      <c r="D1409" s="53">
        <v>9.3000000000000007</v>
      </c>
      <c r="E1409" s="53">
        <v>12.9</v>
      </c>
      <c r="F1409" s="53">
        <v>0</v>
      </c>
      <c r="G1409" s="53">
        <v>7.2</v>
      </c>
      <c r="H1409" s="53">
        <v>-1E-3</v>
      </c>
      <c r="I1409" s="53">
        <v>1.2</v>
      </c>
      <c r="J1409" s="53" t="s">
        <v>148</v>
      </c>
      <c r="K1409" s="53">
        <v>1.2</v>
      </c>
      <c r="L1409" s="53" t="s">
        <v>148</v>
      </c>
      <c r="M1409" s="54">
        <v>0.73611111111111116</v>
      </c>
      <c r="N1409" s="53">
        <v>3.3</v>
      </c>
      <c r="O1409" s="53" t="s">
        <v>147</v>
      </c>
      <c r="P1409" s="54">
        <v>0.73576388888888899</v>
      </c>
      <c r="Q1409" s="53">
        <v>2.1</v>
      </c>
      <c r="R1409" s="53" t="s">
        <v>150</v>
      </c>
      <c r="S1409" s="53">
        <v>0.5</v>
      </c>
      <c r="T1409" s="53">
        <v>49.1</v>
      </c>
      <c r="U1409" s="53">
        <v>1</v>
      </c>
      <c r="V1409" s="53">
        <v>184</v>
      </c>
      <c r="W1409" s="53">
        <v>0</v>
      </c>
      <c r="X1409" s="53">
        <v>0.55700000000000005</v>
      </c>
      <c r="Y1409" s="53">
        <v>18.36</v>
      </c>
      <c r="Z1409" s="11">
        <f t="shared" si="3647"/>
        <v>-0.60000000000000009</v>
      </c>
      <c r="AA1409" s="11">
        <f t="shared" si="3648"/>
        <v>0</v>
      </c>
      <c r="AB1409" s="53">
        <f t="shared" si="3649"/>
        <v>0.22185965851442663</v>
      </c>
      <c r="AC1409" s="63" t="s">
        <v>204</v>
      </c>
    </row>
    <row r="1410" spans="1:46">
      <c r="A1410" s="11">
        <v>1410</v>
      </c>
      <c r="B1410" s="57">
        <v>44936</v>
      </c>
      <c r="C1410" s="54">
        <v>0.74305555555555547</v>
      </c>
      <c r="D1410" s="53">
        <v>8.6</v>
      </c>
      <c r="E1410" s="53">
        <v>12.9</v>
      </c>
      <c r="F1410" s="53">
        <v>0</v>
      </c>
      <c r="G1410" s="53">
        <v>6.6</v>
      </c>
      <c r="H1410" s="53">
        <v>-1E-3</v>
      </c>
      <c r="I1410" s="53">
        <v>1.7</v>
      </c>
      <c r="J1410" s="53" t="s">
        <v>148</v>
      </c>
      <c r="K1410" s="53">
        <v>1.8</v>
      </c>
      <c r="L1410" s="53" t="s">
        <v>148</v>
      </c>
      <c r="M1410" s="54">
        <v>0.74210648148148151</v>
      </c>
      <c r="N1410" s="53">
        <v>2.9</v>
      </c>
      <c r="O1410" s="53" t="s">
        <v>152</v>
      </c>
      <c r="P1410" s="54">
        <v>0.73815972222222215</v>
      </c>
      <c r="Q1410" s="53">
        <v>1.2</v>
      </c>
      <c r="R1410" s="53" t="s">
        <v>152</v>
      </c>
      <c r="S1410" s="53">
        <v>0.5</v>
      </c>
      <c r="T1410" s="53">
        <v>52.7</v>
      </c>
      <c r="U1410" s="53">
        <v>1</v>
      </c>
      <c r="V1410" s="53">
        <v>140</v>
      </c>
      <c r="W1410" s="53">
        <v>0</v>
      </c>
      <c r="X1410" s="53">
        <v>0.55700000000000005</v>
      </c>
      <c r="Y1410" s="53">
        <v>18.350000000000001</v>
      </c>
      <c r="Z1410" s="11">
        <f t="shared" si="3647"/>
        <v>-0.60000000000000009</v>
      </c>
      <c r="AA1410" s="11">
        <f t="shared" si="3648"/>
        <v>0</v>
      </c>
      <c r="AB1410" s="53">
        <f t="shared" si="3649"/>
        <v>0.22185965851442663</v>
      </c>
      <c r="AC1410" s="63" t="s">
        <v>204</v>
      </c>
    </row>
    <row r="1411" spans="1:46">
      <c r="A1411" s="11">
        <v>1411</v>
      </c>
      <c r="B1411" s="57">
        <v>44936</v>
      </c>
      <c r="C1411" s="54">
        <v>0.75</v>
      </c>
      <c r="D1411" s="53">
        <v>8</v>
      </c>
      <c r="E1411" s="53">
        <v>12.9</v>
      </c>
      <c r="F1411" s="53">
        <v>0</v>
      </c>
      <c r="G1411" s="53">
        <v>6.4</v>
      </c>
      <c r="H1411" s="53">
        <v>-1E-3</v>
      </c>
      <c r="I1411" s="53">
        <v>1.4</v>
      </c>
      <c r="J1411" s="53" t="s">
        <v>152</v>
      </c>
      <c r="K1411" s="53">
        <v>1.7</v>
      </c>
      <c r="L1411" s="53" t="s">
        <v>148</v>
      </c>
      <c r="M1411" s="54">
        <v>0.74306712962962962</v>
      </c>
      <c r="N1411" s="53">
        <v>2.5</v>
      </c>
      <c r="O1411" s="53" t="s">
        <v>152</v>
      </c>
      <c r="P1411" s="54">
        <v>0.74582175925925931</v>
      </c>
      <c r="Q1411" s="53">
        <v>2.2999999999999998</v>
      </c>
      <c r="R1411" s="53" t="s">
        <v>148</v>
      </c>
      <c r="S1411" s="53">
        <v>0.4</v>
      </c>
      <c r="T1411" s="53">
        <v>53.2</v>
      </c>
      <c r="U1411" s="53">
        <v>0</v>
      </c>
      <c r="V1411" s="53">
        <v>128</v>
      </c>
      <c r="W1411" s="53">
        <v>0</v>
      </c>
      <c r="X1411" s="53">
        <v>0.55700000000000005</v>
      </c>
      <c r="Y1411" s="53">
        <v>18.350000000000001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0.22185965851442663</v>
      </c>
      <c r="AC1411" s="63" t="s">
        <v>204</v>
      </c>
      <c r="AE1411" s="11">
        <f t="shared" ref="AE1411" si="3794">SUM(F1411:F1416)</f>
        <v>0</v>
      </c>
      <c r="AF1411" s="11">
        <f t="shared" ref="AF1411" si="3795">AVERAGE(AB1411:AB1416)</f>
        <v>0.2218596585144266</v>
      </c>
      <c r="AG1411" s="11">
        <f t="shared" ref="AG1411" si="3796">AVERAGE(G1411:G1416)</f>
        <v>5.4333333333333336</v>
      </c>
      <c r="AH1411" s="11" t="e">
        <f t="shared" ref="AH1411" si="3797">AVERAGE(AC1411:AC1416)</f>
        <v>#DIV/0!</v>
      </c>
      <c r="AI1411" s="11">
        <f t="shared" ref="AI1411" si="3798">AVERAGE(T1411:T1416)</f>
        <v>57.383333333333347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639</v>
      </c>
      <c r="AM1411" s="17">
        <f t="shared" ref="AM1411" si="3802">AVERAGE(W1411:W1416)</f>
        <v>0</v>
      </c>
      <c r="AN1411" s="11">
        <f t="shared" ref="AN1411" si="3803">AVERAGE(I1411:I1416)</f>
        <v>0.70000000000000007</v>
      </c>
      <c r="AO1411" s="11">
        <f t="shared" ref="AO1411" si="3804">MAX(K1411:K1416)</f>
        <v>1.7</v>
      </c>
      <c r="AP1411" s="13" t="str">
        <f t="shared" ref="AP1411" ca="1" si="3805">INDIRECT(ADDRESS(MATCH(AO1411,K1411:K1416,0)+A1411-1,12))</f>
        <v>ENE</v>
      </c>
      <c r="AQ1411" s="13">
        <f t="shared" ref="AQ1411" ca="1" si="3806">INDIRECT(ADDRESS(MATCH(AO1411,K1411:K1416,0)+A1411-1,13))</f>
        <v>0.74306712962962962</v>
      </c>
      <c r="AR1411" s="11">
        <f t="shared" ref="AR1411" si="3807">MAX(N1411:N1416)</f>
        <v>3</v>
      </c>
      <c r="AS1411" s="13" t="str">
        <f t="shared" ref="AS1411" ca="1" si="3808">INDIRECT(ADDRESS(MATCH(AR1411,N1411:N1416,0)+A1411-1,15))</f>
        <v>ENE</v>
      </c>
      <c r="AT1411" s="13">
        <f t="shared" ref="AT1411" ca="1" si="3809">INDIRECT(ADDRESS(MATCH(AR1411,N1411:N1416,0)+A1411-1,16))</f>
        <v>0.75105324074074076</v>
      </c>
    </row>
    <row r="1412" spans="1:46">
      <c r="A1412" s="11">
        <v>1412</v>
      </c>
      <c r="B1412" s="57">
        <v>44936</v>
      </c>
      <c r="C1412" s="54">
        <v>0.75694444444444453</v>
      </c>
      <c r="D1412" s="53">
        <v>7.4</v>
      </c>
      <c r="E1412" s="53">
        <v>12.9</v>
      </c>
      <c r="F1412" s="53">
        <v>0</v>
      </c>
      <c r="G1412" s="53">
        <v>5.4</v>
      </c>
      <c r="H1412" s="53">
        <v>-2E-3</v>
      </c>
      <c r="I1412" s="53">
        <v>1</v>
      </c>
      <c r="J1412" s="53" t="s">
        <v>148</v>
      </c>
      <c r="K1412" s="53">
        <v>1.5</v>
      </c>
      <c r="L1412" s="53" t="s">
        <v>152</v>
      </c>
      <c r="M1412" s="54">
        <v>0.7521064814814814</v>
      </c>
      <c r="N1412" s="53">
        <v>3</v>
      </c>
      <c r="O1412" s="53" t="s">
        <v>148</v>
      </c>
      <c r="P1412" s="54">
        <v>0.75105324074074076</v>
      </c>
      <c r="Q1412" s="53">
        <v>0</v>
      </c>
      <c r="R1412" s="53" t="s">
        <v>153</v>
      </c>
      <c r="S1412" s="53">
        <v>0.7</v>
      </c>
      <c r="T1412" s="53">
        <v>57.5</v>
      </c>
      <c r="U1412" s="53">
        <v>0</v>
      </c>
      <c r="V1412" s="53">
        <v>81</v>
      </c>
      <c r="W1412" s="53">
        <v>0</v>
      </c>
      <c r="X1412" s="53">
        <v>0.55700000000000005</v>
      </c>
      <c r="Y1412" s="53">
        <v>18.350000000000001</v>
      </c>
      <c r="Z1412" s="11">
        <f t="shared" si="3647"/>
        <v>-1.2000000000000002</v>
      </c>
      <c r="AA1412" s="11">
        <f t="shared" si="3648"/>
        <v>0</v>
      </c>
      <c r="AB1412" s="53">
        <f t="shared" si="3649"/>
        <v>0.22185965851442663</v>
      </c>
      <c r="AC1412" s="63" t="s">
        <v>204</v>
      </c>
    </row>
    <row r="1413" spans="1:46">
      <c r="A1413" s="11">
        <v>1413</v>
      </c>
      <c r="B1413" s="57">
        <v>44936</v>
      </c>
      <c r="C1413" s="54">
        <v>0.76388888888888884</v>
      </c>
      <c r="D1413" s="53">
        <v>6.7</v>
      </c>
      <c r="E1413" s="53">
        <v>12.9</v>
      </c>
      <c r="F1413" s="53">
        <v>0</v>
      </c>
      <c r="G1413" s="53">
        <v>5.5</v>
      </c>
      <c r="H1413" s="53">
        <v>-1E-3</v>
      </c>
      <c r="I1413" s="53">
        <v>0.4</v>
      </c>
      <c r="J1413" s="53" t="s">
        <v>160</v>
      </c>
      <c r="K1413" s="53">
        <v>1</v>
      </c>
      <c r="L1413" s="53" t="s">
        <v>148</v>
      </c>
      <c r="M1413" s="54">
        <v>0.75695601851851846</v>
      </c>
      <c r="N1413" s="53">
        <v>1.3</v>
      </c>
      <c r="O1413" s="53" t="s">
        <v>161</v>
      </c>
      <c r="P1413" s="54">
        <v>0.7572916666666667</v>
      </c>
      <c r="Q1413" s="53">
        <v>0.8</v>
      </c>
      <c r="R1413" s="53" t="s">
        <v>159</v>
      </c>
      <c r="S1413" s="53">
        <v>0.4</v>
      </c>
      <c r="T1413" s="53">
        <v>58.2</v>
      </c>
      <c r="U1413" s="53">
        <v>0</v>
      </c>
      <c r="V1413" s="53">
        <v>81</v>
      </c>
      <c r="W1413" s="53">
        <v>0</v>
      </c>
      <c r="X1413" s="53">
        <v>0.55700000000000005</v>
      </c>
      <c r="Y1413" s="53">
        <v>18.38</v>
      </c>
      <c r="Z1413" s="11">
        <f t="shared" si="3647"/>
        <v>-0.60000000000000009</v>
      </c>
      <c r="AA1413" s="11">
        <f t="shared" si="3648"/>
        <v>0</v>
      </c>
      <c r="AB1413" s="53">
        <f t="shared" si="3649"/>
        <v>0.22185965851442663</v>
      </c>
      <c r="AC1413" s="63" t="s">
        <v>204</v>
      </c>
    </row>
    <row r="1414" spans="1:46">
      <c r="A1414" s="11">
        <v>1414</v>
      </c>
      <c r="B1414" s="57">
        <v>44936</v>
      </c>
      <c r="C1414" s="54">
        <v>0.77083333333333337</v>
      </c>
      <c r="D1414" s="53">
        <v>6.1</v>
      </c>
      <c r="E1414" s="53">
        <v>12.9</v>
      </c>
      <c r="F1414" s="53">
        <v>0</v>
      </c>
      <c r="G1414" s="53">
        <v>5.2</v>
      </c>
      <c r="H1414" s="53">
        <v>-1E-3</v>
      </c>
      <c r="I1414" s="53">
        <v>0.2</v>
      </c>
      <c r="J1414" s="53" t="s">
        <v>160</v>
      </c>
      <c r="K1414" s="53">
        <v>0.5</v>
      </c>
      <c r="L1414" s="53" t="s">
        <v>160</v>
      </c>
      <c r="M1414" s="54">
        <v>0.76453703703703713</v>
      </c>
      <c r="N1414" s="53">
        <v>1.6</v>
      </c>
      <c r="O1414" s="53" t="s">
        <v>153</v>
      </c>
      <c r="P1414" s="54">
        <v>0.76405092592592594</v>
      </c>
      <c r="Q1414" s="53">
        <v>0.3</v>
      </c>
      <c r="R1414" s="53" t="s">
        <v>162</v>
      </c>
      <c r="S1414" s="53">
        <v>0.3</v>
      </c>
      <c r="T1414" s="53">
        <v>58.7</v>
      </c>
      <c r="U1414" s="53">
        <v>0</v>
      </c>
      <c r="V1414" s="53">
        <v>89</v>
      </c>
      <c r="W1414" s="53">
        <v>0</v>
      </c>
      <c r="X1414" s="53">
        <v>0.55700000000000005</v>
      </c>
      <c r="Y1414" s="53">
        <v>18.32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0.22185965851442663</v>
      </c>
      <c r="AC1414" s="63" t="s">
        <v>204</v>
      </c>
    </row>
    <row r="1415" spans="1:46">
      <c r="A1415" s="11">
        <v>1415</v>
      </c>
      <c r="B1415" s="57">
        <v>44936</v>
      </c>
      <c r="C1415" s="54">
        <v>0.77777777777777779</v>
      </c>
      <c r="D1415" s="53">
        <v>5.5</v>
      </c>
      <c r="E1415" s="53">
        <v>12.9</v>
      </c>
      <c r="F1415" s="53">
        <v>0</v>
      </c>
      <c r="G1415" s="53">
        <v>5.0999999999999996</v>
      </c>
      <c r="H1415" s="53">
        <v>-1E-3</v>
      </c>
      <c r="I1415" s="53">
        <v>0.1</v>
      </c>
      <c r="J1415" s="53" t="s">
        <v>151</v>
      </c>
      <c r="K1415" s="53">
        <v>0.2</v>
      </c>
      <c r="L1415" s="53" t="s">
        <v>151</v>
      </c>
      <c r="M1415" s="54">
        <v>0.77652777777777782</v>
      </c>
      <c r="N1415" s="53">
        <v>1</v>
      </c>
      <c r="O1415" s="53" t="s">
        <v>152</v>
      </c>
      <c r="P1415" s="54">
        <v>0.77490740740740749</v>
      </c>
      <c r="Q1415" s="53">
        <v>0</v>
      </c>
      <c r="R1415" s="53" t="s">
        <v>152</v>
      </c>
      <c r="S1415" s="53">
        <v>0.2</v>
      </c>
      <c r="T1415" s="53">
        <v>58.6</v>
      </c>
      <c r="U1415" s="53">
        <v>0</v>
      </c>
      <c r="V1415" s="53">
        <v>135</v>
      </c>
      <c r="W1415" s="53">
        <v>0</v>
      </c>
      <c r="X1415" s="53">
        <v>0.55700000000000005</v>
      </c>
      <c r="Y1415" s="53">
        <v>18.34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0.22185965851442663</v>
      </c>
      <c r="AC1415" s="63" t="s">
        <v>204</v>
      </c>
    </row>
    <row r="1416" spans="1:46">
      <c r="A1416" s="11">
        <v>1416</v>
      </c>
      <c r="B1416" s="57">
        <v>44936</v>
      </c>
      <c r="C1416" s="54">
        <v>0.78472222222222221</v>
      </c>
      <c r="D1416" s="53">
        <v>4.9000000000000004</v>
      </c>
      <c r="E1416" s="53">
        <v>12.9</v>
      </c>
      <c r="F1416" s="53">
        <v>0</v>
      </c>
      <c r="G1416" s="53">
        <v>5</v>
      </c>
      <c r="H1416" s="53">
        <v>0</v>
      </c>
      <c r="I1416" s="53">
        <v>1.1000000000000001</v>
      </c>
      <c r="J1416" s="53" t="s">
        <v>152</v>
      </c>
      <c r="K1416" s="53">
        <v>1.1000000000000001</v>
      </c>
      <c r="L1416" s="53" t="s">
        <v>152</v>
      </c>
      <c r="M1416" s="54">
        <v>0.78472222222222221</v>
      </c>
      <c r="N1416" s="53">
        <v>2.6</v>
      </c>
      <c r="O1416" s="53" t="s">
        <v>148</v>
      </c>
      <c r="P1416" s="54">
        <v>0.78086805555555561</v>
      </c>
      <c r="Q1416" s="53">
        <v>0.5</v>
      </c>
      <c r="R1416" s="53" t="s">
        <v>162</v>
      </c>
      <c r="S1416" s="53">
        <v>0.6</v>
      </c>
      <c r="T1416" s="53">
        <v>58.1</v>
      </c>
      <c r="U1416" s="53">
        <v>1</v>
      </c>
      <c r="V1416" s="53">
        <v>125</v>
      </c>
      <c r="W1416" s="53">
        <v>0</v>
      </c>
      <c r="X1416" s="53">
        <v>0.55700000000000005</v>
      </c>
      <c r="Y1416" s="53">
        <v>18.329999999999998</v>
      </c>
      <c r="Z1416" s="11">
        <f t="shared" ref="Z1416:Z1479" si="3810">H1416*3.6/(60)*10*10^3</f>
        <v>0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0.22185965851442663</v>
      </c>
      <c r="AC1416" s="63" t="s">
        <v>204</v>
      </c>
    </row>
    <row r="1417" spans="1:46">
      <c r="A1417" s="11">
        <v>1417</v>
      </c>
      <c r="B1417" s="57">
        <v>44936</v>
      </c>
      <c r="C1417" s="54">
        <v>0.79166666666666663</v>
      </c>
      <c r="D1417" s="53">
        <v>4.5</v>
      </c>
      <c r="E1417" s="53">
        <v>12.9</v>
      </c>
      <c r="F1417" s="53">
        <v>0</v>
      </c>
      <c r="G1417" s="53">
        <v>4.9000000000000004</v>
      </c>
      <c r="H1417" s="53">
        <v>-1E-3</v>
      </c>
      <c r="I1417" s="53">
        <v>0.7</v>
      </c>
      <c r="J1417" s="53" t="s">
        <v>160</v>
      </c>
      <c r="K1417" s="53">
        <v>1.1000000000000001</v>
      </c>
      <c r="L1417" s="53" t="s">
        <v>148</v>
      </c>
      <c r="M1417" s="54">
        <v>0.78666666666666663</v>
      </c>
      <c r="N1417" s="53">
        <v>1.9</v>
      </c>
      <c r="O1417" s="53" t="s">
        <v>152</v>
      </c>
      <c r="P1417" s="54">
        <v>0.79107638888888887</v>
      </c>
      <c r="Q1417" s="53">
        <v>0.6</v>
      </c>
      <c r="R1417" s="53" t="s">
        <v>149</v>
      </c>
      <c r="S1417" s="53">
        <v>0.5</v>
      </c>
      <c r="T1417" s="53">
        <v>60.8</v>
      </c>
      <c r="U1417" s="53">
        <v>0</v>
      </c>
      <c r="V1417" s="53">
        <v>108</v>
      </c>
      <c r="W1417" s="53">
        <v>0</v>
      </c>
      <c r="X1417" s="53">
        <v>0.55700000000000005</v>
      </c>
      <c r="Y1417" s="53">
        <v>18.37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0.22185965851442663</v>
      </c>
      <c r="AC1417" s="63" t="s">
        <v>204</v>
      </c>
      <c r="AE1417" s="11">
        <f t="shared" ref="AE1417" si="3813">SUM(F1417:F1422)</f>
        <v>0</v>
      </c>
      <c r="AF1417" s="11">
        <f t="shared" ref="AF1417" si="3814">AVERAGE(AB1417:AB1422)</f>
        <v>0.22177124745759236</v>
      </c>
      <c r="AG1417" s="11">
        <f t="shared" ref="AG1417" si="3815">AVERAGE(G1417:G1422)</f>
        <v>5.1000000000000005</v>
      </c>
      <c r="AH1417" s="11" t="e">
        <f t="shared" ref="AH1417" si="3816">AVERAGE(AC1417:AC1422)</f>
        <v>#DIV/0!</v>
      </c>
      <c r="AI1417" s="11">
        <f t="shared" ref="AI1417" si="3817">AVERAGE(T1417:T1422)</f>
        <v>58.866666666666667</v>
      </c>
      <c r="AJ1417" s="11">
        <f t="shared" ref="AJ1417" si="3818">SUMIF(H1417:H1422,"&gt;0",H1417:H1422)</f>
        <v>1E-3</v>
      </c>
      <c r="AK1417" s="17">
        <f t="shared" ref="AK1417" si="3819">SUM(AA1417:AA1422)/60</f>
        <v>0</v>
      </c>
      <c r="AL1417" s="17">
        <f t="shared" ref="AL1417" si="3820">SUM(V1417:V1422)</f>
        <v>615</v>
      </c>
      <c r="AM1417" s="17">
        <f t="shared" ref="AM1417" si="3821">AVERAGE(W1417:W1422)</f>
        <v>0</v>
      </c>
      <c r="AN1417" s="11">
        <f t="shared" ref="AN1417" si="3822">AVERAGE(I1417:I1422)</f>
        <v>1.3333333333333333</v>
      </c>
      <c r="AO1417" s="11">
        <f t="shared" ref="AO1417" si="3823">MAX(K1417:K1422)</f>
        <v>2.1</v>
      </c>
      <c r="AP1417" s="13" t="str">
        <f t="shared" ref="AP1417" ca="1" si="3824">INDIRECT(ADDRESS(MATCH(AO1417,K1417:K1422,0)+A1417-1,12))</f>
        <v>ENE</v>
      </c>
      <c r="AQ1417" s="13">
        <f t="shared" ref="AQ1417" ca="1" si="3825">INDIRECT(ADDRESS(MATCH(AO1417,K1417:K1422,0)+A1417-1,13))</f>
        <v>0.80761574074074083</v>
      </c>
      <c r="AR1417" s="11">
        <f t="shared" ref="AR1417" si="3826">MAX(N1417:N1422)</f>
        <v>3.9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0.80299768518518511</v>
      </c>
    </row>
    <row r="1418" spans="1:46">
      <c r="A1418" s="11">
        <v>1418</v>
      </c>
      <c r="B1418" s="57">
        <v>44936</v>
      </c>
      <c r="C1418" s="54">
        <v>0.79861111111111116</v>
      </c>
      <c r="D1418" s="53">
        <v>4.0999999999999996</v>
      </c>
      <c r="E1418" s="53">
        <v>12.9</v>
      </c>
      <c r="F1418" s="53">
        <v>0</v>
      </c>
      <c r="G1418" s="53">
        <v>4.9000000000000004</v>
      </c>
      <c r="H1418" s="53">
        <v>-1E-3</v>
      </c>
      <c r="I1418" s="53">
        <v>0.6</v>
      </c>
      <c r="J1418" s="53" t="s">
        <v>148</v>
      </c>
      <c r="K1418" s="53">
        <v>0.8</v>
      </c>
      <c r="L1418" s="53" t="s">
        <v>156</v>
      </c>
      <c r="M1418" s="54">
        <v>0.79207175925925932</v>
      </c>
      <c r="N1418" s="53">
        <v>2.4</v>
      </c>
      <c r="O1418" s="53" t="s">
        <v>152</v>
      </c>
      <c r="P1418" s="54">
        <v>0.79847222222222225</v>
      </c>
      <c r="Q1418" s="53">
        <v>2.2000000000000002</v>
      </c>
      <c r="R1418" s="53" t="s">
        <v>148</v>
      </c>
      <c r="S1418" s="53">
        <v>0.5</v>
      </c>
      <c r="T1418" s="53">
        <v>59.9</v>
      </c>
      <c r="U1418" s="53">
        <v>0</v>
      </c>
      <c r="V1418" s="53">
        <v>79</v>
      </c>
      <c r="W1418" s="53">
        <v>0</v>
      </c>
      <c r="X1418" s="53">
        <v>0.55700000000000005</v>
      </c>
      <c r="Y1418" s="53">
        <v>18.36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0.22185965851442663</v>
      </c>
      <c r="AC1418" s="63" t="s">
        <v>204</v>
      </c>
    </row>
    <row r="1419" spans="1:46">
      <c r="A1419" s="11">
        <v>1419</v>
      </c>
      <c r="B1419" s="57">
        <v>44936</v>
      </c>
      <c r="C1419" s="54">
        <v>0.80555555555555547</v>
      </c>
      <c r="D1419" s="53">
        <v>3.8</v>
      </c>
      <c r="E1419" s="53">
        <v>12.9</v>
      </c>
      <c r="F1419" s="53">
        <v>0</v>
      </c>
      <c r="G1419" s="53">
        <v>5.8</v>
      </c>
      <c r="H1419" s="53">
        <v>1E-3</v>
      </c>
      <c r="I1419" s="53">
        <v>1.9</v>
      </c>
      <c r="J1419" s="53" t="s">
        <v>148</v>
      </c>
      <c r="K1419" s="53">
        <v>1.9</v>
      </c>
      <c r="L1419" s="53" t="s">
        <v>148</v>
      </c>
      <c r="M1419" s="54">
        <v>0.80549768518518527</v>
      </c>
      <c r="N1419" s="53">
        <v>3.9</v>
      </c>
      <c r="O1419" s="53" t="s">
        <v>152</v>
      </c>
      <c r="P1419" s="54">
        <v>0.80299768518518511</v>
      </c>
      <c r="Q1419" s="53">
        <v>1.5</v>
      </c>
      <c r="R1419" s="53" t="s">
        <v>152</v>
      </c>
      <c r="S1419" s="53">
        <v>0.6</v>
      </c>
      <c r="T1419" s="53">
        <v>55.6</v>
      </c>
      <c r="U1419" s="53">
        <v>0</v>
      </c>
      <c r="V1419" s="53">
        <v>105</v>
      </c>
      <c r="W1419" s="53">
        <v>0</v>
      </c>
      <c r="X1419" s="53">
        <v>0.55700000000000005</v>
      </c>
      <c r="Y1419" s="53">
        <v>18.399999999999999</v>
      </c>
      <c r="Z1419" s="11">
        <f t="shared" si="3810"/>
        <v>0.60000000000000009</v>
      </c>
      <c r="AA1419" s="11">
        <f t="shared" si="3811"/>
        <v>0</v>
      </c>
      <c r="AB1419" s="53">
        <f t="shared" si="3812"/>
        <v>0.22185965851442663</v>
      </c>
      <c r="AC1419" s="63" t="s">
        <v>204</v>
      </c>
    </row>
    <row r="1420" spans="1:46">
      <c r="A1420" s="11">
        <v>1420</v>
      </c>
      <c r="B1420" s="57">
        <v>44936</v>
      </c>
      <c r="C1420" s="54">
        <v>0.8125</v>
      </c>
      <c r="D1420" s="53">
        <v>3.6</v>
      </c>
      <c r="E1420" s="53">
        <v>12.9</v>
      </c>
      <c r="F1420" s="53">
        <v>0</v>
      </c>
      <c r="G1420" s="53">
        <v>5.4</v>
      </c>
      <c r="H1420" s="53">
        <v>0</v>
      </c>
      <c r="I1420" s="53">
        <v>1.9</v>
      </c>
      <c r="J1420" s="53" t="s">
        <v>148</v>
      </c>
      <c r="K1420" s="53">
        <v>2.1</v>
      </c>
      <c r="L1420" s="53" t="s">
        <v>148</v>
      </c>
      <c r="M1420" s="54">
        <v>0.80761574074074083</v>
      </c>
      <c r="N1420" s="53">
        <v>3.2</v>
      </c>
      <c r="O1420" s="53" t="s">
        <v>152</v>
      </c>
      <c r="P1420" s="54">
        <v>0.80996527777777771</v>
      </c>
      <c r="Q1420" s="53">
        <v>2.4</v>
      </c>
      <c r="R1420" s="53" t="s">
        <v>152</v>
      </c>
      <c r="S1420" s="53">
        <v>0.4</v>
      </c>
      <c r="T1420" s="53">
        <v>57.1</v>
      </c>
      <c r="U1420" s="53">
        <v>0</v>
      </c>
      <c r="V1420" s="53">
        <v>113</v>
      </c>
      <c r="W1420" s="53">
        <v>0</v>
      </c>
      <c r="X1420" s="53">
        <v>0.55700000000000005</v>
      </c>
      <c r="Y1420" s="53">
        <v>18.38</v>
      </c>
      <c r="Z1420" s="11">
        <f t="shared" si="3810"/>
        <v>0</v>
      </c>
      <c r="AA1420" s="11">
        <f t="shared" si="3811"/>
        <v>0</v>
      </c>
      <c r="AB1420" s="53">
        <f t="shared" si="3812"/>
        <v>0.22185965851442663</v>
      </c>
      <c r="AC1420" s="63" t="s">
        <v>204</v>
      </c>
    </row>
    <row r="1421" spans="1:46">
      <c r="A1421" s="11">
        <v>1421</v>
      </c>
      <c r="B1421" s="57">
        <v>44936</v>
      </c>
      <c r="C1421" s="54">
        <v>0.81944444444444453</v>
      </c>
      <c r="D1421" s="53">
        <v>3.6</v>
      </c>
      <c r="E1421" s="53">
        <v>12.9</v>
      </c>
      <c r="F1421" s="53">
        <v>0</v>
      </c>
      <c r="G1421" s="53">
        <v>5</v>
      </c>
      <c r="H1421" s="53">
        <v>-1E-3</v>
      </c>
      <c r="I1421" s="53">
        <v>1.9</v>
      </c>
      <c r="J1421" s="53" t="s">
        <v>152</v>
      </c>
      <c r="K1421" s="53">
        <v>2</v>
      </c>
      <c r="L1421" s="53" t="s">
        <v>152</v>
      </c>
      <c r="M1421" s="54">
        <v>0.81762731481481488</v>
      </c>
      <c r="N1421" s="53">
        <v>3.3</v>
      </c>
      <c r="O1421" s="53" t="s">
        <v>152</v>
      </c>
      <c r="P1421" s="54">
        <v>0.81673611111111111</v>
      </c>
      <c r="Q1421" s="53">
        <v>2.7</v>
      </c>
      <c r="R1421" s="53" t="s">
        <v>148</v>
      </c>
      <c r="S1421" s="53">
        <v>0.5</v>
      </c>
      <c r="T1421" s="53">
        <v>59</v>
      </c>
      <c r="U1421" s="53">
        <v>0</v>
      </c>
      <c r="V1421" s="53">
        <v>112</v>
      </c>
      <c r="W1421" s="53">
        <v>0</v>
      </c>
      <c r="X1421" s="53">
        <v>0.55700000000000005</v>
      </c>
      <c r="Y1421" s="53">
        <v>18.38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0.22185965851442663</v>
      </c>
      <c r="AC1421" s="63" t="s">
        <v>204</v>
      </c>
    </row>
    <row r="1422" spans="1:46">
      <c r="A1422" s="11">
        <v>1422</v>
      </c>
      <c r="B1422" s="57">
        <v>44936</v>
      </c>
      <c r="C1422" s="54">
        <v>0.82638888888888884</v>
      </c>
      <c r="D1422" s="53">
        <v>3.6</v>
      </c>
      <c r="E1422" s="53">
        <v>12.9</v>
      </c>
      <c r="F1422" s="53">
        <v>0</v>
      </c>
      <c r="G1422" s="53">
        <v>4.5999999999999996</v>
      </c>
      <c r="H1422" s="53">
        <v>-1E-3</v>
      </c>
      <c r="I1422" s="53">
        <v>1</v>
      </c>
      <c r="J1422" s="53" t="s">
        <v>148</v>
      </c>
      <c r="K1422" s="53">
        <v>1.9</v>
      </c>
      <c r="L1422" s="53" t="s">
        <v>152</v>
      </c>
      <c r="M1422" s="54">
        <v>0.81947916666666665</v>
      </c>
      <c r="N1422" s="53">
        <v>2.5</v>
      </c>
      <c r="O1422" s="53" t="s">
        <v>152</v>
      </c>
      <c r="P1422" s="54">
        <v>0.81945601851851846</v>
      </c>
      <c r="Q1422" s="53">
        <v>1</v>
      </c>
      <c r="R1422" s="53" t="s">
        <v>148</v>
      </c>
      <c r="S1422" s="53">
        <v>0.6</v>
      </c>
      <c r="T1422" s="53">
        <v>60.8</v>
      </c>
      <c r="U1422" s="53">
        <v>0</v>
      </c>
      <c r="V1422" s="53">
        <v>98</v>
      </c>
      <c r="W1422" s="53">
        <v>0</v>
      </c>
      <c r="X1422" s="53">
        <v>0.55600000000000005</v>
      </c>
      <c r="Y1422" s="53">
        <v>18.38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0.22132919217342115</v>
      </c>
      <c r="AC1422" s="63" t="s">
        <v>204</v>
      </c>
    </row>
    <row r="1423" spans="1:46">
      <c r="A1423" s="11">
        <v>1423</v>
      </c>
      <c r="B1423" s="57">
        <v>44936</v>
      </c>
      <c r="C1423" s="54">
        <v>0.83333333333333337</v>
      </c>
      <c r="D1423" s="53">
        <v>3.5</v>
      </c>
      <c r="E1423" s="53">
        <v>12.9</v>
      </c>
      <c r="F1423" s="53">
        <v>0</v>
      </c>
      <c r="G1423" s="53">
        <v>4.9000000000000004</v>
      </c>
      <c r="H1423" s="53">
        <v>-1E-3</v>
      </c>
      <c r="I1423" s="53">
        <v>0.9</v>
      </c>
      <c r="J1423" s="53" t="s">
        <v>148</v>
      </c>
      <c r="K1423" s="53">
        <v>1</v>
      </c>
      <c r="L1423" s="53" t="s">
        <v>148</v>
      </c>
      <c r="M1423" s="54">
        <v>0.82640046296296299</v>
      </c>
      <c r="N1423" s="53">
        <v>2.5</v>
      </c>
      <c r="O1423" s="53" t="s">
        <v>152</v>
      </c>
      <c r="P1423" s="54">
        <v>0.82907407407407396</v>
      </c>
      <c r="Q1423" s="53">
        <v>1</v>
      </c>
      <c r="R1423" s="53" t="s">
        <v>148</v>
      </c>
      <c r="S1423" s="53">
        <v>0.4</v>
      </c>
      <c r="T1423" s="53">
        <v>58.6</v>
      </c>
      <c r="U1423" s="53">
        <v>0</v>
      </c>
      <c r="V1423" s="53">
        <v>104</v>
      </c>
      <c r="W1423" s="53">
        <v>0</v>
      </c>
      <c r="X1423" s="53">
        <v>0.55600000000000005</v>
      </c>
      <c r="Y1423" s="53">
        <v>18.37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0.22132919217342115</v>
      </c>
      <c r="AC1423" s="63" t="s">
        <v>204</v>
      </c>
      <c r="AE1423" s="11">
        <f t="shared" ref="AE1423" si="3829">SUM(F1423:F1428)</f>
        <v>0</v>
      </c>
      <c r="AF1423" s="11">
        <f t="shared" ref="AF1423" si="3830">AVERAGE(AB1423:AB1428)</f>
        <v>0.22132919217342115</v>
      </c>
      <c r="AG1423" s="11">
        <f t="shared" ref="AG1423" si="3831">AVERAGE(G1423:G1428)</f>
        <v>5.1333333333333337</v>
      </c>
      <c r="AH1423" s="11" t="e">
        <f t="shared" ref="AH1423" si="3832">AVERAGE(AC1423:AC1428)</f>
        <v>#DIV/0!</v>
      </c>
      <c r="AI1423" s="11">
        <f t="shared" ref="AI1423" si="3833">AVERAGE(T1423:T1428)</f>
        <v>57.266666666666673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634</v>
      </c>
      <c r="AM1423" s="17">
        <f t="shared" ref="AM1423" si="3837">AVERAGE(W1423:W1428)</f>
        <v>0</v>
      </c>
      <c r="AN1423" s="11">
        <f t="shared" ref="AN1423" si="3838">AVERAGE(I1423:I1428)</f>
        <v>1.4333333333333333</v>
      </c>
      <c r="AO1423" s="11">
        <f t="shared" ref="AO1423" si="3839">MAX(K1423:K1428)</f>
        <v>2.1</v>
      </c>
      <c r="AP1423" s="13" t="str">
        <f t="shared" ref="AP1423" ca="1" si="3840">INDIRECT(ADDRESS(MATCH(AO1423,K1423:K1428,0)+A1423-1,12))</f>
        <v>ENE</v>
      </c>
      <c r="AQ1423" s="13">
        <f t="shared" ref="AQ1423" ca="1" si="3841">INDIRECT(ADDRESS(MATCH(AO1423,K1423:K1428,0)+A1423-1,13))</f>
        <v>0.86805555555555547</v>
      </c>
      <c r="AR1423" s="11">
        <f t="shared" ref="AR1423" si="3842">MAX(N1423:N1428)</f>
        <v>4.7</v>
      </c>
      <c r="AS1423" s="13" t="str">
        <f t="shared" ref="AS1423" ca="1" si="3843">INDIRECT(ADDRESS(MATCH(AR1423,N1423:N1428,0)+A1423-1,15))</f>
        <v>NE</v>
      </c>
      <c r="AT1423" s="13">
        <f t="shared" ref="AT1423" ca="1" si="3844">INDIRECT(ADDRESS(MATCH(AR1423,N1423:N1428,0)+A1423-1,16))</f>
        <v>0.86568287037037039</v>
      </c>
    </row>
    <row r="1424" spans="1:46">
      <c r="A1424" s="11">
        <v>1424</v>
      </c>
      <c r="B1424" s="57">
        <v>44936</v>
      </c>
      <c r="C1424" s="54">
        <v>0.84027777777777779</v>
      </c>
      <c r="D1424" s="53">
        <v>3.4</v>
      </c>
      <c r="E1424" s="53">
        <v>12.9</v>
      </c>
      <c r="F1424" s="53">
        <v>0</v>
      </c>
      <c r="G1424" s="53">
        <v>5.3</v>
      </c>
      <c r="H1424" s="53">
        <v>0</v>
      </c>
      <c r="I1424" s="53">
        <v>1.5</v>
      </c>
      <c r="J1424" s="53" t="s">
        <v>148</v>
      </c>
      <c r="K1424" s="53">
        <v>1.5</v>
      </c>
      <c r="L1424" s="53" t="s">
        <v>148</v>
      </c>
      <c r="M1424" s="54">
        <v>0.84027777777777779</v>
      </c>
      <c r="N1424" s="53">
        <v>3.7</v>
      </c>
      <c r="O1424" s="53" t="s">
        <v>148</v>
      </c>
      <c r="P1424" s="54">
        <v>0.83857638888888886</v>
      </c>
      <c r="Q1424" s="53">
        <v>1.7</v>
      </c>
      <c r="R1424" s="53" t="s">
        <v>152</v>
      </c>
      <c r="S1424" s="53">
        <v>0.6</v>
      </c>
      <c r="T1424" s="53">
        <v>56.6</v>
      </c>
      <c r="U1424" s="53">
        <v>0</v>
      </c>
      <c r="V1424" s="53">
        <v>101</v>
      </c>
      <c r="W1424" s="53">
        <v>0</v>
      </c>
      <c r="X1424" s="53">
        <v>0.55600000000000005</v>
      </c>
      <c r="Y1424" s="53">
        <v>18.39</v>
      </c>
      <c r="Z1424" s="11">
        <f t="shared" si="3810"/>
        <v>0</v>
      </c>
      <c r="AA1424" s="11">
        <f t="shared" si="3811"/>
        <v>0</v>
      </c>
      <c r="AB1424" s="53">
        <f t="shared" si="3812"/>
        <v>0.22132919217342115</v>
      </c>
      <c r="AC1424" s="63" t="s">
        <v>204</v>
      </c>
    </row>
    <row r="1425" spans="1:46">
      <c r="A1425" s="11">
        <v>1425</v>
      </c>
      <c r="B1425" s="57">
        <v>44936</v>
      </c>
      <c r="C1425" s="54">
        <v>0.84722222222222221</v>
      </c>
      <c r="D1425" s="53">
        <v>3.3</v>
      </c>
      <c r="E1425" s="53">
        <v>12.9</v>
      </c>
      <c r="F1425" s="53">
        <v>0</v>
      </c>
      <c r="G1425" s="53">
        <v>4.8</v>
      </c>
      <c r="H1425" s="53">
        <v>-1E-3</v>
      </c>
      <c r="I1425" s="53">
        <v>1.5</v>
      </c>
      <c r="J1425" s="53" t="s">
        <v>148</v>
      </c>
      <c r="K1425" s="53">
        <v>1.8</v>
      </c>
      <c r="L1425" s="53" t="s">
        <v>148</v>
      </c>
      <c r="M1425" s="54">
        <v>0.84388888888888891</v>
      </c>
      <c r="N1425" s="53">
        <v>2.5</v>
      </c>
      <c r="O1425" s="53" t="s">
        <v>148</v>
      </c>
      <c r="P1425" s="54">
        <v>0.84658564814814818</v>
      </c>
      <c r="Q1425" s="53">
        <v>0.9</v>
      </c>
      <c r="R1425" s="53" t="s">
        <v>147</v>
      </c>
      <c r="S1425" s="53">
        <v>0.4</v>
      </c>
      <c r="T1425" s="53">
        <v>60.2</v>
      </c>
      <c r="U1425" s="53">
        <v>1</v>
      </c>
      <c r="V1425" s="53">
        <v>101</v>
      </c>
      <c r="W1425" s="53">
        <v>0</v>
      </c>
      <c r="X1425" s="53">
        <v>0.55600000000000005</v>
      </c>
      <c r="Y1425" s="53">
        <v>18.36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0.22132919217342115</v>
      </c>
      <c r="AC1425" s="63" t="s">
        <v>204</v>
      </c>
    </row>
    <row r="1426" spans="1:46">
      <c r="A1426" s="11">
        <v>1426</v>
      </c>
      <c r="B1426" s="57">
        <v>44936</v>
      </c>
      <c r="C1426" s="54">
        <v>0.85416666666666663</v>
      </c>
      <c r="D1426" s="53">
        <v>3.2</v>
      </c>
      <c r="E1426" s="53">
        <v>12.8</v>
      </c>
      <c r="F1426" s="53">
        <v>0</v>
      </c>
      <c r="G1426" s="53">
        <v>5.0999999999999996</v>
      </c>
      <c r="H1426" s="53">
        <v>0</v>
      </c>
      <c r="I1426" s="53">
        <v>1.2</v>
      </c>
      <c r="J1426" s="53" t="s">
        <v>148</v>
      </c>
      <c r="K1426" s="53">
        <v>1.5</v>
      </c>
      <c r="L1426" s="53" t="s">
        <v>148</v>
      </c>
      <c r="M1426" s="54">
        <v>0.84775462962962955</v>
      </c>
      <c r="N1426" s="53">
        <v>2.9</v>
      </c>
      <c r="O1426" s="53" t="s">
        <v>148</v>
      </c>
      <c r="P1426" s="54">
        <v>0.85098379629629628</v>
      </c>
      <c r="Q1426" s="53">
        <v>0.8</v>
      </c>
      <c r="R1426" s="53" t="s">
        <v>148</v>
      </c>
      <c r="S1426" s="53">
        <v>0.5</v>
      </c>
      <c r="T1426" s="53">
        <v>57</v>
      </c>
      <c r="U1426" s="53">
        <v>0</v>
      </c>
      <c r="V1426" s="53">
        <v>116</v>
      </c>
      <c r="W1426" s="53">
        <v>0</v>
      </c>
      <c r="X1426" s="53">
        <v>0.55600000000000005</v>
      </c>
      <c r="Y1426" s="53">
        <v>18.37</v>
      </c>
      <c r="Z1426" s="11">
        <f t="shared" si="3810"/>
        <v>0</v>
      </c>
      <c r="AA1426" s="11">
        <f t="shared" si="3811"/>
        <v>0</v>
      </c>
      <c r="AB1426" s="53">
        <f t="shared" si="3812"/>
        <v>0.22132919217342115</v>
      </c>
      <c r="AC1426" s="63" t="s">
        <v>204</v>
      </c>
    </row>
    <row r="1427" spans="1:46">
      <c r="A1427" s="11">
        <v>1427</v>
      </c>
      <c r="B1427" s="57">
        <v>44936</v>
      </c>
      <c r="C1427" s="54">
        <v>0.86111111111111116</v>
      </c>
      <c r="D1427" s="53">
        <v>3.2</v>
      </c>
      <c r="E1427" s="53">
        <v>12.9</v>
      </c>
      <c r="F1427" s="53">
        <v>0</v>
      </c>
      <c r="G1427" s="53">
        <v>5.3</v>
      </c>
      <c r="H1427" s="53">
        <v>0</v>
      </c>
      <c r="I1427" s="53">
        <v>1.4</v>
      </c>
      <c r="J1427" s="53" t="s">
        <v>148</v>
      </c>
      <c r="K1427" s="53">
        <v>1.4</v>
      </c>
      <c r="L1427" s="53" t="s">
        <v>148</v>
      </c>
      <c r="M1427" s="54">
        <v>0.86111111111111116</v>
      </c>
      <c r="N1427" s="53">
        <v>3.7</v>
      </c>
      <c r="O1427" s="53" t="s">
        <v>148</v>
      </c>
      <c r="P1427" s="54">
        <v>0.85483796296296299</v>
      </c>
      <c r="Q1427" s="53">
        <v>2.1</v>
      </c>
      <c r="R1427" s="53" t="s">
        <v>148</v>
      </c>
      <c r="S1427" s="53">
        <v>0.6</v>
      </c>
      <c r="T1427" s="53">
        <v>55.9</v>
      </c>
      <c r="U1427" s="53">
        <v>0</v>
      </c>
      <c r="V1427" s="53">
        <v>106</v>
      </c>
      <c r="W1427" s="53">
        <v>0</v>
      </c>
      <c r="X1427" s="53">
        <v>0.55600000000000005</v>
      </c>
      <c r="Y1427" s="53">
        <v>18.37</v>
      </c>
      <c r="Z1427" s="11">
        <f t="shared" si="3810"/>
        <v>0</v>
      </c>
      <c r="AA1427" s="11">
        <f t="shared" si="3811"/>
        <v>0</v>
      </c>
      <c r="AB1427" s="53">
        <f t="shared" si="3812"/>
        <v>0.22132919217342115</v>
      </c>
      <c r="AC1427" s="63" t="s">
        <v>204</v>
      </c>
    </row>
    <row r="1428" spans="1:46">
      <c r="A1428" s="11">
        <v>1428</v>
      </c>
      <c r="B1428" s="57">
        <v>44936</v>
      </c>
      <c r="C1428" s="54">
        <v>0.86805555555555547</v>
      </c>
      <c r="D1428" s="53">
        <v>3.2</v>
      </c>
      <c r="E1428" s="53">
        <v>12.8</v>
      </c>
      <c r="F1428" s="53">
        <v>0</v>
      </c>
      <c r="G1428" s="53">
        <v>5.4</v>
      </c>
      <c r="H1428" s="53">
        <v>0</v>
      </c>
      <c r="I1428" s="53">
        <v>2.1</v>
      </c>
      <c r="J1428" s="53" t="s">
        <v>148</v>
      </c>
      <c r="K1428" s="53">
        <v>2.1</v>
      </c>
      <c r="L1428" s="53" t="s">
        <v>148</v>
      </c>
      <c r="M1428" s="54">
        <v>0.86805555555555547</v>
      </c>
      <c r="N1428" s="53">
        <v>4.7</v>
      </c>
      <c r="O1428" s="53" t="s">
        <v>147</v>
      </c>
      <c r="P1428" s="54">
        <v>0.86568287037037039</v>
      </c>
      <c r="Q1428" s="53">
        <v>2.2999999999999998</v>
      </c>
      <c r="R1428" s="53" t="s">
        <v>148</v>
      </c>
      <c r="S1428" s="53">
        <v>0.7</v>
      </c>
      <c r="T1428" s="53">
        <v>55.3</v>
      </c>
      <c r="U1428" s="53">
        <v>0</v>
      </c>
      <c r="V1428" s="53">
        <v>106</v>
      </c>
      <c r="W1428" s="53">
        <v>0</v>
      </c>
      <c r="X1428" s="53">
        <v>0.55600000000000005</v>
      </c>
      <c r="Y1428" s="53">
        <v>18.399999999999999</v>
      </c>
      <c r="Z1428" s="11">
        <f t="shared" si="3810"/>
        <v>0</v>
      </c>
      <c r="AA1428" s="11">
        <f t="shared" si="3811"/>
        <v>0</v>
      </c>
      <c r="AB1428" s="53">
        <f t="shared" si="3812"/>
        <v>0.22132919217342115</v>
      </c>
      <c r="AC1428" s="63" t="s">
        <v>204</v>
      </c>
    </row>
    <row r="1429" spans="1:46">
      <c r="A1429" s="11">
        <v>1429</v>
      </c>
      <c r="B1429" s="57">
        <v>44936</v>
      </c>
      <c r="C1429" s="54">
        <v>0.875</v>
      </c>
      <c r="D1429" s="53">
        <v>3.3</v>
      </c>
      <c r="E1429" s="53">
        <v>12.8</v>
      </c>
      <c r="F1429" s="53">
        <v>0</v>
      </c>
      <c r="G1429" s="53">
        <v>5.4</v>
      </c>
      <c r="H1429" s="53">
        <v>-1E-3</v>
      </c>
      <c r="I1429" s="53">
        <v>1.9</v>
      </c>
      <c r="J1429" s="53" t="s">
        <v>148</v>
      </c>
      <c r="K1429" s="53">
        <v>2.2000000000000002</v>
      </c>
      <c r="L1429" s="53" t="s">
        <v>148</v>
      </c>
      <c r="M1429" s="54">
        <v>0.87041666666666673</v>
      </c>
      <c r="N1429" s="53">
        <v>3.7</v>
      </c>
      <c r="O1429" s="53" t="s">
        <v>148</v>
      </c>
      <c r="P1429" s="54">
        <v>0.87280092592592595</v>
      </c>
      <c r="Q1429" s="53">
        <v>3</v>
      </c>
      <c r="R1429" s="53" t="s">
        <v>147</v>
      </c>
      <c r="S1429" s="53">
        <v>0.7</v>
      </c>
      <c r="T1429" s="53">
        <v>55.1</v>
      </c>
      <c r="U1429" s="53">
        <v>1</v>
      </c>
      <c r="V1429" s="53">
        <v>86</v>
      </c>
      <c r="W1429" s="53">
        <v>0</v>
      </c>
      <c r="X1429" s="53">
        <v>0.55600000000000005</v>
      </c>
      <c r="Y1429" s="53">
        <v>18.41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0.22132919217342115</v>
      </c>
      <c r="AC1429" s="63" t="s">
        <v>204</v>
      </c>
      <c r="AE1429" s="11">
        <f t="shared" ref="AE1429" si="3845">SUM(F1429:F1434)</f>
        <v>0</v>
      </c>
      <c r="AF1429" s="11">
        <f t="shared" ref="AF1429" si="3846">AVERAGE(AB1429:AB1434)</f>
        <v>0.22132919217342115</v>
      </c>
      <c r="AG1429" s="11">
        <f t="shared" ref="AG1429" si="3847">AVERAGE(G1429:G1434)</f>
        <v>5.3</v>
      </c>
      <c r="AH1429" s="11" t="e">
        <f t="shared" ref="AH1429" si="3848">AVERAGE(AC1429:AC1434)</f>
        <v>#DIV/0!</v>
      </c>
      <c r="AI1429" s="11">
        <f t="shared" ref="AI1429" si="3849">AVERAGE(T1429:T1434)</f>
        <v>54.983333333333327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569</v>
      </c>
      <c r="AM1429" s="17">
        <f t="shared" ref="AM1429" si="3853">AVERAGE(W1429:W1434)</f>
        <v>0</v>
      </c>
      <c r="AN1429" s="11">
        <f t="shared" ref="AN1429" si="3854">AVERAGE(I1429:I1434)</f>
        <v>1.5833333333333333</v>
      </c>
      <c r="AO1429" s="11">
        <f t="shared" ref="AO1429" si="3855">MAX(K1429:K1434)</f>
        <v>2.2999999999999998</v>
      </c>
      <c r="AP1429" s="13" t="str">
        <f t="shared" ref="AP1429" ca="1" si="3856">INDIRECT(ADDRESS(MATCH(AO1429,K1429:K1434,0)+A1429-1,12))</f>
        <v>ENE</v>
      </c>
      <c r="AQ1429" s="13">
        <f t="shared" ref="AQ1429" ca="1" si="3857">INDIRECT(ADDRESS(MATCH(AO1429,K1429:K1434,0)+A1429-1,13))</f>
        <v>0.88190972222222219</v>
      </c>
      <c r="AR1429" s="11">
        <f t="shared" ref="AR1429" si="3858">MAX(N1429:N1434)</f>
        <v>4</v>
      </c>
      <c r="AS1429" s="13" t="str">
        <f t="shared" ref="AS1429" ca="1" si="3859">INDIRECT(ADDRESS(MATCH(AR1429,N1429:N1434,0)+A1429-1,15))</f>
        <v>E</v>
      </c>
      <c r="AT1429" s="13">
        <f t="shared" ref="AT1429" ca="1" si="3860">INDIRECT(ADDRESS(MATCH(AR1429,N1429:N1434,0)+A1429-1,16))</f>
        <v>0.88094907407407408</v>
      </c>
    </row>
    <row r="1430" spans="1:46">
      <c r="A1430" s="11">
        <v>1430</v>
      </c>
      <c r="B1430" s="57">
        <v>44936</v>
      </c>
      <c r="C1430" s="54">
        <v>0.88194444444444453</v>
      </c>
      <c r="D1430" s="53">
        <v>3.4</v>
      </c>
      <c r="E1430" s="53">
        <v>12.8</v>
      </c>
      <c r="F1430" s="53">
        <v>0</v>
      </c>
      <c r="G1430" s="53">
        <v>5.4</v>
      </c>
      <c r="H1430" s="53">
        <v>0</v>
      </c>
      <c r="I1430" s="53">
        <v>2.2999999999999998</v>
      </c>
      <c r="J1430" s="53" t="s">
        <v>148</v>
      </c>
      <c r="K1430" s="53">
        <v>2.2999999999999998</v>
      </c>
      <c r="L1430" s="53" t="s">
        <v>148</v>
      </c>
      <c r="M1430" s="54">
        <v>0.88190972222222219</v>
      </c>
      <c r="N1430" s="53">
        <v>4</v>
      </c>
      <c r="O1430" s="53" t="s">
        <v>152</v>
      </c>
      <c r="P1430" s="54">
        <v>0.88094907407407408</v>
      </c>
      <c r="Q1430" s="53">
        <v>2.6</v>
      </c>
      <c r="R1430" s="53" t="s">
        <v>148</v>
      </c>
      <c r="S1430" s="53">
        <v>0.7</v>
      </c>
      <c r="T1430" s="53">
        <v>54.9</v>
      </c>
      <c r="U1430" s="53">
        <v>0</v>
      </c>
      <c r="V1430" s="53">
        <v>102</v>
      </c>
      <c r="W1430" s="53">
        <v>0</v>
      </c>
      <c r="X1430" s="53">
        <v>0.55600000000000005</v>
      </c>
      <c r="Y1430" s="53">
        <v>18.399999999999999</v>
      </c>
      <c r="Z1430" s="11">
        <f t="shared" si="3810"/>
        <v>0</v>
      </c>
      <c r="AA1430" s="11">
        <f t="shared" si="3811"/>
        <v>0</v>
      </c>
      <c r="AB1430" s="53">
        <f t="shared" si="3812"/>
        <v>0.22132919217342115</v>
      </c>
      <c r="AC1430" s="63" t="s">
        <v>204</v>
      </c>
    </row>
    <row r="1431" spans="1:46">
      <c r="A1431" s="11">
        <v>1431</v>
      </c>
      <c r="B1431" s="57">
        <v>44936</v>
      </c>
      <c r="C1431" s="54">
        <v>0.88888888888888884</v>
      </c>
      <c r="D1431" s="53">
        <v>3.5</v>
      </c>
      <c r="E1431" s="53">
        <v>12.8</v>
      </c>
      <c r="F1431" s="53">
        <v>0</v>
      </c>
      <c r="G1431" s="53">
        <v>5.2</v>
      </c>
      <c r="H1431" s="53">
        <v>-1E-3</v>
      </c>
      <c r="I1431" s="53">
        <v>1.8</v>
      </c>
      <c r="J1431" s="53" t="s">
        <v>148</v>
      </c>
      <c r="K1431" s="53">
        <v>2.2999999999999998</v>
      </c>
      <c r="L1431" s="53" t="s">
        <v>148</v>
      </c>
      <c r="M1431" s="54">
        <v>0.88239583333333327</v>
      </c>
      <c r="N1431" s="53">
        <v>4</v>
      </c>
      <c r="O1431" s="53" t="s">
        <v>148</v>
      </c>
      <c r="P1431" s="54">
        <v>0.88401620370370371</v>
      </c>
      <c r="Q1431" s="53">
        <v>1.7</v>
      </c>
      <c r="R1431" s="53" t="s">
        <v>148</v>
      </c>
      <c r="S1431" s="53">
        <v>0.6</v>
      </c>
      <c r="T1431" s="53">
        <v>55.2</v>
      </c>
      <c r="U1431" s="53">
        <v>0</v>
      </c>
      <c r="V1431" s="53">
        <v>100</v>
      </c>
      <c r="W1431" s="53">
        <v>0</v>
      </c>
      <c r="X1431" s="53">
        <v>0.55600000000000005</v>
      </c>
      <c r="Y1431" s="53">
        <v>18.41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0.22132919217342115</v>
      </c>
      <c r="AC1431" s="63" t="s">
        <v>204</v>
      </c>
    </row>
    <row r="1432" spans="1:46">
      <c r="A1432" s="11">
        <v>1432</v>
      </c>
      <c r="B1432" s="57">
        <v>44936</v>
      </c>
      <c r="C1432" s="54">
        <v>0.89583333333333337</v>
      </c>
      <c r="D1432" s="53">
        <v>3.6</v>
      </c>
      <c r="E1432" s="53">
        <v>12.8</v>
      </c>
      <c r="F1432" s="53">
        <v>0</v>
      </c>
      <c r="G1432" s="53">
        <v>5.4</v>
      </c>
      <c r="H1432" s="53">
        <v>0</v>
      </c>
      <c r="I1432" s="53">
        <v>1.7</v>
      </c>
      <c r="J1432" s="53" t="s">
        <v>148</v>
      </c>
      <c r="K1432" s="53">
        <v>1.8</v>
      </c>
      <c r="L1432" s="53" t="s">
        <v>148</v>
      </c>
      <c r="M1432" s="54">
        <v>0.89438657407407407</v>
      </c>
      <c r="N1432" s="53">
        <v>3.8</v>
      </c>
      <c r="O1432" s="53" t="s">
        <v>148</v>
      </c>
      <c r="P1432" s="54">
        <v>0.89124999999999999</v>
      </c>
      <c r="Q1432" s="53">
        <v>1.5</v>
      </c>
      <c r="R1432" s="53" t="s">
        <v>152</v>
      </c>
      <c r="S1432" s="53">
        <v>0.6</v>
      </c>
      <c r="T1432" s="53">
        <v>54.1</v>
      </c>
      <c r="U1432" s="53">
        <v>0</v>
      </c>
      <c r="V1432" s="53">
        <v>106</v>
      </c>
      <c r="W1432" s="53">
        <v>0</v>
      </c>
      <c r="X1432" s="53">
        <v>0.55600000000000005</v>
      </c>
      <c r="Y1432" s="53">
        <v>18.38</v>
      </c>
      <c r="Z1432" s="11">
        <f t="shared" si="3810"/>
        <v>0</v>
      </c>
      <c r="AA1432" s="11">
        <f t="shared" si="3811"/>
        <v>0</v>
      </c>
      <c r="AB1432" s="53">
        <f t="shared" si="3812"/>
        <v>0.22132919217342115</v>
      </c>
      <c r="AC1432" s="63" t="s">
        <v>204</v>
      </c>
    </row>
    <row r="1433" spans="1:46">
      <c r="A1433" s="11">
        <v>1433</v>
      </c>
      <c r="B1433" s="57">
        <v>44936</v>
      </c>
      <c r="C1433" s="54">
        <v>0.90277777777777779</v>
      </c>
      <c r="D1433" s="53">
        <v>3.6</v>
      </c>
      <c r="E1433" s="53">
        <v>12.8</v>
      </c>
      <c r="F1433" s="53">
        <v>0</v>
      </c>
      <c r="G1433" s="53">
        <v>5.3</v>
      </c>
      <c r="H1433" s="53">
        <v>-1E-3</v>
      </c>
      <c r="I1433" s="53">
        <v>0.9</v>
      </c>
      <c r="J1433" s="53" t="s">
        <v>148</v>
      </c>
      <c r="K1433" s="53">
        <v>1.7</v>
      </c>
      <c r="L1433" s="53" t="s">
        <v>148</v>
      </c>
      <c r="M1433" s="54">
        <v>0.89584490740740741</v>
      </c>
      <c r="N1433" s="53">
        <v>2.2999999999999998</v>
      </c>
      <c r="O1433" s="53" t="s">
        <v>148</v>
      </c>
      <c r="P1433" s="54">
        <v>0.8962500000000001</v>
      </c>
      <c r="Q1433" s="53">
        <v>0.9</v>
      </c>
      <c r="R1433" s="53" t="s">
        <v>150</v>
      </c>
      <c r="S1433" s="53">
        <v>0.5</v>
      </c>
      <c r="T1433" s="53">
        <v>55</v>
      </c>
      <c r="U1433" s="53">
        <v>0</v>
      </c>
      <c r="V1433" s="53">
        <v>94</v>
      </c>
      <c r="W1433" s="53">
        <v>0</v>
      </c>
      <c r="X1433" s="53">
        <v>0.55600000000000005</v>
      </c>
      <c r="Y1433" s="53">
        <v>18.399999999999999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0.22132919217342115</v>
      </c>
      <c r="AC1433" s="63" t="s">
        <v>204</v>
      </c>
    </row>
    <row r="1434" spans="1:46">
      <c r="A1434" s="11">
        <v>1434</v>
      </c>
      <c r="B1434" s="57">
        <v>44936</v>
      </c>
      <c r="C1434" s="54">
        <v>0.90972222222222221</v>
      </c>
      <c r="D1434" s="53">
        <v>3.6</v>
      </c>
      <c r="E1434" s="53">
        <v>12.8</v>
      </c>
      <c r="F1434" s="53">
        <v>0</v>
      </c>
      <c r="G1434" s="53">
        <v>5.0999999999999996</v>
      </c>
      <c r="H1434" s="53">
        <v>-1E-3</v>
      </c>
      <c r="I1434" s="53">
        <v>0.9</v>
      </c>
      <c r="J1434" s="53" t="s">
        <v>148</v>
      </c>
      <c r="K1434" s="53">
        <v>1</v>
      </c>
      <c r="L1434" s="53" t="s">
        <v>148</v>
      </c>
      <c r="M1434" s="54">
        <v>0.90913194444444445</v>
      </c>
      <c r="N1434" s="53">
        <v>2.1</v>
      </c>
      <c r="O1434" s="53" t="s">
        <v>152</v>
      </c>
      <c r="P1434" s="54">
        <v>0.90910879629629626</v>
      </c>
      <c r="Q1434" s="53">
        <v>1.5</v>
      </c>
      <c r="R1434" s="53" t="s">
        <v>152</v>
      </c>
      <c r="S1434" s="53">
        <v>0.5</v>
      </c>
      <c r="T1434" s="53">
        <v>55.6</v>
      </c>
      <c r="U1434" s="53">
        <v>0</v>
      </c>
      <c r="V1434" s="53">
        <v>81</v>
      </c>
      <c r="W1434" s="53">
        <v>0</v>
      </c>
      <c r="X1434" s="53">
        <v>0.55600000000000005</v>
      </c>
      <c r="Y1434" s="53">
        <v>18.399999999999999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0.22132919217342115</v>
      </c>
      <c r="AC1434" s="63" t="s">
        <v>204</v>
      </c>
    </row>
    <row r="1435" spans="1:46">
      <c r="A1435" s="11">
        <v>1435</v>
      </c>
      <c r="B1435" s="57">
        <v>44936</v>
      </c>
      <c r="C1435" s="54">
        <v>0.91666666666666663</v>
      </c>
      <c r="D1435" s="53">
        <v>3.4</v>
      </c>
      <c r="E1435" s="53">
        <v>12.8</v>
      </c>
      <c r="F1435" s="53">
        <v>0</v>
      </c>
      <c r="G1435" s="53">
        <v>4.7</v>
      </c>
      <c r="H1435" s="53">
        <v>-1E-3</v>
      </c>
      <c r="I1435" s="53">
        <v>1.6</v>
      </c>
      <c r="J1435" s="53" t="s">
        <v>152</v>
      </c>
      <c r="K1435" s="53">
        <v>1.6</v>
      </c>
      <c r="L1435" s="53" t="s">
        <v>152</v>
      </c>
      <c r="M1435" s="54">
        <v>0.91656249999999995</v>
      </c>
      <c r="N1435" s="53">
        <v>3.1</v>
      </c>
      <c r="O1435" s="53" t="s">
        <v>148</v>
      </c>
      <c r="P1435" s="54">
        <v>0.91552083333333334</v>
      </c>
      <c r="Q1435" s="53">
        <v>1.3</v>
      </c>
      <c r="R1435" s="53" t="s">
        <v>152</v>
      </c>
      <c r="S1435" s="53">
        <v>0.6</v>
      </c>
      <c r="T1435" s="53">
        <v>57.9</v>
      </c>
      <c r="U1435" s="53">
        <v>0</v>
      </c>
      <c r="V1435" s="53">
        <v>110</v>
      </c>
      <c r="W1435" s="53">
        <v>0</v>
      </c>
      <c r="X1435" s="53">
        <v>0.55600000000000005</v>
      </c>
      <c r="Y1435" s="53">
        <v>18.399999999999999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0.22132919217342115</v>
      </c>
      <c r="AC1435" s="63" t="s">
        <v>204</v>
      </c>
      <c r="AE1435" s="11">
        <f t="shared" ref="AE1435" si="3861">SUM(F1435:F1440)</f>
        <v>0</v>
      </c>
      <c r="AF1435" s="11">
        <f t="shared" ref="AF1435" si="3862">AVERAGE(AB1435:AB1440)</f>
        <v>0.22088787394801859</v>
      </c>
      <c r="AG1435" s="11">
        <f t="shared" ref="AG1435" si="3863">AVERAGE(G1435:G1440)</f>
        <v>5.2333333333333334</v>
      </c>
      <c r="AH1435" s="11" t="e">
        <f t="shared" ref="AH1435" si="3864">AVERAGE(AC1435:AC1440)</f>
        <v>#DIV/0!</v>
      </c>
      <c r="AI1435" s="11">
        <f t="shared" ref="AI1435" si="3865">AVERAGE(T1435:T1440)</f>
        <v>54.633333333333326</v>
      </c>
      <c r="AJ1435" s="11">
        <f t="shared" ref="AJ1435" si="3866">SUMIF(H1435:H1440,"&gt;0",H1435:H1440)</f>
        <v>1E-3</v>
      </c>
      <c r="AK1435" s="17">
        <f t="shared" ref="AK1435" si="3867">SUM(AA1435:AA1440)/60</f>
        <v>0</v>
      </c>
      <c r="AL1435" s="17">
        <f t="shared" ref="AL1435" si="3868">SUM(V1435:V1440)</f>
        <v>648</v>
      </c>
      <c r="AM1435" s="17">
        <f t="shared" ref="AM1435" si="3869">AVERAGE(W1435:W1440)</f>
        <v>0</v>
      </c>
      <c r="AN1435" s="11">
        <f t="shared" ref="AN1435" si="3870">AVERAGE(I1435:I1440)</f>
        <v>2.0166666666666666</v>
      </c>
      <c r="AO1435" s="11">
        <f t="shared" ref="AO1435" si="3871">MAX(K1435:K1440)</f>
        <v>2.4</v>
      </c>
      <c r="AP1435" s="13" t="str">
        <f t="shared" ref="AP1435" ca="1" si="3872">INDIRECT(ADDRESS(MATCH(AO1435,K1435:K1440,0)+A1435-1,12))</f>
        <v>E</v>
      </c>
      <c r="AQ1435" s="13">
        <f t="shared" ref="AQ1435" ca="1" si="3873">INDIRECT(ADDRESS(MATCH(AO1435,K1435:K1440,0)+A1435-1,13))</f>
        <v>0.92482638888888891</v>
      </c>
      <c r="AR1435" s="11">
        <f t="shared" ref="AR1435" si="3874">MAX(N1435:N1440)</f>
        <v>3.9</v>
      </c>
      <c r="AS1435" s="13" t="str">
        <f t="shared" ref="AS1435" ca="1" si="3875">INDIRECT(ADDRESS(MATCH(AR1435,N1435:N1440,0)+A1435-1,15))</f>
        <v>E</v>
      </c>
      <c r="AT1435" s="13">
        <f t="shared" ref="AT1435" ca="1" si="3876">INDIRECT(ADDRESS(MATCH(AR1435,N1435:N1440,0)+A1435-1,16))</f>
        <v>0.92096064814814815</v>
      </c>
    </row>
    <row r="1436" spans="1:46">
      <c r="A1436" s="11">
        <v>1436</v>
      </c>
      <c r="B1436" s="57">
        <v>44936</v>
      </c>
      <c r="C1436" s="54">
        <v>0.92361111111111116</v>
      </c>
      <c r="D1436" s="53">
        <v>3.4</v>
      </c>
      <c r="E1436" s="53">
        <v>12.8</v>
      </c>
      <c r="F1436" s="53">
        <v>0</v>
      </c>
      <c r="G1436" s="53">
        <v>5.8</v>
      </c>
      <c r="H1436" s="53">
        <v>1E-3</v>
      </c>
      <c r="I1436" s="53">
        <v>2.2999999999999998</v>
      </c>
      <c r="J1436" s="53" t="s">
        <v>152</v>
      </c>
      <c r="K1436" s="53">
        <v>2.2999999999999998</v>
      </c>
      <c r="L1436" s="53" t="s">
        <v>152</v>
      </c>
      <c r="M1436" s="54">
        <v>0.92319444444444443</v>
      </c>
      <c r="N1436" s="53">
        <v>3.9</v>
      </c>
      <c r="O1436" s="53" t="s">
        <v>152</v>
      </c>
      <c r="P1436" s="54">
        <v>0.92096064814814815</v>
      </c>
      <c r="Q1436" s="53">
        <v>2.4</v>
      </c>
      <c r="R1436" s="53" t="s">
        <v>152</v>
      </c>
      <c r="S1436" s="53">
        <v>0.6</v>
      </c>
      <c r="T1436" s="53">
        <v>52.8</v>
      </c>
      <c r="U1436" s="53">
        <v>0</v>
      </c>
      <c r="V1436" s="53">
        <v>117</v>
      </c>
      <c r="W1436" s="53">
        <v>0</v>
      </c>
      <c r="X1436" s="53">
        <v>0.55500000000000005</v>
      </c>
      <c r="Y1436" s="53">
        <v>18.43</v>
      </c>
      <c r="Z1436" s="11">
        <f t="shared" si="3810"/>
        <v>0.60000000000000009</v>
      </c>
      <c r="AA1436" s="11">
        <f t="shared" si="3811"/>
        <v>0</v>
      </c>
      <c r="AB1436" s="53">
        <f t="shared" si="3812"/>
        <v>0.22079961030293807</v>
      </c>
      <c r="AC1436" s="63" t="s">
        <v>204</v>
      </c>
    </row>
    <row r="1437" spans="1:46">
      <c r="A1437" s="11">
        <v>1437</v>
      </c>
      <c r="B1437" s="57">
        <v>44936</v>
      </c>
      <c r="C1437" s="54">
        <v>0.93055555555555547</v>
      </c>
      <c r="D1437" s="53">
        <v>3.4</v>
      </c>
      <c r="E1437" s="53">
        <v>12.8</v>
      </c>
      <c r="F1437" s="53">
        <v>0</v>
      </c>
      <c r="G1437" s="53">
        <v>5.8</v>
      </c>
      <c r="H1437" s="53">
        <v>0</v>
      </c>
      <c r="I1437" s="53">
        <v>2.2000000000000002</v>
      </c>
      <c r="J1437" s="53" t="s">
        <v>152</v>
      </c>
      <c r="K1437" s="53">
        <v>2.4</v>
      </c>
      <c r="L1437" s="53" t="s">
        <v>152</v>
      </c>
      <c r="M1437" s="54">
        <v>0.92482638888888891</v>
      </c>
      <c r="N1437" s="53">
        <v>3.7</v>
      </c>
      <c r="O1437" s="53" t="s">
        <v>152</v>
      </c>
      <c r="P1437" s="54">
        <v>0.923761574074074</v>
      </c>
      <c r="Q1437" s="53">
        <v>2.5</v>
      </c>
      <c r="R1437" s="53" t="s">
        <v>148</v>
      </c>
      <c r="S1437" s="53">
        <v>0.6</v>
      </c>
      <c r="T1437" s="53">
        <v>52.6</v>
      </c>
      <c r="U1437" s="53">
        <v>0</v>
      </c>
      <c r="V1437" s="53">
        <v>119</v>
      </c>
      <c r="W1437" s="53">
        <v>0</v>
      </c>
      <c r="X1437" s="53">
        <v>0.55500000000000005</v>
      </c>
      <c r="Y1437" s="53">
        <v>18.420000000000002</v>
      </c>
      <c r="Z1437" s="11">
        <f t="shared" si="3810"/>
        <v>0</v>
      </c>
      <c r="AA1437" s="11">
        <f t="shared" si="3811"/>
        <v>0</v>
      </c>
      <c r="AB1437" s="53">
        <f t="shared" si="3812"/>
        <v>0.22079961030293807</v>
      </c>
      <c r="AC1437" s="63" t="s">
        <v>204</v>
      </c>
    </row>
    <row r="1438" spans="1:46">
      <c r="A1438" s="11">
        <v>1438</v>
      </c>
      <c r="B1438" s="57">
        <v>44936</v>
      </c>
      <c r="C1438" s="54">
        <v>0.9375</v>
      </c>
      <c r="D1438" s="53">
        <v>3.6</v>
      </c>
      <c r="E1438" s="53">
        <v>12.8</v>
      </c>
      <c r="F1438" s="53">
        <v>0</v>
      </c>
      <c r="G1438" s="53">
        <v>5.7</v>
      </c>
      <c r="H1438" s="53">
        <v>-1E-3</v>
      </c>
      <c r="I1438" s="53">
        <v>2.2999999999999998</v>
      </c>
      <c r="J1438" s="53" t="s">
        <v>152</v>
      </c>
      <c r="K1438" s="53">
        <v>2.4</v>
      </c>
      <c r="L1438" s="53" t="s">
        <v>152</v>
      </c>
      <c r="M1438" s="54">
        <v>0.93662037037037038</v>
      </c>
      <c r="N1438" s="53">
        <v>3.7</v>
      </c>
      <c r="O1438" s="53" t="s">
        <v>148</v>
      </c>
      <c r="P1438" s="54">
        <v>0.93333333333333324</v>
      </c>
      <c r="Q1438" s="53">
        <v>1.4</v>
      </c>
      <c r="R1438" s="53" t="s">
        <v>147</v>
      </c>
      <c r="S1438" s="53">
        <v>0.6</v>
      </c>
      <c r="T1438" s="53">
        <v>52.9</v>
      </c>
      <c r="U1438" s="53">
        <v>1</v>
      </c>
      <c r="V1438" s="53">
        <v>107</v>
      </c>
      <c r="W1438" s="53">
        <v>0</v>
      </c>
      <c r="X1438" s="53">
        <v>0.55500000000000005</v>
      </c>
      <c r="Y1438" s="53">
        <v>18.43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0.22079961030293807</v>
      </c>
      <c r="AC1438" s="63" t="s">
        <v>204</v>
      </c>
    </row>
    <row r="1439" spans="1:46">
      <c r="A1439" s="11">
        <v>1439</v>
      </c>
      <c r="B1439" s="57">
        <v>44936</v>
      </c>
      <c r="C1439" s="54">
        <v>0.94444444444444453</v>
      </c>
      <c r="D1439" s="53">
        <v>3.7</v>
      </c>
      <c r="E1439" s="53">
        <v>12.8</v>
      </c>
      <c r="F1439" s="53">
        <v>0</v>
      </c>
      <c r="G1439" s="53">
        <v>5</v>
      </c>
      <c r="H1439" s="53">
        <v>-1E-3</v>
      </c>
      <c r="I1439" s="53">
        <v>1.9</v>
      </c>
      <c r="J1439" s="53" t="s">
        <v>147</v>
      </c>
      <c r="K1439" s="53">
        <v>2.2999999999999998</v>
      </c>
      <c r="L1439" s="53" t="s">
        <v>152</v>
      </c>
      <c r="M1439" s="54">
        <v>0.93751157407407415</v>
      </c>
      <c r="N1439" s="53">
        <v>3.5</v>
      </c>
      <c r="O1439" s="53" t="s">
        <v>148</v>
      </c>
      <c r="P1439" s="54">
        <v>0.9393287037037038</v>
      </c>
      <c r="Q1439" s="53">
        <v>1.3</v>
      </c>
      <c r="R1439" s="53" t="s">
        <v>148</v>
      </c>
      <c r="S1439" s="53">
        <v>0.5</v>
      </c>
      <c r="T1439" s="53">
        <v>54.7</v>
      </c>
      <c r="U1439" s="53">
        <v>0</v>
      </c>
      <c r="V1439" s="53">
        <v>100</v>
      </c>
      <c r="W1439" s="53">
        <v>0</v>
      </c>
      <c r="X1439" s="53">
        <v>0.55500000000000005</v>
      </c>
      <c r="Y1439" s="53">
        <v>18.45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0.22079961030293807</v>
      </c>
      <c r="AC1439" s="63" t="s">
        <v>204</v>
      </c>
    </row>
    <row r="1440" spans="1:46">
      <c r="A1440" s="11">
        <v>1440</v>
      </c>
      <c r="B1440" s="57">
        <v>44936</v>
      </c>
      <c r="C1440" s="54">
        <v>0.95138888888888884</v>
      </c>
      <c r="D1440" s="53">
        <v>3.8</v>
      </c>
      <c r="E1440" s="53">
        <v>12.8</v>
      </c>
      <c r="F1440" s="53">
        <v>0</v>
      </c>
      <c r="G1440" s="53">
        <v>4.4000000000000004</v>
      </c>
      <c r="H1440" s="53">
        <v>-2E-3</v>
      </c>
      <c r="I1440" s="53">
        <v>1.8</v>
      </c>
      <c r="J1440" s="53" t="s">
        <v>148</v>
      </c>
      <c r="K1440" s="53">
        <v>1.9</v>
      </c>
      <c r="L1440" s="53" t="s">
        <v>147</v>
      </c>
      <c r="M1440" s="54">
        <v>0.94445601851851846</v>
      </c>
      <c r="N1440" s="53">
        <v>3.5</v>
      </c>
      <c r="O1440" s="53" t="s">
        <v>148</v>
      </c>
      <c r="P1440" s="54">
        <v>0.94748842592592597</v>
      </c>
      <c r="Q1440" s="53">
        <v>1.8</v>
      </c>
      <c r="R1440" s="53" t="s">
        <v>148</v>
      </c>
      <c r="S1440" s="53">
        <v>0.6</v>
      </c>
      <c r="T1440" s="53">
        <v>56.9</v>
      </c>
      <c r="U1440" s="53">
        <v>0</v>
      </c>
      <c r="V1440" s="53">
        <v>95</v>
      </c>
      <c r="W1440" s="53">
        <v>0</v>
      </c>
      <c r="X1440" s="53">
        <v>0.55500000000000005</v>
      </c>
      <c r="Y1440" s="53">
        <v>18.420000000000002</v>
      </c>
      <c r="Z1440" s="11">
        <f t="shared" si="3810"/>
        <v>-1.2000000000000002</v>
      </c>
      <c r="AA1440" s="11">
        <f t="shared" si="3811"/>
        <v>0</v>
      </c>
      <c r="AB1440" s="53">
        <f t="shared" si="3812"/>
        <v>0.22079961030293807</v>
      </c>
      <c r="AC1440" s="63" t="s">
        <v>204</v>
      </c>
    </row>
    <row r="1441" spans="1:46">
      <c r="A1441" s="11">
        <v>1441</v>
      </c>
      <c r="B1441" s="57">
        <v>44936</v>
      </c>
      <c r="C1441" s="54">
        <v>0.95833333333333337</v>
      </c>
      <c r="D1441" s="53">
        <v>3.7</v>
      </c>
      <c r="E1441" s="53">
        <v>12.8</v>
      </c>
      <c r="F1441" s="53">
        <v>0</v>
      </c>
      <c r="G1441" s="53">
        <v>4</v>
      </c>
      <c r="H1441" s="53">
        <v>-2E-3</v>
      </c>
      <c r="I1441" s="53">
        <v>1</v>
      </c>
      <c r="J1441" s="53" t="s">
        <v>151</v>
      </c>
      <c r="K1441" s="53">
        <v>1.9</v>
      </c>
      <c r="L1441" s="53" t="s">
        <v>148</v>
      </c>
      <c r="M1441" s="54">
        <v>0.95217592592592604</v>
      </c>
      <c r="N1441" s="53">
        <v>2.8</v>
      </c>
      <c r="O1441" s="53" t="s">
        <v>152</v>
      </c>
      <c r="P1441" s="54">
        <v>0.95141203703703703</v>
      </c>
      <c r="Q1441" s="53">
        <v>0</v>
      </c>
      <c r="R1441" s="53" t="s">
        <v>151</v>
      </c>
      <c r="S1441" s="53">
        <v>0.6</v>
      </c>
      <c r="T1441" s="53">
        <v>58.5</v>
      </c>
      <c r="U1441" s="53">
        <v>1</v>
      </c>
      <c r="V1441" s="53">
        <v>111</v>
      </c>
      <c r="W1441" s="53">
        <v>0</v>
      </c>
      <c r="X1441" s="53">
        <v>0.55500000000000005</v>
      </c>
      <c r="Y1441" s="53">
        <v>18.440000000000001</v>
      </c>
      <c r="Z1441" s="11">
        <f t="shared" si="3810"/>
        <v>-1.2000000000000002</v>
      </c>
      <c r="AA1441" s="11">
        <f t="shared" si="3811"/>
        <v>0</v>
      </c>
      <c r="AB1441" s="53">
        <f t="shared" si="3812"/>
        <v>0.22079961030293807</v>
      </c>
      <c r="AC1441" s="63" t="s">
        <v>204</v>
      </c>
      <c r="AE1441" s="11">
        <f t="shared" ref="AE1441" si="3877">SUM(F1441:F1446)</f>
        <v>0</v>
      </c>
      <c r="AF1441" s="11">
        <f t="shared" ref="AF1441" si="3878">AVERAGE(AB1441:AB1446)</f>
        <v>0.22079961030293807</v>
      </c>
      <c r="AG1441" s="11">
        <f t="shared" ref="AG1441" si="3879">AVERAGE(G1441:G1446)</f>
        <v>3.5</v>
      </c>
      <c r="AH1441" s="11" t="e">
        <f t="shared" ref="AH1441" si="3880">AVERAGE(AC1441:AC1446)</f>
        <v>#DIV/0!</v>
      </c>
      <c r="AI1441" s="11">
        <f t="shared" ref="AI1441" si="3881">AVERAGE(T1441:T1446)</f>
        <v>60.433333333333337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657</v>
      </c>
      <c r="AM1441" s="17">
        <f t="shared" ref="AM1441" si="3885">AVERAGE(W1441:W1446)</f>
        <v>0</v>
      </c>
      <c r="AN1441" s="11">
        <f t="shared" ref="AN1441" si="3886">AVERAGE(I1441:I1446)</f>
        <v>0.53333333333333333</v>
      </c>
      <c r="AO1441" s="11">
        <f t="shared" ref="AO1441" si="3887">MAX(K1441:K1446)</f>
        <v>1.9</v>
      </c>
      <c r="AP1441" s="13" t="str">
        <f t="shared" ref="AP1441" ca="1" si="3888">INDIRECT(ADDRESS(MATCH(AO1441,K1441:K1446,0)+A1441-1,12))</f>
        <v>ENE</v>
      </c>
      <c r="AQ1441" s="13">
        <f t="shared" ref="AQ1441" ca="1" si="3889">INDIRECT(ADDRESS(MATCH(AO1441,K1441:K1446,0)+A1441-1,13))</f>
        <v>0.95217592592592604</v>
      </c>
      <c r="AR1441" s="11">
        <f t="shared" ref="AR1441" si="3890">MAX(N1441:N1446)</f>
        <v>2.8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0.95141203703703703</v>
      </c>
    </row>
    <row r="1442" spans="1:46">
      <c r="A1442" s="11">
        <v>1442</v>
      </c>
      <c r="B1442" s="57">
        <v>44936</v>
      </c>
      <c r="C1442" s="54">
        <v>0.96527777777777779</v>
      </c>
      <c r="D1442" s="53">
        <v>3.5</v>
      </c>
      <c r="E1442" s="53">
        <v>12.8</v>
      </c>
      <c r="F1442" s="53">
        <v>0</v>
      </c>
      <c r="G1442" s="53">
        <v>2.8</v>
      </c>
      <c r="H1442" s="53">
        <v>-2E-3</v>
      </c>
      <c r="I1442" s="53">
        <v>0</v>
      </c>
      <c r="J1442" s="53" t="s">
        <v>162</v>
      </c>
      <c r="K1442" s="53">
        <v>1</v>
      </c>
      <c r="L1442" s="53" t="s">
        <v>151</v>
      </c>
      <c r="M1442" s="54">
        <v>0.95834490740740741</v>
      </c>
      <c r="N1442" s="53">
        <v>0.2</v>
      </c>
      <c r="O1442" s="53" t="s">
        <v>162</v>
      </c>
      <c r="P1442" s="54">
        <v>0.95900462962962962</v>
      </c>
      <c r="Q1442" s="53">
        <v>0</v>
      </c>
      <c r="R1442" s="53" t="s">
        <v>152</v>
      </c>
      <c r="S1442" s="53">
        <v>0</v>
      </c>
      <c r="T1442" s="53">
        <v>66.2</v>
      </c>
      <c r="U1442" s="53">
        <v>0</v>
      </c>
      <c r="V1442" s="53">
        <v>78</v>
      </c>
      <c r="W1442" s="53">
        <v>0</v>
      </c>
      <c r="X1442" s="53">
        <v>0.55500000000000005</v>
      </c>
      <c r="Y1442" s="53">
        <v>18.489999999999998</v>
      </c>
      <c r="Z1442" s="11">
        <f t="shared" si="3810"/>
        <v>-1.2000000000000002</v>
      </c>
      <c r="AA1442" s="11">
        <f t="shared" si="3811"/>
        <v>0</v>
      </c>
      <c r="AB1442" s="53">
        <f t="shared" si="3812"/>
        <v>0.22079961030293807</v>
      </c>
      <c r="AC1442" s="63" t="s">
        <v>204</v>
      </c>
    </row>
    <row r="1443" spans="1:46">
      <c r="A1443" s="11">
        <v>1443</v>
      </c>
      <c r="B1443" s="57">
        <v>44936</v>
      </c>
      <c r="C1443" s="54">
        <v>0.97222222222222221</v>
      </c>
      <c r="D1443" s="53">
        <v>3.1</v>
      </c>
      <c r="E1443" s="53">
        <v>12.8</v>
      </c>
      <c r="F1443" s="53">
        <v>0</v>
      </c>
      <c r="G1443" s="53">
        <v>3.6</v>
      </c>
      <c r="H1443" s="53">
        <v>0</v>
      </c>
      <c r="I1443" s="53">
        <v>0.8</v>
      </c>
      <c r="J1443" s="53" t="s">
        <v>151</v>
      </c>
      <c r="K1443" s="53">
        <v>0.8</v>
      </c>
      <c r="L1443" s="53" t="s">
        <v>151</v>
      </c>
      <c r="M1443" s="54">
        <v>0.97222222222222221</v>
      </c>
      <c r="N1443" s="53">
        <v>1.4</v>
      </c>
      <c r="O1443" s="53" t="s">
        <v>150</v>
      </c>
      <c r="P1443" s="54">
        <v>0.9719444444444445</v>
      </c>
      <c r="Q1443" s="53">
        <v>1.3</v>
      </c>
      <c r="R1443" s="53" t="s">
        <v>150</v>
      </c>
      <c r="S1443" s="53">
        <v>0.3</v>
      </c>
      <c r="T1443" s="53">
        <v>59.5</v>
      </c>
      <c r="U1443" s="53">
        <v>1</v>
      </c>
      <c r="V1443" s="53">
        <v>133</v>
      </c>
      <c r="W1443" s="53">
        <v>0</v>
      </c>
      <c r="X1443" s="53">
        <v>0.55500000000000005</v>
      </c>
      <c r="Y1443" s="53">
        <v>18.46</v>
      </c>
      <c r="Z1443" s="11">
        <f t="shared" si="3810"/>
        <v>0</v>
      </c>
      <c r="AA1443" s="11">
        <f t="shared" si="3811"/>
        <v>0</v>
      </c>
      <c r="AB1443" s="53">
        <f t="shared" si="3812"/>
        <v>0.22079961030293807</v>
      </c>
      <c r="AC1443" s="63" t="s">
        <v>204</v>
      </c>
    </row>
    <row r="1444" spans="1:46">
      <c r="A1444" s="11">
        <v>1444</v>
      </c>
      <c r="B1444" s="57">
        <v>44936</v>
      </c>
      <c r="C1444" s="54">
        <v>0.97916666666666663</v>
      </c>
      <c r="D1444" s="53">
        <v>2.8</v>
      </c>
      <c r="E1444" s="53">
        <v>12.8</v>
      </c>
      <c r="F1444" s="53">
        <v>0</v>
      </c>
      <c r="G1444" s="53">
        <v>3</v>
      </c>
      <c r="H1444" s="53">
        <v>-1E-3</v>
      </c>
      <c r="I1444" s="53">
        <v>0.3</v>
      </c>
      <c r="J1444" s="53" t="s">
        <v>148</v>
      </c>
      <c r="K1444" s="53">
        <v>0.9</v>
      </c>
      <c r="L1444" s="53" t="s">
        <v>151</v>
      </c>
      <c r="M1444" s="54">
        <v>0.97362268518518524</v>
      </c>
      <c r="N1444" s="53">
        <v>1.4</v>
      </c>
      <c r="O1444" s="53" t="s">
        <v>152</v>
      </c>
      <c r="P1444" s="54">
        <v>0.97307870370370375</v>
      </c>
      <c r="Q1444" s="53">
        <v>0</v>
      </c>
      <c r="R1444" s="53" t="s">
        <v>149</v>
      </c>
      <c r="S1444" s="53">
        <v>0.4</v>
      </c>
      <c r="T1444" s="53">
        <v>62.4</v>
      </c>
      <c r="U1444" s="53">
        <v>0</v>
      </c>
      <c r="V1444" s="53">
        <v>101</v>
      </c>
      <c r="W1444" s="53">
        <v>0</v>
      </c>
      <c r="X1444" s="53">
        <v>0.55500000000000005</v>
      </c>
      <c r="Y1444" s="53">
        <v>18.47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0.22079961030293807</v>
      </c>
      <c r="AC1444" s="63" t="s">
        <v>204</v>
      </c>
    </row>
    <row r="1445" spans="1:46">
      <c r="A1445" s="11">
        <v>1445</v>
      </c>
      <c r="B1445" s="57">
        <v>44936</v>
      </c>
      <c r="C1445" s="54">
        <v>0.98611111111111116</v>
      </c>
      <c r="D1445" s="53">
        <v>2.5</v>
      </c>
      <c r="E1445" s="53">
        <v>12.8</v>
      </c>
      <c r="F1445" s="53">
        <v>0</v>
      </c>
      <c r="G1445" s="53">
        <v>3.7</v>
      </c>
      <c r="H1445" s="53">
        <v>0</v>
      </c>
      <c r="I1445" s="53">
        <v>0.3</v>
      </c>
      <c r="J1445" s="53" t="s">
        <v>152</v>
      </c>
      <c r="K1445" s="53">
        <v>0.3</v>
      </c>
      <c r="L1445" s="53" t="s">
        <v>152</v>
      </c>
      <c r="M1445" s="54">
        <v>0.98611111111111116</v>
      </c>
      <c r="N1445" s="53">
        <v>1.3</v>
      </c>
      <c r="O1445" s="53" t="s">
        <v>148</v>
      </c>
      <c r="P1445" s="54">
        <v>0.98545138888888895</v>
      </c>
      <c r="Q1445" s="53">
        <v>0.5</v>
      </c>
      <c r="R1445" s="53" t="s">
        <v>152</v>
      </c>
      <c r="S1445" s="53">
        <v>0.3</v>
      </c>
      <c r="T1445" s="53">
        <v>59</v>
      </c>
      <c r="U1445" s="53">
        <v>0</v>
      </c>
      <c r="V1445" s="53">
        <v>114</v>
      </c>
      <c r="W1445" s="53">
        <v>0</v>
      </c>
      <c r="X1445" s="53">
        <v>0.55500000000000005</v>
      </c>
      <c r="Y1445" s="53">
        <v>18.47</v>
      </c>
      <c r="Z1445" s="11">
        <f t="shared" si="3810"/>
        <v>0</v>
      </c>
      <c r="AA1445" s="11">
        <f t="shared" si="3811"/>
        <v>0</v>
      </c>
      <c r="AB1445" s="53">
        <f t="shared" si="3812"/>
        <v>0.22079961030293807</v>
      </c>
      <c r="AC1445" s="63" t="s">
        <v>204</v>
      </c>
    </row>
    <row r="1446" spans="1:46">
      <c r="A1446" s="11">
        <v>1446</v>
      </c>
      <c r="B1446" s="57">
        <v>44936</v>
      </c>
      <c r="C1446" s="54">
        <v>0.99305555555555547</v>
      </c>
      <c r="D1446" s="53">
        <v>2.2999999999999998</v>
      </c>
      <c r="E1446" s="53">
        <v>12.8</v>
      </c>
      <c r="F1446" s="53">
        <v>0</v>
      </c>
      <c r="G1446" s="53">
        <v>3.9</v>
      </c>
      <c r="H1446" s="53">
        <v>1E-3</v>
      </c>
      <c r="I1446" s="53">
        <v>0.8</v>
      </c>
      <c r="J1446" s="53" t="s">
        <v>148</v>
      </c>
      <c r="K1446" s="53">
        <v>0.8</v>
      </c>
      <c r="L1446" s="53" t="s">
        <v>148</v>
      </c>
      <c r="M1446" s="54">
        <v>0.99215277777777777</v>
      </c>
      <c r="N1446" s="53">
        <v>1.5</v>
      </c>
      <c r="O1446" s="53" t="s">
        <v>148</v>
      </c>
      <c r="P1446" s="54">
        <v>0.98966435185185186</v>
      </c>
      <c r="Q1446" s="53">
        <v>0.6</v>
      </c>
      <c r="R1446" s="53" t="s">
        <v>148</v>
      </c>
      <c r="S1446" s="53">
        <v>0.3</v>
      </c>
      <c r="T1446" s="53">
        <v>57</v>
      </c>
      <c r="U1446" s="53">
        <v>0</v>
      </c>
      <c r="V1446" s="53">
        <v>120</v>
      </c>
      <c r="W1446" s="53">
        <v>0</v>
      </c>
      <c r="X1446" s="53">
        <v>0.55500000000000005</v>
      </c>
      <c r="Y1446" s="53">
        <v>18.48</v>
      </c>
      <c r="Z1446" s="11">
        <f t="shared" si="3810"/>
        <v>0.60000000000000009</v>
      </c>
      <c r="AA1446" s="11">
        <f t="shared" si="3811"/>
        <v>0</v>
      </c>
      <c r="AB1446" s="53">
        <f t="shared" si="3812"/>
        <v>0.22079961030293807</v>
      </c>
      <c r="AC1446" s="63" t="s">
        <v>204</v>
      </c>
    </row>
    <row r="1447" spans="1:46">
      <c r="A1447" s="11">
        <v>1447</v>
      </c>
      <c r="B1447" s="57">
        <v>44937</v>
      </c>
      <c r="C1447" s="54">
        <v>0</v>
      </c>
      <c r="D1447" s="53">
        <v>2.2000000000000002</v>
      </c>
      <c r="E1447" s="53">
        <v>12.8</v>
      </c>
      <c r="F1447" s="53">
        <v>0</v>
      </c>
      <c r="G1447" s="53">
        <v>1.5</v>
      </c>
      <c r="H1447" s="53">
        <v>-2E-3</v>
      </c>
      <c r="I1447" s="53">
        <v>0.3</v>
      </c>
      <c r="J1447" s="53" t="s">
        <v>158</v>
      </c>
      <c r="K1447" s="53">
        <v>0.8</v>
      </c>
      <c r="L1447" s="53" t="s">
        <v>148</v>
      </c>
      <c r="M1447" s="54">
        <v>0.99307870370370377</v>
      </c>
      <c r="N1447" s="53">
        <v>1</v>
      </c>
      <c r="O1447" s="53" t="s">
        <v>156</v>
      </c>
      <c r="P1447" s="54">
        <v>0.99822916666666661</v>
      </c>
      <c r="Q1447" s="53">
        <v>0.7</v>
      </c>
      <c r="R1447" s="53" t="s">
        <v>160</v>
      </c>
      <c r="S1447" s="53">
        <v>0.3</v>
      </c>
      <c r="T1447" s="53">
        <v>69.8</v>
      </c>
      <c r="U1447" s="53">
        <v>1</v>
      </c>
      <c r="V1447" s="53">
        <v>103</v>
      </c>
      <c r="W1447" s="53">
        <v>0</v>
      </c>
      <c r="X1447" s="53">
        <v>0.55400000000000005</v>
      </c>
      <c r="Y1447" s="53">
        <v>18.5</v>
      </c>
      <c r="Z1447" s="11">
        <f t="shared" si="3810"/>
        <v>-1.2000000000000002</v>
      </c>
      <c r="AA1447" s="11">
        <f t="shared" si="3811"/>
        <v>0</v>
      </c>
      <c r="AB1447" s="53">
        <f t="shared" si="3812"/>
        <v>0.22027091504662497</v>
      </c>
      <c r="AC1447" s="63" t="s">
        <v>204</v>
      </c>
      <c r="AE1447" s="11">
        <f t="shared" ref="AE1447" si="3893">SUM(F1447:F1452)</f>
        <v>0</v>
      </c>
      <c r="AF1447" s="11">
        <f t="shared" ref="AF1447" si="3894">AVERAGE(AB1447:AB1452)</f>
        <v>0.22027091504662497</v>
      </c>
      <c r="AG1447" s="11">
        <f t="shared" ref="AG1447" si="3895">AVERAGE(G1447:G1452)</f>
        <v>2.4</v>
      </c>
      <c r="AH1447" s="11" t="e">
        <f t="shared" ref="AH1447" si="3896">AVERAGE(AC1447:AC1452)</f>
        <v>#DIV/0!</v>
      </c>
      <c r="AI1447" s="11">
        <f t="shared" ref="AI1447" si="3897">AVERAGE(T1447:T1452)</f>
        <v>64.75</v>
      </c>
      <c r="AJ1447" s="11">
        <f t="shared" ref="AJ1447" si="3898">SUMIF(H1447:H1452,"&gt;0",H1447:H1452)</f>
        <v>1E-3</v>
      </c>
      <c r="AK1447" s="17">
        <f t="shared" ref="AK1447" si="3899">SUM(AA1447:AA1452)/60</f>
        <v>0</v>
      </c>
      <c r="AL1447" s="17">
        <f t="shared" ref="AL1447" si="3900">SUM(V1447:V1452)</f>
        <v>570</v>
      </c>
      <c r="AM1447" s="17">
        <f t="shared" ref="AM1447" si="3901">AVERAGE(W1447:W1452)</f>
        <v>0</v>
      </c>
      <c r="AN1447" s="11">
        <f t="shared" ref="AN1447" si="3902">AVERAGE(I1447:I1452)</f>
        <v>0.53333333333333333</v>
      </c>
      <c r="AO1447" s="11">
        <f t="shared" ref="AO1447" si="3903">MAX(K1447:K1452)</f>
        <v>1.1000000000000001</v>
      </c>
      <c r="AP1447" s="13" t="str">
        <f t="shared" ref="AP1447" ca="1" si="3904">INDIRECT(ADDRESS(MATCH(AO1447,K1447:K1452,0)+A1447-1,12))</f>
        <v>ENE</v>
      </c>
      <c r="AQ1447" s="13">
        <f t="shared" ref="AQ1447" ca="1" si="3905">INDIRECT(ADDRESS(MATCH(AO1447,K1447:K1452,0)+A1447-1,13))</f>
        <v>1.5810185185185184E-2</v>
      </c>
      <c r="AR1447" s="11">
        <f t="shared" ref="AR1447" si="3906">MAX(N1447:N1452)</f>
        <v>1.9</v>
      </c>
      <c r="AS1447" s="13" t="str">
        <f t="shared" ref="AS1447" ca="1" si="3907">INDIRECT(ADDRESS(MATCH(AR1447,N1447:N1452,0)+A1447-1,15))</f>
        <v>NE</v>
      </c>
      <c r="AT1447" s="13">
        <f t="shared" ref="AT1447" ca="1" si="3908">INDIRECT(ADDRESS(MATCH(AR1447,N1447:N1452,0)+A1447-1,16))</f>
        <v>9.2708333333333341E-3</v>
      </c>
    </row>
    <row r="1448" spans="1:46">
      <c r="A1448" s="11">
        <v>1448</v>
      </c>
      <c r="B1448" s="57">
        <v>44937</v>
      </c>
      <c r="C1448" s="54">
        <v>6.9444444444444441E-3</v>
      </c>
      <c r="D1448" s="53">
        <v>2</v>
      </c>
      <c r="E1448" s="53">
        <v>12.8</v>
      </c>
      <c r="F1448" s="53">
        <v>0</v>
      </c>
      <c r="G1448" s="53">
        <v>2.5</v>
      </c>
      <c r="H1448" s="53">
        <v>-1E-3</v>
      </c>
      <c r="I1448" s="53">
        <v>0.3</v>
      </c>
      <c r="J1448" s="53" t="s">
        <v>156</v>
      </c>
      <c r="K1448" s="53">
        <v>0.5</v>
      </c>
      <c r="L1448" s="53" t="s">
        <v>160</v>
      </c>
      <c r="M1448" s="54">
        <v>3.2175925925925926E-3</v>
      </c>
      <c r="N1448" s="53">
        <v>0.8</v>
      </c>
      <c r="O1448" s="53" t="s">
        <v>160</v>
      </c>
      <c r="P1448" s="54">
        <v>1.1574074074074073E-5</v>
      </c>
      <c r="Q1448" s="53">
        <v>0</v>
      </c>
      <c r="R1448" s="53" t="s">
        <v>151</v>
      </c>
      <c r="S1448" s="53">
        <v>0.2</v>
      </c>
      <c r="T1448" s="53">
        <v>65.400000000000006</v>
      </c>
      <c r="U1448" s="53">
        <v>0</v>
      </c>
      <c r="V1448" s="53">
        <v>112</v>
      </c>
      <c r="W1448" s="53">
        <v>0</v>
      </c>
      <c r="X1448" s="53">
        <v>0.55400000000000005</v>
      </c>
      <c r="Y1448" s="53">
        <v>18.48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0.22027091504662497</v>
      </c>
      <c r="AC1448" s="63" t="s">
        <v>204</v>
      </c>
    </row>
    <row r="1449" spans="1:46">
      <c r="A1449" s="11">
        <v>1449</v>
      </c>
      <c r="B1449" s="57">
        <v>44937</v>
      </c>
      <c r="C1449" s="54">
        <v>1.3888888888888888E-2</v>
      </c>
      <c r="D1449" s="53">
        <v>1.7</v>
      </c>
      <c r="E1449" s="53">
        <v>12.8</v>
      </c>
      <c r="F1449" s="53">
        <v>0</v>
      </c>
      <c r="G1449" s="53">
        <v>3.1</v>
      </c>
      <c r="H1449" s="53">
        <v>0</v>
      </c>
      <c r="I1449" s="53">
        <v>1</v>
      </c>
      <c r="J1449" s="53" t="s">
        <v>148</v>
      </c>
      <c r="K1449" s="53">
        <v>1</v>
      </c>
      <c r="L1449" s="53" t="s">
        <v>148</v>
      </c>
      <c r="M1449" s="54">
        <v>1.3888888888888888E-2</v>
      </c>
      <c r="N1449" s="53">
        <v>1.9</v>
      </c>
      <c r="O1449" s="53" t="s">
        <v>147</v>
      </c>
      <c r="P1449" s="54">
        <v>9.2708333333333341E-3</v>
      </c>
      <c r="Q1449" s="53">
        <v>1.1000000000000001</v>
      </c>
      <c r="R1449" s="53" t="s">
        <v>148</v>
      </c>
      <c r="S1449" s="53">
        <v>0.4</v>
      </c>
      <c r="T1449" s="53">
        <v>60.8</v>
      </c>
      <c r="U1449" s="53">
        <v>1</v>
      </c>
      <c r="V1449" s="53">
        <v>78</v>
      </c>
      <c r="W1449" s="53">
        <v>0</v>
      </c>
      <c r="X1449" s="53">
        <v>0.55400000000000005</v>
      </c>
      <c r="Y1449" s="53">
        <v>18.48</v>
      </c>
      <c r="Z1449" s="11">
        <f t="shared" si="3810"/>
        <v>0</v>
      </c>
      <c r="AA1449" s="11">
        <f t="shared" si="3811"/>
        <v>0</v>
      </c>
      <c r="AB1449" s="53">
        <f t="shared" si="3812"/>
        <v>0.22027091504662497</v>
      </c>
      <c r="AC1449" s="63" t="s">
        <v>204</v>
      </c>
    </row>
    <row r="1450" spans="1:46">
      <c r="A1450" s="11">
        <v>1450</v>
      </c>
      <c r="B1450" s="57">
        <v>44937</v>
      </c>
      <c r="C1450" s="54">
        <v>2.0833333333333332E-2</v>
      </c>
      <c r="D1450" s="53">
        <v>1.5</v>
      </c>
      <c r="E1450" s="53">
        <v>12.8</v>
      </c>
      <c r="F1450" s="53">
        <v>0</v>
      </c>
      <c r="G1450" s="53">
        <v>2.5</v>
      </c>
      <c r="H1450" s="53">
        <v>0</v>
      </c>
      <c r="I1450" s="53">
        <v>0.6</v>
      </c>
      <c r="J1450" s="53" t="s">
        <v>152</v>
      </c>
      <c r="K1450" s="53">
        <v>1.1000000000000001</v>
      </c>
      <c r="L1450" s="53" t="s">
        <v>148</v>
      </c>
      <c r="M1450" s="54">
        <v>1.5810185185185184E-2</v>
      </c>
      <c r="N1450" s="53">
        <v>1.3</v>
      </c>
      <c r="O1450" s="53" t="s">
        <v>152</v>
      </c>
      <c r="P1450" s="54">
        <v>1.4016203703703704E-2</v>
      </c>
      <c r="Q1450" s="53">
        <v>0</v>
      </c>
      <c r="R1450" s="53" t="s">
        <v>149</v>
      </c>
      <c r="S1450" s="53">
        <v>0.4</v>
      </c>
      <c r="T1450" s="53">
        <v>63.7</v>
      </c>
      <c r="U1450" s="53">
        <v>0</v>
      </c>
      <c r="V1450" s="53">
        <v>92</v>
      </c>
      <c r="W1450" s="53">
        <v>0</v>
      </c>
      <c r="X1450" s="53">
        <v>0.55400000000000005</v>
      </c>
      <c r="Y1450" s="53">
        <v>18.489999999999998</v>
      </c>
      <c r="Z1450" s="11">
        <f t="shared" si="3810"/>
        <v>0</v>
      </c>
      <c r="AA1450" s="11">
        <f t="shared" si="3811"/>
        <v>0</v>
      </c>
      <c r="AB1450" s="53">
        <f t="shared" si="3812"/>
        <v>0.22027091504662497</v>
      </c>
      <c r="AC1450" s="63" t="s">
        <v>204</v>
      </c>
    </row>
    <row r="1451" spans="1:46">
      <c r="A1451" s="11">
        <v>1451</v>
      </c>
      <c r="B1451" s="57">
        <v>44937</v>
      </c>
      <c r="C1451" s="54">
        <v>2.7777777777777776E-2</v>
      </c>
      <c r="D1451" s="53">
        <v>1.3</v>
      </c>
      <c r="E1451" s="53">
        <v>12.8</v>
      </c>
      <c r="F1451" s="53">
        <v>0</v>
      </c>
      <c r="G1451" s="53">
        <v>1.5</v>
      </c>
      <c r="H1451" s="53">
        <v>-2E-3</v>
      </c>
      <c r="I1451" s="53">
        <v>0</v>
      </c>
      <c r="J1451" s="53" t="s">
        <v>149</v>
      </c>
      <c r="K1451" s="53">
        <v>0.6</v>
      </c>
      <c r="L1451" s="53" t="s">
        <v>152</v>
      </c>
      <c r="M1451" s="54">
        <v>2.0844907407407406E-2</v>
      </c>
      <c r="N1451" s="53">
        <v>0.4</v>
      </c>
      <c r="O1451" s="53" t="s">
        <v>149</v>
      </c>
      <c r="P1451" s="54">
        <v>2.1909722222222223E-2</v>
      </c>
      <c r="Q1451" s="53">
        <v>0</v>
      </c>
      <c r="R1451" s="53" t="s">
        <v>152</v>
      </c>
      <c r="S1451" s="53">
        <v>0.1</v>
      </c>
      <c r="T1451" s="53">
        <v>70.900000000000006</v>
      </c>
      <c r="U1451" s="53">
        <v>0</v>
      </c>
      <c r="V1451" s="53">
        <v>55</v>
      </c>
      <c r="W1451" s="53">
        <v>0</v>
      </c>
      <c r="X1451" s="53">
        <v>0.55400000000000005</v>
      </c>
      <c r="Y1451" s="53">
        <v>18.48</v>
      </c>
      <c r="Z1451" s="11">
        <f t="shared" si="3810"/>
        <v>-1.2000000000000002</v>
      </c>
      <c r="AA1451" s="11">
        <f t="shared" si="3811"/>
        <v>0</v>
      </c>
      <c r="AB1451" s="53">
        <f t="shared" si="3812"/>
        <v>0.22027091504662497</v>
      </c>
      <c r="AC1451" s="63" t="s">
        <v>204</v>
      </c>
    </row>
    <row r="1452" spans="1:46">
      <c r="A1452" s="11">
        <v>1452</v>
      </c>
      <c r="B1452" s="57">
        <v>44937</v>
      </c>
      <c r="C1452" s="54">
        <v>3.4722222222222224E-2</v>
      </c>
      <c r="D1452" s="53">
        <v>1.1000000000000001</v>
      </c>
      <c r="E1452" s="53">
        <v>12.8</v>
      </c>
      <c r="F1452" s="53">
        <v>0</v>
      </c>
      <c r="G1452" s="53">
        <v>3.3</v>
      </c>
      <c r="H1452" s="53">
        <v>1E-3</v>
      </c>
      <c r="I1452" s="53">
        <v>1</v>
      </c>
      <c r="J1452" s="53" t="s">
        <v>152</v>
      </c>
      <c r="K1452" s="53">
        <v>1</v>
      </c>
      <c r="L1452" s="53" t="s">
        <v>152</v>
      </c>
      <c r="M1452" s="54">
        <v>3.4722222222222224E-2</v>
      </c>
      <c r="N1452" s="53">
        <v>1.5</v>
      </c>
      <c r="O1452" s="53" t="s">
        <v>148</v>
      </c>
      <c r="P1452" s="54">
        <v>3.0740740740740739E-2</v>
      </c>
      <c r="Q1452" s="53">
        <v>1</v>
      </c>
      <c r="R1452" s="53" t="s">
        <v>152</v>
      </c>
      <c r="S1452" s="53">
        <v>0.3</v>
      </c>
      <c r="T1452" s="53">
        <v>57.9</v>
      </c>
      <c r="U1452" s="53">
        <v>0</v>
      </c>
      <c r="V1452" s="53">
        <v>130</v>
      </c>
      <c r="W1452" s="53">
        <v>0</v>
      </c>
      <c r="X1452" s="53">
        <v>0.55400000000000005</v>
      </c>
      <c r="Y1452" s="53">
        <v>18.489999999999998</v>
      </c>
      <c r="Z1452" s="11">
        <f t="shared" si="3810"/>
        <v>0.60000000000000009</v>
      </c>
      <c r="AA1452" s="11">
        <f t="shared" si="3811"/>
        <v>0</v>
      </c>
      <c r="AB1452" s="53">
        <f t="shared" si="3812"/>
        <v>0.22027091504662497</v>
      </c>
      <c r="AC1452" s="63" t="s">
        <v>204</v>
      </c>
    </row>
    <row r="1453" spans="1:46">
      <c r="A1453" s="11">
        <v>1453</v>
      </c>
      <c r="B1453" s="57">
        <v>44937</v>
      </c>
      <c r="C1453" s="54">
        <v>4.1666666666666664E-2</v>
      </c>
      <c r="D1453" s="53">
        <v>0.9</v>
      </c>
      <c r="E1453" s="53">
        <v>12.8</v>
      </c>
      <c r="F1453" s="53">
        <v>0</v>
      </c>
      <c r="G1453" s="53">
        <v>2.2999999999999998</v>
      </c>
      <c r="H1453" s="53">
        <v>-1E-3</v>
      </c>
      <c r="I1453" s="53">
        <v>0.3</v>
      </c>
      <c r="J1453" s="53" t="s">
        <v>152</v>
      </c>
      <c r="K1453" s="53">
        <v>1.1000000000000001</v>
      </c>
      <c r="L1453" s="53" t="s">
        <v>152</v>
      </c>
      <c r="M1453" s="54">
        <v>3.5960648148148151E-2</v>
      </c>
      <c r="N1453" s="53">
        <v>1.5</v>
      </c>
      <c r="O1453" s="53" t="s">
        <v>152</v>
      </c>
      <c r="P1453" s="54">
        <v>3.4872685185185187E-2</v>
      </c>
      <c r="Q1453" s="53">
        <v>0</v>
      </c>
      <c r="R1453" s="53" t="s">
        <v>150</v>
      </c>
      <c r="S1453" s="53">
        <v>0.4</v>
      </c>
      <c r="T1453" s="53">
        <v>64.400000000000006</v>
      </c>
      <c r="U1453" s="53">
        <v>0</v>
      </c>
      <c r="V1453" s="53">
        <v>77</v>
      </c>
      <c r="W1453" s="53">
        <v>0</v>
      </c>
      <c r="X1453" s="53">
        <v>0.55400000000000005</v>
      </c>
      <c r="Y1453" s="53">
        <v>18.52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0.22027091504662497</v>
      </c>
      <c r="AC1453" s="63" t="s">
        <v>204</v>
      </c>
      <c r="AE1453" s="11">
        <f t="shared" ref="AE1453" si="3909">SUM(F1453:F1458)</f>
        <v>0</v>
      </c>
      <c r="AF1453" s="11">
        <f t="shared" ref="AF1453" si="3910">AVERAGE(AB1453:AB1458)</f>
        <v>0.22027091504662497</v>
      </c>
      <c r="AG1453" s="11">
        <f t="shared" ref="AG1453" si="3911">AVERAGE(G1453:G1458)</f>
        <v>2.1666666666666665</v>
      </c>
      <c r="AH1453" s="11" t="e">
        <f t="shared" ref="AH1453" si="3912">AVERAGE(AC1453:AC1458)</f>
        <v>#DIV/0!</v>
      </c>
      <c r="AI1453" s="11">
        <f t="shared" ref="AI1453" si="3913">AVERAGE(T1453:T1458)</f>
        <v>66.016666666666666</v>
      </c>
      <c r="AJ1453" s="11">
        <f t="shared" ref="AJ1453" si="3914">SUMIF(H1453:H1458,"&gt;0",H1453:H1458)</f>
        <v>1E-3</v>
      </c>
      <c r="AK1453" s="17">
        <f t="shared" ref="AK1453" si="3915">SUM(AA1453:AA1458)/60</f>
        <v>0</v>
      </c>
      <c r="AL1453" s="17">
        <f t="shared" ref="AL1453" si="3916">SUM(V1453:V1458)</f>
        <v>560</v>
      </c>
      <c r="AM1453" s="17">
        <f t="shared" ref="AM1453" si="3917">AVERAGE(W1453:W1458)</f>
        <v>0</v>
      </c>
      <c r="AN1453" s="11">
        <f t="shared" ref="AN1453" si="3918">AVERAGE(I1453:I1458)</f>
        <v>0.5</v>
      </c>
      <c r="AO1453" s="11">
        <f t="shared" ref="AO1453" si="3919">MAX(K1453:K1458)</f>
        <v>1.1000000000000001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3.5960648148148151E-2</v>
      </c>
      <c r="AR1453" s="11">
        <f t="shared" ref="AR1453" si="3922">MAX(N1453:N1458)</f>
        <v>1.7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6.8993055555555557E-2</v>
      </c>
    </row>
    <row r="1454" spans="1:46">
      <c r="A1454" s="11">
        <v>1454</v>
      </c>
      <c r="B1454" s="57">
        <v>44937</v>
      </c>
      <c r="C1454" s="54">
        <v>4.8611111111111112E-2</v>
      </c>
      <c r="D1454" s="53">
        <v>0.8</v>
      </c>
      <c r="E1454" s="53">
        <v>12.7</v>
      </c>
      <c r="F1454" s="53">
        <v>0</v>
      </c>
      <c r="G1454" s="53">
        <v>1.9</v>
      </c>
      <c r="H1454" s="53">
        <v>-1E-3</v>
      </c>
      <c r="I1454" s="53">
        <v>0.3</v>
      </c>
      <c r="J1454" s="53" t="s">
        <v>148</v>
      </c>
      <c r="K1454" s="53">
        <v>0.3</v>
      </c>
      <c r="L1454" s="53" t="s">
        <v>152</v>
      </c>
      <c r="M1454" s="54">
        <v>4.1678240740740745E-2</v>
      </c>
      <c r="N1454" s="53">
        <v>1.2</v>
      </c>
      <c r="O1454" s="53" t="s">
        <v>152</v>
      </c>
      <c r="P1454" s="54">
        <v>4.7754629629629626E-2</v>
      </c>
      <c r="Q1454" s="53">
        <v>0.5</v>
      </c>
      <c r="R1454" s="53" t="s">
        <v>152</v>
      </c>
      <c r="S1454" s="53">
        <v>0.3</v>
      </c>
      <c r="T1454" s="53">
        <v>67.400000000000006</v>
      </c>
      <c r="U1454" s="53">
        <v>0</v>
      </c>
      <c r="V1454" s="53">
        <v>78</v>
      </c>
      <c r="W1454" s="53">
        <v>0</v>
      </c>
      <c r="X1454" s="53">
        <v>0.55400000000000005</v>
      </c>
      <c r="Y1454" s="53">
        <v>18.5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0.22027091504662497</v>
      </c>
      <c r="AC1454" s="63" t="s">
        <v>204</v>
      </c>
    </row>
    <row r="1455" spans="1:46">
      <c r="A1455" s="11">
        <v>1455</v>
      </c>
      <c r="B1455" s="57">
        <v>44937</v>
      </c>
      <c r="C1455" s="54">
        <v>5.5555555555555552E-2</v>
      </c>
      <c r="D1455" s="53">
        <v>0.6</v>
      </c>
      <c r="E1455" s="53">
        <v>12.8</v>
      </c>
      <c r="F1455" s="53">
        <v>0</v>
      </c>
      <c r="G1455" s="53">
        <v>1.4</v>
      </c>
      <c r="H1455" s="53">
        <v>0</v>
      </c>
      <c r="I1455" s="53">
        <v>0.2</v>
      </c>
      <c r="J1455" s="53" t="s">
        <v>149</v>
      </c>
      <c r="K1455" s="53">
        <v>0.5</v>
      </c>
      <c r="L1455" s="53" t="s">
        <v>148</v>
      </c>
      <c r="M1455" s="54">
        <v>5.3101851851851851E-2</v>
      </c>
      <c r="N1455" s="53">
        <v>1</v>
      </c>
      <c r="O1455" s="53" t="s">
        <v>155</v>
      </c>
      <c r="P1455" s="54">
        <v>5.1608796296296298E-2</v>
      </c>
      <c r="Q1455" s="53">
        <v>0</v>
      </c>
      <c r="R1455" s="53" t="s">
        <v>152</v>
      </c>
      <c r="S1455" s="53">
        <v>0.3</v>
      </c>
      <c r="T1455" s="53">
        <v>71.8</v>
      </c>
      <c r="U1455" s="53">
        <v>0</v>
      </c>
      <c r="V1455" s="53">
        <v>94</v>
      </c>
      <c r="W1455" s="53">
        <v>0</v>
      </c>
      <c r="X1455" s="53">
        <v>0.55400000000000005</v>
      </c>
      <c r="Y1455" s="53">
        <v>18.52</v>
      </c>
      <c r="Z1455" s="11">
        <f t="shared" si="3810"/>
        <v>0</v>
      </c>
      <c r="AA1455" s="11">
        <f t="shared" si="3811"/>
        <v>0</v>
      </c>
      <c r="AB1455" s="53">
        <f t="shared" si="3812"/>
        <v>0.22027091504662497</v>
      </c>
      <c r="AC1455" s="63" t="s">
        <v>204</v>
      </c>
    </row>
    <row r="1456" spans="1:46">
      <c r="A1456" s="11">
        <v>1456</v>
      </c>
      <c r="B1456" s="57">
        <v>44937</v>
      </c>
      <c r="C1456" s="54">
        <v>6.25E-2</v>
      </c>
      <c r="D1456" s="53">
        <v>0.5</v>
      </c>
      <c r="E1456" s="53">
        <v>12.8</v>
      </c>
      <c r="F1456" s="53">
        <v>0</v>
      </c>
      <c r="G1456" s="53">
        <v>2.8</v>
      </c>
      <c r="H1456" s="53">
        <v>0</v>
      </c>
      <c r="I1456" s="53">
        <v>0.8</v>
      </c>
      <c r="J1456" s="53" t="s">
        <v>159</v>
      </c>
      <c r="K1456" s="53">
        <v>0.8</v>
      </c>
      <c r="L1456" s="53" t="s">
        <v>159</v>
      </c>
      <c r="M1456" s="54">
        <v>6.25E-2</v>
      </c>
      <c r="N1456" s="53">
        <v>1.6</v>
      </c>
      <c r="O1456" s="53" t="s">
        <v>153</v>
      </c>
      <c r="P1456" s="54">
        <v>5.966435185185185E-2</v>
      </c>
      <c r="Q1456" s="53">
        <v>0.7</v>
      </c>
      <c r="R1456" s="53" t="s">
        <v>150</v>
      </c>
      <c r="S1456" s="53">
        <v>0.4</v>
      </c>
      <c r="T1456" s="53">
        <v>63.3</v>
      </c>
      <c r="U1456" s="53">
        <v>0</v>
      </c>
      <c r="V1456" s="53">
        <v>116</v>
      </c>
      <c r="W1456" s="53">
        <v>0</v>
      </c>
      <c r="X1456" s="53">
        <v>0.55400000000000005</v>
      </c>
      <c r="Y1456" s="53">
        <v>18.510000000000002</v>
      </c>
      <c r="Z1456" s="11">
        <f t="shared" si="3810"/>
        <v>0</v>
      </c>
      <c r="AA1456" s="11">
        <f t="shared" si="3811"/>
        <v>0</v>
      </c>
      <c r="AB1456" s="53">
        <f t="shared" si="3812"/>
        <v>0.22027091504662497</v>
      </c>
      <c r="AC1456" s="63" t="s">
        <v>204</v>
      </c>
    </row>
    <row r="1457" spans="1:46">
      <c r="A1457" s="11">
        <v>1457</v>
      </c>
      <c r="B1457" s="57">
        <v>44937</v>
      </c>
      <c r="C1457" s="54">
        <v>6.9444444444444434E-2</v>
      </c>
      <c r="D1457" s="53">
        <v>0.5</v>
      </c>
      <c r="E1457" s="53">
        <v>12.7</v>
      </c>
      <c r="F1457" s="53">
        <v>0</v>
      </c>
      <c r="G1457" s="53">
        <v>3.6</v>
      </c>
      <c r="H1457" s="53">
        <v>1E-3</v>
      </c>
      <c r="I1457" s="53">
        <v>0.9</v>
      </c>
      <c r="J1457" s="53" t="s">
        <v>152</v>
      </c>
      <c r="K1457" s="53">
        <v>1</v>
      </c>
      <c r="L1457" s="53" t="s">
        <v>151</v>
      </c>
      <c r="M1457" s="54">
        <v>6.4930555555555561E-2</v>
      </c>
      <c r="N1457" s="53">
        <v>1.7</v>
      </c>
      <c r="O1457" s="53" t="s">
        <v>152</v>
      </c>
      <c r="P1457" s="54">
        <v>6.8993055555555557E-2</v>
      </c>
      <c r="Q1457" s="53">
        <v>1.1000000000000001</v>
      </c>
      <c r="R1457" s="53" t="s">
        <v>150</v>
      </c>
      <c r="S1457" s="53">
        <v>0.3</v>
      </c>
      <c r="T1457" s="53">
        <v>56.2</v>
      </c>
      <c r="U1457" s="53">
        <v>0</v>
      </c>
      <c r="V1457" s="53">
        <v>122</v>
      </c>
      <c r="W1457" s="53">
        <v>0</v>
      </c>
      <c r="X1457" s="53">
        <v>0.55400000000000005</v>
      </c>
      <c r="Y1457" s="53">
        <v>18.52</v>
      </c>
      <c r="Z1457" s="11">
        <f t="shared" si="3810"/>
        <v>0.60000000000000009</v>
      </c>
      <c r="AA1457" s="11">
        <f t="shared" si="3811"/>
        <v>0</v>
      </c>
      <c r="AB1457" s="53">
        <f t="shared" si="3812"/>
        <v>0.22027091504662497</v>
      </c>
      <c r="AC1457" s="63" t="s">
        <v>204</v>
      </c>
    </row>
    <row r="1458" spans="1:46">
      <c r="A1458" s="11">
        <v>1458</v>
      </c>
      <c r="B1458" s="57">
        <v>44937</v>
      </c>
      <c r="C1458" s="54">
        <v>7.6388888888888895E-2</v>
      </c>
      <c r="D1458" s="53">
        <v>0.5</v>
      </c>
      <c r="E1458" s="53">
        <v>12.7</v>
      </c>
      <c r="F1458" s="53">
        <v>0</v>
      </c>
      <c r="G1458" s="53">
        <v>1</v>
      </c>
      <c r="H1458" s="53">
        <v>-1E-3</v>
      </c>
      <c r="I1458" s="53">
        <v>0.5</v>
      </c>
      <c r="J1458" s="53" t="s">
        <v>159</v>
      </c>
      <c r="K1458" s="53">
        <v>0.9</v>
      </c>
      <c r="L1458" s="53" t="s">
        <v>152</v>
      </c>
      <c r="M1458" s="54">
        <v>7.03125E-2</v>
      </c>
      <c r="N1458" s="53">
        <v>1.3</v>
      </c>
      <c r="O1458" s="53" t="s">
        <v>152</v>
      </c>
      <c r="P1458" s="54">
        <v>7.0023148148148154E-2</v>
      </c>
      <c r="Q1458" s="53">
        <v>0.1</v>
      </c>
      <c r="R1458" s="53" t="s">
        <v>161</v>
      </c>
      <c r="S1458" s="53">
        <v>0.3</v>
      </c>
      <c r="T1458" s="53">
        <v>73</v>
      </c>
      <c r="U1458" s="53">
        <v>0</v>
      </c>
      <c r="V1458" s="53">
        <v>73</v>
      </c>
      <c r="W1458" s="53">
        <v>0</v>
      </c>
      <c r="X1458" s="53">
        <v>0.55400000000000005</v>
      </c>
      <c r="Y1458" s="53">
        <v>18.510000000000002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0.22027091504662497</v>
      </c>
      <c r="AC1458" s="63" t="s">
        <v>204</v>
      </c>
    </row>
    <row r="1459" spans="1:46">
      <c r="A1459" s="11">
        <v>1459</v>
      </c>
      <c r="B1459" s="57">
        <v>44937</v>
      </c>
      <c r="C1459" s="54">
        <v>8.3333333333333329E-2</v>
      </c>
      <c r="D1459" s="53">
        <v>0.5</v>
      </c>
      <c r="E1459" s="53">
        <v>12.8</v>
      </c>
      <c r="F1459" s="53">
        <v>0</v>
      </c>
      <c r="G1459" s="53">
        <v>1.4</v>
      </c>
      <c r="H1459" s="53">
        <v>-2E-3</v>
      </c>
      <c r="I1459" s="53">
        <v>0</v>
      </c>
      <c r="J1459" s="53" t="s">
        <v>161</v>
      </c>
      <c r="K1459" s="53">
        <v>0.5</v>
      </c>
      <c r="L1459" s="53" t="s">
        <v>159</v>
      </c>
      <c r="M1459" s="54">
        <v>7.6400462962962962E-2</v>
      </c>
      <c r="N1459" s="53">
        <v>0.3</v>
      </c>
      <c r="O1459" s="53" t="s">
        <v>161</v>
      </c>
      <c r="P1459" s="54">
        <v>7.6481481481481484E-2</v>
      </c>
      <c r="Q1459" s="53">
        <v>0</v>
      </c>
      <c r="R1459" s="53" t="s">
        <v>161</v>
      </c>
      <c r="S1459" s="53">
        <v>0</v>
      </c>
      <c r="T1459" s="53">
        <v>71.3</v>
      </c>
      <c r="U1459" s="53">
        <v>0</v>
      </c>
      <c r="V1459" s="53">
        <v>81</v>
      </c>
      <c r="W1459" s="53">
        <v>0</v>
      </c>
      <c r="X1459" s="53">
        <v>0.55300000000000005</v>
      </c>
      <c r="Y1459" s="53">
        <v>18.510000000000002</v>
      </c>
      <c r="Z1459" s="11">
        <f t="shared" si="3810"/>
        <v>-1.2000000000000002</v>
      </c>
      <c r="AA1459" s="11">
        <f t="shared" si="3811"/>
        <v>0</v>
      </c>
      <c r="AB1459" s="53">
        <f t="shared" si="3812"/>
        <v>0.2197431085050443</v>
      </c>
      <c r="AC1459" s="63" t="s">
        <v>204</v>
      </c>
      <c r="AE1459" s="11">
        <f t="shared" ref="AE1459" si="3925">SUM(F1459:F1464)</f>
        <v>0</v>
      </c>
      <c r="AF1459" s="11">
        <f t="shared" ref="AF1459" si="3926">AVERAGE(AB1459:AB1464)</f>
        <v>0.2197431085050443</v>
      </c>
      <c r="AG1459" s="11">
        <f t="shared" ref="AG1459" si="3927">AVERAGE(G1459:G1464)</f>
        <v>1.8166666666666667</v>
      </c>
      <c r="AH1459" s="11" t="e">
        <f t="shared" ref="AH1459" si="3928">AVERAGE(AC1459:AC1464)</f>
        <v>#DIV/0!</v>
      </c>
      <c r="AI1459" s="11">
        <f t="shared" ref="AI1459" si="3929">AVERAGE(T1459:T1464)</f>
        <v>68.000000000000014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596</v>
      </c>
      <c r="AM1459" s="17">
        <f t="shared" ref="AM1459" si="3933">AVERAGE(W1459:W1464)</f>
        <v>0</v>
      </c>
      <c r="AN1459" s="11">
        <f t="shared" ref="AN1459" si="3934">AVERAGE(I1459:I1464)</f>
        <v>0.28333333333333333</v>
      </c>
      <c r="AO1459" s="11">
        <f t="shared" ref="AO1459" si="3935">MAX(K1459:K1464)</f>
        <v>0.8</v>
      </c>
      <c r="AP1459" s="13" t="str">
        <f t="shared" ref="AP1459" ca="1" si="3936">INDIRECT(ADDRESS(MATCH(AO1459,K1459:K1464,0)+A1459-1,12))</f>
        <v>NNE</v>
      </c>
      <c r="AQ1459" s="13">
        <f t="shared" ref="AQ1459" ca="1" si="3937">INDIRECT(ADDRESS(MATCH(AO1459,K1459:K1464,0)+A1459-1,13))</f>
        <v>0.11484953703703704</v>
      </c>
      <c r="AR1459" s="11">
        <f t="shared" ref="AR1459" si="3938">MAX(N1459:N1464)</f>
        <v>1.3</v>
      </c>
      <c r="AS1459" s="13" t="str">
        <f t="shared" ref="AS1459" ca="1" si="3939">INDIRECT(ADDRESS(MATCH(AR1459,N1459:N1464,0)+A1459-1,15))</f>
        <v>NNE</v>
      </c>
      <c r="AT1459" s="13">
        <f t="shared" ref="AT1459" ca="1" si="3940">INDIRECT(ADDRESS(MATCH(AR1459,N1459:N1464,0)+A1459-1,16))</f>
        <v>0.10991898148148148</v>
      </c>
    </row>
    <row r="1460" spans="1:46">
      <c r="A1460" s="11">
        <v>1460</v>
      </c>
      <c r="B1460" s="57">
        <v>44937</v>
      </c>
      <c r="C1460" s="54">
        <v>9.0277777777777776E-2</v>
      </c>
      <c r="D1460" s="53">
        <v>0.4</v>
      </c>
      <c r="E1460" s="53">
        <v>12.7</v>
      </c>
      <c r="F1460" s="53">
        <v>0</v>
      </c>
      <c r="G1460" s="53">
        <v>2.2000000000000002</v>
      </c>
      <c r="H1460" s="53">
        <v>0</v>
      </c>
      <c r="I1460" s="53">
        <v>0.3</v>
      </c>
      <c r="J1460" s="53" t="s">
        <v>160</v>
      </c>
      <c r="K1460" s="53">
        <v>0.3</v>
      </c>
      <c r="L1460" s="53" t="s">
        <v>160</v>
      </c>
      <c r="M1460" s="54">
        <v>9.0277777777777776E-2</v>
      </c>
      <c r="N1460" s="53">
        <v>0.8</v>
      </c>
      <c r="O1460" s="53" t="s">
        <v>160</v>
      </c>
      <c r="P1460" s="54">
        <v>8.622685185185186E-2</v>
      </c>
      <c r="Q1460" s="53">
        <v>0</v>
      </c>
      <c r="R1460" s="53" t="s">
        <v>160</v>
      </c>
      <c r="S1460" s="53">
        <v>0.3</v>
      </c>
      <c r="T1460" s="53">
        <v>67</v>
      </c>
      <c r="U1460" s="53">
        <v>0</v>
      </c>
      <c r="V1460" s="53">
        <v>128</v>
      </c>
      <c r="W1460" s="53">
        <v>0</v>
      </c>
      <c r="X1460" s="53">
        <v>0.55300000000000005</v>
      </c>
      <c r="Y1460" s="53">
        <v>18.54</v>
      </c>
      <c r="Z1460" s="11">
        <f t="shared" si="3810"/>
        <v>0</v>
      </c>
      <c r="AA1460" s="11">
        <f t="shared" si="3811"/>
        <v>0</v>
      </c>
      <c r="AB1460" s="53">
        <f t="shared" si="3812"/>
        <v>0.2197431085050443</v>
      </c>
      <c r="AC1460" s="63" t="s">
        <v>204</v>
      </c>
    </row>
    <row r="1461" spans="1:46">
      <c r="A1461" s="11">
        <v>1461</v>
      </c>
      <c r="B1461" s="57">
        <v>44937</v>
      </c>
      <c r="C1461" s="54">
        <v>9.7222222222222224E-2</v>
      </c>
      <c r="D1461" s="53">
        <v>0.3</v>
      </c>
      <c r="E1461" s="53">
        <v>12.7</v>
      </c>
      <c r="F1461" s="53">
        <v>0</v>
      </c>
      <c r="G1461" s="53">
        <v>1.4</v>
      </c>
      <c r="H1461" s="53">
        <v>0</v>
      </c>
      <c r="I1461" s="53">
        <v>0</v>
      </c>
      <c r="J1461" s="53" t="s">
        <v>160</v>
      </c>
      <c r="K1461" s="53">
        <v>0.3</v>
      </c>
      <c r="L1461" s="53" t="s">
        <v>160</v>
      </c>
      <c r="M1461" s="54">
        <v>9.1747685185185182E-2</v>
      </c>
      <c r="N1461" s="53">
        <v>0.4</v>
      </c>
      <c r="O1461" s="53" t="s">
        <v>160</v>
      </c>
      <c r="P1461" s="54">
        <v>9.5324074074074075E-2</v>
      </c>
      <c r="Q1461" s="53">
        <v>0</v>
      </c>
      <c r="R1461" s="53" t="s">
        <v>156</v>
      </c>
      <c r="S1461" s="53">
        <v>0.1</v>
      </c>
      <c r="T1461" s="53">
        <v>69.900000000000006</v>
      </c>
      <c r="U1461" s="53">
        <v>1</v>
      </c>
      <c r="V1461" s="53">
        <v>114</v>
      </c>
      <c r="W1461" s="53">
        <v>0</v>
      </c>
      <c r="X1461" s="53">
        <v>0.55300000000000005</v>
      </c>
      <c r="Y1461" s="53">
        <v>18.510000000000002</v>
      </c>
      <c r="Z1461" s="11">
        <f t="shared" si="3810"/>
        <v>0</v>
      </c>
      <c r="AA1461" s="11">
        <f t="shared" si="3811"/>
        <v>0</v>
      </c>
      <c r="AB1461" s="53">
        <f t="shared" si="3812"/>
        <v>0.2197431085050443</v>
      </c>
      <c r="AC1461" s="63" t="s">
        <v>204</v>
      </c>
    </row>
    <row r="1462" spans="1:46">
      <c r="A1462" s="11">
        <v>1462</v>
      </c>
      <c r="B1462" s="57">
        <v>44937</v>
      </c>
      <c r="C1462" s="54">
        <v>0.10416666666666667</v>
      </c>
      <c r="D1462" s="53">
        <v>0.1</v>
      </c>
      <c r="E1462" s="53">
        <v>12.7</v>
      </c>
      <c r="F1462" s="53">
        <v>0</v>
      </c>
      <c r="G1462" s="53">
        <v>1.9</v>
      </c>
      <c r="H1462" s="53">
        <v>-1E-3</v>
      </c>
      <c r="I1462" s="53">
        <v>0</v>
      </c>
      <c r="J1462" s="53" t="s">
        <v>156</v>
      </c>
      <c r="K1462" s="53">
        <v>0</v>
      </c>
      <c r="L1462" s="53" t="s">
        <v>160</v>
      </c>
      <c r="M1462" s="54">
        <v>9.723379629629629E-2</v>
      </c>
      <c r="N1462" s="53">
        <v>0.6</v>
      </c>
      <c r="O1462" s="53" t="s">
        <v>149</v>
      </c>
      <c r="P1462" s="54">
        <v>0.10414351851851851</v>
      </c>
      <c r="Q1462" s="53">
        <v>0.5</v>
      </c>
      <c r="R1462" s="53" t="s">
        <v>149</v>
      </c>
      <c r="S1462" s="53">
        <v>0.1</v>
      </c>
      <c r="T1462" s="53">
        <v>68</v>
      </c>
      <c r="U1462" s="53">
        <v>0</v>
      </c>
      <c r="V1462" s="53">
        <v>87</v>
      </c>
      <c r="W1462" s="53">
        <v>0</v>
      </c>
      <c r="X1462" s="53">
        <v>0.55300000000000005</v>
      </c>
      <c r="Y1462" s="53">
        <v>18.54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0.2197431085050443</v>
      </c>
      <c r="AC1462" s="63" t="s">
        <v>204</v>
      </c>
    </row>
    <row r="1463" spans="1:46">
      <c r="A1463" s="11">
        <v>1463</v>
      </c>
      <c r="B1463" s="57">
        <v>44937</v>
      </c>
      <c r="C1463" s="54">
        <v>0.1111111111111111</v>
      </c>
      <c r="D1463" s="53">
        <v>0</v>
      </c>
      <c r="E1463" s="53">
        <v>12.7</v>
      </c>
      <c r="F1463" s="53">
        <v>0</v>
      </c>
      <c r="G1463" s="53">
        <v>2.4</v>
      </c>
      <c r="H1463" s="53">
        <v>0</v>
      </c>
      <c r="I1463" s="53">
        <v>0.7</v>
      </c>
      <c r="J1463" s="53" t="s">
        <v>149</v>
      </c>
      <c r="K1463" s="53">
        <v>0.7</v>
      </c>
      <c r="L1463" s="53" t="s">
        <v>149</v>
      </c>
      <c r="M1463" s="54">
        <v>0.1111111111111111</v>
      </c>
      <c r="N1463" s="53">
        <v>1.3</v>
      </c>
      <c r="O1463" s="53" t="s">
        <v>149</v>
      </c>
      <c r="P1463" s="54">
        <v>0.10991898148148148</v>
      </c>
      <c r="Q1463" s="53">
        <v>1</v>
      </c>
      <c r="R1463" s="53" t="s">
        <v>149</v>
      </c>
      <c r="S1463" s="53">
        <v>0.2</v>
      </c>
      <c r="T1463" s="53">
        <v>63.3</v>
      </c>
      <c r="U1463" s="53">
        <v>0</v>
      </c>
      <c r="V1463" s="53">
        <v>112</v>
      </c>
      <c r="W1463" s="53">
        <v>0</v>
      </c>
      <c r="X1463" s="53">
        <v>0.55300000000000005</v>
      </c>
      <c r="Y1463" s="53">
        <v>18.55</v>
      </c>
      <c r="Z1463" s="11">
        <f t="shared" si="3810"/>
        <v>0</v>
      </c>
      <c r="AA1463" s="11">
        <f t="shared" si="3811"/>
        <v>0</v>
      </c>
      <c r="AB1463" s="53">
        <f t="shared" si="3812"/>
        <v>0.2197431085050443</v>
      </c>
      <c r="AC1463" s="63" t="s">
        <v>204</v>
      </c>
    </row>
    <row r="1464" spans="1:46">
      <c r="A1464" s="11">
        <v>1464</v>
      </c>
      <c r="B1464" s="57">
        <v>44937</v>
      </c>
      <c r="C1464" s="54">
        <v>0.11805555555555557</v>
      </c>
      <c r="D1464" s="53">
        <v>-0.1</v>
      </c>
      <c r="E1464" s="53">
        <v>12.7</v>
      </c>
      <c r="F1464" s="53">
        <v>0</v>
      </c>
      <c r="G1464" s="53">
        <v>1.6</v>
      </c>
      <c r="H1464" s="53">
        <v>-1E-3</v>
      </c>
      <c r="I1464" s="53">
        <v>0.7</v>
      </c>
      <c r="J1464" s="53" t="s">
        <v>149</v>
      </c>
      <c r="K1464" s="53">
        <v>0.8</v>
      </c>
      <c r="L1464" s="53" t="s">
        <v>149</v>
      </c>
      <c r="M1464" s="54">
        <v>0.11484953703703704</v>
      </c>
      <c r="N1464" s="53">
        <v>1.3</v>
      </c>
      <c r="O1464" s="53" t="s">
        <v>149</v>
      </c>
      <c r="P1464" s="54">
        <v>0.11395833333333333</v>
      </c>
      <c r="Q1464" s="53">
        <v>0.4</v>
      </c>
      <c r="R1464" s="53" t="s">
        <v>147</v>
      </c>
      <c r="S1464" s="53">
        <v>0.2</v>
      </c>
      <c r="T1464" s="53">
        <v>68.5</v>
      </c>
      <c r="U1464" s="53">
        <v>0</v>
      </c>
      <c r="V1464" s="53">
        <v>74</v>
      </c>
      <c r="W1464" s="53">
        <v>0</v>
      </c>
      <c r="X1464" s="53">
        <v>0.55300000000000005</v>
      </c>
      <c r="Y1464" s="53">
        <v>18.54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0.2197431085050443</v>
      </c>
      <c r="AC1464" s="63" t="s">
        <v>204</v>
      </c>
    </row>
    <row r="1465" spans="1:46">
      <c r="A1465" s="11">
        <v>1465</v>
      </c>
      <c r="B1465" s="57">
        <v>44937</v>
      </c>
      <c r="C1465" s="54">
        <v>0.125</v>
      </c>
      <c r="D1465" s="53">
        <v>-0.2</v>
      </c>
      <c r="E1465" s="53">
        <v>12.7</v>
      </c>
      <c r="F1465" s="53">
        <v>0</v>
      </c>
      <c r="G1465" s="53">
        <v>2.2000000000000002</v>
      </c>
      <c r="H1465" s="53">
        <v>1E-3</v>
      </c>
      <c r="I1465" s="53">
        <v>0.6</v>
      </c>
      <c r="J1465" s="53" t="s">
        <v>147</v>
      </c>
      <c r="K1465" s="53">
        <v>0.7</v>
      </c>
      <c r="L1465" s="53" t="s">
        <v>149</v>
      </c>
      <c r="M1465" s="54">
        <v>0.11806712962962962</v>
      </c>
      <c r="N1465" s="53">
        <v>1.2</v>
      </c>
      <c r="O1465" s="53" t="s">
        <v>147</v>
      </c>
      <c r="P1465" s="54">
        <v>0.12104166666666666</v>
      </c>
      <c r="Q1465" s="53">
        <v>0</v>
      </c>
      <c r="R1465" s="53" t="s">
        <v>148</v>
      </c>
      <c r="S1465" s="53">
        <v>0.3</v>
      </c>
      <c r="T1465" s="53">
        <v>68.5</v>
      </c>
      <c r="U1465" s="53">
        <v>0</v>
      </c>
      <c r="V1465" s="53">
        <v>111</v>
      </c>
      <c r="W1465" s="53">
        <v>0</v>
      </c>
      <c r="X1465" s="53">
        <v>0.55300000000000005</v>
      </c>
      <c r="Y1465" s="53">
        <v>18.55</v>
      </c>
      <c r="Z1465" s="11">
        <f t="shared" si="3810"/>
        <v>0.60000000000000009</v>
      </c>
      <c r="AA1465" s="11">
        <f t="shared" si="3811"/>
        <v>0</v>
      </c>
      <c r="AB1465" s="53">
        <f t="shared" si="3812"/>
        <v>0.2197431085050443</v>
      </c>
      <c r="AC1465" s="63" t="s">
        <v>204</v>
      </c>
      <c r="AE1465" s="11">
        <f t="shared" ref="AE1465" si="3941">SUM(F1465:F1470)</f>
        <v>0</v>
      </c>
      <c r="AF1465" s="11">
        <f t="shared" ref="AF1465" si="3942">AVERAGE(AB1465:AB1470)</f>
        <v>0.2197431085050443</v>
      </c>
      <c r="AG1465" s="11">
        <f t="shared" ref="AG1465" si="3943">AVERAGE(G1465:G1470)</f>
        <v>1.8333333333333333</v>
      </c>
      <c r="AH1465" s="11" t="e">
        <f t="shared" ref="AH1465" si="3944">AVERAGE(AC1465:AC1470)</f>
        <v>#DIV/0!</v>
      </c>
      <c r="AI1465" s="11">
        <f t="shared" ref="AI1465" si="3945">AVERAGE(T1465:T1470)</f>
        <v>70.400000000000006</v>
      </c>
      <c r="AJ1465" s="11">
        <f t="shared" ref="AJ1465" si="3946">SUMIF(H1465:H1470,"&gt;0",H1465:H1470)</f>
        <v>1E-3</v>
      </c>
      <c r="AK1465" s="17">
        <f t="shared" ref="AK1465" si="3947">SUM(AA1465:AA1470)/60</f>
        <v>0</v>
      </c>
      <c r="AL1465" s="17">
        <f t="shared" ref="AL1465" si="3948">SUM(V1465:V1470)</f>
        <v>571</v>
      </c>
      <c r="AM1465" s="17">
        <f t="shared" ref="AM1465" si="3949">AVERAGE(W1465:W1470)</f>
        <v>0</v>
      </c>
      <c r="AN1465" s="11">
        <f t="shared" ref="AN1465" si="3950">AVERAGE(I1465:I1470)</f>
        <v>0.31666666666666671</v>
      </c>
      <c r="AO1465" s="11">
        <f t="shared" ref="AO1465" si="3951">MAX(K1465:K1470)</f>
        <v>1.1000000000000001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0.14430555555555555</v>
      </c>
      <c r="AR1465" s="11">
        <f t="shared" ref="AR1465" si="3954">MAX(N1465:N1470)</f>
        <v>2.2999999999999998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0.13843749999999999</v>
      </c>
    </row>
    <row r="1466" spans="1:46">
      <c r="A1466" s="11">
        <v>1466</v>
      </c>
      <c r="B1466" s="57">
        <v>44937</v>
      </c>
      <c r="C1466" s="54">
        <v>0.13194444444444445</v>
      </c>
      <c r="D1466" s="53">
        <v>-0.3</v>
      </c>
      <c r="E1466" s="53">
        <v>12.7</v>
      </c>
      <c r="F1466" s="53">
        <v>0</v>
      </c>
      <c r="G1466" s="53">
        <v>1.6</v>
      </c>
      <c r="H1466" s="53">
        <v>-2E-3</v>
      </c>
      <c r="I1466" s="53">
        <v>0.1</v>
      </c>
      <c r="J1466" s="53" t="s">
        <v>147</v>
      </c>
      <c r="K1466" s="53">
        <v>0.6</v>
      </c>
      <c r="L1466" s="53" t="s">
        <v>147</v>
      </c>
      <c r="M1466" s="54">
        <v>0.12501157407407407</v>
      </c>
      <c r="N1466" s="53">
        <v>0.8</v>
      </c>
      <c r="O1466" s="53" t="s">
        <v>149</v>
      </c>
      <c r="P1466" s="54">
        <v>0.12695601851851851</v>
      </c>
      <c r="Q1466" s="53">
        <v>0</v>
      </c>
      <c r="R1466" s="53" t="s">
        <v>147</v>
      </c>
      <c r="S1466" s="53">
        <v>0.2</v>
      </c>
      <c r="T1466" s="53">
        <v>70.400000000000006</v>
      </c>
      <c r="U1466" s="53">
        <v>0</v>
      </c>
      <c r="V1466" s="53">
        <v>76</v>
      </c>
      <c r="W1466" s="53">
        <v>0</v>
      </c>
      <c r="X1466" s="53">
        <v>0.55300000000000005</v>
      </c>
      <c r="Y1466" s="53">
        <v>18.55</v>
      </c>
      <c r="Z1466" s="11">
        <f t="shared" si="3810"/>
        <v>-1.2000000000000002</v>
      </c>
      <c r="AA1466" s="11">
        <f t="shared" si="3811"/>
        <v>0</v>
      </c>
      <c r="AB1466" s="53">
        <f t="shared" si="3812"/>
        <v>0.2197431085050443</v>
      </c>
      <c r="AC1466" s="63" t="s">
        <v>204</v>
      </c>
    </row>
    <row r="1467" spans="1:46">
      <c r="A1467" s="11">
        <v>1467</v>
      </c>
      <c r="B1467" s="57">
        <v>44937</v>
      </c>
      <c r="C1467" s="54">
        <v>0.1388888888888889</v>
      </c>
      <c r="D1467" s="53">
        <v>-0.4</v>
      </c>
      <c r="E1467" s="53">
        <v>12.8</v>
      </c>
      <c r="F1467" s="53">
        <v>0</v>
      </c>
      <c r="G1467" s="53">
        <v>2.7</v>
      </c>
      <c r="H1467" s="53">
        <v>0</v>
      </c>
      <c r="I1467" s="53">
        <v>0.4</v>
      </c>
      <c r="J1467" s="53" t="s">
        <v>152</v>
      </c>
      <c r="K1467" s="53">
        <v>0.4</v>
      </c>
      <c r="L1467" s="53" t="s">
        <v>152</v>
      </c>
      <c r="M1467" s="54">
        <v>0.1388888888888889</v>
      </c>
      <c r="N1467" s="53">
        <v>2.2999999999999998</v>
      </c>
      <c r="O1467" s="53" t="s">
        <v>152</v>
      </c>
      <c r="P1467" s="54">
        <v>0.13843749999999999</v>
      </c>
      <c r="Q1467" s="53">
        <v>1.4</v>
      </c>
      <c r="R1467" s="53" t="s">
        <v>152</v>
      </c>
      <c r="S1467" s="53">
        <v>0.5</v>
      </c>
      <c r="T1467" s="53">
        <v>68.7</v>
      </c>
      <c r="U1467" s="53">
        <v>0</v>
      </c>
      <c r="V1467" s="53">
        <v>121</v>
      </c>
      <c r="W1467" s="53">
        <v>0</v>
      </c>
      <c r="X1467" s="53">
        <v>0.55300000000000005</v>
      </c>
      <c r="Y1467" s="53">
        <v>18.559999999999999</v>
      </c>
      <c r="Z1467" s="11">
        <f t="shared" si="3810"/>
        <v>0</v>
      </c>
      <c r="AA1467" s="11">
        <f t="shared" si="3811"/>
        <v>0</v>
      </c>
      <c r="AB1467" s="53">
        <f t="shared" si="3812"/>
        <v>0.2197431085050443</v>
      </c>
      <c r="AC1467" s="63" t="s">
        <v>204</v>
      </c>
    </row>
    <row r="1468" spans="1:46">
      <c r="A1468" s="11">
        <v>1468</v>
      </c>
      <c r="B1468" s="57">
        <v>44937</v>
      </c>
      <c r="C1468" s="54">
        <v>0.14583333333333334</v>
      </c>
      <c r="D1468" s="53">
        <v>-0.4</v>
      </c>
      <c r="E1468" s="53">
        <v>12.7</v>
      </c>
      <c r="F1468" s="53">
        <v>0</v>
      </c>
      <c r="G1468" s="53">
        <v>1.4</v>
      </c>
      <c r="H1468" s="53">
        <v>0</v>
      </c>
      <c r="I1468" s="53">
        <v>0.8</v>
      </c>
      <c r="J1468" s="53" t="s">
        <v>147</v>
      </c>
      <c r="K1468" s="53">
        <v>1.1000000000000001</v>
      </c>
      <c r="L1468" s="53" t="s">
        <v>148</v>
      </c>
      <c r="M1468" s="54">
        <v>0.14430555555555555</v>
      </c>
      <c r="N1468" s="53">
        <v>1.8</v>
      </c>
      <c r="O1468" s="53" t="s">
        <v>152</v>
      </c>
      <c r="P1468" s="54">
        <v>0.14114583333333333</v>
      </c>
      <c r="Q1468" s="53">
        <v>0</v>
      </c>
      <c r="R1468" s="53" t="s">
        <v>155</v>
      </c>
      <c r="S1468" s="53">
        <v>0.5</v>
      </c>
      <c r="T1468" s="53">
        <v>72.5</v>
      </c>
      <c r="U1468" s="53">
        <v>1</v>
      </c>
      <c r="V1468" s="53">
        <v>77</v>
      </c>
      <c r="W1468" s="53">
        <v>0</v>
      </c>
      <c r="X1468" s="53">
        <v>0.55300000000000005</v>
      </c>
      <c r="Y1468" s="53">
        <v>18.579999999999998</v>
      </c>
      <c r="Z1468" s="11">
        <f t="shared" si="3810"/>
        <v>0</v>
      </c>
      <c r="AA1468" s="11">
        <f t="shared" si="3811"/>
        <v>0</v>
      </c>
      <c r="AB1468" s="53">
        <f t="shared" si="3812"/>
        <v>0.2197431085050443</v>
      </c>
      <c r="AC1468" s="63" t="s">
        <v>204</v>
      </c>
    </row>
    <row r="1469" spans="1:46">
      <c r="A1469" s="11">
        <v>1469</v>
      </c>
      <c r="B1469" s="57">
        <v>44937</v>
      </c>
      <c r="C1469" s="54">
        <v>0.15277777777777776</v>
      </c>
      <c r="D1469" s="53">
        <v>-0.4</v>
      </c>
      <c r="E1469" s="53">
        <v>12.7</v>
      </c>
      <c r="F1469" s="53">
        <v>0</v>
      </c>
      <c r="G1469" s="53">
        <v>1.7</v>
      </c>
      <c r="H1469" s="53">
        <v>-1E-3</v>
      </c>
      <c r="I1469" s="53">
        <v>0</v>
      </c>
      <c r="J1469" s="53" t="s">
        <v>155</v>
      </c>
      <c r="K1469" s="53">
        <v>0.8</v>
      </c>
      <c r="L1469" s="53" t="s">
        <v>147</v>
      </c>
      <c r="M1469" s="54">
        <v>0.14584490740740741</v>
      </c>
      <c r="N1469" s="53">
        <v>0</v>
      </c>
      <c r="O1469" s="53" t="s">
        <v>155</v>
      </c>
      <c r="P1469" s="54">
        <v>0.14584490740740741</v>
      </c>
      <c r="Q1469" s="53">
        <v>0</v>
      </c>
      <c r="R1469" s="53" t="s">
        <v>155</v>
      </c>
      <c r="S1469" s="53">
        <v>0</v>
      </c>
      <c r="T1469" s="53">
        <v>71.099999999999994</v>
      </c>
      <c r="U1469" s="53">
        <v>0</v>
      </c>
      <c r="V1469" s="53">
        <v>83</v>
      </c>
      <c r="W1469" s="53">
        <v>0</v>
      </c>
      <c r="X1469" s="53">
        <v>0.55300000000000005</v>
      </c>
      <c r="Y1469" s="53">
        <v>18.59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0.2197431085050443</v>
      </c>
      <c r="AC1469" s="63" t="s">
        <v>204</v>
      </c>
    </row>
    <row r="1470" spans="1:46">
      <c r="A1470" s="11">
        <v>1470</v>
      </c>
      <c r="B1470" s="57">
        <v>44937</v>
      </c>
      <c r="C1470" s="54">
        <v>0.15972222222222224</v>
      </c>
      <c r="D1470" s="53">
        <v>-0.5</v>
      </c>
      <c r="E1470" s="53">
        <v>12.7</v>
      </c>
      <c r="F1470" s="53">
        <v>0</v>
      </c>
      <c r="G1470" s="53">
        <v>1.4</v>
      </c>
      <c r="H1470" s="53">
        <v>-1E-3</v>
      </c>
      <c r="I1470" s="53">
        <v>0</v>
      </c>
      <c r="J1470" s="53" t="s">
        <v>155</v>
      </c>
      <c r="K1470" s="53">
        <v>0</v>
      </c>
      <c r="L1470" s="53" t="s">
        <v>155</v>
      </c>
      <c r="M1470" s="54">
        <v>0.15964120370370369</v>
      </c>
      <c r="N1470" s="53">
        <v>0.1</v>
      </c>
      <c r="O1470" s="53" t="s">
        <v>155</v>
      </c>
      <c r="P1470" s="54">
        <v>0.15964120370370369</v>
      </c>
      <c r="Q1470" s="53">
        <v>0</v>
      </c>
      <c r="R1470" s="53" t="s">
        <v>155</v>
      </c>
      <c r="S1470" s="53">
        <v>0</v>
      </c>
      <c r="T1470" s="53">
        <v>71.2</v>
      </c>
      <c r="U1470" s="53">
        <v>1</v>
      </c>
      <c r="V1470" s="53">
        <v>103</v>
      </c>
      <c r="W1470" s="53">
        <v>0</v>
      </c>
      <c r="X1470" s="53">
        <v>0.55300000000000005</v>
      </c>
      <c r="Y1470" s="53">
        <v>18.579999999999998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0.2197431085050443</v>
      </c>
      <c r="AC1470" s="63" t="s">
        <v>204</v>
      </c>
    </row>
    <row r="1471" spans="1:46">
      <c r="A1471" s="11">
        <v>1471</v>
      </c>
      <c r="B1471" s="57">
        <v>44937</v>
      </c>
      <c r="C1471" s="54">
        <v>0.16666666666666666</v>
      </c>
      <c r="D1471" s="53">
        <v>-0.7</v>
      </c>
      <c r="E1471" s="53">
        <v>12.7</v>
      </c>
      <c r="F1471" s="53">
        <v>0</v>
      </c>
      <c r="G1471" s="53">
        <v>1</v>
      </c>
      <c r="H1471" s="53">
        <v>-1E-3</v>
      </c>
      <c r="I1471" s="53">
        <v>0.1</v>
      </c>
      <c r="J1471" s="53" t="s">
        <v>155</v>
      </c>
      <c r="K1471" s="53">
        <v>0.1</v>
      </c>
      <c r="L1471" s="53" t="s">
        <v>155</v>
      </c>
      <c r="M1471" s="54">
        <v>0.16230324074074073</v>
      </c>
      <c r="N1471" s="53">
        <v>0.5</v>
      </c>
      <c r="O1471" s="53" t="s">
        <v>155</v>
      </c>
      <c r="P1471" s="54">
        <v>0.16098379629629631</v>
      </c>
      <c r="Q1471" s="53">
        <v>0</v>
      </c>
      <c r="R1471" s="53" t="s">
        <v>155</v>
      </c>
      <c r="S1471" s="53">
        <v>0.1</v>
      </c>
      <c r="T1471" s="53">
        <v>75.5</v>
      </c>
      <c r="U1471" s="53">
        <v>0</v>
      </c>
      <c r="V1471" s="53">
        <v>81</v>
      </c>
      <c r="W1471" s="53">
        <v>0</v>
      </c>
      <c r="X1471" s="53">
        <v>0.55300000000000005</v>
      </c>
      <c r="Y1471" s="53">
        <v>18.63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0.2197431085050443</v>
      </c>
      <c r="AC1471" s="63" t="s">
        <v>204</v>
      </c>
      <c r="AE1471" s="11">
        <f t="shared" ref="AE1471" si="3957">SUM(F1471:F1476)</f>
        <v>0</v>
      </c>
      <c r="AF1471" s="11">
        <f t="shared" ref="AF1471" si="3958">AVERAGE(AB1471:AB1476)</f>
        <v>0.21930401203007407</v>
      </c>
      <c r="AG1471" s="11">
        <f t="shared" ref="AG1471" si="3959">AVERAGE(G1471:G1476)</f>
        <v>1.0333333333333334</v>
      </c>
      <c r="AH1471" s="11" t="e">
        <f t="shared" ref="AH1471" si="3960">AVERAGE(AC1471:AC1476)</f>
        <v>#DIV/0!</v>
      </c>
      <c r="AI1471" s="11">
        <f t="shared" ref="AI1471" si="3961">AVERAGE(T1471:T1476)</f>
        <v>71.816666666666663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540</v>
      </c>
      <c r="AM1471" s="17">
        <f t="shared" ref="AM1471" si="3965">AVERAGE(W1471:W1476)</f>
        <v>0</v>
      </c>
      <c r="AN1471" s="11">
        <f t="shared" ref="AN1471" si="3966">AVERAGE(I1471:I1476)</f>
        <v>0.23333333333333331</v>
      </c>
      <c r="AO1471" s="11">
        <f t="shared" ref="AO1471" si="3967">MAX(K1471:K1476)</f>
        <v>0.7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0.18739583333333332</v>
      </c>
      <c r="AR1471" s="11">
        <f t="shared" ref="AR1471" si="3970">MAX(N1471:N1476)</f>
        <v>1.4</v>
      </c>
      <c r="AS1471" s="13" t="str">
        <f t="shared" ref="AS1471" ca="1" si="3971">INDIRECT(ADDRESS(MATCH(AR1471,N1471:N1476,0)+A1471-1,15))</f>
        <v>ENE</v>
      </c>
      <c r="AT1471" s="13">
        <f t="shared" ref="AT1471" ca="1" si="3972">INDIRECT(ADDRESS(MATCH(AR1471,N1471:N1476,0)+A1471-1,16))</f>
        <v>0.18517361111111111</v>
      </c>
    </row>
    <row r="1472" spans="1:46">
      <c r="A1472" s="11">
        <v>1472</v>
      </c>
      <c r="B1472" s="57">
        <v>44937</v>
      </c>
      <c r="C1472" s="54">
        <v>0.17361111111111113</v>
      </c>
      <c r="D1472" s="53">
        <v>-0.8</v>
      </c>
      <c r="E1472" s="53">
        <v>12.7</v>
      </c>
      <c r="F1472" s="53">
        <v>0</v>
      </c>
      <c r="G1472" s="53">
        <v>1.9</v>
      </c>
      <c r="H1472" s="53">
        <v>0</v>
      </c>
      <c r="I1472" s="53">
        <v>0.2</v>
      </c>
      <c r="J1472" s="53" t="s">
        <v>149</v>
      </c>
      <c r="K1472" s="53">
        <v>0.2</v>
      </c>
      <c r="L1472" s="53" t="s">
        <v>149</v>
      </c>
      <c r="M1472" s="54">
        <v>0.17361111111111113</v>
      </c>
      <c r="N1472" s="53">
        <v>0.7</v>
      </c>
      <c r="O1472" s="53" t="s">
        <v>150</v>
      </c>
      <c r="P1472" s="54">
        <v>0.17231481481481481</v>
      </c>
      <c r="Q1472" s="53">
        <v>0</v>
      </c>
      <c r="R1472" s="53" t="s">
        <v>150</v>
      </c>
      <c r="S1472" s="53">
        <v>0.2</v>
      </c>
      <c r="T1472" s="53">
        <v>67.8</v>
      </c>
      <c r="U1472" s="53">
        <v>0</v>
      </c>
      <c r="V1472" s="53">
        <v>117</v>
      </c>
      <c r="W1472" s="53">
        <v>0</v>
      </c>
      <c r="X1472" s="53">
        <v>0.55200000000000005</v>
      </c>
      <c r="Y1472" s="53">
        <v>18.61</v>
      </c>
      <c r="Z1472" s="11">
        <f t="shared" si="3810"/>
        <v>0</v>
      </c>
      <c r="AA1472" s="11">
        <f t="shared" si="3811"/>
        <v>0</v>
      </c>
      <c r="AB1472" s="53">
        <f t="shared" si="3812"/>
        <v>0.21921619273508003</v>
      </c>
      <c r="AC1472" s="63" t="s">
        <v>204</v>
      </c>
    </row>
    <row r="1473" spans="1:46">
      <c r="A1473" s="11">
        <v>1473</v>
      </c>
      <c r="B1473" s="57">
        <v>44937</v>
      </c>
      <c r="C1473" s="54">
        <v>0.18055555555555555</v>
      </c>
      <c r="D1473" s="53">
        <v>-0.9</v>
      </c>
      <c r="E1473" s="53">
        <v>12.7</v>
      </c>
      <c r="F1473" s="53">
        <v>0</v>
      </c>
      <c r="G1473" s="53">
        <v>1.3</v>
      </c>
      <c r="H1473" s="53">
        <v>0</v>
      </c>
      <c r="I1473" s="53">
        <v>0.4</v>
      </c>
      <c r="J1473" s="53" t="s">
        <v>152</v>
      </c>
      <c r="K1473" s="53">
        <v>0.5</v>
      </c>
      <c r="L1473" s="53" t="s">
        <v>150</v>
      </c>
      <c r="M1473" s="54">
        <v>0.17789351851851853</v>
      </c>
      <c r="N1473" s="53">
        <v>1.2</v>
      </c>
      <c r="O1473" s="53" t="s">
        <v>152</v>
      </c>
      <c r="P1473" s="54">
        <v>0.17699074074074073</v>
      </c>
      <c r="Q1473" s="53">
        <v>0.5</v>
      </c>
      <c r="R1473" s="53" t="s">
        <v>150</v>
      </c>
      <c r="S1473" s="53">
        <v>0.4</v>
      </c>
      <c r="T1473" s="53">
        <v>70.5</v>
      </c>
      <c r="U1473" s="53">
        <v>0</v>
      </c>
      <c r="V1473" s="53">
        <v>108</v>
      </c>
      <c r="W1473" s="53">
        <v>0</v>
      </c>
      <c r="X1473" s="53">
        <v>0.55200000000000005</v>
      </c>
      <c r="Y1473" s="53">
        <v>18.600000000000001</v>
      </c>
      <c r="Z1473" s="11">
        <f t="shared" si="3810"/>
        <v>0</v>
      </c>
      <c r="AA1473" s="11">
        <f t="shared" si="3811"/>
        <v>0</v>
      </c>
      <c r="AB1473" s="53">
        <f t="shared" si="3812"/>
        <v>0.21921619273508003</v>
      </c>
      <c r="AC1473" s="63" t="s">
        <v>204</v>
      </c>
    </row>
    <row r="1474" spans="1:46">
      <c r="A1474" s="11">
        <v>1474</v>
      </c>
      <c r="B1474" s="57">
        <v>44937</v>
      </c>
      <c r="C1474" s="54">
        <v>0.1875</v>
      </c>
      <c r="D1474" s="53">
        <v>-0.9</v>
      </c>
      <c r="E1474" s="53">
        <v>12.7</v>
      </c>
      <c r="F1474" s="53">
        <v>0</v>
      </c>
      <c r="G1474" s="53">
        <v>1.6</v>
      </c>
      <c r="H1474" s="53">
        <v>0</v>
      </c>
      <c r="I1474" s="53">
        <v>0.7</v>
      </c>
      <c r="J1474" s="53" t="s">
        <v>152</v>
      </c>
      <c r="K1474" s="53">
        <v>0.7</v>
      </c>
      <c r="L1474" s="53" t="s">
        <v>152</v>
      </c>
      <c r="M1474" s="54">
        <v>0.18739583333333332</v>
      </c>
      <c r="N1474" s="53">
        <v>1.4</v>
      </c>
      <c r="O1474" s="53" t="s">
        <v>148</v>
      </c>
      <c r="P1474" s="54">
        <v>0.18517361111111111</v>
      </c>
      <c r="Q1474" s="53">
        <v>0.3</v>
      </c>
      <c r="R1474" s="53" t="s">
        <v>152</v>
      </c>
      <c r="S1474" s="53">
        <v>0.3</v>
      </c>
      <c r="T1474" s="53">
        <v>68</v>
      </c>
      <c r="U1474" s="53">
        <v>0</v>
      </c>
      <c r="V1474" s="53">
        <v>89</v>
      </c>
      <c r="W1474" s="53">
        <v>0</v>
      </c>
      <c r="X1474" s="53">
        <v>0.55200000000000005</v>
      </c>
      <c r="Y1474" s="53">
        <v>18.600000000000001</v>
      </c>
      <c r="Z1474" s="11">
        <f t="shared" si="3810"/>
        <v>0</v>
      </c>
      <c r="AA1474" s="11">
        <f t="shared" si="3811"/>
        <v>0</v>
      </c>
      <c r="AB1474" s="53">
        <f t="shared" si="3812"/>
        <v>0.21921619273508003</v>
      </c>
      <c r="AC1474" s="63" t="s">
        <v>204</v>
      </c>
    </row>
    <row r="1475" spans="1:46">
      <c r="A1475" s="11">
        <v>1475</v>
      </c>
      <c r="B1475" s="57">
        <v>44937</v>
      </c>
      <c r="C1475" s="54">
        <v>0.19444444444444445</v>
      </c>
      <c r="D1475" s="53">
        <v>-0.9</v>
      </c>
      <c r="E1475" s="53">
        <v>12.7</v>
      </c>
      <c r="F1475" s="53">
        <v>0</v>
      </c>
      <c r="G1475" s="53">
        <v>0.6</v>
      </c>
      <c r="H1475" s="53">
        <v>-2E-3</v>
      </c>
      <c r="I1475" s="53">
        <v>0</v>
      </c>
      <c r="J1475" s="53" t="s">
        <v>152</v>
      </c>
      <c r="K1475" s="53">
        <v>0.7</v>
      </c>
      <c r="L1475" s="53" t="s">
        <v>152</v>
      </c>
      <c r="M1475" s="54">
        <v>0.18751157407407407</v>
      </c>
      <c r="N1475" s="53">
        <v>0.5</v>
      </c>
      <c r="O1475" s="53" t="s">
        <v>148</v>
      </c>
      <c r="P1475" s="54">
        <v>0.18804398148148149</v>
      </c>
      <c r="Q1475" s="53">
        <v>0</v>
      </c>
      <c r="R1475" s="53" t="s">
        <v>151</v>
      </c>
      <c r="S1475" s="53">
        <v>0.1</v>
      </c>
      <c r="T1475" s="53">
        <v>73.5</v>
      </c>
      <c r="U1475" s="53">
        <v>0</v>
      </c>
      <c r="V1475" s="53">
        <v>72</v>
      </c>
      <c r="W1475" s="53">
        <v>0</v>
      </c>
      <c r="X1475" s="53">
        <v>0.55200000000000005</v>
      </c>
      <c r="Y1475" s="53">
        <v>18.61</v>
      </c>
      <c r="Z1475" s="11">
        <f t="shared" si="3810"/>
        <v>-1.2000000000000002</v>
      </c>
      <c r="AA1475" s="11">
        <f t="shared" si="3811"/>
        <v>0</v>
      </c>
      <c r="AB1475" s="53">
        <f t="shared" si="3812"/>
        <v>0.21921619273508003</v>
      </c>
      <c r="AC1475" s="63" t="s">
        <v>204</v>
      </c>
    </row>
    <row r="1476" spans="1:46">
      <c r="A1476" s="11">
        <v>1476</v>
      </c>
      <c r="B1476" s="57">
        <v>44937</v>
      </c>
      <c r="C1476" s="54">
        <v>0.20138888888888887</v>
      </c>
      <c r="D1476" s="53">
        <v>-1</v>
      </c>
      <c r="E1476" s="53">
        <v>12.7</v>
      </c>
      <c r="F1476" s="53">
        <v>0</v>
      </c>
      <c r="G1476" s="53">
        <v>-0.2</v>
      </c>
      <c r="H1476" s="53">
        <v>-1E-3</v>
      </c>
      <c r="I1476" s="53">
        <v>0</v>
      </c>
      <c r="J1476" s="53" t="s">
        <v>151</v>
      </c>
      <c r="K1476" s="53">
        <v>0</v>
      </c>
      <c r="L1476" s="53" t="s">
        <v>152</v>
      </c>
      <c r="M1476" s="54">
        <v>0.19445601851851854</v>
      </c>
      <c r="N1476" s="53">
        <v>0.3</v>
      </c>
      <c r="O1476" s="53" t="s">
        <v>161</v>
      </c>
      <c r="P1476" s="54">
        <v>0.20097222222222222</v>
      </c>
      <c r="Q1476" s="53">
        <v>0</v>
      </c>
      <c r="R1476" s="53" t="s">
        <v>161</v>
      </c>
      <c r="S1476" s="53">
        <v>0</v>
      </c>
      <c r="T1476" s="53">
        <v>75.599999999999994</v>
      </c>
      <c r="U1476" s="53">
        <v>0</v>
      </c>
      <c r="V1476" s="53">
        <v>73</v>
      </c>
      <c r="W1476" s="53">
        <v>0</v>
      </c>
      <c r="X1476" s="53">
        <v>0.55200000000000005</v>
      </c>
      <c r="Y1476" s="53">
        <v>18.579999999999998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0.21921619273508003</v>
      </c>
      <c r="AC1476" s="63" t="s">
        <v>204</v>
      </c>
    </row>
    <row r="1477" spans="1:46">
      <c r="A1477" s="11">
        <v>1477</v>
      </c>
      <c r="B1477" s="57">
        <v>44937</v>
      </c>
      <c r="C1477" s="54">
        <v>0.20833333333333334</v>
      </c>
      <c r="D1477" s="53">
        <v>-1.2</v>
      </c>
      <c r="E1477" s="53">
        <v>12.7</v>
      </c>
      <c r="F1477" s="53">
        <v>0</v>
      </c>
      <c r="G1477" s="53">
        <v>0.8</v>
      </c>
      <c r="H1477" s="53">
        <v>-1E-3</v>
      </c>
      <c r="I1477" s="53">
        <v>0</v>
      </c>
      <c r="J1477" s="53" t="s">
        <v>156</v>
      </c>
      <c r="K1477" s="53">
        <v>0</v>
      </c>
      <c r="L1477" s="53" t="s">
        <v>151</v>
      </c>
      <c r="M1477" s="54">
        <v>0.20140046296296296</v>
      </c>
      <c r="N1477" s="53">
        <v>0</v>
      </c>
      <c r="O1477" s="53" t="s">
        <v>161</v>
      </c>
      <c r="P1477" s="54">
        <v>0.20140046296296296</v>
      </c>
      <c r="Q1477" s="53">
        <v>0</v>
      </c>
      <c r="R1477" s="53" t="s">
        <v>159</v>
      </c>
      <c r="S1477" s="53">
        <v>0</v>
      </c>
      <c r="T1477" s="53">
        <v>74.3</v>
      </c>
      <c r="U1477" s="53">
        <v>0</v>
      </c>
      <c r="V1477" s="53">
        <v>69</v>
      </c>
      <c r="W1477" s="53">
        <v>0</v>
      </c>
      <c r="X1477" s="53">
        <v>0.55200000000000005</v>
      </c>
      <c r="Y1477" s="53">
        <v>18.670000000000002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0.21921619273508003</v>
      </c>
      <c r="AC1477" s="63" t="s">
        <v>204</v>
      </c>
      <c r="AE1477" s="11">
        <f t="shared" ref="AE1477" si="3973">SUM(F1477:F1482)</f>
        <v>0</v>
      </c>
      <c r="AF1477" s="11">
        <f t="shared" ref="AF1477" si="3974">AVERAGE(AB1477:AB1482)</f>
        <v>0.2191285222374583</v>
      </c>
      <c r="AG1477" s="11">
        <f t="shared" ref="AG1477" si="3975">AVERAGE(G1477:G1482)</f>
        <v>0.88333333333333341</v>
      </c>
      <c r="AH1477" s="11" t="e">
        <f t="shared" ref="AH1477" si="3976">AVERAGE(AC1477:AC1482)</f>
        <v>#DIV/0!</v>
      </c>
      <c r="AI1477" s="11">
        <f t="shared" ref="AI1477" si="3977">AVERAGE(T1477:T1482)</f>
        <v>72.883333333333326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299</v>
      </c>
      <c r="AM1477" s="17">
        <f t="shared" ref="AM1477" si="3981">AVERAGE(W1477:W1482)</f>
        <v>0</v>
      </c>
      <c r="AN1477" s="11">
        <f t="shared" ref="AN1477" si="3982">AVERAGE(I1477:I1482)</f>
        <v>6.6666666666666666E-2</v>
      </c>
      <c r="AO1477" s="11">
        <f t="shared" ref="AO1477" si="3983">MAX(K1477:K1482)</f>
        <v>0.3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0.24265046296296297</v>
      </c>
      <c r="AR1477" s="11">
        <f t="shared" ref="AR1477" si="3986">MAX(N1477:N1482)</f>
        <v>0.9</v>
      </c>
      <c r="AS1477" s="13" t="str">
        <f t="shared" ref="AS1477" ca="1" si="3987">INDIRECT(ADDRESS(MATCH(AR1477,N1477:N1482,0)+A1477-1,15))</f>
        <v>ENE</v>
      </c>
      <c r="AT1477" s="13">
        <f t="shared" ref="AT1477" ca="1" si="3988">INDIRECT(ADDRESS(MATCH(AR1477,N1477:N1482,0)+A1477-1,16))</f>
        <v>0.24165509259259257</v>
      </c>
    </row>
    <row r="1478" spans="1:46">
      <c r="A1478" s="11">
        <v>1478</v>
      </c>
      <c r="B1478" s="57">
        <v>44937</v>
      </c>
      <c r="C1478" s="54">
        <v>0.21527777777777779</v>
      </c>
      <c r="D1478" s="53">
        <v>-1.4</v>
      </c>
      <c r="E1478" s="53">
        <v>12.7</v>
      </c>
      <c r="F1478" s="53">
        <v>0</v>
      </c>
      <c r="G1478" s="53">
        <v>1.6</v>
      </c>
      <c r="H1478" s="53">
        <v>0</v>
      </c>
      <c r="I1478" s="53">
        <v>0</v>
      </c>
      <c r="J1478" s="53" t="s">
        <v>159</v>
      </c>
      <c r="K1478" s="53">
        <v>0</v>
      </c>
      <c r="L1478" s="53" t="s">
        <v>156</v>
      </c>
      <c r="M1478" s="54">
        <v>0.20834490740740741</v>
      </c>
      <c r="N1478" s="53">
        <v>0</v>
      </c>
      <c r="O1478" s="53" t="s">
        <v>159</v>
      </c>
      <c r="P1478" s="54">
        <v>0.20834490740740741</v>
      </c>
      <c r="Q1478" s="53">
        <v>0</v>
      </c>
      <c r="R1478" s="53" t="s">
        <v>159</v>
      </c>
      <c r="S1478" s="53">
        <v>0</v>
      </c>
      <c r="T1478" s="53">
        <v>69.5</v>
      </c>
      <c r="U1478" s="53">
        <v>1</v>
      </c>
      <c r="V1478" s="53">
        <v>50</v>
      </c>
      <c r="W1478" s="53">
        <v>0</v>
      </c>
      <c r="X1478" s="53">
        <v>0.55200000000000005</v>
      </c>
      <c r="Y1478" s="53">
        <v>18.649999999999999</v>
      </c>
      <c r="Z1478" s="11">
        <f t="shared" si="3810"/>
        <v>0</v>
      </c>
      <c r="AA1478" s="11">
        <f t="shared" si="3811"/>
        <v>0</v>
      </c>
      <c r="AB1478" s="53">
        <f t="shared" si="3812"/>
        <v>0.21921619273508003</v>
      </c>
      <c r="AC1478" s="63" t="s">
        <v>204</v>
      </c>
    </row>
    <row r="1479" spans="1:46">
      <c r="A1479" s="11">
        <v>1479</v>
      </c>
      <c r="B1479" s="57">
        <v>44937</v>
      </c>
      <c r="C1479" s="54">
        <v>0.22222222222222221</v>
      </c>
      <c r="D1479" s="53">
        <v>-1.5</v>
      </c>
      <c r="E1479" s="53">
        <v>12.7</v>
      </c>
      <c r="F1479" s="53">
        <v>0</v>
      </c>
      <c r="G1479" s="53">
        <v>1</v>
      </c>
      <c r="H1479" s="53">
        <v>0</v>
      </c>
      <c r="I1479" s="53">
        <v>0</v>
      </c>
      <c r="J1479" s="53" t="s">
        <v>159</v>
      </c>
      <c r="K1479" s="53">
        <v>0</v>
      </c>
      <c r="L1479" s="53" t="s">
        <v>159</v>
      </c>
      <c r="M1479" s="54">
        <v>0.21528935185185186</v>
      </c>
      <c r="N1479" s="53">
        <v>0</v>
      </c>
      <c r="O1479" s="53" t="s">
        <v>159</v>
      </c>
      <c r="P1479" s="54">
        <v>0.21528935185185186</v>
      </c>
      <c r="Q1479" s="53">
        <v>0</v>
      </c>
      <c r="R1479" s="53" t="s">
        <v>159</v>
      </c>
      <c r="S1479" s="53">
        <v>0</v>
      </c>
      <c r="T1479" s="53">
        <v>70.3</v>
      </c>
      <c r="U1479" s="53">
        <v>0</v>
      </c>
      <c r="V1479" s="53">
        <v>52</v>
      </c>
      <c r="W1479" s="53">
        <v>0</v>
      </c>
      <c r="X1479" s="53">
        <v>0.55200000000000005</v>
      </c>
      <c r="Y1479" s="53">
        <v>18.61</v>
      </c>
      <c r="Z1479" s="11">
        <f t="shared" si="3810"/>
        <v>0</v>
      </c>
      <c r="AA1479" s="11">
        <f t="shared" si="3811"/>
        <v>0</v>
      </c>
      <c r="AB1479" s="53">
        <f t="shared" si="3812"/>
        <v>0.21921619273508003</v>
      </c>
      <c r="AC1479" s="63" t="s">
        <v>204</v>
      </c>
    </row>
    <row r="1480" spans="1:46">
      <c r="A1480" s="11">
        <v>1480</v>
      </c>
      <c r="B1480" s="57">
        <v>44937</v>
      </c>
      <c r="C1480" s="54">
        <v>0.22916666666666666</v>
      </c>
      <c r="D1480" s="53">
        <v>-1.7</v>
      </c>
      <c r="E1480" s="53">
        <v>12.6</v>
      </c>
      <c r="F1480" s="53">
        <v>0</v>
      </c>
      <c r="G1480" s="53">
        <v>1.4</v>
      </c>
      <c r="H1480" s="53">
        <v>0</v>
      </c>
      <c r="I1480" s="53">
        <v>0</v>
      </c>
      <c r="J1480" s="53" t="s">
        <v>159</v>
      </c>
      <c r="K1480" s="53">
        <v>0</v>
      </c>
      <c r="L1480" s="53" t="s">
        <v>159</v>
      </c>
      <c r="M1480" s="54">
        <v>0.2291087962962963</v>
      </c>
      <c r="N1480" s="53">
        <v>0.7</v>
      </c>
      <c r="O1480" s="53" t="s">
        <v>152</v>
      </c>
      <c r="P1480" s="54">
        <v>0.22876157407407408</v>
      </c>
      <c r="Q1480" s="53">
        <v>0</v>
      </c>
      <c r="R1480" s="53" t="s">
        <v>152</v>
      </c>
      <c r="S1480" s="53">
        <v>0.1</v>
      </c>
      <c r="T1480" s="53">
        <v>73.7</v>
      </c>
      <c r="U1480" s="53">
        <v>0</v>
      </c>
      <c r="V1480" s="53">
        <v>41</v>
      </c>
      <c r="W1480" s="53">
        <v>0</v>
      </c>
      <c r="X1480" s="53">
        <v>0.55200000000000005</v>
      </c>
      <c r="Y1480" s="53">
        <v>18.649999999999999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0.21921619273508003</v>
      </c>
      <c r="AC1480" s="63" t="s">
        <v>204</v>
      </c>
    </row>
    <row r="1481" spans="1:46">
      <c r="A1481" s="11">
        <v>1481</v>
      </c>
      <c r="B1481" s="57">
        <v>44937</v>
      </c>
      <c r="C1481" s="54">
        <v>0.23611111111111113</v>
      </c>
      <c r="D1481" s="53">
        <v>-1.7</v>
      </c>
      <c r="E1481" s="53">
        <v>12.6</v>
      </c>
      <c r="F1481" s="53">
        <v>0</v>
      </c>
      <c r="G1481" s="53">
        <v>0.2</v>
      </c>
      <c r="H1481" s="53">
        <v>-1E-3</v>
      </c>
      <c r="I1481" s="53">
        <v>0.1</v>
      </c>
      <c r="J1481" s="53" t="s">
        <v>148</v>
      </c>
      <c r="K1481" s="53">
        <v>0.1</v>
      </c>
      <c r="L1481" s="53" t="s">
        <v>148</v>
      </c>
      <c r="M1481" s="54">
        <v>0.23611111111111113</v>
      </c>
      <c r="N1481" s="53">
        <v>0.8</v>
      </c>
      <c r="O1481" s="53" t="s">
        <v>152</v>
      </c>
      <c r="P1481" s="54">
        <v>0.23072916666666665</v>
      </c>
      <c r="Q1481" s="53">
        <v>0.6</v>
      </c>
      <c r="R1481" s="53" t="s">
        <v>152</v>
      </c>
      <c r="S1481" s="53">
        <v>0.2</v>
      </c>
      <c r="T1481" s="53">
        <v>75.599999999999994</v>
      </c>
      <c r="U1481" s="53">
        <v>0</v>
      </c>
      <c r="V1481" s="53">
        <v>34</v>
      </c>
      <c r="W1481" s="53">
        <v>0</v>
      </c>
      <c r="X1481" s="53">
        <v>0.55200000000000005</v>
      </c>
      <c r="Y1481" s="53">
        <v>18.670000000000002</v>
      </c>
      <c r="Z1481" s="11">
        <f t="shared" si="3989"/>
        <v>-0.60000000000000009</v>
      </c>
      <c r="AA1481" s="11">
        <f t="shared" si="3990"/>
        <v>0</v>
      </c>
      <c r="AB1481" s="53">
        <f t="shared" si="3991"/>
        <v>0.21921619273508003</v>
      </c>
      <c r="AC1481" s="63" t="s">
        <v>204</v>
      </c>
    </row>
    <row r="1482" spans="1:46">
      <c r="A1482" s="11">
        <v>1482</v>
      </c>
      <c r="B1482" s="57">
        <v>44937</v>
      </c>
      <c r="C1482" s="54">
        <v>0.24305555555555555</v>
      </c>
      <c r="D1482" s="53">
        <v>-1.8</v>
      </c>
      <c r="E1482" s="53">
        <v>12.6</v>
      </c>
      <c r="F1482" s="53">
        <v>0</v>
      </c>
      <c r="G1482" s="53">
        <v>0.3</v>
      </c>
      <c r="H1482" s="53">
        <v>0</v>
      </c>
      <c r="I1482" s="53">
        <v>0.3</v>
      </c>
      <c r="J1482" s="53" t="s">
        <v>152</v>
      </c>
      <c r="K1482" s="53">
        <v>0.3</v>
      </c>
      <c r="L1482" s="53" t="s">
        <v>152</v>
      </c>
      <c r="M1482" s="54">
        <v>0.24265046296296297</v>
      </c>
      <c r="N1482" s="53">
        <v>0.9</v>
      </c>
      <c r="O1482" s="53" t="s">
        <v>148</v>
      </c>
      <c r="P1482" s="54">
        <v>0.24165509259259257</v>
      </c>
      <c r="Q1482" s="53">
        <v>0</v>
      </c>
      <c r="R1482" s="53" t="s">
        <v>147</v>
      </c>
      <c r="S1482" s="53">
        <v>0.3</v>
      </c>
      <c r="T1482" s="53">
        <v>73.900000000000006</v>
      </c>
      <c r="U1482" s="53">
        <v>0</v>
      </c>
      <c r="V1482" s="53">
        <v>53</v>
      </c>
      <c r="W1482" s="53">
        <v>0</v>
      </c>
      <c r="X1482" s="53">
        <v>0.55100000000000005</v>
      </c>
      <c r="Y1482" s="53">
        <v>18.64</v>
      </c>
      <c r="Z1482" s="11">
        <f t="shared" si="3989"/>
        <v>0</v>
      </c>
      <c r="AA1482" s="11">
        <f t="shared" si="3990"/>
        <v>0</v>
      </c>
      <c r="AB1482" s="53">
        <f t="shared" si="3991"/>
        <v>0.21869016974934966</v>
      </c>
      <c r="AC1482" s="63" t="s">
        <v>204</v>
      </c>
    </row>
    <row r="1483" spans="1:46">
      <c r="A1483" s="11">
        <v>1483</v>
      </c>
      <c r="B1483" s="57">
        <v>44937</v>
      </c>
      <c r="C1483" s="54">
        <v>0.25</v>
      </c>
      <c r="D1483" s="53">
        <v>-1.9</v>
      </c>
      <c r="E1483" s="53">
        <v>12.6</v>
      </c>
      <c r="F1483" s="53">
        <v>0</v>
      </c>
      <c r="G1483" s="53">
        <v>0.2</v>
      </c>
      <c r="H1483" s="53">
        <v>-1E-3</v>
      </c>
      <c r="I1483" s="53">
        <v>0</v>
      </c>
      <c r="J1483" s="53" t="s">
        <v>147</v>
      </c>
      <c r="K1483" s="53">
        <v>0.3</v>
      </c>
      <c r="L1483" s="53" t="s">
        <v>152</v>
      </c>
      <c r="M1483" s="54">
        <v>0.24306712962962962</v>
      </c>
      <c r="N1483" s="53">
        <v>0.2</v>
      </c>
      <c r="O1483" s="53" t="s">
        <v>150</v>
      </c>
      <c r="P1483" s="54">
        <v>0.24846064814814817</v>
      </c>
      <c r="Q1483" s="53">
        <v>0</v>
      </c>
      <c r="R1483" s="53" t="s">
        <v>150</v>
      </c>
      <c r="S1483" s="53">
        <v>0</v>
      </c>
      <c r="T1483" s="53">
        <v>78.2</v>
      </c>
      <c r="U1483" s="53">
        <v>0</v>
      </c>
      <c r="V1483" s="53">
        <v>32</v>
      </c>
      <c r="W1483" s="53">
        <v>0</v>
      </c>
      <c r="X1483" s="53">
        <v>0.55100000000000005</v>
      </c>
      <c r="Y1483" s="53">
        <v>18.7</v>
      </c>
      <c r="Z1483" s="11">
        <f t="shared" si="3989"/>
        <v>-0.60000000000000009</v>
      </c>
      <c r="AA1483" s="11">
        <f t="shared" si="3990"/>
        <v>0</v>
      </c>
      <c r="AB1483" s="53">
        <f t="shared" si="3991"/>
        <v>0.21869016974934966</v>
      </c>
      <c r="AC1483" s="63" t="s">
        <v>204</v>
      </c>
      <c r="AE1483" s="11">
        <f t="shared" ref="AE1483" si="3992">SUM(F1483:F1488)</f>
        <v>0</v>
      </c>
      <c r="AF1483" s="11">
        <f t="shared" ref="AF1483" si="3993">AVERAGE(AB1483:AB1488)</f>
        <v>0.21869016974934966</v>
      </c>
      <c r="AG1483" s="11">
        <f t="shared" ref="AG1483" si="3994">AVERAGE(G1483:G1488)</f>
        <v>0.35000000000000003</v>
      </c>
      <c r="AH1483" s="11" t="e">
        <f t="shared" ref="AH1483" si="3995">AVERAGE(AC1483:AC1488)</f>
        <v>#DIV/0!</v>
      </c>
      <c r="AI1483" s="11">
        <f t="shared" ref="AI1483" si="3996">AVERAGE(T1483:T1488)</f>
        <v>75.666666666666671</v>
      </c>
      <c r="AJ1483" s="11">
        <f t="shared" ref="AJ1483" si="3997">SUMIF(H1483:H1488,"&gt;0",H1483:H1488)</f>
        <v>0</v>
      </c>
      <c r="AK1483" s="17">
        <f t="shared" ref="AK1483" si="3998">SUM(AA1483:AA1488)/60</f>
        <v>0</v>
      </c>
      <c r="AL1483" s="17">
        <f t="shared" ref="AL1483" si="3999">SUM(V1483:V1488)</f>
        <v>710</v>
      </c>
      <c r="AM1483" s="17">
        <f t="shared" ref="AM1483" si="4000">AVERAGE(W1483:W1488)</f>
        <v>0.16666666666666666</v>
      </c>
      <c r="AN1483" s="11">
        <f t="shared" ref="AN1483" si="4001">AVERAGE(I1483:I1488)</f>
        <v>5.000000000000001E-2</v>
      </c>
      <c r="AO1483" s="11">
        <f t="shared" ref="AO1483" si="4002">MAX(K1483:K1488)</f>
        <v>0.3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0.24306712962962962</v>
      </c>
      <c r="AR1483" s="11">
        <f t="shared" ref="AR1483" si="4005">MAX(N1483:N1488)</f>
        <v>0.7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0.25369212962962961</v>
      </c>
    </row>
    <row r="1484" spans="1:46">
      <c r="A1484" s="11">
        <v>1484</v>
      </c>
      <c r="B1484" s="57">
        <v>44937</v>
      </c>
      <c r="C1484" s="54">
        <v>0.25694444444444448</v>
      </c>
      <c r="D1484" s="53">
        <v>-2</v>
      </c>
      <c r="E1484" s="53">
        <v>12.7</v>
      </c>
      <c r="F1484" s="53">
        <v>0</v>
      </c>
      <c r="G1484" s="53">
        <v>0.1</v>
      </c>
      <c r="H1484" s="53">
        <v>0</v>
      </c>
      <c r="I1484" s="53">
        <v>0.1</v>
      </c>
      <c r="J1484" s="53" t="s">
        <v>152</v>
      </c>
      <c r="K1484" s="53">
        <v>0.1</v>
      </c>
      <c r="L1484" s="53" t="s">
        <v>152</v>
      </c>
      <c r="M1484" s="54">
        <v>0.25694444444444448</v>
      </c>
      <c r="N1484" s="53">
        <v>0.7</v>
      </c>
      <c r="O1484" s="53" t="s">
        <v>152</v>
      </c>
      <c r="P1484" s="54">
        <v>0.25369212962962961</v>
      </c>
      <c r="Q1484" s="53">
        <v>0</v>
      </c>
      <c r="R1484" s="53" t="s">
        <v>152</v>
      </c>
      <c r="S1484" s="53">
        <v>0.2</v>
      </c>
      <c r="T1484" s="53">
        <v>74.599999999999994</v>
      </c>
      <c r="U1484" s="53">
        <v>0</v>
      </c>
      <c r="V1484" s="53">
        <v>47</v>
      </c>
      <c r="W1484" s="53">
        <v>0</v>
      </c>
      <c r="X1484" s="53">
        <v>0.55100000000000005</v>
      </c>
      <c r="Y1484" s="53">
        <v>18.670000000000002</v>
      </c>
      <c r="Z1484" s="11">
        <f t="shared" si="3989"/>
        <v>0</v>
      </c>
      <c r="AA1484" s="11">
        <f t="shared" si="3990"/>
        <v>0</v>
      </c>
      <c r="AB1484" s="53">
        <f t="shared" si="3991"/>
        <v>0.21869016974934966</v>
      </c>
      <c r="AC1484" s="63" t="s">
        <v>204</v>
      </c>
    </row>
    <row r="1485" spans="1:46">
      <c r="A1485" s="11">
        <v>1485</v>
      </c>
      <c r="B1485" s="57">
        <v>44937</v>
      </c>
      <c r="C1485" s="54">
        <v>0.2638888888888889</v>
      </c>
      <c r="D1485" s="53">
        <v>-2.1</v>
      </c>
      <c r="E1485" s="53">
        <v>12.7</v>
      </c>
      <c r="F1485" s="53">
        <v>0</v>
      </c>
      <c r="G1485" s="53">
        <v>0.2</v>
      </c>
      <c r="H1485" s="53">
        <v>-1E-3</v>
      </c>
      <c r="I1485" s="53">
        <v>0</v>
      </c>
      <c r="J1485" s="53" t="s">
        <v>152</v>
      </c>
      <c r="K1485" s="53">
        <v>0.1</v>
      </c>
      <c r="L1485" s="53" t="s">
        <v>152</v>
      </c>
      <c r="M1485" s="54">
        <v>0.26037037037037036</v>
      </c>
      <c r="N1485" s="53">
        <v>0.5</v>
      </c>
      <c r="O1485" s="53" t="s">
        <v>159</v>
      </c>
      <c r="P1485" s="54">
        <v>0.26261574074074073</v>
      </c>
      <c r="Q1485" s="53">
        <v>0</v>
      </c>
      <c r="R1485" s="53" t="s">
        <v>159</v>
      </c>
      <c r="S1485" s="53">
        <v>0.1</v>
      </c>
      <c r="T1485" s="53">
        <v>76.8</v>
      </c>
      <c r="U1485" s="53">
        <v>0</v>
      </c>
      <c r="V1485" s="53">
        <v>66</v>
      </c>
      <c r="W1485" s="53">
        <v>0</v>
      </c>
      <c r="X1485" s="53">
        <v>0.55100000000000005</v>
      </c>
      <c r="Y1485" s="53">
        <v>18.71</v>
      </c>
      <c r="Z1485" s="11">
        <f t="shared" si="3989"/>
        <v>-0.60000000000000009</v>
      </c>
      <c r="AA1485" s="11">
        <f t="shared" si="3990"/>
        <v>0</v>
      </c>
      <c r="AB1485" s="53">
        <f t="shared" si="3991"/>
        <v>0.21869016974934966</v>
      </c>
      <c r="AC1485" s="63" t="s">
        <v>204</v>
      </c>
    </row>
    <row r="1486" spans="1:46">
      <c r="A1486" s="11">
        <v>1486</v>
      </c>
      <c r="B1486" s="57">
        <v>44937</v>
      </c>
      <c r="C1486" s="54">
        <v>0.27083333333333331</v>
      </c>
      <c r="D1486" s="53">
        <v>-2.1</v>
      </c>
      <c r="E1486" s="53">
        <v>12.6</v>
      </c>
      <c r="F1486" s="53">
        <v>0</v>
      </c>
      <c r="G1486" s="53">
        <v>0.3</v>
      </c>
      <c r="H1486" s="53">
        <v>0</v>
      </c>
      <c r="I1486" s="53">
        <v>0.1</v>
      </c>
      <c r="J1486" s="53" t="s">
        <v>159</v>
      </c>
      <c r="K1486" s="53">
        <v>0.1</v>
      </c>
      <c r="L1486" s="53" t="s">
        <v>159</v>
      </c>
      <c r="M1486" s="54">
        <v>0.26913194444444444</v>
      </c>
      <c r="N1486" s="53">
        <v>0.5</v>
      </c>
      <c r="O1486" s="53" t="s">
        <v>159</v>
      </c>
      <c r="P1486" s="54">
        <v>0.26858796296296295</v>
      </c>
      <c r="Q1486" s="53">
        <v>0</v>
      </c>
      <c r="R1486" s="53" t="s">
        <v>159</v>
      </c>
      <c r="S1486" s="53">
        <v>0.2</v>
      </c>
      <c r="T1486" s="53">
        <v>75.900000000000006</v>
      </c>
      <c r="U1486" s="53">
        <v>0</v>
      </c>
      <c r="V1486" s="53">
        <v>77</v>
      </c>
      <c r="W1486" s="53">
        <v>0</v>
      </c>
      <c r="X1486" s="53">
        <v>0.55100000000000005</v>
      </c>
      <c r="Y1486" s="53">
        <v>18.7</v>
      </c>
      <c r="Z1486" s="11">
        <f t="shared" si="3989"/>
        <v>0</v>
      </c>
      <c r="AA1486" s="11">
        <f t="shared" si="3990"/>
        <v>0</v>
      </c>
      <c r="AB1486" s="53">
        <f t="shared" si="3991"/>
        <v>0.21869016974934966</v>
      </c>
      <c r="AC1486" s="63" t="s">
        <v>204</v>
      </c>
    </row>
    <row r="1487" spans="1:46">
      <c r="A1487" s="11">
        <v>1487</v>
      </c>
      <c r="B1487" s="57">
        <v>44937</v>
      </c>
      <c r="C1487" s="54">
        <v>0.27777777777777779</v>
      </c>
      <c r="D1487" s="53">
        <v>-2.2999999999999998</v>
      </c>
      <c r="E1487" s="53">
        <v>12.6</v>
      </c>
      <c r="F1487" s="53">
        <v>0</v>
      </c>
      <c r="G1487" s="53">
        <v>0.8</v>
      </c>
      <c r="H1487" s="53">
        <v>-1E-3</v>
      </c>
      <c r="I1487" s="53">
        <v>0</v>
      </c>
      <c r="J1487" s="53" t="s">
        <v>151</v>
      </c>
      <c r="K1487" s="53">
        <v>0.1</v>
      </c>
      <c r="L1487" s="53" t="s">
        <v>159</v>
      </c>
      <c r="M1487" s="54">
        <v>0.27446759259259262</v>
      </c>
      <c r="N1487" s="53">
        <v>0.3</v>
      </c>
      <c r="O1487" s="53" t="s">
        <v>151</v>
      </c>
      <c r="P1487" s="54">
        <v>0.27478009259259256</v>
      </c>
      <c r="Q1487" s="53">
        <v>0</v>
      </c>
      <c r="R1487" s="53" t="s">
        <v>151</v>
      </c>
      <c r="S1487" s="53">
        <v>0.1</v>
      </c>
      <c r="T1487" s="53">
        <v>72.400000000000006</v>
      </c>
      <c r="U1487" s="53">
        <v>0</v>
      </c>
      <c r="V1487" s="53">
        <v>91</v>
      </c>
      <c r="W1487" s="53">
        <v>0</v>
      </c>
      <c r="X1487" s="53">
        <v>0.55100000000000005</v>
      </c>
      <c r="Y1487" s="53">
        <v>18.72</v>
      </c>
      <c r="Z1487" s="11">
        <f t="shared" si="3989"/>
        <v>-0.60000000000000009</v>
      </c>
      <c r="AA1487" s="11">
        <f t="shared" si="3990"/>
        <v>0</v>
      </c>
      <c r="AB1487" s="53">
        <f t="shared" si="3991"/>
        <v>0.21869016974934966</v>
      </c>
      <c r="AC1487" s="63" t="s">
        <v>204</v>
      </c>
    </row>
    <row r="1488" spans="1:46">
      <c r="A1488" s="11">
        <v>1488</v>
      </c>
      <c r="B1488" s="57">
        <v>44937</v>
      </c>
      <c r="C1488" s="54">
        <v>0.28472222222222221</v>
      </c>
      <c r="D1488" s="53">
        <v>-2.2999999999999998</v>
      </c>
      <c r="E1488" s="53">
        <v>12.6</v>
      </c>
      <c r="F1488" s="53">
        <v>0</v>
      </c>
      <c r="G1488" s="53">
        <v>0.5</v>
      </c>
      <c r="H1488" s="53">
        <v>0</v>
      </c>
      <c r="I1488" s="53">
        <v>0.1</v>
      </c>
      <c r="J1488" s="53" t="s">
        <v>154</v>
      </c>
      <c r="K1488" s="53">
        <v>0.1</v>
      </c>
      <c r="L1488" s="53" t="s">
        <v>151</v>
      </c>
      <c r="M1488" s="54">
        <v>0.27983796296296298</v>
      </c>
      <c r="N1488" s="53">
        <v>0.6</v>
      </c>
      <c r="O1488" s="53" t="s">
        <v>151</v>
      </c>
      <c r="P1488" s="54">
        <v>0.27810185185185182</v>
      </c>
      <c r="Q1488" s="53">
        <v>0</v>
      </c>
      <c r="R1488" s="53" t="s">
        <v>158</v>
      </c>
      <c r="S1488" s="53">
        <v>0.2</v>
      </c>
      <c r="T1488" s="53">
        <v>76.099999999999994</v>
      </c>
      <c r="U1488" s="53">
        <v>2</v>
      </c>
      <c r="V1488" s="53">
        <v>397</v>
      </c>
      <c r="W1488" s="53">
        <v>1</v>
      </c>
      <c r="X1488" s="53">
        <v>0.55100000000000005</v>
      </c>
      <c r="Y1488" s="53">
        <v>18.73</v>
      </c>
      <c r="Z1488" s="11">
        <f t="shared" si="3989"/>
        <v>0</v>
      </c>
      <c r="AA1488" s="11">
        <f t="shared" si="3990"/>
        <v>0</v>
      </c>
      <c r="AB1488" s="53">
        <f t="shared" si="3991"/>
        <v>0.21869016974934966</v>
      </c>
      <c r="AC1488" s="63" t="s">
        <v>204</v>
      </c>
    </row>
    <row r="1489" spans="1:46">
      <c r="A1489" s="11">
        <v>1489</v>
      </c>
      <c r="B1489" s="57">
        <v>44937</v>
      </c>
      <c r="C1489" s="54">
        <v>0.29166666666666669</v>
      </c>
      <c r="D1489" s="53">
        <v>-2.4</v>
      </c>
      <c r="E1489" s="53">
        <v>12.6</v>
      </c>
      <c r="F1489" s="53">
        <v>0</v>
      </c>
      <c r="G1489" s="53">
        <v>0.8</v>
      </c>
      <c r="H1489" s="53">
        <v>1E-3</v>
      </c>
      <c r="I1489" s="53">
        <v>0</v>
      </c>
      <c r="J1489" s="53" t="s">
        <v>148</v>
      </c>
      <c r="K1489" s="53">
        <v>0.1</v>
      </c>
      <c r="L1489" s="53" t="s">
        <v>154</v>
      </c>
      <c r="M1489" s="54">
        <v>0.2847337962962963</v>
      </c>
      <c r="N1489" s="53">
        <v>0.7</v>
      </c>
      <c r="O1489" s="53" t="s">
        <v>152</v>
      </c>
      <c r="P1489" s="54">
        <v>0.28978009259259258</v>
      </c>
      <c r="Q1489" s="53">
        <v>0.3</v>
      </c>
      <c r="R1489" s="53" t="s">
        <v>152</v>
      </c>
      <c r="S1489" s="53">
        <v>0.1</v>
      </c>
      <c r="T1489" s="53">
        <v>73.8</v>
      </c>
      <c r="U1489" s="53">
        <v>7</v>
      </c>
      <c r="V1489" s="53">
        <v>2143</v>
      </c>
      <c r="W1489" s="53">
        <v>4</v>
      </c>
      <c r="X1489" s="53">
        <v>0.55100000000000005</v>
      </c>
      <c r="Y1489" s="53">
        <v>18.739999999999998</v>
      </c>
      <c r="Z1489" s="11">
        <f t="shared" si="3989"/>
        <v>0.60000000000000009</v>
      </c>
      <c r="AA1489" s="11">
        <f t="shared" si="3990"/>
        <v>0</v>
      </c>
      <c r="AB1489" s="53">
        <f t="shared" si="3991"/>
        <v>0.21869016974934966</v>
      </c>
      <c r="AC1489" s="63" t="s">
        <v>204</v>
      </c>
      <c r="AE1489" s="11">
        <f t="shared" ref="AE1489" si="4008">SUM(F1489:F1494)</f>
        <v>0</v>
      </c>
      <c r="AF1489" s="11">
        <f t="shared" ref="AF1489" si="4009">AVERAGE(AB1489:AB1494)</f>
        <v>0.2186026483770622</v>
      </c>
      <c r="AG1489" s="11">
        <f t="shared" ref="AG1489" si="4010">AVERAGE(G1489:G1494)</f>
        <v>0.6</v>
      </c>
      <c r="AH1489" s="11" t="e">
        <f t="shared" ref="AH1489" si="4011">AVERAGE(AC1489:AC1494)</f>
        <v>#DIV/0!</v>
      </c>
      <c r="AI1489" s="11">
        <f t="shared" ref="AI1489" si="4012">AVERAGE(T1489:T1494)</f>
        <v>75.233333333333334</v>
      </c>
      <c r="AJ1489" s="11">
        <f t="shared" ref="AJ1489" si="4013">SUMIF(H1489:H1494,"&gt;0",H1489:H1494)</f>
        <v>3.9E-2</v>
      </c>
      <c r="AK1489" s="17">
        <f t="shared" ref="AK1489" si="4014">SUM(AA1489:AA1494)/60</f>
        <v>0</v>
      </c>
      <c r="AL1489" s="17">
        <f t="shared" ref="AL1489" si="4015">SUM(V1489:V1494)</f>
        <v>117961</v>
      </c>
      <c r="AM1489" s="17">
        <f t="shared" ref="AM1489" si="4016">AVERAGE(W1489:W1494)</f>
        <v>33</v>
      </c>
      <c r="AN1489" s="11">
        <f t="shared" ref="AN1489" si="4017">AVERAGE(I1489:I1494)</f>
        <v>1.6666666666666666E-2</v>
      </c>
      <c r="AO1489" s="11">
        <f t="shared" ref="AO1489" si="4018">MAX(K1489:K1494)</f>
        <v>0.1</v>
      </c>
      <c r="AP1489" s="13" t="str">
        <f t="shared" ref="AP1489" ca="1" si="4019">INDIRECT(ADDRESS(MATCH(AO1489,K1489:K1494,0)+A1489-1,12))</f>
        <v>W</v>
      </c>
      <c r="AQ1489" s="13">
        <f t="shared" ref="AQ1489" ca="1" si="4020">INDIRECT(ADDRESS(MATCH(AO1489,K1489:K1494,0)+A1489-1,13))</f>
        <v>0.2847337962962963</v>
      </c>
      <c r="AR1489" s="11">
        <f t="shared" ref="AR1489" si="4021">MAX(N1489:N1494)</f>
        <v>1</v>
      </c>
      <c r="AS1489" s="13" t="str">
        <f t="shared" ref="AS1489" ca="1" si="4022">INDIRECT(ADDRESS(MATCH(AR1489,N1489:N1494,0)+A1489-1,15))</f>
        <v>SSE</v>
      </c>
      <c r="AT1489" s="13">
        <f t="shared" ref="AT1489" ca="1" si="4023">INDIRECT(ADDRESS(MATCH(AR1489,N1489:N1494,0)+A1489-1,16))</f>
        <v>0.32490740740740742</v>
      </c>
    </row>
    <row r="1490" spans="1:46">
      <c r="A1490" s="11">
        <v>1490</v>
      </c>
      <c r="B1490" s="57">
        <v>44937</v>
      </c>
      <c r="C1490" s="54">
        <v>0.2986111111111111</v>
      </c>
      <c r="D1490" s="53">
        <v>-2.5</v>
      </c>
      <c r="E1490" s="53">
        <v>12.6</v>
      </c>
      <c r="F1490" s="53">
        <v>0</v>
      </c>
      <c r="G1490" s="53">
        <v>0.9</v>
      </c>
      <c r="H1490" s="53">
        <v>3.0000000000000001E-3</v>
      </c>
      <c r="I1490" s="53">
        <v>0</v>
      </c>
      <c r="J1490" s="53" t="s">
        <v>152</v>
      </c>
      <c r="K1490" s="53">
        <v>0.1</v>
      </c>
      <c r="L1490" s="53" t="s">
        <v>152</v>
      </c>
      <c r="M1490" s="54">
        <v>0.29651620370370374</v>
      </c>
      <c r="N1490" s="53">
        <v>0.4</v>
      </c>
      <c r="O1490" s="53" t="s">
        <v>152</v>
      </c>
      <c r="P1490" s="54">
        <v>0.29177083333333337</v>
      </c>
      <c r="Q1490" s="53">
        <v>0</v>
      </c>
      <c r="R1490" s="53" t="s">
        <v>152</v>
      </c>
      <c r="S1490" s="53">
        <v>0.1</v>
      </c>
      <c r="T1490" s="53">
        <v>73.2</v>
      </c>
      <c r="U1490" s="53">
        <v>17</v>
      </c>
      <c r="V1490" s="53">
        <v>6517</v>
      </c>
      <c r="W1490" s="53">
        <v>11</v>
      </c>
      <c r="X1490" s="53">
        <v>0.55100000000000005</v>
      </c>
      <c r="Y1490" s="53">
        <v>18.739999999999998</v>
      </c>
      <c r="Z1490" s="11">
        <f t="shared" si="3989"/>
        <v>1.8000000000000003</v>
      </c>
      <c r="AA1490" s="11">
        <f t="shared" si="3990"/>
        <v>0</v>
      </c>
      <c r="AB1490" s="53">
        <f t="shared" si="3991"/>
        <v>0.21869016974934966</v>
      </c>
      <c r="AC1490" s="63" t="s">
        <v>204</v>
      </c>
    </row>
    <row r="1491" spans="1:46">
      <c r="A1491" s="11">
        <v>1491</v>
      </c>
      <c r="B1491" s="57">
        <v>44937</v>
      </c>
      <c r="C1491" s="54">
        <v>0.30555555555555552</v>
      </c>
      <c r="D1491" s="53">
        <v>-2.4</v>
      </c>
      <c r="E1491" s="53">
        <v>12.6</v>
      </c>
      <c r="F1491" s="53">
        <v>0</v>
      </c>
      <c r="G1491" s="53">
        <v>0.1</v>
      </c>
      <c r="H1491" s="53">
        <v>5.0000000000000001E-3</v>
      </c>
      <c r="I1491" s="53">
        <v>0</v>
      </c>
      <c r="J1491" s="53" t="s">
        <v>152</v>
      </c>
      <c r="K1491" s="53">
        <v>0</v>
      </c>
      <c r="L1491" s="53" t="s">
        <v>152</v>
      </c>
      <c r="M1491" s="54">
        <v>0.2986226851851852</v>
      </c>
      <c r="N1491" s="53">
        <v>0</v>
      </c>
      <c r="O1491" s="53" t="s">
        <v>152</v>
      </c>
      <c r="P1491" s="54">
        <v>0.2986226851851852</v>
      </c>
      <c r="Q1491" s="53">
        <v>0</v>
      </c>
      <c r="R1491" s="53" t="s">
        <v>152</v>
      </c>
      <c r="S1491" s="53">
        <v>0</v>
      </c>
      <c r="T1491" s="53">
        <v>75.8</v>
      </c>
      <c r="U1491" s="53">
        <v>31</v>
      </c>
      <c r="V1491" s="53">
        <v>14283</v>
      </c>
      <c r="W1491" s="53">
        <v>24</v>
      </c>
      <c r="X1491" s="53">
        <v>0.55100000000000005</v>
      </c>
      <c r="Y1491" s="53">
        <v>18.73</v>
      </c>
      <c r="Z1491" s="11">
        <f t="shared" si="3989"/>
        <v>3</v>
      </c>
      <c r="AA1491" s="11">
        <f t="shared" si="3990"/>
        <v>0</v>
      </c>
      <c r="AB1491" s="53">
        <f t="shared" si="3991"/>
        <v>0.21869016974934966</v>
      </c>
      <c r="AC1491" s="63" t="s">
        <v>204</v>
      </c>
    </row>
    <row r="1492" spans="1:46">
      <c r="A1492" s="11">
        <v>1492</v>
      </c>
      <c r="B1492" s="57">
        <v>44937</v>
      </c>
      <c r="C1492" s="54">
        <v>0.3125</v>
      </c>
      <c r="D1492" s="53">
        <v>-2.4</v>
      </c>
      <c r="E1492" s="53">
        <v>12.7</v>
      </c>
      <c r="F1492" s="53">
        <v>0</v>
      </c>
      <c r="G1492" s="53">
        <v>0.5</v>
      </c>
      <c r="H1492" s="53">
        <v>7.0000000000000001E-3</v>
      </c>
      <c r="I1492" s="53">
        <v>0</v>
      </c>
      <c r="J1492" s="53" t="s">
        <v>152</v>
      </c>
      <c r="K1492" s="53">
        <v>0</v>
      </c>
      <c r="L1492" s="53" t="s">
        <v>152</v>
      </c>
      <c r="M1492" s="54">
        <v>0.30556712962962962</v>
      </c>
      <c r="N1492" s="53">
        <v>0</v>
      </c>
      <c r="O1492" s="53" t="s">
        <v>152</v>
      </c>
      <c r="P1492" s="54">
        <v>0.30556712962962962</v>
      </c>
      <c r="Q1492" s="53">
        <v>0</v>
      </c>
      <c r="R1492" s="53" t="s">
        <v>152</v>
      </c>
      <c r="S1492" s="53">
        <v>0</v>
      </c>
      <c r="T1492" s="53">
        <v>76.3</v>
      </c>
      <c r="U1492" s="53">
        <v>45</v>
      </c>
      <c r="V1492" s="53">
        <v>23220</v>
      </c>
      <c r="W1492" s="53">
        <v>39</v>
      </c>
      <c r="X1492" s="53">
        <v>0.55100000000000005</v>
      </c>
      <c r="Y1492" s="53">
        <v>18.78</v>
      </c>
      <c r="Z1492" s="11">
        <f t="shared" si="3989"/>
        <v>4.2</v>
      </c>
      <c r="AA1492" s="11">
        <f t="shared" si="3990"/>
        <v>0</v>
      </c>
      <c r="AB1492" s="53">
        <f t="shared" si="3991"/>
        <v>0.21869016974934966</v>
      </c>
      <c r="AC1492" s="63" t="s">
        <v>204</v>
      </c>
    </row>
    <row r="1493" spans="1:46">
      <c r="A1493" s="11">
        <v>1493</v>
      </c>
      <c r="B1493" s="57">
        <v>44937</v>
      </c>
      <c r="C1493" s="54">
        <v>0.31944444444444448</v>
      </c>
      <c r="D1493" s="53">
        <v>-2.4</v>
      </c>
      <c r="E1493" s="53">
        <v>12.7</v>
      </c>
      <c r="F1493" s="53">
        <v>0</v>
      </c>
      <c r="G1493" s="53">
        <v>0.3</v>
      </c>
      <c r="H1493" s="53">
        <v>0.01</v>
      </c>
      <c r="I1493" s="53">
        <v>0</v>
      </c>
      <c r="J1493" s="53" t="s">
        <v>152</v>
      </c>
      <c r="K1493" s="53">
        <v>0</v>
      </c>
      <c r="L1493" s="53" t="s">
        <v>152</v>
      </c>
      <c r="M1493" s="54">
        <v>0.3135532407407407</v>
      </c>
      <c r="N1493" s="53">
        <v>0.6</v>
      </c>
      <c r="O1493" s="53" t="s">
        <v>152</v>
      </c>
      <c r="P1493" s="54">
        <v>0.3130324074074074</v>
      </c>
      <c r="Q1493" s="53">
        <v>0</v>
      </c>
      <c r="R1493" s="53" t="s">
        <v>152</v>
      </c>
      <c r="S1493" s="53">
        <v>0.1</v>
      </c>
      <c r="T1493" s="53">
        <v>76.400000000000006</v>
      </c>
      <c r="U1493" s="53">
        <v>61</v>
      </c>
      <c r="V1493" s="53">
        <v>31758</v>
      </c>
      <c r="W1493" s="53">
        <v>53</v>
      </c>
      <c r="X1493" s="53">
        <v>0.55100000000000005</v>
      </c>
      <c r="Y1493" s="53">
        <v>18.77</v>
      </c>
      <c r="Z1493" s="11">
        <f t="shared" si="3989"/>
        <v>6</v>
      </c>
      <c r="AA1493" s="11">
        <f t="shared" si="3990"/>
        <v>0</v>
      </c>
      <c r="AB1493" s="53">
        <f t="shared" si="3991"/>
        <v>0.21869016974934966</v>
      </c>
      <c r="AC1493" s="63" t="s">
        <v>204</v>
      </c>
    </row>
    <row r="1494" spans="1:46">
      <c r="A1494" s="11">
        <v>1494</v>
      </c>
      <c r="B1494" s="57">
        <v>44937</v>
      </c>
      <c r="C1494" s="54">
        <v>0.3263888888888889</v>
      </c>
      <c r="D1494" s="53">
        <v>-2.4</v>
      </c>
      <c r="E1494" s="53">
        <v>12.7</v>
      </c>
      <c r="F1494" s="53">
        <v>0</v>
      </c>
      <c r="G1494" s="53">
        <v>1</v>
      </c>
      <c r="H1494" s="53">
        <v>1.2999999999999999E-2</v>
      </c>
      <c r="I1494" s="53">
        <v>0.1</v>
      </c>
      <c r="J1494" s="53" t="s">
        <v>150</v>
      </c>
      <c r="K1494" s="53">
        <v>0.1</v>
      </c>
      <c r="L1494" s="53" t="s">
        <v>150</v>
      </c>
      <c r="M1494" s="54">
        <v>0.3263888888888889</v>
      </c>
      <c r="N1494" s="53">
        <v>1</v>
      </c>
      <c r="O1494" s="53" t="s">
        <v>159</v>
      </c>
      <c r="P1494" s="54">
        <v>0.32490740740740742</v>
      </c>
      <c r="Q1494" s="53">
        <v>0.4</v>
      </c>
      <c r="R1494" s="53" t="s">
        <v>151</v>
      </c>
      <c r="S1494" s="53">
        <v>0.2</v>
      </c>
      <c r="T1494" s="53">
        <v>75.900000000000006</v>
      </c>
      <c r="U1494" s="53">
        <v>73</v>
      </c>
      <c r="V1494" s="53">
        <v>40040</v>
      </c>
      <c r="W1494" s="53">
        <v>67</v>
      </c>
      <c r="X1494" s="53">
        <v>0.55000000000000004</v>
      </c>
      <c r="Y1494" s="53">
        <v>18.79</v>
      </c>
      <c r="Z1494" s="11">
        <f t="shared" si="3989"/>
        <v>7.8</v>
      </c>
      <c r="AA1494" s="11">
        <f t="shared" si="3990"/>
        <v>0</v>
      </c>
      <c r="AB1494" s="53">
        <f t="shared" si="3991"/>
        <v>0.2181650415156248</v>
      </c>
      <c r="AC1494" s="63" t="s">
        <v>204</v>
      </c>
    </row>
    <row r="1495" spans="1:46">
      <c r="A1495" s="11">
        <v>1495</v>
      </c>
      <c r="B1495" s="57">
        <v>44937</v>
      </c>
      <c r="C1495" s="54">
        <v>0.33333333333333331</v>
      </c>
      <c r="D1495" s="53">
        <v>-2.2999999999999998</v>
      </c>
      <c r="E1495" s="53">
        <v>13.1</v>
      </c>
      <c r="F1495" s="53">
        <v>0</v>
      </c>
      <c r="G1495" s="53">
        <v>1</v>
      </c>
      <c r="H1495" s="53">
        <v>2.5000000000000001E-2</v>
      </c>
      <c r="I1495" s="53">
        <v>0.3</v>
      </c>
      <c r="J1495" s="53" t="s">
        <v>150</v>
      </c>
      <c r="K1495" s="53">
        <v>0.4</v>
      </c>
      <c r="L1495" s="53" t="s">
        <v>150</v>
      </c>
      <c r="M1495" s="54">
        <v>0.33228009259259261</v>
      </c>
      <c r="N1495" s="53">
        <v>1.3</v>
      </c>
      <c r="O1495" s="53" t="s">
        <v>148</v>
      </c>
      <c r="P1495" s="54">
        <v>0.33158564814814812</v>
      </c>
      <c r="Q1495" s="53">
        <v>0</v>
      </c>
      <c r="R1495" s="53" t="s">
        <v>157</v>
      </c>
      <c r="S1495" s="53">
        <v>0.4</v>
      </c>
      <c r="T1495" s="53">
        <v>73.400000000000006</v>
      </c>
      <c r="U1495" s="53">
        <v>174</v>
      </c>
      <c r="V1495" s="53">
        <v>60690</v>
      </c>
      <c r="W1495" s="53">
        <v>101</v>
      </c>
      <c r="X1495" s="53">
        <v>0.55000000000000004</v>
      </c>
      <c r="Y1495" s="53">
        <v>18.89</v>
      </c>
      <c r="Z1495" s="11">
        <f t="shared" si="3989"/>
        <v>15.000000000000004</v>
      </c>
      <c r="AA1495" s="11">
        <f t="shared" si="3990"/>
        <v>0</v>
      </c>
      <c r="AB1495" s="53">
        <f t="shared" si="3991"/>
        <v>0.2181650415156248</v>
      </c>
      <c r="AC1495" s="63" t="s">
        <v>204</v>
      </c>
      <c r="AE1495" s="11">
        <f t="shared" ref="AE1495" si="4024">SUM(F1495:F1500)</f>
        <v>0</v>
      </c>
      <c r="AF1495" s="11">
        <f t="shared" ref="AF1495" si="4025">AVERAGE(AB1495:AB1500)</f>
        <v>0.2181650415156248</v>
      </c>
      <c r="AG1495" s="11">
        <f t="shared" ref="AG1495" si="4026">AVERAGE(G1495:G1500)</f>
        <v>2.6833333333333336</v>
      </c>
      <c r="AH1495" s="11" t="e">
        <f t="shared" ref="AH1495" si="4027">AVERAGE(AC1495:AC1500)</f>
        <v>#DIV/0!</v>
      </c>
      <c r="AI1495" s="11">
        <f t="shared" ref="AI1495" si="4028">AVERAGE(T1495:T1500)</f>
        <v>75.116666666666674</v>
      </c>
      <c r="AJ1495" s="11">
        <f t="shared" ref="AJ1495" si="4029">SUMIF(H1495:H1500,"&gt;0",H1495:H1500)</f>
        <v>0.59899999999999998</v>
      </c>
      <c r="AK1495" s="17">
        <f t="shared" ref="AK1495" si="4030">SUM(AA1495:AA1500)/60</f>
        <v>0</v>
      </c>
      <c r="AL1495" s="17">
        <f t="shared" ref="AL1495" si="4031">SUM(V1495:V1500)</f>
        <v>1191481</v>
      </c>
      <c r="AM1495" s="17">
        <f t="shared" ref="AM1495" si="4032">AVERAGE(W1495:W1500)</f>
        <v>330.83333333333331</v>
      </c>
      <c r="AN1495" s="11">
        <f t="shared" ref="AN1495" si="4033">AVERAGE(I1495:I1500)</f>
        <v>0.23333333333333336</v>
      </c>
      <c r="AO1495" s="11">
        <f t="shared" ref="AO1495" si="4034">MAX(K1495:K1500)</f>
        <v>0.4</v>
      </c>
      <c r="AP1495" s="13" t="str">
        <f t="shared" ref="AP1495" ca="1" si="4035">INDIRECT(ADDRESS(MATCH(AO1495,K1495:K1500,0)+A1495-1,12))</f>
        <v>ESE</v>
      </c>
      <c r="AQ1495" s="13">
        <f t="shared" ref="AQ1495" ca="1" si="4036">INDIRECT(ADDRESS(MATCH(AO1495,K1495:K1500,0)+A1495-1,13))</f>
        <v>0.33228009259259261</v>
      </c>
      <c r="AR1495" s="11">
        <f t="shared" ref="AR1495" si="4037">MAX(N1495:N1500)</f>
        <v>1.3</v>
      </c>
      <c r="AS1495" s="13" t="str">
        <f t="shared" ref="AS1495" ca="1" si="4038">INDIRECT(ADDRESS(MATCH(AR1495,N1495:N1500,0)+A1495-1,15))</f>
        <v>ENE</v>
      </c>
      <c r="AT1495" s="13">
        <f t="shared" ref="AT1495" ca="1" si="4039">INDIRECT(ADDRESS(MATCH(AR1495,N1495:N1500,0)+A1495-1,16))</f>
        <v>0.33158564814814812</v>
      </c>
    </row>
    <row r="1496" spans="1:46">
      <c r="A1496" s="11">
        <v>1496</v>
      </c>
      <c r="B1496" s="57">
        <v>44937</v>
      </c>
      <c r="C1496" s="54">
        <v>0.34027777777777773</v>
      </c>
      <c r="D1496" s="53">
        <v>-2</v>
      </c>
      <c r="E1496" s="53">
        <v>14</v>
      </c>
      <c r="F1496" s="53">
        <v>0</v>
      </c>
      <c r="G1496" s="53">
        <v>1.1000000000000001</v>
      </c>
      <c r="H1496" s="53">
        <v>7.6999999999999999E-2</v>
      </c>
      <c r="I1496" s="53">
        <v>0.2</v>
      </c>
      <c r="J1496" s="53" t="s">
        <v>147</v>
      </c>
      <c r="K1496" s="53">
        <v>0.4</v>
      </c>
      <c r="L1496" s="53" t="s">
        <v>147</v>
      </c>
      <c r="M1496" s="54">
        <v>0.33747685185185183</v>
      </c>
      <c r="N1496" s="53">
        <v>0.9</v>
      </c>
      <c r="O1496" s="53" t="s">
        <v>152</v>
      </c>
      <c r="P1496" s="54">
        <v>0.34024305555555556</v>
      </c>
      <c r="Q1496" s="53">
        <v>0.7</v>
      </c>
      <c r="R1496" s="53" t="s">
        <v>152</v>
      </c>
      <c r="S1496" s="53">
        <v>0.2</v>
      </c>
      <c r="T1496" s="53">
        <v>80.599999999999994</v>
      </c>
      <c r="U1496" s="53">
        <v>291</v>
      </c>
      <c r="V1496" s="53">
        <v>149880</v>
      </c>
      <c r="W1496" s="53">
        <v>250</v>
      </c>
      <c r="X1496" s="53">
        <v>0.55000000000000004</v>
      </c>
      <c r="Y1496" s="53">
        <v>19.11</v>
      </c>
      <c r="Z1496" s="11">
        <f t="shared" si="3989"/>
        <v>46.199999999999996</v>
      </c>
      <c r="AA1496" s="11">
        <f t="shared" si="3990"/>
        <v>0</v>
      </c>
      <c r="AB1496" s="53">
        <f t="shared" si="3991"/>
        <v>0.2181650415156248</v>
      </c>
      <c r="AC1496" s="63" t="s">
        <v>204</v>
      </c>
    </row>
    <row r="1497" spans="1:46">
      <c r="A1497" s="11">
        <v>1497</v>
      </c>
      <c r="B1497" s="57">
        <v>44937</v>
      </c>
      <c r="C1497" s="54">
        <v>0.34722222222222227</v>
      </c>
      <c r="D1497" s="53">
        <v>-1.4</v>
      </c>
      <c r="E1497" s="53">
        <v>14.6</v>
      </c>
      <c r="F1497" s="53">
        <v>0</v>
      </c>
      <c r="G1497" s="53">
        <v>2.7</v>
      </c>
      <c r="H1497" s="53">
        <v>0.1</v>
      </c>
      <c r="I1497" s="53">
        <v>0.3</v>
      </c>
      <c r="J1497" s="53" t="s">
        <v>152</v>
      </c>
      <c r="K1497" s="53">
        <v>0.4</v>
      </c>
      <c r="L1497" s="53" t="s">
        <v>152</v>
      </c>
      <c r="M1497" s="54">
        <v>0.34619212962962959</v>
      </c>
      <c r="N1497" s="53">
        <v>0.9</v>
      </c>
      <c r="O1497" s="53" t="s">
        <v>152</v>
      </c>
      <c r="P1497" s="54">
        <v>0.34501157407407407</v>
      </c>
      <c r="Q1497" s="53">
        <v>0</v>
      </c>
      <c r="R1497" s="53" t="s">
        <v>152</v>
      </c>
      <c r="S1497" s="53">
        <v>0.3</v>
      </c>
      <c r="T1497" s="53">
        <v>76</v>
      </c>
      <c r="U1497" s="53">
        <v>354</v>
      </c>
      <c r="V1497" s="53">
        <v>193334</v>
      </c>
      <c r="W1497" s="53">
        <v>322</v>
      </c>
      <c r="X1497" s="53">
        <v>0.55000000000000004</v>
      </c>
      <c r="Y1497" s="53">
        <v>19.2</v>
      </c>
      <c r="Z1497" s="11">
        <f t="shared" si="3989"/>
        <v>60.000000000000014</v>
      </c>
      <c r="AA1497" s="11">
        <f t="shared" si="3990"/>
        <v>0</v>
      </c>
      <c r="AB1497" s="53">
        <f t="shared" si="3991"/>
        <v>0.2181650415156248</v>
      </c>
      <c r="AC1497" s="63" t="s">
        <v>204</v>
      </c>
    </row>
    <row r="1498" spans="1:46">
      <c r="A1498" s="11">
        <v>1498</v>
      </c>
      <c r="B1498" s="57">
        <v>44937</v>
      </c>
      <c r="C1498" s="54">
        <v>0.35416666666666669</v>
      </c>
      <c r="D1498" s="53">
        <v>-0.2</v>
      </c>
      <c r="E1498" s="53">
        <v>14.9</v>
      </c>
      <c r="F1498" s="53">
        <v>0</v>
      </c>
      <c r="G1498" s="53">
        <v>2</v>
      </c>
      <c r="H1498" s="53">
        <v>0.11600000000000001</v>
      </c>
      <c r="I1498" s="53">
        <v>0.2</v>
      </c>
      <c r="J1498" s="53" t="s">
        <v>152</v>
      </c>
      <c r="K1498" s="53">
        <v>0.3</v>
      </c>
      <c r="L1498" s="53" t="s">
        <v>152</v>
      </c>
      <c r="M1498" s="54">
        <v>0.3472337962962963</v>
      </c>
      <c r="N1498" s="53">
        <v>0.8</v>
      </c>
      <c r="O1498" s="53" t="s">
        <v>160</v>
      </c>
      <c r="P1498" s="54">
        <v>0.35196759259259264</v>
      </c>
      <c r="Q1498" s="53">
        <v>0</v>
      </c>
      <c r="R1498" s="53" t="s">
        <v>156</v>
      </c>
      <c r="S1498" s="53">
        <v>0.3</v>
      </c>
      <c r="T1498" s="53">
        <v>78.5</v>
      </c>
      <c r="U1498" s="53">
        <v>407</v>
      </c>
      <c r="V1498" s="53">
        <v>228003</v>
      </c>
      <c r="W1498" s="53">
        <v>380</v>
      </c>
      <c r="X1498" s="53">
        <v>0.55000000000000004</v>
      </c>
      <c r="Y1498" s="53">
        <v>19.22</v>
      </c>
      <c r="Z1498" s="11">
        <f t="shared" si="3989"/>
        <v>69.599999999999994</v>
      </c>
      <c r="AA1498" s="11">
        <f t="shared" si="3990"/>
        <v>0</v>
      </c>
      <c r="AB1498" s="53">
        <f t="shared" si="3991"/>
        <v>0.2181650415156248</v>
      </c>
      <c r="AC1498" s="63" t="s">
        <v>204</v>
      </c>
    </row>
    <row r="1499" spans="1:46">
      <c r="A1499" s="11">
        <v>1499</v>
      </c>
      <c r="B1499" s="57">
        <v>44937</v>
      </c>
      <c r="C1499" s="54">
        <v>0.3611111111111111</v>
      </c>
      <c r="D1499" s="53">
        <v>1.2</v>
      </c>
      <c r="E1499" s="53">
        <v>14.9</v>
      </c>
      <c r="F1499" s="53">
        <v>0</v>
      </c>
      <c r="G1499" s="53">
        <v>4.4000000000000004</v>
      </c>
      <c r="H1499" s="53">
        <v>0.13300000000000001</v>
      </c>
      <c r="I1499" s="53">
        <v>0.1</v>
      </c>
      <c r="J1499" s="53" t="s">
        <v>152</v>
      </c>
      <c r="K1499" s="53">
        <v>0.2</v>
      </c>
      <c r="L1499" s="53" t="s">
        <v>159</v>
      </c>
      <c r="M1499" s="54">
        <v>0.35822916666666665</v>
      </c>
      <c r="N1499" s="53">
        <v>0.4</v>
      </c>
      <c r="O1499" s="53" t="s">
        <v>150</v>
      </c>
      <c r="P1499" s="54">
        <v>0.35525462962962967</v>
      </c>
      <c r="Q1499" s="53">
        <v>0.4</v>
      </c>
      <c r="R1499" s="53" t="s">
        <v>150</v>
      </c>
      <c r="S1499" s="53">
        <v>0.1</v>
      </c>
      <c r="T1499" s="53">
        <v>71.599999999999994</v>
      </c>
      <c r="U1499" s="53">
        <v>463</v>
      </c>
      <c r="V1499" s="53">
        <v>263082</v>
      </c>
      <c r="W1499" s="53">
        <v>438</v>
      </c>
      <c r="X1499" s="53">
        <v>0.55000000000000004</v>
      </c>
      <c r="Y1499" s="53">
        <v>19.23</v>
      </c>
      <c r="Z1499" s="11">
        <f t="shared" si="3989"/>
        <v>79.800000000000011</v>
      </c>
      <c r="AA1499" s="11">
        <f t="shared" si="3990"/>
        <v>0</v>
      </c>
      <c r="AB1499" s="53">
        <f t="shared" si="3991"/>
        <v>0.2181650415156248</v>
      </c>
      <c r="AC1499" s="63" t="s">
        <v>204</v>
      </c>
    </row>
    <row r="1500" spans="1:46">
      <c r="A1500" s="11">
        <v>1500</v>
      </c>
      <c r="B1500" s="57">
        <v>44937</v>
      </c>
      <c r="C1500" s="54">
        <v>0.36805555555555558</v>
      </c>
      <c r="D1500" s="53">
        <v>2.8</v>
      </c>
      <c r="E1500" s="53">
        <v>14.9</v>
      </c>
      <c r="F1500" s="53">
        <v>0</v>
      </c>
      <c r="G1500" s="53">
        <v>4.9000000000000004</v>
      </c>
      <c r="H1500" s="53">
        <v>0.14799999999999999</v>
      </c>
      <c r="I1500" s="53">
        <v>0.3</v>
      </c>
      <c r="J1500" s="53" t="s">
        <v>147</v>
      </c>
      <c r="K1500" s="53">
        <v>0.3</v>
      </c>
      <c r="L1500" s="53" t="s">
        <v>147</v>
      </c>
      <c r="M1500" s="54">
        <v>0.36762731481481481</v>
      </c>
      <c r="N1500" s="53">
        <v>1</v>
      </c>
      <c r="O1500" s="53" t="s">
        <v>157</v>
      </c>
      <c r="P1500" s="54">
        <v>0.36554398148148143</v>
      </c>
      <c r="Q1500" s="53">
        <v>0</v>
      </c>
      <c r="R1500" s="53" t="s">
        <v>149</v>
      </c>
      <c r="S1500" s="53">
        <v>0.3</v>
      </c>
      <c r="T1500" s="53">
        <v>70.599999999999994</v>
      </c>
      <c r="U1500" s="53">
        <v>522</v>
      </c>
      <c r="V1500" s="53">
        <v>296492</v>
      </c>
      <c r="W1500" s="53">
        <v>494</v>
      </c>
      <c r="X1500" s="53">
        <v>0.55000000000000004</v>
      </c>
      <c r="Y1500" s="53">
        <v>19.22</v>
      </c>
      <c r="Z1500" s="11">
        <f t="shared" si="3989"/>
        <v>88.799999999999983</v>
      </c>
      <c r="AA1500" s="11">
        <f t="shared" si="3990"/>
        <v>0</v>
      </c>
      <c r="AB1500" s="53">
        <f t="shared" si="3991"/>
        <v>0.2181650415156248</v>
      </c>
      <c r="AC1500" s="63" t="s">
        <v>204</v>
      </c>
    </row>
    <row r="1501" spans="1:46">
      <c r="A1501" s="11">
        <v>1501</v>
      </c>
      <c r="B1501" s="57">
        <v>44937</v>
      </c>
      <c r="C1501" s="54">
        <v>0.375</v>
      </c>
      <c r="D1501" s="53">
        <v>4.5</v>
      </c>
      <c r="E1501" s="53">
        <v>14.9</v>
      </c>
      <c r="F1501" s="53">
        <v>0</v>
      </c>
      <c r="G1501" s="53">
        <v>5.3</v>
      </c>
      <c r="H1501" s="53">
        <v>0.159</v>
      </c>
      <c r="I1501" s="53">
        <v>0</v>
      </c>
      <c r="J1501" s="53" t="s">
        <v>149</v>
      </c>
      <c r="K1501" s="53">
        <v>0.3</v>
      </c>
      <c r="L1501" s="53" t="s">
        <v>147</v>
      </c>
      <c r="M1501" s="54">
        <v>0.36806712962962962</v>
      </c>
      <c r="N1501" s="53">
        <v>0.5</v>
      </c>
      <c r="O1501" s="53" t="s">
        <v>147</v>
      </c>
      <c r="P1501" s="54">
        <v>0.37344907407407407</v>
      </c>
      <c r="Q1501" s="53">
        <v>0</v>
      </c>
      <c r="R1501" s="53" t="s">
        <v>147</v>
      </c>
      <c r="S1501" s="53">
        <v>0.1</v>
      </c>
      <c r="T1501" s="53">
        <v>73.7</v>
      </c>
      <c r="U1501" s="53">
        <v>557</v>
      </c>
      <c r="V1501" s="53">
        <v>328008</v>
      </c>
      <c r="W1501" s="53">
        <v>547</v>
      </c>
      <c r="X1501" s="53">
        <v>0.55000000000000004</v>
      </c>
      <c r="Y1501" s="53">
        <v>19.239999999999998</v>
      </c>
      <c r="Z1501" s="11">
        <f t="shared" si="3989"/>
        <v>95.4</v>
      </c>
      <c r="AA1501" s="11">
        <f t="shared" si="3990"/>
        <v>0</v>
      </c>
      <c r="AB1501" s="53">
        <f t="shared" si="3991"/>
        <v>0.2181650415156248</v>
      </c>
      <c r="AC1501" s="63" t="s">
        <v>204</v>
      </c>
      <c r="AE1501" s="11">
        <f t="shared" ref="AE1501" si="4040">SUM(F1501:F1506)</f>
        <v>0.5</v>
      </c>
      <c r="AF1501" s="11">
        <f t="shared" ref="AF1501" si="4041">AVERAGE(AB1501:AB1506)</f>
        <v>0.2181650415156248</v>
      </c>
      <c r="AG1501" s="11">
        <f t="shared" ref="AG1501" si="4042">AVERAGE(G1501:G1506)</f>
        <v>7.4333333333333336</v>
      </c>
      <c r="AH1501" s="11" t="e">
        <f t="shared" ref="AH1501" si="4043">AVERAGE(AC1501:AC1506)</f>
        <v>#DIV/0!</v>
      </c>
      <c r="AI1501" s="11">
        <f t="shared" ref="AI1501" si="4044">AVERAGE(T1501:T1506)</f>
        <v>61.1</v>
      </c>
      <c r="AJ1501" s="11">
        <f t="shared" ref="AJ1501" si="4045">SUMIF(H1501:H1506,"&gt;0",H1501:H1506)</f>
        <v>1.1970000000000001</v>
      </c>
      <c r="AK1501" s="17">
        <f t="shared" ref="AK1501" si="4046">SUM(AA1501:AA1506)/60</f>
        <v>0.5</v>
      </c>
      <c r="AL1501" s="17">
        <f t="shared" ref="AL1501" si="4047">SUM(V1501:V1506)</f>
        <v>2407884</v>
      </c>
      <c r="AM1501" s="17">
        <f t="shared" ref="AM1501" si="4048">AVERAGE(W1501:W1506)</f>
        <v>669</v>
      </c>
      <c r="AN1501" s="11">
        <f t="shared" ref="AN1501" si="4049">AVERAGE(I1501:I1506)</f>
        <v>0.15</v>
      </c>
      <c r="AO1501" s="11">
        <f t="shared" ref="AO1501" si="4050">MAX(K1501:K1506)</f>
        <v>0.3</v>
      </c>
      <c r="AP1501" s="13" t="str">
        <f t="shared" ref="AP1501" ca="1" si="4051">INDIRECT(ADDRESS(MATCH(AO1501,K1501:K1506,0)+A1501-1,12))</f>
        <v>NE</v>
      </c>
      <c r="AQ1501" s="13">
        <f t="shared" ref="AQ1501" ca="1" si="4052">INDIRECT(ADDRESS(MATCH(AO1501,K1501:K1506,0)+A1501-1,13))</f>
        <v>0.36806712962962962</v>
      </c>
      <c r="AR1501" s="11">
        <f t="shared" ref="AR1501" si="4053">MAX(N1501:N1506)</f>
        <v>1</v>
      </c>
      <c r="AS1501" s="13" t="str">
        <f t="shared" ref="AS1501" ca="1" si="4054">INDIRECT(ADDRESS(MATCH(AR1501,N1501:N1506,0)+A1501-1,15))</f>
        <v>SSE</v>
      </c>
      <c r="AT1501" s="13">
        <f t="shared" ref="AT1501" ca="1" si="4055">INDIRECT(ADDRESS(MATCH(AR1501,N1501:N1506,0)+A1501-1,16))</f>
        <v>0.40290509259259261</v>
      </c>
    </row>
    <row r="1502" spans="1:46">
      <c r="A1502" s="11">
        <v>1502</v>
      </c>
      <c r="B1502" s="57">
        <v>44937</v>
      </c>
      <c r="C1502" s="54">
        <v>0.38194444444444442</v>
      </c>
      <c r="D1502" s="53">
        <v>6.2</v>
      </c>
      <c r="E1502" s="53">
        <v>14.8</v>
      </c>
      <c r="F1502" s="53">
        <v>0.5</v>
      </c>
      <c r="G1502" s="53">
        <v>6.2</v>
      </c>
      <c r="H1502" s="53">
        <v>0.17599999999999999</v>
      </c>
      <c r="I1502" s="53">
        <v>0.2</v>
      </c>
      <c r="J1502" s="53" t="s">
        <v>151</v>
      </c>
      <c r="K1502" s="53">
        <v>0.2</v>
      </c>
      <c r="L1502" s="53" t="s">
        <v>152</v>
      </c>
      <c r="M1502" s="54">
        <v>0.38030092592592596</v>
      </c>
      <c r="N1502" s="53">
        <v>0.8</v>
      </c>
      <c r="O1502" s="53" t="s">
        <v>153</v>
      </c>
      <c r="P1502" s="54">
        <v>0.37804398148148149</v>
      </c>
      <c r="Q1502" s="53">
        <v>0</v>
      </c>
      <c r="R1502" s="53" t="s">
        <v>153</v>
      </c>
      <c r="S1502" s="53">
        <v>0.2</v>
      </c>
      <c r="T1502" s="53">
        <v>70.3</v>
      </c>
      <c r="U1502" s="53">
        <v>630</v>
      </c>
      <c r="V1502" s="53">
        <v>359918</v>
      </c>
      <c r="W1502" s="53">
        <v>600</v>
      </c>
      <c r="X1502" s="53">
        <v>0.55000000000000004</v>
      </c>
      <c r="Y1502" s="53">
        <v>19.25</v>
      </c>
      <c r="Z1502" s="11">
        <f t="shared" si="3989"/>
        <v>105.59999999999998</v>
      </c>
      <c r="AA1502" s="11">
        <f t="shared" si="3990"/>
        <v>0</v>
      </c>
      <c r="AB1502" s="53">
        <f t="shared" si="3991"/>
        <v>0.2181650415156248</v>
      </c>
      <c r="AC1502" s="63" t="s">
        <v>204</v>
      </c>
    </row>
    <row r="1503" spans="1:46">
      <c r="A1503" s="11">
        <v>1503</v>
      </c>
      <c r="B1503" s="57">
        <v>44937</v>
      </c>
      <c r="C1503" s="54">
        <v>0.3888888888888889</v>
      </c>
      <c r="D1503" s="53">
        <v>7.8</v>
      </c>
      <c r="E1503" s="53">
        <v>14.8</v>
      </c>
      <c r="F1503" s="53">
        <v>0</v>
      </c>
      <c r="G1503" s="53">
        <v>8.1</v>
      </c>
      <c r="H1503" s="53">
        <v>0.19500000000000001</v>
      </c>
      <c r="I1503" s="53">
        <v>0.3</v>
      </c>
      <c r="J1503" s="53" t="s">
        <v>154</v>
      </c>
      <c r="K1503" s="53">
        <v>0.3</v>
      </c>
      <c r="L1503" s="53" t="s">
        <v>161</v>
      </c>
      <c r="M1503" s="54">
        <v>0.38821759259259259</v>
      </c>
      <c r="N1503" s="53">
        <v>0.9</v>
      </c>
      <c r="O1503" s="53" t="s">
        <v>158</v>
      </c>
      <c r="P1503" s="54">
        <v>0.38678240740740738</v>
      </c>
      <c r="Q1503" s="53">
        <v>0</v>
      </c>
      <c r="R1503" s="53" t="s">
        <v>158</v>
      </c>
      <c r="S1503" s="53">
        <v>0.3</v>
      </c>
      <c r="T1503" s="53">
        <v>58.3</v>
      </c>
      <c r="U1503" s="53">
        <v>682</v>
      </c>
      <c r="V1503" s="53">
        <v>376189</v>
      </c>
      <c r="W1503" s="53">
        <v>627</v>
      </c>
      <c r="X1503" s="53">
        <v>0.55000000000000004</v>
      </c>
      <c r="Y1503" s="53">
        <v>19.27</v>
      </c>
      <c r="Z1503" s="11">
        <f t="shared" si="3989"/>
        <v>117</v>
      </c>
      <c r="AA1503" s="11">
        <f t="shared" si="3990"/>
        <v>0</v>
      </c>
      <c r="AB1503" s="53">
        <f t="shared" si="3991"/>
        <v>0.2181650415156248</v>
      </c>
      <c r="AC1503" s="63" t="s">
        <v>204</v>
      </c>
    </row>
    <row r="1504" spans="1:46">
      <c r="A1504" s="11">
        <v>1504</v>
      </c>
      <c r="B1504" s="57">
        <v>44937</v>
      </c>
      <c r="C1504" s="54">
        <v>0.39583333333333331</v>
      </c>
      <c r="D1504" s="53">
        <v>9.4</v>
      </c>
      <c r="E1504" s="53">
        <v>14.7</v>
      </c>
      <c r="F1504" s="53">
        <v>0</v>
      </c>
      <c r="G1504" s="53">
        <v>7.4</v>
      </c>
      <c r="H1504" s="53">
        <v>0.20699999999999999</v>
      </c>
      <c r="I1504" s="53">
        <v>0.1</v>
      </c>
      <c r="J1504" s="53" t="s">
        <v>154</v>
      </c>
      <c r="K1504" s="53">
        <v>0.3</v>
      </c>
      <c r="L1504" s="53" t="s">
        <v>154</v>
      </c>
      <c r="M1504" s="54">
        <v>0.38929398148148148</v>
      </c>
      <c r="N1504" s="53">
        <v>0.8</v>
      </c>
      <c r="O1504" s="53" t="s">
        <v>161</v>
      </c>
      <c r="P1504" s="54">
        <v>0.3947222222222222</v>
      </c>
      <c r="Q1504" s="53">
        <v>0</v>
      </c>
      <c r="R1504" s="53" t="s">
        <v>160</v>
      </c>
      <c r="S1504" s="53">
        <v>0.2</v>
      </c>
      <c r="T1504" s="53">
        <v>55.7</v>
      </c>
      <c r="U1504" s="53">
        <v>732</v>
      </c>
      <c r="V1504" s="53">
        <v>425395</v>
      </c>
      <c r="W1504" s="53">
        <v>709</v>
      </c>
      <c r="X1504" s="53">
        <v>0.55000000000000004</v>
      </c>
      <c r="Y1504" s="53">
        <v>19.25</v>
      </c>
      <c r="Z1504" s="11">
        <f t="shared" si="3989"/>
        <v>124.19999999999999</v>
      </c>
      <c r="AA1504" s="11">
        <f t="shared" si="3990"/>
        <v>10</v>
      </c>
      <c r="AB1504" s="53">
        <f t="shared" si="3991"/>
        <v>0.2181650415156248</v>
      </c>
      <c r="AC1504" s="63" t="s">
        <v>204</v>
      </c>
    </row>
    <row r="1505" spans="1:46">
      <c r="A1505" s="11">
        <v>1505</v>
      </c>
      <c r="B1505" s="57">
        <v>44937</v>
      </c>
      <c r="C1505" s="54">
        <v>0.40277777777777773</v>
      </c>
      <c r="D1505" s="53">
        <v>10.9</v>
      </c>
      <c r="E1505" s="53">
        <v>14.7</v>
      </c>
      <c r="F1505" s="53">
        <v>0</v>
      </c>
      <c r="G1505" s="53">
        <v>8.1</v>
      </c>
      <c r="H1505" s="53">
        <v>0.224</v>
      </c>
      <c r="I1505" s="53">
        <v>0.2</v>
      </c>
      <c r="J1505" s="53" t="s">
        <v>161</v>
      </c>
      <c r="K1505" s="53">
        <v>0.2</v>
      </c>
      <c r="L1505" s="53" t="s">
        <v>161</v>
      </c>
      <c r="M1505" s="54">
        <v>0.40157407407407408</v>
      </c>
      <c r="N1505" s="53">
        <v>0.8</v>
      </c>
      <c r="O1505" s="53" t="s">
        <v>159</v>
      </c>
      <c r="P1505" s="54">
        <v>0.40277777777777773</v>
      </c>
      <c r="Q1505" s="53">
        <v>0.8</v>
      </c>
      <c r="R1505" s="53" t="s">
        <v>159</v>
      </c>
      <c r="S1505" s="53">
        <v>0.2</v>
      </c>
      <c r="T1505" s="53">
        <v>55.6</v>
      </c>
      <c r="U1505" s="53">
        <v>775</v>
      </c>
      <c r="V1505" s="53">
        <v>441039</v>
      </c>
      <c r="W1505" s="53">
        <v>735</v>
      </c>
      <c r="X1505" s="53">
        <v>0.55000000000000004</v>
      </c>
      <c r="Y1505" s="53">
        <v>19.29</v>
      </c>
      <c r="Z1505" s="11">
        <f t="shared" si="3989"/>
        <v>134.4</v>
      </c>
      <c r="AA1505" s="11">
        <f t="shared" si="3990"/>
        <v>10</v>
      </c>
      <c r="AB1505" s="53">
        <f t="shared" si="3991"/>
        <v>0.2181650415156248</v>
      </c>
      <c r="AC1505" s="63" t="s">
        <v>204</v>
      </c>
    </row>
    <row r="1506" spans="1:46">
      <c r="A1506" s="11">
        <v>1506</v>
      </c>
      <c r="B1506" s="57">
        <v>44937</v>
      </c>
      <c r="C1506" s="54">
        <v>0.40972222222222227</v>
      </c>
      <c r="D1506" s="53">
        <v>12.3</v>
      </c>
      <c r="E1506" s="53">
        <v>14.7</v>
      </c>
      <c r="F1506" s="53">
        <v>0</v>
      </c>
      <c r="G1506" s="53">
        <v>9.5</v>
      </c>
      <c r="H1506" s="53">
        <v>0.23599999999999999</v>
      </c>
      <c r="I1506" s="53">
        <v>0.1</v>
      </c>
      <c r="J1506" s="53" t="s">
        <v>152</v>
      </c>
      <c r="K1506" s="53">
        <v>0.3</v>
      </c>
      <c r="L1506" s="53" t="s">
        <v>156</v>
      </c>
      <c r="M1506" s="54">
        <v>0.40464120370370371</v>
      </c>
      <c r="N1506" s="53">
        <v>1</v>
      </c>
      <c r="O1506" s="53" t="s">
        <v>159</v>
      </c>
      <c r="P1506" s="54">
        <v>0.40290509259259261</v>
      </c>
      <c r="Q1506" s="53">
        <v>0</v>
      </c>
      <c r="R1506" s="53" t="s">
        <v>162</v>
      </c>
      <c r="S1506" s="53">
        <v>0.2</v>
      </c>
      <c r="T1506" s="53">
        <v>53</v>
      </c>
      <c r="U1506" s="53">
        <v>819</v>
      </c>
      <c r="V1506" s="53">
        <v>477335</v>
      </c>
      <c r="W1506" s="53">
        <v>796</v>
      </c>
      <c r="X1506" s="53">
        <v>0.55000000000000004</v>
      </c>
      <c r="Y1506" s="53">
        <v>19.25</v>
      </c>
      <c r="Z1506" s="11">
        <f t="shared" si="3989"/>
        <v>141.6</v>
      </c>
      <c r="AA1506" s="11">
        <f t="shared" si="3990"/>
        <v>10</v>
      </c>
      <c r="AB1506" s="53">
        <f t="shared" si="3991"/>
        <v>0.2181650415156248</v>
      </c>
      <c r="AC1506" s="63" t="s">
        <v>204</v>
      </c>
    </row>
    <row r="1507" spans="1:46">
      <c r="A1507" s="11">
        <v>1507</v>
      </c>
      <c r="B1507" s="57">
        <v>44937</v>
      </c>
      <c r="C1507" s="54">
        <v>0.41666666666666669</v>
      </c>
      <c r="D1507" s="53">
        <v>13.5</v>
      </c>
      <c r="E1507" s="53">
        <v>14.7</v>
      </c>
      <c r="F1507" s="53">
        <v>0</v>
      </c>
      <c r="G1507" s="53">
        <v>8.3000000000000007</v>
      </c>
      <c r="H1507" s="53">
        <v>0.246</v>
      </c>
      <c r="I1507" s="53">
        <v>0.6</v>
      </c>
      <c r="J1507" s="53" t="s">
        <v>154</v>
      </c>
      <c r="K1507" s="53">
        <v>0.6</v>
      </c>
      <c r="L1507" s="53" t="s">
        <v>154</v>
      </c>
      <c r="M1507" s="54">
        <v>0.41666666666666669</v>
      </c>
      <c r="N1507" s="53">
        <v>1.9</v>
      </c>
      <c r="O1507" s="53" t="s">
        <v>161</v>
      </c>
      <c r="P1507" s="54">
        <v>0.41494212962962962</v>
      </c>
      <c r="Q1507" s="53">
        <v>0.8</v>
      </c>
      <c r="R1507" s="53" t="s">
        <v>154</v>
      </c>
      <c r="S1507" s="53">
        <v>0.5</v>
      </c>
      <c r="T1507" s="53">
        <v>56.9</v>
      </c>
      <c r="U1507" s="53">
        <v>859</v>
      </c>
      <c r="V1507" s="53">
        <v>503651</v>
      </c>
      <c r="W1507" s="53">
        <v>839</v>
      </c>
      <c r="X1507" s="53">
        <v>0.54900000000000004</v>
      </c>
      <c r="Y1507" s="53">
        <v>19.28</v>
      </c>
      <c r="Z1507" s="11">
        <f t="shared" si="3989"/>
        <v>147.60000000000002</v>
      </c>
      <c r="AA1507" s="11">
        <f t="shared" si="3990"/>
        <v>10</v>
      </c>
      <c r="AB1507" s="53">
        <f t="shared" si="3991"/>
        <v>0.21764080995625498</v>
      </c>
      <c r="AC1507" s="63" t="s">
        <v>204</v>
      </c>
      <c r="AE1507" s="11">
        <f t="shared" ref="AE1507" si="4056">SUM(F1507:F1512)</f>
        <v>0</v>
      </c>
      <c r="AF1507" s="11">
        <f t="shared" ref="AF1507" si="4057">AVERAGE(AB1507:AB1512)</f>
        <v>0.21764080995625498</v>
      </c>
      <c r="AG1507" s="11">
        <f t="shared" ref="AG1507" si="4058">AVERAGE(G1507:G1512)</f>
        <v>9.2999999999999989</v>
      </c>
      <c r="AH1507" s="11" t="e">
        <f t="shared" ref="AH1507" si="4059">AVERAGE(AC1507:AC1512)</f>
        <v>#DIV/0!</v>
      </c>
      <c r="AI1507" s="11">
        <f t="shared" ref="AI1507" si="4060">AVERAGE(T1507:T1512)</f>
        <v>54.083333333333336</v>
      </c>
      <c r="AJ1507" s="11">
        <f t="shared" ref="AJ1507" si="4061">SUMIF(H1507:H1512,"&gt;0",H1507:H1512)</f>
        <v>1.6440000000000001</v>
      </c>
      <c r="AK1507" s="17">
        <f t="shared" ref="AK1507" si="4062">SUM(AA1507:AA1512)/60</f>
        <v>1</v>
      </c>
      <c r="AL1507" s="17">
        <f t="shared" ref="AL1507" si="4063">SUM(V1507:V1512)</f>
        <v>3341450</v>
      </c>
      <c r="AM1507" s="17">
        <f t="shared" ref="AM1507" si="4064">AVERAGE(W1507:W1512)</f>
        <v>928.16666666666663</v>
      </c>
      <c r="AN1507" s="11">
        <f t="shared" ref="AN1507" si="4065">AVERAGE(I1507:I1512)</f>
        <v>1.05</v>
      </c>
      <c r="AO1507" s="11">
        <f t="shared" ref="AO1507" si="4066">MAX(K1507:K1512)</f>
        <v>2.2000000000000002</v>
      </c>
      <c r="AP1507" s="13" t="str">
        <f t="shared" ref="AP1507" ca="1" si="4067">INDIRECT(ADDRESS(MATCH(AO1507,K1507:K1512,0)+A1507-1,12))</f>
        <v>WSW</v>
      </c>
      <c r="AQ1507" s="13">
        <f t="shared" ref="AQ1507" ca="1" si="4068">INDIRECT(ADDRESS(MATCH(AO1507,K1507:K1512,0)+A1507-1,13))</f>
        <v>0.4513888888888889</v>
      </c>
      <c r="AR1507" s="11">
        <f t="shared" ref="AR1507" si="4069">MAX(N1507:N1512)</f>
        <v>3.4</v>
      </c>
      <c r="AS1507" s="13" t="str">
        <f t="shared" ref="AS1507" ca="1" si="4070">INDIRECT(ADDRESS(MATCH(AR1507,N1507:N1512,0)+A1507-1,15))</f>
        <v>W</v>
      </c>
      <c r="AT1507" s="13">
        <f t="shared" ref="AT1507" ca="1" si="4071">INDIRECT(ADDRESS(MATCH(AR1507,N1507:N1512,0)+A1507-1,16))</f>
        <v>0.45056712962962964</v>
      </c>
    </row>
    <row r="1508" spans="1:46">
      <c r="A1508" s="11">
        <v>1508</v>
      </c>
      <c r="B1508" s="57">
        <v>44937</v>
      </c>
      <c r="C1508" s="54">
        <v>0.4236111111111111</v>
      </c>
      <c r="D1508" s="53">
        <v>14.6</v>
      </c>
      <c r="E1508" s="53">
        <v>14.6</v>
      </c>
      <c r="F1508" s="53">
        <v>0</v>
      </c>
      <c r="G1508" s="53">
        <v>9.8000000000000007</v>
      </c>
      <c r="H1508" s="53">
        <v>0.25900000000000001</v>
      </c>
      <c r="I1508" s="53">
        <v>0.7</v>
      </c>
      <c r="J1508" s="53" t="s">
        <v>155</v>
      </c>
      <c r="K1508" s="53">
        <v>0.9</v>
      </c>
      <c r="L1508" s="53" t="s">
        <v>158</v>
      </c>
      <c r="M1508" s="54">
        <v>0.4211805555555555</v>
      </c>
      <c r="N1508" s="53">
        <v>1.7</v>
      </c>
      <c r="O1508" s="53" t="s">
        <v>155</v>
      </c>
      <c r="P1508" s="54">
        <v>0.41828703703703707</v>
      </c>
      <c r="Q1508" s="53">
        <v>0</v>
      </c>
      <c r="R1508" s="53" t="s">
        <v>162</v>
      </c>
      <c r="S1508" s="53">
        <v>0.4</v>
      </c>
      <c r="T1508" s="53">
        <v>53.7</v>
      </c>
      <c r="U1508" s="53">
        <v>896</v>
      </c>
      <c r="V1508" s="53">
        <v>525874</v>
      </c>
      <c r="W1508" s="53">
        <v>876</v>
      </c>
      <c r="X1508" s="53">
        <v>0.54900000000000004</v>
      </c>
      <c r="Y1508" s="53">
        <v>19.25</v>
      </c>
      <c r="Z1508" s="11">
        <f t="shared" si="3989"/>
        <v>155.4</v>
      </c>
      <c r="AA1508" s="11">
        <f t="shared" si="3990"/>
        <v>10</v>
      </c>
      <c r="AB1508" s="53">
        <f t="shared" si="3991"/>
        <v>0.21764080995625498</v>
      </c>
      <c r="AC1508" s="63" t="s">
        <v>204</v>
      </c>
    </row>
    <row r="1509" spans="1:46">
      <c r="A1509" s="11">
        <v>1509</v>
      </c>
      <c r="B1509" s="57">
        <v>44937</v>
      </c>
      <c r="C1509" s="54">
        <v>0.43055555555555558</v>
      </c>
      <c r="D1509" s="53">
        <v>15.4</v>
      </c>
      <c r="E1509" s="53">
        <v>14.6</v>
      </c>
      <c r="F1509" s="53">
        <v>0</v>
      </c>
      <c r="G1509" s="53">
        <v>9.3000000000000007</v>
      </c>
      <c r="H1509" s="53">
        <v>0.27100000000000002</v>
      </c>
      <c r="I1509" s="53">
        <v>0.4</v>
      </c>
      <c r="J1509" s="53" t="s">
        <v>149</v>
      </c>
      <c r="K1509" s="53">
        <v>0.8</v>
      </c>
      <c r="L1509" s="53" t="s">
        <v>157</v>
      </c>
      <c r="M1509" s="54">
        <v>0.42458333333333331</v>
      </c>
      <c r="N1509" s="53">
        <v>1.6</v>
      </c>
      <c r="O1509" s="53" t="s">
        <v>149</v>
      </c>
      <c r="P1509" s="54">
        <v>0.42569444444444443</v>
      </c>
      <c r="Q1509" s="53">
        <v>0.5</v>
      </c>
      <c r="R1509" s="53" t="s">
        <v>161</v>
      </c>
      <c r="S1509" s="53">
        <v>0.3</v>
      </c>
      <c r="T1509" s="53">
        <v>52.7</v>
      </c>
      <c r="U1509" s="53">
        <v>932</v>
      </c>
      <c r="V1509" s="53">
        <v>548105</v>
      </c>
      <c r="W1509" s="53">
        <v>914</v>
      </c>
      <c r="X1509" s="53">
        <v>0.54900000000000004</v>
      </c>
      <c r="Y1509" s="53">
        <v>19.28</v>
      </c>
      <c r="Z1509" s="11">
        <f t="shared" si="3989"/>
        <v>162.60000000000002</v>
      </c>
      <c r="AA1509" s="11">
        <f t="shared" si="3990"/>
        <v>10</v>
      </c>
      <c r="AB1509" s="53">
        <f t="shared" si="3991"/>
        <v>0.21764080995625498</v>
      </c>
      <c r="AC1509" s="63" t="s">
        <v>204</v>
      </c>
    </row>
    <row r="1510" spans="1:46">
      <c r="A1510" s="11">
        <v>1510</v>
      </c>
      <c r="B1510" s="57">
        <v>44937</v>
      </c>
      <c r="C1510" s="54">
        <v>0.4375</v>
      </c>
      <c r="D1510" s="53">
        <v>16.3</v>
      </c>
      <c r="E1510" s="53">
        <v>14.6</v>
      </c>
      <c r="F1510" s="53">
        <v>0</v>
      </c>
      <c r="G1510" s="53">
        <v>9.6</v>
      </c>
      <c r="H1510" s="53">
        <v>0.27900000000000003</v>
      </c>
      <c r="I1510" s="53">
        <v>0.7</v>
      </c>
      <c r="J1510" s="53" t="s">
        <v>154</v>
      </c>
      <c r="K1510" s="53">
        <v>0.7</v>
      </c>
      <c r="L1510" s="53" t="s">
        <v>154</v>
      </c>
      <c r="M1510" s="54">
        <v>0.4375</v>
      </c>
      <c r="N1510" s="53">
        <v>2.2999999999999998</v>
      </c>
      <c r="O1510" s="53" t="s">
        <v>161</v>
      </c>
      <c r="P1510" s="54">
        <v>0.43657407407407406</v>
      </c>
      <c r="Q1510" s="53">
        <v>1.3</v>
      </c>
      <c r="R1510" s="53" t="s">
        <v>154</v>
      </c>
      <c r="S1510" s="53">
        <v>0.4</v>
      </c>
      <c r="T1510" s="53">
        <v>50.6</v>
      </c>
      <c r="U1510" s="53">
        <v>968</v>
      </c>
      <c r="V1510" s="53">
        <v>568623</v>
      </c>
      <c r="W1510" s="53">
        <v>948</v>
      </c>
      <c r="X1510" s="53">
        <v>0.54900000000000004</v>
      </c>
      <c r="Y1510" s="53">
        <v>19.25</v>
      </c>
      <c r="Z1510" s="11">
        <f t="shared" si="3989"/>
        <v>167.40000000000003</v>
      </c>
      <c r="AA1510" s="11">
        <f t="shared" si="3990"/>
        <v>10</v>
      </c>
      <c r="AB1510" s="53">
        <f t="shared" si="3991"/>
        <v>0.21764080995625498</v>
      </c>
      <c r="AC1510" s="63" t="s">
        <v>204</v>
      </c>
    </row>
    <row r="1511" spans="1:46">
      <c r="A1511" s="11">
        <v>1511</v>
      </c>
      <c r="B1511" s="57">
        <v>44937</v>
      </c>
      <c r="C1511" s="54">
        <v>0.44444444444444442</v>
      </c>
      <c r="D1511" s="53">
        <v>16.899999999999999</v>
      </c>
      <c r="E1511" s="53">
        <v>14.6</v>
      </c>
      <c r="F1511" s="53">
        <v>0</v>
      </c>
      <c r="G1511" s="53">
        <v>9.1</v>
      </c>
      <c r="H1511" s="53">
        <v>0.28799999999999998</v>
      </c>
      <c r="I1511" s="53">
        <v>1.7</v>
      </c>
      <c r="J1511" s="53" t="s">
        <v>161</v>
      </c>
      <c r="K1511" s="53">
        <v>1.7</v>
      </c>
      <c r="L1511" s="53" t="s">
        <v>161</v>
      </c>
      <c r="M1511" s="54">
        <v>0.44437499999999996</v>
      </c>
      <c r="N1511" s="53">
        <v>3</v>
      </c>
      <c r="O1511" s="53" t="s">
        <v>161</v>
      </c>
      <c r="P1511" s="54">
        <v>0.44103009259259257</v>
      </c>
      <c r="Q1511" s="53">
        <v>1.3</v>
      </c>
      <c r="R1511" s="53" t="s">
        <v>161</v>
      </c>
      <c r="S1511" s="53">
        <v>0.6</v>
      </c>
      <c r="T1511" s="53">
        <v>55.1</v>
      </c>
      <c r="U1511" s="53">
        <v>996</v>
      </c>
      <c r="V1511" s="53">
        <v>589602</v>
      </c>
      <c r="W1511" s="53">
        <v>983</v>
      </c>
      <c r="X1511" s="53">
        <v>0.54900000000000004</v>
      </c>
      <c r="Y1511" s="53">
        <v>19.27</v>
      </c>
      <c r="Z1511" s="11">
        <f t="shared" si="3989"/>
        <v>172.8</v>
      </c>
      <c r="AA1511" s="11">
        <f t="shared" si="3990"/>
        <v>10</v>
      </c>
      <c r="AB1511" s="53">
        <f t="shared" si="3991"/>
        <v>0.21764080995625498</v>
      </c>
      <c r="AC1511" s="63" t="s">
        <v>204</v>
      </c>
    </row>
    <row r="1512" spans="1:46">
      <c r="A1512" s="11">
        <v>1512</v>
      </c>
      <c r="B1512" s="57">
        <v>44937</v>
      </c>
      <c r="C1512" s="54">
        <v>0.4513888888888889</v>
      </c>
      <c r="D1512" s="53">
        <v>17.399999999999999</v>
      </c>
      <c r="E1512" s="53">
        <v>14.2</v>
      </c>
      <c r="F1512" s="53">
        <v>0</v>
      </c>
      <c r="G1512" s="53">
        <v>9.6999999999999993</v>
      </c>
      <c r="H1512" s="53">
        <v>0.30099999999999999</v>
      </c>
      <c r="I1512" s="53">
        <v>2.2000000000000002</v>
      </c>
      <c r="J1512" s="53" t="s">
        <v>161</v>
      </c>
      <c r="K1512" s="53">
        <v>2.2000000000000002</v>
      </c>
      <c r="L1512" s="53" t="s">
        <v>161</v>
      </c>
      <c r="M1512" s="54">
        <v>0.4513888888888889</v>
      </c>
      <c r="N1512" s="53">
        <v>3.4</v>
      </c>
      <c r="O1512" s="53" t="s">
        <v>154</v>
      </c>
      <c r="P1512" s="54">
        <v>0.45056712962962964</v>
      </c>
      <c r="Q1512" s="53">
        <v>2.9</v>
      </c>
      <c r="R1512" s="53" t="s">
        <v>154</v>
      </c>
      <c r="S1512" s="53">
        <v>0.7</v>
      </c>
      <c r="T1512" s="53">
        <v>55.5</v>
      </c>
      <c r="U1512" s="53">
        <v>1019</v>
      </c>
      <c r="V1512" s="53">
        <v>605595</v>
      </c>
      <c r="W1512" s="53">
        <v>1009</v>
      </c>
      <c r="X1512" s="53">
        <v>0.54900000000000004</v>
      </c>
      <c r="Y1512" s="53">
        <v>19.149999999999999</v>
      </c>
      <c r="Z1512" s="11">
        <f t="shared" si="3989"/>
        <v>180.6</v>
      </c>
      <c r="AA1512" s="11">
        <f t="shared" si="3990"/>
        <v>10</v>
      </c>
      <c r="AB1512" s="53">
        <f t="shared" si="3991"/>
        <v>0.21764080995625498</v>
      </c>
      <c r="AC1512" s="63" t="s">
        <v>204</v>
      </c>
    </row>
    <row r="1513" spans="1:46">
      <c r="A1513" s="11">
        <v>1513</v>
      </c>
      <c r="B1513" s="57">
        <v>44937</v>
      </c>
      <c r="C1513" s="54">
        <v>0.45833333333333331</v>
      </c>
      <c r="D1513" s="53">
        <v>17.5</v>
      </c>
      <c r="E1513" s="53">
        <v>14.1</v>
      </c>
      <c r="F1513" s="53">
        <v>0</v>
      </c>
      <c r="G1513" s="53">
        <v>9.6</v>
      </c>
      <c r="H1513" s="53">
        <v>0.308</v>
      </c>
      <c r="I1513" s="53">
        <v>2.4</v>
      </c>
      <c r="J1513" s="53" t="s">
        <v>154</v>
      </c>
      <c r="K1513" s="53">
        <v>2.5</v>
      </c>
      <c r="L1513" s="53" t="s">
        <v>154</v>
      </c>
      <c r="M1513" s="54">
        <v>0.45681712962962967</v>
      </c>
      <c r="N1513" s="53">
        <v>4</v>
      </c>
      <c r="O1513" s="53" t="s">
        <v>158</v>
      </c>
      <c r="P1513" s="54">
        <v>0.45443287037037039</v>
      </c>
      <c r="Q1513" s="53">
        <v>2.9</v>
      </c>
      <c r="R1513" s="53" t="s">
        <v>154</v>
      </c>
      <c r="S1513" s="53">
        <v>0.6</v>
      </c>
      <c r="T1513" s="53">
        <v>58.5</v>
      </c>
      <c r="U1513" s="53">
        <v>1042</v>
      </c>
      <c r="V1513" s="53">
        <v>618320</v>
      </c>
      <c r="W1513" s="53">
        <v>1031</v>
      </c>
      <c r="X1513" s="53">
        <v>0.54900000000000004</v>
      </c>
      <c r="Y1513" s="53">
        <v>19.190000000000001</v>
      </c>
      <c r="Z1513" s="11">
        <f t="shared" si="3989"/>
        <v>184.79999999999998</v>
      </c>
      <c r="AA1513" s="11">
        <f t="shared" si="3990"/>
        <v>10</v>
      </c>
      <c r="AB1513" s="53">
        <f t="shared" si="3991"/>
        <v>0.21764080995625498</v>
      </c>
      <c r="AC1513" s="63" t="s">
        <v>204</v>
      </c>
      <c r="AE1513" s="11">
        <f t="shared" ref="AE1513" si="4072">SUM(F1513:F1518)</f>
        <v>0</v>
      </c>
      <c r="AF1513" s="11">
        <f t="shared" ref="AF1513" si="4073">AVERAGE(AB1513:AB1518)</f>
        <v>0.21737914345192624</v>
      </c>
      <c r="AG1513" s="11">
        <f t="shared" ref="AG1513" si="4074">AVERAGE(G1513:G1518)</f>
        <v>10.15</v>
      </c>
      <c r="AH1513" s="11" t="e">
        <f t="shared" ref="AH1513" si="4075">AVERAGE(AC1513:AC1518)</f>
        <v>#DIV/0!</v>
      </c>
      <c r="AI1513" s="11">
        <f t="shared" ref="AI1513" si="4076">AVERAGE(T1513:T1518)</f>
        <v>57.366666666666674</v>
      </c>
      <c r="AJ1513" s="11">
        <f t="shared" ref="AJ1513" si="4077">SUMIF(H1513:H1518,"&gt;0",H1513:H1518)</f>
        <v>1.9169999999999998</v>
      </c>
      <c r="AK1513" s="17">
        <f t="shared" ref="AK1513" si="4078">SUM(AA1513:AA1518)/60</f>
        <v>1</v>
      </c>
      <c r="AL1513" s="17">
        <f t="shared" ref="AL1513" si="4079">SUM(V1513:V1518)</f>
        <v>3854886</v>
      </c>
      <c r="AM1513" s="17">
        <f t="shared" ref="AM1513" si="4080">AVERAGE(W1513:W1518)</f>
        <v>1070.6666666666667</v>
      </c>
      <c r="AN1513" s="11">
        <f t="shared" ref="AN1513" si="4081">AVERAGE(I1513:I1518)</f>
        <v>1.8499999999999999</v>
      </c>
      <c r="AO1513" s="11">
        <f t="shared" ref="AO1513" si="4082">MAX(K1513:K1518)</f>
        <v>2.5</v>
      </c>
      <c r="AP1513" s="13" t="str">
        <f t="shared" ref="AP1513" ca="1" si="4083">INDIRECT(ADDRESS(MATCH(AO1513,K1513:K1518,0)+A1513-1,12))</f>
        <v>W</v>
      </c>
      <c r="AQ1513" s="13">
        <f t="shared" ref="AQ1513" ca="1" si="4084">INDIRECT(ADDRESS(MATCH(AO1513,K1513:K1518,0)+A1513-1,13))</f>
        <v>0.45681712962962967</v>
      </c>
      <c r="AR1513" s="11">
        <f t="shared" ref="AR1513" si="4085">MAX(N1513:N1518)</f>
        <v>4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0.45443287037037039</v>
      </c>
    </row>
    <row r="1514" spans="1:46">
      <c r="A1514" s="11">
        <v>1514</v>
      </c>
      <c r="B1514" s="57">
        <v>44937</v>
      </c>
      <c r="C1514" s="54">
        <v>0.46527777777777773</v>
      </c>
      <c r="D1514" s="53">
        <v>17.399999999999999</v>
      </c>
      <c r="E1514" s="53">
        <v>14.1</v>
      </c>
      <c r="F1514" s="53">
        <v>0</v>
      </c>
      <c r="G1514" s="53">
        <v>9.5</v>
      </c>
      <c r="H1514" s="53">
        <v>0.316</v>
      </c>
      <c r="I1514" s="53">
        <v>1.5</v>
      </c>
      <c r="J1514" s="53" t="s">
        <v>161</v>
      </c>
      <c r="K1514" s="53">
        <v>2.5</v>
      </c>
      <c r="L1514" s="53" t="s">
        <v>154</v>
      </c>
      <c r="M1514" s="54">
        <v>0.45871527777777782</v>
      </c>
      <c r="N1514" s="53">
        <v>3.1</v>
      </c>
      <c r="O1514" s="53" t="s">
        <v>154</v>
      </c>
      <c r="P1514" s="54">
        <v>0.45982638888888888</v>
      </c>
      <c r="Q1514" s="53">
        <v>0.4</v>
      </c>
      <c r="R1514" s="53" t="s">
        <v>156</v>
      </c>
      <c r="S1514" s="53">
        <v>0.7</v>
      </c>
      <c r="T1514" s="53">
        <v>58.4</v>
      </c>
      <c r="U1514" s="53">
        <v>1061</v>
      </c>
      <c r="V1514" s="53">
        <v>630877</v>
      </c>
      <c r="W1514" s="53">
        <v>1051</v>
      </c>
      <c r="X1514" s="53">
        <v>0.54900000000000004</v>
      </c>
      <c r="Y1514" s="53">
        <v>19.190000000000001</v>
      </c>
      <c r="Z1514" s="11">
        <f t="shared" si="3989"/>
        <v>189.6</v>
      </c>
      <c r="AA1514" s="11">
        <f t="shared" si="3990"/>
        <v>10</v>
      </c>
      <c r="AB1514" s="53">
        <f t="shared" si="3991"/>
        <v>0.21764080995625498</v>
      </c>
      <c r="AC1514" s="63" t="s">
        <v>204</v>
      </c>
    </row>
    <row r="1515" spans="1:46">
      <c r="A1515" s="11">
        <v>1515</v>
      </c>
      <c r="B1515" s="57">
        <v>44937</v>
      </c>
      <c r="C1515" s="54">
        <v>0.47222222222222227</v>
      </c>
      <c r="D1515" s="53">
        <v>17.399999999999999</v>
      </c>
      <c r="E1515" s="53">
        <v>14.1</v>
      </c>
      <c r="F1515" s="53">
        <v>0</v>
      </c>
      <c r="G1515" s="53">
        <v>10.6</v>
      </c>
      <c r="H1515" s="53">
        <v>0.32</v>
      </c>
      <c r="I1515" s="53">
        <v>1.4</v>
      </c>
      <c r="J1515" s="53" t="s">
        <v>158</v>
      </c>
      <c r="K1515" s="53">
        <v>1.5</v>
      </c>
      <c r="L1515" s="53" t="s">
        <v>161</v>
      </c>
      <c r="M1515" s="54">
        <v>0.46528935185185188</v>
      </c>
      <c r="N1515" s="53">
        <v>3.4</v>
      </c>
      <c r="O1515" s="53" t="s">
        <v>154</v>
      </c>
      <c r="P1515" s="54">
        <v>0.47195601851851854</v>
      </c>
      <c r="Q1515" s="53">
        <v>3.1</v>
      </c>
      <c r="R1515" s="53" t="s">
        <v>154</v>
      </c>
      <c r="S1515" s="53">
        <v>0.8</v>
      </c>
      <c r="T1515" s="53">
        <v>55.2</v>
      </c>
      <c r="U1515" s="53">
        <v>1077</v>
      </c>
      <c r="V1515" s="53">
        <v>641598</v>
      </c>
      <c r="W1515" s="53">
        <v>1069</v>
      </c>
      <c r="X1515" s="53">
        <v>0.54900000000000004</v>
      </c>
      <c r="Y1515" s="53">
        <v>19.149999999999999</v>
      </c>
      <c r="Z1515" s="11">
        <f t="shared" si="3989"/>
        <v>192</v>
      </c>
      <c r="AA1515" s="11">
        <f t="shared" si="3990"/>
        <v>10</v>
      </c>
      <c r="AB1515" s="53">
        <f t="shared" si="3991"/>
        <v>0.21764080995625498</v>
      </c>
      <c r="AC1515" s="63" t="s">
        <v>204</v>
      </c>
    </row>
    <row r="1516" spans="1:46">
      <c r="A1516" s="11">
        <v>1516</v>
      </c>
      <c r="B1516" s="57">
        <v>44937</v>
      </c>
      <c r="C1516" s="54">
        <v>0.47916666666666669</v>
      </c>
      <c r="D1516" s="53">
        <v>17.600000000000001</v>
      </c>
      <c r="E1516" s="53">
        <v>14.1</v>
      </c>
      <c r="F1516" s="53">
        <v>0</v>
      </c>
      <c r="G1516" s="53">
        <v>10.199999999999999</v>
      </c>
      <c r="H1516" s="53">
        <v>0.32100000000000001</v>
      </c>
      <c r="I1516" s="53">
        <v>1.8</v>
      </c>
      <c r="J1516" s="53" t="s">
        <v>154</v>
      </c>
      <c r="K1516" s="53">
        <v>2</v>
      </c>
      <c r="L1516" s="53" t="s">
        <v>154</v>
      </c>
      <c r="M1516" s="54">
        <v>0.4756481481481481</v>
      </c>
      <c r="N1516" s="53">
        <v>3.5</v>
      </c>
      <c r="O1516" s="53" t="s">
        <v>154</v>
      </c>
      <c r="P1516" s="54">
        <v>0.47440972222222227</v>
      </c>
      <c r="Q1516" s="53">
        <v>2</v>
      </c>
      <c r="R1516" s="53" t="s">
        <v>154</v>
      </c>
      <c r="S1516" s="53">
        <v>0.7</v>
      </c>
      <c r="T1516" s="53">
        <v>57.6</v>
      </c>
      <c r="U1516" s="53">
        <v>1088</v>
      </c>
      <c r="V1516" s="53">
        <v>649452</v>
      </c>
      <c r="W1516" s="53">
        <v>1082</v>
      </c>
      <c r="X1516" s="53">
        <v>0.54800000000000004</v>
      </c>
      <c r="Y1516" s="53">
        <v>19.190000000000001</v>
      </c>
      <c r="Z1516" s="11">
        <f t="shared" si="3989"/>
        <v>192.6</v>
      </c>
      <c r="AA1516" s="11">
        <f t="shared" si="3990"/>
        <v>10</v>
      </c>
      <c r="AB1516" s="53">
        <f t="shared" si="3991"/>
        <v>0.21711747694759753</v>
      </c>
      <c r="AC1516" s="63" t="s">
        <v>204</v>
      </c>
    </row>
    <row r="1517" spans="1:46">
      <c r="A1517" s="11">
        <v>1517</v>
      </c>
      <c r="B1517" s="57">
        <v>44937</v>
      </c>
      <c r="C1517" s="54">
        <v>0.4861111111111111</v>
      </c>
      <c r="D1517" s="53">
        <v>17.7</v>
      </c>
      <c r="E1517" s="53">
        <v>14.1</v>
      </c>
      <c r="F1517" s="53">
        <v>0</v>
      </c>
      <c r="G1517" s="53">
        <v>10.6</v>
      </c>
      <c r="H1517" s="53">
        <v>0.32500000000000001</v>
      </c>
      <c r="I1517" s="53">
        <v>2.1</v>
      </c>
      <c r="J1517" s="53" t="s">
        <v>154</v>
      </c>
      <c r="K1517" s="53">
        <v>2.1</v>
      </c>
      <c r="L1517" s="53" t="s">
        <v>154</v>
      </c>
      <c r="M1517" s="54">
        <v>0.4861111111111111</v>
      </c>
      <c r="N1517" s="53">
        <v>3.5</v>
      </c>
      <c r="O1517" s="53" t="s">
        <v>154</v>
      </c>
      <c r="P1517" s="54">
        <v>0.48056712962962966</v>
      </c>
      <c r="Q1517" s="53">
        <v>2.8</v>
      </c>
      <c r="R1517" s="53" t="s">
        <v>154</v>
      </c>
      <c r="S1517" s="53">
        <v>0.7</v>
      </c>
      <c r="T1517" s="53">
        <v>57.9</v>
      </c>
      <c r="U1517" s="53">
        <v>1095</v>
      </c>
      <c r="V1517" s="53">
        <v>655432</v>
      </c>
      <c r="W1517" s="53">
        <v>1092</v>
      </c>
      <c r="X1517" s="53">
        <v>0.54800000000000004</v>
      </c>
      <c r="Y1517" s="53">
        <v>19.170000000000002</v>
      </c>
      <c r="Z1517" s="11">
        <f t="shared" si="3989"/>
        <v>195.00000000000003</v>
      </c>
      <c r="AA1517" s="11">
        <f t="shared" si="3990"/>
        <v>10</v>
      </c>
      <c r="AB1517" s="53">
        <f t="shared" si="3991"/>
        <v>0.21711747694759753</v>
      </c>
      <c r="AC1517" s="63" t="s">
        <v>204</v>
      </c>
    </row>
    <row r="1518" spans="1:46">
      <c r="A1518" s="11">
        <v>1518</v>
      </c>
      <c r="B1518" s="57">
        <v>44937</v>
      </c>
      <c r="C1518" s="54">
        <v>0.49305555555555558</v>
      </c>
      <c r="D1518" s="53">
        <v>17.7</v>
      </c>
      <c r="E1518" s="53">
        <v>14.1</v>
      </c>
      <c r="F1518" s="53">
        <v>0</v>
      </c>
      <c r="G1518" s="53">
        <v>10.4</v>
      </c>
      <c r="H1518" s="53">
        <v>0.32700000000000001</v>
      </c>
      <c r="I1518" s="53">
        <v>1.9</v>
      </c>
      <c r="J1518" s="53" t="s">
        <v>161</v>
      </c>
      <c r="K1518" s="53">
        <v>2.2000000000000002</v>
      </c>
      <c r="L1518" s="53" t="s">
        <v>154</v>
      </c>
      <c r="M1518" s="54">
        <v>0.48620370370370369</v>
      </c>
      <c r="N1518" s="53">
        <v>3.5</v>
      </c>
      <c r="O1518" s="53" t="s">
        <v>154</v>
      </c>
      <c r="P1518" s="54">
        <v>0.4924074074074074</v>
      </c>
      <c r="Q1518" s="53">
        <v>2</v>
      </c>
      <c r="R1518" s="53" t="s">
        <v>161</v>
      </c>
      <c r="S1518" s="53">
        <v>0.6</v>
      </c>
      <c r="T1518" s="53">
        <v>56.6</v>
      </c>
      <c r="U1518" s="53">
        <v>1104</v>
      </c>
      <c r="V1518" s="53">
        <v>659207</v>
      </c>
      <c r="W1518" s="53">
        <v>1099</v>
      </c>
      <c r="X1518" s="53">
        <v>0.54800000000000004</v>
      </c>
      <c r="Y1518" s="53">
        <v>19.170000000000002</v>
      </c>
      <c r="Z1518" s="11">
        <f t="shared" si="3989"/>
        <v>196.20000000000002</v>
      </c>
      <c r="AA1518" s="11">
        <f t="shared" si="3990"/>
        <v>10</v>
      </c>
      <c r="AB1518" s="53">
        <f t="shared" si="3991"/>
        <v>0.21711747694759753</v>
      </c>
      <c r="AC1518" s="63" t="s">
        <v>204</v>
      </c>
    </row>
    <row r="1519" spans="1:46">
      <c r="A1519" s="11">
        <v>1519</v>
      </c>
      <c r="B1519" s="57">
        <v>44937</v>
      </c>
      <c r="C1519" s="54">
        <v>0.5</v>
      </c>
      <c r="D1519" s="53">
        <v>17.8</v>
      </c>
      <c r="E1519" s="53">
        <v>14.1</v>
      </c>
      <c r="F1519" s="53">
        <v>0</v>
      </c>
      <c r="G1519" s="53">
        <v>10.5</v>
      </c>
      <c r="H1519" s="53">
        <v>0.32800000000000001</v>
      </c>
      <c r="I1519" s="53">
        <v>2.4</v>
      </c>
      <c r="J1519" s="53" t="s">
        <v>161</v>
      </c>
      <c r="K1519" s="53">
        <v>2.6</v>
      </c>
      <c r="L1519" s="53" t="s">
        <v>161</v>
      </c>
      <c r="M1519" s="54">
        <v>0.49893518518518515</v>
      </c>
      <c r="N1519" s="53">
        <v>4</v>
      </c>
      <c r="O1519" s="53" t="s">
        <v>161</v>
      </c>
      <c r="P1519" s="54">
        <v>0.49756944444444445</v>
      </c>
      <c r="Q1519" s="53">
        <v>1.1000000000000001</v>
      </c>
      <c r="R1519" s="53" t="s">
        <v>161</v>
      </c>
      <c r="S1519" s="53">
        <v>0.7</v>
      </c>
      <c r="T1519" s="53">
        <v>58.7</v>
      </c>
      <c r="U1519" s="53">
        <v>1109</v>
      </c>
      <c r="V1519" s="53">
        <v>663243</v>
      </c>
      <c r="W1519" s="53">
        <v>1105</v>
      </c>
      <c r="X1519" s="53">
        <v>0.54800000000000004</v>
      </c>
      <c r="Y1519" s="53">
        <v>19.18</v>
      </c>
      <c r="Z1519" s="11">
        <f t="shared" si="3989"/>
        <v>196.8</v>
      </c>
      <c r="AA1519" s="11">
        <f t="shared" si="3990"/>
        <v>10</v>
      </c>
      <c r="AB1519" s="53">
        <f t="shared" si="3991"/>
        <v>0.21711747694759753</v>
      </c>
      <c r="AC1519" s="63" t="s">
        <v>204</v>
      </c>
      <c r="AE1519" s="11">
        <f t="shared" ref="AE1519" si="4088">SUM(F1519:F1524)</f>
        <v>0</v>
      </c>
      <c r="AF1519" s="11">
        <f t="shared" ref="AF1519" si="4089">AVERAGE(AB1519:AB1524)</f>
        <v>0.2171174769475975</v>
      </c>
      <c r="AG1519" s="11">
        <f t="shared" ref="AG1519" si="4090">AVERAGE(G1519:G1524)</f>
        <v>11.266666666666666</v>
      </c>
      <c r="AH1519" s="11" t="e">
        <f t="shared" ref="AH1519" si="4091">AVERAGE(AC1519:AC1524)</f>
        <v>#DIV/0!</v>
      </c>
      <c r="AI1519" s="11">
        <f t="shared" ref="AI1519" si="4092">AVERAGE(T1519:T1524)</f>
        <v>58.533333333333331</v>
      </c>
      <c r="AJ1519" s="11">
        <f t="shared" ref="AJ1519" si="4093">SUMIF(H1519:H1524,"&gt;0",H1519:H1524)</f>
        <v>1.9450000000000001</v>
      </c>
      <c r="AK1519" s="17">
        <f t="shared" ref="AK1519" si="4094">SUM(AA1519:AA1524)/60</f>
        <v>1</v>
      </c>
      <c r="AL1519" s="17">
        <f t="shared" ref="AL1519" si="4095">SUM(V1519:V1524)</f>
        <v>3936560</v>
      </c>
      <c r="AM1519" s="17">
        <f t="shared" ref="AM1519" si="4096">AVERAGE(W1519:W1524)</f>
        <v>1093.5</v>
      </c>
      <c r="AN1519" s="11">
        <f t="shared" ref="AN1519" si="4097">AVERAGE(I1519:I1524)</f>
        <v>2.4166666666666665</v>
      </c>
      <c r="AO1519" s="11">
        <f t="shared" ref="AO1519" si="4098">MAX(K1519:K1524)</f>
        <v>3.1</v>
      </c>
      <c r="AP1519" s="13" t="str">
        <f t="shared" ref="AP1519" ca="1" si="4099">INDIRECT(ADDRESS(MATCH(AO1519,K1519:K1524,0)+A1519-1,12))</f>
        <v>WSW</v>
      </c>
      <c r="AQ1519" s="13">
        <f t="shared" ref="AQ1519" ca="1" si="4100">INDIRECT(ADDRESS(MATCH(AO1519,K1519:K1524,0)+A1519-1,13))</f>
        <v>0.53212962962962962</v>
      </c>
      <c r="AR1519" s="11">
        <f t="shared" ref="AR1519" si="4101">MAX(N1519:N1524)</f>
        <v>4.3</v>
      </c>
      <c r="AS1519" s="13" t="str">
        <f t="shared" ref="AS1519" ca="1" si="4102">INDIRECT(ADDRESS(MATCH(AR1519,N1519:N1524,0)+A1519-1,15))</f>
        <v>W</v>
      </c>
      <c r="AT1519" s="13">
        <f t="shared" ref="AT1519" ca="1" si="4103">INDIRECT(ADDRESS(MATCH(AR1519,N1519:N1524,0)+A1519-1,16))</f>
        <v>0.53158564814814813</v>
      </c>
    </row>
    <row r="1520" spans="1:46">
      <c r="A1520" s="11">
        <v>1520</v>
      </c>
      <c r="B1520" s="57">
        <v>44937</v>
      </c>
      <c r="C1520" s="54">
        <v>0.50694444444444442</v>
      </c>
      <c r="D1520" s="53">
        <v>17.7</v>
      </c>
      <c r="E1520" s="53">
        <v>14.1</v>
      </c>
      <c r="F1520" s="53">
        <v>0</v>
      </c>
      <c r="G1520" s="53">
        <v>11.3</v>
      </c>
      <c r="H1520" s="53">
        <v>0.32900000000000001</v>
      </c>
      <c r="I1520" s="53">
        <v>2</v>
      </c>
      <c r="J1520" s="53" t="s">
        <v>161</v>
      </c>
      <c r="K1520" s="53">
        <v>2.4</v>
      </c>
      <c r="L1520" s="53" t="s">
        <v>161</v>
      </c>
      <c r="M1520" s="54">
        <v>0.5003819444444445</v>
      </c>
      <c r="N1520" s="53">
        <v>3.7</v>
      </c>
      <c r="O1520" s="53" t="s">
        <v>161</v>
      </c>
      <c r="P1520" s="54">
        <v>0.50112268518518521</v>
      </c>
      <c r="Q1520" s="53">
        <v>2.5</v>
      </c>
      <c r="R1520" s="53" t="s">
        <v>161</v>
      </c>
      <c r="S1520" s="53">
        <v>0.7</v>
      </c>
      <c r="T1520" s="53">
        <v>58.9</v>
      </c>
      <c r="U1520" s="53">
        <v>1101</v>
      </c>
      <c r="V1520" s="53">
        <v>663128</v>
      </c>
      <c r="W1520" s="53">
        <v>1105</v>
      </c>
      <c r="X1520" s="53">
        <v>0.54800000000000004</v>
      </c>
      <c r="Y1520" s="53">
        <v>19.170000000000002</v>
      </c>
      <c r="Z1520" s="11">
        <f t="shared" si="3989"/>
        <v>197.40000000000003</v>
      </c>
      <c r="AA1520" s="11">
        <f t="shared" si="3990"/>
        <v>10</v>
      </c>
      <c r="AB1520" s="53">
        <f t="shared" si="3991"/>
        <v>0.21711747694759753</v>
      </c>
      <c r="AC1520" s="63" t="s">
        <v>204</v>
      </c>
    </row>
    <row r="1521" spans="1:46">
      <c r="A1521" s="11">
        <v>1521</v>
      </c>
      <c r="B1521" s="57">
        <v>44937</v>
      </c>
      <c r="C1521" s="54">
        <v>0.51388888888888895</v>
      </c>
      <c r="D1521" s="53">
        <v>17.7</v>
      </c>
      <c r="E1521" s="53">
        <v>14.1</v>
      </c>
      <c r="F1521" s="53">
        <v>0</v>
      </c>
      <c r="G1521" s="53">
        <v>11</v>
      </c>
      <c r="H1521" s="53">
        <v>0.32500000000000001</v>
      </c>
      <c r="I1521" s="53">
        <v>2.2000000000000002</v>
      </c>
      <c r="J1521" s="53" t="s">
        <v>154</v>
      </c>
      <c r="K1521" s="53">
        <v>2.2000000000000002</v>
      </c>
      <c r="L1521" s="53" t="s">
        <v>154</v>
      </c>
      <c r="M1521" s="54">
        <v>0.51388888888888895</v>
      </c>
      <c r="N1521" s="53">
        <v>3.8</v>
      </c>
      <c r="O1521" s="53" t="s">
        <v>154</v>
      </c>
      <c r="P1521" s="54">
        <v>0.51314814814814813</v>
      </c>
      <c r="Q1521" s="53">
        <v>3.7</v>
      </c>
      <c r="R1521" s="53" t="s">
        <v>158</v>
      </c>
      <c r="S1521" s="53">
        <v>0.7</v>
      </c>
      <c r="T1521" s="53">
        <v>59.8</v>
      </c>
      <c r="U1521" s="53">
        <v>1092</v>
      </c>
      <c r="V1521" s="53">
        <v>657929</v>
      </c>
      <c r="W1521" s="53">
        <v>1097</v>
      </c>
      <c r="X1521" s="53">
        <v>0.54800000000000004</v>
      </c>
      <c r="Y1521" s="53">
        <v>19.13</v>
      </c>
      <c r="Z1521" s="11">
        <f t="shared" si="3989"/>
        <v>195.00000000000003</v>
      </c>
      <c r="AA1521" s="11">
        <f t="shared" si="3990"/>
        <v>10</v>
      </c>
      <c r="AB1521" s="53">
        <f t="shared" si="3991"/>
        <v>0.21711747694759753</v>
      </c>
      <c r="AC1521" s="63" t="s">
        <v>204</v>
      </c>
    </row>
    <row r="1522" spans="1:46">
      <c r="A1522" s="11">
        <v>1522</v>
      </c>
      <c r="B1522" s="57">
        <v>44937</v>
      </c>
      <c r="C1522" s="54">
        <v>0.52083333333333337</v>
      </c>
      <c r="D1522" s="53">
        <v>17.7</v>
      </c>
      <c r="E1522" s="53">
        <v>14</v>
      </c>
      <c r="F1522" s="53">
        <v>0</v>
      </c>
      <c r="G1522" s="53">
        <v>11.3</v>
      </c>
      <c r="H1522" s="53">
        <v>0.32300000000000001</v>
      </c>
      <c r="I1522" s="53">
        <v>2.2999999999999998</v>
      </c>
      <c r="J1522" s="53" t="s">
        <v>154</v>
      </c>
      <c r="K1522" s="53">
        <v>2.5</v>
      </c>
      <c r="L1522" s="53" t="s">
        <v>154</v>
      </c>
      <c r="M1522" s="54">
        <v>0.5195833333333334</v>
      </c>
      <c r="N1522" s="53">
        <v>4.0999999999999996</v>
      </c>
      <c r="O1522" s="53" t="s">
        <v>158</v>
      </c>
      <c r="P1522" s="54">
        <v>0.51401620370370371</v>
      </c>
      <c r="Q1522" s="53">
        <v>1.2</v>
      </c>
      <c r="R1522" s="53" t="s">
        <v>161</v>
      </c>
      <c r="S1522" s="53">
        <v>0.7</v>
      </c>
      <c r="T1522" s="53">
        <v>60.1</v>
      </c>
      <c r="U1522" s="53">
        <v>1089</v>
      </c>
      <c r="V1522" s="53">
        <v>656847</v>
      </c>
      <c r="W1522" s="53">
        <v>1095</v>
      </c>
      <c r="X1522" s="53">
        <v>0.54800000000000004</v>
      </c>
      <c r="Y1522" s="53">
        <v>19.14</v>
      </c>
      <c r="Z1522" s="11">
        <f t="shared" si="3989"/>
        <v>193.80000000000004</v>
      </c>
      <c r="AA1522" s="11">
        <f t="shared" si="3990"/>
        <v>10</v>
      </c>
      <c r="AB1522" s="53">
        <f t="shared" si="3991"/>
        <v>0.21711747694759753</v>
      </c>
      <c r="AC1522" s="63" t="s">
        <v>204</v>
      </c>
    </row>
    <row r="1523" spans="1:46">
      <c r="A1523" s="11">
        <v>1523</v>
      </c>
      <c r="B1523" s="57">
        <v>44937</v>
      </c>
      <c r="C1523" s="54">
        <v>0.52777777777777779</v>
      </c>
      <c r="D1523" s="53">
        <v>17.600000000000001</v>
      </c>
      <c r="E1523" s="53">
        <v>14.1</v>
      </c>
      <c r="F1523" s="53">
        <v>0</v>
      </c>
      <c r="G1523" s="53">
        <v>11.6</v>
      </c>
      <c r="H1523" s="53">
        <v>0.32200000000000001</v>
      </c>
      <c r="I1523" s="53">
        <v>2.6</v>
      </c>
      <c r="J1523" s="53" t="s">
        <v>161</v>
      </c>
      <c r="K1523" s="53">
        <v>2.6</v>
      </c>
      <c r="L1523" s="53" t="s">
        <v>161</v>
      </c>
      <c r="M1523" s="54">
        <v>0.52777777777777779</v>
      </c>
      <c r="N1523" s="53">
        <v>4.0999999999999996</v>
      </c>
      <c r="O1523" s="53" t="s">
        <v>160</v>
      </c>
      <c r="P1523" s="54">
        <v>0.52577546296296296</v>
      </c>
      <c r="Q1523" s="53">
        <v>2.7</v>
      </c>
      <c r="R1523" s="53" t="s">
        <v>161</v>
      </c>
      <c r="S1523" s="53">
        <v>0.7</v>
      </c>
      <c r="T1523" s="53">
        <v>58.2</v>
      </c>
      <c r="U1523" s="53">
        <v>1084</v>
      </c>
      <c r="V1523" s="53">
        <v>652048</v>
      </c>
      <c r="W1523" s="53">
        <v>1087</v>
      </c>
      <c r="X1523" s="53">
        <v>0.54800000000000004</v>
      </c>
      <c r="Y1523" s="53">
        <v>19.16</v>
      </c>
      <c r="Z1523" s="11">
        <f t="shared" si="3989"/>
        <v>193.20000000000002</v>
      </c>
      <c r="AA1523" s="11">
        <f t="shared" si="3990"/>
        <v>10</v>
      </c>
      <c r="AB1523" s="53">
        <f t="shared" si="3991"/>
        <v>0.21711747694759753</v>
      </c>
      <c r="AC1523" s="63" t="s">
        <v>204</v>
      </c>
    </row>
    <row r="1524" spans="1:46">
      <c r="A1524" s="11">
        <v>1524</v>
      </c>
      <c r="B1524" s="57">
        <v>44937</v>
      </c>
      <c r="C1524" s="54">
        <v>0.53472222222222221</v>
      </c>
      <c r="D1524" s="53">
        <v>17.5</v>
      </c>
      <c r="E1524" s="53">
        <v>14</v>
      </c>
      <c r="F1524" s="53">
        <v>0</v>
      </c>
      <c r="G1524" s="53">
        <v>11.9</v>
      </c>
      <c r="H1524" s="53">
        <v>0.318</v>
      </c>
      <c r="I1524" s="53">
        <v>3</v>
      </c>
      <c r="J1524" s="53" t="s">
        <v>161</v>
      </c>
      <c r="K1524" s="53">
        <v>3.1</v>
      </c>
      <c r="L1524" s="53" t="s">
        <v>161</v>
      </c>
      <c r="M1524" s="54">
        <v>0.53212962962962962</v>
      </c>
      <c r="N1524" s="53">
        <v>4.3</v>
      </c>
      <c r="O1524" s="53" t="s">
        <v>154</v>
      </c>
      <c r="P1524" s="54">
        <v>0.53158564814814813</v>
      </c>
      <c r="Q1524" s="53">
        <v>2.7</v>
      </c>
      <c r="R1524" s="53" t="s">
        <v>161</v>
      </c>
      <c r="S1524" s="53">
        <v>0.5</v>
      </c>
      <c r="T1524" s="53">
        <v>55.5</v>
      </c>
      <c r="U1524" s="53">
        <v>1061</v>
      </c>
      <c r="V1524" s="53">
        <v>643365</v>
      </c>
      <c r="W1524" s="53">
        <v>1072</v>
      </c>
      <c r="X1524" s="53">
        <v>0.54800000000000004</v>
      </c>
      <c r="Y1524" s="53">
        <v>19.12</v>
      </c>
      <c r="Z1524" s="11">
        <f t="shared" si="3989"/>
        <v>190.8</v>
      </c>
      <c r="AA1524" s="11">
        <f t="shared" si="3990"/>
        <v>10</v>
      </c>
      <c r="AB1524" s="53">
        <f t="shared" si="3991"/>
        <v>0.21711747694759753</v>
      </c>
      <c r="AC1524" s="63" t="s">
        <v>204</v>
      </c>
    </row>
    <row r="1525" spans="1:46">
      <c r="A1525" s="11">
        <v>1525</v>
      </c>
      <c r="B1525" s="57">
        <v>44937</v>
      </c>
      <c r="C1525" s="54">
        <v>0.54166666666666663</v>
      </c>
      <c r="D1525" s="53">
        <v>17.399999999999999</v>
      </c>
      <c r="E1525" s="53">
        <v>14</v>
      </c>
      <c r="F1525" s="53">
        <v>0</v>
      </c>
      <c r="G1525" s="53">
        <v>12.2</v>
      </c>
      <c r="H1525" s="53">
        <v>0.315</v>
      </c>
      <c r="I1525" s="53">
        <v>2.9</v>
      </c>
      <c r="J1525" s="53" t="s">
        <v>161</v>
      </c>
      <c r="K1525" s="53">
        <v>3.2</v>
      </c>
      <c r="L1525" s="53" t="s">
        <v>161</v>
      </c>
      <c r="M1525" s="54">
        <v>0.53791666666666671</v>
      </c>
      <c r="N1525" s="53">
        <v>4.5999999999999996</v>
      </c>
      <c r="O1525" s="53" t="s">
        <v>154</v>
      </c>
      <c r="P1525" s="54">
        <v>0.53682870370370372</v>
      </c>
      <c r="Q1525" s="53">
        <v>3.2</v>
      </c>
      <c r="R1525" s="53" t="s">
        <v>161</v>
      </c>
      <c r="S1525" s="53">
        <v>0.7</v>
      </c>
      <c r="T1525" s="53">
        <v>58.8</v>
      </c>
      <c r="U1525" s="53">
        <v>1055</v>
      </c>
      <c r="V1525" s="53">
        <v>635706</v>
      </c>
      <c r="W1525" s="53">
        <v>1060</v>
      </c>
      <c r="X1525" s="53">
        <v>0.54800000000000004</v>
      </c>
      <c r="Y1525" s="53">
        <v>19.12</v>
      </c>
      <c r="Z1525" s="11">
        <f t="shared" si="3989"/>
        <v>189.00000000000003</v>
      </c>
      <c r="AA1525" s="11">
        <f t="shared" si="3990"/>
        <v>10</v>
      </c>
      <c r="AB1525" s="53">
        <f t="shared" si="3991"/>
        <v>0.21711747694759753</v>
      </c>
      <c r="AC1525" s="63" t="s">
        <v>204</v>
      </c>
      <c r="AE1525" s="11">
        <f t="shared" ref="AE1525" si="4104">SUM(F1525:F1530)</f>
        <v>0</v>
      </c>
      <c r="AF1525" s="11">
        <f t="shared" ref="AF1525" si="4105">AVERAGE(AB1525:AB1530)</f>
        <v>0.2169433327382165</v>
      </c>
      <c r="AG1525" s="11">
        <f t="shared" ref="AG1525" si="4106">AVERAGE(G1525:G1530)</f>
        <v>13.583333333333334</v>
      </c>
      <c r="AH1525" s="11" t="e">
        <f t="shared" ref="AH1525" si="4107">AVERAGE(AC1525:AC1530)</f>
        <v>#DIV/0!</v>
      </c>
      <c r="AI1525" s="11">
        <f t="shared" ref="AI1525" si="4108">AVERAGE(T1525:T1530)</f>
        <v>46.716666666666661</v>
      </c>
      <c r="AJ1525" s="11">
        <f t="shared" ref="AJ1525" si="4109">SUMIF(H1525:H1530,"&gt;0",H1525:H1530)</f>
        <v>1.776</v>
      </c>
      <c r="AK1525" s="17">
        <f t="shared" ref="AK1525" si="4110">SUM(AA1525:AA1530)/60</f>
        <v>1</v>
      </c>
      <c r="AL1525" s="17">
        <f t="shared" ref="AL1525" si="4111">SUM(V1525:V1530)</f>
        <v>3628356</v>
      </c>
      <c r="AM1525" s="17">
        <f t="shared" ref="AM1525" si="4112">AVERAGE(W1525:W1530)</f>
        <v>1008</v>
      </c>
      <c r="AN1525" s="11">
        <f t="shared" ref="AN1525" si="4113">AVERAGE(I1525:I1530)</f>
        <v>2.7333333333333338</v>
      </c>
      <c r="AO1525" s="11">
        <f t="shared" ref="AO1525" si="4114">MAX(K1525:K1530)</f>
        <v>3.2</v>
      </c>
      <c r="AP1525" s="13" t="str">
        <f t="shared" ref="AP1525" ca="1" si="4115">INDIRECT(ADDRESS(MATCH(AO1525,K1525:K1530,0)+A1525-1,12))</f>
        <v>WSW</v>
      </c>
      <c r="AQ1525" s="13">
        <f t="shared" ref="AQ1525" ca="1" si="4116">INDIRECT(ADDRESS(MATCH(AO1525,K1525:K1530,0)+A1525-1,13))</f>
        <v>0.53791666666666671</v>
      </c>
      <c r="AR1525" s="11">
        <f t="shared" ref="AR1525" si="4117">MAX(N1525:N1530)</f>
        <v>6</v>
      </c>
      <c r="AS1525" s="13" t="str">
        <f t="shared" ref="AS1525" ca="1" si="4118">INDIRECT(ADDRESS(MATCH(AR1525,N1525:N1530,0)+A1525-1,15))</f>
        <v>SW</v>
      </c>
      <c r="AT1525" s="13">
        <f t="shared" ref="AT1525" ca="1" si="4119">INDIRECT(ADDRESS(MATCH(AR1525,N1525:N1530,0)+A1525-1,16))</f>
        <v>0.56177083333333333</v>
      </c>
    </row>
    <row r="1526" spans="1:46">
      <c r="A1526" s="11">
        <v>1526</v>
      </c>
      <c r="B1526" s="57">
        <v>44937</v>
      </c>
      <c r="C1526" s="54">
        <v>0.54861111111111105</v>
      </c>
      <c r="D1526" s="53">
        <v>17.2</v>
      </c>
      <c r="E1526" s="53">
        <v>14.1</v>
      </c>
      <c r="F1526" s="53">
        <v>0</v>
      </c>
      <c r="G1526" s="53">
        <v>12.8</v>
      </c>
      <c r="H1526" s="53">
        <v>0.312</v>
      </c>
      <c r="I1526" s="53">
        <v>2.5</v>
      </c>
      <c r="J1526" s="53" t="s">
        <v>161</v>
      </c>
      <c r="K1526" s="53">
        <v>2.9</v>
      </c>
      <c r="L1526" s="53" t="s">
        <v>161</v>
      </c>
      <c r="M1526" s="54">
        <v>0.54171296296296301</v>
      </c>
      <c r="N1526" s="53">
        <v>3.7</v>
      </c>
      <c r="O1526" s="53" t="s">
        <v>160</v>
      </c>
      <c r="P1526" s="54">
        <v>0.54467592592592595</v>
      </c>
      <c r="Q1526" s="53">
        <v>3.1</v>
      </c>
      <c r="R1526" s="53" t="s">
        <v>160</v>
      </c>
      <c r="S1526" s="53">
        <v>0.6</v>
      </c>
      <c r="T1526" s="53">
        <v>53.4</v>
      </c>
      <c r="U1526" s="53">
        <v>1046</v>
      </c>
      <c r="V1526" s="53">
        <v>629356</v>
      </c>
      <c r="W1526" s="53">
        <v>1049</v>
      </c>
      <c r="X1526" s="53">
        <v>0.54800000000000004</v>
      </c>
      <c r="Y1526" s="53">
        <v>19.13</v>
      </c>
      <c r="Z1526" s="11">
        <f t="shared" si="3989"/>
        <v>187.20000000000002</v>
      </c>
      <c r="AA1526" s="11">
        <f t="shared" si="3990"/>
        <v>10</v>
      </c>
      <c r="AB1526" s="53">
        <f t="shared" si="3991"/>
        <v>0.21711747694759753</v>
      </c>
      <c r="AC1526" s="63" t="s">
        <v>204</v>
      </c>
    </row>
    <row r="1527" spans="1:46">
      <c r="A1527" s="11">
        <v>1527</v>
      </c>
      <c r="B1527" s="57">
        <v>44937</v>
      </c>
      <c r="C1527" s="54">
        <v>0.55555555555555558</v>
      </c>
      <c r="D1527" s="53">
        <v>17.2</v>
      </c>
      <c r="E1527" s="53">
        <v>14</v>
      </c>
      <c r="F1527" s="53">
        <v>0</v>
      </c>
      <c r="G1527" s="53">
        <v>13.1</v>
      </c>
      <c r="H1527" s="53">
        <v>0.30199999999999999</v>
      </c>
      <c r="I1527" s="53">
        <v>2.4</v>
      </c>
      <c r="J1527" s="53" t="s">
        <v>160</v>
      </c>
      <c r="K1527" s="53">
        <v>2.6</v>
      </c>
      <c r="L1527" s="53" t="s">
        <v>160</v>
      </c>
      <c r="M1527" s="54">
        <v>0.55114583333333333</v>
      </c>
      <c r="N1527" s="53">
        <v>4.7</v>
      </c>
      <c r="O1527" s="53" t="s">
        <v>160</v>
      </c>
      <c r="P1527" s="54">
        <v>0.5488425925925926</v>
      </c>
      <c r="Q1527" s="53">
        <v>1.1000000000000001</v>
      </c>
      <c r="R1527" s="53" t="s">
        <v>156</v>
      </c>
      <c r="S1527" s="53">
        <v>0.7</v>
      </c>
      <c r="T1527" s="53">
        <v>47.9</v>
      </c>
      <c r="U1527" s="53">
        <v>1007</v>
      </c>
      <c r="V1527" s="53">
        <v>615946</v>
      </c>
      <c r="W1527" s="53">
        <v>1027</v>
      </c>
      <c r="X1527" s="53">
        <v>0.54800000000000004</v>
      </c>
      <c r="Y1527" s="53">
        <v>19.11</v>
      </c>
      <c r="Z1527" s="11">
        <f t="shared" si="3989"/>
        <v>181.2</v>
      </c>
      <c r="AA1527" s="11">
        <f t="shared" si="3990"/>
        <v>10</v>
      </c>
      <c r="AB1527" s="53">
        <f t="shared" si="3991"/>
        <v>0.21711747694759753</v>
      </c>
      <c r="AC1527" s="63" t="s">
        <v>204</v>
      </c>
    </row>
    <row r="1528" spans="1:46">
      <c r="A1528" s="11">
        <v>1528</v>
      </c>
      <c r="B1528" s="57">
        <v>44937</v>
      </c>
      <c r="C1528" s="54">
        <v>0.5625</v>
      </c>
      <c r="D1528" s="53">
        <v>17.3</v>
      </c>
      <c r="E1528" s="53">
        <v>14</v>
      </c>
      <c r="F1528" s="53">
        <v>0</v>
      </c>
      <c r="G1528" s="53">
        <v>14.4</v>
      </c>
      <c r="H1528" s="53">
        <v>0.29299999999999998</v>
      </c>
      <c r="I1528" s="53">
        <v>2.8</v>
      </c>
      <c r="J1528" s="53" t="s">
        <v>156</v>
      </c>
      <c r="K1528" s="53">
        <v>2.8</v>
      </c>
      <c r="L1528" s="53" t="s">
        <v>156</v>
      </c>
      <c r="M1528" s="54">
        <v>0.5625</v>
      </c>
      <c r="N1528" s="53">
        <v>6</v>
      </c>
      <c r="O1528" s="53" t="s">
        <v>160</v>
      </c>
      <c r="P1528" s="54">
        <v>0.56177083333333333</v>
      </c>
      <c r="Q1528" s="53">
        <v>2.7</v>
      </c>
      <c r="R1528" s="53" t="s">
        <v>156</v>
      </c>
      <c r="S1528" s="53">
        <v>1</v>
      </c>
      <c r="T1528" s="53">
        <v>37</v>
      </c>
      <c r="U1528" s="53">
        <v>992</v>
      </c>
      <c r="V1528" s="53">
        <v>601461</v>
      </c>
      <c r="W1528" s="53">
        <v>1002</v>
      </c>
      <c r="X1528" s="53">
        <v>0.54800000000000004</v>
      </c>
      <c r="Y1528" s="53">
        <v>19.100000000000001</v>
      </c>
      <c r="Z1528" s="11">
        <f t="shared" si="3989"/>
        <v>175.79999999999998</v>
      </c>
      <c r="AA1528" s="11">
        <f t="shared" si="3990"/>
        <v>10</v>
      </c>
      <c r="AB1528" s="53">
        <f t="shared" si="3991"/>
        <v>0.21711747694759753</v>
      </c>
      <c r="AC1528" s="63" t="s">
        <v>204</v>
      </c>
    </row>
    <row r="1529" spans="1:46">
      <c r="A1529" s="11">
        <v>1529</v>
      </c>
      <c r="B1529" s="57">
        <v>44937</v>
      </c>
      <c r="C1529" s="54">
        <v>0.56944444444444442</v>
      </c>
      <c r="D1529" s="53">
        <v>17.399999999999999</v>
      </c>
      <c r="E1529" s="53">
        <v>14</v>
      </c>
      <c r="F1529" s="53">
        <v>0</v>
      </c>
      <c r="G1529" s="53">
        <v>14.4</v>
      </c>
      <c r="H1529" s="53">
        <v>0.28199999999999997</v>
      </c>
      <c r="I1529" s="53">
        <v>2.8</v>
      </c>
      <c r="J1529" s="53" t="s">
        <v>160</v>
      </c>
      <c r="K1529" s="53">
        <v>2.9</v>
      </c>
      <c r="L1529" s="53" t="s">
        <v>156</v>
      </c>
      <c r="M1529" s="54">
        <v>0.56438657407407411</v>
      </c>
      <c r="N1529" s="53">
        <v>5.0999999999999996</v>
      </c>
      <c r="O1529" s="53" t="s">
        <v>160</v>
      </c>
      <c r="P1529" s="54">
        <v>0.56858796296296299</v>
      </c>
      <c r="Q1529" s="53">
        <v>2.2999999999999998</v>
      </c>
      <c r="R1529" s="53" t="s">
        <v>161</v>
      </c>
      <c r="S1529" s="53">
        <v>0.9</v>
      </c>
      <c r="T1529" s="53">
        <v>39.299999999999997</v>
      </c>
      <c r="U1529" s="53">
        <v>955</v>
      </c>
      <c r="V1529" s="53">
        <v>583170</v>
      </c>
      <c r="W1529" s="53">
        <v>972</v>
      </c>
      <c r="X1529" s="53">
        <v>0.54700000000000004</v>
      </c>
      <c r="Y1529" s="53">
        <v>19.07</v>
      </c>
      <c r="Z1529" s="11">
        <f t="shared" si="3989"/>
        <v>169.19999999999996</v>
      </c>
      <c r="AA1529" s="11">
        <f t="shared" si="3990"/>
        <v>10</v>
      </c>
      <c r="AB1529" s="53">
        <f t="shared" si="3991"/>
        <v>0.21659504431945437</v>
      </c>
      <c r="AC1529" s="63" t="s">
        <v>204</v>
      </c>
    </row>
    <row r="1530" spans="1:46">
      <c r="A1530" s="11">
        <v>1530</v>
      </c>
      <c r="B1530" s="57">
        <v>44937</v>
      </c>
      <c r="C1530" s="54">
        <v>0.57638888888888895</v>
      </c>
      <c r="D1530" s="53">
        <v>17.600000000000001</v>
      </c>
      <c r="E1530" s="53">
        <v>14</v>
      </c>
      <c r="F1530" s="53">
        <v>0</v>
      </c>
      <c r="G1530" s="53">
        <v>14.6</v>
      </c>
      <c r="H1530" s="53">
        <v>0.27200000000000002</v>
      </c>
      <c r="I1530" s="53">
        <v>3</v>
      </c>
      <c r="J1530" s="53" t="s">
        <v>160</v>
      </c>
      <c r="K1530" s="53">
        <v>3.2</v>
      </c>
      <c r="L1530" s="53" t="s">
        <v>160</v>
      </c>
      <c r="M1530" s="54">
        <v>0.57439814814814816</v>
      </c>
      <c r="N1530" s="53">
        <v>5.4</v>
      </c>
      <c r="O1530" s="53" t="s">
        <v>160</v>
      </c>
      <c r="P1530" s="54">
        <v>0.57605324074074071</v>
      </c>
      <c r="Q1530" s="53">
        <v>2.6</v>
      </c>
      <c r="R1530" s="53" t="s">
        <v>161</v>
      </c>
      <c r="S1530" s="53">
        <v>0.8</v>
      </c>
      <c r="T1530" s="53">
        <v>43.9</v>
      </c>
      <c r="U1530" s="53">
        <v>920</v>
      </c>
      <c r="V1530" s="53">
        <v>562717</v>
      </c>
      <c r="W1530" s="53">
        <v>938</v>
      </c>
      <c r="X1530" s="53">
        <v>0.54700000000000004</v>
      </c>
      <c r="Y1530" s="53">
        <v>19.079999999999998</v>
      </c>
      <c r="Z1530" s="11">
        <f t="shared" si="3989"/>
        <v>163.20000000000002</v>
      </c>
      <c r="AA1530" s="11">
        <f t="shared" si="3990"/>
        <v>10</v>
      </c>
      <c r="AB1530" s="53">
        <f t="shared" si="3991"/>
        <v>0.21659504431945437</v>
      </c>
      <c r="AC1530" s="63" t="s">
        <v>204</v>
      </c>
    </row>
    <row r="1531" spans="1:46">
      <c r="A1531" s="11">
        <v>1531</v>
      </c>
      <c r="B1531" s="57">
        <v>44937</v>
      </c>
      <c r="C1531" s="54">
        <v>0.58333333333333337</v>
      </c>
      <c r="D1531" s="53">
        <v>17.600000000000001</v>
      </c>
      <c r="E1531" s="53">
        <v>14</v>
      </c>
      <c r="F1531" s="53">
        <v>0</v>
      </c>
      <c r="G1531" s="53">
        <v>14.1</v>
      </c>
      <c r="H1531" s="53">
        <v>0.26</v>
      </c>
      <c r="I1531" s="53">
        <v>3</v>
      </c>
      <c r="J1531" s="53" t="s">
        <v>161</v>
      </c>
      <c r="K1531" s="53">
        <v>3.2</v>
      </c>
      <c r="L1531" s="53" t="s">
        <v>161</v>
      </c>
      <c r="M1531" s="54">
        <v>0.58013888888888887</v>
      </c>
      <c r="N1531" s="53">
        <v>5</v>
      </c>
      <c r="O1531" s="53" t="s">
        <v>161</v>
      </c>
      <c r="P1531" s="54">
        <v>0.57996527777777784</v>
      </c>
      <c r="Q1531" s="53">
        <v>2.4</v>
      </c>
      <c r="R1531" s="53" t="s">
        <v>160</v>
      </c>
      <c r="S1531" s="53">
        <v>0.8</v>
      </c>
      <c r="T1531" s="53">
        <v>52.2</v>
      </c>
      <c r="U1531" s="53">
        <v>869</v>
      </c>
      <c r="V1531" s="53">
        <v>541343</v>
      </c>
      <c r="W1531" s="53">
        <v>902</v>
      </c>
      <c r="X1531" s="53">
        <v>0.54700000000000004</v>
      </c>
      <c r="Y1531" s="53">
        <v>19.05</v>
      </c>
      <c r="Z1531" s="11">
        <f t="shared" si="3989"/>
        <v>156</v>
      </c>
      <c r="AA1531" s="11">
        <f t="shared" si="3990"/>
        <v>10</v>
      </c>
      <c r="AB1531" s="53">
        <f t="shared" si="3991"/>
        <v>0.21659504431945437</v>
      </c>
      <c r="AC1531" s="63" t="s">
        <v>204</v>
      </c>
      <c r="AE1531" s="11">
        <f t="shared" ref="AE1531" si="4120">SUM(F1531:F1536)</f>
        <v>0</v>
      </c>
      <c r="AF1531" s="11">
        <f t="shared" ref="AF1531" si="4121">AVERAGE(AB1531:AB1536)</f>
        <v>0.21659504431945439</v>
      </c>
      <c r="AG1531" s="11">
        <f t="shared" ref="AG1531" si="4122">AVERAGE(G1531:G1536)</f>
        <v>14</v>
      </c>
      <c r="AH1531" s="11" t="e">
        <f t="shared" ref="AH1531" si="4123">AVERAGE(AC1531:AC1536)</f>
        <v>#DIV/0!</v>
      </c>
      <c r="AI1531" s="11">
        <f t="shared" ref="AI1531" si="4124">AVERAGE(T1531:T1536)</f>
        <v>48.566666666666663</v>
      </c>
      <c r="AJ1531" s="11">
        <f t="shared" ref="AJ1531" si="4125">SUMIF(H1531:H1536,"&gt;0",H1531:H1536)</f>
        <v>1.3579999999999999</v>
      </c>
      <c r="AK1531" s="17">
        <f t="shared" ref="AK1531" si="4126">SUM(AA1531:AA1536)/60</f>
        <v>0.83333333333333337</v>
      </c>
      <c r="AL1531" s="17">
        <f t="shared" ref="AL1531" si="4127">SUM(V1531:V1536)</f>
        <v>2838218</v>
      </c>
      <c r="AM1531" s="17">
        <f t="shared" ref="AM1531" si="4128">AVERAGE(W1531:W1536)</f>
        <v>788.5</v>
      </c>
      <c r="AN1531" s="11">
        <f t="shared" ref="AN1531" si="4129">AVERAGE(I1531:I1536)</f>
        <v>3.4166666666666665</v>
      </c>
      <c r="AO1531" s="11">
        <f t="shared" ref="AO1531" si="4130">MAX(K1531:K1536)</f>
        <v>4</v>
      </c>
      <c r="AP1531" s="13" t="str">
        <f t="shared" ref="AP1531" ca="1" si="4131">INDIRECT(ADDRESS(MATCH(AO1531,K1531:K1536,0)+A1531-1,12))</f>
        <v>WSW</v>
      </c>
      <c r="AQ1531" s="13">
        <f t="shared" ref="AQ1531" ca="1" si="4132">INDIRECT(ADDRESS(MATCH(AO1531,K1531:K1536,0)+A1531-1,13))</f>
        <v>0.60150462962962969</v>
      </c>
      <c r="AR1531" s="11">
        <f t="shared" ref="AR1531" si="4133">MAX(N1531:N1536)</f>
        <v>6.4</v>
      </c>
      <c r="AS1531" s="13" t="str">
        <f t="shared" ref="AS1531" ca="1" si="4134">INDIRECT(ADDRESS(MATCH(AR1531,N1531:N1536,0)+A1531-1,15))</f>
        <v>W</v>
      </c>
      <c r="AT1531" s="13">
        <f t="shared" ref="AT1531" ca="1" si="4135">INDIRECT(ADDRESS(MATCH(AR1531,N1531:N1536,0)+A1531-1,16))</f>
        <v>0.58459490740740738</v>
      </c>
    </row>
    <row r="1532" spans="1:46">
      <c r="A1532" s="11">
        <v>1532</v>
      </c>
      <c r="B1532" s="57">
        <v>44937</v>
      </c>
      <c r="C1532" s="54">
        <v>0.59027777777777779</v>
      </c>
      <c r="D1532" s="53">
        <v>17.600000000000001</v>
      </c>
      <c r="E1532" s="53">
        <v>14</v>
      </c>
      <c r="F1532" s="53">
        <v>0</v>
      </c>
      <c r="G1532" s="53">
        <v>13.6</v>
      </c>
      <c r="H1532" s="53">
        <v>0.245</v>
      </c>
      <c r="I1532" s="53">
        <v>3.5</v>
      </c>
      <c r="J1532" s="53" t="s">
        <v>154</v>
      </c>
      <c r="K1532" s="53">
        <v>3.5</v>
      </c>
      <c r="L1532" s="53" t="s">
        <v>154</v>
      </c>
      <c r="M1532" s="54">
        <v>0.59027777777777779</v>
      </c>
      <c r="N1532" s="53">
        <v>6.4</v>
      </c>
      <c r="O1532" s="53" t="s">
        <v>154</v>
      </c>
      <c r="P1532" s="54">
        <v>0.58459490740740738</v>
      </c>
      <c r="Q1532" s="53">
        <v>3.9</v>
      </c>
      <c r="R1532" s="53" t="s">
        <v>154</v>
      </c>
      <c r="S1532" s="53">
        <v>0.9</v>
      </c>
      <c r="T1532" s="53">
        <v>54.2</v>
      </c>
      <c r="U1532" s="53">
        <v>827</v>
      </c>
      <c r="V1532" s="53">
        <v>511908</v>
      </c>
      <c r="W1532" s="53">
        <v>853</v>
      </c>
      <c r="X1532" s="53">
        <v>0.54700000000000004</v>
      </c>
      <c r="Y1532" s="53">
        <v>19.079999999999998</v>
      </c>
      <c r="Z1532" s="11">
        <f t="shared" si="3989"/>
        <v>147</v>
      </c>
      <c r="AA1532" s="11">
        <f t="shared" si="3990"/>
        <v>10</v>
      </c>
      <c r="AB1532" s="53">
        <f t="shared" si="3991"/>
        <v>0.21659504431945437</v>
      </c>
      <c r="AC1532" s="63" t="s">
        <v>204</v>
      </c>
    </row>
    <row r="1533" spans="1:46">
      <c r="A1533" s="11">
        <v>1533</v>
      </c>
      <c r="B1533" s="57">
        <v>44937</v>
      </c>
      <c r="C1533" s="54">
        <v>0.59722222222222221</v>
      </c>
      <c r="D1533" s="53">
        <v>17.5</v>
      </c>
      <c r="E1533" s="53">
        <v>14</v>
      </c>
      <c r="F1533" s="53">
        <v>0</v>
      </c>
      <c r="G1533" s="53">
        <v>14.1</v>
      </c>
      <c r="H1533" s="53">
        <v>0.23499999999999999</v>
      </c>
      <c r="I1533" s="53">
        <v>3.3</v>
      </c>
      <c r="J1533" s="53" t="s">
        <v>161</v>
      </c>
      <c r="K1533" s="53">
        <v>3.5</v>
      </c>
      <c r="L1533" s="53" t="s">
        <v>154</v>
      </c>
      <c r="M1533" s="54">
        <v>0.59045138888888882</v>
      </c>
      <c r="N1533" s="53">
        <v>5.5</v>
      </c>
      <c r="O1533" s="53" t="s">
        <v>161</v>
      </c>
      <c r="P1533" s="54">
        <v>0.59465277777777781</v>
      </c>
      <c r="Q1533" s="53">
        <v>3.3</v>
      </c>
      <c r="R1533" s="53" t="s">
        <v>154</v>
      </c>
      <c r="S1533" s="53">
        <v>0.9</v>
      </c>
      <c r="T1533" s="53">
        <v>45</v>
      </c>
      <c r="U1533" s="53">
        <v>796</v>
      </c>
      <c r="V1533" s="53">
        <v>489313</v>
      </c>
      <c r="W1533" s="53">
        <v>816</v>
      </c>
      <c r="X1533" s="53">
        <v>0.54700000000000004</v>
      </c>
      <c r="Y1533" s="53">
        <v>19.079999999999998</v>
      </c>
      <c r="Z1533" s="11">
        <f t="shared" si="3989"/>
        <v>141</v>
      </c>
      <c r="AA1533" s="11">
        <f t="shared" si="3990"/>
        <v>10</v>
      </c>
      <c r="AB1533" s="53">
        <f t="shared" si="3991"/>
        <v>0.21659504431945437</v>
      </c>
      <c r="AC1533" s="63" t="s">
        <v>204</v>
      </c>
    </row>
    <row r="1534" spans="1:46">
      <c r="A1534" s="11">
        <v>1534</v>
      </c>
      <c r="B1534" s="57">
        <v>44937</v>
      </c>
      <c r="C1534" s="54">
        <v>0.60416666666666663</v>
      </c>
      <c r="D1534" s="53">
        <v>17.3</v>
      </c>
      <c r="E1534" s="53">
        <v>14</v>
      </c>
      <c r="F1534" s="53">
        <v>0</v>
      </c>
      <c r="G1534" s="53">
        <v>13.8</v>
      </c>
      <c r="H1534" s="53">
        <v>0.221</v>
      </c>
      <c r="I1534" s="53">
        <v>3.8</v>
      </c>
      <c r="J1534" s="53" t="s">
        <v>161</v>
      </c>
      <c r="K1534" s="53">
        <v>4</v>
      </c>
      <c r="L1534" s="53" t="s">
        <v>161</v>
      </c>
      <c r="M1534" s="54">
        <v>0.60150462962962969</v>
      </c>
      <c r="N1534" s="53">
        <v>5.4</v>
      </c>
      <c r="O1534" s="53" t="s">
        <v>156</v>
      </c>
      <c r="P1534" s="54">
        <v>0.60108796296296296</v>
      </c>
      <c r="Q1534" s="53">
        <v>4.2</v>
      </c>
      <c r="R1534" s="53" t="s">
        <v>160</v>
      </c>
      <c r="S1534" s="53">
        <v>0.7</v>
      </c>
      <c r="T1534" s="53">
        <v>47.5</v>
      </c>
      <c r="U1534" s="53">
        <v>745</v>
      </c>
      <c r="V1534" s="53">
        <v>462417</v>
      </c>
      <c r="W1534" s="53">
        <v>771</v>
      </c>
      <c r="X1534" s="53">
        <v>0.54700000000000004</v>
      </c>
      <c r="Y1534" s="53">
        <v>19.03</v>
      </c>
      <c r="Z1534" s="11">
        <f t="shared" si="3989"/>
        <v>132.6</v>
      </c>
      <c r="AA1534" s="11">
        <f t="shared" si="3990"/>
        <v>10</v>
      </c>
      <c r="AB1534" s="53">
        <f t="shared" si="3991"/>
        <v>0.21659504431945437</v>
      </c>
      <c r="AC1534" s="63" t="s">
        <v>204</v>
      </c>
    </row>
    <row r="1535" spans="1:46">
      <c r="A1535" s="11">
        <v>1535</v>
      </c>
      <c r="B1535" s="57">
        <v>44937</v>
      </c>
      <c r="C1535" s="54">
        <v>0.61111111111111105</v>
      </c>
      <c r="D1535" s="53">
        <v>17.2</v>
      </c>
      <c r="E1535" s="53">
        <v>14</v>
      </c>
      <c r="F1535" s="53">
        <v>0</v>
      </c>
      <c r="G1535" s="53">
        <v>14.2</v>
      </c>
      <c r="H1535" s="53">
        <v>0.20699999999999999</v>
      </c>
      <c r="I1535" s="53">
        <v>3.5</v>
      </c>
      <c r="J1535" s="53" t="s">
        <v>160</v>
      </c>
      <c r="K1535" s="53">
        <v>3.9</v>
      </c>
      <c r="L1535" s="53" t="s">
        <v>161</v>
      </c>
      <c r="M1535" s="54">
        <v>0.60493055555555553</v>
      </c>
      <c r="N1535" s="53">
        <v>5.3</v>
      </c>
      <c r="O1535" s="53" t="s">
        <v>161</v>
      </c>
      <c r="P1535" s="54">
        <v>0.60630787037037037</v>
      </c>
      <c r="Q1535" s="53">
        <v>3.5</v>
      </c>
      <c r="R1535" s="53" t="s">
        <v>154</v>
      </c>
      <c r="S1535" s="53">
        <v>0.9</v>
      </c>
      <c r="T1535" s="53">
        <v>45.1</v>
      </c>
      <c r="U1535" s="53">
        <v>694</v>
      </c>
      <c r="V1535" s="53">
        <v>432519</v>
      </c>
      <c r="W1535" s="53">
        <v>721</v>
      </c>
      <c r="X1535" s="53">
        <v>0.54700000000000004</v>
      </c>
      <c r="Y1535" s="53">
        <v>19.07</v>
      </c>
      <c r="Z1535" s="11">
        <f t="shared" si="3989"/>
        <v>124.19999999999999</v>
      </c>
      <c r="AA1535" s="11">
        <f t="shared" si="3990"/>
        <v>10</v>
      </c>
      <c r="AB1535" s="53">
        <f t="shared" si="3991"/>
        <v>0.21659504431945437</v>
      </c>
      <c r="AC1535" s="63" t="s">
        <v>204</v>
      </c>
    </row>
    <row r="1536" spans="1:46">
      <c r="A1536" s="11">
        <v>1536</v>
      </c>
      <c r="B1536" s="57">
        <v>44937</v>
      </c>
      <c r="C1536" s="54">
        <v>0.61805555555555558</v>
      </c>
      <c r="D1536" s="53">
        <v>17</v>
      </c>
      <c r="E1536" s="53">
        <v>14.1</v>
      </c>
      <c r="F1536" s="53">
        <v>0</v>
      </c>
      <c r="G1536" s="53">
        <v>14.2</v>
      </c>
      <c r="H1536" s="53">
        <v>0.19</v>
      </c>
      <c r="I1536" s="53">
        <v>3.4</v>
      </c>
      <c r="J1536" s="53" t="s">
        <v>161</v>
      </c>
      <c r="K1536" s="53">
        <v>3.6</v>
      </c>
      <c r="L1536" s="53" t="s">
        <v>160</v>
      </c>
      <c r="M1536" s="54">
        <v>0.61452546296296295</v>
      </c>
      <c r="N1536" s="53">
        <v>5.6</v>
      </c>
      <c r="O1536" s="53" t="s">
        <v>161</v>
      </c>
      <c r="P1536" s="54">
        <v>0.61262731481481481</v>
      </c>
      <c r="Q1536" s="53">
        <v>3.7</v>
      </c>
      <c r="R1536" s="53" t="s">
        <v>160</v>
      </c>
      <c r="S1536" s="53">
        <v>1</v>
      </c>
      <c r="T1536" s="53">
        <v>47.4</v>
      </c>
      <c r="U1536" s="53">
        <v>642</v>
      </c>
      <c r="V1536" s="53">
        <v>400718</v>
      </c>
      <c r="W1536" s="53">
        <v>668</v>
      </c>
      <c r="X1536" s="53">
        <v>0.54700000000000004</v>
      </c>
      <c r="Y1536" s="53">
        <v>19.05</v>
      </c>
      <c r="Z1536" s="11">
        <f t="shared" si="3989"/>
        <v>114</v>
      </c>
      <c r="AA1536" s="11">
        <f t="shared" si="3990"/>
        <v>0</v>
      </c>
      <c r="AB1536" s="53">
        <f t="shared" si="3991"/>
        <v>0.21659504431945437</v>
      </c>
      <c r="AC1536" s="63" t="s">
        <v>204</v>
      </c>
    </row>
    <row r="1537" spans="1:46">
      <c r="A1537" s="11">
        <v>1537</v>
      </c>
      <c r="B1537" s="57">
        <v>44937</v>
      </c>
      <c r="C1537" s="54">
        <v>0.625</v>
      </c>
      <c r="D1537" s="53">
        <v>16.899999999999999</v>
      </c>
      <c r="E1537" s="53">
        <v>14</v>
      </c>
      <c r="F1537" s="53">
        <v>0</v>
      </c>
      <c r="G1537" s="53">
        <v>14.2</v>
      </c>
      <c r="H1537" s="53">
        <v>0.17699999999999999</v>
      </c>
      <c r="I1537" s="53">
        <v>2.8</v>
      </c>
      <c r="J1537" s="53" t="s">
        <v>160</v>
      </c>
      <c r="K1537" s="53">
        <v>3.4</v>
      </c>
      <c r="L1537" s="53" t="s">
        <v>161</v>
      </c>
      <c r="M1537" s="54">
        <v>0.61806712962962962</v>
      </c>
      <c r="N1537" s="53">
        <v>4.5999999999999996</v>
      </c>
      <c r="O1537" s="53" t="s">
        <v>161</v>
      </c>
      <c r="P1537" s="54">
        <v>0.61875000000000002</v>
      </c>
      <c r="Q1537" s="53">
        <v>1.3</v>
      </c>
      <c r="R1537" s="53" t="s">
        <v>161</v>
      </c>
      <c r="S1537" s="53">
        <v>0.8</v>
      </c>
      <c r="T1537" s="53">
        <v>48.9</v>
      </c>
      <c r="U1537" s="53">
        <v>601</v>
      </c>
      <c r="V1537" s="53">
        <v>373957</v>
      </c>
      <c r="W1537" s="53">
        <v>623</v>
      </c>
      <c r="X1537" s="53">
        <v>0.54700000000000004</v>
      </c>
      <c r="Y1537" s="53">
        <v>19.04</v>
      </c>
      <c r="Z1537" s="11">
        <f t="shared" si="3989"/>
        <v>106.19999999999999</v>
      </c>
      <c r="AA1537" s="11">
        <f t="shared" si="3990"/>
        <v>0</v>
      </c>
      <c r="AB1537" s="53">
        <f t="shared" si="3991"/>
        <v>0.21659504431945437</v>
      </c>
      <c r="AC1537" s="63" t="s">
        <v>204</v>
      </c>
      <c r="AE1537" s="11">
        <f t="shared" ref="AE1537" si="4136">SUM(F1537:F1542)</f>
        <v>0</v>
      </c>
      <c r="AF1537" s="11">
        <f t="shared" ref="AF1537" si="4137">AVERAGE(AB1537:AB1542)</f>
        <v>0.21659504431945439</v>
      </c>
      <c r="AG1537" s="11">
        <f t="shared" ref="AG1537" si="4138">AVERAGE(G1537:G1542)</f>
        <v>13.9</v>
      </c>
      <c r="AH1537" s="11" t="e">
        <f t="shared" ref="AH1537" si="4139">AVERAGE(AC1537:AC1542)</f>
        <v>#DIV/0!</v>
      </c>
      <c r="AI1537" s="11">
        <f t="shared" ref="AI1537" si="4140">AVERAGE(T1537:T1542)</f>
        <v>49.616666666666667</v>
      </c>
      <c r="AJ1537" s="11">
        <f t="shared" ref="AJ1537" si="4141">SUMIF(H1537:H1542,"&gt;0",H1537:H1542)</f>
        <v>0.80999999999999994</v>
      </c>
      <c r="AK1537" s="17">
        <f t="shared" ref="AK1537" si="4142">SUM(AA1537:AA1542)/60</f>
        <v>0</v>
      </c>
      <c r="AL1537" s="17">
        <f t="shared" ref="AL1537" si="4143">SUM(V1537:V1542)</f>
        <v>1733914</v>
      </c>
      <c r="AM1537" s="17">
        <f t="shared" ref="AM1537" si="4144">AVERAGE(W1537:W1542)</f>
        <v>481.66666666666669</v>
      </c>
      <c r="AN1537" s="11">
        <f t="shared" ref="AN1537" si="4145">AVERAGE(I1537:I1542)</f>
        <v>2.4833333333333334</v>
      </c>
      <c r="AO1537" s="11">
        <f t="shared" ref="AO1537" si="4146">MAX(K1537:K1542)</f>
        <v>3.4</v>
      </c>
      <c r="AP1537" s="13" t="str">
        <f t="shared" ref="AP1537" ca="1" si="4147">INDIRECT(ADDRESS(MATCH(AO1537,K1537:K1542,0)+A1537-1,12))</f>
        <v>WSW</v>
      </c>
      <c r="AQ1537" s="13">
        <f t="shared" ref="AQ1537" ca="1" si="4148">INDIRECT(ADDRESS(MATCH(AO1537,K1537:K1542,0)+A1537-1,13))</f>
        <v>0.61806712962962962</v>
      </c>
      <c r="AR1537" s="11">
        <f t="shared" ref="AR1537" si="4149">MAX(N1537:N1542)</f>
        <v>5.4</v>
      </c>
      <c r="AS1537" s="13" t="str">
        <f t="shared" ref="AS1537" ca="1" si="4150">INDIRECT(ADDRESS(MATCH(AR1537,N1537:N1542,0)+A1537-1,15))</f>
        <v>WSW</v>
      </c>
      <c r="AT1537" s="13">
        <f t="shared" ref="AT1537" ca="1" si="4151">INDIRECT(ADDRESS(MATCH(AR1537,N1537:N1542,0)+A1537-1,16))</f>
        <v>0.64327546296296301</v>
      </c>
    </row>
    <row r="1538" spans="1:46">
      <c r="A1538" s="11">
        <v>1538</v>
      </c>
      <c r="B1538" s="57">
        <v>44937</v>
      </c>
      <c r="C1538" s="54">
        <v>0.63194444444444442</v>
      </c>
      <c r="D1538" s="53">
        <v>16.899999999999999</v>
      </c>
      <c r="E1538" s="53">
        <v>14</v>
      </c>
      <c r="F1538" s="53">
        <v>0</v>
      </c>
      <c r="G1538" s="53">
        <v>13.8</v>
      </c>
      <c r="H1538" s="53">
        <v>0.16200000000000001</v>
      </c>
      <c r="I1538" s="53">
        <v>2.4</v>
      </c>
      <c r="J1538" s="53" t="s">
        <v>160</v>
      </c>
      <c r="K1538" s="53">
        <v>2.8</v>
      </c>
      <c r="L1538" s="53" t="s">
        <v>160</v>
      </c>
      <c r="M1538" s="54">
        <v>0.62501157407407404</v>
      </c>
      <c r="N1538" s="53">
        <v>5</v>
      </c>
      <c r="O1538" s="53" t="s">
        <v>161</v>
      </c>
      <c r="P1538" s="54">
        <v>0.62920138888888888</v>
      </c>
      <c r="Q1538" s="53">
        <v>2.1</v>
      </c>
      <c r="R1538" s="53" t="s">
        <v>160</v>
      </c>
      <c r="S1538" s="53">
        <v>0.7</v>
      </c>
      <c r="T1538" s="53">
        <v>48.5</v>
      </c>
      <c r="U1538" s="53">
        <v>542</v>
      </c>
      <c r="V1538" s="53">
        <v>343649</v>
      </c>
      <c r="W1538" s="53">
        <v>573</v>
      </c>
      <c r="X1538" s="53">
        <v>0.54700000000000004</v>
      </c>
      <c r="Y1538" s="53">
        <v>19.03</v>
      </c>
      <c r="Z1538" s="11">
        <f t="shared" si="3989"/>
        <v>97.2</v>
      </c>
      <c r="AA1538" s="11">
        <f t="shared" si="3990"/>
        <v>0</v>
      </c>
      <c r="AB1538" s="53">
        <f t="shared" si="3991"/>
        <v>0.21659504431945437</v>
      </c>
      <c r="AC1538" s="63" t="s">
        <v>204</v>
      </c>
    </row>
    <row r="1539" spans="1:46">
      <c r="A1539" s="11">
        <v>1539</v>
      </c>
      <c r="B1539" s="57">
        <v>44937</v>
      </c>
      <c r="C1539" s="54">
        <v>0.63888888888888895</v>
      </c>
      <c r="D1539" s="53">
        <v>16.899999999999999</v>
      </c>
      <c r="E1539" s="53">
        <v>14</v>
      </c>
      <c r="F1539" s="53">
        <v>0</v>
      </c>
      <c r="G1539" s="53">
        <v>14</v>
      </c>
      <c r="H1539" s="53">
        <v>0.14399999999999999</v>
      </c>
      <c r="I1539" s="53">
        <v>2.5</v>
      </c>
      <c r="J1539" s="53" t="s">
        <v>160</v>
      </c>
      <c r="K1539" s="53">
        <v>2.5</v>
      </c>
      <c r="L1539" s="53" t="s">
        <v>160</v>
      </c>
      <c r="M1539" s="54">
        <v>0.63590277777777782</v>
      </c>
      <c r="N1539" s="53">
        <v>4.4000000000000004</v>
      </c>
      <c r="O1539" s="53" t="s">
        <v>160</v>
      </c>
      <c r="P1539" s="54">
        <v>0.63282407407407404</v>
      </c>
      <c r="Q1539" s="53">
        <v>2.4</v>
      </c>
      <c r="R1539" s="53" t="s">
        <v>154</v>
      </c>
      <c r="S1539" s="53">
        <v>0.7</v>
      </c>
      <c r="T1539" s="53">
        <v>49.7</v>
      </c>
      <c r="U1539" s="53">
        <v>489</v>
      </c>
      <c r="V1539" s="53">
        <v>307962</v>
      </c>
      <c r="W1539" s="53">
        <v>513</v>
      </c>
      <c r="X1539" s="53">
        <v>0.54700000000000004</v>
      </c>
      <c r="Y1539" s="53">
        <v>19</v>
      </c>
      <c r="Z1539" s="11">
        <f t="shared" si="3989"/>
        <v>86.4</v>
      </c>
      <c r="AA1539" s="11">
        <f t="shared" si="3990"/>
        <v>0</v>
      </c>
      <c r="AB1539" s="53">
        <f t="shared" si="3991"/>
        <v>0.21659504431945437</v>
      </c>
      <c r="AC1539" s="63" t="s">
        <v>204</v>
      </c>
    </row>
    <row r="1540" spans="1:46">
      <c r="A1540" s="11">
        <v>1540</v>
      </c>
      <c r="B1540" s="57">
        <v>44937</v>
      </c>
      <c r="C1540" s="54">
        <v>0.64583333333333337</v>
      </c>
      <c r="D1540" s="53">
        <v>16.899999999999999</v>
      </c>
      <c r="E1540" s="53">
        <v>14</v>
      </c>
      <c r="F1540" s="53">
        <v>0</v>
      </c>
      <c r="G1540" s="53">
        <v>13.8</v>
      </c>
      <c r="H1540" s="53">
        <v>0.125</v>
      </c>
      <c r="I1540" s="53">
        <v>3</v>
      </c>
      <c r="J1540" s="53" t="s">
        <v>161</v>
      </c>
      <c r="K1540" s="53">
        <v>3</v>
      </c>
      <c r="L1540" s="53" t="s">
        <v>161</v>
      </c>
      <c r="M1540" s="54">
        <v>0.64583333333333337</v>
      </c>
      <c r="N1540" s="53">
        <v>5.4</v>
      </c>
      <c r="O1540" s="53" t="s">
        <v>161</v>
      </c>
      <c r="P1540" s="54">
        <v>0.64327546296296301</v>
      </c>
      <c r="Q1540" s="53">
        <v>2.9</v>
      </c>
      <c r="R1540" s="53" t="s">
        <v>160</v>
      </c>
      <c r="S1540" s="53">
        <v>0.7</v>
      </c>
      <c r="T1540" s="53">
        <v>49.4</v>
      </c>
      <c r="U1540" s="53">
        <v>427</v>
      </c>
      <c r="V1540" s="53">
        <v>269793</v>
      </c>
      <c r="W1540" s="53">
        <v>450</v>
      </c>
      <c r="X1540" s="53">
        <v>0.54700000000000004</v>
      </c>
      <c r="Y1540" s="53">
        <v>18.989999999999998</v>
      </c>
      <c r="Z1540" s="11">
        <f t="shared" si="3989"/>
        <v>75.000000000000014</v>
      </c>
      <c r="AA1540" s="11">
        <f t="shared" si="3990"/>
        <v>0</v>
      </c>
      <c r="AB1540" s="53">
        <f t="shared" si="3991"/>
        <v>0.21659504431945437</v>
      </c>
      <c r="AC1540" s="63" t="s">
        <v>204</v>
      </c>
    </row>
    <row r="1541" spans="1:46">
      <c r="A1541" s="11">
        <v>1541</v>
      </c>
      <c r="B1541" s="57">
        <v>44937</v>
      </c>
      <c r="C1541" s="54">
        <v>0.65277777777777779</v>
      </c>
      <c r="D1541" s="53">
        <v>16.8</v>
      </c>
      <c r="E1541" s="53">
        <v>14</v>
      </c>
      <c r="F1541" s="53">
        <v>0</v>
      </c>
      <c r="G1541" s="53">
        <v>13.9</v>
      </c>
      <c r="H1541" s="53">
        <v>0.109</v>
      </c>
      <c r="I1541" s="53">
        <v>1.8</v>
      </c>
      <c r="J1541" s="53" t="s">
        <v>160</v>
      </c>
      <c r="K1541" s="53">
        <v>3</v>
      </c>
      <c r="L1541" s="53" t="s">
        <v>161</v>
      </c>
      <c r="M1541" s="54">
        <v>0.64633101851851849</v>
      </c>
      <c r="N1541" s="53">
        <v>4</v>
      </c>
      <c r="O1541" s="53" t="s">
        <v>161</v>
      </c>
      <c r="P1541" s="54">
        <v>0.65266203703703707</v>
      </c>
      <c r="Q1541" s="53">
        <v>3.1</v>
      </c>
      <c r="R1541" s="53" t="s">
        <v>161</v>
      </c>
      <c r="S1541" s="53">
        <v>0.7</v>
      </c>
      <c r="T1541" s="53">
        <v>50.8</v>
      </c>
      <c r="U1541" s="53">
        <v>354</v>
      </c>
      <c r="V1541" s="53">
        <v>234799</v>
      </c>
      <c r="W1541" s="53">
        <v>391</v>
      </c>
      <c r="X1541" s="53">
        <v>0.54700000000000004</v>
      </c>
      <c r="Y1541" s="53">
        <v>18.98</v>
      </c>
      <c r="Z1541" s="11">
        <f t="shared" si="3989"/>
        <v>65.40000000000002</v>
      </c>
      <c r="AA1541" s="11">
        <f t="shared" si="3990"/>
        <v>0</v>
      </c>
      <c r="AB1541" s="53">
        <f t="shared" si="3991"/>
        <v>0.21659504431945437</v>
      </c>
      <c r="AC1541" s="63" t="s">
        <v>204</v>
      </c>
    </row>
    <row r="1542" spans="1:46">
      <c r="A1542" s="11">
        <v>1542</v>
      </c>
      <c r="B1542" s="57">
        <v>44937</v>
      </c>
      <c r="C1542" s="54">
        <v>0.65972222222222221</v>
      </c>
      <c r="D1542" s="53">
        <v>16.7</v>
      </c>
      <c r="E1542" s="53">
        <v>14</v>
      </c>
      <c r="F1542" s="53">
        <v>0</v>
      </c>
      <c r="G1542" s="53">
        <v>13.7</v>
      </c>
      <c r="H1542" s="53">
        <v>9.2999999999999999E-2</v>
      </c>
      <c r="I1542" s="53">
        <v>2.4</v>
      </c>
      <c r="J1542" s="53" t="s">
        <v>160</v>
      </c>
      <c r="K1542" s="53">
        <v>2.4</v>
      </c>
      <c r="L1542" s="53" t="s">
        <v>160</v>
      </c>
      <c r="M1542" s="54">
        <v>0.65945601851851854</v>
      </c>
      <c r="N1542" s="53">
        <v>4.0999999999999996</v>
      </c>
      <c r="O1542" s="53" t="s">
        <v>161</v>
      </c>
      <c r="P1542" s="54">
        <v>0.65364583333333337</v>
      </c>
      <c r="Q1542" s="53">
        <v>2</v>
      </c>
      <c r="R1542" s="53" t="s">
        <v>160</v>
      </c>
      <c r="S1542" s="53">
        <v>0.6</v>
      </c>
      <c r="T1542" s="53">
        <v>50.4</v>
      </c>
      <c r="U1542" s="53">
        <v>315</v>
      </c>
      <c r="V1542" s="53">
        <v>203754</v>
      </c>
      <c r="W1542" s="53">
        <v>340</v>
      </c>
      <c r="X1542" s="53">
        <v>0.54700000000000004</v>
      </c>
      <c r="Y1542" s="53">
        <v>18.97</v>
      </c>
      <c r="Z1542" s="11">
        <f t="shared" si="3989"/>
        <v>55.800000000000004</v>
      </c>
      <c r="AA1542" s="11">
        <f t="shared" si="3990"/>
        <v>0</v>
      </c>
      <c r="AB1542" s="53">
        <f t="shared" si="3991"/>
        <v>0.21659504431945437</v>
      </c>
      <c r="AC1542" s="63" t="s">
        <v>204</v>
      </c>
    </row>
    <row r="1543" spans="1:46">
      <c r="A1543" s="11">
        <v>1543</v>
      </c>
      <c r="B1543" s="57">
        <v>44937</v>
      </c>
      <c r="C1543" s="54">
        <v>0.66666666666666663</v>
      </c>
      <c r="D1543" s="53">
        <v>16.7</v>
      </c>
      <c r="E1543" s="53">
        <v>14</v>
      </c>
      <c r="F1543" s="53">
        <v>0</v>
      </c>
      <c r="G1543" s="53">
        <v>13.6</v>
      </c>
      <c r="H1543" s="53">
        <v>7.8E-2</v>
      </c>
      <c r="I1543" s="53">
        <v>1.7</v>
      </c>
      <c r="J1543" s="53" t="s">
        <v>156</v>
      </c>
      <c r="K1543" s="53">
        <v>2.4</v>
      </c>
      <c r="L1543" s="53" t="s">
        <v>160</v>
      </c>
      <c r="M1543" s="54">
        <v>0.65973379629629625</v>
      </c>
      <c r="N1543" s="53">
        <v>3.5</v>
      </c>
      <c r="O1543" s="53" t="s">
        <v>156</v>
      </c>
      <c r="P1543" s="54">
        <v>0.66631944444444446</v>
      </c>
      <c r="Q1543" s="53">
        <v>2.5</v>
      </c>
      <c r="R1543" s="53" t="s">
        <v>156</v>
      </c>
      <c r="S1543" s="53">
        <v>0.6</v>
      </c>
      <c r="T1543" s="53">
        <v>51.6</v>
      </c>
      <c r="U1543" s="53">
        <v>258</v>
      </c>
      <c r="V1543" s="53">
        <v>172679</v>
      </c>
      <c r="W1543" s="53">
        <v>288</v>
      </c>
      <c r="X1543" s="53">
        <v>0.54700000000000004</v>
      </c>
      <c r="Y1543" s="53">
        <v>18.97</v>
      </c>
      <c r="Z1543" s="11">
        <f t="shared" si="3989"/>
        <v>46.800000000000004</v>
      </c>
      <c r="AA1543" s="11">
        <f t="shared" si="3990"/>
        <v>0</v>
      </c>
      <c r="AB1543" s="53">
        <f t="shared" si="3991"/>
        <v>0.21659504431945437</v>
      </c>
      <c r="AC1543" s="63" t="s">
        <v>204</v>
      </c>
      <c r="AE1543" s="11">
        <f t="shared" ref="AE1543" si="4152">SUM(F1543:F1548)</f>
        <v>0</v>
      </c>
      <c r="AF1543" s="11">
        <f t="shared" ref="AF1543" si="4153">AVERAGE(AB1543:AB1548)</f>
        <v>0.21633427908698408</v>
      </c>
      <c r="AG1543" s="11">
        <f t="shared" ref="AG1543" si="4154">AVERAGE(G1543:G1548)</f>
        <v>13.133333333333333</v>
      </c>
      <c r="AH1543" s="11" t="e">
        <f t="shared" ref="AH1543" si="4155">AVERAGE(AC1543:AC1548)</f>
        <v>#DIV/0!</v>
      </c>
      <c r="AI1543" s="11">
        <f t="shared" ref="AI1543" si="4156">AVERAGE(T1543:T1548)</f>
        <v>53.5</v>
      </c>
      <c r="AJ1543" s="11">
        <f t="shared" ref="AJ1543" si="4157">SUMIF(H1543:H1548,"&gt;0",H1543:H1548)</f>
        <v>0.253</v>
      </c>
      <c r="AK1543" s="17">
        <f t="shared" ref="AK1543" si="4158">SUM(AA1543:AA1548)/60</f>
        <v>0</v>
      </c>
      <c r="AL1543" s="17">
        <f t="shared" ref="AL1543" si="4159">SUM(V1543:V1548)</f>
        <v>573587</v>
      </c>
      <c r="AM1543" s="17">
        <f t="shared" ref="AM1543" si="4160">AVERAGE(W1543:W1548)</f>
        <v>159.5</v>
      </c>
      <c r="AN1543" s="11">
        <f t="shared" ref="AN1543" si="4161">AVERAGE(I1543:I1548)</f>
        <v>2.0166666666666671</v>
      </c>
      <c r="AO1543" s="11">
        <f t="shared" ref="AO1543" si="4162">MAX(K1543:K1548)</f>
        <v>2.6</v>
      </c>
      <c r="AP1543" s="13" t="str">
        <f t="shared" ref="AP1543" ca="1" si="4163">INDIRECT(ADDRESS(MATCH(AO1543,K1543:K1548,0)+A1543-1,12))</f>
        <v>SSW</v>
      </c>
      <c r="AQ1543" s="13">
        <f t="shared" ref="AQ1543" ca="1" si="4164">INDIRECT(ADDRESS(MATCH(AO1543,K1543:K1548,0)+A1543-1,13))</f>
        <v>0.69349537037037035</v>
      </c>
      <c r="AR1543" s="11">
        <f t="shared" ref="AR1543" si="4165">MAX(N1543:N1548)</f>
        <v>4.0999999999999996</v>
      </c>
      <c r="AS1543" s="13" t="str">
        <f t="shared" ref="AS1543" ca="1" si="4166">INDIRECT(ADDRESS(MATCH(AR1543,N1543:N1548,0)+A1543-1,15))</f>
        <v>SSW</v>
      </c>
      <c r="AT1543" s="13">
        <f t="shared" ref="AT1543" ca="1" si="4167">INDIRECT(ADDRESS(MATCH(AR1543,N1543:N1548,0)+A1543-1,16))</f>
        <v>0.68819444444444444</v>
      </c>
    </row>
    <row r="1544" spans="1:46">
      <c r="A1544" s="11">
        <v>1544</v>
      </c>
      <c r="B1544" s="57">
        <v>44937</v>
      </c>
      <c r="C1544" s="54">
        <v>0.67361111111111116</v>
      </c>
      <c r="D1544" s="53">
        <v>16.7</v>
      </c>
      <c r="E1544" s="53">
        <v>14</v>
      </c>
      <c r="F1544" s="53">
        <v>0</v>
      </c>
      <c r="G1544" s="53">
        <v>13.3</v>
      </c>
      <c r="H1544" s="53">
        <v>6.2E-2</v>
      </c>
      <c r="I1544" s="53">
        <v>2.1</v>
      </c>
      <c r="J1544" s="53" t="s">
        <v>160</v>
      </c>
      <c r="K1544" s="53">
        <v>2.2999999999999998</v>
      </c>
      <c r="L1544" s="53" t="s">
        <v>160</v>
      </c>
      <c r="M1544" s="54">
        <v>0.67134259259259255</v>
      </c>
      <c r="N1544" s="53">
        <v>3.1</v>
      </c>
      <c r="O1544" s="53" t="s">
        <v>160</v>
      </c>
      <c r="P1544" s="54">
        <v>0.6710532407407408</v>
      </c>
      <c r="Q1544" s="53">
        <v>2.6</v>
      </c>
      <c r="R1544" s="53" t="s">
        <v>160</v>
      </c>
      <c r="S1544" s="53">
        <v>0.4</v>
      </c>
      <c r="T1544" s="53">
        <v>52.5</v>
      </c>
      <c r="U1544" s="53">
        <v>204</v>
      </c>
      <c r="V1544" s="53">
        <v>138438</v>
      </c>
      <c r="W1544" s="53">
        <v>231</v>
      </c>
      <c r="X1544" s="53">
        <v>0.54700000000000004</v>
      </c>
      <c r="Y1544" s="53">
        <v>18.940000000000001</v>
      </c>
      <c r="Z1544" s="11">
        <f t="shared" ref="Z1544:Z1607" si="4168">H1544*3.6/(60)*10*10^3</f>
        <v>37.200000000000003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0.21659504431945437</v>
      </c>
      <c r="AC1544" s="63" t="s">
        <v>204</v>
      </c>
    </row>
    <row r="1545" spans="1:46">
      <c r="A1545" s="11">
        <v>1545</v>
      </c>
      <c r="B1545" s="57">
        <v>44937</v>
      </c>
      <c r="C1545" s="54">
        <v>0.68055555555555547</v>
      </c>
      <c r="D1545" s="53">
        <v>16.600000000000001</v>
      </c>
      <c r="E1545" s="53">
        <v>14</v>
      </c>
      <c r="F1545" s="53">
        <v>0</v>
      </c>
      <c r="G1545" s="53">
        <v>13.2</v>
      </c>
      <c r="H1545" s="53">
        <v>4.7E-2</v>
      </c>
      <c r="I1545" s="53">
        <v>1.8</v>
      </c>
      <c r="J1545" s="53" t="s">
        <v>161</v>
      </c>
      <c r="K1545" s="53">
        <v>2.2000000000000002</v>
      </c>
      <c r="L1545" s="53" t="s">
        <v>160</v>
      </c>
      <c r="M1545" s="54">
        <v>0.67459490740740735</v>
      </c>
      <c r="N1545" s="53">
        <v>3.2</v>
      </c>
      <c r="O1545" s="53" t="s">
        <v>161</v>
      </c>
      <c r="P1545" s="54">
        <v>0.6740856481481482</v>
      </c>
      <c r="Q1545" s="53">
        <v>0.9</v>
      </c>
      <c r="R1545" s="53" t="s">
        <v>160</v>
      </c>
      <c r="S1545" s="53">
        <v>0.5</v>
      </c>
      <c r="T1545" s="53">
        <v>53</v>
      </c>
      <c r="U1545" s="53">
        <v>148</v>
      </c>
      <c r="V1545" s="53">
        <v>104932</v>
      </c>
      <c r="W1545" s="53">
        <v>175</v>
      </c>
      <c r="X1545" s="53">
        <v>0.54700000000000004</v>
      </c>
      <c r="Y1545" s="53">
        <v>18.95</v>
      </c>
      <c r="Z1545" s="11">
        <f t="shared" si="4168"/>
        <v>28.200000000000003</v>
      </c>
      <c r="AA1545" s="11">
        <f t="shared" si="4169"/>
        <v>0</v>
      </c>
      <c r="AB1545" s="53">
        <f t="shared" si="4170"/>
        <v>0.21659504431945437</v>
      </c>
      <c r="AC1545" s="63" t="s">
        <v>204</v>
      </c>
    </row>
    <row r="1546" spans="1:46">
      <c r="A1546" s="11">
        <v>1546</v>
      </c>
      <c r="B1546" s="57">
        <v>44937</v>
      </c>
      <c r="C1546" s="54">
        <v>0.6875</v>
      </c>
      <c r="D1546" s="53">
        <v>16.5</v>
      </c>
      <c r="E1546" s="53">
        <v>14.1</v>
      </c>
      <c r="F1546" s="53">
        <v>0</v>
      </c>
      <c r="G1546" s="53">
        <v>13.2</v>
      </c>
      <c r="H1546" s="53">
        <v>3.3000000000000002E-2</v>
      </c>
      <c r="I1546" s="53">
        <v>2.2000000000000002</v>
      </c>
      <c r="J1546" s="53" t="s">
        <v>160</v>
      </c>
      <c r="K1546" s="53">
        <v>2.2000000000000002</v>
      </c>
      <c r="L1546" s="53" t="s">
        <v>160</v>
      </c>
      <c r="M1546" s="54">
        <v>0.6875</v>
      </c>
      <c r="N1546" s="53">
        <v>3.8</v>
      </c>
      <c r="O1546" s="53" t="s">
        <v>156</v>
      </c>
      <c r="P1546" s="54">
        <v>0.68717592592592591</v>
      </c>
      <c r="Q1546" s="53">
        <v>2.2999999999999998</v>
      </c>
      <c r="R1546" s="53" t="s">
        <v>156</v>
      </c>
      <c r="S1546" s="53">
        <v>0.6</v>
      </c>
      <c r="T1546" s="53">
        <v>53.1</v>
      </c>
      <c r="U1546" s="53">
        <v>105</v>
      </c>
      <c r="V1546" s="53">
        <v>75082</v>
      </c>
      <c r="W1546" s="53">
        <v>125</v>
      </c>
      <c r="X1546" s="53">
        <v>0.54600000000000004</v>
      </c>
      <c r="Y1546" s="53">
        <v>18.93</v>
      </c>
      <c r="Z1546" s="11">
        <f t="shared" si="4168"/>
        <v>19.799999999999997</v>
      </c>
      <c r="AA1546" s="11">
        <f t="shared" si="4169"/>
        <v>0</v>
      </c>
      <c r="AB1546" s="53">
        <f t="shared" si="4170"/>
        <v>0.21607351385451379</v>
      </c>
      <c r="AC1546" s="63" t="s">
        <v>204</v>
      </c>
    </row>
    <row r="1547" spans="1:46">
      <c r="A1547" s="11">
        <v>1547</v>
      </c>
      <c r="B1547" s="57">
        <v>44937</v>
      </c>
      <c r="C1547" s="54">
        <v>0.69444444444444453</v>
      </c>
      <c r="D1547" s="53">
        <v>16.2</v>
      </c>
      <c r="E1547" s="53">
        <v>14.1</v>
      </c>
      <c r="F1547" s="53">
        <v>0</v>
      </c>
      <c r="G1547" s="53">
        <v>13</v>
      </c>
      <c r="H1547" s="53">
        <v>2.1000000000000001E-2</v>
      </c>
      <c r="I1547" s="53">
        <v>2.5</v>
      </c>
      <c r="J1547" s="53" t="s">
        <v>156</v>
      </c>
      <c r="K1547" s="53">
        <v>2.6</v>
      </c>
      <c r="L1547" s="53" t="s">
        <v>156</v>
      </c>
      <c r="M1547" s="54">
        <v>0.69349537037037035</v>
      </c>
      <c r="N1547" s="53">
        <v>4.0999999999999996</v>
      </c>
      <c r="O1547" s="53" t="s">
        <v>156</v>
      </c>
      <c r="P1547" s="54">
        <v>0.68819444444444444</v>
      </c>
      <c r="Q1547" s="53">
        <v>2.4</v>
      </c>
      <c r="R1547" s="53" t="s">
        <v>156</v>
      </c>
      <c r="S1547" s="53">
        <v>0.5</v>
      </c>
      <c r="T1547" s="53">
        <v>54.7</v>
      </c>
      <c r="U1547" s="53">
        <v>67</v>
      </c>
      <c r="V1547" s="53">
        <v>50776</v>
      </c>
      <c r="W1547" s="53">
        <v>85</v>
      </c>
      <c r="X1547" s="53">
        <v>0.54600000000000004</v>
      </c>
      <c r="Y1547" s="53">
        <v>18.93</v>
      </c>
      <c r="Z1547" s="11">
        <f t="shared" si="4168"/>
        <v>12.6</v>
      </c>
      <c r="AA1547" s="11">
        <f t="shared" si="4169"/>
        <v>0</v>
      </c>
      <c r="AB1547" s="53">
        <f t="shared" si="4170"/>
        <v>0.21607351385451379</v>
      </c>
      <c r="AC1547" s="63" t="s">
        <v>204</v>
      </c>
    </row>
    <row r="1548" spans="1:46">
      <c r="A1548" s="11">
        <v>1548</v>
      </c>
      <c r="B1548" s="57">
        <v>44937</v>
      </c>
      <c r="C1548" s="54">
        <v>0.70138888888888884</v>
      </c>
      <c r="D1548" s="53">
        <v>15.9</v>
      </c>
      <c r="E1548" s="53">
        <v>14.1</v>
      </c>
      <c r="F1548" s="53">
        <v>0</v>
      </c>
      <c r="G1548" s="53">
        <v>12.5</v>
      </c>
      <c r="H1548" s="53">
        <v>1.2E-2</v>
      </c>
      <c r="I1548" s="53">
        <v>1.8</v>
      </c>
      <c r="J1548" s="53" t="s">
        <v>153</v>
      </c>
      <c r="K1548" s="53">
        <v>2.5</v>
      </c>
      <c r="L1548" s="53" t="s">
        <v>156</v>
      </c>
      <c r="M1548" s="54">
        <v>0.69453703703703706</v>
      </c>
      <c r="N1548" s="53">
        <v>2.8</v>
      </c>
      <c r="O1548" s="53" t="s">
        <v>156</v>
      </c>
      <c r="P1548" s="54">
        <v>0.69446759259259261</v>
      </c>
      <c r="Q1548" s="53">
        <v>1.9</v>
      </c>
      <c r="R1548" s="53" t="s">
        <v>156</v>
      </c>
      <c r="S1548" s="53">
        <v>0.3</v>
      </c>
      <c r="T1548" s="53">
        <v>56.1</v>
      </c>
      <c r="U1548" s="53">
        <v>40</v>
      </c>
      <c r="V1548" s="53">
        <v>31680</v>
      </c>
      <c r="W1548" s="53">
        <v>53</v>
      </c>
      <c r="X1548" s="53">
        <v>0.54600000000000004</v>
      </c>
      <c r="Y1548" s="53">
        <v>18.920000000000002</v>
      </c>
      <c r="Z1548" s="11">
        <f t="shared" si="4168"/>
        <v>7.2000000000000011</v>
      </c>
      <c r="AA1548" s="11">
        <f t="shared" si="4169"/>
        <v>0</v>
      </c>
      <c r="AB1548" s="53">
        <f t="shared" si="4170"/>
        <v>0.21607351385451379</v>
      </c>
      <c r="AC1548" s="63" t="s">
        <v>204</v>
      </c>
    </row>
    <row r="1549" spans="1:46">
      <c r="A1549" s="11">
        <v>1549</v>
      </c>
      <c r="B1549" s="57">
        <v>44937</v>
      </c>
      <c r="C1549" s="54">
        <v>0.70833333333333337</v>
      </c>
      <c r="D1549" s="53">
        <v>15.4</v>
      </c>
      <c r="E1549" s="53">
        <v>13.2</v>
      </c>
      <c r="F1549" s="53">
        <v>0</v>
      </c>
      <c r="G1549" s="53">
        <v>11.9</v>
      </c>
      <c r="H1549" s="53">
        <v>5.0000000000000001E-3</v>
      </c>
      <c r="I1549" s="53">
        <v>1.6</v>
      </c>
      <c r="J1549" s="53" t="s">
        <v>153</v>
      </c>
      <c r="K1549" s="53">
        <v>1.9</v>
      </c>
      <c r="L1549" s="53" t="s">
        <v>153</v>
      </c>
      <c r="M1549" s="54">
        <v>0.70348379629629632</v>
      </c>
      <c r="N1549" s="53">
        <v>2.5</v>
      </c>
      <c r="O1549" s="53" t="s">
        <v>153</v>
      </c>
      <c r="P1549" s="54">
        <v>0.7018402777777778</v>
      </c>
      <c r="Q1549" s="53">
        <v>2</v>
      </c>
      <c r="R1549" s="53" t="s">
        <v>156</v>
      </c>
      <c r="S1549" s="53">
        <v>0.3</v>
      </c>
      <c r="T1549" s="53">
        <v>58.3</v>
      </c>
      <c r="U1549" s="53">
        <v>21</v>
      </c>
      <c r="V1549" s="53">
        <v>17782</v>
      </c>
      <c r="W1549" s="53">
        <v>30</v>
      </c>
      <c r="X1549" s="53">
        <v>0.54600000000000004</v>
      </c>
      <c r="Y1549" s="53">
        <v>18.7</v>
      </c>
      <c r="Z1549" s="11">
        <f t="shared" si="4168"/>
        <v>3</v>
      </c>
      <c r="AA1549" s="11">
        <f t="shared" si="4169"/>
        <v>0</v>
      </c>
      <c r="AB1549" s="53">
        <f t="shared" si="4170"/>
        <v>0.21607351385451379</v>
      </c>
      <c r="AC1549" s="63" t="s">
        <v>204</v>
      </c>
      <c r="AE1549" s="11">
        <f t="shared" ref="AE1549" si="4171">SUM(F1549:F1554)</f>
        <v>0</v>
      </c>
      <c r="AF1549" s="11">
        <f t="shared" ref="AF1549" si="4172">AVERAGE(AB1549:AB1554)</f>
        <v>0.21607351385451379</v>
      </c>
      <c r="AG1549" s="11">
        <f t="shared" ref="AG1549" si="4173">AVERAGE(G1549:G1554)</f>
        <v>11.549999999999999</v>
      </c>
      <c r="AH1549" s="11" t="e">
        <f t="shared" ref="AH1549" si="4174">AVERAGE(AC1549:AC1554)</f>
        <v>#DIV/0!</v>
      </c>
      <c r="AI1549" s="11">
        <f t="shared" ref="AI1549" si="4175">AVERAGE(T1549:T1554)</f>
        <v>60.15</v>
      </c>
      <c r="AJ1549" s="11">
        <f t="shared" ref="AJ1549" si="4176">SUMIF(H1549:H1554,"&gt;0",H1549:H1554)</f>
        <v>7.0000000000000001E-3</v>
      </c>
      <c r="AK1549" s="17">
        <f t="shared" ref="AK1549" si="4177">SUM(AA1549:AA1554)/60</f>
        <v>0</v>
      </c>
      <c r="AL1549" s="17">
        <f t="shared" ref="AL1549" si="4178">SUM(V1549:V1554)</f>
        <v>29486</v>
      </c>
      <c r="AM1549" s="17">
        <f t="shared" ref="AM1549" si="4179">AVERAGE(W1549:W1554)</f>
        <v>8.3333333333333339</v>
      </c>
      <c r="AN1549" s="11">
        <f t="shared" ref="AN1549" si="4180">AVERAGE(I1549:I1554)</f>
        <v>1.5999999999999996</v>
      </c>
      <c r="AO1549" s="11">
        <f t="shared" ref="AO1549" si="4181">MAX(K1549:K1554)</f>
        <v>2.2000000000000002</v>
      </c>
      <c r="AP1549" s="13" t="str">
        <f t="shared" ref="AP1549" ca="1" si="4182">INDIRECT(ADDRESS(MATCH(AO1549,K1549:K1554,0)+A1549-1,12))</f>
        <v>S</v>
      </c>
      <c r="AQ1549" s="13">
        <f t="shared" ref="AQ1549" ca="1" si="4183">INDIRECT(ADDRESS(MATCH(AO1549,K1549:K1554,0)+A1549-1,13))</f>
        <v>0.72628472222222218</v>
      </c>
      <c r="AR1549" s="11">
        <f t="shared" ref="AR1549" si="4184">MAX(N1549:N1554)</f>
        <v>3.8</v>
      </c>
      <c r="AS1549" s="13" t="str">
        <f t="shared" ref="AS1549" ca="1" si="4185">INDIRECT(ADDRESS(MATCH(AR1549,N1549:N1554,0)+A1549-1,15))</f>
        <v>SSE</v>
      </c>
      <c r="AT1549" s="13">
        <f t="shared" ref="AT1549" ca="1" si="4186">INDIRECT(ADDRESS(MATCH(AR1549,N1549:N1554,0)+A1549-1,16))</f>
        <v>0.7330092592592593</v>
      </c>
    </row>
    <row r="1550" spans="1:46">
      <c r="A1550" s="11">
        <v>1550</v>
      </c>
      <c r="B1550" s="57">
        <v>44937</v>
      </c>
      <c r="C1550" s="54">
        <v>0.71527777777777779</v>
      </c>
      <c r="D1550" s="53">
        <v>14.8</v>
      </c>
      <c r="E1550" s="53">
        <v>13.1</v>
      </c>
      <c r="F1550" s="53">
        <v>0</v>
      </c>
      <c r="G1550" s="53">
        <v>12.2</v>
      </c>
      <c r="H1550" s="53">
        <v>2E-3</v>
      </c>
      <c r="I1550" s="53">
        <v>1.7</v>
      </c>
      <c r="J1550" s="53" t="s">
        <v>159</v>
      </c>
      <c r="K1550" s="53">
        <v>1.7</v>
      </c>
      <c r="L1550" s="53" t="s">
        <v>159</v>
      </c>
      <c r="M1550" s="54">
        <v>0.71527777777777779</v>
      </c>
      <c r="N1550" s="53">
        <v>2.8</v>
      </c>
      <c r="O1550" s="53" t="s">
        <v>151</v>
      </c>
      <c r="P1550" s="54">
        <v>0.71511574074074069</v>
      </c>
      <c r="Q1550" s="53">
        <v>2.7</v>
      </c>
      <c r="R1550" s="53" t="s">
        <v>159</v>
      </c>
      <c r="S1550" s="53">
        <v>0.4</v>
      </c>
      <c r="T1550" s="53">
        <v>57.9</v>
      </c>
      <c r="U1550" s="53">
        <v>8</v>
      </c>
      <c r="V1550" s="53">
        <v>8153</v>
      </c>
      <c r="W1550" s="53">
        <v>14</v>
      </c>
      <c r="X1550" s="53">
        <v>0.54600000000000004</v>
      </c>
      <c r="Y1550" s="53">
        <v>18.690000000000001</v>
      </c>
      <c r="Z1550" s="11">
        <f t="shared" si="4168"/>
        <v>1.2000000000000002</v>
      </c>
      <c r="AA1550" s="11">
        <f t="shared" si="4169"/>
        <v>0</v>
      </c>
      <c r="AB1550" s="53">
        <f t="shared" si="4170"/>
        <v>0.21607351385451379</v>
      </c>
      <c r="AC1550" s="63" t="s">
        <v>204</v>
      </c>
    </row>
    <row r="1551" spans="1:46">
      <c r="A1551" s="11">
        <v>1551</v>
      </c>
      <c r="B1551" s="57">
        <v>44937</v>
      </c>
      <c r="C1551" s="54">
        <v>0.72222222222222221</v>
      </c>
      <c r="D1551" s="53">
        <v>14.1</v>
      </c>
      <c r="E1551" s="53">
        <v>13</v>
      </c>
      <c r="F1551" s="53">
        <v>0</v>
      </c>
      <c r="G1551" s="53">
        <v>11.5</v>
      </c>
      <c r="H1551" s="53">
        <v>0</v>
      </c>
      <c r="I1551" s="53">
        <v>1.9</v>
      </c>
      <c r="J1551" s="53" t="s">
        <v>153</v>
      </c>
      <c r="K1551" s="53">
        <v>1.9</v>
      </c>
      <c r="L1551" s="53" t="s">
        <v>153</v>
      </c>
      <c r="M1551" s="54">
        <v>0.72197916666666673</v>
      </c>
      <c r="N1551" s="53">
        <v>3</v>
      </c>
      <c r="O1551" s="53" t="s">
        <v>153</v>
      </c>
      <c r="P1551" s="54">
        <v>0.72180555555555559</v>
      </c>
      <c r="Q1551" s="53">
        <v>2.1</v>
      </c>
      <c r="R1551" s="53" t="s">
        <v>153</v>
      </c>
      <c r="S1551" s="53">
        <v>0.5</v>
      </c>
      <c r="T1551" s="53">
        <v>60.3</v>
      </c>
      <c r="U1551" s="53">
        <v>2</v>
      </c>
      <c r="V1551" s="53">
        <v>2727</v>
      </c>
      <c r="W1551" s="53">
        <v>5</v>
      </c>
      <c r="X1551" s="53">
        <v>0.54600000000000004</v>
      </c>
      <c r="Y1551" s="53">
        <v>18.71</v>
      </c>
      <c r="Z1551" s="11">
        <f t="shared" si="4168"/>
        <v>0</v>
      </c>
      <c r="AA1551" s="11">
        <f t="shared" si="4169"/>
        <v>0</v>
      </c>
      <c r="AB1551" s="53">
        <f t="shared" si="4170"/>
        <v>0.21607351385451379</v>
      </c>
      <c r="AC1551" s="63" t="s">
        <v>204</v>
      </c>
    </row>
    <row r="1552" spans="1:46">
      <c r="A1552" s="11">
        <v>1552</v>
      </c>
      <c r="B1552" s="57">
        <v>44937</v>
      </c>
      <c r="C1552" s="54">
        <v>0.72916666666666663</v>
      </c>
      <c r="D1552" s="53">
        <v>13.5</v>
      </c>
      <c r="E1552" s="53">
        <v>13</v>
      </c>
      <c r="F1552" s="53">
        <v>0</v>
      </c>
      <c r="G1552" s="53">
        <v>12.1</v>
      </c>
      <c r="H1552" s="53">
        <v>0</v>
      </c>
      <c r="I1552" s="53">
        <v>2.1</v>
      </c>
      <c r="J1552" s="53" t="s">
        <v>159</v>
      </c>
      <c r="K1552" s="53">
        <v>2.2000000000000002</v>
      </c>
      <c r="L1552" s="53" t="s">
        <v>153</v>
      </c>
      <c r="M1552" s="54">
        <v>0.72628472222222218</v>
      </c>
      <c r="N1552" s="53">
        <v>3.4</v>
      </c>
      <c r="O1552" s="53" t="s">
        <v>159</v>
      </c>
      <c r="P1552" s="54">
        <v>0.72429398148148139</v>
      </c>
      <c r="Q1552" s="53">
        <v>1.3</v>
      </c>
      <c r="R1552" s="53" t="s">
        <v>159</v>
      </c>
      <c r="S1552" s="53">
        <v>0.5</v>
      </c>
      <c r="T1552" s="53">
        <v>58.3</v>
      </c>
      <c r="U1552" s="53">
        <v>0</v>
      </c>
      <c r="V1552" s="53">
        <v>589</v>
      </c>
      <c r="W1552" s="53">
        <v>1</v>
      </c>
      <c r="X1552" s="53">
        <v>0.54600000000000004</v>
      </c>
      <c r="Y1552" s="53">
        <v>18.670000000000002</v>
      </c>
      <c r="Z1552" s="11">
        <f t="shared" si="4168"/>
        <v>0</v>
      </c>
      <c r="AA1552" s="11">
        <f t="shared" si="4169"/>
        <v>0</v>
      </c>
      <c r="AB1552" s="53">
        <f t="shared" si="4170"/>
        <v>0.21607351385451379</v>
      </c>
      <c r="AC1552" s="63" t="s">
        <v>204</v>
      </c>
    </row>
    <row r="1553" spans="1:46">
      <c r="A1553" s="11">
        <v>1553</v>
      </c>
      <c r="B1553" s="57">
        <v>44937</v>
      </c>
      <c r="C1553" s="54">
        <v>0.73611111111111116</v>
      </c>
      <c r="D1553" s="53">
        <v>12.9</v>
      </c>
      <c r="E1553" s="53">
        <v>13</v>
      </c>
      <c r="F1553" s="53">
        <v>0</v>
      </c>
      <c r="G1553" s="53">
        <v>11.8</v>
      </c>
      <c r="H1553" s="53">
        <v>-1E-3</v>
      </c>
      <c r="I1553" s="53">
        <v>1.6</v>
      </c>
      <c r="J1553" s="53" t="s">
        <v>159</v>
      </c>
      <c r="K1553" s="53">
        <v>2.1</v>
      </c>
      <c r="L1553" s="53" t="s">
        <v>159</v>
      </c>
      <c r="M1553" s="54">
        <v>0.73061342592592593</v>
      </c>
      <c r="N1553" s="53">
        <v>3.8</v>
      </c>
      <c r="O1553" s="53" t="s">
        <v>159</v>
      </c>
      <c r="P1553" s="54">
        <v>0.7330092592592593</v>
      </c>
      <c r="Q1553" s="53">
        <v>1.6</v>
      </c>
      <c r="R1553" s="53" t="s">
        <v>151</v>
      </c>
      <c r="S1553" s="53">
        <v>0.6</v>
      </c>
      <c r="T1553" s="53">
        <v>59.2</v>
      </c>
      <c r="U1553" s="53">
        <v>0</v>
      </c>
      <c r="V1553" s="53">
        <v>136</v>
      </c>
      <c r="W1553" s="53">
        <v>0</v>
      </c>
      <c r="X1553" s="53">
        <v>0.54600000000000004</v>
      </c>
      <c r="Y1553" s="53">
        <v>18.68</v>
      </c>
      <c r="Z1553" s="11">
        <f t="shared" si="4168"/>
        <v>-0.60000000000000009</v>
      </c>
      <c r="AA1553" s="11">
        <f t="shared" si="4169"/>
        <v>0</v>
      </c>
      <c r="AB1553" s="53">
        <f t="shared" si="4170"/>
        <v>0.21607351385451379</v>
      </c>
      <c r="AC1553" s="63" t="s">
        <v>204</v>
      </c>
    </row>
    <row r="1554" spans="1:46">
      <c r="A1554" s="11">
        <v>1554</v>
      </c>
      <c r="B1554" s="57">
        <v>44937</v>
      </c>
      <c r="C1554" s="54">
        <v>0.74305555555555547</v>
      </c>
      <c r="D1554" s="53">
        <v>12.4</v>
      </c>
      <c r="E1554" s="53">
        <v>12.9</v>
      </c>
      <c r="F1554" s="53">
        <v>0</v>
      </c>
      <c r="G1554" s="53">
        <v>9.8000000000000007</v>
      </c>
      <c r="H1554" s="53">
        <v>-2E-3</v>
      </c>
      <c r="I1554" s="53">
        <v>0.7</v>
      </c>
      <c r="J1554" s="53" t="s">
        <v>152</v>
      </c>
      <c r="K1554" s="53">
        <v>1.7</v>
      </c>
      <c r="L1554" s="53" t="s">
        <v>159</v>
      </c>
      <c r="M1554" s="54">
        <v>0.73623842592592592</v>
      </c>
      <c r="N1554" s="53">
        <v>2.5</v>
      </c>
      <c r="O1554" s="53" t="s">
        <v>159</v>
      </c>
      <c r="P1554" s="54">
        <v>0.73862268518518526</v>
      </c>
      <c r="Q1554" s="53">
        <v>0</v>
      </c>
      <c r="R1554" s="53" t="s">
        <v>155</v>
      </c>
      <c r="S1554" s="53">
        <v>0.6</v>
      </c>
      <c r="T1554" s="53">
        <v>66.900000000000006</v>
      </c>
      <c r="U1554" s="53">
        <v>0</v>
      </c>
      <c r="V1554" s="53">
        <v>99</v>
      </c>
      <c r="W1554" s="53">
        <v>0</v>
      </c>
      <c r="X1554" s="53">
        <v>0.54600000000000004</v>
      </c>
      <c r="Y1554" s="53">
        <v>18.68</v>
      </c>
      <c r="Z1554" s="11">
        <f t="shared" si="4168"/>
        <v>-1.2000000000000002</v>
      </c>
      <c r="AA1554" s="11">
        <f t="shared" si="4169"/>
        <v>0</v>
      </c>
      <c r="AB1554" s="53">
        <f t="shared" si="4170"/>
        <v>0.21607351385451379</v>
      </c>
      <c r="AC1554" s="63" t="s">
        <v>204</v>
      </c>
    </row>
    <row r="1555" spans="1:46">
      <c r="A1555" s="11">
        <v>1555</v>
      </c>
      <c r="B1555" s="57">
        <v>44937</v>
      </c>
      <c r="C1555" s="54">
        <v>0.75</v>
      </c>
      <c r="D1555" s="53">
        <v>11.8</v>
      </c>
      <c r="E1555" s="53">
        <v>12.9</v>
      </c>
      <c r="F1555" s="53">
        <v>0</v>
      </c>
      <c r="G1555" s="53">
        <v>7.9</v>
      </c>
      <c r="H1555" s="53">
        <v>-2E-3</v>
      </c>
      <c r="I1555" s="53">
        <v>0.8</v>
      </c>
      <c r="J1555" s="53" t="s">
        <v>160</v>
      </c>
      <c r="K1555" s="53">
        <v>0.8</v>
      </c>
      <c r="L1555" s="53" t="s">
        <v>160</v>
      </c>
      <c r="M1555" s="54">
        <v>0.75</v>
      </c>
      <c r="N1555" s="53">
        <v>2.5</v>
      </c>
      <c r="O1555" s="53" t="s">
        <v>151</v>
      </c>
      <c r="P1555" s="54">
        <v>0.74686342592592592</v>
      </c>
      <c r="Q1555" s="53">
        <v>0.7</v>
      </c>
      <c r="R1555" s="53" t="s">
        <v>154</v>
      </c>
      <c r="S1555" s="53">
        <v>0.6</v>
      </c>
      <c r="T1555" s="53">
        <v>73.400000000000006</v>
      </c>
      <c r="U1555" s="53">
        <v>0</v>
      </c>
      <c r="V1555" s="53">
        <v>99</v>
      </c>
      <c r="W1555" s="53">
        <v>0</v>
      </c>
      <c r="X1555" s="53">
        <v>0.54600000000000004</v>
      </c>
      <c r="Y1555" s="53">
        <v>18.63</v>
      </c>
      <c r="Z1555" s="11">
        <f t="shared" si="4168"/>
        <v>-1.2000000000000002</v>
      </c>
      <c r="AA1555" s="11">
        <f t="shared" si="4169"/>
        <v>0</v>
      </c>
      <c r="AB1555" s="53">
        <f t="shared" si="4170"/>
        <v>0.21607351385451379</v>
      </c>
      <c r="AC1555" s="63" t="s">
        <v>204</v>
      </c>
      <c r="AE1555" s="11">
        <f t="shared" ref="AE1555" si="4187">SUM(F1555:F1560)</f>
        <v>0</v>
      </c>
      <c r="AF1555" s="11">
        <f t="shared" ref="AF1555" si="4188">AVERAGE(AB1555:AB1560)</f>
        <v>0.21607351385451379</v>
      </c>
      <c r="AG1555" s="11">
        <f t="shared" ref="AG1555" si="4189">AVERAGE(G1555:G1560)</f>
        <v>8.9333333333333318</v>
      </c>
      <c r="AH1555" s="11" t="e">
        <f t="shared" ref="AH1555" si="4190">AVERAGE(AC1555:AC1560)</f>
        <v>#DIV/0!</v>
      </c>
      <c r="AI1555" s="11">
        <f t="shared" ref="AI1555" si="4191">AVERAGE(T1555:T1560)</f>
        <v>71.316666666666663</v>
      </c>
      <c r="AJ1555" s="11">
        <f t="shared" ref="AJ1555" si="4192">SUMIF(H1555:H1560,"&gt;0",H1555:H1560)</f>
        <v>2E-3</v>
      </c>
      <c r="AK1555" s="17">
        <f t="shared" ref="AK1555" si="4193">SUM(AA1555:AA1560)/60</f>
        <v>0</v>
      </c>
      <c r="AL1555" s="17">
        <f t="shared" ref="AL1555" si="4194">SUM(V1555:V1560)</f>
        <v>723</v>
      </c>
      <c r="AM1555" s="17">
        <f t="shared" ref="AM1555" si="4195">AVERAGE(W1555:W1560)</f>
        <v>0</v>
      </c>
      <c r="AN1555" s="11">
        <f t="shared" ref="AN1555" si="4196">AVERAGE(I1555:I1560)</f>
        <v>0.70000000000000007</v>
      </c>
      <c r="AO1555" s="11">
        <f t="shared" ref="AO1555" si="4197">MAX(K1555:K1560)</f>
        <v>1.3</v>
      </c>
      <c r="AP1555" s="13" t="str">
        <f t="shared" ref="AP1555" ca="1" si="4198">INDIRECT(ADDRESS(MATCH(AO1555,K1555:K1560,0)+A1555-1,12))</f>
        <v>S</v>
      </c>
      <c r="AQ1555" s="13">
        <f t="shared" ref="AQ1555" ca="1" si="4199">INDIRECT(ADDRESS(MATCH(AO1555,K1555:K1560,0)+A1555-1,13))</f>
        <v>0.78472222222222221</v>
      </c>
      <c r="AR1555" s="11">
        <f t="shared" ref="AR1555" si="4200">MAX(N1555:N1560)</f>
        <v>3.4</v>
      </c>
      <c r="AS1555" s="13" t="str">
        <f t="shared" ref="AS1555" ca="1" si="4201">INDIRECT(ADDRESS(MATCH(AR1555,N1555:N1560,0)+A1555-1,15))</f>
        <v>ESE</v>
      </c>
      <c r="AT1555" s="13">
        <f t="shared" ref="AT1555" ca="1" si="4202">INDIRECT(ADDRESS(MATCH(AR1555,N1555:N1560,0)+A1555-1,16))</f>
        <v>0.7796412037037036</v>
      </c>
    </row>
    <row r="1556" spans="1:46">
      <c r="A1556" s="11">
        <v>1556</v>
      </c>
      <c r="B1556" s="57">
        <v>44937</v>
      </c>
      <c r="C1556" s="54">
        <v>0.75694444444444453</v>
      </c>
      <c r="D1556" s="53">
        <v>11.1</v>
      </c>
      <c r="E1556" s="53">
        <v>12.9</v>
      </c>
      <c r="F1556" s="53">
        <v>0</v>
      </c>
      <c r="G1556" s="53">
        <v>9.5</v>
      </c>
      <c r="H1556" s="53">
        <v>-2E-3</v>
      </c>
      <c r="I1556" s="53">
        <v>0.1</v>
      </c>
      <c r="J1556" s="53" t="s">
        <v>160</v>
      </c>
      <c r="K1556" s="53">
        <v>0.8</v>
      </c>
      <c r="L1556" s="53" t="s">
        <v>160</v>
      </c>
      <c r="M1556" s="54">
        <v>0.75146990740740749</v>
      </c>
      <c r="N1556" s="53">
        <v>0.8</v>
      </c>
      <c r="O1556" s="53" t="s">
        <v>159</v>
      </c>
      <c r="P1556" s="54">
        <v>0.75539351851851855</v>
      </c>
      <c r="Q1556" s="53">
        <v>0.5</v>
      </c>
      <c r="R1556" s="53" t="s">
        <v>158</v>
      </c>
      <c r="S1556" s="53">
        <v>0.2</v>
      </c>
      <c r="T1556" s="53">
        <v>70</v>
      </c>
      <c r="U1556" s="53">
        <v>0</v>
      </c>
      <c r="V1556" s="53">
        <v>115</v>
      </c>
      <c r="W1556" s="53">
        <v>0</v>
      </c>
      <c r="X1556" s="53">
        <v>0.54600000000000004</v>
      </c>
      <c r="Y1556" s="53">
        <v>18.66</v>
      </c>
      <c r="Z1556" s="11">
        <f t="shared" si="4168"/>
        <v>-1.2000000000000002</v>
      </c>
      <c r="AA1556" s="11">
        <f t="shared" si="4169"/>
        <v>0</v>
      </c>
      <c r="AB1556" s="53">
        <f t="shared" si="4170"/>
        <v>0.21607351385451379</v>
      </c>
      <c r="AC1556" s="63" t="s">
        <v>204</v>
      </c>
    </row>
    <row r="1557" spans="1:46">
      <c r="A1557" s="11">
        <v>1557</v>
      </c>
      <c r="B1557" s="57">
        <v>44937</v>
      </c>
      <c r="C1557" s="54">
        <v>0.76388888888888884</v>
      </c>
      <c r="D1557" s="53">
        <v>10.3</v>
      </c>
      <c r="E1557" s="53">
        <v>12.9</v>
      </c>
      <c r="F1557" s="53">
        <v>0</v>
      </c>
      <c r="G1557" s="53">
        <v>8.9</v>
      </c>
      <c r="H1557" s="53">
        <v>-1E-3</v>
      </c>
      <c r="I1557" s="53">
        <v>0.4</v>
      </c>
      <c r="J1557" s="53" t="s">
        <v>155</v>
      </c>
      <c r="K1557" s="53">
        <v>0.4</v>
      </c>
      <c r="L1557" s="53" t="s">
        <v>155</v>
      </c>
      <c r="M1557" s="54">
        <v>0.76388888888888884</v>
      </c>
      <c r="N1557" s="53">
        <v>1</v>
      </c>
      <c r="O1557" s="53" t="s">
        <v>154</v>
      </c>
      <c r="P1557" s="54">
        <v>0.75768518518518524</v>
      </c>
      <c r="Q1557" s="53">
        <v>0.8</v>
      </c>
      <c r="R1557" s="53" t="s">
        <v>150</v>
      </c>
      <c r="S1557" s="53">
        <v>0.3</v>
      </c>
      <c r="T1557" s="53">
        <v>72.400000000000006</v>
      </c>
      <c r="U1557" s="53">
        <v>0</v>
      </c>
      <c r="V1557" s="53">
        <v>116</v>
      </c>
      <c r="W1557" s="53">
        <v>0</v>
      </c>
      <c r="X1557" s="53">
        <v>0.54600000000000004</v>
      </c>
      <c r="Y1557" s="53">
        <v>18.63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0.21607351385451379</v>
      </c>
      <c r="AC1557" s="63" t="s">
        <v>204</v>
      </c>
    </row>
    <row r="1558" spans="1:46">
      <c r="A1558" s="11">
        <v>1558</v>
      </c>
      <c r="B1558" s="57">
        <v>44937</v>
      </c>
      <c r="C1558" s="54">
        <v>0.77083333333333337</v>
      </c>
      <c r="D1558" s="53">
        <v>9.8000000000000007</v>
      </c>
      <c r="E1558" s="53">
        <v>12.9</v>
      </c>
      <c r="F1558" s="53">
        <v>0</v>
      </c>
      <c r="G1558" s="53">
        <v>8</v>
      </c>
      <c r="H1558" s="53">
        <v>0</v>
      </c>
      <c r="I1558" s="53">
        <v>0.8</v>
      </c>
      <c r="J1558" s="53" t="s">
        <v>156</v>
      </c>
      <c r="K1558" s="53">
        <v>0.9</v>
      </c>
      <c r="L1558" s="53" t="s">
        <v>153</v>
      </c>
      <c r="M1558" s="54">
        <v>0.76947916666666671</v>
      </c>
      <c r="N1558" s="53">
        <v>3</v>
      </c>
      <c r="O1558" s="53" t="s">
        <v>159</v>
      </c>
      <c r="P1558" s="54">
        <v>0.76508101851851851</v>
      </c>
      <c r="Q1558" s="53">
        <v>0.5</v>
      </c>
      <c r="R1558" s="53" t="s">
        <v>162</v>
      </c>
      <c r="S1558" s="53">
        <v>0.6</v>
      </c>
      <c r="T1558" s="53">
        <v>73.5</v>
      </c>
      <c r="U1558" s="53">
        <v>0</v>
      </c>
      <c r="V1558" s="53">
        <v>136</v>
      </c>
      <c r="W1558" s="53">
        <v>0</v>
      </c>
      <c r="X1558" s="53">
        <v>0.54600000000000004</v>
      </c>
      <c r="Y1558" s="53">
        <v>18.64</v>
      </c>
      <c r="Z1558" s="11">
        <f t="shared" si="4168"/>
        <v>0</v>
      </c>
      <c r="AA1558" s="11">
        <f t="shared" si="4169"/>
        <v>0</v>
      </c>
      <c r="AB1558" s="53">
        <f t="shared" si="4170"/>
        <v>0.21607351385451379</v>
      </c>
      <c r="AC1558" s="63" t="s">
        <v>204</v>
      </c>
    </row>
    <row r="1559" spans="1:46">
      <c r="A1559" s="11">
        <v>1559</v>
      </c>
      <c r="B1559" s="57">
        <v>44937</v>
      </c>
      <c r="C1559" s="54">
        <v>0.77777777777777779</v>
      </c>
      <c r="D1559" s="53">
        <v>9.1999999999999993</v>
      </c>
      <c r="E1559" s="53">
        <v>12.9</v>
      </c>
      <c r="F1559" s="53">
        <v>0</v>
      </c>
      <c r="G1559" s="53">
        <v>8.5</v>
      </c>
      <c r="H1559" s="53">
        <v>-1E-3</v>
      </c>
      <c r="I1559" s="53">
        <v>0.8</v>
      </c>
      <c r="J1559" s="53" t="s">
        <v>149</v>
      </c>
      <c r="K1559" s="53">
        <v>0.9</v>
      </c>
      <c r="L1559" s="53" t="s">
        <v>160</v>
      </c>
      <c r="M1559" s="54">
        <v>0.7713078703703703</v>
      </c>
      <c r="N1559" s="53">
        <v>1.8</v>
      </c>
      <c r="O1559" s="53" t="s">
        <v>149</v>
      </c>
      <c r="P1559" s="54">
        <v>0.77190972222222232</v>
      </c>
      <c r="Q1559" s="53">
        <v>0.8</v>
      </c>
      <c r="R1559" s="53" t="s">
        <v>159</v>
      </c>
      <c r="S1559" s="53">
        <v>0.5</v>
      </c>
      <c r="T1559" s="53">
        <v>75.599999999999994</v>
      </c>
      <c r="U1559" s="53">
        <v>0</v>
      </c>
      <c r="V1559" s="53">
        <v>126</v>
      </c>
      <c r="W1559" s="53">
        <v>0</v>
      </c>
      <c r="X1559" s="53">
        <v>0.54600000000000004</v>
      </c>
      <c r="Y1559" s="53">
        <v>18.579999999999998</v>
      </c>
      <c r="Z1559" s="11">
        <f t="shared" si="4168"/>
        <v>-0.60000000000000009</v>
      </c>
      <c r="AA1559" s="11">
        <f t="shared" si="4169"/>
        <v>0</v>
      </c>
      <c r="AB1559" s="53">
        <f t="shared" si="4170"/>
        <v>0.21607351385451379</v>
      </c>
      <c r="AC1559" s="63" t="s">
        <v>204</v>
      </c>
    </row>
    <row r="1560" spans="1:46">
      <c r="A1560" s="11">
        <v>1560</v>
      </c>
      <c r="B1560" s="57">
        <v>44937</v>
      </c>
      <c r="C1560" s="54">
        <v>0.78472222222222221</v>
      </c>
      <c r="D1560" s="53">
        <v>8.6999999999999993</v>
      </c>
      <c r="E1560" s="53">
        <v>12.9</v>
      </c>
      <c r="F1560" s="53">
        <v>0</v>
      </c>
      <c r="G1560" s="53">
        <v>10.8</v>
      </c>
      <c r="H1560" s="53">
        <v>2E-3</v>
      </c>
      <c r="I1560" s="53">
        <v>1.3</v>
      </c>
      <c r="J1560" s="53" t="s">
        <v>153</v>
      </c>
      <c r="K1560" s="53">
        <v>1.3</v>
      </c>
      <c r="L1560" s="53" t="s">
        <v>153</v>
      </c>
      <c r="M1560" s="54">
        <v>0.78472222222222221</v>
      </c>
      <c r="N1560" s="53">
        <v>3.4</v>
      </c>
      <c r="O1560" s="53" t="s">
        <v>150</v>
      </c>
      <c r="P1560" s="54">
        <v>0.7796412037037036</v>
      </c>
      <c r="Q1560" s="53">
        <v>1.1000000000000001</v>
      </c>
      <c r="R1560" s="53" t="s">
        <v>150</v>
      </c>
      <c r="S1560" s="53">
        <v>0.7</v>
      </c>
      <c r="T1560" s="53">
        <v>63</v>
      </c>
      <c r="U1560" s="53">
        <v>0</v>
      </c>
      <c r="V1560" s="53">
        <v>131</v>
      </c>
      <c r="W1560" s="53">
        <v>0</v>
      </c>
      <c r="X1560" s="53">
        <v>0.54600000000000004</v>
      </c>
      <c r="Y1560" s="53">
        <v>18.649999999999999</v>
      </c>
      <c r="Z1560" s="11">
        <f t="shared" si="4168"/>
        <v>1.2000000000000002</v>
      </c>
      <c r="AA1560" s="11">
        <f t="shared" si="4169"/>
        <v>0</v>
      </c>
      <c r="AB1560" s="53">
        <f t="shared" si="4170"/>
        <v>0.21607351385451379</v>
      </c>
      <c r="AC1560" s="63" t="s">
        <v>204</v>
      </c>
    </row>
    <row r="1561" spans="1:46">
      <c r="A1561" s="11">
        <v>1561</v>
      </c>
      <c r="B1561" s="57">
        <v>44937</v>
      </c>
      <c r="C1561" s="54">
        <v>0.79166666666666663</v>
      </c>
      <c r="D1561" s="53">
        <v>8.3000000000000007</v>
      </c>
      <c r="E1561" s="53">
        <v>12.9</v>
      </c>
      <c r="F1561" s="53">
        <v>0</v>
      </c>
      <c r="G1561" s="53">
        <v>8.6999999999999993</v>
      </c>
      <c r="H1561" s="53">
        <v>-2E-3</v>
      </c>
      <c r="I1561" s="53">
        <v>0.2</v>
      </c>
      <c r="J1561" s="53" t="s">
        <v>158</v>
      </c>
      <c r="K1561" s="53">
        <v>1.3</v>
      </c>
      <c r="L1561" s="53" t="s">
        <v>153</v>
      </c>
      <c r="M1561" s="54">
        <v>0.78481481481481474</v>
      </c>
      <c r="N1561" s="53">
        <v>1.2</v>
      </c>
      <c r="O1561" s="53" t="s">
        <v>148</v>
      </c>
      <c r="P1561" s="54">
        <v>0.7847453703703704</v>
      </c>
      <c r="Q1561" s="53">
        <v>0.8</v>
      </c>
      <c r="R1561" s="53" t="s">
        <v>159</v>
      </c>
      <c r="S1561" s="53">
        <v>0.3</v>
      </c>
      <c r="T1561" s="53">
        <v>73.8</v>
      </c>
      <c r="U1561" s="53">
        <v>1</v>
      </c>
      <c r="V1561" s="53">
        <v>115</v>
      </c>
      <c r="W1561" s="53">
        <v>0</v>
      </c>
      <c r="X1561" s="53">
        <v>0.54600000000000004</v>
      </c>
      <c r="Y1561" s="53">
        <v>18.64</v>
      </c>
      <c r="Z1561" s="11">
        <f t="shared" si="4168"/>
        <v>-1.2000000000000002</v>
      </c>
      <c r="AA1561" s="11">
        <f t="shared" si="4169"/>
        <v>0</v>
      </c>
      <c r="AB1561" s="53">
        <f t="shared" si="4170"/>
        <v>0.21607351385451379</v>
      </c>
      <c r="AC1561" s="63" t="s">
        <v>204</v>
      </c>
      <c r="AE1561" s="11">
        <f t="shared" ref="AE1561" si="4203">SUM(F1561:F1566)</f>
        <v>0</v>
      </c>
      <c r="AF1561" s="11">
        <f t="shared" ref="AF1561" si="4204">AVERAGE(AB1561:AB1566)</f>
        <v>0.21589997166560901</v>
      </c>
      <c r="AG1561" s="11">
        <f t="shared" ref="AG1561" si="4205">AVERAGE(G1561:G1566)</f>
        <v>8.15</v>
      </c>
      <c r="AH1561" s="11" t="e">
        <f t="shared" ref="AH1561" si="4206">AVERAGE(AC1561:AC1566)</f>
        <v>#DIV/0!</v>
      </c>
      <c r="AI1561" s="11">
        <f t="shared" ref="AI1561" si="4207">AVERAGE(T1561:T1566)</f>
        <v>75.199999999999989</v>
      </c>
      <c r="AJ1561" s="11">
        <f t="shared" ref="AJ1561" si="4208">SUMIF(H1561:H1566,"&gt;0",H1561:H1566)</f>
        <v>2E-3</v>
      </c>
      <c r="AK1561" s="17">
        <f t="shared" ref="AK1561" si="4209">SUM(AA1561:AA1566)/60</f>
        <v>0</v>
      </c>
      <c r="AL1561" s="17">
        <f t="shared" ref="AL1561" si="4210">SUM(V1561:V1566)</f>
        <v>648</v>
      </c>
      <c r="AM1561" s="17">
        <f t="shared" ref="AM1561" si="4211">AVERAGE(W1561:W1566)</f>
        <v>0</v>
      </c>
      <c r="AN1561" s="11">
        <f t="shared" ref="AN1561" si="4212">AVERAGE(I1561:I1566)</f>
        <v>0.46666666666666673</v>
      </c>
      <c r="AO1561" s="11">
        <f t="shared" ref="AO1561" si="4213">MAX(K1561:K1566)</f>
        <v>1.3</v>
      </c>
      <c r="AP1561" s="13" t="str">
        <f t="shared" ref="AP1561" ca="1" si="4214">INDIRECT(ADDRESS(MATCH(AO1561,K1561:K1566,0)+A1561-1,12))</f>
        <v>S</v>
      </c>
      <c r="AQ1561" s="13">
        <f t="shared" ref="AQ1561" ca="1" si="4215">INDIRECT(ADDRESS(MATCH(AO1561,K1561:K1566,0)+A1561-1,13))</f>
        <v>0.78481481481481474</v>
      </c>
      <c r="AR1561" s="11">
        <f t="shared" ref="AR1561" si="4216">MAX(N1561:N1566)</f>
        <v>2.5</v>
      </c>
      <c r="AS1561" s="13" t="str">
        <f t="shared" ref="AS1561" ca="1" si="4217">INDIRECT(ADDRESS(MATCH(AR1561,N1561:N1566,0)+A1561-1,15))</f>
        <v>E</v>
      </c>
      <c r="AT1561" s="13">
        <f t="shared" ref="AT1561" ca="1" si="4218">INDIRECT(ADDRESS(MATCH(AR1561,N1561:N1566,0)+A1561-1,16))</f>
        <v>0.79688657407407415</v>
      </c>
    </row>
    <row r="1562" spans="1:46">
      <c r="A1562" s="11">
        <v>1562</v>
      </c>
      <c r="B1562" s="57">
        <v>44937</v>
      </c>
      <c r="C1562" s="54">
        <v>0.79861111111111116</v>
      </c>
      <c r="D1562" s="53">
        <v>8.1</v>
      </c>
      <c r="E1562" s="53">
        <v>12.9</v>
      </c>
      <c r="F1562" s="53">
        <v>0</v>
      </c>
      <c r="G1562" s="53">
        <v>10.6</v>
      </c>
      <c r="H1562" s="53">
        <v>2E-3</v>
      </c>
      <c r="I1562" s="53">
        <v>1.3</v>
      </c>
      <c r="J1562" s="53" t="s">
        <v>151</v>
      </c>
      <c r="K1562" s="53">
        <v>1.3</v>
      </c>
      <c r="L1562" s="53" t="s">
        <v>151</v>
      </c>
      <c r="M1562" s="54">
        <v>0.79861111111111116</v>
      </c>
      <c r="N1562" s="53">
        <v>2.5</v>
      </c>
      <c r="O1562" s="53" t="s">
        <v>152</v>
      </c>
      <c r="P1562" s="54">
        <v>0.79688657407407415</v>
      </c>
      <c r="Q1562" s="53">
        <v>1.4</v>
      </c>
      <c r="R1562" s="53" t="s">
        <v>150</v>
      </c>
      <c r="S1562" s="53">
        <v>0.5</v>
      </c>
      <c r="T1562" s="53">
        <v>62.3</v>
      </c>
      <c r="U1562" s="53">
        <v>0</v>
      </c>
      <c r="V1562" s="53">
        <v>175</v>
      </c>
      <c r="W1562" s="53">
        <v>0</v>
      </c>
      <c r="X1562" s="53">
        <v>0.54600000000000004</v>
      </c>
      <c r="Y1562" s="53">
        <v>18.64</v>
      </c>
      <c r="Z1562" s="11">
        <f t="shared" si="4168"/>
        <v>1.2000000000000002</v>
      </c>
      <c r="AA1562" s="11">
        <f t="shared" si="4169"/>
        <v>0</v>
      </c>
      <c r="AB1562" s="53">
        <f t="shared" si="4170"/>
        <v>0.21607351385451379</v>
      </c>
      <c r="AC1562" s="63" t="s">
        <v>204</v>
      </c>
    </row>
    <row r="1563" spans="1:46">
      <c r="A1563" s="11">
        <v>1563</v>
      </c>
      <c r="B1563" s="57">
        <v>44937</v>
      </c>
      <c r="C1563" s="54">
        <v>0.80555555555555547</v>
      </c>
      <c r="D1563" s="53">
        <v>8</v>
      </c>
      <c r="E1563" s="53">
        <v>12.9</v>
      </c>
      <c r="F1563" s="53">
        <v>0</v>
      </c>
      <c r="G1563" s="53">
        <v>8.4</v>
      </c>
      <c r="H1563" s="53">
        <v>-3.0000000000000001E-3</v>
      </c>
      <c r="I1563" s="53">
        <v>0.3</v>
      </c>
      <c r="J1563" s="53" t="s">
        <v>160</v>
      </c>
      <c r="K1563" s="53">
        <v>1.3</v>
      </c>
      <c r="L1563" s="53" t="s">
        <v>151</v>
      </c>
      <c r="M1563" s="54">
        <v>0.798761574074074</v>
      </c>
      <c r="N1563" s="53">
        <v>1.4</v>
      </c>
      <c r="O1563" s="53" t="s">
        <v>150</v>
      </c>
      <c r="P1563" s="54">
        <v>0.79862268518518509</v>
      </c>
      <c r="Q1563" s="53">
        <v>0.5</v>
      </c>
      <c r="R1563" s="53" t="s">
        <v>160</v>
      </c>
      <c r="S1563" s="53">
        <v>0.2</v>
      </c>
      <c r="T1563" s="53">
        <v>74.599999999999994</v>
      </c>
      <c r="U1563" s="53">
        <v>0</v>
      </c>
      <c r="V1563" s="53">
        <v>83</v>
      </c>
      <c r="W1563" s="53">
        <v>0</v>
      </c>
      <c r="X1563" s="53">
        <v>0.54600000000000004</v>
      </c>
      <c r="Y1563" s="53">
        <v>18.63</v>
      </c>
      <c r="Z1563" s="11">
        <f t="shared" si="4168"/>
        <v>-1.8000000000000003</v>
      </c>
      <c r="AA1563" s="11">
        <f t="shared" si="4169"/>
        <v>0</v>
      </c>
      <c r="AB1563" s="53">
        <f t="shared" si="4170"/>
        <v>0.21607351385451379</v>
      </c>
      <c r="AC1563" s="63" t="s">
        <v>204</v>
      </c>
    </row>
    <row r="1564" spans="1:46">
      <c r="A1564" s="11">
        <v>1564</v>
      </c>
      <c r="B1564" s="57">
        <v>44937</v>
      </c>
      <c r="C1564" s="54">
        <v>0.8125</v>
      </c>
      <c r="D1564" s="53">
        <v>7.7</v>
      </c>
      <c r="E1564" s="53">
        <v>12.9</v>
      </c>
      <c r="F1564" s="53">
        <v>0</v>
      </c>
      <c r="G1564" s="53">
        <v>6.7</v>
      </c>
      <c r="H1564" s="53">
        <v>-2E-3</v>
      </c>
      <c r="I1564" s="53">
        <v>0.9</v>
      </c>
      <c r="J1564" s="53" t="s">
        <v>155</v>
      </c>
      <c r="K1564" s="53">
        <v>0.9</v>
      </c>
      <c r="L1564" s="53" t="s">
        <v>155</v>
      </c>
      <c r="M1564" s="54">
        <v>0.81226851851851845</v>
      </c>
      <c r="N1564" s="53">
        <v>2.2000000000000002</v>
      </c>
      <c r="O1564" s="53" t="s">
        <v>158</v>
      </c>
      <c r="P1564" s="54">
        <v>0.80791666666666673</v>
      </c>
      <c r="Q1564" s="53">
        <v>0</v>
      </c>
      <c r="R1564" s="53" t="s">
        <v>152</v>
      </c>
      <c r="S1564" s="53">
        <v>0.5</v>
      </c>
      <c r="T1564" s="53">
        <v>81.2</v>
      </c>
      <c r="U1564" s="53">
        <v>0</v>
      </c>
      <c r="V1564" s="53">
        <v>83</v>
      </c>
      <c r="W1564" s="53">
        <v>0</v>
      </c>
      <c r="X1564" s="53">
        <v>0.54500000000000004</v>
      </c>
      <c r="Y1564" s="53">
        <v>18.649999999999999</v>
      </c>
      <c r="Z1564" s="11">
        <f t="shared" si="4168"/>
        <v>-1.2000000000000002</v>
      </c>
      <c r="AA1564" s="11">
        <f t="shared" si="4169"/>
        <v>0</v>
      </c>
      <c r="AB1564" s="53">
        <f t="shared" si="4170"/>
        <v>0.21555288728779951</v>
      </c>
      <c r="AC1564" s="63" t="s">
        <v>204</v>
      </c>
    </row>
    <row r="1565" spans="1:46">
      <c r="A1565" s="11">
        <v>1565</v>
      </c>
      <c r="B1565" s="57">
        <v>44937</v>
      </c>
      <c r="C1565" s="54">
        <v>0.81944444444444453</v>
      </c>
      <c r="D1565" s="53">
        <v>7.3</v>
      </c>
      <c r="E1565" s="53">
        <v>12.9</v>
      </c>
      <c r="F1565" s="53">
        <v>0</v>
      </c>
      <c r="G1565" s="53">
        <v>6.8</v>
      </c>
      <c r="H1565" s="53">
        <v>-1E-3</v>
      </c>
      <c r="I1565" s="53">
        <v>0.1</v>
      </c>
      <c r="J1565" s="53" t="s">
        <v>153</v>
      </c>
      <c r="K1565" s="53">
        <v>0.9</v>
      </c>
      <c r="L1565" s="53" t="s">
        <v>157</v>
      </c>
      <c r="M1565" s="54">
        <v>0.81251157407407415</v>
      </c>
      <c r="N1565" s="53">
        <v>0.6</v>
      </c>
      <c r="O1565" s="53" t="s">
        <v>152</v>
      </c>
      <c r="P1565" s="54">
        <v>0.81912037037037033</v>
      </c>
      <c r="Q1565" s="53">
        <v>0</v>
      </c>
      <c r="R1565" s="53" t="s">
        <v>150</v>
      </c>
      <c r="S1565" s="53">
        <v>0.1</v>
      </c>
      <c r="T1565" s="53">
        <v>81.900000000000006</v>
      </c>
      <c r="U1565" s="53">
        <v>0</v>
      </c>
      <c r="V1565" s="53">
        <v>105</v>
      </c>
      <c r="W1565" s="53">
        <v>0</v>
      </c>
      <c r="X1565" s="53">
        <v>0.54600000000000004</v>
      </c>
      <c r="Y1565" s="53">
        <v>18.59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0.21607351385451379</v>
      </c>
      <c r="AC1565" s="63" t="s">
        <v>204</v>
      </c>
    </row>
    <row r="1566" spans="1:46">
      <c r="A1566" s="11">
        <v>1566</v>
      </c>
      <c r="B1566" s="57">
        <v>44937</v>
      </c>
      <c r="C1566" s="54">
        <v>0.82638888888888884</v>
      </c>
      <c r="D1566" s="53">
        <v>7</v>
      </c>
      <c r="E1566" s="53">
        <v>12.9</v>
      </c>
      <c r="F1566" s="53">
        <v>0</v>
      </c>
      <c r="G1566" s="53">
        <v>7.7</v>
      </c>
      <c r="H1566" s="53">
        <v>0</v>
      </c>
      <c r="I1566" s="53">
        <v>0</v>
      </c>
      <c r="J1566" s="53" t="s">
        <v>148</v>
      </c>
      <c r="K1566" s="53">
        <v>0.1</v>
      </c>
      <c r="L1566" s="53" t="s">
        <v>148</v>
      </c>
      <c r="M1566" s="54">
        <v>0.82469907407407417</v>
      </c>
      <c r="N1566" s="53">
        <v>0.5</v>
      </c>
      <c r="O1566" s="53" t="s">
        <v>150</v>
      </c>
      <c r="P1566" s="54">
        <v>0.82017361111111109</v>
      </c>
      <c r="Q1566" s="53">
        <v>0</v>
      </c>
      <c r="R1566" s="53" t="s">
        <v>147</v>
      </c>
      <c r="S1566" s="53">
        <v>0.1</v>
      </c>
      <c r="T1566" s="53">
        <v>77.400000000000006</v>
      </c>
      <c r="U1566" s="53">
        <v>0</v>
      </c>
      <c r="V1566" s="53">
        <v>87</v>
      </c>
      <c r="W1566" s="53">
        <v>0</v>
      </c>
      <c r="X1566" s="53">
        <v>0.54500000000000004</v>
      </c>
      <c r="Y1566" s="53">
        <v>18.57</v>
      </c>
      <c r="Z1566" s="11">
        <f t="shared" si="4168"/>
        <v>0</v>
      </c>
      <c r="AA1566" s="11">
        <f t="shared" si="4169"/>
        <v>0</v>
      </c>
      <c r="AB1566" s="53">
        <f t="shared" si="4170"/>
        <v>0.21555288728779951</v>
      </c>
      <c r="AC1566" s="63" t="s">
        <v>204</v>
      </c>
    </row>
    <row r="1567" spans="1:46">
      <c r="A1567" s="11">
        <v>1567</v>
      </c>
      <c r="B1567" s="57">
        <v>44937</v>
      </c>
      <c r="C1567" s="54">
        <v>0.83333333333333337</v>
      </c>
      <c r="D1567" s="53">
        <v>6.6</v>
      </c>
      <c r="E1567" s="53">
        <v>12.9</v>
      </c>
      <c r="F1567" s="53">
        <v>0</v>
      </c>
      <c r="G1567" s="53">
        <v>6.8</v>
      </c>
      <c r="H1567" s="53">
        <v>-1E-3</v>
      </c>
      <c r="I1567" s="53">
        <v>0</v>
      </c>
      <c r="J1567" s="53" t="s">
        <v>147</v>
      </c>
      <c r="K1567" s="53">
        <v>0</v>
      </c>
      <c r="L1567" s="53" t="s">
        <v>148</v>
      </c>
      <c r="M1567" s="54">
        <v>0.82646990740740733</v>
      </c>
      <c r="N1567" s="53">
        <v>0</v>
      </c>
      <c r="O1567" s="53" t="s">
        <v>147</v>
      </c>
      <c r="P1567" s="54">
        <v>0.82640046296296299</v>
      </c>
      <c r="Q1567" s="53">
        <v>0</v>
      </c>
      <c r="R1567" s="53" t="s">
        <v>147</v>
      </c>
      <c r="S1567" s="53">
        <v>0</v>
      </c>
      <c r="T1567" s="53">
        <v>80.400000000000006</v>
      </c>
      <c r="U1567" s="53">
        <v>0</v>
      </c>
      <c r="V1567" s="53">
        <v>108</v>
      </c>
      <c r="W1567" s="53">
        <v>0</v>
      </c>
      <c r="X1567" s="53">
        <v>0.54500000000000004</v>
      </c>
      <c r="Y1567" s="53">
        <v>18.600000000000001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0.21555288728779951</v>
      </c>
      <c r="AC1567" s="63" t="s">
        <v>204</v>
      </c>
      <c r="AE1567" s="11">
        <f t="shared" ref="AE1567" si="4219">SUM(F1567:F1572)</f>
        <v>0</v>
      </c>
      <c r="AF1567" s="11">
        <f t="shared" ref="AF1567" si="4220">AVERAGE(AB1567:AB1572)</f>
        <v>0.21555288728779951</v>
      </c>
      <c r="AG1567" s="11">
        <f t="shared" ref="AG1567" si="4221">AVERAGE(G1567:G1572)</f>
        <v>6.75</v>
      </c>
      <c r="AH1567" s="11" t="e">
        <f t="shared" ref="AH1567" si="4222">AVERAGE(AC1567:AC1572)</f>
        <v>#DIV/0!</v>
      </c>
      <c r="AI1567" s="11">
        <f t="shared" ref="AI1567" si="4223">AVERAGE(T1567:T1572)</f>
        <v>80.100000000000009</v>
      </c>
      <c r="AJ1567" s="11">
        <f t="shared" ref="AJ1567" si="4224">SUMIF(H1567:H1572,"&gt;0",H1567:H1572)</f>
        <v>1E-3</v>
      </c>
      <c r="AK1567" s="17">
        <f t="shared" ref="AK1567" si="4225">SUM(AA1567:AA1572)/60</f>
        <v>0</v>
      </c>
      <c r="AL1567" s="17">
        <f t="shared" ref="AL1567" si="4226">SUM(V1567:V1572)</f>
        <v>647</v>
      </c>
      <c r="AM1567" s="17">
        <f t="shared" ref="AM1567" si="4227">AVERAGE(W1567:W1572)</f>
        <v>0</v>
      </c>
      <c r="AN1567" s="11">
        <f t="shared" ref="AN1567" si="4228">AVERAGE(I1567:I1572)</f>
        <v>0.75</v>
      </c>
      <c r="AO1567" s="11">
        <f t="shared" ref="AO1567" si="4229">MAX(K1567:K1572)</f>
        <v>1.6</v>
      </c>
      <c r="AP1567" s="13" t="str">
        <f t="shared" ref="AP1567" ca="1" si="4230">INDIRECT(ADDRESS(MATCH(AO1567,K1567:K1572,0)+A1567-1,12))</f>
        <v>SE</v>
      </c>
      <c r="AQ1567" s="13">
        <f t="shared" ref="AQ1567" ca="1" si="4231">INDIRECT(ADDRESS(MATCH(AO1567,K1567:K1572,0)+A1567-1,13))</f>
        <v>0.85765046296296299</v>
      </c>
      <c r="AR1567" s="11">
        <f t="shared" ref="AR1567" si="4232">MAX(N1567:N1572)</f>
        <v>2.4</v>
      </c>
      <c r="AS1567" s="13" t="str">
        <f t="shared" ref="AS1567" ca="1" si="4233">INDIRECT(ADDRESS(MATCH(AR1567,N1567:N1572,0)+A1567-1,15))</f>
        <v>SSE</v>
      </c>
      <c r="AT1567" s="13">
        <f t="shared" ref="AT1567" ca="1" si="4234">INDIRECT(ADDRESS(MATCH(AR1567,N1567:N1572,0)+A1567-1,16))</f>
        <v>0.85226851851851848</v>
      </c>
    </row>
    <row r="1568" spans="1:46">
      <c r="A1568" s="11">
        <v>1568</v>
      </c>
      <c r="B1568" s="57">
        <v>44937</v>
      </c>
      <c r="C1568" s="54">
        <v>0.84027777777777779</v>
      </c>
      <c r="D1568" s="53">
        <v>6.3</v>
      </c>
      <c r="E1568" s="53">
        <v>12.9</v>
      </c>
      <c r="F1568" s="53">
        <v>0</v>
      </c>
      <c r="G1568" s="53">
        <v>7.2</v>
      </c>
      <c r="H1568" s="53">
        <v>0</v>
      </c>
      <c r="I1568" s="53">
        <v>0.8</v>
      </c>
      <c r="J1568" s="53" t="s">
        <v>151</v>
      </c>
      <c r="K1568" s="53">
        <v>0.8</v>
      </c>
      <c r="L1568" s="53" t="s">
        <v>151</v>
      </c>
      <c r="M1568" s="54">
        <v>0.84027777777777779</v>
      </c>
      <c r="N1568" s="53">
        <v>1.5</v>
      </c>
      <c r="O1568" s="53" t="s">
        <v>159</v>
      </c>
      <c r="P1568" s="54">
        <v>0.8380439814814814</v>
      </c>
      <c r="Q1568" s="53">
        <v>1.1000000000000001</v>
      </c>
      <c r="R1568" s="53" t="s">
        <v>159</v>
      </c>
      <c r="S1568" s="53">
        <v>0.4</v>
      </c>
      <c r="T1568" s="53">
        <v>80.2</v>
      </c>
      <c r="U1568" s="53">
        <v>0</v>
      </c>
      <c r="V1568" s="53">
        <v>110</v>
      </c>
      <c r="W1568" s="53">
        <v>0</v>
      </c>
      <c r="X1568" s="53">
        <v>0.54500000000000004</v>
      </c>
      <c r="Y1568" s="53">
        <v>18.600000000000001</v>
      </c>
      <c r="Z1568" s="11">
        <f t="shared" si="4168"/>
        <v>0</v>
      </c>
      <c r="AA1568" s="11">
        <f t="shared" si="4169"/>
        <v>0</v>
      </c>
      <c r="AB1568" s="53">
        <f t="shared" si="4170"/>
        <v>0.21555288728779951</v>
      </c>
      <c r="AC1568" s="63" t="s">
        <v>204</v>
      </c>
    </row>
    <row r="1569" spans="1:46">
      <c r="A1569" s="11">
        <v>1569</v>
      </c>
      <c r="B1569" s="57">
        <v>44937</v>
      </c>
      <c r="C1569" s="54">
        <v>0.84722222222222221</v>
      </c>
      <c r="D1569" s="53">
        <v>6</v>
      </c>
      <c r="E1569" s="53">
        <v>12.9</v>
      </c>
      <c r="F1569" s="53">
        <v>0</v>
      </c>
      <c r="G1569" s="53">
        <v>5.7</v>
      </c>
      <c r="H1569" s="53">
        <v>0</v>
      </c>
      <c r="I1569" s="53">
        <v>1</v>
      </c>
      <c r="J1569" s="53" t="s">
        <v>151</v>
      </c>
      <c r="K1569" s="53">
        <v>1</v>
      </c>
      <c r="L1569" s="53" t="s">
        <v>151</v>
      </c>
      <c r="M1569" s="54">
        <v>0.84447916666666656</v>
      </c>
      <c r="N1569" s="53">
        <v>1.9</v>
      </c>
      <c r="O1569" s="53" t="s">
        <v>155</v>
      </c>
      <c r="P1569" s="54">
        <v>0.84643518518518512</v>
      </c>
      <c r="Q1569" s="53">
        <v>0.9</v>
      </c>
      <c r="R1569" s="53" t="s">
        <v>157</v>
      </c>
      <c r="S1569" s="53">
        <v>0.4</v>
      </c>
      <c r="T1569" s="53">
        <v>79.900000000000006</v>
      </c>
      <c r="U1569" s="53">
        <v>0</v>
      </c>
      <c r="V1569" s="53">
        <v>112</v>
      </c>
      <c r="W1569" s="53">
        <v>0</v>
      </c>
      <c r="X1569" s="53">
        <v>0.54500000000000004</v>
      </c>
      <c r="Y1569" s="53">
        <v>18.579999999999998</v>
      </c>
      <c r="Z1569" s="11">
        <f t="shared" si="4168"/>
        <v>0</v>
      </c>
      <c r="AA1569" s="11">
        <f t="shared" si="4169"/>
        <v>0</v>
      </c>
      <c r="AB1569" s="53">
        <f t="shared" si="4170"/>
        <v>0.21555288728779951</v>
      </c>
      <c r="AC1569" s="63" t="s">
        <v>204</v>
      </c>
    </row>
    <row r="1570" spans="1:46">
      <c r="A1570" s="11">
        <v>1570</v>
      </c>
      <c r="B1570" s="57">
        <v>44937</v>
      </c>
      <c r="C1570" s="54">
        <v>0.85416666666666663</v>
      </c>
      <c r="D1570" s="53">
        <v>5.8</v>
      </c>
      <c r="E1570" s="53">
        <v>12.9</v>
      </c>
      <c r="F1570" s="53">
        <v>0</v>
      </c>
      <c r="G1570" s="53">
        <v>7.2</v>
      </c>
      <c r="H1570" s="53">
        <v>0</v>
      </c>
      <c r="I1570" s="53">
        <v>1</v>
      </c>
      <c r="J1570" s="53" t="s">
        <v>151</v>
      </c>
      <c r="K1570" s="53">
        <v>1</v>
      </c>
      <c r="L1570" s="53" t="s">
        <v>151</v>
      </c>
      <c r="M1570" s="54">
        <v>0.84723379629629625</v>
      </c>
      <c r="N1570" s="53">
        <v>2.4</v>
      </c>
      <c r="O1570" s="53" t="s">
        <v>159</v>
      </c>
      <c r="P1570" s="54">
        <v>0.85226851851851848</v>
      </c>
      <c r="Q1570" s="53">
        <v>1.9</v>
      </c>
      <c r="R1570" s="53" t="s">
        <v>151</v>
      </c>
      <c r="S1570" s="53">
        <v>0.7</v>
      </c>
      <c r="T1570" s="53">
        <v>80.900000000000006</v>
      </c>
      <c r="U1570" s="53">
        <v>0</v>
      </c>
      <c r="V1570" s="53">
        <v>125</v>
      </c>
      <c r="W1570" s="53">
        <v>0</v>
      </c>
      <c r="X1570" s="53">
        <v>0.54500000000000004</v>
      </c>
      <c r="Y1570" s="53">
        <v>18.61</v>
      </c>
      <c r="Z1570" s="11">
        <f t="shared" si="4168"/>
        <v>0</v>
      </c>
      <c r="AA1570" s="11">
        <f t="shared" si="4169"/>
        <v>0</v>
      </c>
      <c r="AB1570" s="53">
        <f t="shared" si="4170"/>
        <v>0.21555288728779951</v>
      </c>
      <c r="AC1570" s="63" t="s">
        <v>204</v>
      </c>
    </row>
    <row r="1571" spans="1:46">
      <c r="A1571" s="11">
        <v>1571</v>
      </c>
      <c r="B1571" s="57">
        <v>44937</v>
      </c>
      <c r="C1571" s="54">
        <v>0.86111111111111116</v>
      </c>
      <c r="D1571" s="53">
        <v>5.8</v>
      </c>
      <c r="E1571" s="53">
        <v>12.9</v>
      </c>
      <c r="F1571" s="53">
        <v>0</v>
      </c>
      <c r="G1571" s="53">
        <v>8.6</v>
      </c>
      <c r="H1571" s="53">
        <v>1E-3</v>
      </c>
      <c r="I1571" s="53">
        <v>1.1000000000000001</v>
      </c>
      <c r="J1571" s="53" t="s">
        <v>159</v>
      </c>
      <c r="K1571" s="53">
        <v>1.6</v>
      </c>
      <c r="L1571" s="53" t="s">
        <v>151</v>
      </c>
      <c r="M1571" s="54">
        <v>0.85765046296296299</v>
      </c>
      <c r="N1571" s="53">
        <v>2.1</v>
      </c>
      <c r="O1571" s="53" t="s">
        <v>159</v>
      </c>
      <c r="P1571" s="54">
        <v>0.85659722222222223</v>
      </c>
      <c r="Q1571" s="53">
        <v>0</v>
      </c>
      <c r="R1571" s="53" t="s">
        <v>156</v>
      </c>
      <c r="S1571" s="53">
        <v>0.6</v>
      </c>
      <c r="T1571" s="53">
        <v>72.400000000000006</v>
      </c>
      <c r="U1571" s="53">
        <v>0</v>
      </c>
      <c r="V1571" s="53">
        <v>122</v>
      </c>
      <c r="W1571" s="53">
        <v>0</v>
      </c>
      <c r="X1571" s="53">
        <v>0.54500000000000004</v>
      </c>
      <c r="Y1571" s="53">
        <v>18.579999999999998</v>
      </c>
      <c r="Z1571" s="11">
        <f t="shared" si="4168"/>
        <v>0.60000000000000009</v>
      </c>
      <c r="AA1571" s="11">
        <f t="shared" si="4169"/>
        <v>0</v>
      </c>
      <c r="AB1571" s="53">
        <f t="shared" si="4170"/>
        <v>0.21555288728779951</v>
      </c>
      <c r="AC1571" s="63" t="s">
        <v>204</v>
      </c>
    </row>
    <row r="1572" spans="1:46">
      <c r="A1572" s="11">
        <v>1572</v>
      </c>
      <c r="B1572" s="57">
        <v>44937</v>
      </c>
      <c r="C1572" s="54">
        <v>0.86805555555555547</v>
      </c>
      <c r="D1572" s="53">
        <v>5.7</v>
      </c>
      <c r="E1572" s="53">
        <v>12.8</v>
      </c>
      <c r="F1572" s="53">
        <v>0</v>
      </c>
      <c r="G1572" s="53">
        <v>5</v>
      </c>
      <c r="H1572" s="53">
        <v>-3.0000000000000001E-3</v>
      </c>
      <c r="I1572" s="53">
        <v>0.6</v>
      </c>
      <c r="J1572" s="53" t="s">
        <v>162</v>
      </c>
      <c r="K1572" s="53">
        <v>1.1000000000000001</v>
      </c>
      <c r="L1572" s="53" t="s">
        <v>159</v>
      </c>
      <c r="M1572" s="54">
        <v>0.86112268518518509</v>
      </c>
      <c r="N1572" s="53">
        <v>1.4</v>
      </c>
      <c r="O1572" s="53" t="s">
        <v>157</v>
      </c>
      <c r="P1572" s="54">
        <v>0.86401620370370369</v>
      </c>
      <c r="Q1572" s="53">
        <v>0</v>
      </c>
      <c r="R1572" s="53" t="s">
        <v>148</v>
      </c>
      <c r="S1572" s="53">
        <v>0.5</v>
      </c>
      <c r="T1572" s="53">
        <v>86.8</v>
      </c>
      <c r="U1572" s="53">
        <v>0</v>
      </c>
      <c r="V1572" s="53">
        <v>70</v>
      </c>
      <c r="W1572" s="53">
        <v>0</v>
      </c>
      <c r="X1572" s="53">
        <v>0.54500000000000004</v>
      </c>
      <c r="Y1572" s="53">
        <v>18.600000000000001</v>
      </c>
      <c r="Z1572" s="11">
        <f t="shared" si="4168"/>
        <v>-1.8000000000000003</v>
      </c>
      <c r="AA1572" s="11">
        <f t="shared" si="4169"/>
        <v>0</v>
      </c>
      <c r="AB1572" s="53">
        <f t="shared" si="4170"/>
        <v>0.21555288728779951</v>
      </c>
      <c r="AC1572" s="63" t="s">
        <v>204</v>
      </c>
    </row>
    <row r="1573" spans="1:46">
      <c r="A1573" s="11">
        <v>1573</v>
      </c>
      <c r="B1573" s="57">
        <v>44937</v>
      </c>
      <c r="C1573" s="54">
        <v>0.875</v>
      </c>
      <c r="D1573" s="53">
        <v>5.6</v>
      </c>
      <c r="E1573" s="53">
        <v>12.9</v>
      </c>
      <c r="F1573" s="53">
        <v>0</v>
      </c>
      <c r="G1573" s="53">
        <v>6.5</v>
      </c>
      <c r="H1573" s="53">
        <v>-1E-3</v>
      </c>
      <c r="I1573" s="53">
        <v>0</v>
      </c>
      <c r="J1573" s="53" t="s">
        <v>152</v>
      </c>
      <c r="K1573" s="53">
        <v>0.6</v>
      </c>
      <c r="L1573" s="53" t="s">
        <v>162</v>
      </c>
      <c r="M1573" s="54">
        <v>0.86806712962962962</v>
      </c>
      <c r="N1573" s="53">
        <v>0</v>
      </c>
      <c r="O1573" s="53" t="s">
        <v>148</v>
      </c>
      <c r="P1573" s="54">
        <v>0.86806712962962962</v>
      </c>
      <c r="Q1573" s="53">
        <v>0</v>
      </c>
      <c r="R1573" s="53" t="s">
        <v>151</v>
      </c>
      <c r="S1573" s="53">
        <v>0</v>
      </c>
      <c r="T1573" s="53">
        <v>85.2</v>
      </c>
      <c r="U1573" s="53">
        <v>0</v>
      </c>
      <c r="V1573" s="53">
        <v>92</v>
      </c>
      <c r="W1573" s="53">
        <v>0</v>
      </c>
      <c r="X1573" s="53">
        <v>0.54500000000000004</v>
      </c>
      <c r="Y1573" s="53">
        <v>18.600000000000001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0.21555288728779951</v>
      </c>
      <c r="AC1573" s="63" t="s">
        <v>204</v>
      </c>
      <c r="AE1573" s="11">
        <f t="shared" ref="AE1573" si="4235">SUM(F1573:F1578)</f>
        <v>0</v>
      </c>
      <c r="AF1573" s="11">
        <f t="shared" ref="AF1573" si="4236">AVERAGE(AB1573:AB1578)</f>
        <v>0.21555288728779951</v>
      </c>
      <c r="AG1573" s="11">
        <f t="shared" ref="AG1573" si="4237">AVERAGE(G1573:G1578)</f>
        <v>6.1333333333333329</v>
      </c>
      <c r="AH1573" s="11" t="e">
        <f t="shared" ref="AH1573" si="4238">AVERAGE(AC1573:AC1578)</f>
        <v>#DIV/0!</v>
      </c>
      <c r="AI1573" s="11">
        <f t="shared" ref="AI1573" si="4239">AVERAGE(T1573:T1578)</f>
        <v>83.333333333333329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544</v>
      </c>
      <c r="AM1573" s="17">
        <f t="shared" ref="AM1573" si="4243">AVERAGE(W1573:W1578)</f>
        <v>0</v>
      </c>
      <c r="AN1573" s="11">
        <f t="shared" ref="AN1573" si="4244">AVERAGE(I1573:I1578)</f>
        <v>0.15</v>
      </c>
      <c r="AO1573" s="11">
        <f t="shared" ref="AO1573" si="4245">MAX(K1573:K1578)</f>
        <v>0.6</v>
      </c>
      <c r="AP1573" s="13" t="str">
        <f t="shared" ref="AP1573" ca="1" si="4246">INDIRECT(ADDRESS(MATCH(AO1573,K1573:K1578,0)+A1573-1,12))</f>
        <v>N</v>
      </c>
      <c r="AQ1573" s="13">
        <f t="shared" ref="AQ1573" ca="1" si="4247">INDIRECT(ADDRESS(MATCH(AO1573,K1573:K1578,0)+A1573-1,13))</f>
        <v>0.86806712962962962</v>
      </c>
      <c r="AR1573" s="11">
        <f t="shared" ref="AR1573" si="4248">MAX(N1573:N1578)</f>
        <v>1</v>
      </c>
      <c r="AS1573" s="13" t="str">
        <f t="shared" ref="AS1573" ca="1" si="4249">INDIRECT(ADDRESS(MATCH(AR1573,N1573:N1578,0)+A1573-1,15))</f>
        <v>WNW</v>
      </c>
      <c r="AT1573" s="13">
        <f t="shared" ref="AT1573" ca="1" si="4250">INDIRECT(ADDRESS(MATCH(AR1573,N1573:N1578,0)+A1573-1,16))</f>
        <v>0.89109953703703704</v>
      </c>
    </row>
    <row r="1574" spans="1:46">
      <c r="A1574" s="11">
        <v>1574</v>
      </c>
      <c r="B1574" s="57">
        <v>44937</v>
      </c>
      <c r="C1574" s="54">
        <v>0.88194444444444453</v>
      </c>
      <c r="D1574" s="53">
        <v>5.3</v>
      </c>
      <c r="E1574" s="53">
        <v>12.8</v>
      </c>
      <c r="F1574" s="53">
        <v>0</v>
      </c>
      <c r="G1574" s="53">
        <v>6.4</v>
      </c>
      <c r="H1574" s="53">
        <v>0</v>
      </c>
      <c r="I1574" s="53">
        <v>0</v>
      </c>
      <c r="J1574" s="53" t="s">
        <v>151</v>
      </c>
      <c r="K1574" s="53">
        <v>0</v>
      </c>
      <c r="L1574" s="53" t="s">
        <v>152</v>
      </c>
      <c r="M1574" s="54">
        <v>0.87501157407407415</v>
      </c>
      <c r="N1574" s="53">
        <v>0</v>
      </c>
      <c r="O1574" s="53" t="s">
        <v>151</v>
      </c>
      <c r="P1574" s="54">
        <v>0.87501157407407415</v>
      </c>
      <c r="Q1574" s="53">
        <v>0</v>
      </c>
      <c r="R1574" s="53" t="s">
        <v>151</v>
      </c>
      <c r="S1574" s="53">
        <v>0</v>
      </c>
      <c r="T1574" s="53">
        <v>81.599999999999994</v>
      </c>
      <c r="U1574" s="53">
        <v>0</v>
      </c>
      <c r="V1574" s="53">
        <v>95</v>
      </c>
      <c r="W1574" s="53">
        <v>0</v>
      </c>
      <c r="X1574" s="53">
        <v>0.54500000000000004</v>
      </c>
      <c r="Y1574" s="53">
        <v>18.61</v>
      </c>
      <c r="Z1574" s="11">
        <f t="shared" si="4168"/>
        <v>0</v>
      </c>
      <c r="AA1574" s="11">
        <f t="shared" si="4169"/>
        <v>0</v>
      </c>
      <c r="AB1574" s="53">
        <f t="shared" si="4170"/>
        <v>0.21555288728779951</v>
      </c>
      <c r="AC1574" s="63" t="s">
        <v>204</v>
      </c>
    </row>
    <row r="1575" spans="1:46">
      <c r="A1575" s="11">
        <v>1575</v>
      </c>
      <c r="B1575" s="57">
        <v>44937</v>
      </c>
      <c r="C1575" s="54">
        <v>0.88888888888888884</v>
      </c>
      <c r="D1575" s="53">
        <v>5.2</v>
      </c>
      <c r="E1575" s="53">
        <v>12.9</v>
      </c>
      <c r="F1575" s="53">
        <v>0</v>
      </c>
      <c r="G1575" s="53">
        <v>6.7</v>
      </c>
      <c r="H1575" s="53">
        <v>0</v>
      </c>
      <c r="I1575" s="53">
        <v>0.2</v>
      </c>
      <c r="J1575" s="53" t="s">
        <v>153</v>
      </c>
      <c r="K1575" s="53">
        <v>0.2</v>
      </c>
      <c r="L1575" s="53" t="s">
        <v>153</v>
      </c>
      <c r="M1575" s="54">
        <v>0.88888888888888884</v>
      </c>
      <c r="N1575" s="53">
        <v>0.9</v>
      </c>
      <c r="O1575" s="53" t="s">
        <v>160</v>
      </c>
      <c r="P1575" s="54">
        <v>0.88657407407407407</v>
      </c>
      <c r="Q1575" s="53">
        <v>0</v>
      </c>
      <c r="R1575" s="53" t="s">
        <v>161</v>
      </c>
      <c r="S1575" s="53">
        <v>0.3</v>
      </c>
      <c r="T1575" s="53">
        <v>81</v>
      </c>
      <c r="U1575" s="53">
        <v>0</v>
      </c>
      <c r="V1575" s="53">
        <v>98</v>
      </c>
      <c r="W1575" s="53">
        <v>0</v>
      </c>
      <c r="X1575" s="53">
        <v>0.54500000000000004</v>
      </c>
      <c r="Y1575" s="53">
        <v>18.63</v>
      </c>
      <c r="Z1575" s="11">
        <f t="shared" si="4168"/>
        <v>0</v>
      </c>
      <c r="AA1575" s="11">
        <f t="shared" si="4169"/>
        <v>0</v>
      </c>
      <c r="AB1575" s="53">
        <f t="shared" si="4170"/>
        <v>0.21555288728779951</v>
      </c>
      <c r="AC1575" s="63" t="s">
        <v>204</v>
      </c>
    </row>
    <row r="1576" spans="1:46">
      <c r="A1576" s="11">
        <v>1576</v>
      </c>
      <c r="B1576" s="57">
        <v>44937</v>
      </c>
      <c r="C1576" s="54">
        <v>0.89583333333333337</v>
      </c>
      <c r="D1576" s="53">
        <v>5</v>
      </c>
      <c r="E1576" s="53">
        <v>12.8</v>
      </c>
      <c r="F1576" s="53">
        <v>0</v>
      </c>
      <c r="G1576" s="53">
        <v>6.3</v>
      </c>
      <c r="H1576" s="53">
        <v>-1E-3</v>
      </c>
      <c r="I1576" s="53">
        <v>0.2</v>
      </c>
      <c r="J1576" s="53" t="s">
        <v>154</v>
      </c>
      <c r="K1576" s="53">
        <v>0.3</v>
      </c>
      <c r="L1576" s="53" t="s">
        <v>160</v>
      </c>
      <c r="M1576" s="54">
        <v>0.89164351851851853</v>
      </c>
      <c r="N1576" s="53">
        <v>1</v>
      </c>
      <c r="O1576" s="53" t="s">
        <v>158</v>
      </c>
      <c r="P1576" s="54">
        <v>0.89109953703703704</v>
      </c>
      <c r="Q1576" s="53">
        <v>0.5</v>
      </c>
      <c r="R1576" s="53" t="s">
        <v>155</v>
      </c>
      <c r="S1576" s="53">
        <v>0.2</v>
      </c>
      <c r="T1576" s="53">
        <v>82.8</v>
      </c>
      <c r="U1576" s="53">
        <v>0</v>
      </c>
      <c r="V1576" s="53">
        <v>87</v>
      </c>
      <c r="W1576" s="53">
        <v>0</v>
      </c>
      <c r="X1576" s="53">
        <v>0.54500000000000004</v>
      </c>
      <c r="Y1576" s="53">
        <v>18.600000000000001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0.21555288728779951</v>
      </c>
      <c r="AC1576" s="63" t="s">
        <v>204</v>
      </c>
    </row>
    <row r="1577" spans="1:46">
      <c r="A1577" s="11">
        <v>1577</v>
      </c>
      <c r="B1577" s="57">
        <v>44937</v>
      </c>
      <c r="C1577" s="54">
        <v>0.90277777777777779</v>
      </c>
      <c r="D1577" s="53">
        <v>4.8</v>
      </c>
      <c r="E1577" s="53">
        <v>12.8</v>
      </c>
      <c r="F1577" s="53">
        <v>0</v>
      </c>
      <c r="G1577" s="53">
        <v>5.0999999999999996</v>
      </c>
      <c r="H1577" s="53">
        <v>-1E-3</v>
      </c>
      <c r="I1577" s="53">
        <v>0.3</v>
      </c>
      <c r="J1577" s="53" t="s">
        <v>157</v>
      </c>
      <c r="K1577" s="53">
        <v>0.3</v>
      </c>
      <c r="L1577" s="53" t="s">
        <v>157</v>
      </c>
      <c r="M1577" s="54">
        <v>0.90249999999999997</v>
      </c>
      <c r="N1577" s="53">
        <v>0.8</v>
      </c>
      <c r="O1577" s="53" t="s">
        <v>157</v>
      </c>
      <c r="P1577" s="54">
        <v>0.89594907407407398</v>
      </c>
      <c r="Q1577" s="53">
        <v>0.6</v>
      </c>
      <c r="R1577" s="53" t="s">
        <v>162</v>
      </c>
      <c r="S1577" s="53">
        <v>0.2</v>
      </c>
      <c r="T1577" s="53">
        <v>87.4</v>
      </c>
      <c r="U1577" s="53">
        <v>0</v>
      </c>
      <c r="V1577" s="53">
        <v>78</v>
      </c>
      <c r="W1577" s="53">
        <v>0</v>
      </c>
      <c r="X1577" s="53">
        <v>0.54500000000000004</v>
      </c>
      <c r="Y1577" s="53">
        <v>18.61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0.21555288728779951</v>
      </c>
      <c r="AC1577" s="63" t="s">
        <v>204</v>
      </c>
    </row>
    <row r="1578" spans="1:46">
      <c r="A1578" s="11">
        <v>1578</v>
      </c>
      <c r="B1578" s="57">
        <v>44937</v>
      </c>
      <c r="C1578" s="54">
        <v>0.90972222222222221</v>
      </c>
      <c r="D1578" s="53">
        <v>4.5999999999999996</v>
      </c>
      <c r="E1578" s="53">
        <v>12.8</v>
      </c>
      <c r="F1578" s="53">
        <v>0</v>
      </c>
      <c r="G1578" s="53">
        <v>5.8</v>
      </c>
      <c r="H1578" s="53">
        <v>0</v>
      </c>
      <c r="I1578" s="53">
        <v>0.2</v>
      </c>
      <c r="J1578" s="53" t="s">
        <v>158</v>
      </c>
      <c r="K1578" s="53">
        <v>0.3</v>
      </c>
      <c r="L1578" s="53" t="s">
        <v>157</v>
      </c>
      <c r="M1578" s="54">
        <v>0.90666666666666673</v>
      </c>
      <c r="N1578" s="53">
        <v>0.8</v>
      </c>
      <c r="O1578" s="53" t="s">
        <v>155</v>
      </c>
      <c r="P1578" s="54">
        <v>0.90490740740740738</v>
      </c>
      <c r="Q1578" s="53">
        <v>0.2</v>
      </c>
      <c r="R1578" s="53" t="s">
        <v>156</v>
      </c>
      <c r="S1578" s="53">
        <v>0.2</v>
      </c>
      <c r="T1578" s="53">
        <v>82</v>
      </c>
      <c r="U1578" s="53">
        <v>0</v>
      </c>
      <c r="V1578" s="53">
        <v>94</v>
      </c>
      <c r="W1578" s="53">
        <v>0</v>
      </c>
      <c r="X1578" s="53">
        <v>0.54500000000000004</v>
      </c>
      <c r="Y1578" s="53">
        <v>18.61</v>
      </c>
      <c r="Z1578" s="11">
        <f t="shared" si="4168"/>
        <v>0</v>
      </c>
      <c r="AA1578" s="11">
        <f t="shared" si="4169"/>
        <v>0</v>
      </c>
      <c r="AB1578" s="53">
        <f t="shared" si="4170"/>
        <v>0.21555288728779951</v>
      </c>
      <c r="AC1578" s="63" t="s">
        <v>204</v>
      </c>
    </row>
    <row r="1579" spans="1:46">
      <c r="A1579" s="11">
        <v>1579</v>
      </c>
      <c r="B1579" s="57">
        <v>44937</v>
      </c>
      <c r="C1579" s="54">
        <v>0.91666666666666663</v>
      </c>
      <c r="D1579" s="53">
        <v>4.4000000000000004</v>
      </c>
      <c r="E1579" s="53">
        <v>12.8</v>
      </c>
      <c r="F1579" s="53">
        <v>0</v>
      </c>
      <c r="G1579" s="53">
        <v>5.0999999999999996</v>
      </c>
      <c r="H1579" s="53">
        <v>-1E-3</v>
      </c>
      <c r="I1579" s="53">
        <v>0.2</v>
      </c>
      <c r="J1579" s="53" t="s">
        <v>154</v>
      </c>
      <c r="K1579" s="53">
        <v>0.2</v>
      </c>
      <c r="L1579" s="53" t="s">
        <v>158</v>
      </c>
      <c r="M1579" s="54">
        <v>0.90973379629629625</v>
      </c>
      <c r="N1579" s="53">
        <v>1.1000000000000001</v>
      </c>
      <c r="O1579" s="53" t="s">
        <v>151</v>
      </c>
      <c r="P1579" s="54">
        <v>0.91618055555555555</v>
      </c>
      <c r="Q1579" s="53">
        <v>0.3</v>
      </c>
      <c r="R1579" s="53" t="s">
        <v>158</v>
      </c>
      <c r="S1579" s="53">
        <v>0.2</v>
      </c>
      <c r="T1579" s="53">
        <v>83.7</v>
      </c>
      <c r="U1579" s="53">
        <v>0</v>
      </c>
      <c r="V1579" s="53">
        <v>67</v>
      </c>
      <c r="W1579" s="53">
        <v>0</v>
      </c>
      <c r="X1579" s="53">
        <v>0.54400000000000004</v>
      </c>
      <c r="Y1579" s="53">
        <v>18.63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0.21503316630612279</v>
      </c>
      <c r="AC1579" s="63" t="s">
        <v>204</v>
      </c>
      <c r="AE1579" s="11">
        <f t="shared" ref="AE1579" si="4251">SUM(F1579:F1584)</f>
        <v>0</v>
      </c>
      <c r="AF1579" s="11">
        <f t="shared" ref="AF1579" si="4252">AVERAGE(AB1579:AB1584)</f>
        <v>0.21520640663334833</v>
      </c>
      <c r="AG1579" s="11">
        <f t="shared" ref="AG1579" si="4253">AVERAGE(G1579:G1584)</f>
        <v>5.7166666666666659</v>
      </c>
      <c r="AH1579" s="11" t="e">
        <f t="shared" ref="AH1579" si="4254">AVERAGE(AC1579:AC1584)</f>
        <v>#DIV/0!</v>
      </c>
      <c r="AI1579" s="11">
        <f t="shared" ref="AI1579" si="4255">AVERAGE(T1579:T1584)</f>
        <v>83.466666666666669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532</v>
      </c>
      <c r="AM1579" s="17">
        <f t="shared" ref="AM1579" si="4259">AVERAGE(W1579:W1584)</f>
        <v>0</v>
      </c>
      <c r="AN1579" s="11">
        <f t="shared" ref="AN1579" si="4260">AVERAGE(I1579:I1584)</f>
        <v>0.16666666666666666</v>
      </c>
      <c r="AO1579" s="11">
        <f t="shared" ref="AO1579" si="4261">MAX(K1579:K1584)</f>
        <v>0.3</v>
      </c>
      <c r="AP1579" s="13" t="str">
        <f t="shared" ref="AP1579" ca="1" si="4262">INDIRECT(ADDRESS(MATCH(AO1579,K1579:K1584,0)+A1579-1,12))</f>
        <v>WNW</v>
      </c>
      <c r="AQ1579" s="13">
        <f t="shared" ref="AQ1579" ca="1" si="4263">INDIRECT(ADDRESS(MATCH(AO1579,K1579:K1584,0)+A1579-1,13))</f>
        <v>0.92281250000000004</v>
      </c>
      <c r="AR1579" s="11">
        <f t="shared" ref="AR1579" si="4264">MAX(N1579:N1584)</f>
        <v>1.1000000000000001</v>
      </c>
      <c r="AS1579" s="13" t="str">
        <f t="shared" ref="AS1579" ca="1" si="4265">INDIRECT(ADDRESS(MATCH(AR1579,N1579:N1584,0)+A1579-1,15))</f>
        <v>SE</v>
      </c>
      <c r="AT1579" s="13">
        <f t="shared" ref="AT1579" ca="1" si="4266">INDIRECT(ADDRESS(MATCH(AR1579,N1579:N1584,0)+A1579-1,16))</f>
        <v>0.91618055555555555</v>
      </c>
    </row>
    <row r="1580" spans="1:46">
      <c r="A1580" s="11">
        <v>1580</v>
      </c>
      <c r="B1580" s="57">
        <v>44937</v>
      </c>
      <c r="C1580" s="54">
        <v>0.92361111111111116</v>
      </c>
      <c r="D1580" s="53">
        <v>4.2</v>
      </c>
      <c r="E1580" s="53">
        <v>12.8</v>
      </c>
      <c r="F1580" s="53">
        <v>0</v>
      </c>
      <c r="G1580" s="53">
        <v>6.1</v>
      </c>
      <c r="H1580" s="53">
        <v>0</v>
      </c>
      <c r="I1580" s="53">
        <v>0.3</v>
      </c>
      <c r="J1580" s="53" t="s">
        <v>158</v>
      </c>
      <c r="K1580" s="53">
        <v>0.3</v>
      </c>
      <c r="L1580" s="53" t="s">
        <v>158</v>
      </c>
      <c r="M1580" s="54">
        <v>0.92281250000000004</v>
      </c>
      <c r="N1580" s="53">
        <v>1.1000000000000001</v>
      </c>
      <c r="O1580" s="53" t="s">
        <v>153</v>
      </c>
      <c r="P1580" s="54">
        <v>0.91828703703703696</v>
      </c>
      <c r="Q1580" s="53">
        <v>0.5</v>
      </c>
      <c r="R1580" s="53" t="s">
        <v>158</v>
      </c>
      <c r="S1580" s="53">
        <v>0.2</v>
      </c>
      <c r="T1580" s="53">
        <v>86.3</v>
      </c>
      <c r="U1580" s="53">
        <v>0</v>
      </c>
      <c r="V1580" s="53">
        <v>91</v>
      </c>
      <c r="W1580" s="53">
        <v>0</v>
      </c>
      <c r="X1580" s="53">
        <v>0.54500000000000004</v>
      </c>
      <c r="Y1580" s="53">
        <v>18.63</v>
      </c>
      <c r="Z1580" s="11">
        <f t="shared" si="4168"/>
        <v>0</v>
      </c>
      <c r="AA1580" s="11">
        <f t="shared" si="4169"/>
        <v>0</v>
      </c>
      <c r="AB1580" s="53">
        <f t="shared" si="4170"/>
        <v>0.21555288728779951</v>
      </c>
      <c r="AC1580" s="63" t="s">
        <v>204</v>
      </c>
    </row>
    <row r="1581" spans="1:46">
      <c r="A1581" s="11">
        <v>1581</v>
      </c>
      <c r="B1581" s="57">
        <v>44937</v>
      </c>
      <c r="C1581" s="54">
        <v>0.93055555555555547</v>
      </c>
      <c r="D1581" s="53">
        <v>4.0999999999999996</v>
      </c>
      <c r="E1581" s="53">
        <v>12.8</v>
      </c>
      <c r="F1581" s="53">
        <v>0</v>
      </c>
      <c r="G1581" s="53">
        <v>5.5</v>
      </c>
      <c r="H1581" s="53">
        <v>0</v>
      </c>
      <c r="I1581" s="53">
        <v>0.1</v>
      </c>
      <c r="J1581" s="53" t="s">
        <v>155</v>
      </c>
      <c r="K1581" s="53">
        <v>0.3</v>
      </c>
      <c r="L1581" s="53" t="s">
        <v>158</v>
      </c>
      <c r="M1581" s="54">
        <v>0.92416666666666669</v>
      </c>
      <c r="N1581" s="53">
        <v>0.6</v>
      </c>
      <c r="O1581" s="53" t="s">
        <v>157</v>
      </c>
      <c r="P1581" s="54">
        <v>0.92710648148148145</v>
      </c>
      <c r="Q1581" s="53">
        <v>0</v>
      </c>
      <c r="R1581" s="53" t="s">
        <v>157</v>
      </c>
      <c r="S1581" s="53">
        <v>0.1</v>
      </c>
      <c r="T1581" s="53">
        <v>80.599999999999994</v>
      </c>
      <c r="U1581" s="53">
        <v>1</v>
      </c>
      <c r="V1581" s="53">
        <v>93</v>
      </c>
      <c r="W1581" s="53">
        <v>0</v>
      </c>
      <c r="X1581" s="53">
        <v>0.54400000000000004</v>
      </c>
      <c r="Y1581" s="53">
        <v>18.62</v>
      </c>
      <c r="Z1581" s="11">
        <f t="shared" si="4168"/>
        <v>0</v>
      </c>
      <c r="AA1581" s="11">
        <f t="shared" si="4169"/>
        <v>0</v>
      </c>
      <c r="AB1581" s="53">
        <f t="shared" si="4170"/>
        <v>0.21503316630612279</v>
      </c>
      <c r="AC1581" s="63" t="s">
        <v>204</v>
      </c>
    </row>
    <row r="1582" spans="1:46">
      <c r="A1582" s="11">
        <v>1582</v>
      </c>
      <c r="B1582" s="57">
        <v>44937</v>
      </c>
      <c r="C1582" s="54">
        <v>0.9375</v>
      </c>
      <c r="D1582" s="53">
        <v>4</v>
      </c>
      <c r="E1582" s="53">
        <v>12.8</v>
      </c>
      <c r="F1582" s="53">
        <v>0</v>
      </c>
      <c r="G1582" s="53">
        <v>5.4</v>
      </c>
      <c r="H1582" s="53">
        <v>0</v>
      </c>
      <c r="I1582" s="53">
        <v>0.3</v>
      </c>
      <c r="J1582" s="53" t="s">
        <v>157</v>
      </c>
      <c r="K1582" s="53">
        <v>0.3</v>
      </c>
      <c r="L1582" s="53" t="s">
        <v>157</v>
      </c>
      <c r="M1582" s="54">
        <v>0.9375</v>
      </c>
      <c r="N1582" s="53">
        <v>0.8</v>
      </c>
      <c r="O1582" s="53" t="s">
        <v>157</v>
      </c>
      <c r="P1582" s="54">
        <v>0.93086805555555552</v>
      </c>
      <c r="Q1582" s="53">
        <v>0.7</v>
      </c>
      <c r="R1582" s="53" t="s">
        <v>162</v>
      </c>
      <c r="S1582" s="53">
        <v>0.3</v>
      </c>
      <c r="T1582" s="53">
        <v>83.5</v>
      </c>
      <c r="U1582" s="53">
        <v>0</v>
      </c>
      <c r="V1582" s="53">
        <v>92</v>
      </c>
      <c r="W1582" s="53">
        <v>0</v>
      </c>
      <c r="X1582" s="53">
        <v>0.54500000000000004</v>
      </c>
      <c r="Y1582" s="53">
        <v>18.64</v>
      </c>
      <c r="Z1582" s="11">
        <f t="shared" si="4168"/>
        <v>0</v>
      </c>
      <c r="AA1582" s="11">
        <f t="shared" si="4169"/>
        <v>0</v>
      </c>
      <c r="AB1582" s="53">
        <f t="shared" si="4170"/>
        <v>0.21555288728779951</v>
      </c>
      <c r="AC1582" s="63" t="s">
        <v>204</v>
      </c>
    </row>
    <row r="1583" spans="1:46">
      <c r="A1583" s="11">
        <v>1583</v>
      </c>
      <c r="B1583" s="57">
        <v>44937</v>
      </c>
      <c r="C1583" s="54">
        <v>0.94444444444444453</v>
      </c>
      <c r="D1583" s="53">
        <v>3.9</v>
      </c>
      <c r="E1583" s="53">
        <v>12.8</v>
      </c>
      <c r="F1583" s="53">
        <v>0</v>
      </c>
      <c r="G1583" s="53">
        <v>5.4</v>
      </c>
      <c r="H1583" s="53">
        <v>0</v>
      </c>
      <c r="I1583" s="53">
        <v>0.1</v>
      </c>
      <c r="J1583" s="53" t="s">
        <v>157</v>
      </c>
      <c r="K1583" s="53">
        <v>0.3</v>
      </c>
      <c r="L1583" s="53" t="s">
        <v>157</v>
      </c>
      <c r="M1583" s="54">
        <v>0.93755787037037042</v>
      </c>
      <c r="N1583" s="53">
        <v>0.7</v>
      </c>
      <c r="O1583" s="53" t="s">
        <v>162</v>
      </c>
      <c r="P1583" s="54">
        <v>0.93751157407407415</v>
      </c>
      <c r="Q1583" s="53">
        <v>0</v>
      </c>
      <c r="R1583" s="53" t="s">
        <v>160</v>
      </c>
      <c r="S1583" s="53">
        <v>0.2</v>
      </c>
      <c r="T1583" s="53">
        <v>86.9</v>
      </c>
      <c r="U1583" s="53">
        <v>0</v>
      </c>
      <c r="V1583" s="53">
        <v>99</v>
      </c>
      <c r="W1583" s="53">
        <v>0</v>
      </c>
      <c r="X1583" s="53">
        <v>0.54400000000000004</v>
      </c>
      <c r="Y1583" s="53">
        <v>18.63</v>
      </c>
      <c r="Z1583" s="11">
        <f t="shared" si="4168"/>
        <v>0</v>
      </c>
      <c r="AA1583" s="11">
        <f t="shared" si="4169"/>
        <v>0</v>
      </c>
      <c r="AB1583" s="53">
        <f t="shared" si="4170"/>
        <v>0.21503316630612279</v>
      </c>
      <c r="AC1583" s="63" t="s">
        <v>204</v>
      </c>
    </row>
    <row r="1584" spans="1:46">
      <c r="A1584" s="11">
        <v>1584</v>
      </c>
      <c r="B1584" s="57">
        <v>44937</v>
      </c>
      <c r="C1584" s="54">
        <v>0.95138888888888884</v>
      </c>
      <c r="D1584" s="53">
        <v>3.8</v>
      </c>
      <c r="E1584" s="53">
        <v>12.8</v>
      </c>
      <c r="F1584" s="53">
        <v>0</v>
      </c>
      <c r="G1584" s="53">
        <v>6.8</v>
      </c>
      <c r="H1584" s="53">
        <v>0</v>
      </c>
      <c r="I1584" s="53">
        <v>0</v>
      </c>
      <c r="J1584" s="53" t="s">
        <v>161</v>
      </c>
      <c r="K1584" s="53">
        <v>0.1</v>
      </c>
      <c r="L1584" s="53" t="s">
        <v>157</v>
      </c>
      <c r="M1584" s="54">
        <v>0.94445601851851846</v>
      </c>
      <c r="N1584" s="53">
        <v>0.4</v>
      </c>
      <c r="O1584" s="53" t="s">
        <v>160</v>
      </c>
      <c r="P1584" s="54">
        <v>0.94696759259259267</v>
      </c>
      <c r="Q1584" s="53">
        <v>0</v>
      </c>
      <c r="R1584" s="53" t="s">
        <v>161</v>
      </c>
      <c r="S1584" s="53">
        <v>0</v>
      </c>
      <c r="T1584" s="53">
        <v>79.8</v>
      </c>
      <c r="U1584" s="53">
        <v>0</v>
      </c>
      <c r="V1584" s="53">
        <v>90</v>
      </c>
      <c r="W1584" s="53">
        <v>0</v>
      </c>
      <c r="X1584" s="53">
        <v>0.54400000000000004</v>
      </c>
      <c r="Y1584" s="53">
        <v>18.63</v>
      </c>
      <c r="Z1584" s="11">
        <f t="shared" si="4168"/>
        <v>0</v>
      </c>
      <c r="AA1584" s="11">
        <f t="shared" si="4169"/>
        <v>0</v>
      </c>
      <c r="AB1584" s="53">
        <f t="shared" si="4170"/>
        <v>0.21503316630612279</v>
      </c>
      <c r="AC1584" s="63" t="s">
        <v>204</v>
      </c>
    </row>
    <row r="1585" spans="1:46">
      <c r="A1585" s="11">
        <v>1585</v>
      </c>
      <c r="B1585" s="57">
        <v>44937</v>
      </c>
      <c r="C1585" s="54">
        <v>0.95833333333333337</v>
      </c>
      <c r="D1585" s="53">
        <v>3.8</v>
      </c>
      <c r="E1585" s="53">
        <v>12.8</v>
      </c>
      <c r="F1585" s="53">
        <v>0</v>
      </c>
      <c r="G1585" s="53">
        <v>5.8</v>
      </c>
      <c r="H1585" s="53">
        <v>-1E-3</v>
      </c>
      <c r="I1585" s="53">
        <v>0</v>
      </c>
      <c r="J1585" s="53" t="s">
        <v>154</v>
      </c>
      <c r="K1585" s="53">
        <v>0</v>
      </c>
      <c r="L1585" s="53" t="s">
        <v>154</v>
      </c>
      <c r="M1585" s="54">
        <v>0.95833333333333337</v>
      </c>
      <c r="N1585" s="53">
        <v>0.5</v>
      </c>
      <c r="O1585" s="53" t="s">
        <v>155</v>
      </c>
      <c r="P1585" s="54">
        <v>0.95623842592592589</v>
      </c>
      <c r="Q1585" s="53">
        <v>0</v>
      </c>
      <c r="R1585" s="53" t="s">
        <v>157</v>
      </c>
      <c r="S1585" s="53">
        <v>0.1</v>
      </c>
      <c r="T1585" s="53">
        <v>84.2</v>
      </c>
      <c r="U1585" s="53">
        <v>0</v>
      </c>
      <c r="V1585" s="53">
        <v>72</v>
      </c>
      <c r="W1585" s="53">
        <v>0</v>
      </c>
      <c r="X1585" s="53">
        <v>0.54400000000000004</v>
      </c>
      <c r="Y1585" s="53">
        <v>18.61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0.21503316630612279</v>
      </c>
      <c r="AC1585" s="63" t="s">
        <v>204</v>
      </c>
      <c r="AE1585" s="11">
        <f t="shared" ref="AE1585" si="4267">SUM(F1585:F1590)</f>
        <v>0</v>
      </c>
      <c r="AF1585" s="11">
        <f t="shared" ref="AF1585" si="4268">AVERAGE(AB1585:AB1590)</f>
        <v>0.21503316630612276</v>
      </c>
      <c r="AG1585" s="11">
        <f t="shared" ref="AG1585" si="4269">AVERAGE(G1585:G1590)</f>
        <v>5.05</v>
      </c>
      <c r="AH1585" s="11" t="e">
        <f t="shared" ref="AH1585" si="4270">AVERAGE(AC1585:AC1590)</f>
        <v>#DIV/0!</v>
      </c>
      <c r="AI1585" s="11">
        <f t="shared" ref="AI1585" si="4271">AVERAGE(T1585:T1590)</f>
        <v>88.566666666666663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485</v>
      </c>
      <c r="AM1585" s="17">
        <f t="shared" ref="AM1585" si="4275">AVERAGE(W1585:W1590)</f>
        <v>0</v>
      </c>
      <c r="AN1585" s="11">
        <f t="shared" ref="AN1585" si="4276">AVERAGE(I1585:I1590)</f>
        <v>3.3333333333333333E-2</v>
      </c>
      <c r="AO1585" s="11">
        <f t="shared" ref="AO1585" si="4277">MAX(K1585:K1590)</f>
        <v>0.1</v>
      </c>
      <c r="AP1585" s="13" t="str">
        <f t="shared" ref="AP1585" ca="1" si="4278">INDIRECT(ADDRESS(MATCH(AO1585,K1585:K1590,0)+A1585-1,12))</f>
        <v>NW</v>
      </c>
      <c r="AQ1585" s="13">
        <f t="shared" ref="AQ1585" ca="1" si="4279">INDIRECT(ADDRESS(MATCH(AO1585,K1585:K1590,0)+A1585-1,13))</f>
        <v>0.96009259259259261</v>
      </c>
      <c r="AR1585" s="11">
        <f t="shared" ref="AR1585" si="4280">MAX(N1585:N1590)</f>
        <v>0.7</v>
      </c>
      <c r="AS1585" s="13" t="str">
        <f t="shared" ref="AS1585" ca="1" si="4281">INDIRECT(ADDRESS(MATCH(AR1585,N1585:N1590,0)+A1585-1,15))</f>
        <v>ENE</v>
      </c>
      <c r="AT1585" s="13">
        <f t="shared" ref="AT1585" ca="1" si="4282">INDIRECT(ADDRESS(MATCH(AR1585,N1585:N1590,0)+A1585-1,16))</f>
        <v>0.96636574074074078</v>
      </c>
    </row>
    <row r="1586" spans="1:46">
      <c r="A1586" s="11">
        <v>1586</v>
      </c>
      <c r="B1586" s="57">
        <v>44937</v>
      </c>
      <c r="C1586" s="54">
        <v>0.96527777777777779</v>
      </c>
      <c r="D1586" s="53">
        <v>3.8</v>
      </c>
      <c r="E1586" s="53">
        <v>12.8</v>
      </c>
      <c r="F1586" s="53">
        <v>0</v>
      </c>
      <c r="G1586" s="53">
        <v>4.7</v>
      </c>
      <c r="H1586" s="53">
        <v>-1E-3</v>
      </c>
      <c r="I1586" s="53">
        <v>0.1</v>
      </c>
      <c r="J1586" s="53" t="s">
        <v>162</v>
      </c>
      <c r="K1586" s="53">
        <v>0.1</v>
      </c>
      <c r="L1586" s="53" t="s">
        <v>155</v>
      </c>
      <c r="M1586" s="54">
        <v>0.96009259259259261</v>
      </c>
      <c r="N1586" s="53">
        <v>0.4</v>
      </c>
      <c r="O1586" s="53" t="s">
        <v>149</v>
      </c>
      <c r="P1586" s="54">
        <v>0.9588310185185186</v>
      </c>
      <c r="Q1586" s="53">
        <v>0</v>
      </c>
      <c r="R1586" s="53" t="s">
        <v>157</v>
      </c>
      <c r="S1586" s="53">
        <v>0.1</v>
      </c>
      <c r="T1586" s="53">
        <v>88.7</v>
      </c>
      <c r="U1586" s="53">
        <v>0</v>
      </c>
      <c r="V1586" s="53">
        <v>88</v>
      </c>
      <c r="W1586" s="53">
        <v>0</v>
      </c>
      <c r="X1586" s="53">
        <v>0.54400000000000004</v>
      </c>
      <c r="Y1586" s="53">
        <v>18.579999999999998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0.21503316630612279</v>
      </c>
      <c r="AC1586" s="63" t="s">
        <v>204</v>
      </c>
    </row>
    <row r="1587" spans="1:46">
      <c r="A1587" s="11">
        <v>1587</v>
      </c>
      <c r="B1587" s="57">
        <v>44937</v>
      </c>
      <c r="C1587" s="54">
        <v>0.97222222222222221</v>
      </c>
      <c r="D1587" s="53">
        <v>3.7</v>
      </c>
      <c r="E1587" s="53">
        <v>12.8</v>
      </c>
      <c r="F1587" s="53">
        <v>0</v>
      </c>
      <c r="G1587" s="53">
        <v>5.2</v>
      </c>
      <c r="H1587" s="53">
        <v>-1E-3</v>
      </c>
      <c r="I1587" s="53">
        <v>0.1</v>
      </c>
      <c r="J1587" s="53" t="s">
        <v>147</v>
      </c>
      <c r="K1587" s="53">
        <v>0.1</v>
      </c>
      <c r="L1587" s="53" t="s">
        <v>147</v>
      </c>
      <c r="M1587" s="54">
        <v>0.97222222222222221</v>
      </c>
      <c r="N1587" s="53">
        <v>0.7</v>
      </c>
      <c r="O1587" s="53" t="s">
        <v>148</v>
      </c>
      <c r="P1587" s="54">
        <v>0.96636574074074078</v>
      </c>
      <c r="Q1587" s="53">
        <v>0</v>
      </c>
      <c r="R1587" s="53" t="s">
        <v>148</v>
      </c>
      <c r="S1587" s="53">
        <v>0.2</v>
      </c>
      <c r="T1587" s="53">
        <v>89.6</v>
      </c>
      <c r="U1587" s="53">
        <v>0</v>
      </c>
      <c r="V1587" s="53">
        <v>76</v>
      </c>
      <c r="W1587" s="53">
        <v>0</v>
      </c>
      <c r="X1587" s="53">
        <v>0.54400000000000004</v>
      </c>
      <c r="Y1587" s="53">
        <v>18.600000000000001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0.21503316630612279</v>
      </c>
      <c r="AC1587" s="63" t="s">
        <v>204</v>
      </c>
    </row>
    <row r="1588" spans="1:46">
      <c r="A1588" s="11">
        <v>1588</v>
      </c>
      <c r="B1588" s="57">
        <v>44937</v>
      </c>
      <c r="C1588" s="54">
        <v>0.97916666666666663</v>
      </c>
      <c r="D1588" s="53">
        <v>3.6</v>
      </c>
      <c r="E1588" s="53">
        <v>12.8</v>
      </c>
      <c r="F1588" s="53">
        <v>0</v>
      </c>
      <c r="G1588" s="53">
        <v>4.2</v>
      </c>
      <c r="H1588" s="53">
        <v>-1E-3</v>
      </c>
      <c r="I1588" s="53">
        <v>0</v>
      </c>
      <c r="J1588" s="53" t="s">
        <v>148</v>
      </c>
      <c r="K1588" s="53">
        <v>0.1</v>
      </c>
      <c r="L1588" s="53" t="s">
        <v>147</v>
      </c>
      <c r="M1588" s="54">
        <v>0.97317129629629628</v>
      </c>
      <c r="N1588" s="53">
        <v>0.4</v>
      </c>
      <c r="O1588" s="53" t="s">
        <v>148</v>
      </c>
      <c r="P1588" s="54">
        <v>0.97456018518518517</v>
      </c>
      <c r="Q1588" s="53">
        <v>0</v>
      </c>
      <c r="R1588" s="53" t="s">
        <v>148</v>
      </c>
      <c r="S1588" s="53">
        <v>0.1</v>
      </c>
      <c r="T1588" s="53">
        <v>88.9</v>
      </c>
      <c r="U1588" s="53">
        <v>0</v>
      </c>
      <c r="V1588" s="53">
        <v>80</v>
      </c>
      <c r="W1588" s="53">
        <v>0</v>
      </c>
      <c r="X1588" s="53">
        <v>0.54400000000000004</v>
      </c>
      <c r="Y1588" s="53">
        <v>18.600000000000001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0.21503316630612279</v>
      </c>
      <c r="AC1588" s="63" t="s">
        <v>204</v>
      </c>
    </row>
    <row r="1589" spans="1:46">
      <c r="A1589" s="11">
        <v>1589</v>
      </c>
      <c r="B1589" s="57">
        <v>44937</v>
      </c>
      <c r="C1589" s="54">
        <v>0.98611111111111116</v>
      </c>
      <c r="D1589" s="53">
        <v>3.5</v>
      </c>
      <c r="E1589" s="53">
        <v>12.8</v>
      </c>
      <c r="F1589" s="53">
        <v>0</v>
      </c>
      <c r="G1589" s="53">
        <v>5.4</v>
      </c>
      <c r="H1589" s="53">
        <v>0</v>
      </c>
      <c r="I1589" s="53">
        <v>0</v>
      </c>
      <c r="J1589" s="53" t="s">
        <v>154</v>
      </c>
      <c r="K1589" s="53">
        <v>0</v>
      </c>
      <c r="L1589" s="53" t="s">
        <v>148</v>
      </c>
      <c r="M1589" s="54">
        <v>0.9809606481481481</v>
      </c>
      <c r="N1589" s="53">
        <v>0.5</v>
      </c>
      <c r="O1589" s="53" t="s">
        <v>148</v>
      </c>
      <c r="P1589" s="54">
        <v>0.98071759259259261</v>
      </c>
      <c r="Q1589" s="53">
        <v>0</v>
      </c>
      <c r="R1589" s="53" t="s">
        <v>161</v>
      </c>
      <c r="S1589" s="53">
        <v>0.1</v>
      </c>
      <c r="T1589" s="53">
        <v>89.4</v>
      </c>
      <c r="U1589" s="53">
        <v>0</v>
      </c>
      <c r="V1589" s="53">
        <v>93</v>
      </c>
      <c r="W1589" s="53">
        <v>0</v>
      </c>
      <c r="X1589" s="53">
        <v>0.54400000000000004</v>
      </c>
      <c r="Y1589" s="53">
        <v>18.63</v>
      </c>
      <c r="Z1589" s="11">
        <f t="shared" si="4168"/>
        <v>0</v>
      </c>
      <c r="AA1589" s="11">
        <f t="shared" si="4169"/>
        <v>0</v>
      </c>
      <c r="AB1589" s="53">
        <f t="shared" si="4170"/>
        <v>0.21503316630612279</v>
      </c>
      <c r="AC1589" s="63" t="s">
        <v>204</v>
      </c>
    </row>
    <row r="1590" spans="1:46">
      <c r="A1590" s="11">
        <v>1590</v>
      </c>
      <c r="B1590" s="57">
        <v>44937</v>
      </c>
      <c r="C1590" s="54">
        <v>0.99305555555555547</v>
      </c>
      <c r="D1590" s="53">
        <v>3.4</v>
      </c>
      <c r="E1590" s="53">
        <v>12.8</v>
      </c>
      <c r="F1590" s="53">
        <v>0</v>
      </c>
      <c r="G1590" s="53">
        <v>5</v>
      </c>
      <c r="H1590" s="53">
        <v>0</v>
      </c>
      <c r="I1590" s="53">
        <v>0</v>
      </c>
      <c r="J1590" s="53" t="s">
        <v>161</v>
      </c>
      <c r="K1590" s="53">
        <v>0</v>
      </c>
      <c r="L1590" s="53" t="s">
        <v>154</v>
      </c>
      <c r="M1590" s="54">
        <v>0.9865046296296297</v>
      </c>
      <c r="N1590" s="53">
        <v>0.3</v>
      </c>
      <c r="O1590" s="53" t="s">
        <v>161</v>
      </c>
      <c r="P1590" s="54">
        <v>0.99273148148148149</v>
      </c>
      <c r="Q1590" s="53">
        <v>0</v>
      </c>
      <c r="R1590" s="53" t="s">
        <v>161</v>
      </c>
      <c r="S1590" s="53">
        <v>0.1</v>
      </c>
      <c r="T1590" s="53">
        <v>90.6</v>
      </c>
      <c r="U1590" s="53">
        <v>0</v>
      </c>
      <c r="V1590" s="53">
        <v>76</v>
      </c>
      <c r="W1590" s="53">
        <v>0</v>
      </c>
      <c r="X1590" s="53">
        <v>0.54400000000000004</v>
      </c>
      <c r="Y1590" s="53">
        <v>18.63</v>
      </c>
      <c r="Z1590" s="11">
        <f t="shared" si="4168"/>
        <v>0</v>
      </c>
      <c r="AA1590" s="11">
        <f t="shared" si="4169"/>
        <v>0</v>
      </c>
      <c r="AB1590" s="53">
        <f t="shared" si="4170"/>
        <v>0.21503316630612279</v>
      </c>
      <c r="AC1590" s="63" t="s">
        <v>204</v>
      </c>
    </row>
    <row r="1591" spans="1:46">
      <c r="A1591" s="11">
        <v>1591</v>
      </c>
      <c r="B1591" s="57">
        <v>44938</v>
      </c>
      <c r="C1591" s="54">
        <v>0</v>
      </c>
      <c r="D1591" s="53">
        <v>3.4</v>
      </c>
      <c r="E1591" s="53">
        <v>12.8</v>
      </c>
      <c r="F1591" s="53">
        <v>0</v>
      </c>
      <c r="G1591" s="53">
        <v>5.7</v>
      </c>
      <c r="H1591" s="53">
        <v>0</v>
      </c>
      <c r="I1591" s="53">
        <v>0</v>
      </c>
      <c r="J1591" s="53" t="s">
        <v>161</v>
      </c>
      <c r="K1591" s="53">
        <v>0</v>
      </c>
      <c r="L1591" s="53" t="s">
        <v>161</v>
      </c>
      <c r="M1591" s="54">
        <v>0.99306712962962962</v>
      </c>
      <c r="N1591" s="53">
        <v>0</v>
      </c>
      <c r="O1591" s="53" t="s">
        <v>161</v>
      </c>
      <c r="P1591" s="54">
        <v>0.99306712962962962</v>
      </c>
      <c r="Q1591" s="53">
        <v>0</v>
      </c>
      <c r="R1591" s="53" t="s">
        <v>161</v>
      </c>
      <c r="S1591" s="53">
        <v>0</v>
      </c>
      <c r="T1591" s="53">
        <v>88.7</v>
      </c>
      <c r="U1591" s="53">
        <v>0</v>
      </c>
      <c r="V1591" s="53">
        <v>94</v>
      </c>
      <c r="W1591" s="53">
        <v>0</v>
      </c>
      <c r="X1591" s="53">
        <v>0.54400000000000004</v>
      </c>
      <c r="Y1591" s="53">
        <v>18.63</v>
      </c>
      <c r="Z1591" s="11">
        <f t="shared" si="4168"/>
        <v>0</v>
      </c>
      <c r="AA1591" s="11">
        <f t="shared" si="4169"/>
        <v>0</v>
      </c>
      <c r="AB1591" s="53">
        <f t="shared" si="4170"/>
        <v>0.21503316630612279</v>
      </c>
      <c r="AC1591" s="63" t="s">
        <v>204</v>
      </c>
      <c r="AE1591" s="11">
        <f t="shared" ref="AE1591" si="4283">SUM(F1591:F1596)</f>
        <v>0</v>
      </c>
      <c r="AF1591" s="11">
        <f t="shared" ref="AF1591" si="4284">AVERAGE(AB1591:AB1596)</f>
        <v>0.21494669734635952</v>
      </c>
      <c r="AG1591" s="11">
        <f t="shared" ref="AG1591" si="4285">AVERAGE(G1591:G1596)</f>
        <v>5.4833333333333334</v>
      </c>
      <c r="AH1591" s="11" t="e">
        <f t="shared" ref="AH1591" si="4286">AVERAGE(AC1591:AC1596)</f>
        <v>#DIV/0!</v>
      </c>
      <c r="AI1591" s="11">
        <f t="shared" ref="AI1591" si="4287">AVERAGE(T1591:T1596)</f>
        <v>87.55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576</v>
      </c>
      <c r="AM1591" s="17">
        <f t="shared" ref="AM1591" si="4291">AVERAGE(W1591:W1596)</f>
        <v>0</v>
      </c>
      <c r="AN1591" s="11">
        <f t="shared" ref="AN1591" si="4292">AVERAGE(I1591:I1596)</f>
        <v>0</v>
      </c>
      <c r="AO1591" s="11">
        <f t="shared" ref="AO1591" si="4293">MAX(K1591:K1596)</f>
        <v>0</v>
      </c>
      <c r="AP1591" s="13" t="str">
        <f t="shared" ref="AP1591" ca="1" si="4294">INDIRECT(ADDRESS(MATCH(AO1591,K1591:K1596,0)+A1591-1,12))</f>
        <v>WSW</v>
      </c>
      <c r="AQ1591" s="13">
        <f t="shared" ref="AQ1591" ca="1" si="4295">INDIRECT(ADDRESS(MATCH(AO1591,K1591:K1596,0)+A1591-1,13))</f>
        <v>0.99306712962962962</v>
      </c>
      <c r="AR1591" s="11">
        <f t="shared" ref="AR1591" si="4296">MAX(N1591:N1596)</f>
        <v>0.4</v>
      </c>
      <c r="AS1591" s="13" t="str">
        <f t="shared" ref="AS1591" ca="1" si="4297">INDIRECT(ADDRESS(MATCH(AR1591,N1591:N1596,0)+A1591-1,15))</f>
        <v>WSW</v>
      </c>
      <c r="AT1591" s="13">
        <f t="shared" ref="AT1591" ca="1" si="4298">INDIRECT(ADDRESS(MATCH(AR1591,N1591:N1596,0)+A1591-1,16))</f>
        <v>8.4490740740740741E-3</v>
      </c>
    </row>
    <row r="1592" spans="1:46">
      <c r="A1592" s="11">
        <v>1592</v>
      </c>
      <c r="B1592" s="57">
        <v>44938</v>
      </c>
      <c r="C1592" s="54">
        <v>6.9444444444444441E-3</v>
      </c>
      <c r="D1592" s="53">
        <v>3.3</v>
      </c>
      <c r="E1592" s="53">
        <v>12.8</v>
      </c>
      <c r="F1592" s="53">
        <v>0</v>
      </c>
      <c r="G1592" s="53">
        <v>5.6</v>
      </c>
      <c r="H1592" s="53">
        <v>0</v>
      </c>
      <c r="I1592" s="53">
        <v>0</v>
      </c>
      <c r="J1592" s="53" t="s">
        <v>161</v>
      </c>
      <c r="K1592" s="53">
        <v>0</v>
      </c>
      <c r="L1592" s="53" t="s">
        <v>161</v>
      </c>
      <c r="M1592" s="54">
        <v>1.1574074074074073E-5</v>
      </c>
      <c r="N1592" s="53">
        <v>0</v>
      </c>
      <c r="O1592" s="53" t="s">
        <v>161</v>
      </c>
      <c r="P1592" s="54">
        <v>1.1574074074074073E-5</v>
      </c>
      <c r="Q1592" s="53">
        <v>0</v>
      </c>
      <c r="R1592" s="53" t="s">
        <v>161</v>
      </c>
      <c r="S1592" s="53">
        <v>0</v>
      </c>
      <c r="T1592" s="53">
        <v>88.3</v>
      </c>
      <c r="U1592" s="53">
        <v>0</v>
      </c>
      <c r="V1592" s="53">
        <v>97</v>
      </c>
      <c r="W1592" s="53">
        <v>0</v>
      </c>
      <c r="X1592" s="53">
        <v>0.54400000000000004</v>
      </c>
      <c r="Y1592" s="53">
        <v>18.64</v>
      </c>
      <c r="Z1592" s="11">
        <f t="shared" si="4168"/>
        <v>0</v>
      </c>
      <c r="AA1592" s="11">
        <f t="shared" si="4169"/>
        <v>0</v>
      </c>
      <c r="AB1592" s="53">
        <f t="shared" si="4170"/>
        <v>0.21503316630612279</v>
      </c>
      <c r="AC1592" s="63" t="s">
        <v>204</v>
      </c>
    </row>
    <row r="1593" spans="1:46">
      <c r="A1593" s="11">
        <v>1593</v>
      </c>
      <c r="B1593" s="57">
        <v>44938</v>
      </c>
      <c r="C1593" s="54">
        <v>1.3888888888888888E-2</v>
      </c>
      <c r="D1593" s="53">
        <v>3.3</v>
      </c>
      <c r="E1593" s="53">
        <v>12.8</v>
      </c>
      <c r="F1593" s="53">
        <v>0</v>
      </c>
      <c r="G1593" s="53">
        <v>5.2</v>
      </c>
      <c r="H1593" s="53">
        <v>-1E-3</v>
      </c>
      <c r="I1593" s="53">
        <v>0</v>
      </c>
      <c r="J1593" s="53" t="s">
        <v>161</v>
      </c>
      <c r="K1593" s="53">
        <v>0</v>
      </c>
      <c r="L1593" s="53" t="s">
        <v>161</v>
      </c>
      <c r="M1593" s="54">
        <v>9.3055555555555548E-3</v>
      </c>
      <c r="N1593" s="53">
        <v>0.4</v>
      </c>
      <c r="O1593" s="53" t="s">
        <v>161</v>
      </c>
      <c r="P1593" s="54">
        <v>8.4490740740740741E-3</v>
      </c>
      <c r="Q1593" s="53">
        <v>0</v>
      </c>
      <c r="R1593" s="53" t="s">
        <v>161</v>
      </c>
      <c r="S1593" s="53">
        <v>0.1</v>
      </c>
      <c r="T1593" s="53">
        <v>88.5</v>
      </c>
      <c r="U1593" s="53">
        <v>1</v>
      </c>
      <c r="V1593" s="53">
        <v>76</v>
      </c>
      <c r="W1593" s="53">
        <v>0</v>
      </c>
      <c r="X1593" s="53">
        <v>0.54400000000000004</v>
      </c>
      <c r="Y1593" s="53">
        <v>18.63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0.21503316630612279</v>
      </c>
      <c r="AC1593" s="63" t="s">
        <v>204</v>
      </c>
    </row>
    <row r="1594" spans="1:46">
      <c r="A1594" s="11">
        <v>1594</v>
      </c>
      <c r="B1594" s="57">
        <v>44938</v>
      </c>
      <c r="C1594" s="54">
        <v>2.0833333333333332E-2</v>
      </c>
      <c r="D1594" s="53">
        <v>3.3</v>
      </c>
      <c r="E1594" s="53">
        <v>12.8</v>
      </c>
      <c r="F1594" s="53">
        <v>0</v>
      </c>
      <c r="G1594" s="53">
        <v>5.5</v>
      </c>
      <c r="H1594" s="53">
        <v>0</v>
      </c>
      <c r="I1594" s="53">
        <v>0</v>
      </c>
      <c r="J1594" s="53" t="s">
        <v>161</v>
      </c>
      <c r="K1594" s="53">
        <v>0</v>
      </c>
      <c r="L1594" s="53" t="s">
        <v>161</v>
      </c>
      <c r="M1594" s="54">
        <v>1.3900462962962962E-2</v>
      </c>
      <c r="N1594" s="53">
        <v>0.3</v>
      </c>
      <c r="O1594" s="53" t="s">
        <v>161</v>
      </c>
      <c r="P1594" s="54">
        <v>1.8958333333333334E-2</v>
      </c>
      <c r="Q1594" s="53">
        <v>0</v>
      </c>
      <c r="R1594" s="53" t="s">
        <v>161</v>
      </c>
      <c r="S1594" s="53">
        <v>0</v>
      </c>
      <c r="T1594" s="53">
        <v>89.3</v>
      </c>
      <c r="U1594" s="53">
        <v>0</v>
      </c>
      <c r="V1594" s="53">
        <v>91</v>
      </c>
      <c r="W1594" s="53">
        <v>0</v>
      </c>
      <c r="X1594" s="53">
        <v>0.54400000000000004</v>
      </c>
      <c r="Y1594" s="53">
        <v>18.63</v>
      </c>
      <c r="Z1594" s="11">
        <f t="shared" si="4168"/>
        <v>0</v>
      </c>
      <c r="AA1594" s="11">
        <f t="shared" si="4169"/>
        <v>0</v>
      </c>
      <c r="AB1594" s="53">
        <f t="shared" si="4170"/>
        <v>0.21503316630612279</v>
      </c>
      <c r="AC1594" s="63" t="s">
        <v>204</v>
      </c>
    </row>
    <row r="1595" spans="1:46">
      <c r="A1595" s="11">
        <v>1595</v>
      </c>
      <c r="B1595" s="57">
        <v>44938</v>
      </c>
      <c r="C1595" s="54">
        <v>2.7777777777777776E-2</v>
      </c>
      <c r="D1595" s="53">
        <v>3.3</v>
      </c>
      <c r="E1595" s="53">
        <v>12.8</v>
      </c>
      <c r="F1595" s="53">
        <v>0</v>
      </c>
      <c r="G1595" s="53">
        <v>5.5</v>
      </c>
      <c r="H1595" s="53">
        <v>0</v>
      </c>
      <c r="I1595" s="53">
        <v>0</v>
      </c>
      <c r="J1595" s="53" t="s">
        <v>161</v>
      </c>
      <c r="K1595" s="53">
        <v>0</v>
      </c>
      <c r="L1595" s="53" t="s">
        <v>161</v>
      </c>
      <c r="M1595" s="54">
        <v>2.0844907407407406E-2</v>
      </c>
      <c r="N1595" s="53">
        <v>0</v>
      </c>
      <c r="O1595" s="53" t="s">
        <v>161</v>
      </c>
      <c r="P1595" s="54">
        <v>2.0844907407407406E-2</v>
      </c>
      <c r="Q1595" s="53">
        <v>0</v>
      </c>
      <c r="R1595" s="53" t="s">
        <v>161</v>
      </c>
      <c r="S1595" s="53">
        <v>0</v>
      </c>
      <c r="T1595" s="53">
        <v>84</v>
      </c>
      <c r="U1595" s="53">
        <v>1</v>
      </c>
      <c r="V1595" s="53">
        <v>115</v>
      </c>
      <c r="W1595" s="53">
        <v>0</v>
      </c>
      <c r="X1595" s="53">
        <v>0.54400000000000004</v>
      </c>
      <c r="Y1595" s="53">
        <v>18.670000000000002</v>
      </c>
      <c r="Z1595" s="11">
        <f t="shared" si="4168"/>
        <v>0</v>
      </c>
      <c r="AA1595" s="11">
        <f t="shared" si="4169"/>
        <v>0</v>
      </c>
      <c r="AB1595" s="53">
        <f t="shared" si="4170"/>
        <v>0.21503316630612279</v>
      </c>
      <c r="AC1595" s="63" t="s">
        <v>204</v>
      </c>
    </row>
    <row r="1596" spans="1:46">
      <c r="A1596" s="11">
        <v>1596</v>
      </c>
      <c r="B1596" s="57">
        <v>44938</v>
      </c>
      <c r="C1596" s="54">
        <v>3.4722222222222224E-2</v>
      </c>
      <c r="D1596" s="53">
        <v>3.3</v>
      </c>
      <c r="E1596" s="53">
        <v>12.8</v>
      </c>
      <c r="F1596" s="53">
        <v>0</v>
      </c>
      <c r="G1596" s="53">
        <v>5.4</v>
      </c>
      <c r="H1596" s="53">
        <v>0</v>
      </c>
      <c r="I1596" s="53">
        <v>0</v>
      </c>
      <c r="J1596" s="53" t="s">
        <v>161</v>
      </c>
      <c r="K1596" s="53">
        <v>0</v>
      </c>
      <c r="L1596" s="53" t="s">
        <v>161</v>
      </c>
      <c r="M1596" s="54">
        <v>3.2280092592592589E-2</v>
      </c>
      <c r="N1596" s="53">
        <v>0.3</v>
      </c>
      <c r="O1596" s="53" t="s">
        <v>161</v>
      </c>
      <c r="P1596" s="54">
        <v>3.096064814814815E-2</v>
      </c>
      <c r="Q1596" s="53">
        <v>0</v>
      </c>
      <c r="R1596" s="53" t="s">
        <v>161</v>
      </c>
      <c r="S1596" s="53">
        <v>0</v>
      </c>
      <c r="T1596" s="53">
        <v>86.5</v>
      </c>
      <c r="U1596" s="53">
        <v>0</v>
      </c>
      <c r="V1596" s="53">
        <v>103</v>
      </c>
      <c r="W1596" s="53">
        <v>0</v>
      </c>
      <c r="X1596" s="53">
        <v>0.54300000000000004</v>
      </c>
      <c r="Y1596" s="53">
        <v>18.649999999999999</v>
      </c>
      <c r="Z1596" s="11">
        <f t="shared" si="4168"/>
        <v>0</v>
      </c>
      <c r="AA1596" s="11">
        <f t="shared" si="4169"/>
        <v>0</v>
      </c>
      <c r="AB1596" s="53">
        <f t="shared" si="4170"/>
        <v>0.21451435254754322</v>
      </c>
      <c r="AC1596" s="63" t="s">
        <v>204</v>
      </c>
    </row>
    <row r="1597" spans="1:46">
      <c r="A1597" s="11">
        <v>1597</v>
      </c>
      <c r="B1597" s="57">
        <v>44938</v>
      </c>
      <c r="C1597" s="54">
        <v>4.1666666666666664E-2</v>
      </c>
      <c r="D1597" s="53">
        <v>3.2</v>
      </c>
      <c r="E1597" s="53">
        <v>12.8</v>
      </c>
      <c r="F1597" s="53">
        <v>0</v>
      </c>
      <c r="G1597" s="53">
        <v>4.5</v>
      </c>
      <c r="H1597" s="53">
        <v>-1E-3</v>
      </c>
      <c r="I1597" s="53">
        <v>0.1</v>
      </c>
      <c r="J1597" s="53" t="s">
        <v>158</v>
      </c>
      <c r="K1597" s="53">
        <v>0.1</v>
      </c>
      <c r="L1597" s="53" t="s">
        <v>154</v>
      </c>
      <c r="M1597" s="54">
        <v>3.8958333333333338E-2</v>
      </c>
      <c r="N1597" s="53">
        <v>0.6</v>
      </c>
      <c r="O1597" s="53" t="s">
        <v>155</v>
      </c>
      <c r="P1597" s="54">
        <v>3.7141203703703704E-2</v>
      </c>
      <c r="Q1597" s="53">
        <v>0</v>
      </c>
      <c r="R1597" s="53" t="s">
        <v>155</v>
      </c>
      <c r="S1597" s="53">
        <v>0.1</v>
      </c>
      <c r="T1597" s="53">
        <v>91.3</v>
      </c>
      <c r="U1597" s="53">
        <v>0</v>
      </c>
      <c r="V1597" s="53">
        <v>80</v>
      </c>
      <c r="W1597" s="53">
        <v>0</v>
      </c>
      <c r="X1597" s="53">
        <v>0.54300000000000004</v>
      </c>
      <c r="Y1597" s="53">
        <v>18.63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0.21451435254754322</v>
      </c>
      <c r="AC1597" s="63" t="s">
        <v>204</v>
      </c>
      <c r="AE1597" s="11">
        <f t="shared" ref="AE1597" si="4299">SUM(F1597:F1602)</f>
        <v>0</v>
      </c>
      <c r="AF1597" s="11">
        <f t="shared" ref="AF1597" si="4300">AVERAGE(AB1597:AB1602)</f>
        <v>0.21451435254754322</v>
      </c>
      <c r="AG1597" s="11">
        <f t="shared" ref="AG1597" si="4301">AVERAGE(G1597:G1602)</f>
        <v>5.2833333333333332</v>
      </c>
      <c r="AH1597" s="11" t="e">
        <f t="shared" ref="AH1597" si="4302">AVERAGE(AC1597:AC1602)</f>
        <v>#DIV/0!</v>
      </c>
      <c r="AI1597" s="11">
        <f t="shared" ref="AI1597" si="4303">AVERAGE(T1597:T1602)</f>
        <v>88.716666666666654</v>
      </c>
      <c r="AJ1597" s="11">
        <f t="shared" ref="AJ1597" si="4304">SUMIF(H1597:H1602,"&gt;0",H1597:H1602)</f>
        <v>1E-3</v>
      </c>
      <c r="AK1597" s="17">
        <f t="shared" ref="AK1597" si="4305">SUM(AA1597:AA1602)/60</f>
        <v>0</v>
      </c>
      <c r="AL1597" s="17">
        <f t="shared" ref="AL1597" si="4306">SUM(V1597:V1602)</f>
        <v>470</v>
      </c>
      <c r="AM1597" s="17">
        <f t="shared" ref="AM1597" si="4307">AVERAGE(W1597:W1602)</f>
        <v>0</v>
      </c>
      <c r="AN1597" s="11">
        <f t="shared" ref="AN1597" si="4308">AVERAGE(I1597:I1602)</f>
        <v>0.16666666666666666</v>
      </c>
      <c r="AO1597" s="11">
        <f t="shared" ref="AO1597" si="4309">MAX(K1597:K1602)</f>
        <v>0.5</v>
      </c>
      <c r="AP1597" s="13" t="str">
        <f t="shared" ref="AP1597" ca="1" si="4310">INDIRECT(ADDRESS(MATCH(AO1597,K1597:K1602,0)+A1597-1,12))</f>
        <v>E</v>
      </c>
      <c r="AQ1597" s="13">
        <f t="shared" ref="AQ1597" ca="1" si="4311">INDIRECT(ADDRESS(MATCH(AO1597,K1597:K1602,0)+A1597-1,13))</f>
        <v>7.6388888888888895E-2</v>
      </c>
      <c r="AR1597" s="11">
        <f t="shared" ref="AR1597" si="4312">MAX(N1597:N1602)</f>
        <v>1.3</v>
      </c>
      <c r="AS1597" s="13" t="str">
        <f t="shared" ref="AS1597" ca="1" si="4313">INDIRECT(ADDRESS(MATCH(AR1597,N1597:N1602,0)+A1597-1,15))</f>
        <v>E</v>
      </c>
      <c r="AT1597" s="13">
        <f t="shared" ref="AT1597" ca="1" si="4314">INDIRECT(ADDRESS(MATCH(AR1597,N1597:N1602,0)+A1597-1,16))</f>
        <v>7.1701388888888884E-2</v>
      </c>
    </row>
    <row r="1598" spans="1:46">
      <c r="A1598" s="11">
        <v>1598</v>
      </c>
      <c r="B1598" s="57">
        <v>44938</v>
      </c>
      <c r="C1598" s="54">
        <v>4.8611111111111112E-2</v>
      </c>
      <c r="D1598" s="53">
        <v>3.2</v>
      </c>
      <c r="E1598" s="53">
        <v>12.8</v>
      </c>
      <c r="F1598" s="53">
        <v>0</v>
      </c>
      <c r="G1598" s="53">
        <v>5.3</v>
      </c>
      <c r="H1598" s="53">
        <v>0</v>
      </c>
      <c r="I1598" s="53">
        <v>0</v>
      </c>
      <c r="J1598" s="53" t="s">
        <v>155</v>
      </c>
      <c r="K1598" s="53">
        <v>0.1</v>
      </c>
      <c r="L1598" s="53" t="s">
        <v>155</v>
      </c>
      <c r="M1598" s="54">
        <v>4.3946759259259255E-2</v>
      </c>
      <c r="N1598" s="53">
        <v>0.1</v>
      </c>
      <c r="O1598" s="53" t="s">
        <v>155</v>
      </c>
      <c r="P1598" s="54">
        <v>4.7060185185185184E-2</v>
      </c>
      <c r="Q1598" s="53">
        <v>0</v>
      </c>
      <c r="R1598" s="53" t="s">
        <v>155</v>
      </c>
      <c r="S1598" s="53">
        <v>0</v>
      </c>
      <c r="T1598" s="53">
        <v>90.2</v>
      </c>
      <c r="U1598" s="53">
        <v>1</v>
      </c>
      <c r="V1598" s="53">
        <v>82</v>
      </c>
      <c r="W1598" s="53">
        <v>0</v>
      </c>
      <c r="X1598" s="53">
        <v>0.54300000000000004</v>
      </c>
      <c r="Y1598" s="53">
        <v>18.66</v>
      </c>
      <c r="Z1598" s="11">
        <f t="shared" si="4168"/>
        <v>0</v>
      </c>
      <c r="AA1598" s="11">
        <f t="shared" si="4169"/>
        <v>0</v>
      </c>
      <c r="AB1598" s="53">
        <f t="shared" si="4170"/>
        <v>0.21451435254754322</v>
      </c>
      <c r="AC1598" s="63" t="s">
        <v>204</v>
      </c>
    </row>
    <row r="1599" spans="1:46">
      <c r="A1599" s="11">
        <v>1599</v>
      </c>
      <c r="B1599" s="57">
        <v>44938</v>
      </c>
      <c r="C1599" s="54">
        <v>5.5555555555555552E-2</v>
      </c>
      <c r="D1599" s="53">
        <v>3.1</v>
      </c>
      <c r="E1599" s="53">
        <v>12.8</v>
      </c>
      <c r="F1599" s="53">
        <v>0</v>
      </c>
      <c r="G1599" s="53">
        <v>5</v>
      </c>
      <c r="H1599" s="53">
        <v>0</v>
      </c>
      <c r="I1599" s="53">
        <v>0</v>
      </c>
      <c r="J1599" s="53" t="s">
        <v>155</v>
      </c>
      <c r="K1599" s="53">
        <v>0</v>
      </c>
      <c r="L1599" s="53" t="s">
        <v>155</v>
      </c>
      <c r="M1599" s="54">
        <v>4.8622685185185179E-2</v>
      </c>
      <c r="N1599" s="53">
        <v>0</v>
      </c>
      <c r="O1599" s="53" t="s">
        <v>155</v>
      </c>
      <c r="P1599" s="54">
        <v>4.8622685185185179E-2</v>
      </c>
      <c r="Q1599" s="53">
        <v>0</v>
      </c>
      <c r="R1599" s="53" t="s">
        <v>155</v>
      </c>
      <c r="S1599" s="53">
        <v>0</v>
      </c>
      <c r="T1599" s="53">
        <v>88.6</v>
      </c>
      <c r="U1599" s="53">
        <v>0</v>
      </c>
      <c r="V1599" s="53">
        <v>67</v>
      </c>
      <c r="W1599" s="53">
        <v>0</v>
      </c>
      <c r="X1599" s="53">
        <v>0.54300000000000004</v>
      </c>
      <c r="Y1599" s="53">
        <v>18.66</v>
      </c>
      <c r="Z1599" s="11">
        <f t="shared" si="4168"/>
        <v>0</v>
      </c>
      <c r="AA1599" s="11">
        <f t="shared" si="4169"/>
        <v>0</v>
      </c>
      <c r="AB1599" s="53">
        <f t="shared" si="4170"/>
        <v>0.21451435254754322</v>
      </c>
      <c r="AC1599" s="63" t="s">
        <v>204</v>
      </c>
    </row>
    <row r="1600" spans="1:46">
      <c r="A1600" s="11">
        <v>1600</v>
      </c>
      <c r="B1600" s="57">
        <v>44938</v>
      </c>
      <c r="C1600" s="54">
        <v>6.25E-2</v>
      </c>
      <c r="D1600" s="53">
        <v>3</v>
      </c>
      <c r="E1600" s="53">
        <v>12.8</v>
      </c>
      <c r="F1600" s="53">
        <v>0</v>
      </c>
      <c r="G1600" s="53">
        <v>6.1</v>
      </c>
      <c r="H1600" s="53">
        <v>1E-3</v>
      </c>
      <c r="I1600" s="53">
        <v>0.3</v>
      </c>
      <c r="J1600" s="53" t="s">
        <v>157</v>
      </c>
      <c r="K1600" s="53">
        <v>0.3</v>
      </c>
      <c r="L1600" s="53" t="s">
        <v>157</v>
      </c>
      <c r="M1600" s="54">
        <v>6.25E-2</v>
      </c>
      <c r="N1600" s="53">
        <v>1</v>
      </c>
      <c r="O1600" s="53" t="s">
        <v>150</v>
      </c>
      <c r="P1600" s="54">
        <v>6.0543981481481483E-2</v>
      </c>
      <c r="Q1600" s="53">
        <v>0.3</v>
      </c>
      <c r="R1600" s="53" t="s">
        <v>147</v>
      </c>
      <c r="S1600" s="53">
        <v>0.3</v>
      </c>
      <c r="T1600" s="53">
        <v>84.7</v>
      </c>
      <c r="U1600" s="53">
        <v>0</v>
      </c>
      <c r="V1600" s="53">
        <v>99</v>
      </c>
      <c r="W1600" s="53">
        <v>0</v>
      </c>
      <c r="X1600" s="53">
        <v>0.54300000000000004</v>
      </c>
      <c r="Y1600" s="53">
        <v>18.649999999999999</v>
      </c>
      <c r="Z1600" s="11">
        <f t="shared" si="4168"/>
        <v>0.60000000000000009</v>
      </c>
      <c r="AA1600" s="11">
        <f t="shared" si="4169"/>
        <v>0</v>
      </c>
      <c r="AB1600" s="53">
        <f t="shared" si="4170"/>
        <v>0.21451435254754322</v>
      </c>
      <c r="AC1600" s="63" t="s">
        <v>204</v>
      </c>
    </row>
    <row r="1601" spans="1:46">
      <c r="A1601" s="11">
        <v>1601</v>
      </c>
      <c r="B1601" s="57">
        <v>44938</v>
      </c>
      <c r="C1601" s="54">
        <v>6.9444444444444434E-2</v>
      </c>
      <c r="D1601" s="53">
        <v>3</v>
      </c>
      <c r="E1601" s="53">
        <v>12.8</v>
      </c>
      <c r="F1601" s="53">
        <v>0</v>
      </c>
      <c r="G1601" s="53">
        <v>5.0999999999999996</v>
      </c>
      <c r="H1601" s="53">
        <v>-1E-3</v>
      </c>
      <c r="I1601" s="53">
        <v>0.1</v>
      </c>
      <c r="J1601" s="53" t="s">
        <v>148</v>
      </c>
      <c r="K1601" s="53">
        <v>0.3</v>
      </c>
      <c r="L1601" s="53" t="s">
        <v>149</v>
      </c>
      <c r="M1601" s="54">
        <v>6.5115740740740738E-2</v>
      </c>
      <c r="N1601" s="53">
        <v>0.6</v>
      </c>
      <c r="O1601" s="53" t="s">
        <v>150</v>
      </c>
      <c r="P1601" s="54">
        <v>6.7233796296296292E-2</v>
      </c>
      <c r="Q1601" s="53">
        <v>0</v>
      </c>
      <c r="R1601" s="53" t="s">
        <v>152</v>
      </c>
      <c r="S1601" s="53">
        <v>0.2</v>
      </c>
      <c r="T1601" s="53">
        <v>89.5</v>
      </c>
      <c r="U1601" s="53">
        <v>0</v>
      </c>
      <c r="V1601" s="53">
        <v>53</v>
      </c>
      <c r="W1601" s="53">
        <v>0</v>
      </c>
      <c r="X1601" s="53">
        <v>0.54300000000000004</v>
      </c>
      <c r="Y1601" s="53">
        <v>18.690000000000001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0.21451435254754322</v>
      </c>
      <c r="AC1601" s="63" t="s">
        <v>204</v>
      </c>
    </row>
    <row r="1602" spans="1:46">
      <c r="A1602" s="11">
        <v>1602</v>
      </c>
      <c r="B1602" s="57">
        <v>44938</v>
      </c>
      <c r="C1602" s="54">
        <v>7.6388888888888895E-2</v>
      </c>
      <c r="D1602" s="53">
        <v>3</v>
      </c>
      <c r="E1602" s="53">
        <v>12.8</v>
      </c>
      <c r="F1602" s="53">
        <v>0</v>
      </c>
      <c r="G1602" s="53">
        <v>5.7</v>
      </c>
      <c r="H1602" s="53">
        <v>0</v>
      </c>
      <c r="I1602" s="53">
        <v>0.5</v>
      </c>
      <c r="J1602" s="53" t="s">
        <v>152</v>
      </c>
      <c r="K1602" s="53">
        <v>0.5</v>
      </c>
      <c r="L1602" s="53" t="s">
        <v>152</v>
      </c>
      <c r="M1602" s="54">
        <v>7.6388888888888895E-2</v>
      </c>
      <c r="N1602" s="53">
        <v>1.3</v>
      </c>
      <c r="O1602" s="53" t="s">
        <v>152</v>
      </c>
      <c r="P1602" s="54">
        <v>7.1701388888888884E-2</v>
      </c>
      <c r="Q1602" s="53">
        <v>0.6</v>
      </c>
      <c r="R1602" s="53" t="s">
        <v>152</v>
      </c>
      <c r="S1602" s="53">
        <v>0.4</v>
      </c>
      <c r="T1602" s="53">
        <v>88</v>
      </c>
      <c r="U1602" s="53">
        <v>0</v>
      </c>
      <c r="V1602" s="53">
        <v>89</v>
      </c>
      <c r="W1602" s="53">
        <v>0</v>
      </c>
      <c r="X1602" s="53">
        <v>0.54300000000000004</v>
      </c>
      <c r="Y1602" s="53">
        <v>18.7</v>
      </c>
      <c r="Z1602" s="11">
        <f t="shared" si="4168"/>
        <v>0</v>
      </c>
      <c r="AA1602" s="11">
        <f t="shared" si="4169"/>
        <v>0</v>
      </c>
      <c r="AB1602" s="53">
        <f t="shared" si="4170"/>
        <v>0.21451435254754322</v>
      </c>
      <c r="AC1602" s="63" t="s">
        <v>204</v>
      </c>
    </row>
    <row r="1603" spans="1:46">
      <c r="A1603" s="11">
        <v>1603</v>
      </c>
      <c r="B1603" s="57">
        <v>44938</v>
      </c>
      <c r="C1603" s="54">
        <v>8.3333333333333329E-2</v>
      </c>
      <c r="D1603" s="53">
        <v>3</v>
      </c>
      <c r="E1603" s="53">
        <v>12.7</v>
      </c>
      <c r="F1603" s="53">
        <v>0</v>
      </c>
      <c r="G1603" s="53">
        <v>5.2</v>
      </c>
      <c r="H1603" s="53">
        <v>-1E-3</v>
      </c>
      <c r="I1603" s="53">
        <v>0.2</v>
      </c>
      <c r="J1603" s="53" t="s">
        <v>152</v>
      </c>
      <c r="K1603" s="53">
        <v>0.6</v>
      </c>
      <c r="L1603" s="53" t="s">
        <v>152</v>
      </c>
      <c r="M1603" s="54">
        <v>7.7893518518518515E-2</v>
      </c>
      <c r="N1603" s="53">
        <v>0.9</v>
      </c>
      <c r="O1603" s="53" t="s">
        <v>152</v>
      </c>
      <c r="P1603" s="54">
        <v>7.7048611111111109E-2</v>
      </c>
      <c r="Q1603" s="53">
        <v>0</v>
      </c>
      <c r="R1603" s="53" t="s">
        <v>150</v>
      </c>
      <c r="S1603" s="53">
        <v>0.3</v>
      </c>
      <c r="T1603" s="53">
        <v>87.2</v>
      </c>
      <c r="U1603" s="53">
        <v>0</v>
      </c>
      <c r="V1603" s="53">
        <v>95</v>
      </c>
      <c r="W1603" s="53">
        <v>0</v>
      </c>
      <c r="X1603" s="53">
        <v>0.54300000000000004</v>
      </c>
      <c r="Y1603" s="53">
        <v>18.71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0.21451435254754322</v>
      </c>
      <c r="AC1603" s="63" t="s">
        <v>204</v>
      </c>
      <c r="AE1603" s="11">
        <f t="shared" ref="AE1603" si="4315">SUM(F1603:F1608)</f>
        <v>0</v>
      </c>
      <c r="AF1603" s="11">
        <f t="shared" ref="AF1603" si="4316">AVERAGE(AB1603:AB1608)</f>
        <v>0.2143417175653064</v>
      </c>
      <c r="AG1603" s="11">
        <f t="shared" ref="AG1603" si="4317">AVERAGE(G1603:G1608)</f>
        <v>4.6833333333333336</v>
      </c>
      <c r="AH1603" s="11" t="e">
        <f t="shared" ref="AH1603" si="4318">AVERAGE(AC1603:AC1608)</f>
        <v>#DIV/0!</v>
      </c>
      <c r="AI1603" s="11">
        <f t="shared" ref="AI1603" si="4319">AVERAGE(T1603:T1608)</f>
        <v>88.933333333333337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525</v>
      </c>
      <c r="AM1603" s="17">
        <f t="shared" ref="AM1603" si="4323">AVERAGE(W1603:W1608)</f>
        <v>0</v>
      </c>
      <c r="AN1603" s="11">
        <f t="shared" ref="AN1603" si="4324">AVERAGE(I1603:I1608)</f>
        <v>0.3</v>
      </c>
      <c r="AO1603" s="11">
        <f t="shared" ref="AO1603" si="4325">MAX(K1603:K1608)</f>
        <v>0.6</v>
      </c>
      <c r="AP1603" s="13" t="str">
        <f t="shared" ref="AP1603" ca="1" si="4326">INDIRECT(ADDRESS(MATCH(AO1603,K1603:K1608,0)+A1603-1,12))</f>
        <v>E</v>
      </c>
      <c r="AQ1603" s="13">
        <f t="shared" ref="AQ1603" ca="1" si="4327">INDIRECT(ADDRESS(MATCH(AO1603,K1603:K1608,0)+A1603-1,13))</f>
        <v>7.7893518518518515E-2</v>
      </c>
      <c r="AR1603" s="11">
        <f t="shared" ref="AR1603" si="4328">MAX(N1603:N1608)</f>
        <v>1.7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9.8275462962962967E-2</v>
      </c>
    </row>
    <row r="1604" spans="1:46">
      <c r="A1604" s="11">
        <v>1604</v>
      </c>
      <c r="B1604" s="57">
        <v>44938</v>
      </c>
      <c r="C1604" s="54">
        <v>9.0277777777777776E-2</v>
      </c>
      <c r="D1604" s="53">
        <v>2.9</v>
      </c>
      <c r="E1604" s="53">
        <v>12.7</v>
      </c>
      <c r="F1604" s="53">
        <v>0</v>
      </c>
      <c r="G1604" s="53">
        <v>4.5999999999999996</v>
      </c>
      <c r="H1604" s="53">
        <v>-2E-3</v>
      </c>
      <c r="I1604" s="53">
        <v>0.2</v>
      </c>
      <c r="J1604" s="53" t="s">
        <v>148</v>
      </c>
      <c r="K1604" s="53">
        <v>0.2</v>
      </c>
      <c r="L1604" s="53" t="s">
        <v>148</v>
      </c>
      <c r="M1604" s="54">
        <v>9.0277777777777776E-2</v>
      </c>
      <c r="N1604" s="53">
        <v>1.1000000000000001</v>
      </c>
      <c r="O1604" s="53" t="s">
        <v>152</v>
      </c>
      <c r="P1604" s="54">
        <v>8.9525462962962973E-2</v>
      </c>
      <c r="Q1604" s="53">
        <v>0.4</v>
      </c>
      <c r="R1604" s="53" t="s">
        <v>152</v>
      </c>
      <c r="S1604" s="53">
        <v>0.3</v>
      </c>
      <c r="T1604" s="53">
        <v>92.7</v>
      </c>
      <c r="U1604" s="53">
        <v>0</v>
      </c>
      <c r="V1604" s="53">
        <v>90</v>
      </c>
      <c r="W1604" s="53">
        <v>0</v>
      </c>
      <c r="X1604" s="53">
        <v>0.54300000000000004</v>
      </c>
      <c r="Y1604" s="53">
        <v>18.71</v>
      </c>
      <c r="Z1604" s="11">
        <f t="shared" si="4168"/>
        <v>-1.2000000000000002</v>
      </c>
      <c r="AA1604" s="11">
        <f t="shared" si="4169"/>
        <v>0</v>
      </c>
      <c r="AB1604" s="53">
        <f t="shared" si="4170"/>
        <v>0.21451435254754322</v>
      </c>
      <c r="AC1604" s="63" t="s">
        <v>204</v>
      </c>
    </row>
    <row r="1605" spans="1:46">
      <c r="A1605" s="11">
        <v>1605</v>
      </c>
      <c r="B1605" s="57">
        <v>44938</v>
      </c>
      <c r="C1605" s="54">
        <v>9.7222222222222224E-2</v>
      </c>
      <c r="D1605" s="53">
        <v>2.9</v>
      </c>
      <c r="E1605" s="53">
        <v>12.7</v>
      </c>
      <c r="F1605" s="53">
        <v>0</v>
      </c>
      <c r="G1605" s="53">
        <v>5</v>
      </c>
      <c r="H1605" s="53">
        <v>-1E-3</v>
      </c>
      <c r="I1605" s="53">
        <v>0.1</v>
      </c>
      <c r="J1605" s="53" t="s">
        <v>152</v>
      </c>
      <c r="K1605" s="53">
        <v>0.2</v>
      </c>
      <c r="L1605" s="53" t="s">
        <v>152</v>
      </c>
      <c r="M1605" s="54">
        <v>9.4016203703703713E-2</v>
      </c>
      <c r="N1605" s="53">
        <v>1</v>
      </c>
      <c r="O1605" s="53" t="s">
        <v>152</v>
      </c>
      <c r="P1605" s="54">
        <v>9.7106481481481488E-2</v>
      </c>
      <c r="Q1605" s="53">
        <v>0.7</v>
      </c>
      <c r="R1605" s="53" t="s">
        <v>152</v>
      </c>
      <c r="S1605" s="53">
        <v>0.2</v>
      </c>
      <c r="T1605" s="53">
        <v>90.3</v>
      </c>
      <c r="U1605" s="53">
        <v>0</v>
      </c>
      <c r="V1605" s="53">
        <v>69</v>
      </c>
      <c r="W1605" s="53">
        <v>0</v>
      </c>
      <c r="X1605" s="53">
        <v>0.54300000000000004</v>
      </c>
      <c r="Y1605" s="53">
        <v>18.7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0.21451435254754322</v>
      </c>
      <c r="AC1605" s="63" t="s">
        <v>204</v>
      </c>
    </row>
    <row r="1606" spans="1:46">
      <c r="A1606" s="11">
        <v>1606</v>
      </c>
      <c r="B1606" s="57">
        <v>44938</v>
      </c>
      <c r="C1606" s="54">
        <v>0.10416666666666667</v>
      </c>
      <c r="D1606" s="53">
        <v>2.8</v>
      </c>
      <c r="E1606" s="53">
        <v>12.7</v>
      </c>
      <c r="F1606" s="53">
        <v>0</v>
      </c>
      <c r="G1606" s="53">
        <v>4.2</v>
      </c>
      <c r="H1606" s="53">
        <v>0</v>
      </c>
      <c r="I1606" s="53">
        <v>0.5</v>
      </c>
      <c r="J1606" s="53" t="s">
        <v>148</v>
      </c>
      <c r="K1606" s="53">
        <v>0.5</v>
      </c>
      <c r="L1606" s="53" t="s">
        <v>148</v>
      </c>
      <c r="M1606" s="54">
        <v>0.10320601851851852</v>
      </c>
      <c r="N1606" s="53">
        <v>1.7</v>
      </c>
      <c r="O1606" s="53" t="s">
        <v>152</v>
      </c>
      <c r="P1606" s="54">
        <v>9.8275462962962967E-2</v>
      </c>
      <c r="Q1606" s="53">
        <v>0.6</v>
      </c>
      <c r="R1606" s="53" t="s">
        <v>152</v>
      </c>
      <c r="S1606" s="53">
        <v>0.4</v>
      </c>
      <c r="T1606" s="53">
        <v>89.9</v>
      </c>
      <c r="U1606" s="53">
        <v>0</v>
      </c>
      <c r="V1606" s="53">
        <v>74</v>
      </c>
      <c r="W1606" s="53">
        <v>0</v>
      </c>
      <c r="X1606" s="53">
        <v>0.54300000000000004</v>
      </c>
      <c r="Y1606" s="53">
        <v>18.7</v>
      </c>
      <c r="Z1606" s="11">
        <f t="shared" si="4168"/>
        <v>0</v>
      </c>
      <c r="AA1606" s="11">
        <f t="shared" si="4169"/>
        <v>0</v>
      </c>
      <c r="AB1606" s="53">
        <f t="shared" si="4170"/>
        <v>0.21451435254754322</v>
      </c>
      <c r="AC1606" s="63" t="s">
        <v>204</v>
      </c>
    </row>
    <row r="1607" spans="1:46">
      <c r="A1607" s="11">
        <v>1607</v>
      </c>
      <c r="B1607" s="57">
        <v>44938</v>
      </c>
      <c r="C1607" s="54">
        <v>0.1111111111111111</v>
      </c>
      <c r="D1607" s="53">
        <v>2.7</v>
      </c>
      <c r="E1607" s="53">
        <v>12.7</v>
      </c>
      <c r="F1607" s="53">
        <v>0</v>
      </c>
      <c r="G1607" s="53">
        <v>5.0999999999999996</v>
      </c>
      <c r="H1607" s="53">
        <v>0</v>
      </c>
      <c r="I1607" s="53">
        <v>0.5</v>
      </c>
      <c r="J1607" s="53" t="s">
        <v>152</v>
      </c>
      <c r="K1607" s="53">
        <v>0.5</v>
      </c>
      <c r="L1607" s="53" t="s">
        <v>152</v>
      </c>
      <c r="M1607" s="54">
        <v>0.11082175925925926</v>
      </c>
      <c r="N1607" s="53">
        <v>1.2</v>
      </c>
      <c r="O1607" s="53" t="s">
        <v>150</v>
      </c>
      <c r="P1607" s="54">
        <v>0.10774305555555556</v>
      </c>
      <c r="Q1607" s="53">
        <v>0.6</v>
      </c>
      <c r="R1607" s="53" t="s">
        <v>150</v>
      </c>
      <c r="S1607" s="53">
        <v>0.3</v>
      </c>
      <c r="T1607" s="53">
        <v>86.3</v>
      </c>
      <c r="U1607" s="53">
        <v>0</v>
      </c>
      <c r="V1607" s="53">
        <v>115</v>
      </c>
      <c r="W1607" s="53">
        <v>0</v>
      </c>
      <c r="X1607" s="53">
        <v>0.54200000000000004</v>
      </c>
      <c r="Y1607" s="53">
        <v>18.71</v>
      </c>
      <c r="Z1607" s="11">
        <f t="shared" si="4168"/>
        <v>0</v>
      </c>
      <c r="AA1607" s="11">
        <f t="shared" si="4169"/>
        <v>0</v>
      </c>
      <c r="AB1607" s="53">
        <f t="shared" si="4170"/>
        <v>0.21399644760083272</v>
      </c>
      <c r="AC1607" s="63" t="s">
        <v>204</v>
      </c>
    </row>
    <row r="1608" spans="1:46">
      <c r="A1608" s="11">
        <v>1608</v>
      </c>
      <c r="B1608" s="57">
        <v>44938</v>
      </c>
      <c r="C1608" s="54">
        <v>0.11805555555555557</v>
      </c>
      <c r="D1608" s="53">
        <v>2.7</v>
      </c>
      <c r="E1608" s="53">
        <v>12.7</v>
      </c>
      <c r="F1608" s="53">
        <v>0</v>
      </c>
      <c r="G1608" s="53">
        <v>4</v>
      </c>
      <c r="H1608" s="53">
        <v>-1E-3</v>
      </c>
      <c r="I1608" s="53">
        <v>0.3</v>
      </c>
      <c r="J1608" s="53" t="s">
        <v>148</v>
      </c>
      <c r="K1608" s="53">
        <v>0.6</v>
      </c>
      <c r="L1608" s="53" t="s">
        <v>150</v>
      </c>
      <c r="M1608" s="54">
        <v>0.11328703703703703</v>
      </c>
      <c r="N1608" s="53">
        <v>1</v>
      </c>
      <c r="O1608" s="53" t="s">
        <v>152</v>
      </c>
      <c r="P1608" s="54">
        <v>0.11321759259259261</v>
      </c>
      <c r="Q1608" s="53">
        <v>0</v>
      </c>
      <c r="R1608" s="53" t="s">
        <v>162</v>
      </c>
      <c r="S1608" s="53">
        <v>0.3</v>
      </c>
      <c r="T1608" s="53">
        <v>87.2</v>
      </c>
      <c r="U1608" s="53">
        <v>0</v>
      </c>
      <c r="V1608" s="53">
        <v>82</v>
      </c>
      <c r="W1608" s="53">
        <v>0</v>
      </c>
      <c r="X1608" s="53">
        <v>0.54200000000000004</v>
      </c>
      <c r="Y1608" s="53">
        <v>18.72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0.21399644760083272</v>
      </c>
      <c r="AC1608" s="63" t="s">
        <v>204</v>
      </c>
    </row>
    <row r="1609" spans="1:46">
      <c r="A1609" s="11">
        <v>1609</v>
      </c>
      <c r="B1609" s="57">
        <v>44938</v>
      </c>
      <c r="C1609" s="54">
        <v>0.125</v>
      </c>
      <c r="D1609" s="53">
        <v>2.6</v>
      </c>
      <c r="E1609" s="53">
        <v>12.7</v>
      </c>
      <c r="F1609" s="53">
        <v>0</v>
      </c>
      <c r="G1609" s="53">
        <v>4.5999999999999996</v>
      </c>
      <c r="H1609" s="53">
        <v>-1E-3</v>
      </c>
      <c r="I1609" s="53">
        <v>0.2</v>
      </c>
      <c r="J1609" s="53" t="s">
        <v>152</v>
      </c>
      <c r="K1609" s="53">
        <v>0.3</v>
      </c>
      <c r="L1609" s="53" t="s">
        <v>148</v>
      </c>
      <c r="M1609" s="54">
        <v>0.11806712962962962</v>
      </c>
      <c r="N1609" s="53">
        <v>0.8</v>
      </c>
      <c r="O1609" s="53" t="s">
        <v>160</v>
      </c>
      <c r="P1609" s="54">
        <v>0.11922453703703705</v>
      </c>
      <c r="Q1609" s="53">
        <v>0</v>
      </c>
      <c r="R1609" s="53" t="s">
        <v>152</v>
      </c>
      <c r="S1609" s="53">
        <v>0.3</v>
      </c>
      <c r="T1609" s="53">
        <v>91.1</v>
      </c>
      <c r="U1609" s="53">
        <v>1</v>
      </c>
      <c r="V1609" s="53">
        <v>81</v>
      </c>
      <c r="W1609" s="53">
        <v>0</v>
      </c>
      <c r="X1609" s="53">
        <v>0.54200000000000004</v>
      </c>
      <c r="Y1609" s="53">
        <v>18.72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0.21399644760083272</v>
      </c>
      <c r="AC1609" s="63" t="s">
        <v>204</v>
      </c>
      <c r="AE1609" s="11">
        <f t="shared" ref="AE1609" si="4334">SUM(F1609:F1614)</f>
        <v>0</v>
      </c>
      <c r="AF1609" s="11">
        <f t="shared" ref="AF1609" si="4335">AVERAGE(AB1609:AB1614)</f>
        <v>0.21399644760083272</v>
      </c>
      <c r="AG1609" s="11">
        <f t="shared" ref="AG1609" si="4336">AVERAGE(G1609:G1614)</f>
        <v>4.8166666666666664</v>
      </c>
      <c r="AH1609" s="11" t="e">
        <f t="shared" ref="AH1609" si="4337">AVERAGE(AC1609:AC1614)</f>
        <v>#DIV/0!</v>
      </c>
      <c r="AI1609" s="11">
        <f t="shared" ref="AI1609" si="4338">AVERAGE(T1609:T1614)</f>
        <v>88.583333333333329</v>
      </c>
      <c r="AJ1609" s="11">
        <f t="shared" ref="AJ1609" si="4339">SUMIF(H1609:H1614,"&gt;0",H1609:H1614)</f>
        <v>1E-3</v>
      </c>
      <c r="AK1609" s="17">
        <f t="shared" ref="AK1609" si="4340">SUM(AA1609:AA1614)/60</f>
        <v>0</v>
      </c>
      <c r="AL1609" s="17">
        <f t="shared" ref="AL1609" si="4341">SUM(V1609:V1614)</f>
        <v>459</v>
      </c>
      <c r="AM1609" s="17">
        <f t="shared" ref="AM1609" si="4342">AVERAGE(W1609:W1614)</f>
        <v>0</v>
      </c>
      <c r="AN1609" s="11">
        <f t="shared" ref="AN1609" si="4343">AVERAGE(I1609:I1614)</f>
        <v>0.19999999999999998</v>
      </c>
      <c r="AO1609" s="11">
        <f t="shared" ref="AO1609" si="4344">MAX(K1609:K1614)</f>
        <v>0.6</v>
      </c>
      <c r="AP1609" s="13" t="str">
        <f t="shared" ref="AP1609" ca="1" si="4345">INDIRECT(ADDRESS(MATCH(AO1609,K1609:K1614,0)+A1609-1,12))</f>
        <v>ESE</v>
      </c>
      <c r="AQ1609" s="13">
        <f t="shared" ref="AQ1609" ca="1" si="4346">INDIRECT(ADDRESS(MATCH(AO1609,K1609:K1614,0)+A1609-1,13))</f>
        <v>0.13261574074074076</v>
      </c>
      <c r="AR1609" s="11">
        <f t="shared" ref="AR1609" si="4347">MAX(N1609:N1614)</f>
        <v>1.1000000000000001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0.13121527777777778</v>
      </c>
    </row>
    <row r="1610" spans="1:46">
      <c r="A1610" s="11">
        <v>1610</v>
      </c>
      <c r="B1610" s="57">
        <v>44938</v>
      </c>
      <c r="C1610" s="54">
        <v>0.13194444444444445</v>
      </c>
      <c r="D1610" s="53">
        <v>2.6</v>
      </c>
      <c r="E1610" s="53">
        <v>12.7</v>
      </c>
      <c r="F1610" s="53">
        <v>0</v>
      </c>
      <c r="G1610" s="53">
        <v>5.8</v>
      </c>
      <c r="H1610" s="53">
        <v>1E-3</v>
      </c>
      <c r="I1610" s="53">
        <v>0.5</v>
      </c>
      <c r="J1610" s="53" t="s">
        <v>152</v>
      </c>
      <c r="K1610" s="53">
        <v>0.5</v>
      </c>
      <c r="L1610" s="53" t="s">
        <v>152</v>
      </c>
      <c r="M1610" s="54">
        <v>0.13194444444444445</v>
      </c>
      <c r="N1610" s="53">
        <v>1.1000000000000001</v>
      </c>
      <c r="O1610" s="53" t="s">
        <v>152</v>
      </c>
      <c r="P1610" s="54">
        <v>0.13121527777777778</v>
      </c>
      <c r="Q1610" s="53">
        <v>0.9</v>
      </c>
      <c r="R1610" s="53" t="s">
        <v>152</v>
      </c>
      <c r="S1610" s="53">
        <v>0.3</v>
      </c>
      <c r="T1610" s="53">
        <v>83.4</v>
      </c>
      <c r="U1610" s="53">
        <v>0</v>
      </c>
      <c r="V1610" s="53">
        <v>72</v>
      </c>
      <c r="W1610" s="53">
        <v>0</v>
      </c>
      <c r="X1610" s="53">
        <v>0.54200000000000004</v>
      </c>
      <c r="Y1610" s="53">
        <v>18.7</v>
      </c>
      <c r="Z1610" s="11">
        <f t="shared" si="4331"/>
        <v>0.60000000000000009</v>
      </c>
      <c r="AA1610" s="11">
        <f t="shared" si="4332"/>
        <v>0</v>
      </c>
      <c r="AB1610" s="53">
        <f t="shared" si="4333"/>
        <v>0.21399644760083272</v>
      </c>
      <c r="AC1610" s="63" t="s">
        <v>204</v>
      </c>
    </row>
    <row r="1611" spans="1:46">
      <c r="A1611" s="11">
        <v>1611</v>
      </c>
      <c r="B1611" s="57">
        <v>44938</v>
      </c>
      <c r="C1611" s="54">
        <v>0.1388888888888889</v>
      </c>
      <c r="D1611" s="53">
        <v>2.6</v>
      </c>
      <c r="E1611" s="53">
        <v>12.7</v>
      </c>
      <c r="F1611" s="53">
        <v>0</v>
      </c>
      <c r="G1611" s="53">
        <v>4.9000000000000004</v>
      </c>
      <c r="H1611" s="53">
        <v>-1E-3</v>
      </c>
      <c r="I1611" s="53">
        <v>0.2</v>
      </c>
      <c r="J1611" s="53" t="s">
        <v>152</v>
      </c>
      <c r="K1611" s="53">
        <v>0.6</v>
      </c>
      <c r="L1611" s="53" t="s">
        <v>150</v>
      </c>
      <c r="M1611" s="54">
        <v>0.13261574074074076</v>
      </c>
      <c r="N1611" s="53">
        <v>0.9</v>
      </c>
      <c r="O1611" s="53" t="s">
        <v>152</v>
      </c>
      <c r="P1611" s="54">
        <v>0.13792824074074075</v>
      </c>
      <c r="Q1611" s="53">
        <v>0</v>
      </c>
      <c r="R1611" s="53" t="s">
        <v>152</v>
      </c>
      <c r="S1611" s="53">
        <v>0.2</v>
      </c>
      <c r="T1611" s="53">
        <v>90</v>
      </c>
      <c r="U1611" s="53">
        <v>0</v>
      </c>
      <c r="V1611" s="53">
        <v>57</v>
      </c>
      <c r="W1611" s="53">
        <v>0</v>
      </c>
      <c r="X1611" s="53">
        <v>0.54200000000000004</v>
      </c>
      <c r="Y1611" s="53">
        <v>18.71</v>
      </c>
      <c r="Z1611" s="11">
        <f t="shared" si="4331"/>
        <v>-0.60000000000000009</v>
      </c>
      <c r="AA1611" s="11">
        <f t="shared" si="4332"/>
        <v>0</v>
      </c>
      <c r="AB1611" s="53">
        <f t="shared" si="4333"/>
        <v>0.21399644760083272</v>
      </c>
      <c r="AC1611" s="63" t="s">
        <v>204</v>
      </c>
    </row>
    <row r="1612" spans="1:46">
      <c r="A1612" s="11">
        <v>1612</v>
      </c>
      <c r="B1612" s="57">
        <v>44938</v>
      </c>
      <c r="C1612" s="54">
        <v>0.14583333333333334</v>
      </c>
      <c r="D1612" s="53">
        <v>2.6</v>
      </c>
      <c r="E1612" s="53">
        <v>12.7</v>
      </c>
      <c r="F1612" s="53">
        <v>0</v>
      </c>
      <c r="G1612" s="53">
        <v>4.5999999999999996</v>
      </c>
      <c r="H1612" s="53">
        <v>-1E-3</v>
      </c>
      <c r="I1612" s="53">
        <v>0.1</v>
      </c>
      <c r="J1612" s="53" t="s">
        <v>152</v>
      </c>
      <c r="K1612" s="53">
        <v>0.2</v>
      </c>
      <c r="L1612" s="53" t="s">
        <v>152</v>
      </c>
      <c r="M1612" s="54">
        <v>0.14427083333333332</v>
      </c>
      <c r="N1612" s="53">
        <v>0.9</v>
      </c>
      <c r="O1612" s="53" t="s">
        <v>152</v>
      </c>
      <c r="P1612" s="54">
        <v>0.14186342592592593</v>
      </c>
      <c r="Q1612" s="53">
        <v>0</v>
      </c>
      <c r="R1612" s="53" t="s">
        <v>147</v>
      </c>
      <c r="S1612" s="53">
        <v>0.2</v>
      </c>
      <c r="T1612" s="53">
        <v>87</v>
      </c>
      <c r="U1612" s="53">
        <v>1</v>
      </c>
      <c r="V1612" s="53">
        <v>82</v>
      </c>
      <c r="W1612" s="53">
        <v>0</v>
      </c>
      <c r="X1612" s="53">
        <v>0.54200000000000004</v>
      </c>
      <c r="Y1612" s="53">
        <v>18.75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0.21399644760083272</v>
      </c>
      <c r="AC1612" s="63" t="s">
        <v>204</v>
      </c>
    </row>
    <row r="1613" spans="1:46">
      <c r="A1613" s="11">
        <v>1613</v>
      </c>
      <c r="B1613" s="57">
        <v>44938</v>
      </c>
      <c r="C1613" s="54">
        <v>0.15277777777777776</v>
      </c>
      <c r="D1613" s="53">
        <v>2.6</v>
      </c>
      <c r="E1613" s="53">
        <v>12.7</v>
      </c>
      <c r="F1613" s="53">
        <v>0</v>
      </c>
      <c r="G1613" s="53">
        <v>4.4000000000000004</v>
      </c>
      <c r="H1613" s="53">
        <v>-1E-3</v>
      </c>
      <c r="I1613" s="53">
        <v>0.2</v>
      </c>
      <c r="J1613" s="53" t="s">
        <v>148</v>
      </c>
      <c r="K1613" s="53">
        <v>0.2</v>
      </c>
      <c r="L1613" s="53" t="s">
        <v>148</v>
      </c>
      <c r="M1613" s="54">
        <v>0.15072916666666666</v>
      </c>
      <c r="N1613" s="53">
        <v>0.8</v>
      </c>
      <c r="O1613" s="53" t="s">
        <v>149</v>
      </c>
      <c r="P1613" s="54">
        <v>0.1469560185185185</v>
      </c>
      <c r="Q1613" s="53">
        <v>0</v>
      </c>
      <c r="R1613" s="53" t="s">
        <v>152</v>
      </c>
      <c r="S1613" s="53">
        <v>0.2</v>
      </c>
      <c r="T1613" s="53">
        <v>91.8</v>
      </c>
      <c r="U1613" s="53">
        <v>0</v>
      </c>
      <c r="V1613" s="53">
        <v>77</v>
      </c>
      <c r="W1613" s="53">
        <v>0</v>
      </c>
      <c r="X1613" s="53">
        <v>0.54200000000000004</v>
      </c>
      <c r="Y1613" s="53">
        <v>18.75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0.21399644760083272</v>
      </c>
      <c r="AC1613" s="63" t="s">
        <v>204</v>
      </c>
    </row>
    <row r="1614" spans="1:46">
      <c r="A1614" s="11">
        <v>1614</v>
      </c>
      <c r="B1614" s="57">
        <v>44938</v>
      </c>
      <c r="C1614" s="54">
        <v>0.15972222222222224</v>
      </c>
      <c r="D1614" s="53">
        <v>2.6</v>
      </c>
      <c r="E1614" s="53">
        <v>12.7</v>
      </c>
      <c r="F1614" s="53">
        <v>0</v>
      </c>
      <c r="G1614" s="53">
        <v>4.5999999999999996</v>
      </c>
      <c r="H1614" s="53">
        <v>0</v>
      </c>
      <c r="I1614" s="53">
        <v>0</v>
      </c>
      <c r="J1614" s="53" t="s">
        <v>152</v>
      </c>
      <c r="K1614" s="53">
        <v>0.2</v>
      </c>
      <c r="L1614" s="53" t="s">
        <v>148</v>
      </c>
      <c r="M1614" s="54">
        <v>0.15289351851851851</v>
      </c>
      <c r="N1614" s="53">
        <v>0.1</v>
      </c>
      <c r="O1614" s="53" t="s">
        <v>152</v>
      </c>
      <c r="P1614" s="54">
        <v>0.15281249999999999</v>
      </c>
      <c r="Q1614" s="53">
        <v>0</v>
      </c>
      <c r="R1614" s="53" t="s">
        <v>152</v>
      </c>
      <c r="S1614" s="53">
        <v>0</v>
      </c>
      <c r="T1614" s="53">
        <v>88.2</v>
      </c>
      <c r="U1614" s="53">
        <v>0</v>
      </c>
      <c r="V1614" s="53">
        <v>90</v>
      </c>
      <c r="W1614" s="53">
        <v>0</v>
      </c>
      <c r="X1614" s="53">
        <v>0.54200000000000004</v>
      </c>
      <c r="Y1614" s="53">
        <v>18.75</v>
      </c>
      <c r="Z1614" s="11">
        <f t="shared" si="4331"/>
        <v>0</v>
      </c>
      <c r="AA1614" s="11">
        <f t="shared" si="4332"/>
        <v>0</v>
      </c>
      <c r="AB1614" s="53">
        <f t="shared" si="4333"/>
        <v>0.21399644760083272</v>
      </c>
      <c r="AC1614" s="63" t="s">
        <v>204</v>
      </c>
    </row>
    <row r="1615" spans="1:46">
      <c r="A1615" s="11">
        <v>1615</v>
      </c>
      <c r="B1615" s="57">
        <v>44938</v>
      </c>
      <c r="C1615" s="54">
        <v>0.16666666666666666</v>
      </c>
      <c r="D1615" s="53">
        <v>2.6</v>
      </c>
      <c r="E1615" s="53">
        <v>12.7</v>
      </c>
      <c r="F1615" s="53">
        <v>0</v>
      </c>
      <c r="G1615" s="53">
        <v>6</v>
      </c>
      <c r="H1615" s="53">
        <v>0</v>
      </c>
      <c r="I1615" s="53">
        <v>0.2</v>
      </c>
      <c r="J1615" s="53" t="s">
        <v>152</v>
      </c>
      <c r="K1615" s="53">
        <v>0.2</v>
      </c>
      <c r="L1615" s="53" t="s">
        <v>152</v>
      </c>
      <c r="M1615" s="54">
        <v>0.16666666666666666</v>
      </c>
      <c r="N1615" s="53">
        <v>1</v>
      </c>
      <c r="O1615" s="53" t="s">
        <v>152</v>
      </c>
      <c r="P1615" s="54">
        <v>0.16537037037037036</v>
      </c>
      <c r="Q1615" s="53">
        <v>0</v>
      </c>
      <c r="R1615" s="53" t="s">
        <v>150</v>
      </c>
      <c r="S1615" s="53">
        <v>0.2</v>
      </c>
      <c r="T1615" s="53">
        <v>88</v>
      </c>
      <c r="U1615" s="53">
        <v>0</v>
      </c>
      <c r="V1615" s="53">
        <v>84</v>
      </c>
      <c r="W1615" s="53">
        <v>0</v>
      </c>
      <c r="X1615" s="53">
        <v>0.54200000000000004</v>
      </c>
      <c r="Y1615" s="53">
        <v>18.739999999999998</v>
      </c>
      <c r="Z1615" s="11">
        <f t="shared" si="4331"/>
        <v>0</v>
      </c>
      <c r="AA1615" s="11">
        <f t="shared" si="4332"/>
        <v>0</v>
      </c>
      <c r="AB1615" s="53">
        <f t="shared" si="4333"/>
        <v>0.21399644760083272</v>
      </c>
      <c r="AC1615" s="63" t="s">
        <v>204</v>
      </c>
      <c r="AE1615" s="11">
        <f t="shared" ref="AE1615" si="4350">SUM(F1615:F1620)</f>
        <v>0</v>
      </c>
      <c r="AF1615" s="11">
        <f t="shared" ref="AF1615" si="4351">AVERAGE(AB1615:AB1620)</f>
        <v>0.21399644760083272</v>
      </c>
      <c r="AG1615" s="11">
        <f t="shared" ref="AG1615" si="4352">AVERAGE(G1615:G1620)</f>
        <v>4.8333333333333339</v>
      </c>
      <c r="AH1615" s="11" t="e">
        <f t="shared" ref="AH1615" si="4353">AVERAGE(AC1615:AC1620)</f>
        <v>#DIV/0!</v>
      </c>
      <c r="AI1615" s="11">
        <f t="shared" ref="AI1615" si="4354">AVERAGE(T1615:T1620)</f>
        <v>90.63333333333334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409</v>
      </c>
      <c r="AM1615" s="17">
        <f t="shared" ref="AM1615" si="4358">AVERAGE(W1615:W1620)</f>
        <v>0</v>
      </c>
      <c r="AN1615" s="11">
        <f t="shared" ref="AN1615" si="4359">AVERAGE(I1615:I1620)</f>
        <v>0.18333333333333335</v>
      </c>
      <c r="AO1615" s="11">
        <f t="shared" ref="AO1615" si="4360">MAX(K1615:K1620)</f>
        <v>0.6</v>
      </c>
      <c r="AP1615" s="13" t="str">
        <f t="shared" ref="AP1615" ca="1" si="4361">INDIRECT(ADDRESS(MATCH(AO1615,K1615:K1620,0)+A1615-1,12))</f>
        <v>SSW</v>
      </c>
      <c r="AQ1615" s="13">
        <f t="shared" ref="AQ1615" ca="1" si="4362">INDIRECT(ADDRESS(MATCH(AO1615,K1615:K1620,0)+A1615-1,13))</f>
        <v>0.19949074074074072</v>
      </c>
      <c r="AR1615" s="11">
        <f t="shared" ref="AR1615" si="4363">MAX(N1615:N1620)</f>
        <v>1.1000000000000001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0.19821759259259261</v>
      </c>
    </row>
    <row r="1616" spans="1:46">
      <c r="A1616" s="11">
        <v>1616</v>
      </c>
      <c r="B1616" s="57">
        <v>44938</v>
      </c>
      <c r="C1616" s="54">
        <v>0.17361111111111113</v>
      </c>
      <c r="D1616" s="53">
        <v>2.6</v>
      </c>
      <c r="E1616" s="53">
        <v>12.7</v>
      </c>
      <c r="F1616" s="53">
        <v>0</v>
      </c>
      <c r="G1616" s="53">
        <v>4.5</v>
      </c>
      <c r="H1616" s="53">
        <v>-1E-3</v>
      </c>
      <c r="I1616" s="53">
        <v>0</v>
      </c>
      <c r="J1616" s="53" t="s">
        <v>159</v>
      </c>
      <c r="K1616" s="53">
        <v>0.2</v>
      </c>
      <c r="L1616" s="53" t="s">
        <v>152</v>
      </c>
      <c r="M1616" s="54">
        <v>0.16695601851851852</v>
      </c>
      <c r="N1616" s="53">
        <v>0.8</v>
      </c>
      <c r="O1616" s="53" t="s">
        <v>150</v>
      </c>
      <c r="P1616" s="54">
        <v>0.17171296296296298</v>
      </c>
      <c r="Q1616" s="53">
        <v>0</v>
      </c>
      <c r="R1616" s="53" t="s">
        <v>159</v>
      </c>
      <c r="S1616" s="53">
        <v>0.1</v>
      </c>
      <c r="T1616" s="53">
        <v>91.7</v>
      </c>
      <c r="U1616" s="53">
        <v>0</v>
      </c>
      <c r="V1616" s="53">
        <v>56</v>
      </c>
      <c r="W1616" s="53">
        <v>0</v>
      </c>
      <c r="X1616" s="53">
        <v>0.54200000000000004</v>
      </c>
      <c r="Y1616" s="53">
        <v>18.75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0.21399644760083272</v>
      </c>
      <c r="AC1616" s="63" t="s">
        <v>204</v>
      </c>
    </row>
    <row r="1617" spans="1:46">
      <c r="A1617" s="11">
        <v>1617</v>
      </c>
      <c r="B1617" s="57">
        <v>44938</v>
      </c>
      <c r="C1617" s="54">
        <v>0.18055555555555555</v>
      </c>
      <c r="D1617" s="53">
        <v>2.6</v>
      </c>
      <c r="E1617" s="53">
        <v>12.7</v>
      </c>
      <c r="F1617" s="53">
        <v>0</v>
      </c>
      <c r="G1617" s="53">
        <v>4.8</v>
      </c>
      <c r="H1617" s="53">
        <v>0</v>
      </c>
      <c r="I1617" s="53">
        <v>0.1</v>
      </c>
      <c r="J1617" s="53" t="s">
        <v>151</v>
      </c>
      <c r="K1617" s="53">
        <v>0.1</v>
      </c>
      <c r="L1617" s="53" t="s">
        <v>151</v>
      </c>
      <c r="M1617" s="54">
        <v>0.17781250000000001</v>
      </c>
      <c r="N1617" s="53">
        <v>0.8</v>
      </c>
      <c r="O1617" s="53" t="s">
        <v>150</v>
      </c>
      <c r="P1617" s="54">
        <v>0.17677083333333332</v>
      </c>
      <c r="Q1617" s="53">
        <v>0.1</v>
      </c>
      <c r="R1617" s="53" t="s">
        <v>152</v>
      </c>
      <c r="S1617" s="53">
        <v>0.2</v>
      </c>
      <c r="T1617" s="53">
        <v>90.9</v>
      </c>
      <c r="U1617" s="53">
        <v>1</v>
      </c>
      <c r="V1617" s="53">
        <v>59</v>
      </c>
      <c r="W1617" s="53">
        <v>0</v>
      </c>
      <c r="X1617" s="53">
        <v>0.54200000000000004</v>
      </c>
      <c r="Y1617" s="53">
        <v>18.739999999999998</v>
      </c>
      <c r="Z1617" s="11">
        <f t="shared" si="4331"/>
        <v>0</v>
      </c>
      <c r="AA1617" s="11">
        <f t="shared" si="4332"/>
        <v>0</v>
      </c>
      <c r="AB1617" s="53">
        <f t="shared" si="4333"/>
        <v>0.21399644760083272</v>
      </c>
      <c r="AC1617" s="63" t="s">
        <v>204</v>
      </c>
    </row>
    <row r="1618" spans="1:46">
      <c r="A1618" s="11">
        <v>1618</v>
      </c>
      <c r="B1618" s="57">
        <v>44938</v>
      </c>
      <c r="C1618" s="54">
        <v>0.1875</v>
      </c>
      <c r="D1618" s="53">
        <v>2.7</v>
      </c>
      <c r="E1618" s="53">
        <v>12.7</v>
      </c>
      <c r="F1618" s="53">
        <v>0</v>
      </c>
      <c r="G1618" s="53">
        <v>4.9000000000000004</v>
      </c>
      <c r="H1618" s="53">
        <v>0</v>
      </c>
      <c r="I1618" s="53">
        <v>0.1</v>
      </c>
      <c r="J1618" s="53" t="s">
        <v>159</v>
      </c>
      <c r="K1618" s="53">
        <v>0.1</v>
      </c>
      <c r="L1618" s="53" t="s">
        <v>159</v>
      </c>
      <c r="M1618" s="54">
        <v>0.1875</v>
      </c>
      <c r="N1618" s="53">
        <v>0.8</v>
      </c>
      <c r="O1618" s="53" t="s">
        <v>150</v>
      </c>
      <c r="P1618" s="54">
        <v>0.18739583333333332</v>
      </c>
      <c r="Q1618" s="53">
        <v>0.4</v>
      </c>
      <c r="R1618" s="53" t="s">
        <v>150</v>
      </c>
      <c r="S1618" s="53">
        <v>0.2</v>
      </c>
      <c r="T1618" s="53">
        <v>92.1</v>
      </c>
      <c r="U1618" s="53">
        <v>0</v>
      </c>
      <c r="V1618" s="53">
        <v>65</v>
      </c>
      <c r="W1618" s="53">
        <v>0</v>
      </c>
      <c r="X1618" s="53">
        <v>0.54200000000000004</v>
      </c>
      <c r="Y1618" s="53">
        <v>18.739999999999998</v>
      </c>
      <c r="Z1618" s="11">
        <f t="shared" si="4331"/>
        <v>0</v>
      </c>
      <c r="AA1618" s="11">
        <f t="shared" si="4332"/>
        <v>0</v>
      </c>
      <c r="AB1618" s="53">
        <f t="shared" si="4333"/>
        <v>0.21399644760083272</v>
      </c>
      <c r="AC1618" s="63" t="s">
        <v>204</v>
      </c>
    </row>
    <row r="1619" spans="1:46">
      <c r="A1619" s="11">
        <v>1619</v>
      </c>
      <c r="B1619" s="57">
        <v>44938</v>
      </c>
      <c r="C1619" s="54">
        <v>0.19444444444444445</v>
      </c>
      <c r="D1619" s="53">
        <v>2.7</v>
      </c>
      <c r="E1619" s="53">
        <v>12.7</v>
      </c>
      <c r="F1619" s="53">
        <v>0</v>
      </c>
      <c r="G1619" s="53">
        <v>3.5</v>
      </c>
      <c r="H1619" s="53">
        <v>0</v>
      </c>
      <c r="I1619" s="53">
        <v>0.3</v>
      </c>
      <c r="J1619" s="53" t="s">
        <v>160</v>
      </c>
      <c r="K1619" s="53">
        <v>0.3</v>
      </c>
      <c r="L1619" s="53" t="s">
        <v>160</v>
      </c>
      <c r="M1619" s="54">
        <v>0.19424768518518518</v>
      </c>
      <c r="N1619" s="53">
        <v>0.8</v>
      </c>
      <c r="O1619" s="53" t="s">
        <v>161</v>
      </c>
      <c r="P1619" s="54">
        <v>0.19384259259259259</v>
      </c>
      <c r="Q1619" s="53">
        <v>0.6</v>
      </c>
      <c r="R1619" s="53" t="s">
        <v>154</v>
      </c>
      <c r="S1619" s="53">
        <v>0.2</v>
      </c>
      <c r="T1619" s="53">
        <v>87.7</v>
      </c>
      <c r="U1619" s="53">
        <v>0</v>
      </c>
      <c r="V1619" s="53">
        <v>62</v>
      </c>
      <c r="W1619" s="53">
        <v>0</v>
      </c>
      <c r="X1619" s="53">
        <v>0.54200000000000004</v>
      </c>
      <c r="Y1619" s="53">
        <v>18.760000000000002</v>
      </c>
      <c r="Z1619" s="11">
        <f t="shared" si="4331"/>
        <v>0</v>
      </c>
      <c r="AA1619" s="11">
        <f t="shared" si="4332"/>
        <v>0</v>
      </c>
      <c r="AB1619" s="53">
        <f t="shared" si="4333"/>
        <v>0.21399644760083272</v>
      </c>
      <c r="AC1619" s="63" t="s">
        <v>204</v>
      </c>
    </row>
    <row r="1620" spans="1:46">
      <c r="A1620" s="11">
        <v>1620</v>
      </c>
      <c r="B1620" s="57">
        <v>44938</v>
      </c>
      <c r="C1620" s="54">
        <v>0.20138888888888887</v>
      </c>
      <c r="D1620" s="53">
        <v>2.7</v>
      </c>
      <c r="E1620" s="53">
        <v>12.7</v>
      </c>
      <c r="F1620" s="53">
        <v>0</v>
      </c>
      <c r="G1620" s="53">
        <v>5.3</v>
      </c>
      <c r="H1620" s="53">
        <v>0</v>
      </c>
      <c r="I1620" s="53">
        <v>0.4</v>
      </c>
      <c r="J1620" s="53" t="s">
        <v>159</v>
      </c>
      <c r="K1620" s="53">
        <v>0.6</v>
      </c>
      <c r="L1620" s="53" t="s">
        <v>156</v>
      </c>
      <c r="M1620" s="54">
        <v>0.19949074074074072</v>
      </c>
      <c r="N1620" s="53">
        <v>1.1000000000000001</v>
      </c>
      <c r="O1620" s="53" t="s">
        <v>152</v>
      </c>
      <c r="P1620" s="54">
        <v>0.19821759259259261</v>
      </c>
      <c r="Q1620" s="53">
        <v>0</v>
      </c>
      <c r="R1620" s="53" t="s">
        <v>150</v>
      </c>
      <c r="S1620" s="53">
        <v>0.4</v>
      </c>
      <c r="T1620" s="53">
        <v>93.4</v>
      </c>
      <c r="U1620" s="53">
        <v>0</v>
      </c>
      <c r="V1620" s="53">
        <v>83</v>
      </c>
      <c r="W1620" s="53">
        <v>0</v>
      </c>
      <c r="X1620" s="53">
        <v>0.54200000000000004</v>
      </c>
      <c r="Y1620" s="53">
        <v>18.78</v>
      </c>
      <c r="Z1620" s="11">
        <f t="shared" si="4331"/>
        <v>0</v>
      </c>
      <c r="AA1620" s="11">
        <f t="shared" si="4332"/>
        <v>0</v>
      </c>
      <c r="AB1620" s="53">
        <f t="shared" si="4333"/>
        <v>0.21399644760083272</v>
      </c>
      <c r="AC1620" s="63" t="s">
        <v>204</v>
      </c>
    </row>
    <row r="1621" spans="1:46">
      <c r="A1621" s="11">
        <v>1621</v>
      </c>
      <c r="B1621" s="57">
        <v>44938</v>
      </c>
      <c r="C1621" s="54">
        <v>0.20833333333333334</v>
      </c>
      <c r="D1621" s="53">
        <v>2.8</v>
      </c>
      <c r="E1621" s="53">
        <v>12.7</v>
      </c>
      <c r="F1621" s="53">
        <v>0</v>
      </c>
      <c r="G1621" s="53">
        <v>4.3</v>
      </c>
      <c r="H1621" s="53">
        <v>0</v>
      </c>
      <c r="I1621" s="53">
        <v>0.4</v>
      </c>
      <c r="J1621" s="53" t="s">
        <v>147</v>
      </c>
      <c r="K1621" s="53">
        <v>0.4</v>
      </c>
      <c r="L1621" s="53" t="s">
        <v>147</v>
      </c>
      <c r="M1621" s="54">
        <v>0.20833333333333334</v>
      </c>
      <c r="N1621" s="53">
        <v>1.4</v>
      </c>
      <c r="O1621" s="53" t="s">
        <v>162</v>
      </c>
      <c r="P1621" s="54">
        <v>0.2081712962962963</v>
      </c>
      <c r="Q1621" s="53">
        <v>1.2</v>
      </c>
      <c r="R1621" s="53" t="s">
        <v>162</v>
      </c>
      <c r="S1621" s="53">
        <v>0.4</v>
      </c>
      <c r="T1621" s="53">
        <v>88.8</v>
      </c>
      <c r="U1621" s="53">
        <v>0</v>
      </c>
      <c r="V1621" s="53">
        <v>82</v>
      </c>
      <c r="W1621" s="53">
        <v>0</v>
      </c>
      <c r="X1621" s="53">
        <v>0.54200000000000004</v>
      </c>
      <c r="Y1621" s="53">
        <v>18.8</v>
      </c>
      <c r="Z1621" s="11">
        <f t="shared" si="4331"/>
        <v>0</v>
      </c>
      <c r="AA1621" s="11">
        <f t="shared" si="4332"/>
        <v>0</v>
      </c>
      <c r="AB1621" s="53">
        <f t="shared" si="4333"/>
        <v>0.21399644760083272</v>
      </c>
      <c r="AC1621" s="63" t="s">
        <v>204</v>
      </c>
      <c r="AE1621" s="11">
        <f t="shared" ref="AE1621" si="4366">SUM(F1621:F1626)</f>
        <v>0</v>
      </c>
      <c r="AF1621" s="11">
        <f t="shared" ref="AF1621" si="4367">AVERAGE(AB1621:AB1626)</f>
        <v>0.21382411606887161</v>
      </c>
      <c r="AG1621" s="11">
        <f t="shared" ref="AG1621" si="4368">AVERAGE(G1621:G1626)</f>
        <v>5.083333333333333</v>
      </c>
      <c r="AH1621" s="11" t="e">
        <f t="shared" ref="AH1621" si="4369">AVERAGE(AC1621:AC1626)</f>
        <v>#DIV/0!</v>
      </c>
      <c r="AI1621" s="11">
        <f t="shared" ref="AI1621" si="4370">AVERAGE(T1621:T1626)</f>
        <v>90.483333333333334</v>
      </c>
      <c r="AJ1621" s="11">
        <f t="shared" ref="AJ1621" si="4371">SUMIF(H1621:H1626,"&gt;0",H1621:H1626)</f>
        <v>2E-3</v>
      </c>
      <c r="AK1621" s="17">
        <f t="shared" ref="AK1621" si="4372">SUM(AA1621:AA1626)/60</f>
        <v>0</v>
      </c>
      <c r="AL1621" s="17">
        <f t="shared" ref="AL1621" si="4373">SUM(V1621:V1626)</f>
        <v>531</v>
      </c>
      <c r="AM1621" s="17">
        <f t="shared" ref="AM1621" si="4374">AVERAGE(W1621:W1626)</f>
        <v>0</v>
      </c>
      <c r="AN1621" s="11">
        <f t="shared" ref="AN1621" si="4375">AVERAGE(I1621:I1626)</f>
        <v>0.50000000000000011</v>
      </c>
      <c r="AO1621" s="11">
        <f t="shared" ref="AO1621" si="4376">MAX(K1621:K1626)</f>
        <v>1</v>
      </c>
      <c r="AP1621" s="13" t="str">
        <f t="shared" ref="AP1621" ca="1" si="4377">INDIRECT(ADDRESS(MATCH(AO1621,K1621:K1626,0)+A1621-1,12))</f>
        <v>ESE</v>
      </c>
      <c r="AQ1621" s="13">
        <f t="shared" ref="AQ1621" ca="1" si="4378">INDIRECT(ADDRESS(MATCH(AO1621,K1621:K1626,0)+A1621-1,13))</f>
        <v>0.22354166666666667</v>
      </c>
      <c r="AR1621" s="11">
        <f t="shared" ref="AR1621" si="4379">MAX(N1621:N1626)</f>
        <v>1.7</v>
      </c>
      <c r="AS1621" s="13" t="str">
        <f t="shared" ref="AS1621" ca="1" si="4380">INDIRECT(ADDRESS(MATCH(AR1621,N1621:N1626,0)+A1621-1,15))</f>
        <v>ESE</v>
      </c>
      <c r="AT1621" s="13">
        <f t="shared" ref="AT1621" ca="1" si="4381">INDIRECT(ADDRESS(MATCH(AR1621,N1621:N1626,0)+A1621-1,16))</f>
        <v>0.21916666666666665</v>
      </c>
    </row>
    <row r="1622" spans="1:46">
      <c r="A1622" s="11">
        <v>1622</v>
      </c>
      <c r="B1622" s="57">
        <v>44938</v>
      </c>
      <c r="C1622" s="54">
        <v>0.21527777777777779</v>
      </c>
      <c r="D1622" s="53">
        <v>2.9</v>
      </c>
      <c r="E1622" s="53">
        <v>12.7</v>
      </c>
      <c r="F1622" s="53">
        <v>0</v>
      </c>
      <c r="G1622" s="53">
        <v>5.7</v>
      </c>
      <c r="H1622" s="53">
        <v>0</v>
      </c>
      <c r="I1622" s="53">
        <v>0.3</v>
      </c>
      <c r="J1622" s="53" t="s">
        <v>149</v>
      </c>
      <c r="K1622" s="53">
        <v>0.6</v>
      </c>
      <c r="L1622" s="53" t="s">
        <v>147</v>
      </c>
      <c r="M1622" s="54">
        <v>0.21060185185185185</v>
      </c>
      <c r="N1622" s="53">
        <v>1.3</v>
      </c>
      <c r="O1622" s="53" t="s">
        <v>162</v>
      </c>
      <c r="P1622" s="54">
        <v>0.20844907407407409</v>
      </c>
      <c r="Q1622" s="53">
        <v>0</v>
      </c>
      <c r="R1622" s="53" t="s">
        <v>151</v>
      </c>
      <c r="S1622" s="53">
        <v>0.3</v>
      </c>
      <c r="T1622" s="53">
        <v>93.9</v>
      </c>
      <c r="U1622" s="53">
        <v>0</v>
      </c>
      <c r="V1622" s="53">
        <v>90</v>
      </c>
      <c r="W1622" s="53">
        <v>0</v>
      </c>
      <c r="X1622" s="53">
        <v>0.54200000000000004</v>
      </c>
      <c r="Y1622" s="53">
        <v>18.77</v>
      </c>
      <c r="Z1622" s="11">
        <f t="shared" si="4331"/>
        <v>0</v>
      </c>
      <c r="AA1622" s="11">
        <f t="shared" si="4332"/>
        <v>0</v>
      </c>
      <c r="AB1622" s="53">
        <f t="shared" si="4333"/>
        <v>0.21399644760083272</v>
      </c>
      <c r="AC1622" s="63" t="s">
        <v>204</v>
      </c>
    </row>
    <row r="1623" spans="1:46">
      <c r="A1623" s="11">
        <v>1623</v>
      </c>
      <c r="B1623" s="57">
        <v>44938</v>
      </c>
      <c r="C1623" s="54">
        <v>0.22222222222222221</v>
      </c>
      <c r="D1623" s="53">
        <v>3.1</v>
      </c>
      <c r="E1623" s="53">
        <v>12.7</v>
      </c>
      <c r="F1623" s="53">
        <v>0</v>
      </c>
      <c r="G1623" s="53">
        <v>5.3</v>
      </c>
      <c r="H1623" s="53">
        <v>1E-3</v>
      </c>
      <c r="I1623" s="53">
        <v>0.9</v>
      </c>
      <c r="J1623" s="53" t="s">
        <v>150</v>
      </c>
      <c r="K1623" s="53">
        <v>0.9</v>
      </c>
      <c r="L1623" s="53" t="s">
        <v>150</v>
      </c>
      <c r="M1623" s="54">
        <v>0.22222222222222221</v>
      </c>
      <c r="N1623" s="53">
        <v>1.7</v>
      </c>
      <c r="O1623" s="53" t="s">
        <v>150</v>
      </c>
      <c r="P1623" s="54">
        <v>0.21916666666666665</v>
      </c>
      <c r="Q1623" s="53">
        <v>0.6</v>
      </c>
      <c r="R1623" s="53" t="s">
        <v>155</v>
      </c>
      <c r="S1623" s="53">
        <v>0.4</v>
      </c>
      <c r="T1623" s="53">
        <v>87.3</v>
      </c>
      <c r="U1623" s="53">
        <v>0</v>
      </c>
      <c r="V1623" s="53">
        <v>84</v>
      </c>
      <c r="W1623" s="53">
        <v>0</v>
      </c>
      <c r="X1623" s="53">
        <v>0.54200000000000004</v>
      </c>
      <c r="Y1623" s="53">
        <v>18.77</v>
      </c>
      <c r="Z1623" s="11">
        <f t="shared" si="4331"/>
        <v>0.60000000000000009</v>
      </c>
      <c r="AA1623" s="11">
        <f t="shared" si="4332"/>
        <v>0</v>
      </c>
      <c r="AB1623" s="53">
        <f t="shared" si="4333"/>
        <v>0.21399644760083272</v>
      </c>
      <c r="AC1623" s="63" t="s">
        <v>204</v>
      </c>
    </row>
    <row r="1624" spans="1:46">
      <c r="A1624" s="11">
        <v>1624</v>
      </c>
      <c r="B1624" s="57">
        <v>44938</v>
      </c>
      <c r="C1624" s="54">
        <v>0.22916666666666666</v>
      </c>
      <c r="D1624" s="53">
        <v>3.3</v>
      </c>
      <c r="E1624" s="53">
        <v>12.6</v>
      </c>
      <c r="F1624" s="53">
        <v>0</v>
      </c>
      <c r="G1624" s="53">
        <v>5</v>
      </c>
      <c r="H1624" s="53">
        <v>-1E-3</v>
      </c>
      <c r="I1624" s="53">
        <v>0.6</v>
      </c>
      <c r="J1624" s="53" t="s">
        <v>162</v>
      </c>
      <c r="K1624" s="53">
        <v>1</v>
      </c>
      <c r="L1624" s="53" t="s">
        <v>150</v>
      </c>
      <c r="M1624" s="54">
        <v>0.22354166666666667</v>
      </c>
      <c r="N1624" s="53">
        <v>1.4</v>
      </c>
      <c r="O1624" s="53" t="s">
        <v>152</v>
      </c>
      <c r="P1624" s="54">
        <v>0.22591435185185185</v>
      </c>
      <c r="Q1624" s="53">
        <v>1</v>
      </c>
      <c r="R1624" s="53" t="s">
        <v>154</v>
      </c>
      <c r="S1624" s="53">
        <v>0.4</v>
      </c>
      <c r="T1624" s="53">
        <v>90.3</v>
      </c>
      <c r="U1624" s="53">
        <v>0</v>
      </c>
      <c r="V1624" s="53">
        <v>106</v>
      </c>
      <c r="W1624" s="53">
        <v>0</v>
      </c>
      <c r="X1624" s="53">
        <v>0.54200000000000004</v>
      </c>
      <c r="Y1624" s="53">
        <v>18.79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0.21399644760083272</v>
      </c>
      <c r="AC1624" s="63" t="s">
        <v>204</v>
      </c>
    </row>
    <row r="1625" spans="1:46">
      <c r="A1625" s="11">
        <v>1625</v>
      </c>
      <c r="B1625" s="57">
        <v>44938</v>
      </c>
      <c r="C1625" s="54">
        <v>0.23611111111111113</v>
      </c>
      <c r="D1625" s="53">
        <v>3.5</v>
      </c>
      <c r="E1625" s="53">
        <v>12.6</v>
      </c>
      <c r="F1625" s="53">
        <v>0</v>
      </c>
      <c r="G1625" s="53">
        <v>4.2</v>
      </c>
      <c r="H1625" s="53">
        <v>-1E-3</v>
      </c>
      <c r="I1625" s="53">
        <v>0.2</v>
      </c>
      <c r="J1625" s="53" t="s">
        <v>154</v>
      </c>
      <c r="K1625" s="53">
        <v>0.6</v>
      </c>
      <c r="L1625" s="53" t="s">
        <v>162</v>
      </c>
      <c r="M1625" s="54">
        <v>0.22975694444444442</v>
      </c>
      <c r="N1625" s="53">
        <v>1.1000000000000001</v>
      </c>
      <c r="O1625" s="53" t="s">
        <v>154</v>
      </c>
      <c r="P1625" s="54">
        <v>0.22943287037037038</v>
      </c>
      <c r="Q1625" s="53">
        <v>0</v>
      </c>
      <c r="R1625" s="53" t="s">
        <v>154</v>
      </c>
      <c r="S1625" s="53">
        <v>0.3</v>
      </c>
      <c r="T1625" s="53">
        <v>91.6</v>
      </c>
      <c r="U1625" s="53">
        <v>0</v>
      </c>
      <c r="V1625" s="53">
        <v>83</v>
      </c>
      <c r="W1625" s="53">
        <v>0</v>
      </c>
      <c r="X1625" s="53">
        <v>0.54100000000000004</v>
      </c>
      <c r="Y1625" s="53">
        <v>18.78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0.21347945300494933</v>
      </c>
      <c r="AC1625" s="63" t="s">
        <v>204</v>
      </c>
    </row>
    <row r="1626" spans="1:46">
      <c r="A1626" s="11">
        <v>1626</v>
      </c>
      <c r="B1626" s="57">
        <v>44938</v>
      </c>
      <c r="C1626" s="54">
        <v>0.24305555555555555</v>
      </c>
      <c r="D1626" s="53">
        <v>3.6</v>
      </c>
      <c r="E1626" s="53">
        <v>12.7</v>
      </c>
      <c r="F1626" s="53">
        <v>0</v>
      </c>
      <c r="G1626" s="53">
        <v>6</v>
      </c>
      <c r="H1626" s="53">
        <v>1E-3</v>
      </c>
      <c r="I1626" s="53">
        <v>0.6</v>
      </c>
      <c r="J1626" s="53" t="s">
        <v>152</v>
      </c>
      <c r="K1626" s="53">
        <v>0.6</v>
      </c>
      <c r="L1626" s="53" t="s">
        <v>152</v>
      </c>
      <c r="M1626" s="54">
        <v>0.24305555555555555</v>
      </c>
      <c r="N1626" s="53">
        <v>1.6</v>
      </c>
      <c r="O1626" s="53" t="s">
        <v>152</v>
      </c>
      <c r="P1626" s="54">
        <v>0.23844907407407409</v>
      </c>
      <c r="Q1626" s="53">
        <v>0.9</v>
      </c>
      <c r="R1626" s="53" t="s">
        <v>148</v>
      </c>
      <c r="S1626" s="53">
        <v>0.4</v>
      </c>
      <c r="T1626" s="53">
        <v>91</v>
      </c>
      <c r="U1626" s="53">
        <v>0</v>
      </c>
      <c r="V1626" s="53">
        <v>86</v>
      </c>
      <c r="W1626" s="53">
        <v>0</v>
      </c>
      <c r="X1626" s="53">
        <v>0.54100000000000004</v>
      </c>
      <c r="Y1626" s="53">
        <v>18.79</v>
      </c>
      <c r="Z1626" s="11">
        <f t="shared" si="4331"/>
        <v>0.60000000000000009</v>
      </c>
      <c r="AA1626" s="11">
        <f t="shared" si="4332"/>
        <v>0</v>
      </c>
      <c r="AB1626" s="53">
        <f t="shared" si="4333"/>
        <v>0.21347945300494933</v>
      </c>
      <c r="AC1626" s="63" t="s">
        <v>204</v>
      </c>
    </row>
    <row r="1627" spans="1:46">
      <c r="A1627" s="11">
        <v>1627</v>
      </c>
      <c r="B1627" s="57">
        <v>44938</v>
      </c>
      <c r="C1627" s="54">
        <v>0.25</v>
      </c>
      <c r="D1627" s="53">
        <v>3.8</v>
      </c>
      <c r="E1627" s="53">
        <v>12.6</v>
      </c>
      <c r="F1627" s="53">
        <v>0</v>
      </c>
      <c r="G1627" s="53">
        <v>4.5</v>
      </c>
      <c r="H1627" s="53">
        <v>-1E-3</v>
      </c>
      <c r="I1627" s="53">
        <v>0.4</v>
      </c>
      <c r="J1627" s="53" t="s">
        <v>152</v>
      </c>
      <c r="K1627" s="53">
        <v>0.8</v>
      </c>
      <c r="L1627" s="53" t="s">
        <v>152</v>
      </c>
      <c r="M1627" s="54">
        <v>0.24502314814814816</v>
      </c>
      <c r="N1627" s="53">
        <v>1.2</v>
      </c>
      <c r="O1627" s="53" t="s">
        <v>152</v>
      </c>
      <c r="P1627" s="54">
        <v>0.24559027777777778</v>
      </c>
      <c r="Q1627" s="53">
        <v>0</v>
      </c>
      <c r="R1627" s="53" t="s">
        <v>152</v>
      </c>
      <c r="S1627" s="53">
        <v>0.4</v>
      </c>
      <c r="T1627" s="53">
        <v>89.5</v>
      </c>
      <c r="U1627" s="53">
        <v>0</v>
      </c>
      <c r="V1627" s="53">
        <v>78</v>
      </c>
      <c r="W1627" s="53">
        <v>0</v>
      </c>
      <c r="X1627" s="53">
        <v>0.54100000000000004</v>
      </c>
      <c r="Y1627" s="53">
        <v>18.78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0.21347945300494933</v>
      </c>
      <c r="AC1627" s="63" t="s">
        <v>204</v>
      </c>
      <c r="AE1627" s="11">
        <f t="shared" ref="AE1627" si="4382">SUM(F1627:F1632)</f>
        <v>0</v>
      </c>
      <c r="AF1627" s="11">
        <f t="shared" ref="AF1627" si="4383">AVERAGE(AB1627:AB1632)</f>
        <v>0.21347945300494933</v>
      </c>
      <c r="AG1627" s="11">
        <f t="shared" ref="AG1627" si="4384">AVERAGE(G1627:G1632)</f>
        <v>5.1000000000000005</v>
      </c>
      <c r="AH1627" s="11" t="e">
        <f t="shared" ref="AH1627" si="4385">AVERAGE(AC1627:AC1632)</f>
        <v>#DIV/0!</v>
      </c>
      <c r="AI1627" s="11">
        <f t="shared" ref="AI1627" si="4386">AVERAGE(T1627:T1632)</f>
        <v>92.7</v>
      </c>
      <c r="AJ1627" s="11">
        <f t="shared" ref="AJ1627" si="4387">SUMIF(H1627:H1632,"&gt;0",H1627:H1632)</f>
        <v>2E-3</v>
      </c>
      <c r="AK1627" s="17">
        <f t="shared" ref="AK1627" si="4388">SUM(AA1627:AA1632)/60</f>
        <v>0</v>
      </c>
      <c r="AL1627" s="17">
        <f t="shared" ref="AL1627" si="4389">SUM(V1627:V1632)</f>
        <v>723</v>
      </c>
      <c r="AM1627" s="17">
        <f t="shared" ref="AM1627" si="4390">AVERAGE(W1627:W1632)</f>
        <v>0.16666666666666666</v>
      </c>
      <c r="AN1627" s="11">
        <f t="shared" ref="AN1627" si="4391">AVERAGE(I1627:I1632)</f>
        <v>0.48333333333333334</v>
      </c>
      <c r="AO1627" s="11">
        <f t="shared" ref="AO1627" si="4392">MAX(K1627:K1632)</f>
        <v>1.1000000000000001</v>
      </c>
      <c r="AP1627" s="13" t="str">
        <f t="shared" ref="AP1627" ca="1" si="4393">INDIRECT(ADDRESS(MATCH(AO1627,K1627:K1632,0)+A1627-1,12))</f>
        <v>ESE</v>
      </c>
      <c r="AQ1627" s="13">
        <f t="shared" ref="AQ1627" ca="1" si="4394">INDIRECT(ADDRESS(MATCH(AO1627,K1627:K1632,0)+A1627-1,13))</f>
        <v>0.28056712962962965</v>
      </c>
      <c r="AR1627" s="11">
        <f t="shared" ref="AR1627" si="4395">MAX(N1627:N1632)</f>
        <v>1.9</v>
      </c>
      <c r="AS1627" s="13" t="str">
        <f t="shared" ref="AS1627" ca="1" si="4396">INDIRECT(ADDRESS(MATCH(AR1627,N1627:N1632,0)+A1627-1,15))</f>
        <v>ESE</v>
      </c>
      <c r="AT1627" s="13">
        <f t="shared" ref="AT1627" ca="1" si="4397">INDIRECT(ADDRESS(MATCH(AR1627,N1627:N1632,0)+A1627-1,16))</f>
        <v>0.27895833333333336</v>
      </c>
    </row>
    <row r="1628" spans="1:46">
      <c r="A1628" s="11">
        <v>1628</v>
      </c>
      <c r="B1628" s="57">
        <v>44938</v>
      </c>
      <c r="C1628" s="54">
        <v>0.25694444444444448</v>
      </c>
      <c r="D1628" s="53">
        <v>3.9</v>
      </c>
      <c r="E1628" s="53">
        <v>12.6</v>
      </c>
      <c r="F1628" s="53">
        <v>0</v>
      </c>
      <c r="G1628" s="53">
        <v>4</v>
      </c>
      <c r="H1628" s="53">
        <v>-2E-3</v>
      </c>
      <c r="I1628" s="53">
        <v>0.4</v>
      </c>
      <c r="J1628" s="53" t="s">
        <v>158</v>
      </c>
      <c r="K1628" s="53">
        <v>0.4</v>
      </c>
      <c r="L1628" s="53" t="s">
        <v>152</v>
      </c>
      <c r="M1628" s="54">
        <v>0.25001157407407409</v>
      </c>
      <c r="N1628" s="53">
        <v>1.1000000000000001</v>
      </c>
      <c r="O1628" s="53" t="s">
        <v>161</v>
      </c>
      <c r="P1628" s="54">
        <v>0.25295138888888891</v>
      </c>
      <c r="Q1628" s="53">
        <v>0</v>
      </c>
      <c r="R1628" s="53" t="s">
        <v>161</v>
      </c>
      <c r="S1628" s="53">
        <v>0.4</v>
      </c>
      <c r="T1628" s="53">
        <v>94.2</v>
      </c>
      <c r="U1628" s="53">
        <v>0</v>
      </c>
      <c r="V1628" s="53">
        <v>65</v>
      </c>
      <c r="W1628" s="53">
        <v>0</v>
      </c>
      <c r="X1628" s="53">
        <v>0.54100000000000004</v>
      </c>
      <c r="Y1628" s="53">
        <v>18.79</v>
      </c>
      <c r="Z1628" s="11">
        <f t="shared" si="4331"/>
        <v>-1.2000000000000002</v>
      </c>
      <c r="AA1628" s="11">
        <f t="shared" si="4332"/>
        <v>0</v>
      </c>
      <c r="AB1628" s="53">
        <f t="shared" si="4333"/>
        <v>0.21347945300494933</v>
      </c>
      <c r="AC1628" s="63" t="s">
        <v>204</v>
      </c>
    </row>
    <row r="1629" spans="1:46">
      <c r="A1629" s="11">
        <v>1629</v>
      </c>
      <c r="B1629" s="57">
        <v>44938</v>
      </c>
      <c r="C1629" s="54">
        <v>0.2638888888888889</v>
      </c>
      <c r="D1629" s="53">
        <v>3.9</v>
      </c>
      <c r="E1629" s="53">
        <v>12.6</v>
      </c>
      <c r="F1629" s="53">
        <v>0</v>
      </c>
      <c r="G1629" s="53">
        <v>4.9000000000000004</v>
      </c>
      <c r="H1629" s="53">
        <v>0</v>
      </c>
      <c r="I1629" s="53">
        <v>0.4</v>
      </c>
      <c r="J1629" s="53" t="s">
        <v>147</v>
      </c>
      <c r="K1629" s="53">
        <v>0.5</v>
      </c>
      <c r="L1629" s="53" t="s">
        <v>161</v>
      </c>
      <c r="M1629" s="54">
        <v>0.25958333333333333</v>
      </c>
      <c r="N1629" s="53">
        <v>0.9</v>
      </c>
      <c r="O1629" s="53" t="s">
        <v>148</v>
      </c>
      <c r="P1629" s="54">
        <v>0.26369212962962962</v>
      </c>
      <c r="Q1629" s="53">
        <v>0.2</v>
      </c>
      <c r="R1629" s="53" t="s">
        <v>147</v>
      </c>
      <c r="S1629" s="53">
        <v>0.3</v>
      </c>
      <c r="T1629" s="53">
        <v>95.3</v>
      </c>
      <c r="U1629" s="53">
        <v>0</v>
      </c>
      <c r="V1629" s="53">
        <v>77</v>
      </c>
      <c r="W1629" s="53">
        <v>0</v>
      </c>
      <c r="X1629" s="53">
        <v>0.54100000000000004</v>
      </c>
      <c r="Y1629" s="53">
        <v>18.79</v>
      </c>
      <c r="Z1629" s="11">
        <f t="shared" si="4331"/>
        <v>0</v>
      </c>
      <c r="AA1629" s="11">
        <f t="shared" si="4332"/>
        <v>0</v>
      </c>
      <c r="AB1629" s="53">
        <f t="shared" si="4333"/>
        <v>0.21347945300494933</v>
      </c>
      <c r="AC1629" s="63" t="s">
        <v>204</v>
      </c>
    </row>
    <row r="1630" spans="1:46">
      <c r="A1630" s="11">
        <v>1630</v>
      </c>
      <c r="B1630" s="57">
        <v>44938</v>
      </c>
      <c r="C1630" s="54">
        <v>0.27083333333333331</v>
      </c>
      <c r="D1630" s="53">
        <v>4</v>
      </c>
      <c r="E1630" s="53">
        <v>12.6</v>
      </c>
      <c r="F1630" s="53">
        <v>0</v>
      </c>
      <c r="G1630" s="53">
        <v>5.7</v>
      </c>
      <c r="H1630" s="53">
        <v>1E-3</v>
      </c>
      <c r="I1630" s="53">
        <v>0.1</v>
      </c>
      <c r="J1630" s="53" t="s">
        <v>151</v>
      </c>
      <c r="K1630" s="53">
        <v>0.4</v>
      </c>
      <c r="L1630" s="53" t="s">
        <v>149</v>
      </c>
      <c r="M1630" s="54">
        <v>0.26423611111111112</v>
      </c>
      <c r="N1630" s="53">
        <v>0.6</v>
      </c>
      <c r="O1630" s="53" t="s">
        <v>147</v>
      </c>
      <c r="P1630" s="54">
        <v>0.26434027777777774</v>
      </c>
      <c r="Q1630" s="53">
        <v>0</v>
      </c>
      <c r="R1630" s="53" t="s">
        <v>159</v>
      </c>
      <c r="S1630" s="53">
        <v>0.2</v>
      </c>
      <c r="T1630" s="53">
        <v>94.2</v>
      </c>
      <c r="U1630" s="53">
        <v>0</v>
      </c>
      <c r="V1630" s="53">
        <v>90</v>
      </c>
      <c r="W1630" s="53">
        <v>0</v>
      </c>
      <c r="X1630" s="53">
        <v>0.54100000000000004</v>
      </c>
      <c r="Y1630" s="53">
        <v>18.82</v>
      </c>
      <c r="Z1630" s="11">
        <f t="shared" si="4331"/>
        <v>0.60000000000000009</v>
      </c>
      <c r="AA1630" s="11">
        <f t="shared" si="4332"/>
        <v>0</v>
      </c>
      <c r="AB1630" s="53">
        <f t="shared" si="4333"/>
        <v>0.21347945300494933</v>
      </c>
      <c r="AC1630" s="63" t="s">
        <v>204</v>
      </c>
    </row>
    <row r="1631" spans="1:46">
      <c r="A1631" s="11">
        <v>1631</v>
      </c>
      <c r="B1631" s="57">
        <v>44938</v>
      </c>
      <c r="C1631" s="54">
        <v>0.27777777777777779</v>
      </c>
      <c r="D1631" s="53">
        <v>4</v>
      </c>
      <c r="E1631" s="53">
        <v>12.6</v>
      </c>
      <c r="F1631" s="53">
        <v>0</v>
      </c>
      <c r="G1631" s="53">
        <v>6.1</v>
      </c>
      <c r="H1631" s="53">
        <v>1E-3</v>
      </c>
      <c r="I1631" s="53">
        <v>0.7</v>
      </c>
      <c r="J1631" s="53" t="s">
        <v>151</v>
      </c>
      <c r="K1631" s="53">
        <v>0.7</v>
      </c>
      <c r="L1631" s="53" t="s">
        <v>151</v>
      </c>
      <c r="M1631" s="54">
        <v>0.27777777777777779</v>
      </c>
      <c r="N1631" s="53">
        <v>1.4</v>
      </c>
      <c r="O1631" s="53" t="s">
        <v>150</v>
      </c>
      <c r="P1631" s="54">
        <v>0.27422453703703703</v>
      </c>
      <c r="Q1631" s="53">
        <v>0.9</v>
      </c>
      <c r="R1631" s="53" t="s">
        <v>150</v>
      </c>
      <c r="S1631" s="53">
        <v>0.4</v>
      </c>
      <c r="T1631" s="53">
        <v>92.4</v>
      </c>
      <c r="U1631" s="53">
        <v>1</v>
      </c>
      <c r="V1631" s="53">
        <v>89</v>
      </c>
      <c r="W1631" s="53">
        <v>0</v>
      </c>
      <c r="X1631" s="53">
        <v>0.54100000000000004</v>
      </c>
      <c r="Y1631" s="53">
        <v>18.79</v>
      </c>
      <c r="Z1631" s="11">
        <f t="shared" si="4331"/>
        <v>0.60000000000000009</v>
      </c>
      <c r="AA1631" s="11">
        <f t="shared" si="4332"/>
        <v>0</v>
      </c>
      <c r="AB1631" s="53">
        <f t="shared" si="4333"/>
        <v>0.21347945300494933</v>
      </c>
      <c r="AC1631" s="63" t="s">
        <v>204</v>
      </c>
    </row>
    <row r="1632" spans="1:46">
      <c r="A1632" s="11">
        <v>1632</v>
      </c>
      <c r="B1632" s="57">
        <v>44938</v>
      </c>
      <c r="C1632" s="54">
        <v>0.28472222222222221</v>
      </c>
      <c r="D1632" s="53">
        <v>4.2</v>
      </c>
      <c r="E1632" s="53">
        <v>12.6</v>
      </c>
      <c r="F1632" s="53">
        <v>0</v>
      </c>
      <c r="G1632" s="53">
        <v>5.4</v>
      </c>
      <c r="H1632" s="53">
        <v>0</v>
      </c>
      <c r="I1632" s="53">
        <v>0.9</v>
      </c>
      <c r="J1632" s="53" t="s">
        <v>152</v>
      </c>
      <c r="K1632" s="53">
        <v>1.1000000000000001</v>
      </c>
      <c r="L1632" s="53" t="s">
        <v>150</v>
      </c>
      <c r="M1632" s="54">
        <v>0.28056712962962965</v>
      </c>
      <c r="N1632" s="53">
        <v>1.9</v>
      </c>
      <c r="O1632" s="53" t="s">
        <v>150</v>
      </c>
      <c r="P1632" s="54">
        <v>0.27895833333333336</v>
      </c>
      <c r="Q1632" s="53">
        <v>0.2</v>
      </c>
      <c r="R1632" s="53" t="s">
        <v>155</v>
      </c>
      <c r="S1632" s="53">
        <v>0.5</v>
      </c>
      <c r="T1632" s="53">
        <v>90.6</v>
      </c>
      <c r="U1632" s="53">
        <v>1</v>
      </c>
      <c r="V1632" s="53">
        <v>324</v>
      </c>
      <c r="W1632" s="53">
        <v>1</v>
      </c>
      <c r="X1632" s="53">
        <v>0.54100000000000004</v>
      </c>
      <c r="Y1632" s="53">
        <v>18.8</v>
      </c>
      <c r="Z1632" s="11">
        <f t="shared" si="4331"/>
        <v>0</v>
      </c>
      <c r="AA1632" s="11">
        <f t="shared" si="4332"/>
        <v>0</v>
      </c>
      <c r="AB1632" s="53">
        <f t="shared" si="4333"/>
        <v>0.21347945300494933</v>
      </c>
      <c r="AC1632" s="63" t="s">
        <v>204</v>
      </c>
    </row>
    <row r="1633" spans="1:46">
      <c r="A1633" s="11">
        <v>1633</v>
      </c>
      <c r="B1633" s="57">
        <v>44938</v>
      </c>
      <c r="C1633" s="54">
        <v>0.29166666666666669</v>
      </c>
      <c r="D1633" s="53">
        <v>4.4000000000000004</v>
      </c>
      <c r="E1633" s="53">
        <v>12.6</v>
      </c>
      <c r="F1633" s="53">
        <v>0</v>
      </c>
      <c r="G1633" s="53">
        <v>5.2</v>
      </c>
      <c r="H1633" s="53">
        <v>-1E-3</v>
      </c>
      <c r="I1633" s="53">
        <v>0.5</v>
      </c>
      <c r="J1633" s="53" t="s">
        <v>157</v>
      </c>
      <c r="K1633" s="53">
        <v>0.9</v>
      </c>
      <c r="L1633" s="53" t="s">
        <v>152</v>
      </c>
      <c r="M1633" s="54">
        <v>0.2847337962962963</v>
      </c>
      <c r="N1633" s="53">
        <v>0.9</v>
      </c>
      <c r="O1633" s="53" t="s">
        <v>149</v>
      </c>
      <c r="P1633" s="54">
        <v>0.29141203703703705</v>
      </c>
      <c r="Q1633" s="53">
        <v>0.7</v>
      </c>
      <c r="R1633" s="53" t="s">
        <v>149</v>
      </c>
      <c r="S1633" s="53">
        <v>0.3</v>
      </c>
      <c r="T1633" s="53">
        <v>96.4</v>
      </c>
      <c r="U1633" s="53">
        <v>6</v>
      </c>
      <c r="V1633" s="53">
        <v>1817</v>
      </c>
      <c r="W1633" s="53">
        <v>3</v>
      </c>
      <c r="X1633" s="53">
        <v>0.54100000000000004</v>
      </c>
      <c r="Y1633" s="53">
        <v>18.79</v>
      </c>
      <c r="Z1633" s="11">
        <f t="shared" si="4331"/>
        <v>-0.60000000000000009</v>
      </c>
      <c r="AA1633" s="11">
        <f t="shared" si="4332"/>
        <v>0</v>
      </c>
      <c r="AB1633" s="53">
        <f t="shared" si="4333"/>
        <v>0.21347945300494933</v>
      </c>
      <c r="AC1633" s="63" t="s">
        <v>204</v>
      </c>
      <c r="AE1633" s="11">
        <f t="shared" ref="AE1633" si="4398">SUM(F1633:F1638)</f>
        <v>0</v>
      </c>
      <c r="AF1633" s="11">
        <f t="shared" ref="AF1633" si="4399">AVERAGE(AB1633:AB1638)</f>
        <v>0.21347945300494933</v>
      </c>
      <c r="AG1633" s="11">
        <f t="shared" ref="AG1633" si="4400">AVERAGE(G1633:G1638)</f>
        <v>5.5500000000000007</v>
      </c>
      <c r="AH1633" s="11" t="e">
        <f t="shared" ref="AH1633" si="4401">AVERAGE(AC1633:AC1638)</f>
        <v>#DIV/0!</v>
      </c>
      <c r="AI1633" s="11">
        <f t="shared" ref="AI1633" si="4402">AVERAGE(T1633:T1638)</f>
        <v>94.066666666666663</v>
      </c>
      <c r="AJ1633" s="11">
        <f t="shared" ref="AJ1633" si="4403">SUMIF(H1633:H1638,"&gt;0",H1633:H1638)</f>
        <v>0.05</v>
      </c>
      <c r="AK1633" s="17">
        <f t="shared" ref="AK1633" si="4404">SUM(AA1633:AA1638)/60</f>
        <v>0</v>
      </c>
      <c r="AL1633" s="17">
        <f t="shared" ref="AL1633" si="4405">SUM(V1633:V1638)</f>
        <v>140571</v>
      </c>
      <c r="AM1633" s="17">
        <f t="shared" ref="AM1633" si="4406">AVERAGE(W1633:W1638)</f>
        <v>39</v>
      </c>
      <c r="AN1633" s="11">
        <f t="shared" ref="AN1633" si="4407">AVERAGE(I1633:I1638)</f>
        <v>0.45</v>
      </c>
      <c r="AO1633" s="11">
        <f t="shared" ref="AO1633" si="4408">MAX(K1633:K1638)</f>
        <v>0.9</v>
      </c>
      <c r="AP1633" s="13" t="str">
        <f t="shared" ref="AP1633" ca="1" si="4409">INDIRECT(ADDRESS(MATCH(AO1633,K1633:K1638,0)+A1633-1,12))</f>
        <v>E</v>
      </c>
      <c r="AQ1633" s="13">
        <f t="shared" ref="AQ1633" ca="1" si="4410">INDIRECT(ADDRESS(MATCH(AO1633,K1633:K1638,0)+A1633-1,13))</f>
        <v>0.2847337962962963</v>
      </c>
      <c r="AR1633" s="11">
        <f t="shared" ref="AR1633" si="4411">MAX(N1633:N1638)</f>
        <v>1.7</v>
      </c>
      <c r="AS1633" s="13" t="str">
        <f t="shared" ref="AS1633" ca="1" si="4412">INDIRECT(ADDRESS(MATCH(AR1633,N1633:N1638,0)+A1633-1,15))</f>
        <v>ESE</v>
      </c>
      <c r="AT1633" s="13">
        <f t="shared" ref="AT1633" ca="1" si="4413">INDIRECT(ADDRESS(MATCH(AR1633,N1633:N1638,0)+A1633-1,16))</f>
        <v>0.31884259259259257</v>
      </c>
    </row>
    <row r="1634" spans="1:46">
      <c r="A1634" s="11">
        <v>1634</v>
      </c>
      <c r="B1634" s="57">
        <v>44938</v>
      </c>
      <c r="C1634" s="54">
        <v>0.2986111111111111</v>
      </c>
      <c r="D1634" s="53">
        <v>4.5</v>
      </c>
      <c r="E1634" s="53">
        <v>12.6</v>
      </c>
      <c r="F1634" s="53">
        <v>0</v>
      </c>
      <c r="G1634" s="53">
        <v>6.7</v>
      </c>
      <c r="H1634" s="53">
        <v>3.0000000000000001E-3</v>
      </c>
      <c r="I1634" s="53">
        <v>0.8</v>
      </c>
      <c r="J1634" s="53" t="s">
        <v>148</v>
      </c>
      <c r="K1634" s="53">
        <v>0.8</v>
      </c>
      <c r="L1634" s="53" t="s">
        <v>148</v>
      </c>
      <c r="M1634" s="54">
        <v>0.29832175925925924</v>
      </c>
      <c r="N1634" s="53">
        <v>1.6</v>
      </c>
      <c r="O1634" s="53" t="s">
        <v>152</v>
      </c>
      <c r="P1634" s="54">
        <v>0.29671296296296296</v>
      </c>
      <c r="Q1634" s="53">
        <v>0.7</v>
      </c>
      <c r="R1634" s="53" t="s">
        <v>152</v>
      </c>
      <c r="S1634" s="53">
        <v>0.3</v>
      </c>
      <c r="T1634" s="53">
        <v>92.6</v>
      </c>
      <c r="U1634" s="53">
        <v>16</v>
      </c>
      <c r="V1634" s="53">
        <v>6231</v>
      </c>
      <c r="W1634" s="53">
        <v>10</v>
      </c>
      <c r="X1634" s="53">
        <v>0.54100000000000004</v>
      </c>
      <c r="Y1634" s="53">
        <v>18.809999999999999</v>
      </c>
      <c r="Z1634" s="11">
        <f t="shared" si="4331"/>
        <v>1.8000000000000003</v>
      </c>
      <c r="AA1634" s="11">
        <f t="shared" si="4332"/>
        <v>0</v>
      </c>
      <c r="AB1634" s="53">
        <f t="shared" si="4333"/>
        <v>0.21347945300494933</v>
      </c>
      <c r="AC1634" s="63" t="s">
        <v>204</v>
      </c>
    </row>
    <row r="1635" spans="1:46">
      <c r="A1635" s="11">
        <v>1635</v>
      </c>
      <c r="B1635" s="57">
        <v>44938</v>
      </c>
      <c r="C1635" s="54">
        <v>0.30555555555555552</v>
      </c>
      <c r="D1635" s="53">
        <v>4.5</v>
      </c>
      <c r="E1635" s="53">
        <v>12.7</v>
      </c>
      <c r="F1635" s="53">
        <v>0</v>
      </c>
      <c r="G1635" s="53">
        <v>5.2</v>
      </c>
      <c r="H1635" s="53">
        <v>5.0000000000000001E-3</v>
      </c>
      <c r="I1635" s="53">
        <v>0.3</v>
      </c>
      <c r="J1635" s="53" t="s">
        <v>152</v>
      </c>
      <c r="K1635" s="53">
        <v>0.8</v>
      </c>
      <c r="L1635" s="53" t="s">
        <v>148</v>
      </c>
      <c r="M1635" s="54">
        <v>0.29863425925925929</v>
      </c>
      <c r="N1635" s="53">
        <v>1.3</v>
      </c>
      <c r="O1635" s="53" t="s">
        <v>152</v>
      </c>
      <c r="P1635" s="54">
        <v>0.30431712962962965</v>
      </c>
      <c r="Q1635" s="53">
        <v>0.4</v>
      </c>
      <c r="R1635" s="53" t="s">
        <v>160</v>
      </c>
      <c r="S1635" s="53">
        <v>0.4</v>
      </c>
      <c r="T1635" s="53">
        <v>92.4</v>
      </c>
      <c r="U1635" s="53">
        <v>34</v>
      </c>
      <c r="V1635" s="53">
        <v>15059</v>
      </c>
      <c r="W1635" s="53">
        <v>25</v>
      </c>
      <c r="X1635" s="53">
        <v>0.54100000000000004</v>
      </c>
      <c r="Y1635" s="53">
        <v>18.82</v>
      </c>
      <c r="Z1635" s="11">
        <f t="shared" si="4331"/>
        <v>3</v>
      </c>
      <c r="AA1635" s="11">
        <f t="shared" si="4332"/>
        <v>0</v>
      </c>
      <c r="AB1635" s="53">
        <f t="shared" si="4333"/>
        <v>0.21347945300494933</v>
      </c>
      <c r="AC1635" s="63" t="s">
        <v>204</v>
      </c>
    </row>
    <row r="1636" spans="1:46">
      <c r="A1636" s="11">
        <v>1636</v>
      </c>
      <c r="B1636" s="57">
        <v>44938</v>
      </c>
      <c r="C1636" s="54">
        <v>0.3125</v>
      </c>
      <c r="D1636" s="53">
        <v>4.5999999999999996</v>
      </c>
      <c r="E1636" s="53">
        <v>12.7</v>
      </c>
      <c r="F1636" s="53">
        <v>0</v>
      </c>
      <c r="G1636" s="53">
        <v>5</v>
      </c>
      <c r="H1636" s="53">
        <v>8.9999999999999993E-3</v>
      </c>
      <c r="I1636" s="53">
        <v>0</v>
      </c>
      <c r="J1636" s="53" t="s">
        <v>160</v>
      </c>
      <c r="K1636" s="53">
        <v>0.3</v>
      </c>
      <c r="L1636" s="53" t="s">
        <v>152</v>
      </c>
      <c r="M1636" s="54">
        <v>0.30556712962962962</v>
      </c>
      <c r="N1636" s="53">
        <v>0.5</v>
      </c>
      <c r="O1636" s="53" t="s">
        <v>160</v>
      </c>
      <c r="P1636" s="54">
        <v>0.3056828703703704</v>
      </c>
      <c r="Q1636" s="53">
        <v>0</v>
      </c>
      <c r="R1636" s="53" t="s">
        <v>160</v>
      </c>
      <c r="S1636" s="53">
        <v>0.1</v>
      </c>
      <c r="T1636" s="53">
        <v>93.3</v>
      </c>
      <c r="U1636" s="53">
        <v>56</v>
      </c>
      <c r="V1636" s="53">
        <v>26740</v>
      </c>
      <c r="W1636" s="53">
        <v>45</v>
      </c>
      <c r="X1636" s="53">
        <v>0.54100000000000004</v>
      </c>
      <c r="Y1636" s="53">
        <v>18.829999999999998</v>
      </c>
      <c r="Z1636" s="11">
        <f t="shared" si="4331"/>
        <v>5.4</v>
      </c>
      <c r="AA1636" s="11">
        <f t="shared" si="4332"/>
        <v>0</v>
      </c>
      <c r="AB1636" s="53">
        <f t="shared" si="4333"/>
        <v>0.21347945300494933</v>
      </c>
      <c r="AC1636" s="63" t="s">
        <v>204</v>
      </c>
    </row>
    <row r="1637" spans="1:46">
      <c r="A1637" s="11">
        <v>1637</v>
      </c>
      <c r="B1637" s="57">
        <v>44938</v>
      </c>
      <c r="C1637" s="54">
        <v>0.31944444444444448</v>
      </c>
      <c r="D1637" s="53">
        <v>4.5</v>
      </c>
      <c r="E1637" s="53">
        <v>12.8</v>
      </c>
      <c r="F1637" s="53">
        <v>0</v>
      </c>
      <c r="G1637" s="53">
        <v>6.1</v>
      </c>
      <c r="H1637" s="53">
        <v>1.4999999999999999E-2</v>
      </c>
      <c r="I1637" s="53">
        <v>0.5</v>
      </c>
      <c r="J1637" s="53" t="s">
        <v>159</v>
      </c>
      <c r="K1637" s="53">
        <v>0.5</v>
      </c>
      <c r="L1637" s="53" t="s">
        <v>159</v>
      </c>
      <c r="M1637" s="54">
        <v>0.31944444444444448</v>
      </c>
      <c r="N1637" s="53">
        <v>1.7</v>
      </c>
      <c r="O1637" s="53" t="s">
        <v>150</v>
      </c>
      <c r="P1637" s="54">
        <v>0.31884259259259257</v>
      </c>
      <c r="Q1637" s="53">
        <v>1</v>
      </c>
      <c r="R1637" s="53" t="s">
        <v>152</v>
      </c>
      <c r="S1637" s="53">
        <v>0.5</v>
      </c>
      <c r="T1637" s="53">
        <v>95</v>
      </c>
      <c r="U1637" s="53">
        <v>75</v>
      </c>
      <c r="V1637" s="53">
        <v>39508</v>
      </c>
      <c r="W1637" s="53">
        <v>66</v>
      </c>
      <c r="X1637" s="53">
        <v>0.54100000000000004</v>
      </c>
      <c r="Y1637" s="53">
        <v>18.87</v>
      </c>
      <c r="Z1637" s="11">
        <f t="shared" si="4331"/>
        <v>9</v>
      </c>
      <c r="AA1637" s="11">
        <f t="shared" si="4332"/>
        <v>0</v>
      </c>
      <c r="AB1637" s="53">
        <f t="shared" si="4333"/>
        <v>0.21347945300494933</v>
      </c>
      <c r="AC1637" s="63" t="s">
        <v>204</v>
      </c>
    </row>
    <row r="1638" spans="1:46">
      <c r="A1638" s="11">
        <v>1638</v>
      </c>
      <c r="B1638" s="57">
        <v>44938</v>
      </c>
      <c r="C1638" s="54">
        <v>0.3263888888888889</v>
      </c>
      <c r="D1638" s="53">
        <v>4.5</v>
      </c>
      <c r="E1638" s="53">
        <v>12.9</v>
      </c>
      <c r="F1638" s="53">
        <v>0</v>
      </c>
      <c r="G1638" s="53">
        <v>5.0999999999999996</v>
      </c>
      <c r="H1638" s="53">
        <v>1.7999999999999999E-2</v>
      </c>
      <c r="I1638" s="53">
        <v>0.6</v>
      </c>
      <c r="J1638" s="53" t="s">
        <v>149</v>
      </c>
      <c r="K1638" s="53">
        <v>0.9</v>
      </c>
      <c r="L1638" s="53" t="s">
        <v>152</v>
      </c>
      <c r="M1638" s="54">
        <v>0.32297453703703705</v>
      </c>
      <c r="N1638" s="53">
        <v>1.4</v>
      </c>
      <c r="O1638" s="53" t="s">
        <v>150</v>
      </c>
      <c r="P1638" s="54">
        <v>0.31973379629629628</v>
      </c>
      <c r="Q1638" s="53">
        <v>0.7</v>
      </c>
      <c r="R1638" s="53" t="s">
        <v>157</v>
      </c>
      <c r="S1638" s="53">
        <v>0.3</v>
      </c>
      <c r="T1638" s="53">
        <v>94.7</v>
      </c>
      <c r="U1638" s="53">
        <v>97</v>
      </c>
      <c r="V1638" s="53">
        <v>51216</v>
      </c>
      <c r="W1638" s="53">
        <v>85</v>
      </c>
      <c r="X1638" s="53">
        <v>0.54100000000000004</v>
      </c>
      <c r="Y1638" s="53">
        <v>18.899999999999999</v>
      </c>
      <c r="Z1638" s="11">
        <f t="shared" si="4331"/>
        <v>10.8</v>
      </c>
      <c r="AA1638" s="11">
        <f t="shared" si="4332"/>
        <v>0</v>
      </c>
      <c r="AB1638" s="53">
        <f t="shared" si="4333"/>
        <v>0.21347945300494933</v>
      </c>
      <c r="AC1638" s="63" t="s">
        <v>204</v>
      </c>
    </row>
    <row r="1639" spans="1:46">
      <c r="A1639" s="11">
        <v>1639</v>
      </c>
      <c r="B1639" s="57">
        <v>44938</v>
      </c>
      <c r="C1639" s="54">
        <v>0.33333333333333331</v>
      </c>
      <c r="D1639" s="53">
        <v>4.5</v>
      </c>
      <c r="E1639" s="53">
        <v>13.1</v>
      </c>
      <c r="F1639" s="53">
        <v>0</v>
      </c>
      <c r="G1639" s="53">
        <v>6.1</v>
      </c>
      <c r="H1639" s="53">
        <v>2.5999999999999999E-2</v>
      </c>
      <c r="I1639" s="53">
        <v>0.6</v>
      </c>
      <c r="J1639" s="53" t="s">
        <v>148</v>
      </c>
      <c r="K1639" s="53">
        <v>0.6</v>
      </c>
      <c r="L1639" s="53" t="s">
        <v>148</v>
      </c>
      <c r="M1639" s="54">
        <v>0.33333333333333331</v>
      </c>
      <c r="N1639" s="53">
        <v>1.4</v>
      </c>
      <c r="O1639" s="53" t="s">
        <v>152</v>
      </c>
      <c r="P1639" s="54">
        <v>0.33144675925925926</v>
      </c>
      <c r="Q1639" s="53">
        <v>0.9</v>
      </c>
      <c r="R1639" s="53" t="s">
        <v>150</v>
      </c>
      <c r="S1639" s="53">
        <v>0.4</v>
      </c>
      <c r="T1639" s="53">
        <v>95.9</v>
      </c>
      <c r="U1639" s="53">
        <v>152</v>
      </c>
      <c r="V1639" s="53">
        <v>69369</v>
      </c>
      <c r="W1639" s="53">
        <v>116</v>
      </c>
      <c r="X1639" s="53">
        <v>0.54</v>
      </c>
      <c r="Y1639" s="53">
        <v>18.989999999999998</v>
      </c>
      <c r="Z1639" s="11">
        <f t="shared" si="4331"/>
        <v>15.6</v>
      </c>
      <c r="AA1639" s="11">
        <f t="shared" si="4332"/>
        <v>0</v>
      </c>
      <c r="AB1639" s="53">
        <f t="shared" si="4333"/>
        <v>0.21296337024851208</v>
      </c>
      <c r="AC1639" s="63" t="s">
        <v>204</v>
      </c>
      <c r="AE1639" s="11">
        <f t="shared" ref="AE1639" si="4414">SUM(F1639:F1644)</f>
        <v>0</v>
      </c>
      <c r="AF1639" s="11">
        <f t="shared" ref="AF1639" si="4415">AVERAGE(AB1639:AB1644)</f>
        <v>0.21296337024851208</v>
      </c>
      <c r="AG1639" s="11">
        <f t="shared" ref="AG1639" si="4416">AVERAGE(G1639:G1644)</f>
        <v>7.2</v>
      </c>
      <c r="AH1639" s="11" t="e">
        <f t="shared" ref="AH1639" si="4417">AVERAGE(AC1639:AC1644)</f>
        <v>#DIV/0!</v>
      </c>
      <c r="AI1639" s="11">
        <f t="shared" ref="AI1639" si="4418">AVERAGE(T1639:T1644)</f>
        <v>91.433333333333337</v>
      </c>
      <c r="AJ1639" s="11">
        <f t="shared" ref="AJ1639" si="4419">SUMIF(H1639:H1644,"&gt;0",H1639:H1644)</f>
        <v>0.49299999999999999</v>
      </c>
      <c r="AK1639" s="17">
        <f t="shared" ref="AK1639" si="4420">SUM(AA1639:AA1644)/60</f>
        <v>0</v>
      </c>
      <c r="AL1639" s="17">
        <f t="shared" ref="AL1639" si="4421">SUM(V1639:V1644)</f>
        <v>1059761</v>
      </c>
      <c r="AM1639" s="17">
        <f t="shared" ref="AM1639" si="4422">AVERAGE(W1639:W1644)</f>
        <v>294.5</v>
      </c>
      <c r="AN1639" s="11">
        <f t="shared" ref="AN1639" si="4423">AVERAGE(I1639:I1644)</f>
        <v>0.21666666666666665</v>
      </c>
      <c r="AO1639" s="11">
        <f t="shared" ref="AO1639" si="4424">MAX(K1639:K1644)</f>
        <v>0.8</v>
      </c>
      <c r="AP1639" s="13" t="str">
        <f t="shared" ref="AP1639" ca="1" si="4425">INDIRECT(ADDRESS(MATCH(AO1639,K1639:K1644,0)+A1639-1,12))</f>
        <v>ESE</v>
      </c>
      <c r="AQ1639" s="13">
        <f t="shared" ref="AQ1639" ca="1" si="4426">INDIRECT(ADDRESS(MATCH(AO1639,K1639:K1644,0)+A1639-1,13))</f>
        <v>0.33788194444444447</v>
      </c>
      <c r="AR1639" s="11">
        <f t="shared" ref="AR1639" si="4427">MAX(N1639:N1644)</f>
        <v>1.4</v>
      </c>
      <c r="AS1639" s="13" t="str">
        <f t="shared" ref="AS1639" ca="1" si="4428">INDIRECT(ADDRESS(MATCH(AR1639,N1639:N1644,0)+A1639-1,15))</f>
        <v>E</v>
      </c>
      <c r="AT1639" s="13">
        <f t="shared" ref="AT1639" ca="1" si="4429">INDIRECT(ADDRESS(MATCH(AR1639,N1639:N1644,0)+A1639-1,16))</f>
        <v>0.33144675925925926</v>
      </c>
    </row>
    <row r="1640" spans="1:46">
      <c r="A1640" s="11">
        <v>1640</v>
      </c>
      <c r="B1640" s="57">
        <v>44938</v>
      </c>
      <c r="C1640" s="54">
        <v>0.34027777777777773</v>
      </c>
      <c r="D1640" s="53">
        <v>4.7</v>
      </c>
      <c r="E1640" s="53">
        <v>13.7</v>
      </c>
      <c r="F1640" s="53">
        <v>0</v>
      </c>
      <c r="G1640" s="53">
        <v>7.3</v>
      </c>
      <c r="H1640" s="53">
        <v>5.8000000000000003E-2</v>
      </c>
      <c r="I1640" s="53">
        <v>0.7</v>
      </c>
      <c r="J1640" s="53" t="s">
        <v>150</v>
      </c>
      <c r="K1640" s="53">
        <v>0.8</v>
      </c>
      <c r="L1640" s="53" t="s">
        <v>150</v>
      </c>
      <c r="M1640" s="54">
        <v>0.33788194444444447</v>
      </c>
      <c r="N1640" s="53">
        <v>1.3</v>
      </c>
      <c r="O1640" s="53" t="s">
        <v>150</v>
      </c>
      <c r="P1640" s="54">
        <v>0.33725694444444443</v>
      </c>
      <c r="Q1640" s="53">
        <v>0</v>
      </c>
      <c r="R1640" s="53" t="s">
        <v>150</v>
      </c>
      <c r="S1640" s="53">
        <v>0.3</v>
      </c>
      <c r="T1640" s="53">
        <v>91.1</v>
      </c>
      <c r="U1640" s="53">
        <v>255</v>
      </c>
      <c r="V1640" s="53">
        <v>125550</v>
      </c>
      <c r="W1640" s="53">
        <v>209</v>
      </c>
      <c r="X1640" s="53">
        <v>0.54</v>
      </c>
      <c r="Y1640" s="53">
        <v>19.059999999999999</v>
      </c>
      <c r="Z1640" s="11">
        <f t="shared" si="4331"/>
        <v>34.799999999999997</v>
      </c>
      <c r="AA1640" s="11">
        <f t="shared" si="4332"/>
        <v>0</v>
      </c>
      <c r="AB1640" s="53">
        <f t="shared" si="4333"/>
        <v>0.21296337024851208</v>
      </c>
      <c r="AC1640" s="63" t="s">
        <v>204</v>
      </c>
    </row>
    <row r="1641" spans="1:46">
      <c r="A1641" s="11">
        <v>1641</v>
      </c>
      <c r="B1641" s="57">
        <v>44938</v>
      </c>
      <c r="C1641" s="54">
        <v>0.34722222222222227</v>
      </c>
      <c r="D1641" s="53">
        <v>5.0999999999999996</v>
      </c>
      <c r="E1641" s="53">
        <v>13.9</v>
      </c>
      <c r="F1641" s="53">
        <v>0</v>
      </c>
      <c r="G1641" s="53">
        <v>6.5</v>
      </c>
      <c r="H1641" s="53">
        <v>7.5999999999999998E-2</v>
      </c>
      <c r="I1641" s="53">
        <v>0</v>
      </c>
      <c r="J1641" s="53" t="s">
        <v>158</v>
      </c>
      <c r="K1641" s="53">
        <v>0.7</v>
      </c>
      <c r="L1641" s="53" t="s">
        <v>150</v>
      </c>
      <c r="M1641" s="54">
        <v>0.34028935185185188</v>
      </c>
      <c r="N1641" s="53">
        <v>0.6</v>
      </c>
      <c r="O1641" s="53" t="s">
        <v>158</v>
      </c>
      <c r="P1641" s="54">
        <v>0.34231481481481479</v>
      </c>
      <c r="Q1641" s="53">
        <v>0</v>
      </c>
      <c r="R1641" s="53" t="s">
        <v>155</v>
      </c>
      <c r="S1641" s="53">
        <v>0.1</v>
      </c>
      <c r="T1641" s="53">
        <v>91.9</v>
      </c>
      <c r="U1641" s="53">
        <v>292</v>
      </c>
      <c r="V1641" s="53">
        <v>166311</v>
      </c>
      <c r="W1641" s="53">
        <v>277</v>
      </c>
      <c r="X1641" s="53">
        <v>0.54</v>
      </c>
      <c r="Y1641" s="53">
        <v>19.079999999999998</v>
      </c>
      <c r="Z1641" s="11">
        <f t="shared" si="4331"/>
        <v>45.6</v>
      </c>
      <c r="AA1641" s="11">
        <f t="shared" si="4332"/>
        <v>0</v>
      </c>
      <c r="AB1641" s="53">
        <f t="shared" si="4333"/>
        <v>0.21296337024851208</v>
      </c>
      <c r="AC1641" s="63" t="s">
        <v>204</v>
      </c>
    </row>
    <row r="1642" spans="1:46">
      <c r="A1642" s="11">
        <v>1642</v>
      </c>
      <c r="B1642" s="57">
        <v>44938</v>
      </c>
      <c r="C1642" s="54">
        <v>0.35416666666666669</v>
      </c>
      <c r="D1642" s="53">
        <v>5.9</v>
      </c>
      <c r="E1642" s="53">
        <v>14.4</v>
      </c>
      <c r="F1642" s="53">
        <v>0</v>
      </c>
      <c r="G1642" s="53">
        <v>6.8</v>
      </c>
      <c r="H1642" s="53">
        <v>9.0999999999999998E-2</v>
      </c>
      <c r="I1642" s="53">
        <v>0</v>
      </c>
      <c r="J1642" s="53" t="s">
        <v>155</v>
      </c>
      <c r="K1642" s="53">
        <v>0</v>
      </c>
      <c r="L1642" s="53" t="s">
        <v>158</v>
      </c>
      <c r="M1642" s="54">
        <v>0.3472337962962963</v>
      </c>
      <c r="N1642" s="53">
        <v>0.4</v>
      </c>
      <c r="O1642" s="53" t="s">
        <v>155</v>
      </c>
      <c r="P1642" s="54">
        <v>0.35172453703703704</v>
      </c>
      <c r="Q1642" s="53">
        <v>0</v>
      </c>
      <c r="R1642" s="53" t="s">
        <v>155</v>
      </c>
      <c r="S1642" s="53">
        <v>0.1</v>
      </c>
      <c r="T1642" s="53">
        <v>92</v>
      </c>
      <c r="U1642" s="53">
        <v>357</v>
      </c>
      <c r="V1642" s="53">
        <v>196669</v>
      </c>
      <c r="W1642" s="53">
        <v>328</v>
      </c>
      <c r="X1642" s="53">
        <v>0.54</v>
      </c>
      <c r="Y1642" s="53">
        <v>19.22</v>
      </c>
      <c r="Z1642" s="11">
        <f t="shared" si="4331"/>
        <v>54.6</v>
      </c>
      <c r="AA1642" s="11">
        <f t="shared" si="4332"/>
        <v>0</v>
      </c>
      <c r="AB1642" s="53">
        <f t="shared" si="4333"/>
        <v>0.21296337024851208</v>
      </c>
      <c r="AC1642" s="63" t="s">
        <v>204</v>
      </c>
    </row>
    <row r="1643" spans="1:46">
      <c r="A1643" s="11">
        <v>1643</v>
      </c>
      <c r="B1643" s="57">
        <v>44938</v>
      </c>
      <c r="C1643" s="54">
        <v>0.3611111111111111</v>
      </c>
      <c r="D1643" s="53">
        <v>6.8</v>
      </c>
      <c r="E1643" s="53">
        <v>14.8</v>
      </c>
      <c r="F1643" s="53">
        <v>0</v>
      </c>
      <c r="G1643" s="53">
        <v>7.4</v>
      </c>
      <c r="H1643" s="53">
        <v>0.111</v>
      </c>
      <c r="I1643" s="53">
        <v>0</v>
      </c>
      <c r="J1643" s="53" t="s">
        <v>154</v>
      </c>
      <c r="K1643" s="53">
        <v>0</v>
      </c>
      <c r="L1643" s="53" t="s">
        <v>158</v>
      </c>
      <c r="M1643" s="54">
        <v>0.35853009259259255</v>
      </c>
      <c r="N1643" s="53">
        <v>0</v>
      </c>
      <c r="O1643" s="53" t="s">
        <v>155</v>
      </c>
      <c r="P1643" s="54">
        <v>0.35417824074074072</v>
      </c>
      <c r="Q1643" s="53">
        <v>0</v>
      </c>
      <c r="R1643" s="53" t="s">
        <v>161</v>
      </c>
      <c r="S1643" s="53">
        <v>0</v>
      </c>
      <c r="T1643" s="53">
        <v>91.6</v>
      </c>
      <c r="U1643" s="53">
        <v>417</v>
      </c>
      <c r="V1643" s="53">
        <v>233733</v>
      </c>
      <c r="W1643" s="53">
        <v>390</v>
      </c>
      <c r="X1643" s="53">
        <v>0.54</v>
      </c>
      <c r="Y1643" s="53">
        <v>19.29</v>
      </c>
      <c r="Z1643" s="11">
        <f t="shared" si="4331"/>
        <v>66.600000000000009</v>
      </c>
      <c r="AA1643" s="11">
        <f t="shared" si="4332"/>
        <v>0</v>
      </c>
      <c r="AB1643" s="53">
        <f t="shared" si="4333"/>
        <v>0.21296337024851208</v>
      </c>
      <c r="AC1643" s="63" t="s">
        <v>204</v>
      </c>
    </row>
    <row r="1644" spans="1:46">
      <c r="A1644" s="11">
        <v>1644</v>
      </c>
      <c r="B1644" s="57">
        <v>44938</v>
      </c>
      <c r="C1644" s="54">
        <v>0.36805555555555558</v>
      </c>
      <c r="D1644" s="53">
        <v>7.8</v>
      </c>
      <c r="E1644" s="53">
        <v>14.8</v>
      </c>
      <c r="F1644" s="53">
        <v>0</v>
      </c>
      <c r="G1644" s="53">
        <v>9.1</v>
      </c>
      <c r="H1644" s="53">
        <v>0.13100000000000001</v>
      </c>
      <c r="I1644" s="53">
        <v>0</v>
      </c>
      <c r="J1644" s="53" t="s">
        <v>153</v>
      </c>
      <c r="K1644" s="53">
        <v>0</v>
      </c>
      <c r="L1644" s="53" t="s">
        <v>154</v>
      </c>
      <c r="M1644" s="54">
        <v>0.3611226851851852</v>
      </c>
      <c r="N1644" s="53">
        <v>0</v>
      </c>
      <c r="O1644" s="53" t="s">
        <v>161</v>
      </c>
      <c r="P1644" s="54">
        <v>0.3611226851851852</v>
      </c>
      <c r="Q1644" s="53">
        <v>0</v>
      </c>
      <c r="R1644" s="53" t="s">
        <v>159</v>
      </c>
      <c r="S1644" s="53">
        <v>0</v>
      </c>
      <c r="T1644" s="53">
        <v>86.1</v>
      </c>
      <c r="U1644" s="53">
        <v>482</v>
      </c>
      <c r="V1644" s="53">
        <v>268129</v>
      </c>
      <c r="W1644" s="53">
        <v>447</v>
      </c>
      <c r="X1644" s="53">
        <v>0.54</v>
      </c>
      <c r="Y1644" s="53">
        <v>19.25</v>
      </c>
      <c r="Z1644" s="11">
        <f t="shared" si="4331"/>
        <v>78.600000000000009</v>
      </c>
      <c r="AA1644" s="11">
        <f t="shared" si="4332"/>
        <v>0</v>
      </c>
      <c r="AB1644" s="53">
        <f t="shared" si="4333"/>
        <v>0.21296337024851208</v>
      </c>
      <c r="AC1644" s="63" t="s">
        <v>204</v>
      </c>
    </row>
    <row r="1645" spans="1:46">
      <c r="A1645" s="11">
        <v>1645</v>
      </c>
      <c r="B1645" s="57">
        <v>44938</v>
      </c>
      <c r="C1645" s="54">
        <v>0.375</v>
      </c>
      <c r="D1645" s="53">
        <v>9.1</v>
      </c>
      <c r="E1645" s="53">
        <v>14.7</v>
      </c>
      <c r="F1645" s="53">
        <v>0</v>
      </c>
      <c r="G1645" s="53">
        <v>9.9</v>
      </c>
      <c r="H1645" s="53">
        <v>0.14599999999999999</v>
      </c>
      <c r="I1645" s="53">
        <v>0</v>
      </c>
      <c r="J1645" s="53" t="s">
        <v>159</v>
      </c>
      <c r="K1645" s="53">
        <v>0</v>
      </c>
      <c r="L1645" s="53" t="s">
        <v>159</v>
      </c>
      <c r="M1645" s="54">
        <v>0.375</v>
      </c>
      <c r="N1645" s="53">
        <v>0.3</v>
      </c>
      <c r="O1645" s="53" t="s">
        <v>159</v>
      </c>
      <c r="P1645" s="54">
        <v>0.37464120370370368</v>
      </c>
      <c r="Q1645" s="53">
        <v>0.2</v>
      </c>
      <c r="R1645" s="53" t="s">
        <v>159</v>
      </c>
      <c r="S1645" s="53">
        <v>0.1</v>
      </c>
      <c r="T1645" s="53">
        <v>82.2</v>
      </c>
      <c r="U1645" s="53">
        <v>546</v>
      </c>
      <c r="V1645" s="53">
        <v>307842</v>
      </c>
      <c r="W1645" s="53">
        <v>513</v>
      </c>
      <c r="X1645" s="53">
        <v>0.54</v>
      </c>
      <c r="Y1645" s="53">
        <v>19.25</v>
      </c>
      <c r="Z1645" s="11">
        <f t="shared" si="4331"/>
        <v>87.59999999999998</v>
      </c>
      <c r="AA1645" s="11">
        <f t="shared" si="4332"/>
        <v>0</v>
      </c>
      <c r="AB1645" s="53">
        <f t="shared" si="4333"/>
        <v>0.21296337024851208</v>
      </c>
      <c r="AC1645" s="63" t="s">
        <v>204</v>
      </c>
      <c r="AE1645" s="11">
        <f t="shared" ref="AE1645" si="4430">SUM(F1645:F1650)</f>
        <v>0</v>
      </c>
      <c r="AF1645" s="11">
        <f t="shared" ref="AF1645" si="4431">AVERAGE(AB1645:AB1650)</f>
        <v>0.21296337024851208</v>
      </c>
      <c r="AG1645" s="11">
        <f t="shared" ref="AG1645" si="4432">AVERAGE(G1645:G1650)</f>
        <v>11.033333333333333</v>
      </c>
      <c r="AH1645" s="11" t="e">
        <f t="shared" ref="AH1645" si="4433">AVERAGE(AC1645:AC1650)</f>
        <v>#DIV/0!</v>
      </c>
      <c r="AI1645" s="11">
        <f t="shared" ref="AI1645" si="4434">AVERAGE(T1645:T1650)</f>
        <v>77.883333333333326</v>
      </c>
      <c r="AJ1645" s="11">
        <f t="shared" ref="AJ1645" si="4435">SUMIF(H1645:H1650,"&gt;0",H1645:H1650)</f>
        <v>1.1000000000000001</v>
      </c>
      <c r="AK1645" s="17">
        <f t="shared" ref="AK1645" si="4436">SUM(AA1645:AA1650)/60</f>
        <v>0.33333333333333331</v>
      </c>
      <c r="AL1645" s="17">
        <f t="shared" ref="AL1645" si="4437">SUM(V1645:V1650)</f>
        <v>2323828</v>
      </c>
      <c r="AM1645" s="17">
        <f t="shared" ref="AM1645" si="4438">AVERAGE(W1645:W1650)</f>
        <v>645.5</v>
      </c>
      <c r="AN1645" s="11">
        <f t="shared" ref="AN1645" si="4439">AVERAGE(I1645:I1650)</f>
        <v>0.3</v>
      </c>
      <c r="AO1645" s="11">
        <f t="shared" ref="AO1645" si="4440">MAX(K1645:K1650)</f>
        <v>0.9</v>
      </c>
      <c r="AP1645" s="13" t="str">
        <f t="shared" ref="AP1645" ca="1" si="4441">INDIRECT(ADDRESS(MATCH(AO1645,K1645:K1650,0)+A1645-1,12))</f>
        <v>WSW</v>
      </c>
      <c r="AQ1645" s="13">
        <f t="shared" ref="AQ1645" ca="1" si="4442">INDIRECT(ADDRESS(MATCH(AO1645,K1645:K1650,0)+A1645-1,13))</f>
        <v>0.40972222222222227</v>
      </c>
      <c r="AR1645" s="11">
        <f t="shared" ref="AR1645" si="4443">MAX(N1645:N1650)</f>
        <v>1.6</v>
      </c>
      <c r="AS1645" s="13" t="str">
        <f t="shared" ref="AS1645" ca="1" si="4444">INDIRECT(ADDRESS(MATCH(AR1645,N1645:N1650,0)+A1645-1,15))</f>
        <v>WSW</v>
      </c>
      <c r="AT1645" s="13">
        <f t="shared" ref="AT1645" ca="1" si="4445">INDIRECT(ADDRESS(MATCH(AR1645,N1645:N1650,0)+A1645-1,16))</f>
        <v>0.40600694444444446</v>
      </c>
    </row>
    <row r="1646" spans="1:46">
      <c r="A1646" s="11">
        <v>1646</v>
      </c>
      <c r="B1646" s="57">
        <v>44938</v>
      </c>
      <c r="C1646" s="54">
        <v>0.38194444444444442</v>
      </c>
      <c r="D1646" s="53">
        <v>10.3</v>
      </c>
      <c r="E1646" s="53">
        <v>14.7</v>
      </c>
      <c r="F1646" s="53">
        <v>0</v>
      </c>
      <c r="G1646" s="53">
        <v>10.8</v>
      </c>
      <c r="H1646" s="53">
        <v>0.159</v>
      </c>
      <c r="I1646" s="53">
        <v>0.3</v>
      </c>
      <c r="J1646" s="53" t="s">
        <v>159</v>
      </c>
      <c r="K1646" s="53">
        <v>0.3</v>
      </c>
      <c r="L1646" s="53" t="s">
        <v>159</v>
      </c>
      <c r="M1646" s="54">
        <v>0.38134259259259262</v>
      </c>
      <c r="N1646" s="53">
        <v>0.9</v>
      </c>
      <c r="O1646" s="53" t="s">
        <v>162</v>
      </c>
      <c r="P1646" s="54">
        <v>0.38011574074074073</v>
      </c>
      <c r="Q1646" s="53">
        <v>0.4</v>
      </c>
      <c r="R1646" s="53" t="s">
        <v>162</v>
      </c>
      <c r="S1646" s="53">
        <v>0.3</v>
      </c>
      <c r="T1646" s="53">
        <v>79.5</v>
      </c>
      <c r="U1646" s="53">
        <v>597</v>
      </c>
      <c r="V1646" s="53">
        <v>343243</v>
      </c>
      <c r="W1646" s="53">
        <v>572</v>
      </c>
      <c r="X1646" s="53">
        <v>0.54</v>
      </c>
      <c r="Y1646" s="53">
        <v>19.239999999999998</v>
      </c>
      <c r="Z1646" s="11">
        <f t="shared" si="4331"/>
        <v>95.4</v>
      </c>
      <c r="AA1646" s="11">
        <f t="shared" si="4332"/>
        <v>0</v>
      </c>
      <c r="AB1646" s="53">
        <f t="shared" si="4333"/>
        <v>0.21296337024851208</v>
      </c>
      <c r="AC1646" s="63" t="s">
        <v>204</v>
      </c>
    </row>
    <row r="1647" spans="1:46">
      <c r="A1647" s="11">
        <v>1647</v>
      </c>
      <c r="B1647" s="57">
        <v>44938</v>
      </c>
      <c r="C1647" s="54">
        <v>0.3888888888888889</v>
      </c>
      <c r="D1647" s="53">
        <v>11.6</v>
      </c>
      <c r="E1647" s="53">
        <v>14.7</v>
      </c>
      <c r="F1647" s="53">
        <v>0</v>
      </c>
      <c r="G1647" s="53">
        <v>11.2</v>
      </c>
      <c r="H1647" s="53">
        <v>0.17899999999999999</v>
      </c>
      <c r="I1647" s="53">
        <v>0.6</v>
      </c>
      <c r="J1647" s="53" t="s">
        <v>162</v>
      </c>
      <c r="K1647" s="53">
        <v>0.6</v>
      </c>
      <c r="L1647" s="53" t="s">
        <v>162</v>
      </c>
      <c r="M1647" s="54">
        <v>0.38886574074074076</v>
      </c>
      <c r="N1647" s="53">
        <v>1.3</v>
      </c>
      <c r="O1647" s="53" t="s">
        <v>162</v>
      </c>
      <c r="P1647" s="54">
        <v>0.38574074074074072</v>
      </c>
      <c r="Q1647" s="53">
        <v>0.3</v>
      </c>
      <c r="R1647" s="53" t="s">
        <v>157</v>
      </c>
      <c r="S1647" s="53">
        <v>0.3</v>
      </c>
      <c r="T1647" s="53">
        <v>77.099999999999994</v>
      </c>
      <c r="U1647" s="53">
        <v>652</v>
      </c>
      <c r="V1647" s="53">
        <v>360570</v>
      </c>
      <c r="W1647" s="53">
        <v>601</v>
      </c>
      <c r="X1647" s="53">
        <v>0.54</v>
      </c>
      <c r="Y1647" s="53">
        <v>19.239999999999998</v>
      </c>
      <c r="Z1647" s="11">
        <f t="shared" si="4331"/>
        <v>107.39999999999999</v>
      </c>
      <c r="AA1647" s="11">
        <f t="shared" si="4332"/>
        <v>0</v>
      </c>
      <c r="AB1647" s="53">
        <f t="shared" si="4333"/>
        <v>0.21296337024851208</v>
      </c>
      <c r="AC1647" s="63" t="s">
        <v>204</v>
      </c>
    </row>
    <row r="1648" spans="1:46">
      <c r="A1648" s="11">
        <v>1648</v>
      </c>
      <c r="B1648" s="57">
        <v>44938</v>
      </c>
      <c r="C1648" s="54">
        <v>0.39583333333333331</v>
      </c>
      <c r="D1648" s="53">
        <v>12.8</v>
      </c>
      <c r="E1648" s="53">
        <v>14.7</v>
      </c>
      <c r="F1648" s="53">
        <v>0</v>
      </c>
      <c r="G1648" s="53">
        <v>11.2</v>
      </c>
      <c r="H1648" s="53">
        <v>0.191</v>
      </c>
      <c r="I1648" s="53">
        <v>0</v>
      </c>
      <c r="J1648" s="53" t="s">
        <v>157</v>
      </c>
      <c r="K1648" s="53">
        <v>0.6</v>
      </c>
      <c r="L1648" s="53" t="s">
        <v>162</v>
      </c>
      <c r="M1648" s="54">
        <v>0.38890046296296293</v>
      </c>
      <c r="N1648" s="53">
        <v>0.4</v>
      </c>
      <c r="O1648" s="53" t="s">
        <v>157</v>
      </c>
      <c r="P1648" s="54">
        <v>0.38935185185185189</v>
      </c>
      <c r="Q1648" s="53">
        <v>0</v>
      </c>
      <c r="R1648" s="53" t="s">
        <v>155</v>
      </c>
      <c r="S1648" s="53">
        <v>0.1</v>
      </c>
      <c r="T1648" s="53">
        <v>77</v>
      </c>
      <c r="U1648" s="53">
        <v>711</v>
      </c>
      <c r="V1648" s="53">
        <v>409839</v>
      </c>
      <c r="W1648" s="53">
        <v>683</v>
      </c>
      <c r="X1648" s="53">
        <v>0.54</v>
      </c>
      <c r="Y1648" s="53">
        <v>19.260000000000002</v>
      </c>
      <c r="Z1648" s="11">
        <f t="shared" si="4331"/>
        <v>114.6</v>
      </c>
      <c r="AA1648" s="11">
        <f t="shared" si="4332"/>
        <v>0</v>
      </c>
      <c r="AB1648" s="53">
        <f t="shared" si="4333"/>
        <v>0.21296337024851208</v>
      </c>
      <c r="AC1648" s="63" t="s">
        <v>204</v>
      </c>
    </row>
    <row r="1649" spans="1:46">
      <c r="A1649" s="11">
        <v>1649</v>
      </c>
      <c r="B1649" s="57">
        <v>44938</v>
      </c>
      <c r="C1649" s="54">
        <v>0.40277777777777773</v>
      </c>
      <c r="D1649" s="53">
        <v>14.3</v>
      </c>
      <c r="E1649" s="53">
        <v>14.7</v>
      </c>
      <c r="F1649" s="53">
        <v>0</v>
      </c>
      <c r="G1649" s="53">
        <v>11.5</v>
      </c>
      <c r="H1649" s="53">
        <v>0.20799999999999999</v>
      </c>
      <c r="I1649" s="53">
        <v>0</v>
      </c>
      <c r="J1649" s="53" t="s">
        <v>155</v>
      </c>
      <c r="K1649" s="53">
        <v>0</v>
      </c>
      <c r="L1649" s="53" t="s">
        <v>157</v>
      </c>
      <c r="M1649" s="54">
        <v>0.39584490740740735</v>
      </c>
      <c r="N1649" s="53">
        <v>0.4</v>
      </c>
      <c r="O1649" s="53" t="s">
        <v>160</v>
      </c>
      <c r="P1649" s="54">
        <v>0.4027662037037037</v>
      </c>
      <c r="Q1649" s="53">
        <v>0.4</v>
      </c>
      <c r="R1649" s="53" t="s">
        <v>160</v>
      </c>
      <c r="S1649" s="53">
        <v>0</v>
      </c>
      <c r="T1649" s="53">
        <v>75</v>
      </c>
      <c r="U1649" s="53">
        <v>760</v>
      </c>
      <c r="V1649" s="53">
        <v>432975</v>
      </c>
      <c r="W1649" s="53">
        <v>722</v>
      </c>
      <c r="X1649" s="53">
        <v>0.54</v>
      </c>
      <c r="Y1649" s="53">
        <v>19.239999999999998</v>
      </c>
      <c r="Z1649" s="11">
        <f t="shared" si="4331"/>
        <v>124.8</v>
      </c>
      <c r="AA1649" s="11">
        <f t="shared" si="4332"/>
        <v>10</v>
      </c>
      <c r="AB1649" s="53">
        <f t="shared" si="4333"/>
        <v>0.21296337024851208</v>
      </c>
      <c r="AC1649" s="63" t="s">
        <v>204</v>
      </c>
    </row>
    <row r="1650" spans="1:46">
      <c r="A1650" s="11">
        <v>1650</v>
      </c>
      <c r="B1650" s="57">
        <v>44938</v>
      </c>
      <c r="C1650" s="54">
        <v>0.40972222222222227</v>
      </c>
      <c r="D1650" s="53">
        <v>15.5</v>
      </c>
      <c r="E1650" s="53">
        <v>14.6</v>
      </c>
      <c r="F1650" s="53">
        <v>0</v>
      </c>
      <c r="G1650" s="53">
        <v>11.6</v>
      </c>
      <c r="H1650" s="53">
        <v>0.217</v>
      </c>
      <c r="I1650" s="53">
        <v>0.9</v>
      </c>
      <c r="J1650" s="53" t="s">
        <v>161</v>
      </c>
      <c r="K1650" s="53">
        <v>0.9</v>
      </c>
      <c r="L1650" s="53" t="s">
        <v>161</v>
      </c>
      <c r="M1650" s="54">
        <v>0.40972222222222227</v>
      </c>
      <c r="N1650" s="53">
        <v>1.6</v>
      </c>
      <c r="O1650" s="53" t="s">
        <v>161</v>
      </c>
      <c r="P1650" s="54">
        <v>0.40600694444444446</v>
      </c>
      <c r="Q1650" s="53">
        <v>0.8</v>
      </c>
      <c r="R1650" s="53" t="s">
        <v>158</v>
      </c>
      <c r="S1650" s="53">
        <v>0.3</v>
      </c>
      <c r="T1650" s="53">
        <v>76.5</v>
      </c>
      <c r="U1650" s="53">
        <v>806</v>
      </c>
      <c r="V1650" s="53">
        <v>469359</v>
      </c>
      <c r="W1650" s="53">
        <v>782</v>
      </c>
      <c r="X1650" s="53">
        <v>0.54</v>
      </c>
      <c r="Y1650" s="53">
        <v>19.23</v>
      </c>
      <c r="Z1650" s="11">
        <f t="shared" si="4331"/>
        <v>130.20000000000002</v>
      </c>
      <c r="AA1650" s="11">
        <f t="shared" si="4332"/>
        <v>10</v>
      </c>
      <c r="AB1650" s="53">
        <f t="shared" si="4333"/>
        <v>0.21296337024851208</v>
      </c>
      <c r="AC1650" s="63" t="s">
        <v>204</v>
      </c>
    </row>
    <row r="1651" spans="1:46">
      <c r="A1651" s="11">
        <v>1651</v>
      </c>
      <c r="B1651" s="57">
        <v>44938</v>
      </c>
      <c r="C1651" s="54">
        <v>0.41666666666666669</v>
      </c>
      <c r="D1651" s="53">
        <v>16.600000000000001</v>
      </c>
      <c r="E1651" s="53">
        <v>14.6</v>
      </c>
      <c r="F1651" s="53">
        <v>0</v>
      </c>
      <c r="G1651" s="53">
        <v>11.7</v>
      </c>
      <c r="H1651" s="53">
        <v>0.20699999999999999</v>
      </c>
      <c r="I1651" s="53">
        <v>1.3</v>
      </c>
      <c r="J1651" s="53" t="s">
        <v>154</v>
      </c>
      <c r="K1651" s="53">
        <v>1.3</v>
      </c>
      <c r="L1651" s="53" t="s">
        <v>154</v>
      </c>
      <c r="M1651" s="54">
        <v>0.41666666666666669</v>
      </c>
      <c r="N1651" s="53">
        <v>2.2000000000000002</v>
      </c>
      <c r="O1651" s="53" t="s">
        <v>154</v>
      </c>
      <c r="P1651" s="54">
        <v>0.41320601851851851</v>
      </c>
      <c r="Q1651" s="53">
        <v>0.9</v>
      </c>
      <c r="R1651" s="53" t="s">
        <v>161</v>
      </c>
      <c r="S1651" s="53">
        <v>0.3</v>
      </c>
      <c r="T1651" s="53">
        <v>72.599999999999994</v>
      </c>
      <c r="U1651" s="53">
        <v>457</v>
      </c>
      <c r="V1651" s="53">
        <v>449647</v>
      </c>
      <c r="W1651" s="53">
        <v>749</v>
      </c>
      <c r="X1651" s="53">
        <v>0.54</v>
      </c>
      <c r="Y1651" s="53">
        <v>19.239999999999998</v>
      </c>
      <c r="Z1651" s="11">
        <f t="shared" si="4331"/>
        <v>124.19999999999999</v>
      </c>
      <c r="AA1651" s="11">
        <f t="shared" si="4332"/>
        <v>10</v>
      </c>
      <c r="AB1651" s="53">
        <f t="shared" si="4333"/>
        <v>0.21296337024851208</v>
      </c>
      <c r="AC1651" s="63" t="s">
        <v>204</v>
      </c>
      <c r="AE1651" s="11">
        <f t="shared" ref="AE1651" si="4446">SUM(F1651:F1656)</f>
        <v>0</v>
      </c>
      <c r="AF1651" s="11">
        <f t="shared" ref="AF1651" si="4447">AVERAGE(AB1651:AB1656)</f>
        <v>0.2127916470887691</v>
      </c>
      <c r="AG1651" s="11">
        <f t="shared" ref="AG1651" si="4448">AVERAGE(G1651:G1656)</f>
        <v>12.016666666666666</v>
      </c>
      <c r="AH1651" s="11" t="e">
        <f t="shared" ref="AH1651" si="4449">AVERAGE(AC1651:AC1656)</f>
        <v>#DIV/0!</v>
      </c>
      <c r="AI1651" s="11">
        <f t="shared" ref="AI1651" si="4450">AVERAGE(T1651:T1656)</f>
        <v>72.783333333333331</v>
      </c>
      <c r="AJ1651" s="11">
        <f t="shared" ref="AJ1651" si="4451">SUMIF(H1651:H1656,"&gt;0",H1651:H1656)</f>
        <v>1.2689999999999999</v>
      </c>
      <c r="AK1651" s="17">
        <f t="shared" ref="AK1651" si="4452">SUM(AA1651:AA1656)/60</f>
        <v>0.66666666666666663</v>
      </c>
      <c r="AL1651" s="17">
        <f t="shared" ref="AL1651" si="4453">SUM(V1651:V1656)</f>
        <v>2719524</v>
      </c>
      <c r="AM1651" s="17">
        <f t="shared" ref="AM1651" si="4454">AVERAGE(W1651:W1656)</f>
        <v>755.5</v>
      </c>
      <c r="AN1651" s="11">
        <f t="shared" ref="AN1651" si="4455">AVERAGE(I1651:I1656)</f>
        <v>1.2500000000000002</v>
      </c>
      <c r="AO1651" s="11">
        <f t="shared" ref="AO1651" si="4456">MAX(K1651:K1656)</f>
        <v>1.6</v>
      </c>
      <c r="AP1651" s="13" t="str">
        <f t="shared" ref="AP1651" ca="1" si="4457">INDIRECT(ADDRESS(MATCH(AO1651,K1651:K1656,0)+A1651-1,12))</f>
        <v>W</v>
      </c>
      <c r="AQ1651" s="13">
        <f t="shared" ref="AQ1651" ca="1" si="4458">INDIRECT(ADDRESS(MATCH(AO1651,K1651:K1656,0)+A1651-1,13))</f>
        <v>0.42606481481481479</v>
      </c>
      <c r="AR1651" s="11">
        <f t="shared" ref="AR1651" si="4459">MAX(N1651:N1656)</f>
        <v>2.4</v>
      </c>
      <c r="AS1651" s="13" t="str">
        <f t="shared" ref="AS1651" ca="1" si="4460">INDIRECT(ADDRESS(MATCH(AR1651,N1651:N1656,0)+A1651-1,15))</f>
        <v>W</v>
      </c>
      <c r="AT1651" s="13">
        <f t="shared" ref="AT1651" ca="1" si="4461">INDIRECT(ADDRESS(MATCH(AR1651,N1651:N1656,0)+A1651-1,16))</f>
        <v>0.41940972222222223</v>
      </c>
    </row>
    <row r="1652" spans="1:46">
      <c r="A1652" s="11">
        <v>1652</v>
      </c>
      <c r="B1652" s="57">
        <v>44938</v>
      </c>
      <c r="C1652" s="54">
        <v>0.4236111111111111</v>
      </c>
      <c r="D1652" s="53">
        <v>17.399999999999999</v>
      </c>
      <c r="E1652" s="53">
        <v>14.6</v>
      </c>
      <c r="F1652" s="53">
        <v>0</v>
      </c>
      <c r="G1652" s="53">
        <v>11.5</v>
      </c>
      <c r="H1652" s="53">
        <v>0.16200000000000001</v>
      </c>
      <c r="I1652" s="53">
        <v>1.4</v>
      </c>
      <c r="J1652" s="53" t="s">
        <v>154</v>
      </c>
      <c r="K1652" s="53">
        <v>1.4</v>
      </c>
      <c r="L1652" s="53" t="s">
        <v>154</v>
      </c>
      <c r="M1652" s="54">
        <v>0.4236111111111111</v>
      </c>
      <c r="N1652" s="53">
        <v>2.4</v>
      </c>
      <c r="O1652" s="53" t="s">
        <v>154</v>
      </c>
      <c r="P1652" s="54">
        <v>0.41940972222222223</v>
      </c>
      <c r="Q1652" s="53">
        <v>1.5</v>
      </c>
      <c r="R1652" s="53" t="s">
        <v>161</v>
      </c>
      <c r="S1652" s="53">
        <v>0.4</v>
      </c>
      <c r="T1652" s="53">
        <v>75.5</v>
      </c>
      <c r="U1652" s="53">
        <v>573</v>
      </c>
      <c r="V1652" s="53">
        <v>356916</v>
      </c>
      <c r="W1652" s="53">
        <v>595</v>
      </c>
      <c r="X1652" s="53">
        <v>0.54</v>
      </c>
      <c r="Y1652" s="53">
        <v>19.2</v>
      </c>
      <c r="Z1652" s="11">
        <f t="shared" si="4331"/>
        <v>97.2</v>
      </c>
      <c r="AA1652" s="11">
        <f t="shared" si="4332"/>
        <v>0</v>
      </c>
      <c r="AB1652" s="53">
        <f t="shared" si="4333"/>
        <v>0.21296337024851208</v>
      </c>
      <c r="AC1652" s="63" t="s">
        <v>204</v>
      </c>
    </row>
    <row r="1653" spans="1:46">
      <c r="A1653" s="11">
        <v>1653</v>
      </c>
      <c r="B1653" s="57">
        <v>44938</v>
      </c>
      <c r="C1653" s="54">
        <v>0.43055555555555558</v>
      </c>
      <c r="D1653" s="53">
        <v>17.7</v>
      </c>
      <c r="E1653" s="53">
        <v>14.6</v>
      </c>
      <c r="F1653" s="53">
        <v>0</v>
      </c>
      <c r="G1653" s="53">
        <v>11.3</v>
      </c>
      <c r="H1653" s="53">
        <v>0.17199999999999999</v>
      </c>
      <c r="I1653" s="53">
        <v>1.6</v>
      </c>
      <c r="J1653" s="53" t="s">
        <v>161</v>
      </c>
      <c r="K1653" s="53">
        <v>1.6</v>
      </c>
      <c r="L1653" s="53" t="s">
        <v>154</v>
      </c>
      <c r="M1653" s="54">
        <v>0.42606481481481479</v>
      </c>
      <c r="N1653" s="53">
        <v>2.4</v>
      </c>
      <c r="O1653" s="53" t="s">
        <v>161</v>
      </c>
      <c r="P1653" s="54">
        <v>0.42553240740740739</v>
      </c>
      <c r="Q1653" s="53">
        <v>1.6</v>
      </c>
      <c r="R1653" s="53" t="s">
        <v>160</v>
      </c>
      <c r="S1653" s="53">
        <v>0.3</v>
      </c>
      <c r="T1653" s="53">
        <v>76</v>
      </c>
      <c r="U1653" s="53">
        <v>492</v>
      </c>
      <c r="V1653" s="53">
        <v>374367</v>
      </c>
      <c r="W1653" s="53">
        <v>624</v>
      </c>
      <c r="X1653" s="53">
        <v>0.54</v>
      </c>
      <c r="Y1653" s="53">
        <v>19.190000000000001</v>
      </c>
      <c r="Z1653" s="11">
        <f t="shared" si="4331"/>
        <v>103.19999999999999</v>
      </c>
      <c r="AA1653" s="11">
        <f t="shared" si="4332"/>
        <v>0</v>
      </c>
      <c r="AB1653" s="53">
        <f t="shared" si="4333"/>
        <v>0.21296337024851208</v>
      </c>
      <c r="AC1653" s="63" t="s">
        <v>204</v>
      </c>
    </row>
    <row r="1654" spans="1:46">
      <c r="A1654" s="11">
        <v>1654</v>
      </c>
      <c r="B1654" s="57">
        <v>44938</v>
      </c>
      <c r="C1654" s="54">
        <v>0.4375</v>
      </c>
      <c r="D1654" s="53">
        <v>17.7</v>
      </c>
      <c r="E1654" s="53">
        <v>14.6</v>
      </c>
      <c r="F1654" s="53">
        <v>0</v>
      </c>
      <c r="G1654" s="53">
        <v>12.1</v>
      </c>
      <c r="H1654" s="53">
        <v>0.26800000000000002</v>
      </c>
      <c r="I1654" s="53">
        <v>1.3</v>
      </c>
      <c r="J1654" s="53" t="s">
        <v>161</v>
      </c>
      <c r="K1654" s="53">
        <v>1.6</v>
      </c>
      <c r="L1654" s="53" t="s">
        <v>161</v>
      </c>
      <c r="M1654" s="54">
        <v>0.43056712962962962</v>
      </c>
      <c r="N1654" s="53">
        <v>2.1</v>
      </c>
      <c r="O1654" s="53" t="s">
        <v>161</v>
      </c>
      <c r="P1654" s="54">
        <v>0.43221064814814819</v>
      </c>
      <c r="Q1654" s="53">
        <v>0.8</v>
      </c>
      <c r="R1654" s="53" t="s">
        <v>156</v>
      </c>
      <c r="S1654" s="53">
        <v>0.4</v>
      </c>
      <c r="T1654" s="53">
        <v>71.599999999999994</v>
      </c>
      <c r="U1654" s="53">
        <v>702</v>
      </c>
      <c r="V1654" s="53">
        <v>553600</v>
      </c>
      <c r="W1654" s="53">
        <v>923</v>
      </c>
      <c r="X1654" s="53">
        <v>0.54</v>
      </c>
      <c r="Y1654" s="53">
        <v>19.2</v>
      </c>
      <c r="Z1654" s="11">
        <f t="shared" si="4331"/>
        <v>160.80000000000001</v>
      </c>
      <c r="AA1654" s="11">
        <f t="shared" si="4332"/>
        <v>10</v>
      </c>
      <c r="AB1654" s="53">
        <f t="shared" si="4333"/>
        <v>0.21296337024851208</v>
      </c>
      <c r="AC1654" s="63" t="s">
        <v>204</v>
      </c>
    </row>
    <row r="1655" spans="1:46">
      <c r="A1655" s="11">
        <v>1655</v>
      </c>
      <c r="B1655" s="57">
        <v>44938</v>
      </c>
      <c r="C1655" s="54">
        <v>0.44444444444444442</v>
      </c>
      <c r="D1655" s="53">
        <v>17.899999999999999</v>
      </c>
      <c r="E1655" s="53">
        <v>14.6</v>
      </c>
      <c r="F1655" s="53">
        <v>0</v>
      </c>
      <c r="G1655" s="53">
        <v>12.2</v>
      </c>
      <c r="H1655" s="53">
        <v>0.214</v>
      </c>
      <c r="I1655" s="53">
        <v>1</v>
      </c>
      <c r="J1655" s="53" t="s">
        <v>156</v>
      </c>
      <c r="K1655" s="53">
        <v>1.3</v>
      </c>
      <c r="L1655" s="53" t="s">
        <v>161</v>
      </c>
      <c r="M1655" s="54">
        <v>0.43751157407407404</v>
      </c>
      <c r="N1655" s="53">
        <v>2.1</v>
      </c>
      <c r="O1655" s="53" t="s">
        <v>156</v>
      </c>
      <c r="P1655" s="54">
        <v>0.44100694444444444</v>
      </c>
      <c r="Q1655" s="53">
        <v>1</v>
      </c>
      <c r="R1655" s="53" t="s">
        <v>153</v>
      </c>
      <c r="S1655" s="53">
        <v>0.5</v>
      </c>
      <c r="T1655" s="53">
        <v>72</v>
      </c>
      <c r="U1655" s="53">
        <v>1133</v>
      </c>
      <c r="V1655" s="53">
        <v>463039</v>
      </c>
      <c r="W1655" s="53">
        <v>772</v>
      </c>
      <c r="X1655" s="53">
        <v>0.53900000000000003</v>
      </c>
      <c r="Y1655" s="53">
        <v>19.2</v>
      </c>
      <c r="Z1655" s="11">
        <f t="shared" si="4331"/>
        <v>128.39999999999998</v>
      </c>
      <c r="AA1655" s="11">
        <f t="shared" si="4332"/>
        <v>10</v>
      </c>
      <c r="AB1655" s="53">
        <f t="shared" si="4333"/>
        <v>0.21244820076928317</v>
      </c>
      <c r="AC1655" s="63" t="s">
        <v>204</v>
      </c>
    </row>
    <row r="1656" spans="1:46">
      <c r="A1656" s="11">
        <v>1656</v>
      </c>
      <c r="B1656" s="57">
        <v>44938</v>
      </c>
      <c r="C1656" s="54">
        <v>0.4513888888888889</v>
      </c>
      <c r="D1656" s="53">
        <v>18.3</v>
      </c>
      <c r="E1656" s="53">
        <v>14.5</v>
      </c>
      <c r="F1656" s="53">
        <v>0</v>
      </c>
      <c r="G1656" s="53">
        <v>13.3</v>
      </c>
      <c r="H1656" s="53">
        <v>0.246</v>
      </c>
      <c r="I1656" s="53">
        <v>0.9</v>
      </c>
      <c r="J1656" s="53" t="s">
        <v>160</v>
      </c>
      <c r="K1656" s="53">
        <v>1</v>
      </c>
      <c r="L1656" s="53" t="s">
        <v>156</v>
      </c>
      <c r="M1656" s="54">
        <v>0.44446759259259255</v>
      </c>
      <c r="N1656" s="53">
        <v>2.2999999999999998</v>
      </c>
      <c r="O1656" s="53" t="s">
        <v>158</v>
      </c>
      <c r="P1656" s="54">
        <v>0.44954861111111111</v>
      </c>
      <c r="Q1656" s="53">
        <v>1.2</v>
      </c>
      <c r="R1656" s="53" t="s">
        <v>158</v>
      </c>
      <c r="S1656" s="53">
        <v>0.6</v>
      </c>
      <c r="T1656" s="53">
        <v>69</v>
      </c>
      <c r="U1656" s="53">
        <v>1032</v>
      </c>
      <c r="V1656" s="53">
        <v>521955</v>
      </c>
      <c r="W1656" s="53">
        <v>870</v>
      </c>
      <c r="X1656" s="53">
        <v>0.53900000000000003</v>
      </c>
      <c r="Y1656" s="53">
        <v>19.18</v>
      </c>
      <c r="Z1656" s="11">
        <f t="shared" si="4331"/>
        <v>147.60000000000002</v>
      </c>
      <c r="AA1656" s="11">
        <f t="shared" si="4332"/>
        <v>10</v>
      </c>
      <c r="AB1656" s="53">
        <f t="shared" si="4333"/>
        <v>0.21244820076928317</v>
      </c>
      <c r="AC1656" s="63" t="s">
        <v>204</v>
      </c>
    </row>
    <row r="1657" spans="1:46">
      <c r="A1657" s="11">
        <v>1657</v>
      </c>
      <c r="B1657" s="57">
        <v>44938</v>
      </c>
      <c r="C1657" s="54">
        <v>0.45833333333333331</v>
      </c>
      <c r="D1657" s="53">
        <v>18.600000000000001</v>
      </c>
      <c r="E1657" s="53">
        <v>14.1</v>
      </c>
      <c r="F1657" s="53">
        <v>0</v>
      </c>
      <c r="G1657" s="53">
        <v>12.9</v>
      </c>
      <c r="H1657" s="53">
        <v>0.30299999999999999</v>
      </c>
      <c r="I1657" s="53">
        <v>1.8</v>
      </c>
      <c r="J1657" s="53" t="s">
        <v>154</v>
      </c>
      <c r="K1657" s="53">
        <v>1.8</v>
      </c>
      <c r="L1657" s="53" t="s">
        <v>154</v>
      </c>
      <c r="M1657" s="54">
        <v>0.45833333333333331</v>
      </c>
      <c r="N1657" s="53">
        <v>2.8</v>
      </c>
      <c r="O1657" s="53" t="s">
        <v>158</v>
      </c>
      <c r="P1657" s="54">
        <v>0.45204861111111111</v>
      </c>
      <c r="Q1657" s="53">
        <v>1.7</v>
      </c>
      <c r="R1657" s="53" t="s">
        <v>161</v>
      </c>
      <c r="S1657" s="53">
        <v>0.5</v>
      </c>
      <c r="T1657" s="53">
        <v>68.599999999999994</v>
      </c>
      <c r="U1657" s="53">
        <v>1186</v>
      </c>
      <c r="V1657" s="53">
        <v>639208</v>
      </c>
      <c r="W1657" s="53">
        <v>1065</v>
      </c>
      <c r="X1657" s="53">
        <v>0.53900000000000003</v>
      </c>
      <c r="Y1657" s="53">
        <v>19.07</v>
      </c>
      <c r="Z1657" s="11">
        <f t="shared" si="4331"/>
        <v>181.79999999999998</v>
      </c>
      <c r="AA1657" s="11">
        <f t="shared" si="4332"/>
        <v>10</v>
      </c>
      <c r="AB1657" s="53">
        <f t="shared" si="4333"/>
        <v>0.21244820076928317</v>
      </c>
      <c r="AC1657" s="63" t="s">
        <v>204</v>
      </c>
      <c r="AE1657" s="11">
        <f t="shared" ref="AE1657" si="4462">SUM(F1657:F1662)</f>
        <v>0</v>
      </c>
      <c r="AF1657" s="11">
        <f t="shared" ref="AF1657" si="4463">AVERAGE(AB1657:AB1662)</f>
        <v>0.21244820076928317</v>
      </c>
      <c r="AG1657" s="11">
        <f t="shared" ref="AG1657" si="4464">AVERAGE(G1657:G1662)</f>
        <v>13.450000000000001</v>
      </c>
      <c r="AH1657" s="11" t="e">
        <f t="shared" ref="AH1657" si="4465">AVERAGE(AC1657:AC1662)</f>
        <v>#DIV/0!</v>
      </c>
      <c r="AI1657" s="11">
        <f t="shared" ref="AI1657" si="4466">AVERAGE(T1657:T1662)</f>
        <v>71.116666666666674</v>
      </c>
      <c r="AJ1657" s="11">
        <f t="shared" ref="AJ1657" si="4467">SUMIF(H1657:H1662,"&gt;0",H1657:H1662)</f>
        <v>1.337</v>
      </c>
      <c r="AK1657" s="17">
        <f t="shared" ref="AK1657" si="4468">SUM(AA1657:AA1662)/60</f>
        <v>0.5</v>
      </c>
      <c r="AL1657" s="17">
        <f t="shared" ref="AL1657" si="4469">SUM(V1657:V1662)</f>
        <v>2903566</v>
      </c>
      <c r="AM1657" s="17">
        <f t="shared" ref="AM1657" si="4470">AVERAGE(W1657:W1662)</f>
        <v>806.5</v>
      </c>
      <c r="AN1657" s="11">
        <f t="shared" ref="AN1657" si="4471">AVERAGE(I1657:I1662)</f>
        <v>1.2166666666666666</v>
      </c>
      <c r="AO1657" s="11">
        <f t="shared" ref="AO1657" si="4472">MAX(K1657:K1662)</f>
        <v>2.2999999999999998</v>
      </c>
      <c r="AP1657" s="13" t="str">
        <f t="shared" ref="AP1657" ca="1" si="4473">INDIRECT(ADDRESS(MATCH(AO1657,K1657:K1662,0)+A1657-1,12))</f>
        <v>WNW</v>
      </c>
      <c r="AQ1657" s="13">
        <f t="shared" ref="AQ1657" ca="1" si="4474">INDIRECT(ADDRESS(MATCH(AO1657,K1657:K1662,0)+A1657-1,13))</f>
        <v>0.49305555555555558</v>
      </c>
      <c r="AR1657" s="11">
        <f t="shared" ref="AR1657" si="4475">MAX(N1657:N1662)</f>
        <v>3.9</v>
      </c>
      <c r="AS1657" s="13" t="str">
        <f t="shared" ref="AS1657" ca="1" si="4476">INDIRECT(ADDRESS(MATCH(AR1657,N1657:N1662,0)+A1657-1,15))</f>
        <v>WNW</v>
      </c>
      <c r="AT1657" s="13">
        <f t="shared" ref="AT1657" ca="1" si="4477">INDIRECT(ADDRESS(MATCH(AR1657,N1657:N1662,0)+A1657-1,16))</f>
        <v>0.48947916666666669</v>
      </c>
    </row>
    <row r="1658" spans="1:46">
      <c r="A1658" s="11">
        <v>1658</v>
      </c>
      <c r="B1658" s="57">
        <v>44938</v>
      </c>
      <c r="C1658" s="54">
        <v>0.46527777777777773</v>
      </c>
      <c r="D1658" s="53">
        <v>19.100000000000001</v>
      </c>
      <c r="E1658" s="53">
        <v>14.1</v>
      </c>
      <c r="F1658" s="53">
        <v>0</v>
      </c>
      <c r="G1658" s="53">
        <v>13.2</v>
      </c>
      <c r="H1658" s="53">
        <v>0.28499999999999998</v>
      </c>
      <c r="I1658" s="53">
        <v>0.9</v>
      </c>
      <c r="J1658" s="53" t="s">
        <v>151</v>
      </c>
      <c r="K1658" s="53">
        <v>1.8</v>
      </c>
      <c r="L1658" s="53" t="s">
        <v>154</v>
      </c>
      <c r="M1658" s="54">
        <v>0.45841435185185181</v>
      </c>
      <c r="N1658" s="53">
        <v>2</v>
      </c>
      <c r="O1658" s="53" t="s">
        <v>151</v>
      </c>
      <c r="P1658" s="54">
        <v>0.4613888888888889</v>
      </c>
      <c r="Q1658" s="53">
        <v>0.1</v>
      </c>
      <c r="R1658" s="53" t="s">
        <v>152</v>
      </c>
      <c r="S1658" s="53">
        <v>0.4</v>
      </c>
      <c r="T1658" s="53">
        <v>72.2</v>
      </c>
      <c r="U1658" s="53">
        <v>1182</v>
      </c>
      <c r="V1658" s="53">
        <v>603401</v>
      </c>
      <c r="W1658" s="53">
        <v>1006</v>
      </c>
      <c r="X1658" s="53">
        <v>0.53900000000000003</v>
      </c>
      <c r="Y1658" s="53">
        <v>19.09</v>
      </c>
      <c r="Z1658" s="11">
        <f t="shared" si="4331"/>
        <v>171</v>
      </c>
      <c r="AA1658" s="11">
        <f t="shared" si="4332"/>
        <v>10</v>
      </c>
      <c r="AB1658" s="53">
        <f t="shared" si="4333"/>
        <v>0.21244820076928317</v>
      </c>
      <c r="AC1658" s="63" t="s">
        <v>204</v>
      </c>
    </row>
    <row r="1659" spans="1:46">
      <c r="A1659" s="11">
        <v>1659</v>
      </c>
      <c r="B1659" s="57">
        <v>44938</v>
      </c>
      <c r="C1659" s="54">
        <v>0.47222222222222227</v>
      </c>
      <c r="D1659" s="53">
        <v>19.600000000000001</v>
      </c>
      <c r="E1659" s="53">
        <v>14</v>
      </c>
      <c r="F1659" s="53">
        <v>0</v>
      </c>
      <c r="G1659" s="53">
        <v>13.7</v>
      </c>
      <c r="H1659" s="53">
        <v>0.24</v>
      </c>
      <c r="I1659" s="53">
        <v>0.6</v>
      </c>
      <c r="J1659" s="53" t="s">
        <v>151</v>
      </c>
      <c r="K1659" s="53">
        <v>0.9</v>
      </c>
      <c r="L1659" s="53" t="s">
        <v>150</v>
      </c>
      <c r="M1659" s="54">
        <v>0.46709490740740739</v>
      </c>
      <c r="N1659" s="53">
        <v>1.6</v>
      </c>
      <c r="O1659" s="53" t="s">
        <v>151</v>
      </c>
      <c r="P1659" s="54">
        <v>0.46637731481481487</v>
      </c>
      <c r="Q1659" s="53">
        <v>0.1</v>
      </c>
      <c r="R1659" s="53" t="s">
        <v>151</v>
      </c>
      <c r="S1659" s="53">
        <v>0.4</v>
      </c>
      <c r="T1659" s="53">
        <v>71.900000000000006</v>
      </c>
      <c r="U1659" s="53">
        <v>861</v>
      </c>
      <c r="V1659" s="53">
        <v>520140</v>
      </c>
      <c r="W1659" s="53">
        <v>867</v>
      </c>
      <c r="X1659" s="53">
        <v>0.53900000000000003</v>
      </c>
      <c r="Y1659" s="53">
        <v>19.09</v>
      </c>
      <c r="Z1659" s="11">
        <f t="shared" si="4331"/>
        <v>144</v>
      </c>
      <c r="AA1659" s="11">
        <f t="shared" si="4332"/>
        <v>10</v>
      </c>
      <c r="AB1659" s="53">
        <f t="shared" si="4333"/>
        <v>0.21244820076928317</v>
      </c>
      <c r="AC1659" s="63" t="s">
        <v>204</v>
      </c>
    </row>
    <row r="1660" spans="1:46">
      <c r="A1660" s="11">
        <v>1660</v>
      </c>
      <c r="B1660" s="57">
        <v>44938</v>
      </c>
      <c r="C1660" s="54">
        <v>0.47916666666666669</v>
      </c>
      <c r="D1660" s="53">
        <v>20.100000000000001</v>
      </c>
      <c r="E1660" s="53">
        <v>14</v>
      </c>
      <c r="F1660" s="53">
        <v>0</v>
      </c>
      <c r="G1660" s="53">
        <v>13.7</v>
      </c>
      <c r="H1660" s="53">
        <v>0.182</v>
      </c>
      <c r="I1660" s="53">
        <v>0.7</v>
      </c>
      <c r="J1660" s="53" t="s">
        <v>159</v>
      </c>
      <c r="K1660" s="53">
        <v>0.7</v>
      </c>
      <c r="L1660" s="53" t="s">
        <v>159</v>
      </c>
      <c r="M1660" s="54">
        <v>0.47916666666666669</v>
      </c>
      <c r="N1660" s="53">
        <v>1.9</v>
      </c>
      <c r="O1660" s="53" t="s">
        <v>151</v>
      </c>
      <c r="P1660" s="54">
        <v>0.47351851851851851</v>
      </c>
      <c r="Q1660" s="53">
        <v>1</v>
      </c>
      <c r="R1660" s="53" t="s">
        <v>154</v>
      </c>
      <c r="S1660" s="53">
        <v>0.5</v>
      </c>
      <c r="T1660" s="53">
        <v>71.900000000000006</v>
      </c>
      <c r="U1660" s="53">
        <v>697</v>
      </c>
      <c r="V1660" s="53">
        <v>403821</v>
      </c>
      <c r="W1660" s="53">
        <v>673</v>
      </c>
      <c r="X1660" s="53">
        <v>0.53900000000000003</v>
      </c>
      <c r="Y1660" s="53">
        <v>19.05</v>
      </c>
      <c r="Z1660" s="11">
        <f t="shared" si="4331"/>
        <v>109.2</v>
      </c>
      <c r="AA1660" s="11">
        <f t="shared" si="4332"/>
        <v>0</v>
      </c>
      <c r="AB1660" s="53">
        <f t="shared" si="4333"/>
        <v>0.21244820076928317</v>
      </c>
      <c r="AC1660" s="63" t="s">
        <v>204</v>
      </c>
    </row>
    <row r="1661" spans="1:46">
      <c r="A1661" s="11">
        <v>1661</v>
      </c>
      <c r="B1661" s="57">
        <v>44938</v>
      </c>
      <c r="C1661" s="54">
        <v>0.4861111111111111</v>
      </c>
      <c r="D1661" s="53">
        <v>20.3</v>
      </c>
      <c r="E1661" s="53">
        <v>14</v>
      </c>
      <c r="F1661" s="53">
        <v>0</v>
      </c>
      <c r="G1661" s="53">
        <v>14</v>
      </c>
      <c r="H1661" s="53">
        <v>0.18099999999999999</v>
      </c>
      <c r="I1661" s="53">
        <v>1</v>
      </c>
      <c r="J1661" s="53" t="s">
        <v>154</v>
      </c>
      <c r="K1661" s="53">
        <v>1</v>
      </c>
      <c r="L1661" s="53" t="s">
        <v>154</v>
      </c>
      <c r="M1661" s="54">
        <v>0.4861111111111111</v>
      </c>
      <c r="N1661" s="53">
        <v>2.9</v>
      </c>
      <c r="O1661" s="53" t="s">
        <v>158</v>
      </c>
      <c r="P1661" s="54">
        <v>0.48574074074074075</v>
      </c>
      <c r="Q1661" s="53">
        <v>1.6</v>
      </c>
      <c r="R1661" s="53" t="s">
        <v>158</v>
      </c>
      <c r="S1661" s="53">
        <v>0.5</v>
      </c>
      <c r="T1661" s="53">
        <v>70.5</v>
      </c>
      <c r="U1661" s="53">
        <v>584</v>
      </c>
      <c r="V1661" s="53">
        <v>402154</v>
      </c>
      <c r="W1661" s="53">
        <v>670</v>
      </c>
      <c r="X1661" s="53">
        <v>0.53900000000000003</v>
      </c>
      <c r="Y1661" s="53">
        <v>19.04</v>
      </c>
      <c r="Z1661" s="11">
        <f t="shared" si="4331"/>
        <v>108.60000000000001</v>
      </c>
      <c r="AA1661" s="11">
        <f t="shared" si="4332"/>
        <v>0</v>
      </c>
      <c r="AB1661" s="53">
        <f t="shared" si="4333"/>
        <v>0.21244820076928317</v>
      </c>
      <c r="AC1661" s="63" t="s">
        <v>204</v>
      </c>
    </row>
    <row r="1662" spans="1:46">
      <c r="A1662" s="11">
        <v>1662</v>
      </c>
      <c r="B1662" s="57">
        <v>44938</v>
      </c>
      <c r="C1662" s="54">
        <v>0.49305555555555558</v>
      </c>
      <c r="D1662" s="53">
        <v>20.399999999999999</v>
      </c>
      <c r="E1662" s="53">
        <v>14</v>
      </c>
      <c r="F1662" s="53">
        <v>0</v>
      </c>
      <c r="G1662" s="53">
        <v>13.2</v>
      </c>
      <c r="H1662" s="53">
        <v>0.14599999999999999</v>
      </c>
      <c r="I1662" s="53">
        <v>2.2999999999999998</v>
      </c>
      <c r="J1662" s="53" t="s">
        <v>158</v>
      </c>
      <c r="K1662" s="53">
        <v>2.2999999999999998</v>
      </c>
      <c r="L1662" s="53" t="s">
        <v>158</v>
      </c>
      <c r="M1662" s="54">
        <v>0.49305555555555558</v>
      </c>
      <c r="N1662" s="53">
        <v>3.9</v>
      </c>
      <c r="O1662" s="53" t="s">
        <v>158</v>
      </c>
      <c r="P1662" s="54">
        <v>0.48947916666666669</v>
      </c>
      <c r="Q1662" s="53">
        <v>2.4</v>
      </c>
      <c r="R1662" s="53" t="s">
        <v>154</v>
      </c>
      <c r="S1662" s="53">
        <v>0.6</v>
      </c>
      <c r="T1662" s="53">
        <v>71.599999999999994</v>
      </c>
      <c r="U1662" s="53">
        <v>483</v>
      </c>
      <c r="V1662" s="53">
        <v>334842</v>
      </c>
      <c r="W1662" s="53">
        <v>558</v>
      </c>
      <c r="X1662" s="53">
        <v>0.53900000000000003</v>
      </c>
      <c r="Y1662" s="53">
        <v>19.05</v>
      </c>
      <c r="Z1662" s="11">
        <f t="shared" si="4331"/>
        <v>87.59999999999998</v>
      </c>
      <c r="AA1662" s="11">
        <f t="shared" si="4332"/>
        <v>0</v>
      </c>
      <c r="AB1662" s="53">
        <f t="shared" si="4333"/>
        <v>0.21244820076928317</v>
      </c>
      <c r="AC1662" s="63" t="s">
        <v>204</v>
      </c>
    </row>
    <row r="1663" spans="1:46">
      <c r="A1663" s="11">
        <v>1663</v>
      </c>
      <c r="B1663" s="57">
        <v>44938</v>
      </c>
      <c r="C1663" s="54">
        <v>0.5</v>
      </c>
      <c r="D1663" s="53">
        <v>20.100000000000001</v>
      </c>
      <c r="E1663" s="53">
        <v>14</v>
      </c>
      <c r="F1663" s="53">
        <v>0</v>
      </c>
      <c r="G1663" s="53">
        <v>12.9</v>
      </c>
      <c r="H1663" s="53">
        <v>0.16400000000000001</v>
      </c>
      <c r="I1663" s="53">
        <v>1.7</v>
      </c>
      <c r="J1663" s="53" t="s">
        <v>154</v>
      </c>
      <c r="K1663" s="53">
        <v>2.5</v>
      </c>
      <c r="L1663" s="53" t="s">
        <v>158</v>
      </c>
      <c r="M1663" s="54">
        <v>0.49474537037037036</v>
      </c>
      <c r="N1663" s="53">
        <v>2.9</v>
      </c>
      <c r="O1663" s="53" t="s">
        <v>154</v>
      </c>
      <c r="P1663" s="54">
        <v>0.49443287037037037</v>
      </c>
      <c r="Q1663" s="53">
        <v>1.2</v>
      </c>
      <c r="R1663" s="53" t="s">
        <v>161</v>
      </c>
      <c r="S1663" s="53">
        <v>0.5</v>
      </c>
      <c r="T1663" s="53">
        <v>71.400000000000006</v>
      </c>
      <c r="U1663" s="53">
        <v>734</v>
      </c>
      <c r="V1663" s="53">
        <v>364387</v>
      </c>
      <c r="W1663" s="53">
        <v>607</v>
      </c>
      <c r="X1663" s="53">
        <v>0.53900000000000003</v>
      </c>
      <c r="Y1663" s="53">
        <v>19.079999999999998</v>
      </c>
      <c r="Z1663" s="11">
        <f t="shared" si="4331"/>
        <v>98.4</v>
      </c>
      <c r="AA1663" s="11">
        <f t="shared" si="4332"/>
        <v>0</v>
      </c>
      <c r="AB1663" s="53">
        <f t="shared" si="4333"/>
        <v>0.21244820076928317</v>
      </c>
      <c r="AC1663" s="63" t="s">
        <v>204</v>
      </c>
      <c r="AE1663" s="11">
        <f t="shared" ref="AE1663" si="4478">SUM(F1663:F1668)</f>
        <v>0</v>
      </c>
      <c r="AF1663" s="11">
        <f t="shared" ref="AF1663" si="4479">AVERAGE(AB1663:AB1668)</f>
        <v>0.21227678249740878</v>
      </c>
      <c r="AG1663" s="11">
        <f t="shared" ref="AG1663" si="4480">AVERAGE(G1663:G1668)</f>
        <v>13.6</v>
      </c>
      <c r="AH1663" s="11" t="e">
        <f t="shared" ref="AH1663" si="4481">AVERAGE(AC1663:AC1668)</f>
        <v>#DIV/0!</v>
      </c>
      <c r="AI1663" s="11">
        <f t="shared" ref="AI1663" si="4482">AVERAGE(T1663:T1668)</f>
        <v>69.516666666666666</v>
      </c>
      <c r="AJ1663" s="11">
        <f t="shared" ref="AJ1663" si="4483">SUMIF(H1663:H1668,"&gt;0",H1663:H1668)</f>
        <v>1.1269999999999998</v>
      </c>
      <c r="AK1663" s="17">
        <f t="shared" ref="AK1663" si="4484">SUM(AA1663:AA1668)/60</f>
        <v>0.33333333333333331</v>
      </c>
      <c r="AL1663" s="17">
        <f t="shared" ref="AL1663" si="4485">SUM(V1663:V1668)</f>
        <v>2472643</v>
      </c>
      <c r="AM1663" s="17">
        <f t="shared" ref="AM1663" si="4486">AVERAGE(W1663:W1668)</f>
        <v>686.66666666666663</v>
      </c>
      <c r="AN1663" s="11">
        <f t="shared" ref="AN1663" si="4487">AVERAGE(I1663:I1668)</f>
        <v>1.7333333333333332</v>
      </c>
      <c r="AO1663" s="11">
        <f t="shared" ref="AO1663" si="4488">MAX(K1663:K1668)</f>
        <v>2.5</v>
      </c>
      <c r="AP1663" s="13" t="str">
        <f t="shared" ref="AP1663" ca="1" si="4489">INDIRECT(ADDRESS(MATCH(AO1663,K1663:K1668,0)+A1663-1,12))</f>
        <v>WNW</v>
      </c>
      <c r="AQ1663" s="13">
        <f t="shared" ref="AQ1663" ca="1" si="4490">INDIRECT(ADDRESS(MATCH(AO1663,K1663:K1668,0)+A1663-1,13))</f>
        <v>0.49474537037037036</v>
      </c>
      <c r="AR1663" s="11">
        <f t="shared" ref="AR1663" si="4491">MAX(N1663:N1668)</f>
        <v>3.7</v>
      </c>
      <c r="AS1663" s="13" t="str">
        <f t="shared" ref="AS1663" ca="1" si="4492">INDIRECT(ADDRESS(MATCH(AR1663,N1663:N1668,0)+A1663-1,15))</f>
        <v>W</v>
      </c>
      <c r="AT1663" s="13">
        <f t="shared" ref="AT1663" ca="1" si="4493">INDIRECT(ADDRESS(MATCH(AR1663,N1663:N1668,0)+A1663-1,16))</f>
        <v>0.50842592592592595</v>
      </c>
    </row>
    <row r="1664" spans="1:46">
      <c r="A1664" s="11">
        <v>1664</v>
      </c>
      <c r="B1664" s="57">
        <v>44938</v>
      </c>
      <c r="C1664" s="54">
        <v>0.50694444444444442</v>
      </c>
      <c r="D1664" s="53">
        <v>19.600000000000001</v>
      </c>
      <c r="E1664" s="53">
        <v>14</v>
      </c>
      <c r="F1664" s="53">
        <v>0</v>
      </c>
      <c r="G1664" s="53">
        <v>14.6</v>
      </c>
      <c r="H1664" s="53">
        <v>0.28399999999999997</v>
      </c>
      <c r="I1664" s="53">
        <v>1.6</v>
      </c>
      <c r="J1664" s="53" t="s">
        <v>158</v>
      </c>
      <c r="K1664" s="53">
        <v>1.7</v>
      </c>
      <c r="L1664" s="53" t="s">
        <v>154</v>
      </c>
      <c r="M1664" s="54">
        <v>0.50001157407407404</v>
      </c>
      <c r="N1664" s="53">
        <v>2.7</v>
      </c>
      <c r="O1664" s="53" t="s">
        <v>154</v>
      </c>
      <c r="P1664" s="54">
        <v>0.50307870370370367</v>
      </c>
      <c r="Q1664" s="53">
        <v>1.6</v>
      </c>
      <c r="R1664" s="53" t="s">
        <v>158</v>
      </c>
      <c r="S1664" s="53">
        <v>0.4</v>
      </c>
      <c r="T1664" s="53">
        <v>65.3</v>
      </c>
      <c r="U1664" s="53">
        <v>733</v>
      </c>
      <c r="V1664" s="53">
        <v>600824</v>
      </c>
      <c r="W1664" s="53">
        <v>1001</v>
      </c>
      <c r="X1664" s="53">
        <v>0.53900000000000003</v>
      </c>
      <c r="Y1664" s="53">
        <v>19.059999999999999</v>
      </c>
      <c r="Z1664" s="11">
        <f t="shared" si="4331"/>
        <v>170.4</v>
      </c>
      <c r="AA1664" s="11">
        <f t="shared" si="4332"/>
        <v>10</v>
      </c>
      <c r="AB1664" s="53">
        <f t="shared" si="4333"/>
        <v>0.21244820076928317</v>
      </c>
      <c r="AC1664" s="63" t="s">
        <v>204</v>
      </c>
    </row>
    <row r="1665" spans="1:46">
      <c r="A1665" s="11">
        <v>1665</v>
      </c>
      <c r="B1665" s="57">
        <v>44938</v>
      </c>
      <c r="C1665" s="54">
        <v>0.51388888888888895</v>
      </c>
      <c r="D1665" s="53">
        <v>19.399999999999999</v>
      </c>
      <c r="E1665" s="53">
        <v>14</v>
      </c>
      <c r="F1665" s="53">
        <v>0</v>
      </c>
      <c r="G1665" s="53">
        <v>13.3</v>
      </c>
      <c r="H1665" s="53">
        <v>0.17799999999999999</v>
      </c>
      <c r="I1665" s="53">
        <v>2.2000000000000002</v>
      </c>
      <c r="J1665" s="53" t="s">
        <v>154</v>
      </c>
      <c r="K1665" s="53">
        <v>2.2000000000000002</v>
      </c>
      <c r="L1665" s="53" t="s">
        <v>154</v>
      </c>
      <c r="M1665" s="54">
        <v>0.51388888888888895</v>
      </c>
      <c r="N1665" s="53">
        <v>3.7</v>
      </c>
      <c r="O1665" s="53" t="s">
        <v>154</v>
      </c>
      <c r="P1665" s="54">
        <v>0.50842592592592595</v>
      </c>
      <c r="Q1665" s="53">
        <v>1.9</v>
      </c>
      <c r="R1665" s="53" t="s">
        <v>154</v>
      </c>
      <c r="S1665" s="53">
        <v>0.5</v>
      </c>
      <c r="T1665" s="53">
        <v>71.2</v>
      </c>
      <c r="U1665" s="53">
        <v>754</v>
      </c>
      <c r="V1665" s="53">
        <v>396850</v>
      </c>
      <c r="W1665" s="53">
        <v>661</v>
      </c>
      <c r="X1665" s="53">
        <v>0.53900000000000003</v>
      </c>
      <c r="Y1665" s="53">
        <v>19.05</v>
      </c>
      <c r="Z1665" s="11">
        <f t="shared" si="4331"/>
        <v>106.80000000000001</v>
      </c>
      <c r="AA1665" s="11">
        <f t="shared" si="4332"/>
        <v>0</v>
      </c>
      <c r="AB1665" s="53">
        <f t="shared" si="4333"/>
        <v>0.21244820076928317</v>
      </c>
      <c r="AC1665" s="63" t="s">
        <v>204</v>
      </c>
    </row>
    <row r="1666" spans="1:46">
      <c r="A1666" s="11">
        <v>1666</v>
      </c>
      <c r="B1666" s="57">
        <v>44938</v>
      </c>
      <c r="C1666" s="54">
        <v>0.52083333333333337</v>
      </c>
      <c r="D1666" s="53">
        <v>19.2</v>
      </c>
      <c r="E1666" s="53">
        <v>14</v>
      </c>
      <c r="F1666" s="53">
        <v>0</v>
      </c>
      <c r="G1666" s="53">
        <v>13.8</v>
      </c>
      <c r="H1666" s="53">
        <v>0.217</v>
      </c>
      <c r="I1666" s="53">
        <v>1.8</v>
      </c>
      <c r="J1666" s="53" t="s">
        <v>158</v>
      </c>
      <c r="K1666" s="53">
        <v>2.2000000000000002</v>
      </c>
      <c r="L1666" s="53" t="s">
        <v>154</v>
      </c>
      <c r="M1666" s="54">
        <v>0.51394675925925926</v>
      </c>
      <c r="N1666" s="53">
        <v>2.8</v>
      </c>
      <c r="O1666" s="53" t="s">
        <v>154</v>
      </c>
      <c r="P1666" s="54">
        <v>0.51671296296296299</v>
      </c>
      <c r="Q1666" s="53">
        <v>1.9</v>
      </c>
      <c r="R1666" s="53" t="s">
        <v>158</v>
      </c>
      <c r="S1666" s="53">
        <v>0.5</v>
      </c>
      <c r="T1666" s="53">
        <v>69.7</v>
      </c>
      <c r="U1666" s="53">
        <v>693</v>
      </c>
      <c r="V1666" s="53">
        <v>469111</v>
      </c>
      <c r="W1666" s="53">
        <v>782</v>
      </c>
      <c r="X1666" s="53">
        <v>0.53900000000000003</v>
      </c>
      <c r="Y1666" s="53">
        <v>19.07</v>
      </c>
      <c r="Z1666" s="11">
        <f t="shared" si="4331"/>
        <v>130.20000000000002</v>
      </c>
      <c r="AA1666" s="11">
        <f t="shared" si="4332"/>
        <v>10</v>
      </c>
      <c r="AB1666" s="53">
        <f t="shared" si="4333"/>
        <v>0.21244820076928317</v>
      </c>
      <c r="AC1666" s="63" t="s">
        <v>204</v>
      </c>
    </row>
    <row r="1667" spans="1:46">
      <c r="A1667" s="11">
        <v>1667</v>
      </c>
      <c r="B1667" s="57">
        <v>44938</v>
      </c>
      <c r="C1667" s="54">
        <v>0.52777777777777779</v>
      </c>
      <c r="D1667" s="53">
        <v>19.100000000000001</v>
      </c>
      <c r="E1667" s="53">
        <v>14</v>
      </c>
      <c r="F1667" s="53">
        <v>0</v>
      </c>
      <c r="G1667" s="53">
        <v>13.7</v>
      </c>
      <c r="H1667" s="53">
        <v>0.16900000000000001</v>
      </c>
      <c r="I1667" s="53">
        <v>1.4</v>
      </c>
      <c r="J1667" s="53" t="s">
        <v>155</v>
      </c>
      <c r="K1667" s="53">
        <v>1.8</v>
      </c>
      <c r="L1667" s="53" t="s">
        <v>158</v>
      </c>
      <c r="M1667" s="54">
        <v>0.52120370370370372</v>
      </c>
      <c r="N1667" s="53">
        <v>2.6</v>
      </c>
      <c r="O1667" s="53" t="s">
        <v>158</v>
      </c>
      <c r="P1667" s="54">
        <v>0.52569444444444446</v>
      </c>
      <c r="Q1667" s="53">
        <v>1.1000000000000001</v>
      </c>
      <c r="R1667" s="53" t="s">
        <v>154</v>
      </c>
      <c r="S1667" s="53">
        <v>0.5</v>
      </c>
      <c r="T1667" s="53">
        <v>68.8</v>
      </c>
      <c r="U1667" s="53">
        <v>519</v>
      </c>
      <c r="V1667" s="53">
        <v>372272</v>
      </c>
      <c r="W1667" s="53">
        <v>620</v>
      </c>
      <c r="X1667" s="53">
        <v>0.53800000000000003</v>
      </c>
      <c r="Y1667" s="53">
        <v>19.059999999999999</v>
      </c>
      <c r="Z1667" s="11">
        <f t="shared" si="4331"/>
        <v>101.40000000000002</v>
      </c>
      <c r="AA1667" s="11">
        <f t="shared" si="4332"/>
        <v>0</v>
      </c>
      <c r="AB1667" s="53">
        <f t="shared" si="4333"/>
        <v>0.21193394595365989</v>
      </c>
      <c r="AC1667" s="63" t="s">
        <v>204</v>
      </c>
    </row>
    <row r="1668" spans="1:46">
      <c r="A1668" s="11">
        <v>1668</v>
      </c>
      <c r="B1668" s="57">
        <v>44938</v>
      </c>
      <c r="C1668" s="54">
        <v>0.53472222222222221</v>
      </c>
      <c r="D1668" s="53">
        <v>19</v>
      </c>
      <c r="E1668" s="53">
        <v>14</v>
      </c>
      <c r="F1668" s="53">
        <v>0</v>
      </c>
      <c r="G1668" s="53">
        <v>13.3</v>
      </c>
      <c r="H1668" s="53">
        <v>0.115</v>
      </c>
      <c r="I1668" s="53">
        <v>1.7</v>
      </c>
      <c r="J1668" s="53" t="s">
        <v>154</v>
      </c>
      <c r="K1668" s="53">
        <v>1.7</v>
      </c>
      <c r="L1668" s="53" t="s">
        <v>154</v>
      </c>
      <c r="M1668" s="54">
        <v>0.53472222222222221</v>
      </c>
      <c r="N1668" s="53">
        <v>2.7</v>
      </c>
      <c r="O1668" s="53" t="s">
        <v>158</v>
      </c>
      <c r="P1668" s="54">
        <v>0.53120370370370373</v>
      </c>
      <c r="Q1668" s="53">
        <v>1.2</v>
      </c>
      <c r="R1668" s="53" t="s">
        <v>154</v>
      </c>
      <c r="S1668" s="53">
        <v>0.5</v>
      </c>
      <c r="T1668" s="53">
        <v>70.7</v>
      </c>
      <c r="U1668" s="53">
        <v>492</v>
      </c>
      <c r="V1668" s="53">
        <v>269199</v>
      </c>
      <c r="W1668" s="53">
        <v>449</v>
      </c>
      <c r="X1668" s="53">
        <v>0.53800000000000003</v>
      </c>
      <c r="Y1668" s="53">
        <v>19.05</v>
      </c>
      <c r="Z1668" s="11">
        <f t="shared" si="4331"/>
        <v>69</v>
      </c>
      <c r="AA1668" s="11">
        <f t="shared" si="4332"/>
        <v>0</v>
      </c>
      <c r="AB1668" s="53">
        <f t="shared" si="4333"/>
        <v>0.21193394595365989</v>
      </c>
      <c r="AC1668" s="63" t="s">
        <v>204</v>
      </c>
    </row>
    <row r="1669" spans="1:46">
      <c r="A1669" s="11">
        <v>1669</v>
      </c>
      <c r="B1669" s="57">
        <v>44938</v>
      </c>
      <c r="C1669" s="54">
        <v>0.54166666666666663</v>
      </c>
      <c r="D1669" s="53">
        <v>18.8</v>
      </c>
      <c r="E1669" s="53">
        <v>14</v>
      </c>
      <c r="F1669" s="53">
        <v>0</v>
      </c>
      <c r="G1669" s="53">
        <v>13.4</v>
      </c>
      <c r="H1669" s="53">
        <v>0.18099999999999999</v>
      </c>
      <c r="I1669" s="53">
        <v>0.9</v>
      </c>
      <c r="J1669" s="53" t="s">
        <v>161</v>
      </c>
      <c r="K1669" s="53">
        <v>1.8</v>
      </c>
      <c r="L1669" s="53" t="s">
        <v>154</v>
      </c>
      <c r="M1669" s="54">
        <v>0.53578703703703701</v>
      </c>
      <c r="N1669" s="53">
        <v>2.5</v>
      </c>
      <c r="O1669" s="53" t="s">
        <v>161</v>
      </c>
      <c r="P1669" s="54">
        <v>0.53989583333333335</v>
      </c>
      <c r="Q1669" s="53">
        <v>1.6</v>
      </c>
      <c r="R1669" s="53" t="s">
        <v>158</v>
      </c>
      <c r="S1669" s="53">
        <v>0.6</v>
      </c>
      <c r="T1669" s="53">
        <v>72.5</v>
      </c>
      <c r="U1669" s="53">
        <v>942</v>
      </c>
      <c r="V1669" s="53">
        <v>393966</v>
      </c>
      <c r="W1669" s="53">
        <v>657</v>
      </c>
      <c r="X1669" s="53">
        <v>0.53800000000000003</v>
      </c>
      <c r="Y1669" s="53">
        <v>19.05</v>
      </c>
      <c r="Z1669" s="11">
        <f t="shared" si="4331"/>
        <v>108.60000000000001</v>
      </c>
      <c r="AA1669" s="11">
        <f t="shared" si="4332"/>
        <v>0</v>
      </c>
      <c r="AB1669" s="53">
        <f t="shared" si="4333"/>
        <v>0.21193394595365989</v>
      </c>
      <c r="AC1669" s="63" t="s">
        <v>204</v>
      </c>
      <c r="AE1669" s="11">
        <f t="shared" ref="AE1669" si="4494">SUM(F1669:F1674)</f>
        <v>0</v>
      </c>
      <c r="AF1669" s="11">
        <f t="shared" ref="AF1669" si="4495">AVERAGE(AB1669:AB1674)</f>
        <v>0.21193394595365991</v>
      </c>
      <c r="AG1669" s="11">
        <f t="shared" ref="AG1669" si="4496">AVERAGE(G1669:G1674)</f>
        <v>14.149999999999999</v>
      </c>
      <c r="AH1669" s="11" t="e">
        <f t="shared" ref="AH1669" si="4497">AVERAGE(AC1669:AC1674)</f>
        <v>#DIV/0!</v>
      </c>
      <c r="AI1669" s="11">
        <f t="shared" ref="AI1669" si="4498">AVERAGE(T1669:T1674)</f>
        <v>67.866666666666674</v>
      </c>
      <c r="AJ1669" s="11">
        <f t="shared" ref="AJ1669" si="4499">SUMIF(H1669:H1674,"&gt;0",H1669:H1674)</f>
        <v>1.111</v>
      </c>
      <c r="AK1669" s="17">
        <f t="shared" ref="AK1669" si="4500">SUM(AA1669:AA1674)/60</f>
        <v>0.33333333333333331</v>
      </c>
      <c r="AL1669" s="17">
        <f t="shared" ref="AL1669" si="4501">SUM(V1669:V1674)</f>
        <v>2438747</v>
      </c>
      <c r="AM1669" s="17">
        <f t="shared" ref="AM1669" si="4502">AVERAGE(W1669:W1674)</f>
        <v>677.5</v>
      </c>
      <c r="AN1669" s="11">
        <f t="shared" ref="AN1669" si="4503">AVERAGE(I1669:I1674)</f>
        <v>1.5</v>
      </c>
      <c r="AO1669" s="11">
        <f t="shared" ref="AO1669" si="4504">MAX(K1669:K1674)</f>
        <v>2.4</v>
      </c>
      <c r="AP1669" s="13" t="str">
        <f t="shared" ref="AP1669" ca="1" si="4505">INDIRECT(ADDRESS(MATCH(AO1669,K1669:K1674,0)+A1669-1,12))</f>
        <v>WNW</v>
      </c>
      <c r="AQ1669" s="13">
        <f t="shared" ref="AQ1669" ca="1" si="4506">INDIRECT(ADDRESS(MATCH(AO1669,K1669:K1674,0)+A1669-1,13))</f>
        <v>0.56636574074074075</v>
      </c>
      <c r="AR1669" s="11">
        <f t="shared" ref="AR1669" si="4507">MAX(N1669:N1674)</f>
        <v>3.6</v>
      </c>
      <c r="AS1669" s="13" t="str">
        <f t="shared" ref="AS1669" ca="1" si="4508">INDIRECT(ADDRESS(MATCH(AR1669,N1669:N1674,0)+A1669-1,15))</f>
        <v>W</v>
      </c>
      <c r="AT1669" s="13">
        <f t="shared" ref="AT1669" ca="1" si="4509">INDIRECT(ADDRESS(MATCH(AR1669,N1669:N1674,0)+A1669-1,16))</f>
        <v>0.56444444444444442</v>
      </c>
    </row>
    <row r="1670" spans="1:46">
      <c r="A1670" s="11">
        <v>1670</v>
      </c>
      <c r="B1670" s="57">
        <v>44938</v>
      </c>
      <c r="C1670" s="54">
        <v>0.54861111111111105</v>
      </c>
      <c r="D1670" s="53">
        <v>18.7</v>
      </c>
      <c r="E1670" s="53">
        <v>14</v>
      </c>
      <c r="F1670" s="53">
        <v>0</v>
      </c>
      <c r="G1670" s="53">
        <v>14.6</v>
      </c>
      <c r="H1670" s="53">
        <v>0.30599999999999999</v>
      </c>
      <c r="I1670" s="53">
        <v>1</v>
      </c>
      <c r="J1670" s="53" t="s">
        <v>158</v>
      </c>
      <c r="K1670" s="53">
        <v>1.1000000000000001</v>
      </c>
      <c r="L1670" s="53" t="s">
        <v>158</v>
      </c>
      <c r="M1670" s="54">
        <v>0.54675925925925928</v>
      </c>
      <c r="N1670" s="53">
        <v>1.9</v>
      </c>
      <c r="O1670" s="53" t="s">
        <v>158</v>
      </c>
      <c r="P1670" s="54">
        <v>0.54173611111111108</v>
      </c>
      <c r="Q1670" s="53">
        <v>0.8</v>
      </c>
      <c r="R1670" s="53" t="s">
        <v>157</v>
      </c>
      <c r="S1670" s="53">
        <v>0.4</v>
      </c>
      <c r="T1670" s="53">
        <v>65.5</v>
      </c>
      <c r="U1670" s="53">
        <v>746</v>
      </c>
      <c r="V1670" s="53">
        <v>646682</v>
      </c>
      <c r="W1670" s="53">
        <v>1078</v>
      </c>
      <c r="X1670" s="53">
        <v>0.53800000000000003</v>
      </c>
      <c r="Y1670" s="53">
        <v>19.05</v>
      </c>
      <c r="Z1670" s="11">
        <f t="shared" si="4331"/>
        <v>183.6</v>
      </c>
      <c r="AA1670" s="11">
        <f t="shared" si="4332"/>
        <v>10</v>
      </c>
      <c r="AB1670" s="53">
        <f t="shared" si="4333"/>
        <v>0.21193394595365989</v>
      </c>
      <c r="AC1670" s="63" t="s">
        <v>204</v>
      </c>
    </row>
    <row r="1671" spans="1:46">
      <c r="A1671" s="11">
        <v>1671</v>
      </c>
      <c r="B1671" s="57">
        <v>44938</v>
      </c>
      <c r="C1671" s="54">
        <v>0.55555555555555558</v>
      </c>
      <c r="D1671" s="53">
        <v>18.8</v>
      </c>
      <c r="E1671" s="53">
        <v>14</v>
      </c>
      <c r="F1671" s="53">
        <v>0</v>
      </c>
      <c r="G1671" s="53">
        <v>14.8</v>
      </c>
      <c r="H1671" s="53">
        <v>0.218</v>
      </c>
      <c r="I1671" s="53">
        <v>0.9</v>
      </c>
      <c r="J1671" s="53" t="s">
        <v>158</v>
      </c>
      <c r="K1671" s="53">
        <v>1</v>
      </c>
      <c r="L1671" s="53" t="s">
        <v>158</v>
      </c>
      <c r="M1671" s="54">
        <v>0.5486226851851852</v>
      </c>
      <c r="N1671" s="53">
        <v>2.5</v>
      </c>
      <c r="O1671" s="53" t="s">
        <v>154</v>
      </c>
      <c r="P1671" s="54">
        <v>0.55496527777777771</v>
      </c>
      <c r="Q1671" s="53">
        <v>1.8</v>
      </c>
      <c r="R1671" s="53" t="s">
        <v>161</v>
      </c>
      <c r="S1671" s="53">
        <v>0.7</v>
      </c>
      <c r="T1671" s="53">
        <v>66.5</v>
      </c>
      <c r="U1671" s="53">
        <v>924</v>
      </c>
      <c r="V1671" s="53">
        <v>483857</v>
      </c>
      <c r="W1671" s="53">
        <v>806</v>
      </c>
      <c r="X1671" s="53">
        <v>0.53800000000000003</v>
      </c>
      <c r="Y1671" s="53">
        <v>19.010000000000002</v>
      </c>
      <c r="Z1671" s="11">
        <f t="shared" si="4331"/>
        <v>130.80000000000004</v>
      </c>
      <c r="AA1671" s="11">
        <f t="shared" si="4332"/>
        <v>10</v>
      </c>
      <c r="AB1671" s="53">
        <f t="shared" si="4333"/>
        <v>0.21193394595365989</v>
      </c>
      <c r="AC1671" s="63" t="s">
        <v>204</v>
      </c>
    </row>
    <row r="1672" spans="1:46">
      <c r="A1672" s="11">
        <v>1672</v>
      </c>
      <c r="B1672" s="57">
        <v>44938</v>
      </c>
      <c r="C1672" s="54">
        <v>0.5625</v>
      </c>
      <c r="D1672" s="53">
        <v>19</v>
      </c>
      <c r="E1672" s="53">
        <v>14</v>
      </c>
      <c r="F1672" s="53">
        <v>0</v>
      </c>
      <c r="G1672" s="53">
        <v>14.4</v>
      </c>
      <c r="H1672" s="53">
        <v>0.17399999999999999</v>
      </c>
      <c r="I1672" s="53">
        <v>2.1</v>
      </c>
      <c r="J1672" s="53" t="s">
        <v>158</v>
      </c>
      <c r="K1672" s="53">
        <v>2.1</v>
      </c>
      <c r="L1672" s="53" t="s">
        <v>158</v>
      </c>
      <c r="M1672" s="54">
        <v>0.5625</v>
      </c>
      <c r="N1672" s="53">
        <v>3.3</v>
      </c>
      <c r="O1672" s="53" t="s">
        <v>158</v>
      </c>
      <c r="P1672" s="54">
        <v>0.56060185185185185</v>
      </c>
      <c r="Q1672" s="53">
        <v>2.2999999999999998</v>
      </c>
      <c r="R1672" s="53" t="s">
        <v>158</v>
      </c>
      <c r="S1672" s="53">
        <v>0.5</v>
      </c>
      <c r="T1672" s="53">
        <v>66</v>
      </c>
      <c r="U1672" s="53">
        <v>512</v>
      </c>
      <c r="V1672" s="53">
        <v>391839</v>
      </c>
      <c r="W1672" s="53">
        <v>653</v>
      </c>
      <c r="X1672" s="53">
        <v>0.53800000000000003</v>
      </c>
      <c r="Y1672" s="53">
        <v>18.98</v>
      </c>
      <c r="Z1672" s="11">
        <f t="shared" ref="Z1672:Z1735" si="4510">H1672*3.6/(60)*10*10^3</f>
        <v>104.39999999999999</v>
      </c>
      <c r="AA1672" s="11">
        <f t="shared" ref="AA1672:AA1735" si="4511">IF(Z1672&gt;120,10,0)</f>
        <v>0</v>
      </c>
      <c r="AB1672" s="53">
        <f t="shared" ref="AB1672:AB1735" si="4512">-0.071+0.735*X1672+0.75*X1672^2-8.759*X1672^3+21.838*X1672^4-21.998*X1672^5+8.097*X1672^6</f>
        <v>0.21193394595365989</v>
      </c>
      <c r="AC1672" s="63" t="s">
        <v>204</v>
      </c>
    </row>
    <row r="1673" spans="1:46">
      <c r="A1673" s="11">
        <v>1673</v>
      </c>
      <c r="B1673" s="57">
        <v>44938</v>
      </c>
      <c r="C1673" s="54">
        <v>0.56944444444444442</v>
      </c>
      <c r="D1673" s="53">
        <v>19</v>
      </c>
      <c r="E1673" s="53">
        <v>14</v>
      </c>
      <c r="F1673" s="53">
        <v>0</v>
      </c>
      <c r="G1673" s="53">
        <v>14</v>
      </c>
      <c r="H1673" s="53">
        <v>0.13100000000000001</v>
      </c>
      <c r="I1673" s="53">
        <v>2.4</v>
      </c>
      <c r="J1673" s="53" t="s">
        <v>154</v>
      </c>
      <c r="K1673" s="53">
        <v>2.4</v>
      </c>
      <c r="L1673" s="53" t="s">
        <v>158</v>
      </c>
      <c r="M1673" s="54">
        <v>0.56636574074074075</v>
      </c>
      <c r="N1673" s="53">
        <v>3.6</v>
      </c>
      <c r="O1673" s="53" t="s">
        <v>154</v>
      </c>
      <c r="P1673" s="54">
        <v>0.56444444444444442</v>
      </c>
      <c r="Q1673" s="53">
        <v>2.4</v>
      </c>
      <c r="R1673" s="53" t="s">
        <v>154</v>
      </c>
      <c r="S1673" s="53">
        <v>0.5</v>
      </c>
      <c r="T1673" s="53">
        <v>68.099999999999994</v>
      </c>
      <c r="U1673" s="53">
        <v>404</v>
      </c>
      <c r="V1673" s="53">
        <v>294636</v>
      </c>
      <c r="W1673" s="53">
        <v>491</v>
      </c>
      <c r="X1673" s="53">
        <v>0.53800000000000003</v>
      </c>
      <c r="Y1673" s="53">
        <v>18.96</v>
      </c>
      <c r="Z1673" s="11">
        <f t="shared" si="4510"/>
        <v>78.600000000000009</v>
      </c>
      <c r="AA1673" s="11">
        <f t="shared" si="4511"/>
        <v>0</v>
      </c>
      <c r="AB1673" s="53">
        <f t="shared" si="4512"/>
        <v>0.21193394595365989</v>
      </c>
      <c r="AC1673" s="63" t="s">
        <v>204</v>
      </c>
    </row>
    <row r="1674" spans="1:46">
      <c r="A1674" s="11">
        <v>1674</v>
      </c>
      <c r="B1674" s="57">
        <v>44938</v>
      </c>
      <c r="C1674" s="54">
        <v>0.57638888888888895</v>
      </c>
      <c r="D1674" s="53">
        <v>18.899999999999999</v>
      </c>
      <c r="E1674" s="53">
        <v>14</v>
      </c>
      <c r="F1674" s="53">
        <v>0</v>
      </c>
      <c r="G1674" s="53">
        <v>13.7</v>
      </c>
      <c r="H1674" s="53">
        <v>0.10100000000000001</v>
      </c>
      <c r="I1674" s="53">
        <v>1.7</v>
      </c>
      <c r="J1674" s="53" t="s">
        <v>154</v>
      </c>
      <c r="K1674" s="53">
        <v>2.4</v>
      </c>
      <c r="L1674" s="53" t="s">
        <v>154</v>
      </c>
      <c r="M1674" s="54">
        <v>0.57002314814814814</v>
      </c>
      <c r="N1674" s="53">
        <v>2.7</v>
      </c>
      <c r="O1674" s="53" t="s">
        <v>154</v>
      </c>
      <c r="P1674" s="54">
        <v>0.57060185185185186</v>
      </c>
      <c r="Q1674" s="53">
        <v>0.7</v>
      </c>
      <c r="R1674" s="53" t="s">
        <v>161</v>
      </c>
      <c r="S1674" s="53">
        <v>0.5</v>
      </c>
      <c r="T1674" s="53">
        <v>68.599999999999994</v>
      </c>
      <c r="U1674" s="53">
        <v>379</v>
      </c>
      <c r="V1674" s="53">
        <v>227767</v>
      </c>
      <c r="W1674" s="53">
        <v>380</v>
      </c>
      <c r="X1674" s="53">
        <v>0.53800000000000003</v>
      </c>
      <c r="Y1674" s="53">
        <v>18.96</v>
      </c>
      <c r="Z1674" s="11">
        <f t="shared" si="4510"/>
        <v>60.6</v>
      </c>
      <c r="AA1674" s="11">
        <f t="shared" si="4511"/>
        <v>0</v>
      </c>
      <c r="AB1674" s="53">
        <f t="shared" si="4512"/>
        <v>0.21193394595365989</v>
      </c>
      <c r="AC1674" s="63" t="s">
        <v>204</v>
      </c>
    </row>
    <row r="1675" spans="1:46">
      <c r="A1675" s="11">
        <v>1675</v>
      </c>
      <c r="B1675" s="57">
        <v>44938</v>
      </c>
      <c r="C1675" s="54">
        <v>0.58333333333333337</v>
      </c>
      <c r="D1675" s="53">
        <v>18.600000000000001</v>
      </c>
      <c r="E1675" s="53">
        <v>14</v>
      </c>
      <c r="F1675" s="53">
        <v>0</v>
      </c>
      <c r="G1675" s="53">
        <v>13.7</v>
      </c>
      <c r="H1675" s="53">
        <v>9.8000000000000004E-2</v>
      </c>
      <c r="I1675" s="53">
        <v>0.9</v>
      </c>
      <c r="J1675" s="53" t="s">
        <v>160</v>
      </c>
      <c r="K1675" s="53">
        <v>1.7</v>
      </c>
      <c r="L1675" s="53" t="s">
        <v>154</v>
      </c>
      <c r="M1675" s="54">
        <v>0.57640046296296299</v>
      </c>
      <c r="N1675" s="53">
        <v>1.7</v>
      </c>
      <c r="O1675" s="53" t="s">
        <v>156</v>
      </c>
      <c r="P1675" s="54">
        <v>0.58084490740740746</v>
      </c>
      <c r="Q1675" s="53">
        <v>1.2</v>
      </c>
      <c r="R1675" s="53" t="s">
        <v>161</v>
      </c>
      <c r="S1675" s="53">
        <v>0.4</v>
      </c>
      <c r="T1675" s="53">
        <v>70.3</v>
      </c>
      <c r="U1675" s="53">
        <v>353</v>
      </c>
      <c r="V1675" s="53">
        <v>217395</v>
      </c>
      <c r="W1675" s="53">
        <v>362</v>
      </c>
      <c r="X1675" s="53">
        <v>0.53800000000000003</v>
      </c>
      <c r="Y1675" s="53">
        <v>18.95</v>
      </c>
      <c r="Z1675" s="11">
        <f t="shared" si="4510"/>
        <v>58.8</v>
      </c>
      <c r="AA1675" s="11">
        <f t="shared" si="4511"/>
        <v>0</v>
      </c>
      <c r="AB1675" s="53">
        <f t="shared" si="4512"/>
        <v>0.21193394595365989</v>
      </c>
      <c r="AC1675" s="63" t="s">
        <v>204</v>
      </c>
      <c r="AE1675" s="11">
        <f t="shared" ref="AE1675" si="4513">SUM(F1675:F1680)</f>
        <v>0</v>
      </c>
      <c r="AF1675" s="11">
        <f t="shared" ref="AF1675" si="4514">AVERAGE(AB1675:AB1680)</f>
        <v>0.21193394595365991</v>
      </c>
      <c r="AG1675" s="11">
        <f t="shared" ref="AG1675" si="4515">AVERAGE(G1675:G1680)</f>
        <v>13.733333333333334</v>
      </c>
      <c r="AH1675" s="11" t="e">
        <f t="shared" ref="AH1675" si="4516">AVERAGE(AC1675:AC1680)</f>
        <v>#DIV/0!</v>
      </c>
      <c r="AI1675" s="11">
        <f t="shared" ref="AI1675" si="4517">AVERAGE(T1675:T1680)</f>
        <v>70.433333333333337</v>
      </c>
      <c r="AJ1675" s="11">
        <f t="shared" ref="AJ1675" si="4518">SUMIF(H1675:H1680,"&gt;0",H1675:H1680)</f>
        <v>0.53099999999999992</v>
      </c>
      <c r="AK1675" s="17">
        <f t="shared" ref="AK1675" si="4519">SUM(AA1675:AA1680)/60</f>
        <v>0</v>
      </c>
      <c r="AL1675" s="17">
        <f t="shared" ref="AL1675" si="4520">SUM(V1675:V1680)</f>
        <v>1189493</v>
      </c>
      <c r="AM1675" s="17">
        <f t="shared" ref="AM1675" si="4521">AVERAGE(W1675:W1680)</f>
        <v>330.33333333333331</v>
      </c>
      <c r="AN1675" s="11">
        <f t="shared" ref="AN1675" si="4522">AVERAGE(I1675:I1680)</f>
        <v>1.0166666666666666</v>
      </c>
      <c r="AO1675" s="11">
        <f t="shared" ref="AO1675" si="4523">MAX(K1675:K1680)</f>
        <v>1.7</v>
      </c>
      <c r="AP1675" s="13" t="str">
        <f t="shared" ref="AP1675" ca="1" si="4524">INDIRECT(ADDRESS(MATCH(AO1675,K1675:K1680,0)+A1675-1,12))</f>
        <v>W</v>
      </c>
      <c r="AQ1675" s="13">
        <f t="shared" ref="AQ1675" ca="1" si="4525">INDIRECT(ADDRESS(MATCH(AO1675,K1675:K1680,0)+A1675-1,13))</f>
        <v>0.57640046296296299</v>
      </c>
      <c r="AR1675" s="11">
        <f t="shared" ref="AR1675" si="4526">MAX(N1675:N1680)</f>
        <v>2.5</v>
      </c>
      <c r="AS1675" s="13" t="str">
        <f t="shared" ref="AS1675" ca="1" si="4527">INDIRECT(ADDRESS(MATCH(AR1675,N1675:N1680,0)+A1675-1,15))</f>
        <v>W</v>
      </c>
      <c r="AT1675" s="13">
        <f t="shared" ref="AT1675" ca="1" si="4528">INDIRECT(ADDRESS(MATCH(AR1675,N1675:N1680,0)+A1675-1,16))</f>
        <v>0.59781249999999997</v>
      </c>
    </row>
    <row r="1676" spans="1:46">
      <c r="A1676" s="11">
        <v>1676</v>
      </c>
      <c r="B1676" s="57">
        <v>44938</v>
      </c>
      <c r="C1676" s="54">
        <v>0.59027777777777779</v>
      </c>
      <c r="D1676" s="53">
        <v>18.399999999999999</v>
      </c>
      <c r="E1676" s="53">
        <v>14</v>
      </c>
      <c r="F1676" s="53">
        <v>0</v>
      </c>
      <c r="G1676" s="53">
        <v>13.8</v>
      </c>
      <c r="H1676" s="53">
        <v>9.9000000000000005E-2</v>
      </c>
      <c r="I1676" s="53">
        <v>1</v>
      </c>
      <c r="J1676" s="53" t="s">
        <v>156</v>
      </c>
      <c r="K1676" s="53">
        <v>1.1000000000000001</v>
      </c>
      <c r="L1676" s="53" t="s">
        <v>156</v>
      </c>
      <c r="M1676" s="54">
        <v>0.58760416666666659</v>
      </c>
      <c r="N1676" s="53">
        <v>2</v>
      </c>
      <c r="O1676" s="53" t="s">
        <v>160</v>
      </c>
      <c r="P1676" s="54">
        <v>0.58633101851851854</v>
      </c>
      <c r="Q1676" s="53">
        <v>0.7</v>
      </c>
      <c r="R1676" s="53" t="s">
        <v>156</v>
      </c>
      <c r="S1676" s="53">
        <v>0.3</v>
      </c>
      <c r="T1676" s="53">
        <v>71.900000000000006</v>
      </c>
      <c r="U1676" s="53">
        <v>394</v>
      </c>
      <c r="V1676" s="53">
        <v>221946</v>
      </c>
      <c r="W1676" s="53">
        <v>370</v>
      </c>
      <c r="X1676" s="53">
        <v>0.53800000000000003</v>
      </c>
      <c r="Y1676" s="53">
        <v>18.95</v>
      </c>
      <c r="Z1676" s="11">
        <f t="shared" si="4510"/>
        <v>59.400000000000006</v>
      </c>
      <c r="AA1676" s="11">
        <f t="shared" si="4511"/>
        <v>0</v>
      </c>
      <c r="AB1676" s="53">
        <f t="shared" si="4512"/>
        <v>0.21193394595365989</v>
      </c>
      <c r="AC1676" s="63" t="s">
        <v>204</v>
      </c>
    </row>
    <row r="1677" spans="1:46">
      <c r="A1677" s="11">
        <v>1677</v>
      </c>
      <c r="B1677" s="57">
        <v>44938</v>
      </c>
      <c r="C1677" s="54">
        <v>0.59722222222222221</v>
      </c>
      <c r="D1677" s="53">
        <v>18.2</v>
      </c>
      <c r="E1677" s="53">
        <v>14</v>
      </c>
      <c r="F1677" s="53">
        <v>0</v>
      </c>
      <c r="G1677" s="53">
        <v>13.6</v>
      </c>
      <c r="H1677" s="53">
        <v>8.2000000000000003E-2</v>
      </c>
      <c r="I1677" s="53">
        <v>1.2</v>
      </c>
      <c r="J1677" s="53" t="s">
        <v>160</v>
      </c>
      <c r="K1677" s="53">
        <v>1.2</v>
      </c>
      <c r="L1677" s="53" t="s">
        <v>160</v>
      </c>
      <c r="M1677" s="54">
        <v>0.59722222222222221</v>
      </c>
      <c r="N1677" s="53">
        <v>2.2000000000000002</v>
      </c>
      <c r="O1677" s="53" t="s">
        <v>161</v>
      </c>
      <c r="P1677" s="54">
        <v>0.59711805555555553</v>
      </c>
      <c r="Q1677" s="53">
        <v>1.9</v>
      </c>
      <c r="R1677" s="53" t="s">
        <v>161</v>
      </c>
      <c r="S1677" s="53">
        <v>0.4</v>
      </c>
      <c r="T1677" s="53">
        <v>70</v>
      </c>
      <c r="U1677" s="53">
        <v>291</v>
      </c>
      <c r="V1677" s="53">
        <v>186503</v>
      </c>
      <c r="W1677" s="53">
        <v>311</v>
      </c>
      <c r="X1677" s="53">
        <v>0.53800000000000003</v>
      </c>
      <c r="Y1677" s="53">
        <v>18.95</v>
      </c>
      <c r="Z1677" s="11">
        <f t="shared" si="4510"/>
        <v>49.2</v>
      </c>
      <c r="AA1677" s="11">
        <f t="shared" si="4511"/>
        <v>0</v>
      </c>
      <c r="AB1677" s="53">
        <f t="shared" si="4512"/>
        <v>0.21193394595365989</v>
      </c>
      <c r="AC1677" s="63" t="s">
        <v>204</v>
      </c>
    </row>
    <row r="1678" spans="1:46">
      <c r="A1678" s="11">
        <v>1678</v>
      </c>
      <c r="B1678" s="57">
        <v>44938</v>
      </c>
      <c r="C1678" s="54">
        <v>0.60416666666666663</v>
      </c>
      <c r="D1678" s="53">
        <v>17.899999999999999</v>
      </c>
      <c r="E1678" s="53">
        <v>14</v>
      </c>
      <c r="F1678" s="53">
        <v>0</v>
      </c>
      <c r="G1678" s="53">
        <v>13.8</v>
      </c>
      <c r="H1678" s="53">
        <v>8.7999999999999995E-2</v>
      </c>
      <c r="I1678" s="53">
        <v>1.3</v>
      </c>
      <c r="J1678" s="53" t="s">
        <v>154</v>
      </c>
      <c r="K1678" s="53">
        <v>1.4</v>
      </c>
      <c r="L1678" s="53" t="s">
        <v>161</v>
      </c>
      <c r="M1678" s="54">
        <v>0.59908564814814813</v>
      </c>
      <c r="N1678" s="53">
        <v>2.5</v>
      </c>
      <c r="O1678" s="53" t="s">
        <v>154</v>
      </c>
      <c r="P1678" s="54">
        <v>0.59781249999999997</v>
      </c>
      <c r="Q1678" s="53">
        <v>0.9</v>
      </c>
      <c r="R1678" s="53" t="s">
        <v>155</v>
      </c>
      <c r="S1678" s="53">
        <v>0.4</v>
      </c>
      <c r="T1678" s="53">
        <v>68.900000000000006</v>
      </c>
      <c r="U1678" s="53">
        <v>379</v>
      </c>
      <c r="V1678" s="53">
        <v>197628</v>
      </c>
      <c r="W1678" s="53">
        <v>329</v>
      </c>
      <c r="X1678" s="53">
        <v>0.53800000000000003</v>
      </c>
      <c r="Y1678" s="53">
        <v>18.899999999999999</v>
      </c>
      <c r="Z1678" s="11">
        <f t="shared" si="4510"/>
        <v>52.79999999999999</v>
      </c>
      <c r="AA1678" s="11">
        <f t="shared" si="4511"/>
        <v>0</v>
      </c>
      <c r="AB1678" s="53">
        <f t="shared" si="4512"/>
        <v>0.21193394595365989</v>
      </c>
      <c r="AC1678" s="63" t="s">
        <v>204</v>
      </c>
    </row>
    <row r="1679" spans="1:46">
      <c r="A1679" s="11">
        <v>1679</v>
      </c>
      <c r="B1679" s="57">
        <v>44938</v>
      </c>
      <c r="C1679" s="54">
        <v>0.61111111111111105</v>
      </c>
      <c r="D1679" s="53">
        <v>17.7</v>
      </c>
      <c r="E1679" s="53">
        <v>14</v>
      </c>
      <c r="F1679" s="53">
        <v>0</v>
      </c>
      <c r="G1679" s="53">
        <v>13.8</v>
      </c>
      <c r="H1679" s="53">
        <v>9.4E-2</v>
      </c>
      <c r="I1679" s="53">
        <v>1</v>
      </c>
      <c r="J1679" s="53" t="s">
        <v>161</v>
      </c>
      <c r="K1679" s="53">
        <v>1.3</v>
      </c>
      <c r="L1679" s="53" t="s">
        <v>154</v>
      </c>
      <c r="M1679" s="54">
        <v>0.60417824074074067</v>
      </c>
      <c r="N1679" s="53">
        <v>1.8</v>
      </c>
      <c r="O1679" s="53" t="s">
        <v>156</v>
      </c>
      <c r="P1679" s="54">
        <v>0.60770833333333341</v>
      </c>
      <c r="Q1679" s="53">
        <v>1.1000000000000001</v>
      </c>
      <c r="R1679" s="53" t="s">
        <v>160</v>
      </c>
      <c r="S1679" s="53">
        <v>0.3</v>
      </c>
      <c r="T1679" s="53">
        <v>72.3</v>
      </c>
      <c r="U1679" s="53">
        <v>295</v>
      </c>
      <c r="V1679" s="53">
        <v>207090</v>
      </c>
      <c r="W1679" s="53">
        <v>345</v>
      </c>
      <c r="X1679" s="53">
        <v>0.53800000000000003</v>
      </c>
      <c r="Y1679" s="53">
        <v>18.899999999999999</v>
      </c>
      <c r="Z1679" s="11">
        <f t="shared" si="4510"/>
        <v>56.400000000000006</v>
      </c>
      <c r="AA1679" s="11">
        <f t="shared" si="4511"/>
        <v>0</v>
      </c>
      <c r="AB1679" s="53">
        <f t="shared" si="4512"/>
        <v>0.21193394595365989</v>
      </c>
      <c r="AC1679" s="63" t="s">
        <v>204</v>
      </c>
    </row>
    <row r="1680" spans="1:46">
      <c r="A1680" s="11">
        <v>1680</v>
      </c>
      <c r="B1680" s="57">
        <v>44938</v>
      </c>
      <c r="C1680" s="54">
        <v>0.61805555555555558</v>
      </c>
      <c r="D1680" s="53">
        <v>17.5</v>
      </c>
      <c r="E1680" s="53">
        <v>14</v>
      </c>
      <c r="F1680" s="53">
        <v>0</v>
      </c>
      <c r="G1680" s="53">
        <v>13.7</v>
      </c>
      <c r="H1680" s="53">
        <v>7.0000000000000007E-2</v>
      </c>
      <c r="I1680" s="53">
        <v>0.7</v>
      </c>
      <c r="J1680" s="53" t="s">
        <v>158</v>
      </c>
      <c r="K1680" s="53">
        <v>1.1000000000000001</v>
      </c>
      <c r="L1680" s="53" t="s">
        <v>160</v>
      </c>
      <c r="M1680" s="54">
        <v>0.61307870370370365</v>
      </c>
      <c r="N1680" s="53">
        <v>2</v>
      </c>
      <c r="O1680" s="53" t="s">
        <v>154</v>
      </c>
      <c r="P1680" s="54">
        <v>0.61178240740740741</v>
      </c>
      <c r="Q1680" s="53">
        <v>1.3</v>
      </c>
      <c r="R1680" s="53" t="s">
        <v>153</v>
      </c>
      <c r="S1680" s="53">
        <v>0.5</v>
      </c>
      <c r="T1680" s="53">
        <v>69.2</v>
      </c>
      <c r="U1680" s="53">
        <v>264</v>
      </c>
      <c r="V1680" s="53">
        <v>158931</v>
      </c>
      <c r="W1680" s="53">
        <v>265</v>
      </c>
      <c r="X1680" s="53">
        <v>0.53800000000000003</v>
      </c>
      <c r="Y1680" s="53">
        <v>18.88</v>
      </c>
      <c r="Z1680" s="11">
        <f t="shared" si="4510"/>
        <v>42.000000000000007</v>
      </c>
      <c r="AA1680" s="11">
        <f t="shared" si="4511"/>
        <v>0</v>
      </c>
      <c r="AB1680" s="53">
        <f t="shared" si="4512"/>
        <v>0.21193394595365989</v>
      </c>
      <c r="AC1680" s="63" t="s">
        <v>204</v>
      </c>
    </row>
    <row r="1681" spans="1:46">
      <c r="A1681" s="11">
        <v>1681</v>
      </c>
      <c r="B1681" s="57">
        <v>44938</v>
      </c>
      <c r="C1681" s="54">
        <v>0.625</v>
      </c>
      <c r="D1681" s="53">
        <v>17.399999999999999</v>
      </c>
      <c r="E1681" s="53">
        <v>14.1</v>
      </c>
      <c r="F1681" s="53">
        <v>0</v>
      </c>
      <c r="G1681" s="53">
        <v>13.5</v>
      </c>
      <c r="H1681" s="53">
        <v>6.3E-2</v>
      </c>
      <c r="I1681" s="53">
        <v>1.1000000000000001</v>
      </c>
      <c r="J1681" s="53" t="s">
        <v>160</v>
      </c>
      <c r="K1681" s="53">
        <v>1.1000000000000001</v>
      </c>
      <c r="L1681" s="53" t="s">
        <v>160</v>
      </c>
      <c r="M1681" s="54">
        <v>0.62482638888888886</v>
      </c>
      <c r="N1681" s="53">
        <v>1.8</v>
      </c>
      <c r="O1681" s="53" t="s">
        <v>161</v>
      </c>
      <c r="P1681" s="54">
        <v>0.6244791666666667</v>
      </c>
      <c r="Q1681" s="53">
        <v>1</v>
      </c>
      <c r="R1681" s="53" t="s">
        <v>160</v>
      </c>
      <c r="S1681" s="53">
        <v>0.3</v>
      </c>
      <c r="T1681" s="53">
        <v>69.900000000000006</v>
      </c>
      <c r="U1681" s="53">
        <v>239</v>
      </c>
      <c r="V1681" s="53">
        <v>143631</v>
      </c>
      <c r="W1681" s="53">
        <v>239</v>
      </c>
      <c r="X1681" s="53">
        <v>0.53800000000000003</v>
      </c>
      <c r="Y1681" s="53">
        <v>18.850000000000001</v>
      </c>
      <c r="Z1681" s="11">
        <f t="shared" si="4510"/>
        <v>37.799999999999997</v>
      </c>
      <c r="AA1681" s="11">
        <f t="shared" si="4511"/>
        <v>0</v>
      </c>
      <c r="AB1681" s="53">
        <f t="shared" si="4512"/>
        <v>0.21193394595365989</v>
      </c>
      <c r="AC1681" s="63" t="s">
        <v>204</v>
      </c>
      <c r="AE1681" s="11">
        <f t="shared" ref="AE1681" si="4529">SUM(F1681:F1686)</f>
        <v>0</v>
      </c>
      <c r="AF1681" s="11">
        <f t="shared" ref="AF1681" si="4530">AVERAGE(AB1681:AB1686)</f>
        <v>0.21176283301449561</v>
      </c>
      <c r="AG1681" s="11">
        <f t="shared" ref="AG1681" si="4531">AVERAGE(G1681:G1686)</f>
        <v>13.533333333333333</v>
      </c>
      <c r="AH1681" s="11" t="e">
        <f t="shared" ref="AH1681" si="4532">AVERAGE(AC1681:AC1686)</f>
        <v>#DIV/0!</v>
      </c>
      <c r="AI1681" s="11">
        <f t="shared" ref="AI1681" si="4533">AVERAGE(T1681:T1686)</f>
        <v>71.166666666666671</v>
      </c>
      <c r="AJ1681" s="11">
        <f t="shared" ref="AJ1681" si="4534">SUMIF(H1681:H1686,"&gt;0",H1681:H1686)</f>
        <v>0.33399999999999996</v>
      </c>
      <c r="AK1681" s="17">
        <f t="shared" ref="AK1681" si="4535">SUM(AA1681:AA1686)/60</f>
        <v>0</v>
      </c>
      <c r="AL1681" s="17">
        <f t="shared" ref="AL1681" si="4536">SUM(V1681:V1686)</f>
        <v>756596</v>
      </c>
      <c r="AM1681" s="17">
        <f t="shared" ref="AM1681" si="4537">AVERAGE(W1681:W1686)</f>
        <v>210.16666666666666</v>
      </c>
      <c r="AN1681" s="11">
        <f t="shared" ref="AN1681" si="4538">AVERAGE(I1681:I1686)</f>
        <v>1.05</v>
      </c>
      <c r="AO1681" s="11">
        <f t="shared" ref="AO1681" si="4539">MAX(K1681:K1686)</f>
        <v>1.6</v>
      </c>
      <c r="AP1681" s="13" t="str">
        <f t="shared" ref="AP1681" ca="1" si="4540">INDIRECT(ADDRESS(MATCH(AO1681,K1681:K1686,0)+A1681-1,12))</f>
        <v>W</v>
      </c>
      <c r="AQ1681" s="13">
        <f t="shared" ref="AQ1681" ca="1" si="4541">INDIRECT(ADDRESS(MATCH(AO1681,K1681:K1686,0)+A1681-1,13))</f>
        <v>0.65277777777777779</v>
      </c>
      <c r="AR1681" s="11">
        <f t="shared" ref="AR1681" si="4542">MAX(N1681:N1686)</f>
        <v>2.7</v>
      </c>
      <c r="AS1681" s="13" t="str">
        <f t="shared" ref="AS1681" ca="1" si="4543">INDIRECT(ADDRESS(MATCH(AR1681,N1681:N1686,0)+A1681-1,15))</f>
        <v>WNW</v>
      </c>
      <c r="AT1681" s="13">
        <f t="shared" ref="AT1681" ca="1" si="4544">INDIRECT(ADDRESS(MATCH(AR1681,N1681:N1686,0)+A1681-1,16))</f>
        <v>0.65055555555555555</v>
      </c>
    </row>
    <row r="1682" spans="1:46">
      <c r="A1682" s="11">
        <v>1682</v>
      </c>
      <c r="B1682" s="57">
        <v>44938</v>
      </c>
      <c r="C1682" s="54">
        <v>0.63194444444444442</v>
      </c>
      <c r="D1682" s="53">
        <v>17.100000000000001</v>
      </c>
      <c r="E1682" s="53">
        <v>14</v>
      </c>
      <c r="F1682" s="53">
        <v>0</v>
      </c>
      <c r="G1682" s="53">
        <v>13.6</v>
      </c>
      <c r="H1682" s="53">
        <v>0.06</v>
      </c>
      <c r="I1682" s="53">
        <v>0.8</v>
      </c>
      <c r="J1682" s="53" t="s">
        <v>161</v>
      </c>
      <c r="K1682" s="53">
        <v>1.1000000000000001</v>
      </c>
      <c r="L1682" s="53" t="s">
        <v>160</v>
      </c>
      <c r="M1682" s="54">
        <v>0.62648148148148153</v>
      </c>
      <c r="N1682" s="53">
        <v>1.6</v>
      </c>
      <c r="O1682" s="53" t="s">
        <v>160</v>
      </c>
      <c r="P1682" s="54">
        <v>0.63016203703703699</v>
      </c>
      <c r="Q1682" s="53">
        <v>1.4</v>
      </c>
      <c r="R1682" s="53" t="s">
        <v>161</v>
      </c>
      <c r="S1682" s="53">
        <v>0.4</v>
      </c>
      <c r="T1682" s="53">
        <v>71.7</v>
      </c>
      <c r="U1682" s="53">
        <v>246</v>
      </c>
      <c r="V1682" s="53">
        <v>137001</v>
      </c>
      <c r="W1682" s="53">
        <v>228</v>
      </c>
      <c r="X1682" s="53">
        <v>0.53800000000000003</v>
      </c>
      <c r="Y1682" s="53">
        <v>18.84</v>
      </c>
      <c r="Z1682" s="11">
        <f t="shared" si="4510"/>
        <v>36</v>
      </c>
      <c r="AA1682" s="11">
        <f t="shared" si="4511"/>
        <v>0</v>
      </c>
      <c r="AB1682" s="53">
        <f t="shared" si="4512"/>
        <v>0.21193394595365989</v>
      </c>
      <c r="AC1682" s="63" t="s">
        <v>204</v>
      </c>
    </row>
    <row r="1683" spans="1:46">
      <c r="A1683" s="11">
        <v>1683</v>
      </c>
      <c r="B1683" s="57">
        <v>44938</v>
      </c>
      <c r="C1683" s="54">
        <v>0.63888888888888895</v>
      </c>
      <c r="D1683" s="53">
        <v>17</v>
      </c>
      <c r="E1683" s="53">
        <v>14.1</v>
      </c>
      <c r="F1683" s="53">
        <v>0</v>
      </c>
      <c r="G1683" s="53">
        <v>13.7</v>
      </c>
      <c r="H1683" s="53">
        <v>7.5999999999999998E-2</v>
      </c>
      <c r="I1683" s="53">
        <v>0.8</v>
      </c>
      <c r="J1683" s="53" t="s">
        <v>161</v>
      </c>
      <c r="K1683" s="53">
        <v>1</v>
      </c>
      <c r="L1683" s="53" t="s">
        <v>161</v>
      </c>
      <c r="M1683" s="54">
        <v>0.63517361111111115</v>
      </c>
      <c r="N1683" s="53">
        <v>1.6</v>
      </c>
      <c r="O1683" s="53" t="s">
        <v>161</v>
      </c>
      <c r="P1683" s="54">
        <v>0.63295138888888891</v>
      </c>
      <c r="Q1683" s="53">
        <v>1.2</v>
      </c>
      <c r="R1683" s="53" t="s">
        <v>161</v>
      </c>
      <c r="S1683" s="53">
        <v>0.3</v>
      </c>
      <c r="T1683" s="53">
        <v>70.900000000000006</v>
      </c>
      <c r="U1683" s="53">
        <v>265</v>
      </c>
      <c r="V1683" s="53">
        <v>167178</v>
      </c>
      <c r="W1683" s="53">
        <v>279</v>
      </c>
      <c r="X1683" s="53">
        <v>0.53800000000000003</v>
      </c>
      <c r="Y1683" s="53">
        <v>18.84</v>
      </c>
      <c r="Z1683" s="11">
        <f t="shared" si="4510"/>
        <v>45.6</v>
      </c>
      <c r="AA1683" s="11">
        <f t="shared" si="4511"/>
        <v>0</v>
      </c>
      <c r="AB1683" s="53">
        <f t="shared" si="4512"/>
        <v>0.21193394595365989</v>
      </c>
      <c r="AC1683" s="63" t="s">
        <v>204</v>
      </c>
    </row>
    <row r="1684" spans="1:46">
      <c r="A1684" s="11">
        <v>1684</v>
      </c>
      <c r="B1684" s="57">
        <v>44938</v>
      </c>
      <c r="C1684" s="54">
        <v>0.64583333333333337</v>
      </c>
      <c r="D1684" s="53">
        <v>16.8</v>
      </c>
      <c r="E1684" s="53">
        <v>14.1</v>
      </c>
      <c r="F1684" s="53">
        <v>0</v>
      </c>
      <c r="G1684" s="53">
        <v>13.6</v>
      </c>
      <c r="H1684" s="53">
        <v>6.0999999999999999E-2</v>
      </c>
      <c r="I1684" s="53">
        <v>0.9</v>
      </c>
      <c r="J1684" s="53" t="s">
        <v>161</v>
      </c>
      <c r="K1684" s="53">
        <v>0.9</v>
      </c>
      <c r="L1684" s="53" t="s">
        <v>161</v>
      </c>
      <c r="M1684" s="54">
        <v>0.64547453703703705</v>
      </c>
      <c r="N1684" s="53">
        <v>1.5</v>
      </c>
      <c r="O1684" s="53" t="s">
        <v>161</v>
      </c>
      <c r="P1684" s="54">
        <v>0.6448032407407408</v>
      </c>
      <c r="Q1684" s="53">
        <v>1</v>
      </c>
      <c r="R1684" s="53" t="s">
        <v>158</v>
      </c>
      <c r="S1684" s="53">
        <v>0.2</v>
      </c>
      <c r="T1684" s="53">
        <v>71.5</v>
      </c>
      <c r="U1684" s="53">
        <v>167</v>
      </c>
      <c r="V1684" s="53">
        <v>135574</v>
      </c>
      <c r="W1684" s="53">
        <v>226</v>
      </c>
      <c r="X1684" s="53">
        <v>0.53800000000000003</v>
      </c>
      <c r="Y1684" s="53">
        <v>18.829999999999998</v>
      </c>
      <c r="Z1684" s="11">
        <f t="shared" si="4510"/>
        <v>36.599999999999994</v>
      </c>
      <c r="AA1684" s="11">
        <f t="shared" si="4511"/>
        <v>0</v>
      </c>
      <c r="AB1684" s="53">
        <f t="shared" si="4512"/>
        <v>0.21193394595365989</v>
      </c>
      <c r="AC1684" s="63" t="s">
        <v>204</v>
      </c>
    </row>
    <row r="1685" spans="1:46">
      <c r="A1685" s="11">
        <v>1685</v>
      </c>
      <c r="B1685" s="57">
        <v>44938</v>
      </c>
      <c r="C1685" s="54">
        <v>0.65277777777777779</v>
      </c>
      <c r="D1685" s="53">
        <v>16.600000000000001</v>
      </c>
      <c r="E1685" s="53">
        <v>14.1</v>
      </c>
      <c r="F1685" s="53">
        <v>0</v>
      </c>
      <c r="G1685" s="53">
        <v>13.6</v>
      </c>
      <c r="H1685" s="53">
        <v>3.7999999999999999E-2</v>
      </c>
      <c r="I1685" s="53">
        <v>1.6</v>
      </c>
      <c r="J1685" s="53" t="s">
        <v>154</v>
      </c>
      <c r="K1685" s="53">
        <v>1.6</v>
      </c>
      <c r="L1685" s="53" t="s">
        <v>154</v>
      </c>
      <c r="M1685" s="54">
        <v>0.65277777777777779</v>
      </c>
      <c r="N1685" s="53">
        <v>2.7</v>
      </c>
      <c r="O1685" s="53" t="s">
        <v>158</v>
      </c>
      <c r="P1685" s="54">
        <v>0.65055555555555555</v>
      </c>
      <c r="Q1685" s="53">
        <v>1.4</v>
      </c>
      <c r="R1685" s="53" t="s">
        <v>154</v>
      </c>
      <c r="S1685" s="53">
        <v>0.5</v>
      </c>
      <c r="T1685" s="53">
        <v>70.5</v>
      </c>
      <c r="U1685" s="53">
        <v>165</v>
      </c>
      <c r="V1685" s="53">
        <v>89843</v>
      </c>
      <c r="W1685" s="53">
        <v>150</v>
      </c>
      <c r="X1685" s="53">
        <v>0.53700000000000003</v>
      </c>
      <c r="Y1685" s="53">
        <v>18.8</v>
      </c>
      <c r="Z1685" s="11">
        <f t="shared" si="4510"/>
        <v>22.8</v>
      </c>
      <c r="AA1685" s="11">
        <f t="shared" si="4511"/>
        <v>0</v>
      </c>
      <c r="AB1685" s="53">
        <f t="shared" si="4512"/>
        <v>0.21142060713616698</v>
      </c>
      <c r="AC1685" s="63" t="s">
        <v>204</v>
      </c>
    </row>
    <row r="1686" spans="1:46">
      <c r="A1686" s="11">
        <v>1686</v>
      </c>
      <c r="B1686" s="57">
        <v>44938</v>
      </c>
      <c r="C1686" s="54">
        <v>0.65972222222222221</v>
      </c>
      <c r="D1686" s="53">
        <v>16.3</v>
      </c>
      <c r="E1686" s="53">
        <v>13.7</v>
      </c>
      <c r="F1686" s="53">
        <v>0</v>
      </c>
      <c r="G1686" s="53">
        <v>13.2</v>
      </c>
      <c r="H1686" s="53">
        <v>3.5999999999999997E-2</v>
      </c>
      <c r="I1686" s="53">
        <v>1.1000000000000001</v>
      </c>
      <c r="J1686" s="53" t="s">
        <v>161</v>
      </c>
      <c r="K1686" s="53">
        <v>1.6</v>
      </c>
      <c r="L1686" s="53" t="s">
        <v>154</v>
      </c>
      <c r="M1686" s="54">
        <v>0.65409722222222222</v>
      </c>
      <c r="N1686" s="53">
        <v>1.8</v>
      </c>
      <c r="O1686" s="53" t="s">
        <v>161</v>
      </c>
      <c r="P1686" s="54">
        <v>0.65399305555555554</v>
      </c>
      <c r="Q1686" s="53">
        <v>1</v>
      </c>
      <c r="R1686" s="53" t="s">
        <v>161</v>
      </c>
      <c r="S1686" s="53">
        <v>0.2</v>
      </c>
      <c r="T1686" s="53">
        <v>72.5</v>
      </c>
      <c r="U1686" s="53">
        <v>122</v>
      </c>
      <c r="V1686" s="53">
        <v>83369</v>
      </c>
      <c r="W1686" s="53">
        <v>139</v>
      </c>
      <c r="X1686" s="53">
        <v>0.53700000000000003</v>
      </c>
      <c r="Y1686" s="53">
        <v>18.63</v>
      </c>
      <c r="Z1686" s="11">
        <f t="shared" si="4510"/>
        <v>21.6</v>
      </c>
      <c r="AA1686" s="11">
        <f t="shared" si="4511"/>
        <v>0</v>
      </c>
      <c r="AB1686" s="53">
        <f t="shared" si="4512"/>
        <v>0.21142060713616698</v>
      </c>
      <c r="AC1686" s="63" t="s">
        <v>204</v>
      </c>
    </row>
    <row r="1687" spans="1:46">
      <c r="A1687" s="11">
        <v>1687</v>
      </c>
      <c r="B1687" s="57">
        <v>44938</v>
      </c>
      <c r="C1687" s="54">
        <v>0.66666666666666663</v>
      </c>
      <c r="D1687" s="53">
        <v>16</v>
      </c>
      <c r="E1687" s="53">
        <v>14.1</v>
      </c>
      <c r="F1687" s="53">
        <v>0</v>
      </c>
      <c r="G1687" s="53">
        <v>13.2</v>
      </c>
      <c r="H1687" s="53">
        <v>3.1E-2</v>
      </c>
      <c r="I1687" s="53">
        <v>0.9</v>
      </c>
      <c r="J1687" s="53" t="s">
        <v>156</v>
      </c>
      <c r="K1687" s="53">
        <v>1.1000000000000001</v>
      </c>
      <c r="L1687" s="53" t="s">
        <v>161</v>
      </c>
      <c r="M1687" s="54">
        <v>0.6601041666666666</v>
      </c>
      <c r="N1687" s="53">
        <v>1.7</v>
      </c>
      <c r="O1687" s="53" t="s">
        <v>153</v>
      </c>
      <c r="P1687" s="54">
        <v>0.66636574074074073</v>
      </c>
      <c r="Q1687" s="53">
        <v>1.1000000000000001</v>
      </c>
      <c r="R1687" s="53" t="s">
        <v>153</v>
      </c>
      <c r="S1687" s="53">
        <v>0.3</v>
      </c>
      <c r="T1687" s="53">
        <v>73.3</v>
      </c>
      <c r="U1687" s="53">
        <v>132</v>
      </c>
      <c r="V1687" s="53">
        <v>72285</v>
      </c>
      <c r="W1687" s="53">
        <v>120</v>
      </c>
      <c r="X1687" s="53">
        <v>0.53700000000000003</v>
      </c>
      <c r="Y1687" s="53">
        <v>18.920000000000002</v>
      </c>
      <c r="Z1687" s="11">
        <f t="shared" si="4510"/>
        <v>18.600000000000001</v>
      </c>
      <c r="AA1687" s="11">
        <f t="shared" si="4511"/>
        <v>0</v>
      </c>
      <c r="AB1687" s="53">
        <f t="shared" si="4512"/>
        <v>0.21142060713616698</v>
      </c>
      <c r="AC1687" s="63" t="s">
        <v>204</v>
      </c>
      <c r="AE1687" s="11">
        <f t="shared" ref="AE1687" si="4545">SUM(F1687:F1692)</f>
        <v>0</v>
      </c>
      <c r="AF1687" s="11">
        <f t="shared" ref="AF1687" si="4546">AVERAGE(AB1687:AB1692)</f>
        <v>0.21142060713616698</v>
      </c>
      <c r="AG1687" s="11">
        <f t="shared" ref="AG1687" si="4547">AVERAGE(G1687:G1692)</f>
        <v>12.866666666666667</v>
      </c>
      <c r="AH1687" s="11" t="e">
        <f t="shared" ref="AH1687" si="4548">AVERAGE(AC1687:AC1692)</f>
        <v>#DIV/0!</v>
      </c>
      <c r="AI1687" s="11">
        <f t="shared" ref="AI1687" si="4549">AVERAGE(T1687:T1692)</f>
        <v>75.033333333333317</v>
      </c>
      <c r="AJ1687" s="11">
        <f t="shared" ref="AJ1687" si="4550">SUMIF(H1687:H1692,"&gt;0",H1687:H1692)</f>
        <v>0.129</v>
      </c>
      <c r="AK1687" s="17">
        <f t="shared" ref="AK1687" si="4551">SUM(AA1687:AA1692)/60</f>
        <v>0</v>
      </c>
      <c r="AL1687" s="17">
        <f t="shared" ref="AL1687" si="4552">SUM(V1687:V1692)</f>
        <v>310287</v>
      </c>
      <c r="AM1687" s="17">
        <f t="shared" ref="AM1687" si="4553">AVERAGE(W1687:W1692)</f>
        <v>86</v>
      </c>
      <c r="AN1687" s="11">
        <f t="shared" ref="AN1687" si="4554">AVERAGE(I1687:I1692)</f>
        <v>0.48333333333333334</v>
      </c>
      <c r="AO1687" s="11">
        <f t="shared" ref="AO1687" si="4555">MAX(K1687:K1692)</f>
        <v>1.1000000000000001</v>
      </c>
      <c r="AP1687" s="13" t="str">
        <f t="shared" ref="AP1687" ca="1" si="4556">INDIRECT(ADDRESS(MATCH(AO1687,K1687:K1692,0)+A1687-1,12))</f>
        <v>WSW</v>
      </c>
      <c r="AQ1687" s="13">
        <f t="shared" ref="AQ1687" ca="1" si="4557">INDIRECT(ADDRESS(MATCH(AO1687,K1687:K1692,0)+A1687-1,13))</f>
        <v>0.6601041666666666</v>
      </c>
      <c r="AR1687" s="11">
        <f t="shared" ref="AR1687" si="4558">MAX(N1687:N1692)</f>
        <v>1.7</v>
      </c>
      <c r="AS1687" s="13" t="str">
        <f t="shared" ref="AS1687" ca="1" si="4559">INDIRECT(ADDRESS(MATCH(AR1687,N1687:N1692,0)+A1687-1,15))</f>
        <v>S</v>
      </c>
      <c r="AT1687" s="13">
        <f t="shared" ref="AT1687" ca="1" si="4560">INDIRECT(ADDRESS(MATCH(AR1687,N1687:N1692,0)+A1687-1,16))</f>
        <v>0.66636574074074073</v>
      </c>
    </row>
    <row r="1688" spans="1:46">
      <c r="A1688" s="11">
        <v>1688</v>
      </c>
      <c r="B1688" s="57">
        <v>44938</v>
      </c>
      <c r="C1688" s="54">
        <v>0.67361111111111116</v>
      </c>
      <c r="D1688" s="53">
        <v>15.7</v>
      </c>
      <c r="E1688" s="53">
        <v>14.1</v>
      </c>
      <c r="F1688" s="53">
        <v>0</v>
      </c>
      <c r="G1688" s="53">
        <v>13.2</v>
      </c>
      <c r="H1688" s="53">
        <v>4.1000000000000002E-2</v>
      </c>
      <c r="I1688" s="53">
        <v>0.8</v>
      </c>
      <c r="J1688" s="53" t="s">
        <v>153</v>
      </c>
      <c r="K1688" s="53">
        <v>1.1000000000000001</v>
      </c>
      <c r="L1688" s="53" t="s">
        <v>156</v>
      </c>
      <c r="M1688" s="54">
        <v>0.6694675925925927</v>
      </c>
      <c r="N1688" s="53">
        <v>1.4</v>
      </c>
      <c r="O1688" s="53" t="s">
        <v>153</v>
      </c>
      <c r="P1688" s="54">
        <v>0.66743055555555564</v>
      </c>
      <c r="Q1688" s="53">
        <v>0.8</v>
      </c>
      <c r="R1688" s="53" t="s">
        <v>153</v>
      </c>
      <c r="S1688" s="53">
        <v>0.3</v>
      </c>
      <c r="T1688" s="53">
        <v>73.3</v>
      </c>
      <c r="U1688" s="53">
        <v>148</v>
      </c>
      <c r="V1688" s="53">
        <v>90136</v>
      </c>
      <c r="W1688" s="53">
        <v>150</v>
      </c>
      <c r="X1688" s="53">
        <v>0.53700000000000003</v>
      </c>
      <c r="Y1688" s="53">
        <v>18.78</v>
      </c>
      <c r="Z1688" s="11">
        <f t="shared" si="4510"/>
        <v>24.6</v>
      </c>
      <c r="AA1688" s="11">
        <f t="shared" si="4511"/>
        <v>0</v>
      </c>
      <c r="AB1688" s="53">
        <f t="shared" si="4512"/>
        <v>0.21142060713616698</v>
      </c>
      <c r="AC1688" s="63" t="s">
        <v>204</v>
      </c>
    </row>
    <row r="1689" spans="1:46">
      <c r="A1689" s="11">
        <v>1689</v>
      </c>
      <c r="B1689" s="57">
        <v>44938</v>
      </c>
      <c r="C1689" s="54">
        <v>0.68055555555555547</v>
      </c>
      <c r="D1689" s="53">
        <v>15.4</v>
      </c>
      <c r="E1689" s="53">
        <v>13.3</v>
      </c>
      <c r="F1689" s="53">
        <v>0</v>
      </c>
      <c r="G1689" s="53">
        <v>13.3</v>
      </c>
      <c r="H1689" s="53">
        <v>2.9000000000000001E-2</v>
      </c>
      <c r="I1689" s="53">
        <v>0.3</v>
      </c>
      <c r="J1689" s="53" t="s">
        <v>151</v>
      </c>
      <c r="K1689" s="53">
        <v>0.8</v>
      </c>
      <c r="L1689" s="53" t="s">
        <v>153</v>
      </c>
      <c r="M1689" s="54">
        <v>0.67362268518518509</v>
      </c>
      <c r="N1689" s="53">
        <v>0.9</v>
      </c>
      <c r="O1689" s="53" t="s">
        <v>151</v>
      </c>
      <c r="P1689" s="54">
        <v>0.6758912037037037</v>
      </c>
      <c r="Q1689" s="53">
        <v>0</v>
      </c>
      <c r="R1689" s="53" t="s">
        <v>151</v>
      </c>
      <c r="S1689" s="53">
        <v>0.3</v>
      </c>
      <c r="T1689" s="53">
        <v>72.3</v>
      </c>
      <c r="U1689" s="53">
        <v>80</v>
      </c>
      <c r="V1689" s="53">
        <v>69243</v>
      </c>
      <c r="W1689" s="53">
        <v>115</v>
      </c>
      <c r="X1689" s="53">
        <v>0.53700000000000003</v>
      </c>
      <c r="Y1689" s="53">
        <v>18.48</v>
      </c>
      <c r="Z1689" s="11">
        <f t="shared" si="4510"/>
        <v>17.399999999999999</v>
      </c>
      <c r="AA1689" s="11">
        <f t="shared" si="4511"/>
        <v>0</v>
      </c>
      <c r="AB1689" s="53">
        <f t="shared" si="4512"/>
        <v>0.21142060713616698</v>
      </c>
      <c r="AC1689" s="63" t="s">
        <v>204</v>
      </c>
    </row>
    <row r="1690" spans="1:46">
      <c r="A1690" s="11">
        <v>1690</v>
      </c>
      <c r="B1690" s="57">
        <v>44938</v>
      </c>
      <c r="C1690" s="54">
        <v>0.6875</v>
      </c>
      <c r="D1690" s="53">
        <v>15</v>
      </c>
      <c r="E1690" s="53">
        <v>13.1</v>
      </c>
      <c r="F1690" s="53">
        <v>0</v>
      </c>
      <c r="G1690" s="53">
        <v>12.9</v>
      </c>
      <c r="H1690" s="53">
        <v>1.2999999999999999E-2</v>
      </c>
      <c r="I1690" s="53">
        <v>0</v>
      </c>
      <c r="J1690" s="53" t="s">
        <v>151</v>
      </c>
      <c r="K1690" s="53">
        <v>0.3</v>
      </c>
      <c r="L1690" s="53" t="s">
        <v>151</v>
      </c>
      <c r="M1690" s="54">
        <v>0.68056712962962962</v>
      </c>
      <c r="N1690" s="53">
        <v>0</v>
      </c>
      <c r="O1690" s="53" t="s">
        <v>151</v>
      </c>
      <c r="P1690" s="54">
        <v>0.68056712962962962</v>
      </c>
      <c r="Q1690" s="53">
        <v>0</v>
      </c>
      <c r="R1690" s="53" t="s">
        <v>151</v>
      </c>
      <c r="S1690" s="53">
        <v>0</v>
      </c>
      <c r="T1690" s="53">
        <v>74.2</v>
      </c>
      <c r="U1690" s="53">
        <v>49</v>
      </c>
      <c r="V1690" s="53">
        <v>37973</v>
      </c>
      <c r="W1690" s="53">
        <v>63</v>
      </c>
      <c r="X1690" s="53">
        <v>0.53700000000000003</v>
      </c>
      <c r="Y1690" s="53">
        <v>18.53</v>
      </c>
      <c r="Z1690" s="11">
        <f t="shared" si="4510"/>
        <v>7.8</v>
      </c>
      <c r="AA1690" s="11">
        <f t="shared" si="4511"/>
        <v>0</v>
      </c>
      <c r="AB1690" s="53">
        <f t="shared" si="4512"/>
        <v>0.21142060713616698</v>
      </c>
      <c r="AC1690" s="63" t="s">
        <v>204</v>
      </c>
    </row>
    <row r="1691" spans="1:46">
      <c r="A1691" s="11">
        <v>1691</v>
      </c>
      <c r="B1691" s="57">
        <v>44938</v>
      </c>
      <c r="C1691" s="54">
        <v>0.69444444444444453</v>
      </c>
      <c r="D1691" s="53">
        <v>14.6</v>
      </c>
      <c r="E1691" s="53">
        <v>13</v>
      </c>
      <c r="F1691" s="53">
        <v>0</v>
      </c>
      <c r="G1691" s="53">
        <v>12.3</v>
      </c>
      <c r="H1691" s="53">
        <v>8.0000000000000002E-3</v>
      </c>
      <c r="I1691" s="53">
        <v>0.5</v>
      </c>
      <c r="J1691" s="53" t="s">
        <v>153</v>
      </c>
      <c r="K1691" s="53">
        <v>0.5</v>
      </c>
      <c r="L1691" s="53" t="s">
        <v>153</v>
      </c>
      <c r="M1691" s="54">
        <v>0.69444444444444453</v>
      </c>
      <c r="N1691" s="53">
        <v>0.9</v>
      </c>
      <c r="O1691" s="53" t="s">
        <v>156</v>
      </c>
      <c r="P1691" s="54">
        <v>0.6937268518518519</v>
      </c>
      <c r="Q1691" s="53">
        <v>0.5</v>
      </c>
      <c r="R1691" s="53" t="s">
        <v>156</v>
      </c>
      <c r="S1691" s="53">
        <v>0.3</v>
      </c>
      <c r="T1691" s="53">
        <v>78.099999999999994</v>
      </c>
      <c r="U1691" s="53">
        <v>32</v>
      </c>
      <c r="V1691" s="53">
        <v>24101</v>
      </c>
      <c r="W1691" s="53">
        <v>40</v>
      </c>
      <c r="X1691" s="53">
        <v>0.53700000000000003</v>
      </c>
      <c r="Y1691" s="53">
        <v>18.510000000000002</v>
      </c>
      <c r="Z1691" s="11">
        <f t="shared" si="4510"/>
        <v>4.8000000000000007</v>
      </c>
      <c r="AA1691" s="11">
        <f t="shared" si="4511"/>
        <v>0</v>
      </c>
      <c r="AB1691" s="53">
        <f t="shared" si="4512"/>
        <v>0.21142060713616698</v>
      </c>
      <c r="AC1691" s="63" t="s">
        <v>204</v>
      </c>
    </row>
    <row r="1692" spans="1:46">
      <c r="A1692" s="11">
        <v>1692</v>
      </c>
      <c r="B1692" s="57">
        <v>44938</v>
      </c>
      <c r="C1692" s="54">
        <v>0.70138888888888884</v>
      </c>
      <c r="D1692" s="53">
        <v>14.2</v>
      </c>
      <c r="E1692" s="53">
        <v>13</v>
      </c>
      <c r="F1692" s="53">
        <v>0</v>
      </c>
      <c r="G1692" s="53">
        <v>12.3</v>
      </c>
      <c r="H1692" s="53">
        <v>7.0000000000000001E-3</v>
      </c>
      <c r="I1692" s="53">
        <v>0.4</v>
      </c>
      <c r="J1692" s="53" t="s">
        <v>153</v>
      </c>
      <c r="K1692" s="53">
        <v>0.6</v>
      </c>
      <c r="L1692" s="53" t="s">
        <v>156</v>
      </c>
      <c r="M1692" s="54">
        <v>0.69697916666666659</v>
      </c>
      <c r="N1692" s="53">
        <v>0.8</v>
      </c>
      <c r="O1692" s="53" t="s">
        <v>156</v>
      </c>
      <c r="P1692" s="54">
        <v>0.69493055555555561</v>
      </c>
      <c r="Q1692" s="53">
        <v>0.4</v>
      </c>
      <c r="R1692" s="53" t="s">
        <v>151</v>
      </c>
      <c r="S1692" s="53">
        <v>0.2</v>
      </c>
      <c r="T1692" s="53">
        <v>79</v>
      </c>
      <c r="U1692" s="53">
        <v>24</v>
      </c>
      <c r="V1692" s="53">
        <v>16549</v>
      </c>
      <c r="W1692" s="53">
        <v>28</v>
      </c>
      <c r="X1692" s="53">
        <v>0.53700000000000003</v>
      </c>
      <c r="Y1692" s="53">
        <v>18.510000000000002</v>
      </c>
      <c r="Z1692" s="11">
        <f t="shared" si="4510"/>
        <v>4.2</v>
      </c>
      <c r="AA1692" s="11">
        <f t="shared" si="4511"/>
        <v>0</v>
      </c>
      <c r="AB1692" s="53">
        <f t="shared" si="4512"/>
        <v>0.21142060713616698</v>
      </c>
      <c r="AC1692" s="63" t="s">
        <v>204</v>
      </c>
    </row>
    <row r="1693" spans="1:46">
      <c r="A1693" s="11">
        <v>1693</v>
      </c>
      <c r="B1693" s="57">
        <v>44938</v>
      </c>
      <c r="C1693" s="54">
        <v>0.70833333333333337</v>
      </c>
      <c r="D1693" s="53">
        <v>13.8</v>
      </c>
      <c r="E1693" s="53">
        <v>13</v>
      </c>
      <c r="F1693" s="53">
        <v>0</v>
      </c>
      <c r="G1693" s="53">
        <v>12.3</v>
      </c>
      <c r="H1693" s="53">
        <v>4.0000000000000001E-3</v>
      </c>
      <c r="I1693" s="53">
        <v>0.6</v>
      </c>
      <c r="J1693" s="53" t="s">
        <v>151</v>
      </c>
      <c r="K1693" s="53">
        <v>0.6</v>
      </c>
      <c r="L1693" s="53" t="s">
        <v>151</v>
      </c>
      <c r="M1693" s="54">
        <v>0.70833333333333337</v>
      </c>
      <c r="N1693" s="53">
        <v>0.9</v>
      </c>
      <c r="O1693" s="53" t="s">
        <v>151</v>
      </c>
      <c r="P1693" s="54">
        <v>0.70583333333333342</v>
      </c>
      <c r="Q1693" s="53">
        <v>0.5</v>
      </c>
      <c r="R1693" s="53" t="s">
        <v>151</v>
      </c>
      <c r="S1693" s="53">
        <v>0.1</v>
      </c>
      <c r="T1693" s="53">
        <v>78.5</v>
      </c>
      <c r="U1693" s="53">
        <v>12</v>
      </c>
      <c r="V1693" s="53">
        <v>10240</v>
      </c>
      <c r="W1693" s="53">
        <v>17</v>
      </c>
      <c r="X1693" s="53">
        <v>0.53700000000000003</v>
      </c>
      <c r="Y1693" s="53">
        <v>18.5</v>
      </c>
      <c r="Z1693" s="11">
        <f t="shared" si="4510"/>
        <v>2.4000000000000004</v>
      </c>
      <c r="AA1693" s="11">
        <f t="shared" si="4511"/>
        <v>0</v>
      </c>
      <c r="AB1693" s="53">
        <f t="shared" si="4512"/>
        <v>0.21142060713616698</v>
      </c>
      <c r="AC1693" s="63" t="s">
        <v>204</v>
      </c>
      <c r="AE1693" s="11">
        <f t="shared" ref="AE1693" si="4561">SUM(F1693:F1698)</f>
        <v>0</v>
      </c>
      <c r="AF1693" s="11">
        <f t="shared" ref="AF1693" si="4562">AVERAGE(AB1693:AB1698)</f>
        <v>0.21142060713616698</v>
      </c>
      <c r="AG1693" s="11">
        <f t="shared" ref="AG1693" si="4563">AVERAGE(G1693:G1698)</f>
        <v>12.049999999999999</v>
      </c>
      <c r="AH1693" s="11" t="e">
        <f t="shared" ref="AH1693" si="4564">AVERAGE(AC1693:AC1698)</f>
        <v>#DIV/0!</v>
      </c>
      <c r="AI1693" s="11">
        <f t="shared" ref="AI1693" si="4565">AVERAGE(T1693:T1698)</f>
        <v>79.566666666666663</v>
      </c>
      <c r="AJ1693" s="11">
        <f t="shared" ref="AJ1693" si="4566">SUMIF(H1693:H1698,"&gt;0",H1693:H1698)</f>
        <v>5.0000000000000001E-3</v>
      </c>
      <c r="AK1693" s="17">
        <f t="shared" ref="AK1693" si="4567">SUM(AA1693:AA1698)/60</f>
        <v>0</v>
      </c>
      <c r="AL1693" s="17">
        <f t="shared" ref="AL1693" si="4568">SUM(V1693:V1698)</f>
        <v>16180</v>
      </c>
      <c r="AM1693" s="17">
        <f t="shared" ref="AM1693" si="4569">AVERAGE(W1693:W1698)</f>
        <v>4.5</v>
      </c>
      <c r="AN1693" s="11">
        <f t="shared" ref="AN1693" si="4570">AVERAGE(I1693:I1698)</f>
        <v>0.91666666666666663</v>
      </c>
      <c r="AO1693" s="11">
        <f t="shared" ref="AO1693" si="4571">MAX(K1693:K1698)</f>
        <v>1.4</v>
      </c>
      <c r="AP1693" s="13" t="str">
        <f t="shared" ref="AP1693" ca="1" si="4572">INDIRECT(ADDRESS(MATCH(AO1693,K1693:K1698,0)+A1693-1,12))</f>
        <v>E</v>
      </c>
      <c r="AQ1693" s="13">
        <f t="shared" ref="AQ1693" ca="1" si="4573">INDIRECT(ADDRESS(MATCH(AO1693,K1693:K1698,0)+A1693-1,13))</f>
        <v>0.74111111111111105</v>
      </c>
      <c r="AR1693" s="11">
        <f t="shared" ref="AR1693" si="4574">MAX(N1693:N1698)</f>
        <v>2.4</v>
      </c>
      <c r="AS1693" s="13" t="str">
        <f t="shared" ref="AS1693" ca="1" si="4575">INDIRECT(ADDRESS(MATCH(AR1693,N1693:N1698,0)+A1693-1,15))</f>
        <v>E</v>
      </c>
      <c r="AT1693" s="13">
        <f t="shared" ref="AT1693" ca="1" si="4576">INDIRECT(ADDRESS(MATCH(AR1693,N1693:N1698,0)+A1693-1,16))</f>
        <v>0.73922453703703705</v>
      </c>
    </row>
    <row r="1694" spans="1:46">
      <c r="A1694" s="11">
        <v>1694</v>
      </c>
      <c r="B1694" s="57">
        <v>44938</v>
      </c>
      <c r="C1694" s="54">
        <v>0.71527777777777779</v>
      </c>
      <c r="D1694" s="53">
        <v>13.5</v>
      </c>
      <c r="E1694" s="53">
        <v>13</v>
      </c>
      <c r="F1694" s="53">
        <v>0</v>
      </c>
      <c r="G1694" s="53">
        <v>12.3</v>
      </c>
      <c r="H1694" s="53">
        <v>1E-3</v>
      </c>
      <c r="I1694" s="53">
        <v>0.8</v>
      </c>
      <c r="J1694" s="53" t="s">
        <v>150</v>
      </c>
      <c r="K1694" s="53">
        <v>0.8</v>
      </c>
      <c r="L1694" s="53" t="s">
        <v>150</v>
      </c>
      <c r="M1694" s="54">
        <v>0.71527777777777779</v>
      </c>
      <c r="N1694" s="53">
        <v>1.5</v>
      </c>
      <c r="O1694" s="53" t="s">
        <v>152</v>
      </c>
      <c r="P1694" s="54">
        <v>0.71475694444444438</v>
      </c>
      <c r="Q1694" s="53">
        <v>1.4</v>
      </c>
      <c r="R1694" s="53" t="s">
        <v>152</v>
      </c>
      <c r="S1694" s="53">
        <v>0.3</v>
      </c>
      <c r="T1694" s="53">
        <v>78.599999999999994</v>
      </c>
      <c r="U1694" s="53">
        <v>3</v>
      </c>
      <c r="V1694" s="53">
        <v>3832</v>
      </c>
      <c r="W1694" s="53">
        <v>6</v>
      </c>
      <c r="X1694" s="53">
        <v>0.53700000000000003</v>
      </c>
      <c r="Y1694" s="53">
        <v>18.48</v>
      </c>
      <c r="Z1694" s="11">
        <f t="shared" si="4510"/>
        <v>0.60000000000000009</v>
      </c>
      <c r="AA1694" s="11">
        <f t="shared" si="4511"/>
        <v>0</v>
      </c>
      <c r="AB1694" s="53">
        <f t="shared" si="4512"/>
        <v>0.21142060713616698</v>
      </c>
      <c r="AC1694" s="63" t="s">
        <v>204</v>
      </c>
    </row>
    <row r="1695" spans="1:46">
      <c r="A1695" s="11">
        <v>1695</v>
      </c>
      <c r="B1695" s="57">
        <v>44938</v>
      </c>
      <c r="C1695" s="54">
        <v>0.72222222222222221</v>
      </c>
      <c r="D1695" s="53">
        <v>13.3</v>
      </c>
      <c r="E1695" s="53">
        <v>12.9</v>
      </c>
      <c r="F1695" s="53">
        <v>0</v>
      </c>
      <c r="G1695" s="53">
        <v>12.4</v>
      </c>
      <c r="H1695" s="53">
        <v>0</v>
      </c>
      <c r="I1695" s="53">
        <v>0.8</v>
      </c>
      <c r="J1695" s="53" t="s">
        <v>152</v>
      </c>
      <c r="K1695" s="53">
        <v>1.1000000000000001</v>
      </c>
      <c r="L1695" s="53" t="s">
        <v>152</v>
      </c>
      <c r="M1695" s="54">
        <v>0.71856481481481482</v>
      </c>
      <c r="N1695" s="53">
        <v>1.7</v>
      </c>
      <c r="O1695" s="53" t="s">
        <v>152</v>
      </c>
      <c r="P1695" s="54">
        <v>0.71619212962962964</v>
      </c>
      <c r="Q1695" s="53">
        <v>0.4</v>
      </c>
      <c r="R1695" s="53" t="s">
        <v>148</v>
      </c>
      <c r="S1695" s="53">
        <v>0.4</v>
      </c>
      <c r="T1695" s="53">
        <v>77.8</v>
      </c>
      <c r="U1695" s="53">
        <v>0</v>
      </c>
      <c r="V1695" s="53">
        <v>1579</v>
      </c>
      <c r="W1695" s="53">
        <v>3</v>
      </c>
      <c r="X1695" s="53">
        <v>0.53700000000000003</v>
      </c>
      <c r="Y1695" s="53">
        <v>18.46</v>
      </c>
      <c r="Z1695" s="11">
        <f t="shared" si="4510"/>
        <v>0</v>
      </c>
      <c r="AA1695" s="11">
        <f t="shared" si="4511"/>
        <v>0</v>
      </c>
      <c r="AB1695" s="53">
        <f t="shared" si="4512"/>
        <v>0.21142060713616698</v>
      </c>
      <c r="AC1695" s="63" t="s">
        <v>204</v>
      </c>
    </row>
    <row r="1696" spans="1:46">
      <c r="A1696" s="11">
        <v>1696</v>
      </c>
      <c r="B1696" s="57">
        <v>44938</v>
      </c>
      <c r="C1696" s="54">
        <v>0.72916666666666663</v>
      </c>
      <c r="D1696" s="53">
        <v>13</v>
      </c>
      <c r="E1696" s="53">
        <v>12.9</v>
      </c>
      <c r="F1696" s="53">
        <v>0</v>
      </c>
      <c r="G1696" s="53">
        <v>11.8</v>
      </c>
      <c r="H1696" s="53">
        <v>-1E-3</v>
      </c>
      <c r="I1696" s="53">
        <v>0.7</v>
      </c>
      <c r="J1696" s="53" t="s">
        <v>152</v>
      </c>
      <c r="K1696" s="53">
        <v>0.8</v>
      </c>
      <c r="L1696" s="53" t="s">
        <v>152</v>
      </c>
      <c r="M1696" s="54">
        <v>0.72223379629629625</v>
      </c>
      <c r="N1696" s="53">
        <v>1.2</v>
      </c>
      <c r="O1696" s="53" t="s">
        <v>152</v>
      </c>
      <c r="P1696" s="54">
        <v>0.72694444444444439</v>
      </c>
      <c r="Q1696" s="53">
        <v>0.5</v>
      </c>
      <c r="R1696" s="53" t="s">
        <v>148</v>
      </c>
      <c r="S1696" s="53">
        <v>0.2</v>
      </c>
      <c r="T1696" s="53">
        <v>80.7</v>
      </c>
      <c r="U1696" s="53">
        <v>0</v>
      </c>
      <c r="V1696" s="53">
        <v>341</v>
      </c>
      <c r="W1696" s="53">
        <v>1</v>
      </c>
      <c r="X1696" s="53">
        <v>0.53700000000000003</v>
      </c>
      <c r="Y1696" s="53">
        <v>18.47</v>
      </c>
      <c r="Z1696" s="11">
        <f t="shared" si="4510"/>
        <v>-0.60000000000000009</v>
      </c>
      <c r="AA1696" s="11">
        <f t="shared" si="4511"/>
        <v>0</v>
      </c>
      <c r="AB1696" s="53">
        <f t="shared" si="4512"/>
        <v>0.21142060713616698</v>
      </c>
      <c r="AC1696" s="63" t="s">
        <v>204</v>
      </c>
    </row>
    <row r="1697" spans="1:46">
      <c r="A1697" s="11">
        <v>1697</v>
      </c>
      <c r="B1697" s="57">
        <v>44938</v>
      </c>
      <c r="C1697" s="54">
        <v>0.73611111111111116</v>
      </c>
      <c r="D1697" s="53">
        <v>12.7</v>
      </c>
      <c r="E1697" s="53">
        <v>12.9</v>
      </c>
      <c r="F1697" s="53">
        <v>0</v>
      </c>
      <c r="G1697" s="53">
        <v>11.7</v>
      </c>
      <c r="H1697" s="53">
        <v>-1E-3</v>
      </c>
      <c r="I1697" s="53">
        <v>1.2</v>
      </c>
      <c r="J1697" s="53" t="s">
        <v>152</v>
      </c>
      <c r="K1697" s="53">
        <v>1.2</v>
      </c>
      <c r="L1697" s="53" t="s">
        <v>152</v>
      </c>
      <c r="M1697" s="54">
        <v>0.73611111111111116</v>
      </c>
      <c r="N1697" s="53">
        <v>2.1</v>
      </c>
      <c r="O1697" s="53" t="s">
        <v>152</v>
      </c>
      <c r="P1697" s="54">
        <v>0.73097222222222225</v>
      </c>
      <c r="Q1697" s="53">
        <v>1.2</v>
      </c>
      <c r="R1697" s="53" t="s">
        <v>152</v>
      </c>
      <c r="S1697" s="53">
        <v>0.3</v>
      </c>
      <c r="T1697" s="53">
        <v>81.3</v>
      </c>
      <c r="U1697" s="53">
        <v>0</v>
      </c>
      <c r="V1697" s="53">
        <v>101</v>
      </c>
      <c r="W1697" s="53">
        <v>0</v>
      </c>
      <c r="X1697" s="53">
        <v>0.53700000000000003</v>
      </c>
      <c r="Y1697" s="53">
        <v>18.46</v>
      </c>
      <c r="Z1697" s="11">
        <f t="shared" si="4510"/>
        <v>-0.60000000000000009</v>
      </c>
      <c r="AA1697" s="11">
        <f t="shared" si="4511"/>
        <v>0</v>
      </c>
      <c r="AB1697" s="53">
        <f t="shared" si="4512"/>
        <v>0.21142060713616698</v>
      </c>
      <c r="AC1697" s="63" t="s">
        <v>204</v>
      </c>
    </row>
    <row r="1698" spans="1:46">
      <c r="A1698" s="11">
        <v>1698</v>
      </c>
      <c r="B1698" s="57">
        <v>44938</v>
      </c>
      <c r="C1698" s="54">
        <v>0.74305555555555547</v>
      </c>
      <c r="D1698" s="53">
        <v>12.5</v>
      </c>
      <c r="E1698" s="53">
        <v>12.9</v>
      </c>
      <c r="F1698" s="53">
        <v>0</v>
      </c>
      <c r="G1698" s="53">
        <v>11.8</v>
      </c>
      <c r="H1698" s="53">
        <v>-1E-3</v>
      </c>
      <c r="I1698" s="53">
        <v>1.4</v>
      </c>
      <c r="J1698" s="53" t="s">
        <v>152</v>
      </c>
      <c r="K1698" s="53">
        <v>1.4</v>
      </c>
      <c r="L1698" s="53" t="s">
        <v>152</v>
      </c>
      <c r="M1698" s="54">
        <v>0.74111111111111105</v>
      </c>
      <c r="N1698" s="53">
        <v>2.4</v>
      </c>
      <c r="O1698" s="53" t="s">
        <v>152</v>
      </c>
      <c r="P1698" s="54">
        <v>0.73922453703703705</v>
      </c>
      <c r="Q1698" s="53">
        <v>1</v>
      </c>
      <c r="R1698" s="53" t="s">
        <v>152</v>
      </c>
      <c r="S1698" s="53">
        <v>0.3</v>
      </c>
      <c r="T1698" s="53">
        <v>80.5</v>
      </c>
      <c r="U1698" s="53">
        <v>0</v>
      </c>
      <c r="V1698" s="53">
        <v>87</v>
      </c>
      <c r="W1698" s="53">
        <v>0</v>
      </c>
      <c r="X1698" s="53">
        <v>0.53700000000000003</v>
      </c>
      <c r="Y1698" s="53">
        <v>18.440000000000001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0.21142060713616698</v>
      </c>
      <c r="AC1698" s="63" t="s">
        <v>204</v>
      </c>
    </row>
    <row r="1699" spans="1:46">
      <c r="A1699" s="11">
        <v>1699</v>
      </c>
      <c r="B1699" s="57">
        <v>44938</v>
      </c>
      <c r="C1699" s="54">
        <v>0.75</v>
      </c>
      <c r="D1699" s="53">
        <v>12.3</v>
      </c>
      <c r="E1699" s="53">
        <v>12.9</v>
      </c>
      <c r="F1699" s="53">
        <v>0</v>
      </c>
      <c r="G1699" s="53">
        <v>11.5</v>
      </c>
      <c r="H1699" s="53">
        <v>-1E-3</v>
      </c>
      <c r="I1699" s="53">
        <v>0.5</v>
      </c>
      <c r="J1699" s="53" t="s">
        <v>148</v>
      </c>
      <c r="K1699" s="53">
        <v>1.4</v>
      </c>
      <c r="L1699" s="53" t="s">
        <v>152</v>
      </c>
      <c r="M1699" s="54">
        <v>0.74306712962962962</v>
      </c>
      <c r="N1699" s="53">
        <v>1.5</v>
      </c>
      <c r="O1699" s="53" t="s">
        <v>152</v>
      </c>
      <c r="P1699" s="54">
        <v>0.74466435185185187</v>
      </c>
      <c r="Q1699" s="53">
        <v>0</v>
      </c>
      <c r="R1699" s="53" t="s">
        <v>148</v>
      </c>
      <c r="S1699" s="53">
        <v>0.5</v>
      </c>
      <c r="T1699" s="53">
        <v>82</v>
      </c>
      <c r="U1699" s="53">
        <v>1</v>
      </c>
      <c r="V1699" s="53">
        <v>77</v>
      </c>
      <c r="W1699" s="53">
        <v>0</v>
      </c>
      <c r="X1699" s="53">
        <v>0.53700000000000003</v>
      </c>
      <c r="Y1699" s="53">
        <v>18.440000000000001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0.21142060713616698</v>
      </c>
      <c r="AC1699" s="63" t="s">
        <v>204</v>
      </c>
      <c r="AE1699" s="11">
        <f t="shared" ref="AE1699" si="4577">SUM(F1699:F1704)</f>
        <v>0</v>
      </c>
      <c r="AF1699" s="11">
        <f t="shared" ref="AF1699" si="4578">AVERAGE(AB1699:AB1704)</f>
        <v>0.21142060713616698</v>
      </c>
      <c r="AG1699" s="11">
        <f t="shared" ref="AG1699" si="4579">AVERAGE(G1699:G1704)</f>
        <v>11.133333333333333</v>
      </c>
      <c r="AH1699" s="11" t="e">
        <f t="shared" ref="AH1699" si="4580">AVERAGE(AC1699:AC1704)</f>
        <v>#DIV/0!</v>
      </c>
      <c r="AI1699" s="11">
        <f t="shared" ref="AI1699" si="4581">AVERAGE(T1699:T1704)</f>
        <v>83.86666666666666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530</v>
      </c>
      <c r="AM1699" s="17">
        <f t="shared" ref="AM1699" si="4585">AVERAGE(W1699:W1704)</f>
        <v>0</v>
      </c>
      <c r="AN1699" s="11">
        <f t="shared" ref="AN1699" si="4586">AVERAGE(I1699:I1704)</f>
        <v>0.46666666666666662</v>
      </c>
      <c r="AO1699" s="11">
        <f t="shared" ref="AO1699" si="4587">MAX(K1699:K1704)</f>
        <v>1.4</v>
      </c>
      <c r="AP1699" s="13" t="str">
        <f t="shared" ref="AP1699" ca="1" si="4588">INDIRECT(ADDRESS(MATCH(AO1699,K1699:K1704,0)+A1699-1,12))</f>
        <v>E</v>
      </c>
      <c r="AQ1699" s="13">
        <f t="shared" ref="AQ1699" ca="1" si="4589">INDIRECT(ADDRESS(MATCH(AO1699,K1699:K1704,0)+A1699-1,13))</f>
        <v>0.74306712962962962</v>
      </c>
      <c r="AR1699" s="11">
        <f t="shared" ref="AR1699" si="4590">MAX(N1699:N1704)</f>
        <v>1.7</v>
      </c>
      <c r="AS1699" s="13" t="str">
        <f t="shared" ref="AS1699" ca="1" si="4591">INDIRECT(ADDRESS(MATCH(AR1699,N1699:N1704,0)+A1699-1,15))</f>
        <v>NE</v>
      </c>
      <c r="AT1699" s="13">
        <f t="shared" ref="AT1699" ca="1" si="4592">INDIRECT(ADDRESS(MATCH(AR1699,N1699:N1704,0)+A1699-1,16))</f>
        <v>0.78195601851851848</v>
      </c>
    </row>
    <row r="1700" spans="1:46">
      <c r="A1700" s="11">
        <v>1700</v>
      </c>
      <c r="B1700" s="57">
        <v>44938</v>
      </c>
      <c r="C1700" s="54">
        <v>0.75694444444444453</v>
      </c>
      <c r="D1700" s="53">
        <v>12</v>
      </c>
      <c r="E1700" s="53">
        <v>12.9</v>
      </c>
      <c r="F1700" s="53">
        <v>0</v>
      </c>
      <c r="G1700" s="53">
        <v>10.9</v>
      </c>
      <c r="H1700" s="53">
        <v>-1E-3</v>
      </c>
      <c r="I1700" s="53">
        <v>0.5</v>
      </c>
      <c r="J1700" s="53" t="s">
        <v>159</v>
      </c>
      <c r="K1700" s="53">
        <v>0.5</v>
      </c>
      <c r="L1700" s="53" t="s">
        <v>159</v>
      </c>
      <c r="M1700" s="54">
        <v>0.75694444444444453</v>
      </c>
      <c r="N1700" s="53">
        <v>1.4</v>
      </c>
      <c r="O1700" s="53" t="s">
        <v>160</v>
      </c>
      <c r="P1700" s="54">
        <v>0.75585648148148143</v>
      </c>
      <c r="Q1700" s="53">
        <v>1</v>
      </c>
      <c r="R1700" s="53" t="s">
        <v>156</v>
      </c>
      <c r="S1700" s="53">
        <v>0.5</v>
      </c>
      <c r="T1700" s="53">
        <v>85</v>
      </c>
      <c r="U1700" s="53">
        <v>1</v>
      </c>
      <c r="V1700" s="53">
        <v>84</v>
      </c>
      <c r="W1700" s="53">
        <v>0</v>
      </c>
      <c r="X1700" s="53">
        <v>0.53700000000000003</v>
      </c>
      <c r="Y1700" s="53">
        <v>18.420000000000002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0.21142060713616698</v>
      </c>
      <c r="AC1700" s="63" t="s">
        <v>204</v>
      </c>
    </row>
    <row r="1701" spans="1:46">
      <c r="A1701" s="11">
        <v>1701</v>
      </c>
      <c r="B1701" s="57">
        <v>44938</v>
      </c>
      <c r="C1701" s="54">
        <v>0.76388888888888884</v>
      </c>
      <c r="D1701" s="53">
        <v>11.8</v>
      </c>
      <c r="E1701" s="53">
        <v>12.9</v>
      </c>
      <c r="F1701" s="53">
        <v>0</v>
      </c>
      <c r="G1701" s="53">
        <v>11</v>
      </c>
      <c r="H1701" s="53">
        <v>-1E-3</v>
      </c>
      <c r="I1701" s="53">
        <v>0.3</v>
      </c>
      <c r="J1701" s="53" t="s">
        <v>159</v>
      </c>
      <c r="K1701" s="53">
        <v>0.7</v>
      </c>
      <c r="L1701" s="53" t="s">
        <v>153</v>
      </c>
      <c r="M1701" s="54">
        <v>0.7611458333333333</v>
      </c>
      <c r="N1701" s="53">
        <v>1</v>
      </c>
      <c r="O1701" s="53" t="s">
        <v>156</v>
      </c>
      <c r="P1701" s="54">
        <v>0.75715277777777779</v>
      </c>
      <c r="Q1701" s="53">
        <v>0</v>
      </c>
      <c r="R1701" s="53" t="s">
        <v>159</v>
      </c>
      <c r="S1701" s="53">
        <v>0.3</v>
      </c>
      <c r="T1701" s="53">
        <v>85.1</v>
      </c>
      <c r="U1701" s="53">
        <v>1</v>
      </c>
      <c r="V1701" s="53">
        <v>85</v>
      </c>
      <c r="W1701" s="53">
        <v>0</v>
      </c>
      <c r="X1701" s="53">
        <v>0.53700000000000003</v>
      </c>
      <c r="Y1701" s="53">
        <v>18.41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0.21142060713616698</v>
      </c>
      <c r="AC1701" s="63" t="s">
        <v>204</v>
      </c>
    </row>
    <row r="1702" spans="1:46">
      <c r="A1702" s="11">
        <v>1702</v>
      </c>
      <c r="B1702" s="57">
        <v>44938</v>
      </c>
      <c r="C1702" s="54">
        <v>0.77083333333333337</v>
      </c>
      <c r="D1702" s="53">
        <v>11.5</v>
      </c>
      <c r="E1702" s="53">
        <v>12.9</v>
      </c>
      <c r="F1702" s="53">
        <v>0</v>
      </c>
      <c r="G1702" s="53">
        <v>10.9</v>
      </c>
      <c r="H1702" s="53">
        <v>-1E-3</v>
      </c>
      <c r="I1702" s="53">
        <v>0.1</v>
      </c>
      <c r="J1702" s="53" t="s">
        <v>151</v>
      </c>
      <c r="K1702" s="53">
        <v>0.3</v>
      </c>
      <c r="L1702" s="53" t="s">
        <v>159</v>
      </c>
      <c r="M1702" s="54">
        <v>0.76390046296296299</v>
      </c>
      <c r="N1702" s="53">
        <v>0.6</v>
      </c>
      <c r="O1702" s="53" t="s">
        <v>150</v>
      </c>
      <c r="P1702" s="54">
        <v>0.76708333333333334</v>
      </c>
      <c r="Q1702" s="53">
        <v>0.4</v>
      </c>
      <c r="R1702" s="53" t="s">
        <v>151</v>
      </c>
      <c r="S1702" s="53">
        <v>0.2</v>
      </c>
      <c r="T1702" s="53">
        <v>84.9</v>
      </c>
      <c r="U1702" s="53">
        <v>0</v>
      </c>
      <c r="V1702" s="53">
        <v>86</v>
      </c>
      <c r="W1702" s="53">
        <v>0</v>
      </c>
      <c r="X1702" s="53">
        <v>0.53700000000000003</v>
      </c>
      <c r="Y1702" s="53">
        <v>18.39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0.21142060713616698</v>
      </c>
      <c r="AC1702" s="63" t="s">
        <v>204</v>
      </c>
    </row>
    <row r="1703" spans="1:46">
      <c r="A1703" s="11">
        <v>1703</v>
      </c>
      <c r="B1703" s="57">
        <v>44938</v>
      </c>
      <c r="C1703" s="54">
        <v>0.77777777777777779</v>
      </c>
      <c r="D1703" s="53">
        <v>11.2</v>
      </c>
      <c r="E1703" s="53">
        <v>12.9</v>
      </c>
      <c r="F1703" s="53">
        <v>0</v>
      </c>
      <c r="G1703" s="53">
        <v>11.1</v>
      </c>
      <c r="H1703" s="53">
        <v>0</v>
      </c>
      <c r="I1703" s="53">
        <v>0.7</v>
      </c>
      <c r="J1703" s="53" t="s">
        <v>152</v>
      </c>
      <c r="K1703" s="53">
        <v>0.7</v>
      </c>
      <c r="L1703" s="53" t="s">
        <v>152</v>
      </c>
      <c r="M1703" s="54">
        <v>0.77777777777777779</v>
      </c>
      <c r="N1703" s="53">
        <v>1.2</v>
      </c>
      <c r="O1703" s="53" t="s">
        <v>152</v>
      </c>
      <c r="P1703" s="54">
        <v>0.7756481481481482</v>
      </c>
      <c r="Q1703" s="53">
        <v>0.9</v>
      </c>
      <c r="R1703" s="53" t="s">
        <v>148</v>
      </c>
      <c r="S1703" s="53">
        <v>0.3</v>
      </c>
      <c r="T1703" s="53">
        <v>84</v>
      </c>
      <c r="U1703" s="53">
        <v>1</v>
      </c>
      <c r="V1703" s="53">
        <v>101</v>
      </c>
      <c r="W1703" s="53">
        <v>0</v>
      </c>
      <c r="X1703" s="53">
        <v>0.53700000000000003</v>
      </c>
      <c r="Y1703" s="53">
        <v>18.420000000000002</v>
      </c>
      <c r="Z1703" s="11">
        <f t="shared" si="4510"/>
        <v>0</v>
      </c>
      <c r="AA1703" s="11">
        <f t="shared" si="4511"/>
        <v>0</v>
      </c>
      <c r="AB1703" s="53">
        <f t="shared" si="4512"/>
        <v>0.21142060713616698</v>
      </c>
      <c r="AC1703" s="63" t="s">
        <v>204</v>
      </c>
    </row>
    <row r="1704" spans="1:46">
      <c r="A1704" s="11">
        <v>1704</v>
      </c>
      <c r="B1704" s="57">
        <v>44938</v>
      </c>
      <c r="C1704" s="54">
        <v>0.78472222222222221</v>
      </c>
      <c r="D1704" s="53">
        <v>11.1</v>
      </c>
      <c r="E1704" s="53">
        <v>12.9</v>
      </c>
      <c r="F1704" s="53">
        <v>0</v>
      </c>
      <c r="G1704" s="53">
        <v>11.4</v>
      </c>
      <c r="H1704" s="53">
        <v>0</v>
      </c>
      <c r="I1704" s="53">
        <v>0.7</v>
      </c>
      <c r="J1704" s="53" t="s">
        <v>148</v>
      </c>
      <c r="K1704" s="53">
        <v>0.8</v>
      </c>
      <c r="L1704" s="53" t="s">
        <v>148</v>
      </c>
      <c r="M1704" s="54">
        <v>0.78240740740740744</v>
      </c>
      <c r="N1704" s="53">
        <v>1.7</v>
      </c>
      <c r="O1704" s="53" t="s">
        <v>147</v>
      </c>
      <c r="P1704" s="54">
        <v>0.78195601851851848</v>
      </c>
      <c r="Q1704" s="53">
        <v>1.1000000000000001</v>
      </c>
      <c r="R1704" s="53" t="s">
        <v>148</v>
      </c>
      <c r="S1704" s="53">
        <v>0.4</v>
      </c>
      <c r="T1704" s="53">
        <v>82.2</v>
      </c>
      <c r="U1704" s="53">
        <v>1</v>
      </c>
      <c r="V1704" s="53">
        <v>97</v>
      </c>
      <c r="W1704" s="53">
        <v>0</v>
      </c>
      <c r="X1704" s="53">
        <v>0.53700000000000003</v>
      </c>
      <c r="Y1704" s="53">
        <v>18.41</v>
      </c>
      <c r="Z1704" s="11">
        <f t="shared" si="4510"/>
        <v>0</v>
      </c>
      <c r="AA1704" s="11">
        <f t="shared" si="4511"/>
        <v>0</v>
      </c>
      <c r="AB1704" s="53">
        <f t="shared" si="4512"/>
        <v>0.21142060713616698</v>
      </c>
      <c r="AC1704" s="63" t="s">
        <v>204</v>
      </c>
    </row>
    <row r="1705" spans="1:46">
      <c r="A1705" s="11">
        <v>1705</v>
      </c>
      <c r="B1705" s="57">
        <v>44938</v>
      </c>
      <c r="C1705" s="54">
        <v>0.79166666666666663</v>
      </c>
      <c r="D1705" s="53">
        <v>10.9</v>
      </c>
      <c r="E1705" s="53">
        <v>12.9</v>
      </c>
      <c r="F1705" s="53">
        <v>0</v>
      </c>
      <c r="G1705" s="53">
        <v>11.4</v>
      </c>
      <c r="H1705" s="53">
        <v>0</v>
      </c>
      <c r="I1705" s="53">
        <v>0.5</v>
      </c>
      <c r="J1705" s="53" t="s">
        <v>148</v>
      </c>
      <c r="K1705" s="53">
        <v>0.9</v>
      </c>
      <c r="L1705" s="53" t="s">
        <v>148</v>
      </c>
      <c r="M1705" s="54">
        <v>0.78670138888888896</v>
      </c>
      <c r="N1705" s="53">
        <v>2</v>
      </c>
      <c r="O1705" s="53" t="s">
        <v>148</v>
      </c>
      <c r="P1705" s="54">
        <v>0.78613425925925917</v>
      </c>
      <c r="Q1705" s="53">
        <v>0</v>
      </c>
      <c r="R1705" s="53" t="s">
        <v>148</v>
      </c>
      <c r="S1705" s="53">
        <v>0.5</v>
      </c>
      <c r="T1705" s="53">
        <v>81.5</v>
      </c>
      <c r="U1705" s="53">
        <v>0</v>
      </c>
      <c r="V1705" s="53">
        <v>74</v>
      </c>
      <c r="W1705" s="53">
        <v>0</v>
      </c>
      <c r="X1705" s="53">
        <v>0.53700000000000003</v>
      </c>
      <c r="Y1705" s="53">
        <v>18.39</v>
      </c>
      <c r="Z1705" s="11">
        <f t="shared" si="4510"/>
        <v>0</v>
      </c>
      <c r="AA1705" s="11">
        <f t="shared" si="4511"/>
        <v>0</v>
      </c>
      <c r="AB1705" s="53">
        <f t="shared" si="4512"/>
        <v>0.21142060713616698</v>
      </c>
      <c r="AC1705" s="63" t="s">
        <v>204</v>
      </c>
      <c r="AE1705" s="11">
        <f t="shared" ref="AE1705" si="4593">SUM(F1705:F1710)</f>
        <v>0</v>
      </c>
      <c r="AF1705" s="11">
        <f t="shared" ref="AF1705" si="4594">AVERAGE(AB1705:AB1710)</f>
        <v>0.21133520354663185</v>
      </c>
      <c r="AG1705" s="11">
        <f t="shared" ref="AG1705" si="4595">AVERAGE(G1705:G1710)</f>
        <v>10.499999999999998</v>
      </c>
      <c r="AH1705" s="11" t="e">
        <f t="shared" ref="AH1705" si="4596">AVERAGE(AC1705:AC1710)</f>
        <v>#DIV/0!</v>
      </c>
      <c r="AI1705" s="11">
        <f t="shared" ref="AI1705" si="4597">AVERAGE(T1705:T1710)</f>
        <v>85.850000000000009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516</v>
      </c>
      <c r="AM1705" s="17">
        <f t="shared" ref="AM1705" si="4601">AVERAGE(W1705:W1710)</f>
        <v>0</v>
      </c>
      <c r="AN1705" s="11">
        <f t="shared" ref="AN1705" si="4602">AVERAGE(I1705:I1710)</f>
        <v>0.28333333333333338</v>
      </c>
      <c r="AO1705" s="11">
        <f t="shared" ref="AO1705" si="4603">MAX(K1705:K1710)</f>
        <v>0.9</v>
      </c>
      <c r="AP1705" s="13" t="str">
        <f t="shared" ref="AP1705" ca="1" si="4604">INDIRECT(ADDRESS(MATCH(AO1705,K1705:K1710,0)+A1705-1,12))</f>
        <v>ENE</v>
      </c>
      <c r="AQ1705" s="13">
        <f t="shared" ref="AQ1705" ca="1" si="4605">INDIRECT(ADDRESS(MATCH(AO1705,K1705:K1710,0)+A1705-1,13))</f>
        <v>0.78670138888888896</v>
      </c>
      <c r="AR1705" s="11">
        <f t="shared" ref="AR1705" si="4606">MAX(N1705:N1710)</f>
        <v>2</v>
      </c>
      <c r="AS1705" s="13" t="str">
        <f t="shared" ref="AS1705" ca="1" si="4607">INDIRECT(ADDRESS(MATCH(AR1705,N1705:N1710,0)+A1705-1,15))</f>
        <v>ENE</v>
      </c>
      <c r="AT1705" s="13">
        <f t="shared" ref="AT1705" ca="1" si="4608">INDIRECT(ADDRESS(MATCH(AR1705,N1705:N1710,0)+A1705-1,16))</f>
        <v>0.78613425925925917</v>
      </c>
    </row>
    <row r="1706" spans="1:46">
      <c r="A1706" s="11">
        <v>1706</v>
      </c>
      <c r="B1706" s="57">
        <v>44938</v>
      </c>
      <c r="C1706" s="54">
        <v>0.79861111111111116</v>
      </c>
      <c r="D1706" s="53">
        <v>10.9</v>
      </c>
      <c r="E1706" s="53">
        <v>12.9</v>
      </c>
      <c r="F1706" s="53">
        <v>0</v>
      </c>
      <c r="G1706" s="53">
        <v>11.1</v>
      </c>
      <c r="H1706" s="53">
        <v>-1E-3</v>
      </c>
      <c r="I1706" s="53">
        <v>0.6</v>
      </c>
      <c r="J1706" s="53" t="s">
        <v>152</v>
      </c>
      <c r="K1706" s="53">
        <v>0.6</v>
      </c>
      <c r="L1706" s="53" t="s">
        <v>152</v>
      </c>
      <c r="M1706" s="54">
        <v>0.79861111111111116</v>
      </c>
      <c r="N1706" s="53">
        <v>1.3</v>
      </c>
      <c r="O1706" s="53" t="s">
        <v>152</v>
      </c>
      <c r="P1706" s="54">
        <v>0.79608796296296302</v>
      </c>
      <c r="Q1706" s="53">
        <v>0.6</v>
      </c>
      <c r="R1706" s="53" t="s">
        <v>148</v>
      </c>
      <c r="S1706" s="53">
        <v>0.3</v>
      </c>
      <c r="T1706" s="53">
        <v>82.5</v>
      </c>
      <c r="U1706" s="53">
        <v>1</v>
      </c>
      <c r="V1706" s="53">
        <v>101</v>
      </c>
      <c r="W1706" s="53">
        <v>0</v>
      </c>
      <c r="X1706" s="53">
        <v>0.53700000000000003</v>
      </c>
      <c r="Y1706" s="53">
        <v>18.39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0.21142060713616698</v>
      </c>
      <c r="AC1706" s="63" t="s">
        <v>204</v>
      </c>
    </row>
    <row r="1707" spans="1:46">
      <c r="A1707" s="11">
        <v>1707</v>
      </c>
      <c r="B1707" s="57">
        <v>44938</v>
      </c>
      <c r="C1707" s="54">
        <v>0.80555555555555547</v>
      </c>
      <c r="D1707" s="53">
        <v>10.7</v>
      </c>
      <c r="E1707" s="53">
        <v>12.9</v>
      </c>
      <c r="F1707" s="53">
        <v>0</v>
      </c>
      <c r="G1707" s="53">
        <v>10.3</v>
      </c>
      <c r="H1707" s="53">
        <v>-1E-3</v>
      </c>
      <c r="I1707" s="53">
        <v>0.6</v>
      </c>
      <c r="J1707" s="53" t="s">
        <v>152</v>
      </c>
      <c r="K1707" s="53">
        <v>0.8</v>
      </c>
      <c r="L1707" s="53" t="s">
        <v>152</v>
      </c>
      <c r="M1707" s="54">
        <v>0.80289351851851853</v>
      </c>
      <c r="N1707" s="53">
        <v>1.5</v>
      </c>
      <c r="O1707" s="53" t="s">
        <v>152</v>
      </c>
      <c r="P1707" s="54">
        <v>0.8025578703703703</v>
      </c>
      <c r="Q1707" s="53">
        <v>0</v>
      </c>
      <c r="R1707" s="53" t="s">
        <v>150</v>
      </c>
      <c r="S1707" s="53">
        <v>0.4</v>
      </c>
      <c r="T1707" s="53">
        <v>84.1</v>
      </c>
      <c r="U1707" s="53">
        <v>1</v>
      </c>
      <c r="V1707" s="53">
        <v>90</v>
      </c>
      <c r="W1707" s="53">
        <v>0</v>
      </c>
      <c r="X1707" s="53">
        <v>0.53700000000000003</v>
      </c>
      <c r="Y1707" s="53">
        <v>18.38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0.21142060713616698</v>
      </c>
      <c r="AC1707" s="63" t="s">
        <v>204</v>
      </c>
    </row>
    <row r="1708" spans="1:46">
      <c r="A1708" s="11">
        <v>1708</v>
      </c>
      <c r="B1708" s="57">
        <v>44938</v>
      </c>
      <c r="C1708" s="54">
        <v>0.8125</v>
      </c>
      <c r="D1708" s="53">
        <v>10.5</v>
      </c>
      <c r="E1708" s="53">
        <v>12.9</v>
      </c>
      <c r="F1708" s="53">
        <v>0</v>
      </c>
      <c r="G1708" s="53">
        <v>10.1</v>
      </c>
      <c r="H1708" s="53">
        <v>-1E-3</v>
      </c>
      <c r="I1708" s="53">
        <v>0</v>
      </c>
      <c r="J1708" s="53" t="s">
        <v>153</v>
      </c>
      <c r="K1708" s="53">
        <v>0.6</v>
      </c>
      <c r="L1708" s="53" t="s">
        <v>152</v>
      </c>
      <c r="M1708" s="54">
        <v>0.80556712962962962</v>
      </c>
      <c r="N1708" s="53">
        <v>0.3</v>
      </c>
      <c r="O1708" s="53" t="s">
        <v>156</v>
      </c>
      <c r="P1708" s="54">
        <v>0.80685185185185182</v>
      </c>
      <c r="Q1708" s="53">
        <v>0</v>
      </c>
      <c r="R1708" s="53" t="s">
        <v>161</v>
      </c>
      <c r="S1708" s="53">
        <v>0</v>
      </c>
      <c r="T1708" s="53">
        <v>88.4</v>
      </c>
      <c r="U1708" s="53">
        <v>0</v>
      </c>
      <c r="V1708" s="53">
        <v>70</v>
      </c>
      <c r="W1708" s="53">
        <v>0</v>
      </c>
      <c r="X1708" s="53">
        <v>0.53700000000000003</v>
      </c>
      <c r="Y1708" s="53">
        <v>18.399999999999999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0.21142060713616698</v>
      </c>
      <c r="AC1708" s="63" t="s">
        <v>204</v>
      </c>
    </row>
    <row r="1709" spans="1:46">
      <c r="A1709" s="11">
        <v>1709</v>
      </c>
      <c r="B1709" s="57">
        <v>44938</v>
      </c>
      <c r="C1709" s="54">
        <v>0.81944444444444453</v>
      </c>
      <c r="D1709" s="53">
        <v>10.3</v>
      </c>
      <c r="E1709" s="53">
        <v>12.9</v>
      </c>
      <c r="F1709" s="53">
        <v>0</v>
      </c>
      <c r="G1709" s="53">
        <v>10.199999999999999</v>
      </c>
      <c r="H1709" s="53">
        <v>-1E-3</v>
      </c>
      <c r="I1709" s="53">
        <v>0</v>
      </c>
      <c r="J1709" s="53" t="s">
        <v>153</v>
      </c>
      <c r="K1709" s="53">
        <v>0</v>
      </c>
      <c r="L1709" s="53" t="s">
        <v>153</v>
      </c>
      <c r="M1709" s="54">
        <v>0.81251157407407415</v>
      </c>
      <c r="N1709" s="53">
        <v>0</v>
      </c>
      <c r="O1709" s="53" t="s">
        <v>161</v>
      </c>
      <c r="P1709" s="54">
        <v>0.81251157407407415</v>
      </c>
      <c r="Q1709" s="53">
        <v>0</v>
      </c>
      <c r="R1709" s="53" t="s">
        <v>151</v>
      </c>
      <c r="S1709" s="53">
        <v>0</v>
      </c>
      <c r="T1709" s="53">
        <v>88.4</v>
      </c>
      <c r="U1709" s="53">
        <v>1</v>
      </c>
      <c r="V1709" s="53">
        <v>107</v>
      </c>
      <c r="W1709" s="53">
        <v>0</v>
      </c>
      <c r="X1709" s="53">
        <v>0.53700000000000003</v>
      </c>
      <c r="Y1709" s="53">
        <v>18.36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0.21142060713616698</v>
      </c>
      <c r="AC1709" s="63" t="s">
        <v>204</v>
      </c>
    </row>
    <row r="1710" spans="1:46">
      <c r="A1710" s="11">
        <v>1710</v>
      </c>
      <c r="B1710" s="57">
        <v>44938</v>
      </c>
      <c r="C1710" s="54">
        <v>0.82638888888888884</v>
      </c>
      <c r="D1710" s="53">
        <v>10.199999999999999</v>
      </c>
      <c r="E1710" s="53">
        <v>12.9</v>
      </c>
      <c r="F1710" s="53">
        <v>0</v>
      </c>
      <c r="G1710" s="53">
        <v>9.9</v>
      </c>
      <c r="H1710" s="53">
        <v>-1E-3</v>
      </c>
      <c r="I1710" s="53">
        <v>0</v>
      </c>
      <c r="J1710" s="53" t="s">
        <v>161</v>
      </c>
      <c r="K1710" s="53">
        <v>0</v>
      </c>
      <c r="L1710" s="53" t="s">
        <v>161</v>
      </c>
      <c r="M1710" s="54">
        <v>0.82638888888888884</v>
      </c>
      <c r="N1710" s="53">
        <v>0.6</v>
      </c>
      <c r="O1710" s="53" t="s">
        <v>154</v>
      </c>
      <c r="P1710" s="54">
        <v>0.8262962962962962</v>
      </c>
      <c r="Q1710" s="53">
        <v>0.4</v>
      </c>
      <c r="R1710" s="53" t="s">
        <v>154</v>
      </c>
      <c r="S1710" s="53">
        <v>0.1</v>
      </c>
      <c r="T1710" s="53">
        <v>90.2</v>
      </c>
      <c r="U1710" s="53">
        <v>0</v>
      </c>
      <c r="V1710" s="53">
        <v>74</v>
      </c>
      <c r="W1710" s="53">
        <v>0</v>
      </c>
      <c r="X1710" s="53">
        <v>0.53600000000000003</v>
      </c>
      <c r="Y1710" s="53">
        <v>18.41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0.21090818559895624</v>
      </c>
      <c r="AC1710" s="63" t="s">
        <v>204</v>
      </c>
    </row>
    <row r="1711" spans="1:46">
      <c r="A1711" s="11">
        <v>1711</v>
      </c>
      <c r="B1711" s="57">
        <v>44938</v>
      </c>
      <c r="C1711" s="54">
        <v>0.83333333333333337</v>
      </c>
      <c r="D1711" s="53">
        <v>10</v>
      </c>
      <c r="E1711" s="53">
        <v>12.9</v>
      </c>
      <c r="F1711" s="53">
        <v>0</v>
      </c>
      <c r="G1711" s="53">
        <v>9.9</v>
      </c>
      <c r="H1711" s="53">
        <v>0</v>
      </c>
      <c r="I1711" s="53">
        <v>0.3</v>
      </c>
      <c r="J1711" s="53" t="s">
        <v>150</v>
      </c>
      <c r="K1711" s="53">
        <v>0.3</v>
      </c>
      <c r="L1711" s="53" t="s">
        <v>150</v>
      </c>
      <c r="M1711" s="54">
        <v>0.83302083333333332</v>
      </c>
      <c r="N1711" s="53">
        <v>1</v>
      </c>
      <c r="O1711" s="53" t="s">
        <v>150</v>
      </c>
      <c r="P1711" s="54">
        <v>0.82681712962962972</v>
      </c>
      <c r="Q1711" s="53">
        <v>0</v>
      </c>
      <c r="R1711" s="53" t="s">
        <v>150</v>
      </c>
      <c r="S1711" s="53">
        <v>0.3</v>
      </c>
      <c r="T1711" s="53">
        <v>87.6</v>
      </c>
      <c r="U1711" s="53">
        <v>1</v>
      </c>
      <c r="V1711" s="53">
        <v>103</v>
      </c>
      <c r="W1711" s="53">
        <v>0</v>
      </c>
      <c r="X1711" s="53">
        <v>0.53600000000000003</v>
      </c>
      <c r="Y1711" s="53">
        <v>18.36</v>
      </c>
      <c r="Z1711" s="11">
        <f t="shared" si="4510"/>
        <v>0</v>
      </c>
      <c r="AA1711" s="11">
        <f t="shared" si="4511"/>
        <v>0</v>
      </c>
      <c r="AB1711" s="53">
        <f t="shared" si="4512"/>
        <v>0.21090818559895624</v>
      </c>
      <c r="AC1711" s="63" t="s">
        <v>204</v>
      </c>
      <c r="AE1711" s="11">
        <f t="shared" ref="AE1711" si="4609">SUM(F1711:F1716)</f>
        <v>0</v>
      </c>
      <c r="AF1711" s="11">
        <f t="shared" ref="AF1711" si="4610">AVERAGE(AB1711:AB1716)</f>
        <v>0.21090818559895627</v>
      </c>
      <c r="AG1711" s="11">
        <f t="shared" ref="AG1711" si="4611">AVERAGE(G1711:G1716)</f>
        <v>10.116666666666667</v>
      </c>
      <c r="AH1711" s="11" t="e">
        <f t="shared" ref="AH1711" si="4612">AVERAGE(AC1711:AC1716)</f>
        <v>#DIV/0!</v>
      </c>
      <c r="AI1711" s="11">
        <f t="shared" ref="AI1711" si="4613">AVERAGE(T1711:T1716)</f>
        <v>87.916666666666671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701</v>
      </c>
      <c r="AM1711" s="17">
        <f t="shared" ref="AM1711" si="4617">AVERAGE(W1711:W1716)</f>
        <v>0</v>
      </c>
      <c r="AN1711" s="11">
        <f t="shared" ref="AN1711" si="4618">AVERAGE(I1711:I1716)</f>
        <v>0.33333333333333343</v>
      </c>
      <c r="AO1711" s="11">
        <f t="shared" ref="AO1711" si="4619">MAX(K1711:K1716)</f>
        <v>0.8</v>
      </c>
      <c r="AP1711" s="13" t="str">
        <f t="shared" ref="AP1711" ca="1" si="4620">INDIRECT(ADDRESS(MATCH(AO1711,K1711:K1716,0)+A1711-1,12))</f>
        <v>SE</v>
      </c>
      <c r="AQ1711" s="13">
        <f t="shared" ref="AQ1711" ca="1" si="4621">INDIRECT(ADDRESS(MATCH(AO1711,K1711:K1716,0)+A1711-1,13))</f>
        <v>0.85157407407407415</v>
      </c>
      <c r="AR1711" s="11">
        <f t="shared" ref="AR1711" si="4622">MAX(N1711:N1716)</f>
        <v>1.3</v>
      </c>
      <c r="AS1711" s="13" t="str">
        <f t="shared" ref="AS1711" ca="1" si="4623">INDIRECT(ADDRESS(MATCH(AR1711,N1711:N1716,0)+A1711-1,15))</f>
        <v>SE</v>
      </c>
      <c r="AT1711" s="13">
        <f t="shared" ref="AT1711" ca="1" si="4624">INDIRECT(ADDRESS(MATCH(AR1711,N1711:N1716,0)+A1711-1,16))</f>
        <v>0.84872685185185182</v>
      </c>
    </row>
    <row r="1712" spans="1:46">
      <c r="A1712" s="11">
        <v>1712</v>
      </c>
      <c r="B1712" s="57">
        <v>44938</v>
      </c>
      <c r="C1712" s="54">
        <v>0.84027777777777779</v>
      </c>
      <c r="D1712" s="53">
        <v>10</v>
      </c>
      <c r="E1712" s="53">
        <v>12.9</v>
      </c>
      <c r="F1712" s="53">
        <v>0</v>
      </c>
      <c r="G1712" s="53">
        <v>9.6999999999999993</v>
      </c>
      <c r="H1712" s="53">
        <v>-1E-3</v>
      </c>
      <c r="I1712" s="53">
        <v>0.5</v>
      </c>
      <c r="J1712" s="53" t="s">
        <v>161</v>
      </c>
      <c r="K1712" s="53">
        <v>0.5</v>
      </c>
      <c r="L1712" s="53" t="s">
        <v>161</v>
      </c>
      <c r="M1712" s="54">
        <v>0.84027777777777779</v>
      </c>
      <c r="N1712" s="53">
        <v>1.1000000000000001</v>
      </c>
      <c r="O1712" s="53" t="s">
        <v>154</v>
      </c>
      <c r="P1712" s="54">
        <v>0.83769675925925924</v>
      </c>
      <c r="Q1712" s="53">
        <v>0.1</v>
      </c>
      <c r="R1712" s="53" t="s">
        <v>161</v>
      </c>
      <c r="S1712" s="53">
        <v>0.3</v>
      </c>
      <c r="T1712" s="53">
        <v>89.6</v>
      </c>
      <c r="U1712" s="53">
        <v>0</v>
      </c>
      <c r="V1712" s="53">
        <v>120</v>
      </c>
      <c r="W1712" s="53">
        <v>0</v>
      </c>
      <c r="X1712" s="53">
        <v>0.53600000000000003</v>
      </c>
      <c r="Y1712" s="53">
        <v>18.350000000000001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0.21090818559895624</v>
      </c>
      <c r="AC1712" s="63" t="s">
        <v>204</v>
      </c>
    </row>
    <row r="1713" spans="1:46">
      <c r="A1713" s="11">
        <v>1713</v>
      </c>
      <c r="B1713" s="57">
        <v>44938</v>
      </c>
      <c r="C1713" s="54">
        <v>0.84722222222222221</v>
      </c>
      <c r="D1713" s="53">
        <v>9.9</v>
      </c>
      <c r="E1713" s="53">
        <v>12.9</v>
      </c>
      <c r="F1713" s="53">
        <v>0</v>
      </c>
      <c r="G1713" s="53">
        <v>10</v>
      </c>
      <c r="H1713" s="53">
        <v>0</v>
      </c>
      <c r="I1713" s="53">
        <v>0.4</v>
      </c>
      <c r="J1713" s="53" t="s">
        <v>153</v>
      </c>
      <c r="K1713" s="53">
        <v>0.6</v>
      </c>
      <c r="L1713" s="53" t="s">
        <v>161</v>
      </c>
      <c r="M1713" s="54">
        <v>0.84167824074074071</v>
      </c>
      <c r="N1713" s="53">
        <v>1</v>
      </c>
      <c r="O1713" s="53" t="s">
        <v>151</v>
      </c>
      <c r="P1713" s="54">
        <v>0.84722222222222221</v>
      </c>
      <c r="Q1713" s="53">
        <v>1</v>
      </c>
      <c r="R1713" s="53" t="s">
        <v>151</v>
      </c>
      <c r="S1713" s="53">
        <v>0.2</v>
      </c>
      <c r="T1713" s="53">
        <v>89.2</v>
      </c>
      <c r="U1713" s="53">
        <v>0</v>
      </c>
      <c r="V1713" s="53">
        <v>117</v>
      </c>
      <c r="W1713" s="53">
        <v>0</v>
      </c>
      <c r="X1713" s="53">
        <v>0.53600000000000003</v>
      </c>
      <c r="Y1713" s="53">
        <v>18.34</v>
      </c>
      <c r="Z1713" s="11">
        <f t="shared" si="4510"/>
        <v>0</v>
      </c>
      <c r="AA1713" s="11">
        <f t="shared" si="4511"/>
        <v>0</v>
      </c>
      <c r="AB1713" s="53">
        <f t="shared" si="4512"/>
        <v>0.21090818559895624</v>
      </c>
      <c r="AC1713" s="63" t="s">
        <v>204</v>
      </c>
    </row>
    <row r="1714" spans="1:46">
      <c r="A1714" s="11">
        <v>1714</v>
      </c>
      <c r="B1714" s="57">
        <v>44938</v>
      </c>
      <c r="C1714" s="54">
        <v>0.85416666666666663</v>
      </c>
      <c r="D1714" s="53">
        <v>9.8000000000000007</v>
      </c>
      <c r="E1714" s="53">
        <v>12.9</v>
      </c>
      <c r="F1714" s="53">
        <v>0</v>
      </c>
      <c r="G1714" s="53">
        <v>10.5</v>
      </c>
      <c r="H1714" s="53">
        <v>0</v>
      </c>
      <c r="I1714" s="53">
        <v>0.6</v>
      </c>
      <c r="J1714" s="53" t="s">
        <v>150</v>
      </c>
      <c r="K1714" s="53">
        <v>0.8</v>
      </c>
      <c r="L1714" s="53" t="s">
        <v>151</v>
      </c>
      <c r="M1714" s="54">
        <v>0.85157407407407415</v>
      </c>
      <c r="N1714" s="53">
        <v>1.3</v>
      </c>
      <c r="O1714" s="53" t="s">
        <v>151</v>
      </c>
      <c r="P1714" s="54">
        <v>0.84872685185185182</v>
      </c>
      <c r="Q1714" s="53">
        <v>0</v>
      </c>
      <c r="R1714" s="53" t="s">
        <v>150</v>
      </c>
      <c r="S1714" s="53">
        <v>0.4</v>
      </c>
      <c r="T1714" s="53">
        <v>86.8</v>
      </c>
      <c r="U1714" s="53">
        <v>1</v>
      </c>
      <c r="V1714" s="53">
        <v>122</v>
      </c>
      <c r="W1714" s="53">
        <v>0</v>
      </c>
      <c r="X1714" s="53">
        <v>0.53600000000000003</v>
      </c>
      <c r="Y1714" s="53">
        <v>18.350000000000001</v>
      </c>
      <c r="Z1714" s="11">
        <f t="shared" si="4510"/>
        <v>0</v>
      </c>
      <c r="AA1714" s="11">
        <f t="shared" si="4511"/>
        <v>0</v>
      </c>
      <c r="AB1714" s="53">
        <f t="shared" si="4512"/>
        <v>0.21090818559895624</v>
      </c>
      <c r="AC1714" s="63" t="s">
        <v>204</v>
      </c>
    </row>
    <row r="1715" spans="1:46">
      <c r="A1715" s="11">
        <v>1715</v>
      </c>
      <c r="B1715" s="57">
        <v>44938</v>
      </c>
      <c r="C1715" s="54">
        <v>0.86111111111111116</v>
      </c>
      <c r="D1715" s="53">
        <v>9.9</v>
      </c>
      <c r="E1715" s="53">
        <v>12.9</v>
      </c>
      <c r="F1715" s="53">
        <v>0</v>
      </c>
      <c r="G1715" s="53">
        <v>10.3</v>
      </c>
      <c r="H1715" s="53">
        <v>-1E-3</v>
      </c>
      <c r="I1715" s="53">
        <v>0.2</v>
      </c>
      <c r="J1715" s="53" t="s">
        <v>149</v>
      </c>
      <c r="K1715" s="53">
        <v>0.6</v>
      </c>
      <c r="L1715" s="53" t="s">
        <v>150</v>
      </c>
      <c r="M1715" s="54">
        <v>0.85417824074074078</v>
      </c>
      <c r="N1715" s="53">
        <v>0.9</v>
      </c>
      <c r="O1715" s="53" t="s">
        <v>149</v>
      </c>
      <c r="P1715" s="54">
        <v>0.85503472222222221</v>
      </c>
      <c r="Q1715" s="53">
        <v>0</v>
      </c>
      <c r="R1715" s="53" t="s">
        <v>149</v>
      </c>
      <c r="S1715" s="53">
        <v>0.3</v>
      </c>
      <c r="T1715" s="53">
        <v>87.9</v>
      </c>
      <c r="U1715" s="53">
        <v>1</v>
      </c>
      <c r="V1715" s="53">
        <v>121</v>
      </c>
      <c r="W1715" s="53">
        <v>0</v>
      </c>
      <c r="X1715" s="53">
        <v>0.53600000000000003</v>
      </c>
      <c r="Y1715" s="53">
        <v>18.38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0.21090818559895624</v>
      </c>
      <c r="AC1715" s="63" t="s">
        <v>204</v>
      </c>
    </row>
    <row r="1716" spans="1:46">
      <c r="A1716" s="11">
        <v>1716</v>
      </c>
      <c r="B1716" s="57">
        <v>44938</v>
      </c>
      <c r="C1716" s="54">
        <v>0.86805555555555547</v>
      </c>
      <c r="D1716" s="53">
        <v>9.6999999999999993</v>
      </c>
      <c r="E1716" s="53">
        <v>12.8</v>
      </c>
      <c r="F1716" s="53">
        <v>0</v>
      </c>
      <c r="G1716" s="53">
        <v>10.3</v>
      </c>
      <c r="H1716" s="53">
        <v>0</v>
      </c>
      <c r="I1716" s="53">
        <v>0</v>
      </c>
      <c r="J1716" s="53" t="s">
        <v>157</v>
      </c>
      <c r="K1716" s="53">
        <v>0.2</v>
      </c>
      <c r="L1716" s="53" t="s">
        <v>149</v>
      </c>
      <c r="M1716" s="54">
        <v>0.86112268518518509</v>
      </c>
      <c r="N1716" s="53">
        <v>0</v>
      </c>
      <c r="O1716" s="53" t="s">
        <v>149</v>
      </c>
      <c r="P1716" s="54">
        <v>0.86112268518518509</v>
      </c>
      <c r="Q1716" s="53">
        <v>0</v>
      </c>
      <c r="R1716" s="53" t="s">
        <v>158</v>
      </c>
      <c r="S1716" s="53">
        <v>0</v>
      </c>
      <c r="T1716" s="53">
        <v>86.4</v>
      </c>
      <c r="U1716" s="53">
        <v>1</v>
      </c>
      <c r="V1716" s="53">
        <v>118</v>
      </c>
      <c r="W1716" s="53">
        <v>0</v>
      </c>
      <c r="X1716" s="53">
        <v>0.53600000000000003</v>
      </c>
      <c r="Y1716" s="53">
        <v>18.37</v>
      </c>
      <c r="Z1716" s="11">
        <f t="shared" si="4510"/>
        <v>0</v>
      </c>
      <c r="AA1716" s="11">
        <f t="shared" si="4511"/>
        <v>0</v>
      </c>
      <c r="AB1716" s="53">
        <f t="shared" si="4512"/>
        <v>0.21090818559895624</v>
      </c>
      <c r="AC1716" s="63" t="s">
        <v>204</v>
      </c>
    </row>
    <row r="1717" spans="1:46">
      <c r="A1717" s="11">
        <v>1717</v>
      </c>
      <c r="B1717" s="57">
        <v>44938</v>
      </c>
      <c r="C1717" s="54">
        <v>0.875</v>
      </c>
      <c r="D1717" s="53">
        <v>9.8000000000000007</v>
      </c>
      <c r="E1717" s="53">
        <v>12.9</v>
      </c>
      <c r="F1717" s="53">
        <v>0</v>
      </c>
      <c r="G1717" s="53">
        <v>10.199999999999999</v>
      </c>
      <c r="H1717" s="53">
        <v>0</v>
      </c>
      <c r="I1717" s="53">
        <v>0.1</v>
      </c>
      <c r="J1717" s="53" t="s">
        <v>154</v>
      </c>
      <c r="K1717" s="53">
        <v>0.1</v>
      </c>
      <c r="L1717" s="53" t="s">
        <v>154</v>
      </c>
      <c r="M1717" s="54">
        <v>0.875</v>
      </c>
      <c r="N1717" s="53">
        <v>0.8</v>
      </c>
      <c r="O1717" s="53" t="s">
        <v>159</v>
      </c>
      <c r="P1717" s="54">
        <v>0.87471064814814825</v>
      </c>
      <c r="Q1717" s="53">
        <v>0.8</v>
      </c>
      <c r="R1717" s="53" t="s">
        <v>159</v>
      </c>
      <c r="S1717" s="53">
        <v>0.2</v>
      </c>
      <c r="T1717" s="53">
        <v>88.8</v>
      </c>
      <c r="U1717" s="53">
        <v>0</v>
      </c>
      <c r="V1717" s="53">
        <v>117</v>
      </c>
      <c r="W1717" s="53">
        <v>0</v>
      </c>
      <c r="X1717" s="53">
        <v>0.53600000000000003</v>
      </c>
      <c r="Y1717" s="53">
        <v>18.329999999999998</v>
      </c>
      <c r="Z1717" s="11">
        <f t="shared" si="4510"/>
        <v>0</v>
      </c>
      <c r="AA1717" s="11">
        <f t="shared" si="4511"/>
        <v>0</v>
      </c>
      <c r="AB1717" s="53">
        <f t="shared" si="4512"/>
        <v>0.21090818559895624</v>
      </c>
      <c r="AC1717" s="63" t="s">
        <v>204</v>
      </c>
      <c r="AE1717" s="11">
        <f t="shared" ref="AE1717" si="4625">SUM(F1717:F1722)</f>
        <v>0</v>
      </c>
      <c r="AF1717" s="11">
        <f t="shared" ref="AF1717" si="4626">AVERAGE(AB1717:AB1722)</f>
        <v>0.21090818559895627</v>
      </c>
      <c r="AG1717" s="11">
        <f t="shared" ref="AG1717" si="4627">AVERAGE(G1717:G1722)</f>
        <v>10.233333333333334</v>
      </c>
      <c r="AH1717" s="11" t="e">
        <f t="shared" ref="AH1717" si="4628">AVERAGE(AC1717:AC1722)</f>
        <v>#DIV/0!</v>
      </c>
      <c r="AI1717" s="11">
        <f t="shared" ref="AI1717" si="4629">AVERAGE(T1717:T1722)</f>
        <v>87.25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686</v>
      </c>
      <c r="AM1717" s="17">
        <f t="shared" ref="AM1717" si="4633">AVERAGE(W1717:W1722)</f>
        <v>0</v>
      </c>
      <c r="AN1717" s="11">
        <f t="shared" ref="AN1717" si="4634">AVERAGE(I1717:I1722)</f>
        <v>0.31666666666666665</v>
      </c>
      <c r="AO1717" s="11">
        <f t="shared" ref="AO1717" si="4635">MAX(K1717:K1722)</f>
        <v>0.6</v>
      </c>
      <c r="AP1717" s="13" t="str">
        <f t="shared" ref="AP1717" ca="1" si="4636">INDIRECT(ADDRESS(MATCH(AO1717,K1717:K1722,0)+A1717-1,12))</f>
        <v>SE</v>
      </c>
      <c r="AQ1717" s="13">
        <f t="shared" ref="AQ1717" ca="1" si="4637">INDIRECT(ADDRESS(MATCH(AO1717,K1717:K1722,0)+A1717-1,13))</f>
        <v>0.88146990740740738</v>
      </c>
      <c r="AR1717" s="11">
        <f t="shared" ref="AR1717" si="4638">MAX(N1717:N1722)</f>
        <v>1.3</v>
      </c>
      <c r="AS1717" s="13" t="str">
        <f t="shared" ref="AS1717" ca="1" si="4639">INDIRECT(ADDRESS(MATCH(AR1717,N1717:N1722,0)+A1717-1,15))</f>
        <v>SE</v>
      </c>
      <c r="AT1717" s="13">
        <f t="shared" ref="AT1717" ca="1" si="4640">INDIRECT(ADDRESS(MATCH(AR1717,N1717:N1722,0)+A1717-1,16))</f>
        <v>0.90356481481481488</v>
      </c>
    </row>
    <row r="1718" spans="1:46">
      <c r="A1718" s="11">
        <v>1718</v>
      </c>
      <c r="B1718" s="57">
        <v>44938</v>
      </c>
      <c r="C1718" s="54">
        <v>0.88194444444444453</v>
      </c>
      <c r="D1718" s="53">
        <v>9.6999999999999993</v>
      </c>
      <c r="E1718" s="53">
        <v>12.9</v>
      </c>
      <c r="F1718" s="53">
        <v>0</v>
      </c>
      <c r="G1718" s="53">
        <v>10.5</v>
      </c>
      <c r="H1718" s="53">
        <v>0</v>
      </c>
      <c r="I1718" s="53">
        <v>0.6</v>
      </c>
      <c r="J1718" s="53" t="s">
        <v>151</v>
      </c>
      <c r="K1718" s="53">
        <v>0.6</v>
      </c>
      <c r="L1718" s="53" t="s">
        <v>151</v>
      </c>
      <c r="M1718" s="54">
        <v>0.88146990740740738</v>
      </c>
      <c r="N1718" s="53">
        <v>1</v>
      </c>
      <c r="O1718" s="53" t="s">
        <v>151</v>
      </c>
      <c r="P1718" s="54">
        <v>0.87738425925925922</v>
      </c>
      <c r="Q1718" s="53">
        <v>0.5</v>
      </c>
      <c r="R1718" s="53" t="s">
        <v>150</v>
      </c>
      <c r="S1718" s="53">
        <v>0.2</v>
      </c>
      <c r="T1718" s="53">
        <v>85.8</v>
      </c>
      <c r="U1718" s="53">
        <v>0</v>
      </c>
      <c r="V1718" s="53">
        <v>112</v>
      </c>
      <c r="W1718" s="53">
        <v>0</v>
      </c>
      <c r="X1718" s="53">
        <v>0.53600000000000003</v>
      </c>
      <c r="Y1718" s="53">
        <v>18.329999999999998</v>
      </c>
      <c r="Z1718" s="11">
        <f t="shared" si="4510"/>
        <v>0</v>
      </c>
      <c r="AA1718" s="11">
        <f t="shared" si="4511"/>
        <v>0</v>
      </c>
      <c r="AB1718" s="53">
        <f t="shared" si="4512"/>
        <v>0.21090818559895624</v>
      </c>
      <c r="AC1718" s="63" t="s">
        <v>204</v>
      </c>
    </row>
    <row r="1719" spans="1:46">
      <c r="A1719" s="11">
        <v>1719</v>
      </c>
      <c r="B1719" s="57">
        <v>44938</v>
      </c>
      <c r="C1719" s="54">
        <v>0.88888888888888884</v>
      </c>
      <c r="D1719" s="53">
        <v>9.6999999999999993</v>
      </c>
      <c r="E1719" s="53">
        <v>12.8</v>
      </c>
      <c r="F1719" s="53">
        <v>0</v>
      </c>
      <c r="G1719" s="53">
        <v>10.5</v>
      </c>
      <c r="H1719" s="53">
        <v>0</v>
      </c>
      <c r="I1719" s="53">
        <v>0.1</v>
      </c>
      <c r="J1719" s="53" t="s">
        <v>152</v>
      </c>
      <c r="K1719" s="53">
        <v>0.6</v>
      </c>
      <c r="L1719" s="53" t="s">
        <v>151</v>
      </c>
      <c r="M1719" s="54">
        <v>0.88195601851851846</v>
      </c>
      <c r="N1719" s="53">
        <v>0.7</v>
      </c>
      <c r="O1719" s="53" t="s">
        <v>151</v>
      </c>
      <c r="P1719" s="54">
        <v>0.88863425925925921</v>
      </c>
      <c r="Q1719" s="53">
        <v>0</v>
      </c>
      <c r="R1719" s="53" t="s">
        <v>151</v>
      </c>
      <c r="S1719" s="53">
        <v>0.2</v>
      </c>
      <c r="T1719" s="53">
        <v>86.5</v>
      </c>
      <c r="U1719" s="53">
        <v>0</v>
      </c>
      <c r="V1719" s="53">
        <v>110</v>
      </c>
      <c r="W1719" s="53">
        <v>0</v>
      </c>
      <c r="X1719" s="53">
        <v>0.53600000000000003</v>
      </c>
      <c r="Y1719" s="53">
        <v>18.36</v>
      </c>
      <c r="Z1719" s="11">
        <f t="shared" si="4510"/>
        <v>0</v>
      </c>
      <c r="AA1719" s="11">
        <f t="shared" si="4511"/>
        <v>0</v>
      </c>
      <c r="AB1719" s="53">
        <f t="shared" si="4512"/>
        <v>0.21090818559895624</v>
      </c>
      <c r="AC1719" s="63" t="s">
        <v>204</v>
      </c>
    </row>
    <row r="1720" spans="1:46">
      <c r="A1720" s="11">
        <v>1720</v>
      </c>
      <c r="B1720" s="57">
        <v>44938</v>
      </c>
      <c r="C1720" s="54">
        <v>0.89583333333333337</v>
      </c>
      <c r="D1720" s="53">
        <v>9.9</v>
      </c>
      <c r="E1720" s="53">
        <v>12.8</v>
      </c>
      <c r="F1720" s="53">
        <v>0</v>
      </c>
      <c r="G1720" s="53">
        <v>10.7</v>
      </c>
      <c r="H1720" s="53">
        <v>0</v>
      </c>
      <c r="I1720" s="53">
        <v>0.2</v>
      </c>
      <c r="J1720" s="53" t="s">
        <v>151</v>
      </c>
      <c r="K1720" s="53">
        <v>0.2</v>
      </c>
      <c r="L1720" s="53" t="s">
        <v>151</v>
      </c>
      <c r="M1720" s="54">
        <v>0.89583333333333337</v>
      </c>
      <c r="N1720" s="53">
        <v>0.7</v>
      </c>
      <c r="O1720" s="53" t="s">
        <v>151</v>
      </c>
      <c r="P1720" s="54">
        <v>0.89578703703703699</v>
      </c>
      <c r="Q1720" s="53">
        <v>0.6</v>
      </c>
      <c r="R1720" s="53" t="s">
        <v>151</v>
      </c>
      <c r="S1720" s="53">
        <v>0.2</v>
      </c>
      <c r="T1720" s="53">
        <v>85.2</v>
      </c>
      <c r="U1720" s="53">
        <v>1</v>
      </c>
      <c r="V1720" s="53">
        <v>93</v>
      </c>
      <c r="W1720" s="53">
        <v>0</v>
      </c>
      <c r="X1720" s="53">
        <v>0.53600000000000003</v>
      </c>
      <c r="Y1720" s="53">
        <v>18.350000000000001</v>
      </c>
      <c r="Z1720" s="11">
        <f t="shared" si="4510"/>
        <v>0</v>
      </c>
      <c r="AA1720" s="11">
        <f t="shared" si="4511"/>
        <v>0</v>
      </c>
      <c r="AB1720" s="53">
        <f t="shared" si="4512"/>
        <v>0.21090818559895624</v>
      </c>
      <c r="AC1720" s="63" t="s">
        <v>204</v>
      </c>
    </row>
    <row r="1721" spans="1:46">
      <c r="A1721" s="11">
        <v>1721</v>
      </c>
      <c r="B1721" s="57">
        <v>44938</v>
      </c>
      <c r="C1721" s="54">
        <v>0.90277777777777779</v>
      </c>
      <c r="D1721" s="53">
        <v>9.9</v>
      </c>
      <c r="E1721" s="53">
        <v>12.9</v>
      </c>
      <c r="F1721" s="53">
        <v>0</v>
      </c>
      <c r="G1721" s="53">
        <v>9.8000000000000007</v>
      </c>
      <c r="H1721" s="53">
        <v>0</v>
      </c>
      <c r="I1721" s="53">
        <v>0.4</v>
      </c>
      <c r="J1721" s="53" t="s">
        <v>147</v>
      </c>
      <c r="K1721" s="53">
        <v>0.4</v>
      </c>
      <c r="L1721" s="53" t="s">
        <v>147</v>
      </c>
      <c r="M1721" s="54">
        <v>0.90236111111111106</v>
      </c>
      <c r="N1721" s="53">
        <v>0.9</v>
      </c>
      <c r="O1721" s="53" t="s">
        <v>162</v>
      </c>
      <c r="P1721" s="54">
        <v>0.90151620370370367</v>
      </c>
      <c r="Q1721" s="53">
        <v>0.5</v>
      </c>
      <c r="R1721" s="53" t="s">
        <v>148</v>
      </c>
      <c r="S1721" s="53">
        <v>0.2</v>
      </c>
      <c r="T1721" s="53">
        <v>88.1</v>
      </c>
      <c r="U1721" s="53">
        <v>0</v>
      </c>
      <c r="V1721" s="53">
        <v>118</v>
      </c>
      <c r="W1721" s="53">
        <v>0</v>
      </c>
      <c r="X1721" s="53">
        <v>0.53600000000000003</v>
      </c>
      <c r="Y1721" s="53">
        <v>18.329999999999998</v>
      </c>
      <c r="Z1721" s="11">
        <f t="shared" si="4510"/>
        <v>0</v>
      </c>
      <c r="AA1721" s="11">
        <f t="shared" si="4511"/>
        <v>0</v>
      </c>
      <c r="AB1721" s="53">
        <f t="shared" si="4512"/>
        <v>0.21090818559895624</v>
      </c>
      <c r="AC1721" s="63" t="s">
        <v>204</v>
      </c>
    </row>
    <row r="1722" spans="1:46">
      <c r="A1722" s="11">
        <v>1722</v>
      </c>
      <c r="B1722" s="57">
        <v>44938</v>
      </c>
      <c r="C1722" s="54">
        <v>0.90972222222222221</v>
      </c>
      <c r="D1722" s="53">
        <v>9.9</v>
      </c>
      <c r="E1722" s="53">
        <v>12.8</v>
      </c>
      <c r="F1722" s="53">
        <v>0</v>
      </c>
      <c r="G1722" s="53">
        <v>9.6999999999999993</v>
      </c>
      <c r="H1722" s="53">
        <v>-1E-3</v>
      </c>
      <c r="I1722" s="53">
        <v>0.5</v>
      </c>
      <c r="J1722" s="53" t="s">
        <v>150</v>
      </c>
      <c r="K1722" s="53">
        <v>0.6</v>
      </c>
      <c r="L1722" s="53" t="s">
        <v>152</v>
      </c>
      <c r="M1722" s="54">
        <v>0.90781250000000002</v>
      </c>
      <c r="N1722" s="53">
        <v>1.3</v>
      </c>
      <c r="O1722" s="53" t="s">
        <v>151</v>
      </c>
      <c r="P1722" s="54">
        <v>0.90356481481481488</v>
      </c>
      <c r="Q1722" s="53">
        <v>0.6</v>
      </c>
      <c r="R1722" s="53" t="s">
        <v>148</v>
      </c>
      <c r="S1722" s="53">
        <v>0.4</v>
      </c>
      <c r="T1722" s="53">
        <v>89.1</v>
      </c>
      <c r="U1722" s="53">
        <v>0</v>
      </c>
      <c r="V1722" s="53">
        <v>136</v>
      </c>
      <c r="W1722" s="53">
        <v>0</v>
      </c>
      <c r="X1722" s="53">
        <v>0.53600000000000003</v>
      </c>
      <c r="Y1722" s="53">
        <v>18.34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0.21090818559895624</v>
      </c>
      <c r="AC1722" s="63" t="s">
        <v>204</v>
      </c>
    </row>
    <row r="1723" spans="1:46">
      <c r="A1723" s="11">
        <v>1723</v>
      </c>
      <c r="B1723" s="57">
        <v>44938</v>
      </c>
      <c r="C1723" s="54">
        <v>0.91666666666666663</v>
      </c>
      <c r="D1723" s="53">
        <v>9.9</v>
      </c>
      <c r="E1723" s="53">
        <v>12.8</v>
      </c>
      <c r="F1723" s="53">
        <v>0</v>
      </c>
      <c r="G1723" s="53">
        <v>10</v>
      </c>
      <c r="H1723" s="53">
        <v>-1E-3</v>
      </c>
      <c r="I1723" s="53">
        <v>0.6</v>
      </c>
      <c r="J1723" s="53" t="s">
        <v>148</v>
      </c>
      <c r="K1723" s="53">
        <v>0.6</v>
      </c>
      <c r="L1723" s="53" t="s">
        <v>148</v>
      </c>
      <c r="M1723" s="54">
        <v>0.91395833333333332</v>
      </c>
      <c r="N1723" s="53">
        <v>1.6</v>
      </c>
      <c r="O1723" s="53" t="s">
        <v>152</v>
      </c>
      <c r="P1723" s="54">
        <v>0.91202546296296294</v>
      </c>
      <c r="Q1723" s="53">
        <v>0</v>
      </c>
      <c r="R1723" s="53" t="s">
        <v>147</v>
      </c>
      <c r="S1723" s="53">
        <v>0.5</v>
      </c>
      <c r="T1723" s="53">
        <v>88.5</v>
      </c>
      <c r="U1723" s="53">
        <v>1</v>
      </c>
      <c r="V1723" s="53">
        <v>112</v>
      </c>
      <c r="W1723" s="53">
        <v>0</v>
      </c>
      <c r="X1723" s="53">
        <v>0.53600000000000003</v>
      </c>
      <c r="Y1723" s="53">
        <v>18.350000000000001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0.21090818559895624</v>
      </c>
      <c r="AC1723" s="63" t="s">
        <v>204</v>
      </c>
      <c r="AE1723" s="11">
        <f t="shared" ref="AE1723" si="4641">SUM(F1723:F1728)</f>
        <v>0</v>
      </c>
      <c r="AF1723" s="11">
        <f t="shared" ref="AF1723" si="4642">AVERAGE(AB1723:AB1728)</f>
        <v>0.21090818559895627</v>
      </c>
      <c r="AG1723" s="11">
        <f t="shared" ref="AG1723" si="4643">AVERAGE(G1723:G1728)</f>
        <v>10.200000000000001</v>
      </c>
      <c r="AH1723" s="11" t="e">
        <f t="shared" ref="AH1723" si="4644">AVERAGE(AC1723:AC1728)</f>
        <v>#DIV/0!</v>
      </c>
      <c r="AI1723" s="11">
        <f t="shared" ref="AI1723" si="4645">AVERAGE(T1723:T1728)</f>
        <v>86.95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701</v>
      </c>
      <c r="AM1723" s="17">
        <f t="shared" ref="AM1723" si="4649">AVERAGE(W1723:W1728)</f>
        <v>0</v>
      </c>
      <c r="AN1723" s="11">
        <f t="shared" ref="AN1723" si="4650">AVERAGE(I1723:I1728)</f>
        <v>0.38333333333333336</v>
      </c>
      <c r="AO1723" s="11">
        <f t="shared" ref="AO1723" si="4651">MAX(K1723:K1728)</f>
        <v>1</v>
      </c>
      <c r="AP1723" s="13" t="str">
        <f t="shared" ref="AP1723" ca="1" si="4652">INDIRECT(ADDRESS(MATCH(AO1723,K1723:K1728,0)+A1723-1,12))</f>
        <v>SE</v>
      </c>
      <c r="AQ1723" s="13">
        <f t="shared" ref="AQ1723" ca="1" si="4653">INDIRECT(ADDRESS(MATCH(AO1723,K1723:K1728,0)+A1723-1,13))</f>
        <v>0.93958333333333333</v>
      </c>
      <c r="AR1723" s="11">
        <f t="shared" ref="AR1723" si="4654">MAX(N1723:N1728)</f>
        <v>1.8</v>
      </c>
      <c r="AS1723" s="13" t="str">
        <f t="shared" ref="AS1723" ca="1" si="4655">INDIRECT(ADDRESS(MATCH(AR1723,N1723:N1728,0)+A1723-1,15))</f>
        <v>ESE</v>
      </c>
      <c r="AT1723" s="13">
        <f t="shared" ref="AT1723" ca="1" si="4656">INDIRECT(ADDRESS(MATCH(AR1723,N1723:N1728,0)+A1723-1,16))</f>
        <v>0.93562499999999993</v>
      </c>
    </row>
    <row r="1724" spans="1:46">
      <c r="A1724" s="11">
        <v>1724</v>
      </c>
      <c r="B1724" s="57">
        <v>44938</v>
      </c>
      <c r="C1724" s="54">
        <v>0.92361111111111116</v>
      </c>
      <c r="D1724" s="53">
        <v>9.9</v>
      </c>
      <c r="E1724" s="53">
        <v>12.8</v>
      </c>
      <c r="F1724" s="53">
        <v>0</v>
      </c>
      <c r="G1724" s="53">
        <v>10.3</v>
      </c>
      <c r="H1724" s="53">
        <v>-1E-3</v>
      </c>
      <c r="I1724" s="53">
        <v>0.2</v>
      </c>
      <c r="J1724" s="53" t="s">
        <v>148</v>
      </c>
      <c r="K1724" s="53">
        <v>0.6</v>
      </c>
      <c r="L1724" s="53" t="s">
        <v>148</v>
      </c>
      <c r="M1724" s="54">
        <v>0.91667824074074078</v>
      </c>
      <c r="N1724" s="53">
        <v>1</v>
      </c>
      <c r="O1724" s="53" t="s">
        <v>152</v>
      </c>
      <c r="P1724" s="54">
        <v>0.92211805555555548</v>
      </c>
      <c r="Q1724" s="53">
        <v>0.3</v>
      </c>
      <c r="R1724" s="53" t="s">
        <v>152</v>
      </c>
      <c r="S1724" s="53">
        <v>0.2</v>
      </c>
      <c r="T1724" s="53">
        <v>85.5</v>
      </c>
      <c r="U1724" s="53">
        <v>0</v>
      </c>
      <c r="V1724" s="53">
        <v>110</v>
      </c>
      <c r="W1724" s="53">
        <v>0</v>
      </c>
      <c r="X1724" s="53">
        <v>0.53600000000000003</v>
      </c>
      <c r="Y1724" s="53">
        <v>18.34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0.21090818559895624</v>
      </c>
      <c r="AC1724" s="63" t="s">
        <v>204</v>
      </c>
    </row>
    <row r="1725" spans="1:46">
      <c r="A1725" s="11">
        <v>1725</v>
      </c>
      <c r="B1725" s="57">
        <v>44938</v>
      </c>
      <c r="C1725" s="54">
        <v>0.93055555555555547</v>
      </c>
      <c r="D1725" s="53">
        <v>9.9</v>
      </c>
      <c r="E1725" s="53">
        <v>12.8</v>
      </c>
      <c r="F1725" s="53">
        <v>0</v>
      </c>
      <c r="G1725" s="53">
        <v>10.1</v>
      </c>
      <c r="H1725" s="53">
        <v>-1E-3</v>
      </c>
      <c r="I1725" s="53">
        <v>0</v>
      </c>
      <c r="J1725" s="53" t="s">
        <v>152</v>
      </c>
      <c r="K1725" s="53">
        <v>0.2</v>
      </c>
      <c r="L1725" s="53" t="s">
        <v>152</v>
      </c>
      <c r="M1725" s="54">
        <v>0.92478009259259253</v>
      </c>
      <c r="N1725" s="53">
        <v>0.5</v>
      </c>
      <c r="O1725" s="53" t="s">
        <v>152</v>
      </c>
      <c r="P1725" s="54">
        <v>0.92377314814814815</v>
      </c>
      <c r="Q1725" s="53">
        <v>0</v>
      </c>
      <c r="R1725" s="53" t="s">
        <v>152</v>
      </c>
      <c r="S1725" s="53">
        <v>0.1</v>
      </c>
      <c r="T1725" s="53">
        <v>87.5</v>
      </c>
      <c r="U1725" s="53">
        <v>0</v>
      </c>
      <c r="V1725" s="53">
        <v>103</v>
      </c>
      <c r="W1725" s="53">
        <v>0</v>
      </c>
      <c r="X1725" s="53">
        <v>0.53600000000000003</v>
      </c>
      <c r="Y1725" s="53">
        <v>18.309999999999999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0.21090818559895624</v>
      </c>
      <c r="AC1725" s="63" t="s">
        <v>204</v>
      </c>
    </row>
    <row r="1726" spans="1:46">
      <c r="A1726" s="11">
        <v>1726</v>
      </c>
      <c r="B1726" s="57">
        <v>44938</v>
      </c>
      <c r="C1726" s="54">
        <v>0.9375</v>
      </c>
      <c r="D1726" s="53">
        <v>9.8000000000000007</v>
      </c>
      <c r="E1726" s="53">
        <v>12.8</v>
      </c>
      <c r="F1726" s="53">
        <v>0</v>
      </c>
      <c r="G1726" s="53">
        <v>10.6</v>
      </c>
      <c r="H1726" s="53">
        <v>0</v>
      </c>
      <c r="I1726" s="53">
        <v>0.9</v>
      </c>
      <c r="J1726" s="53" t="s">
        <v>151</v>
      </c>
      <c r="K1726" s="53">
        <v>0.9</v>
      </c>
      <c r="L1726" s="53" t="s">
        <v>151</v>
      </c>
      <c r="M1726" s="54">
        <v>0.9375</v>
      </c>
      <c r="N1726" s="53">
        <v>1.8</v>
      </c>
      <c r="O1726" s="53" t="s">
        <v>150</v>
      </c>
      <c r="P1726" s="54">
        <v>0.93562499999999993</v>
      </c>
      <c r="Q1726" s="53">
        <v>1</v>
      </c>
      <c r="R1726" s="53" t="s">
        <v>151</v>
      </c>
      <c r="S1726" s="53">
        <v>0.5</v>
      </c>
      <c r="T1726" s="53">
        <v>84.7</v>
      </c>
      <c r="U1726" s="53">
        <v>1</v>
      </c>
      <c r="V1726" s="53">
        <v>150</v>
      </c>
      <c r="W1726" s="53">
        <v>0</v>
      </c>
      <c r="X1726" s="53">
        <v>0.53600000000000003</v>
      </c>
      <c r="Y1726" s="53">
        <v>18.309999999999999</v>
      </c>
      <c r="Z1726" s="11">
        <f t="shared" si="4510"/>
        <v>0</v>
      </c>
      <c r="AA1726" s="11">
        <f t="shared" si="4511"/>
        <v>0</v>
      </c>
      <c r="AB1726" s="53">
        <f t="shared" si="4512"/>
        <v>0.21090818559895624</v>
      </c>
      <c r="AC1726" s="63" t="s">
        <v>204</v>
      </c>
    </row>
    <row r="1727" spans="1:46">
      <c r="A1727" s="11">
        <v>1727</v>
      </c>
      <c r="B1727" s="57">
        <v>44938</v>
      </c>
      <c r="C1727" s="54">
        <v>0.94444444444444453</v>
      </c>
      <c r="D1727" s="53">
        <v>9.8000000000000007</v>
      </c>
      <c r="E1727" s="53">
        <v>12.8</v>
      </c>
      <c r="F1727" s="53">
        <v>0</v>
      </c>
      <c r="G1727" s="53">
        <v>9.9</v>
      </c>
      <c r="H1727" s="53">
        <v>0</v>
      </c>
      <c r="I1727" s="53">
        <v>0.6</v>
      </c>
      <c r="J1727" s="53" t="s">
        <v>149</v>
      </c>
      <c r="K1727" s="53">
        <v>1</v>
      </c>
      <c r="L1727" s="53" t="s">
        <v>151</v>
      </c>
      <c r="M1727" s="54">
        <v>0.93958333333333333</v>
      </c>
      <c r="N1727" s="53">
        <v>1.4</v>
      </c>
      <c r="O1727" s="53" t="s">
        <v>162</v>
      </c>
      <c r="P1727" s="54">
        <v>0.93920138888888882</v>
      </c>
      <c r="Q1727" s="53">
        <v>0</v>
      </c>
      <c r="R1727" s="53" t="s">
        <v>149</v>
      </c>
      <c r="S1727" s="53">
        <v>0.4</v>
      </c>
      <c r="T1727" s="53">
        <v>88.4</v>
      </c>
      <c r="U1727" s="53">
        <v>0</v>
      </c>
      <c r="V1727" s="53">
        <v>117</v>
      </c>
      <c r="W1727" s="53">
        <v>0</v>
      </c>
      <c r="X1727" s="53">
        <v>0.53600000000000003</v>
      </c>
      <c r="Y1727" s="53">
        <v>18.36</v>
      </c>
      <c r="Z1727" s="11">
        <f t="shared" si="4510"/>
        <v>0</v>
      </c>
      <c r="AA1727" s="11">
        <f t="shared" si="4511"/>
        <v>0</v>
      </c>
      <c r="AB1727" s="53">
        <f t="shared" si="4512"/>
        <v>0.21090818559895624</v>
      </c>
      <c r="AC1727" s="63" t="s">
        <v>204</v>
      </c>
    </row>
    <row r="1728" spans="1:46">
      <c r="A1728" s="11">
        <v>1728</v>
      </c>
      <c r="B1728" s="57">
        <v>44938</v>
      </c>
      <c r="C1728" s="54">
        <v>0.95138888888888884</v>
      </c>
      <c r="D1728" s="53">
        <v>9.6999999999999993</v>
      </c>
      <c r="E1728" s="53">
        <v>12.8</v>
      </c>
      <c r="F1728" s="53">
        <v>0</v>
      </c>
      <c r="G1728" s="53">
        <v>10.3</v>
      </c>
      <c r="H1728" s="53">
        <v>0</v>
      </c>
      <c r="I1728" s="53">
        <v>0</v>
      </c>
      <c r="J1728" s="53" t="s">
        <v>149</v>
      </c>
      <c r="K1728" s="53">
        <v>0.6</v>
      </c>
      <c r="L1728" s="53" t="s">
        <v>149</v>
      </c>
      <c r="M1728" s="54">
        <v>0.94445601851851846</v>
      </c>
      <c r="N1728" s="53">
        <v>0</v>
      </c>
      <c r="O1728" s="53" t="s">
        <v>149</v>
      </c>
      <c r="P1728" s="54">
        <v>0.94445601851851846</v>
      </c>
      <c r="Q1728" s="53">
        <v>0</v>
      </c>
      <c r="R1728" s="53" t="s">
        <v>149</v>
      </c>
      <c r="S1728" s="53">
        <v>0</v>
      </c>
      <c r="T1728" s="53">
        <v>87.1</v>
      </c>
      <c r="U1728" s="53">
        <v>1</v>
      </c>
      <c r="V1728" s="53">
        <v>109</v>
      </c>
      <c r="W1728" s="53">
        <v>0</v>
      </c>
      <c r="X1728" s="53">
        <v>0.53600000000000003</v>
      </c>
      <c r="Y1728" s="53">
        <v>18.37</v>
      </c>
      <c r="Z1728" s="11">
        <f t="shared" si="4510"/>
        <v>0</v>
      </c>
      <c r="AA1728" s="11">
        <f t="shared" si="4511"/>
        <v>0</v>
      </c>
      <c r="AB1728" s="53">
        <f t="shared" si="4512"/>
        <v>0.21090818559895624</v>
      </c>
      <c r="AC1728" s="63" t="s">
        <v>204</v>
      </c>
    </row>
    <row r="1729" spans="1:46">
      <c r="A1729" s="11">
        <v>1729</v>
      </c>
      <c r="B1729" s="57">
        <v>44938</v>
      </c>
      <c r="C1729" s="54">
        <v>0.95833333333333337</v>
      </c>
      <c r="D1729" s="53">
        <v>9.8000000000000007</v>
      </c>
      <c r="E1729" s="53">
        <v>12.8</v>
      </c>
      <c r="F1729" s="53">
        <v>0</v>
      </c>
      <c r="G1729" s="53">
        <v>9.8000000000000007</v>
      </c>
      <c r="H1729" s="53">
        <v>-1E-3</v>
      </c>
      <c r="I1729" s="53">
        <v>0.1</v>
      </c>
      <c r="J1729" s="53" t="s">
        <v>156</v>
      </c>
      <c r="K1729" s="53">
        <v>0.1</v>
      </c>
      <c r="L1729" s="53" t="s">
        <v>162</v>
      </c>
      <c r="M1729" s="54">
        <v>0.95458333333333334</v>
      </c>
      <c r="N1729" s="53">
        <v>0.8</v>
      </c>
      <c r="O1729" s="53" t="s">
        <v>156</v>
      </c>
      <c r="P1729" s="54">
        <v>0.95349537037037047</v>
      </c>
      <c r="Q1729" s="53">
        <v>0</v>
      </c>
      <c r="R1729" s="53" t="s">
        <v>156</v>
      </c>
      <c r="S1729" s="53">
        <v>0.2</v>
      </c>
      <c r="T1729" s="53">
        <v>88.7</v>
      </c>
      <c r="U1729" s="53">
        <v>0</v>
      </c>
      <c r="V1729" s="53">
        <v>103</v>
      </c>
      <c r="W1729" s="53">
        <v>0</v>
      </c>
      <c r="X1729" s="53">
        <v>0.53600000000000003</v>
      </c>
      <c r="Y1729" s="53">
        <v>18.350000000000001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0.21090818559895624</v>
      </c>
      <c r="AC1729" s="63" t="s">
        <v>204</v>
      </c>
      <c r="AE1729" s="11">
        <f t="shared" ref="AE1729" si="4657">SUM(F1729:F1734)</f>
        <v>0</v>
      </c>
      <c r="AF1729" s="11">
        <f t="shared" ref="AF1729" si="4658">AVERAGE(AB1729:AB1734)</f>
        <v>0.21082293509434935</v>
      </c>
      <c r="AG1729" s="11">
        <f t="shared" ref="AG1729" si="4659">AVERAGE(G1729:G1734)</f>
        <v>9.7999999999999989</v>
      </c>
      <c r="AH1729" s="11" t="e">
        <f t="shared" ref="AH1729" si="4660">AVERAGE(AC1729:AC1734)</f>
        <v>#DIV/0!</v>
      </c>
      <c r="AI1729" s="11">
        <f t="shared" ref="AI1729" si="4661">AVERAGE(T1729:T1734)</f>
        <v>87.7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740</v>
      </c>
      <c r="AM1729" s="17">
        <f t="shared" ref="AM1729" si="4665">AVERAGE(W1729:W1734)</f>
        <v>0</v>
      </c>
      <c r="AN1729" s="11">
        <f t="shared" ref="AN1729" si="4666">AVERAGE(I1729:I1734)</f>
        <v>0.35000000000000003</v>
      </c>
      <c r="AO1729" s="11">
        <f t="shared" ref="AO1729" si="4667">MAX(K1729:K1734)</f>
        <v>1.2</v>
      </c>
      <c r="AP1729" s="13" t="str">
        <f t="shared" ref="AP1729" ca="1" si="4668">INDIRECT(ADDRESS(MATCH(AO1729,K1729:K1734,0)+A1729-1,12))</f>
        <v>SE</v>
      </c>
      <c r="AQ1729" s="13">
        <f t="shared" ref="AQ1729" ca="1" si="4669">INDIRECT(ADDRESS(MATCH(AO1729,K1729:K1734,0)+A1729-1,13))</f>
        <v>0.96946759259259263</v>
      </c>
      <c r="AR1729" s="11">
        <f t="shared" ref="AR1729" si="4670">MAX(N1729:N1734)</f>
        <v>2.8</v>
      </c>
      <c r="AS1729" s="13" t="str">
        <f t="shared" ref="AS1729" ca="1" si="4671">INDIRECT(ADDRESS(MATCH(AR1729,N1729:N1734,0)+A1729-1,15))</f>
        <v>SE</v>
      </c>
      <c r="AT1729" s="13">
        <f t="shared" ref="AT1729" ca="1" si="4672">INDIRECT(ADDRESS(MATCH(AR1729,N1729:N1734,0)+A1729-1,16))</f>
        <v>0.96800925925925929</v>
      </c>
    </row>
    <row r="1730" spans="1:46">
      <c r="A1730" s="11">
        <v>1730</v>
      </c>
      <c r="B1730" s="57">
        <v>44938</v>
      </c>
      <c r="C1730" s="54">
        <v>0.96527777777777779</v>
      </c>
      <c r="D1730" s="53">
        <v>9.6999999999999993</v>
      </c>
      <c r="E1730" s="53">
        <v>12.8</v>
      </c>
      <c r="F1730" s="53">
        <v>0</v>
      </c>
      <c r="G1730" s="53">
        <v>10.5</v>
      </c>
      <c r="H1730" s="53">
        <v>0</v>
      </c>
      <c r="I1730" s="53">
        <v>0.6</v>
      </c>
      <c r="J1730" s="53" t="s">
        <v>160</v>
      </c>
      <c r="K1730" s="53">
        <v>0.6</v>
      </c>
      <c r="L1730" s="53" t="s">
        <v>160</v>
      </c>
      <c r="M1730" s="54">
        <v>0.96527777777777779</v>
      </c>
      <c r="N1730" s="53">
        <v>2.5</v>
      </c>
      <c r="O1730" s="53" t="s">
        <v>151</v>
      </c>
      <c r="P1730" s="54">
        <v>0.96373842592592596</v>
      </c>
      <c r="Q1730" s="53">
        <v>0.3</v>
      </c>
      <c r="R1730" s="53" t="s">
        <v>159</v>
      </c>
      <c r="S1730" s="53">
        <v>0.8</v>
      </c>
      <c r="T1730" s="53">
        <v>87.2</v>
      </c>
      <c r="U1730" s="53">
        <v>0</v>
      </c>
      <c r="V1730" s="53">
        <v>132</v>
      </c>
      <c r="W1730" s="53">
        <v>0</v>
      </c>
      <c r="X1730" s="53">
        <v>0.53600000000000003</v>
      </c>
      <c r="Y1730" s="53">
        <v>18.350000000000001</v>
      </c>
      <c r="Z1730" s="11">
        <f t="shared" si="4510"/>
        <v>0</v>
      </c>
      <c r="AA1730" s="11">
        <f t="shared" si="4511"/>
        <v>0</v>
      </c>
      <c r="AB1730" s="53">
        <f t="shared" si="4512"/>
        <v>0.21090818559895624</v>
      </c>
      <c r="AC1730" s="63" t="s">
        <v>204</v>
      </c>
    </row>
    <row r="1731" spans="1:46">
      <c r="A1731" s="11">
        <v>1731</v>
      </c>
      <c r="B1731" s="57">
        <v>44938</v>
      </c>
      <c r="C1731" s="54">
        <v>0.97222222222222221</v>
      </c>
      <c r="D1731" s="53">
        <v>9.6999999999999993</v>
      </c>
      <c r="E1731" s="53">
        <v>12.8</v>
      </c>
      <c r="F1731" s="53">
        <v>0</v>
      </c>
      <c r="G1731" s="53">
        <v>9.6999999999999993</v>
      </c>
      <c r="H1731" s="53">
        <v>0</v>
      </c>
      <c r="I1731" s="53">
        <v>0.9</v>
      </c>
      <c r="J1731" s="53" t="s">
        <v>150</v>
      </c>
      <c r="K1731" s="53">
        <v>1.2</v>
      </c>
      <c r="L1731" s="53" t="s">
        <v>151</v>
      </c>
      <c r="M1731" s="54">
        <v>0.96946759259259263</v>
      </c>
      <c r="N1731" s="53">
        <v>2.8</v>
      </c>
      <c r="O1731" s="53" t="s">
        <v>151</v>
      </c>
      <c r="P1731" s="54">
        <v>0.96800925925925929</v>
      </c>
      <c r="Q1731" s="53">
        <v>0.5</v>
      </c>
      <c r="R1731" s="53" t="s">
        <v>160</v>
      </c>
      <c r="S1731" s="53">
        <v>0.7</v>
      </c>
      <c r="T1731" s="53">
        <v>86.1</v>
      </c>
      <c r="U1731" s="53">
        <v>1</v>
      </c>
      <c r="V1731" s="53">
        <v>142</v>
      </c>
      <c r="W1731" s="53">
        <v>0</v>
      </c>
      <c r="X1731" s="53">
        <v>0.53600000000000003</v>
      </c>
      <c r="Y1731" s="53">
        <v>18.350000000000001</v>
      </c>
      <c r="Z1731" s="11">
        <f t="shared" si="4510"/>
        <v>0</v>
      </c>
      <c r="AA1731" s="11">
        <f t="shared" si="4511"/>
        <v>0</v>
      </c>
      <c r="AB1731" s="53">
        <f t="shared" si="4512"/>
        <v>0.21090818559895624</v>
      </c>
      <c r="AC1731" s="63" t="s">
        <v>204</v>
      </c>
    </row>
    <row r="1732" spans="1:46">
      <c r="A1732" s="11">
        <v>1732</v>
      </c>
      <c r="B1732" s="57">
        <v>44938</v>
      </c>
      <c r="C1732" s="54">
        <v>0.97916666666666663</v>
      </c>
      <c r="D1732" s="53">
        <v>9.6999999999999993</v>
      </c>
      <c r="E1732" s="53">
        <v>12.8</v>
      </c>
      <c r="F1732" s="53">
        <v>0</v>
      </c>
      <c r="G1732" s="53">
        <v>9.5</v>
      </c>
      <c r="H1732" s="53">
        <v>-1E-3</v>
      </c>
      <c r="I1732" s="53">
        <v>0.1</v>
      </c>
      <c r="J1732" s="53" t="s">
        <v>157</v>
      </c>
      <c r="K1732" s="53">
        <v>0.9</v>
      </c>
      <c r="L1732" s="53" t="s">
        <v>150</v>
      </c>
      <c r="M1732" s="54">
        <v>0.97288194444444442</v>
      </c>
      <c r="N1732" s="53">
        <v>0.6</v>
      </c>
      <c r="O1732" s="53" t="s">
        <v>161</v>
      </c>
      <c r="P1732" s="54">
        <v>0.9723032407407407</v>
      </c>
      <c r="Q1732" s="53">
        <v>0</v>
      </c>
      <c r="R1732" s="53" t="s">
        <v>158</v>
      </c>
      <c r="S1732" s="53">
        <v>0.2</v>
      </c>
      <c r="T1732" s="53">
        <v>89</v>
      </c>
      <c r="U1732" s="53">
        <v>0</v>
      </c>
      <c r="V1732" s="53">
        <v>133</v>
      </c>
      <c r="W1732" s="53">
        <v>0</v>
      </c>
      <c r="X1732" s="53">
        <v>0.53600000000000003</v>
      </c>
      <c r="Y1732" s="53">
        <v>18.350000000000001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0.21090818559895624</v>
      </c>
      <c r="AC1732" s="63" t="s">
        <v>204</v>
      </c>
    </row>
    <row r="1733" spans="1:46">
      <c r="A1733" s="11">
        <v>1733</v>
      </c>
      <c r="B1733" s="57">
        <v>44938</v>
      </c>
      <c r="C1733" s="54">
        <v>0.98611111111111116</v>
      </c>
      <c r="D1733" s="53">
        <v>9.6</v>
      </c>
      <c r="E1733" s="53">
        <v>12.8</v>
      </c>
      <c r="F1733" s="53">
        <v>0</v>
      </c>
      <c r="G1733" s="53">
        <v>10.1</v>
      </c>
      <c r="H1733" s="53">
        <v>-1E-3</v>
      </c>
      <c r="I1733" s="53">
        <v>0.1</v>
      </c>
      <c r="J1733" s="53" t="s">
        <v>158</v>
      </c>
      <c r="K1733" s="53">
        <v>0.1</v>
      </c>
      <c r="L1733" s="53" t="s">
        <v>157</v>
      </c>
      <c r="M1733" s="54">
        <v>0.97917824074074078</v>
      </c>
      <c r="N1733" s="53">
        <v>0.6</v>
      </c>
      <c r="O1733" s="53" t="s">
        <v>158</v>
      </c>
      <c r="P1733" s="54">
        <v>0.98288194444444443</v>
      </c>
      <c r="Q1733" s="53">
        <v>0</v>
      </c>
      <c r="R1733" s="53" t="s">
        <v>158</v>
      </c>
      <c r="S1733" s="53">
        <v>0.1</v>
      </c>
      <c r="T1733" s="53">
        <v>87.7</v>
      </c>
      <c r="U1733" s="53">
        <v>0</v>
      </c>
      <c r="V1733" s="53">
        <v>115</v>
      </c>
      <c r="W1733" s="53">
        <v>0</v>
      </c>
      <c r="X1733" s="53">
        <v>0.53600000000000003</v>
      </c>
      <c r="Y1733" s="53">
        <v>18.350000000000001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0.21090818559895624</v>
      </c>
      <c r="AC1733" s="63" t="s">
        <v>204</v>
      </c>
    </row>
    <row r="1734" spans="1:46">
      <c r="A1734" s="11">
        <v>1734</v>
      </c>
      <c r="B1734" s="57">
        <v>44938</v>
      </c>
      <c r="C1734" s="54">
        <v>0.99305555555555547</v>
      </c>
      <c r="D1734" s="53">
        <v>9.4</v>
      </c>
      <c r="E1734" s="53">
        <v>12.8</v>
      </c>
      <c r="F1734" s="53">
        <v>0</v>
      </c>
      <c r="G1734" s="53">
        <v>9.1999999999999993</v>
      </c>
      <c r="H1734" s="53">
        <v>0</v>
      </c>
      <c r="I1734" s="53">
        <v>0.3</v>
      </c>
      <c r="J1734" s="53" t="s">
        <v>155</v>
      </c>
      <c r="K1734" s="53">
        <v>0.3</v>
      </c>
      <c r="L1734" s="53" t="s">
        <v>155</v>
      </c>
      <c r="M1734" s="54">
        <v>0.99305555555555547</v>
      </c>
      <c r="N1734" s="53">
        <v>0.9</v>
      </c>
      <c r="O1734" s="53" t="s">
        <v>157</v>
      </c>
      <c r="P1734" s="54">
        <v>0.99089120370370365</v>
      </c>
      <c r="Q1734" s="53">
        <v>0.6</v>
      </c>
      <c r="R1734" s="53" t="s">
        <v>162</v>
      </c>
      <c r="S1734" s="53">
        <v>0.3</v>
      </c>
      <c r="T1734" s="53">
        <v>87.5</v>
      </c>
      <c r="U1734" s="53">
        <v>0</v>
      </c>
      <c r="V1734" s="53">
        <v>115</v>
      </c>
      <c r="W1734" s="53">
        <v>0</v>
      </c>
      <c r="X1734" s="53">
        <v>0.53500000000000003</v>
      </c>
      <c r="Y1734" s="53">
        <v>18.34</v>
      </c>
      <c r="Z1734" s="11">
        <f t="shared" si="4510"/>
        <v>0</v>
      </c>
      <c r="AA1734" s="11">
        <f t="shared" si="4511"/>
        <v>0</v>
      </c>
      <c r="AB1734" s="53">
        <f t="shared" si="4512"/>
        <v>0.21039668257131477</v>
      </c>
      <c r="AC1734" s="63" t="s">
        <v>204</v>
      </c>
    </row>
    <row r="1735" spans="1:46">
      <c r="A1735" s="11">
        <v>1735</v>
      </c>
      <c r="B1735" s="57">
        <v>44939</v>
      </c>
      <c r="C1735" s="54">
        <v>0</v>
      </c>
      <c r="D1735" s="53">
        <v>9.3000000000000007</v>
      </c>
      <c r="E1735" s="53">
        <v>12.8</v>
      </c>
      <c r="F1735" s="53">
        <v>0</v>
      </c>
      <c r="G1735" s="53">
        <v>9.5</v>
      </c>
      <c r="H1735" s="53">
        <v>-1E-3</v>
      </c>
      <c r="I1735" s="53">
        <v>0.3</v>
      </c>
      <c r="J1735" s="53" t="s">
        <v>149</v>
      </c>
      <c r="K1735" s="53">
        <v>0.4</v>
      </c>
      <c r="L1735" s="53" t="s">
        <v>157</v>
      </c>
      <c r="M1735" s="54">
        <v>0.99531249999999993</v>
      </c>
      <c r="N1735" s="53">
        <v>0.8</v>
      </c>
      <c r="O1735" s="53" t="s">
        <v>150</v>
      </c>
      <c r="P1735" s="54">
        <v>0.99986111111111109</v>
      </c>
      <c r="Q1735" s="53">
        <v>0.7</v>
      </c>
      <c r="R1735" s="53" t="s">
        <v>150</v>
      </c>
      <c r="S1735" s="53">
        <v>0.3</v>
      </c>
      <c r="T1735" s="53">
        <v>88.4</v>
      </c>
      <c r="U1735" s="53">
        <v>0</v>
      </c>
      <c r="V1735" s="53">
        <v>125</v>
      </c>
      <c r="W1735" s="53">
        <v>0</v>
      </c>
      <c r="X1735" s="53">
        <v>0.53600000000000003</v>
      </c>
      <c r="Y1735" s="53">
        <v>18.34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0.21090818559895624</v>
      </c>
      <c r="AC1735" s="63" t="s">
        <v>204</v>
      </c>
      <c r="AE1735" s="11">
        <f t="shared" ref="AE1735" si="4673">SUM(F1735:F1740)</f>
        <v>0</v>
      </c>
      <c r="AF1735" s="11">
        <f t="shared" ref="AF1735" si="4674">AVERAGE(AB1735:AB1740)</f>
        <v>0.2104819330759217</v>
      </c>
      <c r="AG1735" s="11">
        <f t="shared" ref="AG1735" si="4675">AVERAGE(G1735:G1740)</f>
        <v>9.1166666666666671</v>
      </c>
      <c r="AH1735" s="11" t="e">
        <f t="shared" ref="AH1735" si="4676">AVERAGE(AC1735:AC1740)</f>
        <v>#DIV/0!</v>
      </c>
      <c r="AI1735" s="11">
        <f t="shared" ref="AI1735" si="4677">AVERAGE(T1735:T1740)</f>
        <v>88.816666666666677</v>
      </c>
      <c r="AJ1735" s="11">
        <f t="shared" ref="AJ1735" si="4678">SUMIF(H1735:H1740,"&gt;0",H1735:H1740)</f>
        <v>1E-3</v>
      </c>
      <c r="AK1735" s="17">
        <f t="shared" ref="AK1735" si="4679">SUM(AA1735:AA1740)/60</f>
        <v>0</v>
      </c>
      <c r="AL1735" s="17">
        <f t="shared" ref="AL1735" si="4680">SUM(V1735:V1740)</f>
        <v>634</v>
      </c>
      <c r="AM1735" s="17">
        <f t="shared" ref="AM1735" si="4681">AVERAGE(W1735:W1740)</f>
        <v>0</v>
      </c>
      <c r="AN1735" s="11">
        <f t="shared" ref="AN1735" si="4682">AVERAGE(I1735:I1740)</f>
        <v>0.26666666666666666</v>
      </c>
      <c r="AO1735" s="11">
        <f t="shared" ref="AO1735" si="4683">MAX(K1735:K1740)</f>
        <v>0.9</v>
      </c>
      <c r="AP1735" s="13" t="str">
        <f t="shared" ref="AP1735" ca="1" si="4684">INDIRECT(ADDRESS(MATCH(AO1735,K1735:K1740,0)+A1735-1,12))</f>
        <v>SE</v>
      </c>
      <c r="AQ1735" s="13">
        <f t="shared" ref="AQ1735" ca="1" si="4685">INDIRECT(ADDRESS(MATCH(AO1735,K1735:K1740,0)+A1735-1,13))</f>
        <v>6.3310185185185197E-3</v>
      </c>
      <c r="AR1735" s="11">
        <f t="shared" ref="AR1735" si="4686">MAX(N1735:N1740)</f>
        <v>1.3</v>
      </c>
      <c r="AS1735" s="13" t="str">
        <f t="shared" ref="AS1735" ca="1" si="4687">INDIRECT(ADDRESS(MATCH(AR1735,N1735:N1740,0)+A1735-1,15))</f>
        <v>SE</v>
      </c>
      <c r="AT1735" s="13">
        <f t="shared" ref="AT1735" ca="1" si="4688">INDIRECT(ADDRESS(MATCH(AR1735,N1735:N1740,0)+A1735-1,16))</f>
        <v>3.0439814814814821E-3</v>
      </c>
    </row>
    <row r="1736" spans="1:46">
      <c r="A1736" s="11">
        <v>1736</v>
      </c>
      <c r="B1736" s="57">
        <v>44939</v>
      </c>
      <c r="C1736" s="54">
        <v>6.9444444444444441E-3</v>
      </c>
      <c r="D1736" s="53">
        <v>9.1999999999999993</v>
      </c>
      <c r="E1736" s="53">
        <v>12.8</v>
      </c>
      <c r="F1736" s="53">
        <v>0</v>
      </c>
      <c r="G1736" s="53">
        <v>10.1</v>
      </c>
      <c r="H1736" s="53">
        <v>1E-3</v>
      </c>
      <c r="I1736" s="53">
        <v>0.9</v>
      </c>
      <c r="J1736" s="53" t="s">
        <v>151</v>
      </c>
      <c r="K1736" s="53">
        <v>0.9</v>
      </c>
      <c r="L1736" s="53" t="s">
        <v>151</v>
      </c>
      <c r="M1736" s="54">
        <v>6.3310185185185197E-3</v>
      </c>
      <c r="N1736" s="53">
        <v>1.3</v>
      </c>
      <c r="O1736" s="53" t="s">
        <v>151</v>
      </c>
      <c r="P1736" s="54">
        <v>3.0439814814814821E-3</v>
      </c>
      <c r="Q1736" s="53">
        <v>0</v>
      </c>
      <c r="R1736" s="53" t="s">
        <v>162</v>
      </c>
      <c r="S1736" s="53">
        <v>0.2</v>
      </c>
      <c r="T1736" s="53">
        <v>83.4</v>
      </c>
      <c r="U1736" s="53">
        <v>0</v>
      </c>
      <c r="V1736" s="53">
        <v>145</v>
      </c>
      <c r="W1736" s="53">
        <v>0</v>
      </c>
      <c r="X1736" s="53">
        <v>0.53500000000000003</v>
      </c>
      <c r="Y1736" s="53">
        <v>18.36</v>
      </c>
      <c r="Z1736" s="11">
        <f t="shared" ref="Z1736:Z1799" si="4689">H1736*3.6/(60)*10*10^3</f>
        <v>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0.21039668257131477</v>
      </c>
      <c r="AC1736" s="63" t="s">
        <v>204</v>
      </c>
    </row>
    <row r="1737" spans="1:46">
      <c r="A1737" s="11">
        <v>1737</v>
      </c>
      <c r="B1737" s="57">
        <v>44939</v>
      </c>
      <c r="C1737" s="54">
        <v>1.3888888888888888E-2</v>
      </c>
      <c r="D1737" s="53">
        <v>8.9</v>
      </c>
      <c r="E1737" s="53">
        <v>12.8</v>
      </c>
      <c r="F1737" s="53">
        <v>0</v>
      </c>
      <c r="G1737" s="53">
        <v>8.4</v>
      </c>
      <c r="H1737" s="53">
        <v>-2E-3</v>
      </c>
      <c r="I1737" s="53">
        <v>0</v>
      </c>
      <c r="J1737" s="53" t="s">
        <v>149</v>
      </c>
      <c r="K1737" s="53">
        <v>0.9</v>
      </c>
      <c r="L1737" s="53" t="s">
        <v>151</v>
      </c>
      <c r="M1737" s="54">
        <v>6.9560185185185185E-3</v>
      </c>
      <c r="N1737" s="53">
        <v>0.4</v>
      </c>
      <c r="O1737" s="53" t="s">
        <v>157</v>
      </c>
      <c r="P1737" s="54">
        <v>1.315972222222222E-2</v>
      </c>
      <c r="Q1737" s="53">
        <v>0.3</v>
      </c>
      <c r="R1737" s="53" t="s">
        <v>162</v>
      </c>
      <c r="S1737" s="53">
        <v>0.1</v>
      </c>
      <c r="T1737" s="53">
        <v>89.9</v>
      </c>
      <c r="U1737" s="53">
        <v>0</v>
      </c>
      <c r="V1737" s="53">
        <v>80</v>
      </c>
      <c r="W1737" s="53">
        <v>0</v>
      </c>
      <c r="X1737" s="53">
        <v>0.53500000000000003</v>
      </c>
      <c r="Y1737" s="53">
        <v>18.32</v>
      </c>
      <c r="Z1737" s="11">
        <f t="shared" si="4689"/>
        <v>-1.2000000000000002</v>
      </c>
      <c r="AA1737" s="11">
        <f t="shared" si="4690"/>
        <v>0</v>
      </c>
      <c r="AB1737" s="53">
        <f t="shared" si="4691"/>
        <v>0.21039668257131477</v>
      </c>
      <c r="AC1737" s="63" t="s">
        <v>204</v>
      </c>
    </row>
    <row r="1738" spans="1:46">
      <c r="A1738" s="11">
        <v>1738</v>
      </c>
      <c r="B1738" s="57">
        <v>44939</v>
      </c>
      <c r="C1738" s="54">
        <v>2.0833333333333332E-2</v>
      </c>
      <c r="D1738" s="53">
        <v>8.8000000000000007</v>
      </c>
      <c r="E1738" s="53">
        <v>12.8</v>
      </c>
      <c r="F1738" s="53">
        <v>0</v>
      </c>
      <c r="G1738" s="53">
        <v>8.5</v>
      </c>
      <c r="H1738" s="53">
        <v>-1E-3</v>
      </c>
      <c r="I1738" s="53">
        <v>0.1</v>
      </c>
      <c r="J1738" s="53" t="s">
        <v>162</v>
      </c>
      <c r="K1738" s="53">
        <v>0.1</v>
      </c>
      <c r="L1738" s="53" t="s">
        <v>162</v>
      </c>
      <c r="M1738" s="54">
        <v>2.0833333333333332E-2</v>
      </c>
      <c r="N1738" s="53">
        <v>0.7</v>
      </c>
      <c r="O1738" s="53" t="s">
        <v>157</v>
      </c>
      <c r="P1738" s="54">
        <v>2.0358796296296295E-2</v>
      </c>
      <c r="Q1738" s="53">
        <v>0.6</v>
      </c>
      <c r="R1738" s="53" t="s">
        <v>157</v>
      </c>
      <c r="S1738" s="53">
        <v>0.2</v>
      </c>
      <c r="T1738" s="53">
        <v>91.2</v>
      </c>
      <c r="U1738" s="53">
        <v>0</v>
      </c>
      <c r="V1738" s="53">
        <v>89</v>
      </c>
      <c r="W1738" s="53">
        <v>0</v>
      </c>
      <c r="X1738" s="53">
        <v>0.53500000000000003</v>
      </c>
      <c r="Y1738" s="53">
        <v>18.34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0.21039668257131477</v>
      </c>
      <c r="AC1738" s="63" t="s">
        <v>204</v>
      </c>
    </row>
    <row r="1739" spans="1:46">
      <c r="A1739" s="11">
        <v>1739</v>
      </c>
      <c r="B1739" s="57">
        <v>44939</v>
      </c>
      <c r="C1739" s="54">
        <v>2.7777777777777776E-2</v>
      </c>
      <c r="D1739" s="53">
        <v>8.6</v>
      </c>
      <c r="E1739" s="53">
        <v>12.8</v>
      </c>
      <c r="F1739" s="53">
        <v>0</v>
      </c>
      <c r="G1739" s="53">
        <v>9</v>
      </c>
      <c r="H1739" s="53">
        <v>-1E-3</v>
      </c>
      <c r="I1739" s="53">
        <v>0.3</v>
      </c>
      <c r="J1739" s="53" t="s">
        <v>147</v>
      </c>
      <c r="K1739" s="53">
        <v>0.3</v>
      </c>
      <c r="L1739" s="53" t="s">
        <v>147</v>
      </c>
      <c r="M1739" s="54">
        <v>2.704861111111111E-2</v>
      </c>
      <c r="N1739" s="53">
        <v>0.8</v>
      </c>
      <c r="O1739" s="53" t="s">
        <v>152</v>
      </c>
      <c r="P1739" s="54">
        <v>2.613425925925926E-2</v>
      </c>
      <c r="Q1739" s="53">
        <v>0</v>
      </c>
      <c r="R1739" s="53" t="s">
        <v>148</v>
      </c>
      <c r="S1739" s="53">
        <v>0.2</v>
      </c>
      <c r="T1739" s="53">
        <v>92</v>
      </c>
      <c r="U1739" s="53">
        <v>0</v>
      </c>
      <c r="V1739" s="53">
        <v>102</v>
      </c>
      <c r="W1739" s="53">
        <v>0</v>
      </c>
      <c r="X1739" s="53">
        <v>0.53500000000000003</v>
      </c>
      <c r="Y1739" s="53">
        <v>18.34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0.21039668257131477</v>
      </c>
      <c r="AC1739" s="63" t="s">
        <v>204</v>
      </c>
    </row>
    <row r="1740" spans="1:46">
      <c r="A1740" s="11">
        <v>1740</v>
      </c>
      <c r="B1740" s="57">
        <v>44939</v>
      </c>
      <c r="C1740" s="54">
        <v>3.4722222222222224E-2</v>
      </c>
      <c r="D1740" s="53">
        <v>8.4</v>
      </c>
      <c r="E1740" s="53">
        <v>12.8</v>
      </c>
      <c r="F1740" s="53">
        <v>0</v>
      </c>
      <c r="G1740" s="53">
        <v>9.1999999999999993</v>
      </c>
      <c r="H1740" s="53">
        <v>0</v>
      </c>
      <c r="I1740" s="53">
        <v>0</v>
      </c>
      <c r="J1740" s="53" t="s">
        <v>148</v>
      </c>
      <c r="K1740" s="53">
        <v>0.3</v>
      </c>
      <c r="L1740" s="53" t="s">
        <v>147</v>
      </c>
      <c r="M1740" s="54">
        <v>2.7789351851851853E-2</v>
      </c>
      <c r="N1740" s="53">
        <v>0.4</v>
      </c>
      <c r="O1740" s="53" t="s">
        <v>148</v>
      </c>
      <c r="P1740" s="54">
        <v>2.8645833333333332E-2</v>
      </c>
      <c r="Q1740" s="53">
        <v>0</v>
      </c>
      <c r="R1740" s="53" t="s">
        <v>152</v>
      </c>
      <c r="S1740" s="53">
        <v>0.1</v>
      </c>
      <c r="T1740" s="53">
        <v>88</v>
      </c>
      <c r="U1740" s="53">
        <v>0</v>
      </c>
      <c r="V1740" s="53">
        <v>93</v>
      </c>
      <c r="W1740" s="53">
        <v>0</v>
      </c>
      <c r="X1740" s="53">
        <v>0.53500000000000003</v>
      </c>
      <c r="Y1740" s="53">
        <v>18.34</v>
      </c>
      <c r="Z1740" s="11">
        <f t="shared" si="4689"/>
        <v>0</v>
      </c>
      <c r="AA1740" s="11">
        <f t="shared" si="4690"/>
        <v>0</v>
      </c>
      <c r="AB1740" s="53">
        <f t="shared" si="4691"/>
        <v>0.21039668257131477</v>
      </c>
      <c r="AC1740" s="63" t="s">
        <v>204</v>
      </c>
    </row>
    <row r="1741" spans="1:46">
      <c r="A1741" s="11">
        <v>1741</v>
      </c>
      <c r="B1741" s="57">
        <v>44939</v>
      </c>
      <c r="C1741" s="54">
        <v>4.1666666666666664E-2</v>
      </c>
      <c r="D1741" s="53">
        <v>8.1999999999999993</v>
      </c>
      <c r="E1741" s="53">
        <v>12.8</v>
      </c>
      <c r="F1741" s="53">
        <v>0</v>
      </c>
      <c r="G1741" s="53">
        <v>8.9</v>
      </c>
      <c r="H1741" s="53">
        <v>-1E-3</v>
      </c>
      <c r="I1741" s="53">
        <v>0</v>
      </c>
      <c r="J1741" s="53" t="s">
        <v>152</v>
      </c>
      <c r="K1741" s="53">
        <v>0</v>
      </c>
      <c r="L1741" s="53" t="s">
        <v>148</v>
      </c>
      <c r="M1741" s="54">
        <v>3.5532407407407408E-2</v>
      </c>
      <c r="N1741" s="53">
        <v>0</v>
      </c>
      <c r="O1741" s="53" t="s">
        <v>152</v>
      </c>
      <c r="P1741" s="54">
        <v>3.4733796296296297E-2</v>
      </c>
      <c r="Q1741" s="53">
        <v>0</v>
      </c>
      <c r="R1741" s="53" t="s">
        <v>152</v>
      </c>
      <c r="S1741" s="53">
        <v>0</v>
      </c>
      <c r="T1741" s="53">
        <v>89.3</v>
      </c>
      <c r="U1741" s="53">
        <v>0</v>
      </c>
      <c r="V1741" s="53">
        <v>92</v>
      </c>
      <c r="W1741" s="53">
        <v>0</v>
      </c>
      <c r="X1741" s="53">
        <v>0.53500000000000003</v>
      </c>
      <c r="Y1741" s="53">
        <v>18.36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0.21039668257131477</v>
      </c>
      <c r="AC1741" s="63" t="s">
        <v>204</v>
      </c>
      <c r="AE1741" s="11">
        <f t="shared" ref="AE1741" si="4692">SUM(F1741:F1746)</f>
        <v>0</v>
      </c>
      <c r="AF1741" s="11">
        <f t="shared" ref="AF1741" si="4693">AVERAGE(AB1741:AB1746)</f>
        <v>0.2103966825713148</v>
      </c>
      <c r="AG1741" s="11">
        <f t="shared" ref="AG1741" si="4694">AVERAGE(G1741:G1746)</f>
        <v>8.7000000000000011</v>
      </c>
      <c r="AH1741" s="11" t="e">
        <f t="shared" ref="AH1741" si="4695">AVERAGE(AC1741:AC1746)</f>
        <v>#DIV/0!</v>
      </c>
      <c r="AI1741" s="11">
        <f t="shared" ref="AI1741" si="4696">AVERAGE(T1741:T1746)</f>
        <v>90.083333333333329</v>
      </c>
      <c r="AJ1741" s="11">
        <f t="shared" ref="AJ1741" si="4697">SUMIF(H1741:H1746,"&gt;0",H1741:H1746)</f>
        <v>1E-3</v>
      </c>
      <c r="AK1741" s="17">
        <f t="shared" ref="AK1741" si="4698">SUM(AA1741:AA1746)/60</f>
        <v>0</v>
      </c>
      <c r="AL1741" s="17">
        <f t="shared" ref="AL1741" si="4699">SUM(V1741:V1746)</f>
        <v>534</v>
      </c>
      <c r="AM1741" s="17">
        <f t="shared" ref="AM1741" si="4700">AVERAGE(W1741:W1746)</f>
        <v>0</v>
      </c>
      <c r="AN1741" s="11">
        <f t="shared" ref="AN1741" si="4701">AVERAGE(I1741:I1746)</f>
        <v>0.19999999999999998</v>
      </c>
      <c r="AO1741" s="11">
        <f t="shared" ref="AO1741" si="4702">MAX(K1741:K1746)</f>
        <v>0.7</v>
      </c>
      <c r="AP1741" s="13" t="str">
        <f t="shared" ref="AP1741" ca="1" si="4703">INDIRECT(ADDRESS(MATCH(AO1741,K1741:K1746,0)+A1741-1,12))</f>
        <v>SSE</v>
      </c>
      <c r="AQ1741" s="13">
        <f t="shared" ref="AQ1741" ca="1" si="4704">INDIRECT(ADDRESS(MATCH(AO1741,K1741:K1746,0)+A1741-1,13))</f>
        <v>7.6388888888888895E-2</v>
      </c>
      <c r="AR1741" s="11">
        <f t="shared" ref="AR1741" si="4705">MAX(N1741:N1746)</f>
        <v>1.4</v>
      </c>
      <c r="AS1741" s="13" t="str">
        <f t="shared" ref="AS1741" ca="1" si="4706">INDIRECT(ADDRESS(MATCH(AR1741,N1741:N1746,0)+A1741-1,15))</f>
        <v>SSE</v>
      </c>
      <c r="AT1741" s="13">
        <f t="shared" ref="AT1741" ca="1" si="4707">INDIRECT(ADDRESS(MATCH(AR1741,N1741:N1746,0)+A1741-1,16))</f>
        <v>7.631944444444444E-2</v>
      </c>
    </row>
    <row r="1742" spans="1:46">
      <c r="A1742" s="11">
        <v>1742</v>
      </c>
      <c r="B1742" s="57">
        <v>44939</v>
      </c>
      <c r="C1742" s="54">
        <v>4.8611111111111112E-2</v>
      </c>
      <c r="D1742" s="53">
        <v>8</v>
      </c>
      <c r="E1742" s="53">
        <v>12.8</v>
      </c>
      <c r="F1742" s="53">
        <v>0</v>
      </c>
      <c r="G1742" s="53">
        <v>8.6</v>
      </c>
      <c r="H1742" s="53">
        <v>-1E-3</v>
      </c>
      <c r="I1742" s="53">
        <v>0.1</v>
      </c>
      <c r="J1742" s="53" t="s">
        <v>149</v>
      </c>
      <c r="K1742" s="53">
        <v>0.1</v>
      </c>
      <c r="L1742" s="53" t="s">
        <v>147</v>
      </c>
      <c r="M1742" s="54">
        <v>4.6481481481481485E-2</v>
      </c>
      <c r="N1742" s="53">
        <v>0.6</v>
      </c>
      <c r="O1742" s="53" t="s">
        <v>147</v>
      </c>
      <c r="P1742" s="54">
        <v>4.2835648148148144E-2</v>
      </c>
      <c r="Q1742" s="53">
        <v>0</v>
      </c>
      <c r="R1742" s="53" t="s">
        <v>149</v>
      </c>
      <c r="S1742" s="53">
        <v>0.1</v>
      </c>
      <c r="T1742" s="53">
        <v>91.6</v>
      </c>
      <c r="U1742" s="53">
        <v>0</v>
      </c>
      <c r="V1742" s="53">
        <v>78</v>
      </c>
      <c r="W1742" s="53">
        <v>0</v>
      </c>
      <c r="X1742" s="53">
        <v>0.53500000000000003</v>
      </c>
      <c r="Y1742" s="53">
        <v>18.329999999999998</v>
      </c>
      <c r="Z1742" s="11">
        <f t="shared" si="4689"/>
        <v>-0.60000000000000009</v>
      </c>
      <c r="AA1742" s="11">
        <f t="shared" si="4690"/>
        <v>0</v>
      </c>
      <c r="AB1742" s="53">
        <f t="shared" si="4691"/>
        <v>0.21039668257131477</v>
      </c>
      <c r="AC1742" s="63" t="s">
        <v>204</v>
      </c>
    </row>
    <row r="1743" spans="1:46">
      <c r="A1743" s="11">
        <v>1743</v>
      </c>
      <c r="B1743" s="57">
        <v>44939</v>
      </c>
      <c r="C1743" s="54">
        <v>5.5555555555555552E-2</v>
      </c>
      <c r="D1743" s="53">
        <v>7.8</v>
      </c>
      <c r="E1743" s="53">
        <v>12.8</v>
      </c>
      <c r="F1743" s="53">
        <v>0</v>
      </c>
      <c r="G1743" s="53">
        <v>8.6999999999999993</v>
      </c>
      <c r="H1743" s="53">
        <v>0</v>
      </c>
      <c r="I1743" s="53">
        <v>0.4</v>
      </c>
      <c r="J1743" s="53" t="s">
        <v>152</v>
      </c>
      <c r="K1743" s="53">
        <v>0.4</v>
      </c>
      <c r="L1743" s="53" t="s">
        <v>152</v>
      </c>
      <c r="M1743" s="54">
        <v>5.4629629629629632E-2</v>
      </c>
      <c r="N1743" s="53">
        <v>1.1000000000000001</v>
      </c>
      <c r="O1743" s="53" t="s">
        <v>150</v>
      </c>
      <c r="P1743" s="54">
        <v>5.0844907407407408E-2</v>
      </c>
      <c r="Q1743" s="53">
        <v>0</v>
      </c>
      <c r="R1743" s="53" t="s">
        <v>162</v>
      </c>
      <c r="S1743" s="53">
        <v>0.4</v>
      </c>
      <c r="T1743" s="53">
        <v>89.8</v>
      </c>
      <c r="U1743" s="53">
        <v>0</v>
      </c>
      <c r="V1743" s="53">
        <v>109</v>
      </c>
      <c r="W1743" s="53">
        <v>0</v>
      </c>
      <c r="X1743" s="53">
        <v>0.53500000000000003</v>
      </c>
      <c r="Y1743" s="53">
        <v>18.329999999999998</v>
      </c>
      <c r="Z1743" s="11">
        <f t="shared" si="4689"/>
        <v>0</v>
      </c>
      <c r="AA1743" s="11">
        <f t="shared" si="4690"/>
        <v>0</v>
      </c>
      <c r="AB1743" s="53">
        <f t="shared" si="4691"/>
        <v>0.21039668257131477</v>
      </c>
      <c r="AC1743" s="63" t="s">
        <v>204</v>
      </c>
    </row>
    <row r="1744" spans="1:46">
      <c r="A1744" s="11">
        <v>1744</v>
      </c>
      <c r="B1744" s="57">
        <v>44939</v>
      </c>
      <c r="C1744" s="54">
        <v>6.25E-2</v>
      </c>
      <c r="D1744" s="53">
        <v>7.7</v>
      </c>
      <c r="E1744" s="53">
        <v>12.8</v>
      </c>
      <c r="F1744" s="53">
        <v>0</v>
      </c>
      <c r="G1744" s="53">
        <v>8.1999999999999993</v>
      </c>
      <c r="H1744" s="53">
        <v>-1E-3</v>
      </c>
      <c r="I1744" s="53">
        <v>0</v>
      </c>
      <c r="J1744" s="53" t="s">
        <v>152</v>
      </c>
      <c r="K1744" s="53">
        <v>0.4</v>
      </c>
      <c r="L1744" s="53" t="s">
        <v>152</v>
      </c>
      <c r="M1744" s="54">
        <v>5.6099537037037038E-2</v>
      </c>
      <c r="N1744" s="53">
        <v>0.5</v>
      </c>
      <c r="O1744" s="53" t="s">
        <v>152</v>
      </c>
      <c r="P1744" s="54">
        <v>5.8472222222222224E-2</v>
      </c>
      <c r="Q1744" s="53">
        <v>0</v>
      </c>
      <c r="R1744" s="53" t="s">
        <v>150</v>
      </c>
      <c r="S1744" s="53">
        <v>0.1</v>
      </c>
      <c r="T1744" s="53">
        <v>89.8</v>
      </c>
      <c r="U1744" s="53">
        <v>0</v>
      </c>
      <c r="V1744" s="53">
        <v>87</v>
      </c>
      <c r="W1744" s="53">
        <v>0</v>
      </c>
      <c r="X1744" s="53">
        <v>0.53500000000000003</v>
      </c>
      <c r="Y1744" s="53">
        <v>18.309999999999999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0.21039668257131477</v>
      </c>
      <c r="AC1744" s="63" t="s">
        <v>204</v>
      </c>
    </row>
    <row r="1745" spans="1:46">
      <c r="A1745" s="11">
        <v>1745</v>
      </c>
      <c r="B1745" s="57">
        <v>44939</v>
      </c>
      <c r="C1745" s="54">
        <v>6.9444444444444434E-2</v>
      </c>
      <c r="D1745" s="53">
        <v>7.5</v>
      </c>
      <c r="E1745" s="53">
        <v>12.7</v>
      </c>
      <c r="F1745" s="53">
        <v>0</v>
      </c>
      <c r="G1745" s="53">
        <v>8.6</v>
      </c>
      <c r="H1745" s="53">
        <v>0</v>
      </c>
      <c r="I1745" s="53">
        <v>0</v>
      </c>
      <c r="J1745" s="53" t="s">
        <v>150</v>
      </c>
      <c r="K1745" s="53">
        <v>0</v>
      </c>
      <c r="L1745" s="53" t="s">
        <v>152</v>
      </c>
      <c r="M1745" s="54">
        <v>6.2511574074074081E-2</v>
      </c>
      <c r="N1745" s="53">
        <v>0.1</v>
      </c>
      <c r="O1745" s="53" t="s">
        <v>150</v>
      </c>
      <c r="P1745" s="54">
        <v>6.9108796296296293E-2</v>
      </c>
      <c r="Q1745" s="53">
        <v>0</v>
      </c>
      <c r="R1745" s="53" t="s">
        <v>150</v>
      </c>
      <c r="S1745" s="53">
        <v>0</v>
      </c>
      <c r="T1745" s="53">
        <v>91.4</v>
      </c>
      <c r="U1745" s="53">
        <v>0</v>
      </c>
      <c r="V1745" s="53">
        <v>83</v>
      </c>
      <c r="W1745" s="53">
        <v>0</v>
      </c>
      <c r="X1745" s="53">
        <v>0.53500000000000003</v>
      </c>
      <c r="Y1745" s="53">
        <v>18.34</v>
      </c>
      <c r="Z1745" s="11">
        <f t="shared" si="4689"/>
        <v>0</v>
      </c>
      <c r="AA1745" s="11">
        <f t="shared" si="4690"/>
        <v>0</v>
      </c>
      <c r="AB1745" s="53">
        <f t="shared" si="4691"/>
        <v>0.21039668257131477</v>
      </c>
      <c r="AC1745" s="63" t="s">
        <v>204</v>
      </c>
    </row>
    <row r="1746" spans="1:46">
      <c r="A1746" s="11">
        <v>1746</v>
      </c>
      <c r="B1746" s="57">
        <v>44939</v>
      </c>
      <c r="C1746" s="54">
        <v>7.6388888888888895E-2</v>
      </c>
      <c r="D1746" s="53">
        <v>7.5</v>
      </c>
      <c r="E1746" s="53">
        <v>12.7</v>
      </c>
      <c r="F1746" s="53">
        <v>0</v>
      </c>
      <c r="G1746" s="53">
        <v>9.1999999999999993</v>
      </c>
      <c r="H1746" s="53">
        <v>1E-3</v>
      </c>
      <c r="I1746" s="53">
        <v>0.7</v>
      </c>
      <c r="J1746" s="53" t="s">
        <v>159</v>
      </c>
      <c r="K1746" s="53">
        <v>0.7</v>
      </c>
      <c r="L1746" s="53" t="s">
        <v>159</v>
      </c>
      <c r="M1746" s="54">
        <v>7.6388888888888895E-2</v>
      </c>
      <c r="N1746" s="53">
        <v>1.4</v>
      </c>
      <c r="O1746" s="53" t="s">
        <v>159</v>
      </c>
      <c r="P1746" s="54">
        <v>7.631944444444444E-2</v>
      </c>
      <c r="Q1746" s="53">
        <v>1.3</v>
      </c>
      <c r="R1746" s="53" t="s">
        <v>159</v>
      </c>
      <c r="S1746" s="53">
        <v>0.3</v>
      </c>
      <c r="T1746" s="53">
        <v>88.6</v>
      </c>
      <c r="U1746" s="53">
        <v>0</v>
      </c>
      <c r="V1746" s="53">
        <v>85</v>
      </c>
      <c r="W1746" s="53">
        <v>0</v>
      </c>
      <c r="X1746" s="53">
        <v>0.53500000000000003</v>
      </c>
      <c r="Y1746" s="53">
        <v>18.32</v>
      </c>
      <c r="Z1746" s="11">
        <f t="shared" si="4689"/>
        <v>0.60000000000000009</v>
      </c>
      <c r="AA1746" s="11">
        <f t="shared" si="4690"/>
        <v>0</v>
      </c>
      <c r="AB1746" s="53">
        <f t="shared" si="4691"/>
        <v>0.21039668257131477</v>
      </c>
      <c r="AC1746" s="63" t="s">
        <v>204</v>
      </c>
    </row>
    <row r="1747" spans="1:46">
      <c r="A1747" s="11">
        <v>1747</v>
      </c>
      <c r="B1747" s="57">
        <v>44939</v>
      </c>
      <c r="C1747" s="54">
        <v>8.3333333333333329E-2</v>
      </c>
      <c r="D1747" s="53">
        <v>7.5</v>
      </c>
      <c r="E1747" s="53">
        <v>12.8</v>
      </c>
      <c r="F1747" s="53">
        <v>0</v>
      </c>
      <c r="G1747" s="53">
        <v>8.8000000000000007</v>
      </c>
      <c r="H1747" s="53">
        <v>0</v>
      </c>
      <c r="I1747" s="53">
        <v>0.4</v>
      </c>
      <c r="J1747" s="53" t="s">
        <v>150</v>
      </c>
      <c r="K1747" s="53">
        <v>0.8</v>
      </c>
      <c r="L1747" s="53" t="s">
        <v>159</v>
      </c>
      <c r="M1747" s="54">
        <v>7.7754629629629632E-2</v>
      </c>
      <c r="N1747" s="53">
        <v>1.6</v>
      </c>
      <c r="O1747" s="53" t="s">
        <v>159</v>
      </c>
      <c r="P1747" s="54">
        <v>7.662037037037038E-2</v>
      </c>
      <c r="Q1747" s="53">
        <v>0</v>
      </c>
      <c r="R1747" s="53" t="s">
        <v>148</v>
      </c>
      <c r="S1747" s="53">
        <v>0.4</v>
      </c>
      <c r="T1747" s="53">
        <v>89.4</v>
      </c>
      <c r="U1747" s="53">
        <v>0</v>
      </c>
      <c r="V1747" s="53">
        <v>80</v>
      </c>
      <c r="W1747" s="53">
        <v>0</v>
      </c>
      <c r="X1747" s="53">
        <v>0.53500000000000003</v>
      </c>
      <c r="Y1747" s="53">
        <v>18.34</v>
      </c>
      <c r="Z1747" s="11">
        <f t="shared" si="4689"/>
        <v>0</v>
      </c>
      <c r="AA1747" s="11">
        <f t="shared" si="4690"/>
        <v>0</v>
      </c>
      <c r="AB1747" s="53">
        <f t="shared" si="4691"/>
        <v>0.21039668257131477</v>
      </c>
      <c r="AC1747" s="63" t="s">
        <v>204</v>
      </c>
      <c r="AE1747" s="11">
        <f t="shared" ref="AE1747" si="4708">SUM(F1747:F1752)</f>
        <v>0</v>
      </c>
      <c r="AF1747" s="11">
        <f t="shared" ref="AF1747" si="4709">AVERAGE(AB1747:AB1752)</f>
        <v>0.2103966825713148</v>
      </c>
      <c r="AG1747" s="11">
        <f t="shared" ref="AG1747" si="4710">AVERAGE(G1747:G1752)</f>
        <v>8.5833333333333321</v>
      </c>
      <c r="AH1747" s="11" t="e">
        <f t="shared" ref="AH1747" si="4711">AVERAGE(AC1747:AC1752)</f>
        <v>#DIV/0!</v>
      </c>
      <c r="AI1747" s="11">
        <f t="shared" ref="AI1747" si="4712">AVERAGE(T1747:T1752)</f>
        <v>89.95</v>
      </c>
      <c r="AJ1747" s="11">
        <f t="shared" ref="AJ1747" si="4713">SUMIF(H1747:H1752,"&gt;0",H1747:H1752)</f>
        <v>1E-3</v>
      </c>
      <c r="AK1747" s="17">
        <f t="shared" ref="AK1747" si="4714">SUM(AA1747:AA1752)/60</f>
        <v>0</v>
      </c>
      <c r="AL1747" s="17">
        <f t="shared" ref="AL1747" si="4715">SUM(V1747:V1752)</f>
        <v>518</v>
      </c>
      <c r="AM1747" s="17">
        <f t="shared" ref="AM1747" si="4716">AVERAGE(W1747:W1752)</f>
        <v>0</v>
      </c>
      <c r="AN1747" s="11">
        <f t="shared" ref="AN1747" si="4717">AVERAGE(I1747:I1752)</f>
        <v>0.25000000000000006</v>
      </c>
      <c r="AO1747" s="11">
        <f t="shared" ref="AO1747" si="4718">MAX(K1747:K1752)</f>
        <v>0.8</v>
      </c>
      <c r="AP1747" s="13" t="str">
        <f t="shared" ref="AP1747" ca="1" si="4719">INDIRECT(ADDRESS(MATCH(AO1747,K1747:K1752,0)+A1747-1,12))</f>
        <v>SSE</v>
      </c>
      <c r="AQ1747" s="13">
        <f t="shared" ref="AQ1747" ca="1" si="4720">INDIRECT(ADDRESS(MATCH(AO1747,K1747:K1752,0)+A1747-1,13))</f>
        <v>7.7754629629629632E-2</v>
      </c>
      <c r="AR1747" s="11">
        <f t="shared" ref="AR1747" si="4721">MAX(N1747:N1752)</f>
        <v>1.6</v>
      </c>
      <c r="AS1747" s="13" t="str">
        <f t="shared" ref="AS1747" ca="1" si="4722">INDIRECT(ADDRESS(MATCH(AR1747,N1747:N1752,0)+A1747-1,15))</f>
        <v>SSE</v>
      </c>
      <c r="AT1747" s="13">
        <f t="shared" ref="AT1747" ca="1" si="4723">INDIRECT(ADDRESS(MATCH(AR1747,N1747:N1752,0)+A1747-1,16))</f>
        <v>7.662037037037038E-2</v>
      </c>
    </row>
    <row r="1748" spans="1:46">
      <c r="A1748" s="11">
        <v>1748</v>
      </c>
      <c r="B1748" s="57">
        <v>44939</v>
      </c>
      <c r="C1748" s="54">
        <v>9.0277777777777776E-2</v>
      </c>
      <c r="D1748" s="53">
        <v>7.5</v>
      </c>
      <c r="E1748" s="53">
        <v>12.7</v>
      </c>
      <c r="F1748" s="53">
        <v>0</v>
      </c>
      <c r="G1748" s="53">
        <v>8.5</v>
      </c>
      <c r="H1748" s="53">
        <v>-1E-3</v>
      </c>
      <c r="I1748" s="53">
        <v>0.1</v>
      </c>
      <c r="J1748" s="53" t="s">
        <v>150</v>
      </c>
      <c r="K1748" s="53">
        <v>0.4</v>
      </c>
      <c r="L1748" s="53" t="s">
        <v>150</v>
      </c>
      <c r="M1748" s="54">
        <v>8.3344907407407409E-2</v>
      </c>
      <c r="N1748" s="53">
        <v>0.5</v>
      </c>
      <c r="O1748" s="53" t="s">
        <v>151</v>
      </c>
      <c r="P1748" s="54">
        <v>8.8148148148148142E-2</v>
      </c>
      <c r="Q1748" s="53">
        <v>0</v>
      </c>
      <c r="R1748" s="53" t="s">
        <v>152</v>
      </c>
      <c r="S1748" s="53">
        <v>0.1</v>
      </c>
      <c r="T1748" s="53">
        <v>91.2</v>
      </c>
      <c r="U1748" s="53">
        <v>0</v>
      </c>
      <c r="V1748" s="53">
        <v>81</v>
      </c>
      <c r="W1748" s="53">
        <v>0</v>
      </c>
      <c r="X1748" s="53">
        <v>0.53500000000000003</v>
      </c>
      <c r="Y1748" s="53">
        <v>18.37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0.21039668257131477</v>
      </c>
      <c r="AC1748" s="63" t="s">
        <v>204</v>
      </c>
    </row>
    <row r="1749" spans="1:46">
      <c r="A1749" s="11">
        <v>1749</v>
      </c>
      <c r="B1749" s="57">
        <v>44939</v>
      </c>
      <c r="C1749" s="54">
        <v>9.7222222222222224E-2</v>
      </c>
      <c r="D1749" s="53">
        <v>7.6</v>
      </c>
      <c r="E1749" s="53">
        <v>12.8</v>
      </c>
      <c r="F1749" s="53">
        <v>0</v>
      </c>
      <c r="G1749" s="53">
        <v>8.3000000000000007</v>
      </c>
      <c r="H1749" s="53">
        <v>-1E-3</v>
      </c>
      <c r="I1749" s="53">
        <v>0.4</v>
      </c>
      <c r="J1749" s="53" t="s">
        <v>162</v>
      </c>
      <c r="K1749" s="53">
        <v>0.4</v>
      </c>
      <c r="L1749" s="53" t="s">
        <v>162</v>
      </c>
      <c r="M1749" s="54">
        <v>9.7222222222222224E-2</v>
      </c>
      <c r="N1749" s="53">
        <v>1.1000000000000001</v>
      </c>
      <c r="O1749" s="53" t="s">
        <v>149</v>
      </c>
      <c r="P1749" s="54">
        <v>9.4166666666666662E-2</v>
      </c>
      <c r="Q1749" s="53">
        <v>0.3</v>
      </c>
      <c r="R1749" s="53" t="s">
        <v>149</v>
      </c>
      <c r="S1749" s="53">
        <v>0.2</v>
      </c>
      <c r="T1749" s="53">
        <v>93.4</v>
      </c>
      <c r="U1749" s="53">
        <v>0</v>
      </c>
      <c r="V1749" s="53">
        <v>84</v>
      </c>
      <c r="W1749" s="53">
        <v>0</v>
      </c>
      <c r="X1749" s="53">
        <v>0.53500000000000003</v>
      </c>
      <c r="Y1749" s="53">
        <v>18.350000000000001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0.21039668257131477</v>
      </c>
      <c r="AC1749" s="63" t="s">
        <v>204</v>
      </c>
    </row>
    <row r="1750" spans="1:46">
      <c r="A1750" s="11">
        <v>1750</v>
      </c>
      <c r="B1750" s="57">
        <v>44939</v>
      </c>
      <c r="C1750" s="54">
        <v>0.10416666666666667</v>
      </c>
      <c r="D1750" s="53">
        <v>7.6</v>
      </c>
      <c r="E1750" s="53">
        <v>12.7</v>
      </c>
      <c r="F1750" s="53">
        <v>0</v>
      </c>
      <c r="G1750" s="53">
        <v>9.6999999999999993</v>
      </c>
      <c r="H1750" s="53">
        <v>1E-3</v>
      </c>
      <c r="I1750" s="53">
        <v>0.2</v>
      </c>
      <c r="J1750" s="53" t="s">
        <v>148</v>
      </c>
      <c r="K1750" s="53">
        <v>0.5</v>
      </c>
      <c r="L1750" s="53" t="s">
        <v>162</v>
      </c>
      <c r="M1750" s="54">
        <v>9.7754629629629622E-2</v>
      </c>
      <c r="N1750" s="53">
        <v>0.7</v>
      </c>
      <c r="O1750" s="53" t="s">
        <v>149</v>
      </c>
      <c r="P1750" s="54">
        <v>9.7916666666666666E-2</v>
      </c>
      <c r="Q1750" s="53">
        <v>0.3</v>
      </c>
      <c r="R1750" s="53" t="s">
        <v>151</v>
      </c>
      <c r="S1750" s="53">
        <v>0.2</v>
      </c>
      <c r="T1750" s="53">
        <v>83.6</v>
      </c>
      <c r="U1750" s="53">
        <v>1</v>
      </c>
      <c r="V1750" s="53">
        <v>100</v>
      </c>
      <c r="W1750" s="53">
        <v>0</v>
      </c>
      <c r="X1750" s="53">
        <v>0.53500000000000003</v>
      </c>
      <c r="Y1750" s="53">
        <v>18.350000000000001</v>
      </c>
      <c r="Z1750" s="11">
        <f t="shared" si="4689"/>
        <v>0.60000000000000009</v>
      </c>
      <c r="AA1750" s="11">
        <f t="shared" si="4690"/>
        <v>0</v>
      </c>
      <c r="AB1750" s="53">
        <f t="shared" si="4691"/>
        <v>0.21039668257131477</v>
      </c>
      <c r="AC1750" s="63" t="s">
        <v>204</v>
      </c>
    </row>
    <row r="1751" spans="1:46">
      <c r="A1751" s="11">
        <v>1751</v>
      </c>
      <c r="B1751" s="57">
        <v>44939</v>
      </c>
      <c r="C1751" s="54">
        <v>0.1111111111111111</v>
      </c>
      <c r="D1751" s="53">
        <v>7.8</v>
      </c>
      <c r="E1751" s="53">
        <v>12.8</v>
      </c>
      <c r="F1751" s="53">
        <v>0</v>
      </c>
      <c r="G1751" s="53">
        <v>8.3000000000000007</v>
      </c>
      <c r="H1751" s="53">
        <v>-1E-3</v>
      </c>
      <c r="I1751" s="53">
        <v>0.1</v>
      </c>
      <c r="J1751" s="53" t="s">
        <v>154</v>
      </c>
      <c r="K1751" s="53">
        <v>0.2</v>
      </c>
      <c r="L1751" s="53" t="s">
        <v>148</v>
      </c>
      <c r="M1751" s="54">
        <v>0.10418981481481482</v>
      </c>
      <c r="N1751" s="53">
        <v>0.8</v>
      </c>
      <c r="O1751" s="53" t="s">
        <v>150</v>
      </c>
      <c r="P1751" s="54">
        <v>0.1046875</v>
      </c>
      <c r="Q1751" s="53">
        <v>0.5</v>
      </c>
      <c r="R1751" s="53" t="s">
        <v>162</v>
      </c>
      <c r="S1751" s="53">
        <v>0.2</v>
      </c>
      <c r="T1751" s="53">
        <v>88.4</v>
      </c>
      <c r="U1751" s="53">
        <v>0</v>
      </c>
      <c r="V1751" s="53">
        <v>95</v>
      </c>
      <c r="W1751" s="53">
        <v>0</v>
      </c>
      <c r="X1751" s="53">
        <v>0.53500000000000003</v>
      </c>
      <c r="Y1751" s="53">
        <v>18.350000000000001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0.21039668257131477</v>
      </c>
      <c r="AC1751" s="63" t="s">
        <v>204</v>
      </c>
    </row>
    <row r="1752" spans="1:46">
      <c r="A1752" s="11">
        <v>1752</v>
      </c>
      <c r="B1752" s="57">
        <v>44939</v>
      </c>
      <c r="C1752" s="54">
        <v>0.11805555555555557</v>
      </c>
      <c r="D1752" s="53">
        <v>7.8</v>
      </c>
      <c r="E1752" s="53">
        <v>12.7</v>
      </c>
      <c r="F1752" s="53">
        <v>0</v>
      </c>
      <c r="G1752" s="53">
        <v>7.9</v>
      </c>
      <c r="H1752" s="53">
        <v>-1E-3</v>
      </c>
      <c r="I1752" s="53">
        <v>0.3</v>
      </c>
      <c r="J1752" s="53" t="s">
        <v>154</v>
      </c>
      <c r="K1752" s="53">
        <v>0.3</v>
      </c>
      <c r="L1752" s="53" t="s">
        <v>154</v>
      </c>
      <c r="M1752" s="54">
        <v>0.11719907407407408</v>
      </c>
      <c r="N1752" s="53">
        <v>0.7</v>
      </c>
      <c r="O1752" s="53" t="s">
        <v>161</v>
      </c>
      <c r="P1752" s="54">
        <v>0.11442129629629628</v>
      </c>
      <c r="Q1752" s="53">
        <v>0.6</v>
      </c>
      <c r="R1752" s="53" t="s">
        <v>154</v>
      </c>
      <c r="S1752" s="53">
        <v>0.2</v>
      </c>
      <c r="T1752" s="53">
        <v>93.7</v>
      </c>
      <c r="U1752" s="53">
        <v>0</v>
      </c>
      <c r="V1752" s="53">
        <v>78</v>
      </c>
      <c r="W1752" s="53">
        <v>0</v>
      </c>
      <c r="X1752" s="53">
        <v>0.53500000000000003</v>
      </c>
      <c r="Y1752" s="53">
        <v>18.34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0.21039668257131477</v>
      </c>
      <c r="AC1752" s="63" t="s">
        <v>204</v>
      </c>
    </row>
    <row r="1753" spans="1:46">
      <c r="A1753" s="11">
        <v>1753</v>
      </c>
      <c r="B1753" s="57">
        <v>44939</v>
      </c>
      <c r="C1753" s="54">
        <v>0.125</v>
      </c>
      <c r="D1753" s="53">
        <v>7.9</v>
      </c>
      <c r="E1753" s="53">
        <v>12.8</v>
      </c>
      <c r="F1753" s="53">
        <v>0</v>
      </c>
      <c r="G1753" s="53">
        <v>8.1999999999999993</v>
      </c>
      <c r="H1753" s="53">
        <v>-1E-3</v>
      </c>
      <c r="I1753" s="53">
        <v>0</v>
      </c>
      <c r="J1753" s="53" t="s">
        <v>161</v>
      </c>
      <c r="K1753" s="53">
        <v>0.3</v>
      </c>
      <c r="L1753" s="53" t="s">
        <v>161</v>
      </c>
      <c r="M1753" s="54">
        <v>0.11927083333333333</v>
      </c>
      <c r="N1753" s="53">
        <v>0.7</v>
      </c>
      <c r="O1753" s="53" t="s">
        <v>154</v>
      </c>
      <c r="P1753" s="54">
        <v>0.11814814814814815</v>
      </c>
      <c r="Q1753" s="53">
        <v>0</v>
      </c>
      <c r="R1753" s="53" t="s">
        <v>158</v>
      </c>
      <c r="S1753" s="53">
        <v>0.1</v>
      </c>
      <c r="T1753" s="53">
        <v>92.6</v>
      </c>
      <c r="U1753" s="53">
        <v>0</v>
      </c>
      <c r="V1753" s="53">
        <v>96</v>
      </c>
      <c r="W1753" s="53">
        <v>0</v>
      </c>
      <c r="X1753" s="53">
        <v>0.53500000000000003</v>
      </c>
      <c r="Y1753" s="53">
        <v>18.329999999999998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0.21039668257131477</v>
      </c>
      <c r="AC1753" s="63" t="s">
        <v>204</v>
      </c>
      <c r="AE1753" s="11">
        <f t="shared" ref="AE1753" si="4724">SUM(F1753:F1758)</f>
        <v>0</v>
      </c>
      <c r="AF1753" s="11">
        <f t="shared" ref="AF1753" si="4725">AVERAGE(AB1753:AB1758)</f>
        <v>0.21014139090024567</v>
      </c>
      <c r="AG1753" s="11">
        <f t="shared" ref="AG1753" si="4726">AVERAGE(G1753:G1758)</f>
        <v>8.8000000000000007</v>
      </c>
      <c r="AH1753" s="11" t="e">
        <f t="shared" ref="AH1753" si="4727">AVERAGE(AC1753:AC1758)</f>
        <v>#DIV/0!</v>
      </c>
      <c r="AI1753" s="11">
        <f t="shared" ref="AI1753" si="4728">AVERAGE(T1753:T1758)</f>
        <v>89.583333333333329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573</v>
      </c>
      <c r="AM1753" s="17">
        <f t="shared" ref="AM1753" si="4732">AVERAGE(W1753:W1758)</f>
        <v>0</v>
      </c>
      <c r="AN1753" s="11">
        <f t="shared" ref="AN1753" si="4733">AVERAGE(I1753:I1758)</f>
        <v>0.51666666666666661</v>
      </c>
      <c r="AO1753" s="11">
        <f t="shared" ref="AO1753" si="4734">MAX(K1753:K1758)</f>
        <v>0.9</v>
      </c>
      <c r="AP1753" s="13" t="str">
        <f t="shared" ref="AP1753" ca="1" si="4735">INDIRECT(ADDRESS(MATCH(AO1753,K1753:K1758,0)+A1753-1,12))</f>
        <v>E</v>
      </c>
      <c r="AQ1753" s="13">
        <f t="shared" ref="AQ1753" ca="1" si="4736">INDIRECT(ADDRESS(MATCH(AO1753,K1753:K1758,0)+A1753-1,13))</f>
        <v>0.14894675925925926</v>
      </c>
      <c r="AR1753" s="11">
        <f t="shared" ref="AR1753" si="4737">MAX(N1753:N1758)</f>
        <v>1.7</v>
      </c>
      <c r="AS1753" s="13" t="str">
        <f t="shared" ref="AS1753" ca="1" si="4738">INDIRECT(ADDRESS(MATCH(AR1753,N1753:N1758,0)+A1753-1,15))</f>
        <v>NE</v>
      </c>
      <c r="AT1753" s="13">
        <f t="shared" ref="AT1753" ca="1" si="4739">INDIRECT(ADDRESS(MATCH(AR1753,N1753:N1758,0)+A1753-1,16))</f>
        <v>0.13754629629629631</v>
      </c>
    </row>
    <row r="1754" spans="1:46">
      <c r="A1754" s="11">
        <v>1754</v>
      </c>
      <c r="B1754" s="57">
        <v>44939</v>
      </c>
      <c r="C1754" s="54">
        <v>0.13194444444444445</v>
      </c>
      <c r="D1754" s="53">
        <v>7.9</v>
      </c>
      <c r="E1754" s="53">
        <v>12.7</v>
      </c>
      <c r="F1754" s="53">
        <v>0</v>
      </c>
      <c r="G1754" s="53">
        <v>9.5</v>
      </c>
      <c r="H1754" s="53">
        <v>0</v>
      </c>
      <c r="I1754" s="53">
        <v>0.7</v>
      </c>
      <c r="J1754" s="53" t="s">
        <v>147</v>
      </c>
      <c r="K1754" s="53">
        <v>0.7</v>
      </c>
      <c r="L1754" s="53" t="s">
        <v>147</v>
      </c>
      <c r="M1754" s="54">
        <v>0.13194444444444445</v>
      </c>
      <c r="N1754" s="53">
        <v>1.4</v>
      </c>
      <c r="O1754" s="53" t="s">
        <v>152</v>
      </c>
      <c r="P1754" s="54">
        <v>0.12664351851851852</v>
      </c>
      <c r="Q1754" s="53">
        <v>0.5</v>
      </c>
      <c r="R1754" s="53" t="s">
        <v>147</v>
      </c>
      <c r="S1754" s="53">
        <v>0.4</v>
      </c>
      <c r="T1754" s="53">
        <v>92.5</v>
      </c>
      <c r="U1754" s="53">
        <v>0</v>
      </c>
      <c r="V1754" s="53">
        <v>94</v>
      </c>
      <c r="W1754" s="53">
        <v>0</v>
      </c>
      <c r="X1754" s="53">
        <v>0.53500000000000003</v>
      </c>
      <c r="Y1754" s="53">
        <v>18.34</v>
      </c>
      <c r="Z1754" s="11">
        <f t="shared" si="4689"/>
        <v>0</v>
      </c>
      <c r="AA1754" s="11">
        <f t="shared" si="4690"/>
        <v>0</v>
      </c>
      <c r="AB1754" s="53">
        <f t="shared" si="4691"/>
        <v>0.21039668257131477</v>
      </c>
      <c r="AC1754" s="63" t="s">
        <v>204</v>
      </c>
    </row>
    <row r="1755" spans="1:46">
      <c r="A1755" s="11">
        <v>1755</v>
      </c>
      <c r="B1755" s="57">
        <v>44939</v>
      </c>
      <c r="C1755" s="54">
        <v>0.1388888888888889</v>
      </c>
      <c r="D1755" s="53">
        <v>7.9</v>
      </c>
      <c r="E1755" s="53">
        <v>12.7</v>
      </c>
      <c r="F1755" s="53">
        <v>0</v>
      </c>
      <c r="G1755" s="53">
        <v>9.8000000000000007</v>
      </c>
      <c r="H1755" s="53">
        <v>0</v>
      </c>
      <c r="I1755" s="53">
        <v>0.8</v>
      </c>
      <c r="J1755" s="53" t="s">
        <v>147</v>
      </c>
      <c r="K1755" s="53">
        <v>0.8</v>
      </c>
      <c r="L1755" s="53" t="s">
        <v>147</v>
      </c>
      <c r="M1755" s="54">
        <v>0.13328703703703704</v>
      </c>
      <c r="N1755" s="53">
        <v>1.7</v>
      </c>
      <c r="O1755" s="53" t="s">
        <v>147</v>
      </c>
      <c r="P1755" s="54">
        <v>0.13754629629629631</v>
      </c>
      <c r="Q1755" s="53">
        <v>0.9</v>
      </c>
      <c r="R1755" s="53" t="s">
        <v>148</v>
      </c>
      <c r="S1755" s="53">
        <v>0.2</v>
      </c>
      <c r="T1755" s="53">
        <v>85.6</v>
      </c>
      <c r="U1755" s="53">
        <v>0</v>
      </c>
      <c r="V1755" s="53">
        <v>106</v>
      </c>
      <c r="W1755" s="53">
        <v>0</v>
      </c>
      <c r="X1755" s="53">
        <v>0.53500000000000003</v>
      </c>
      <c r="Y1755" s="53">
        <v>18.350000000000001</v>
      </c>
      <c r="Z1755" s="11">
        <f t="shared" si="4689"/>
        <v>0</v>
      </c>
      <c r="AA1755" s="11">
        <f t="shared" si="4690"/>
        <v>0</v>
      </c>
      <c r="AB1755" s="53">
        <f t="shared" si="4691"/>
        <v>0.21039668257131477</v>
      </c>
      <c r="AC1755" s="63" t="s">
        <v>204</v>
      </c>
    </row>
    <row r="1756" spans="1:46">
      <c r="A1756" s="11">
        <v>1756</v>
      </c>
      <c r="B1756" s="57">
        <v>44939</v>
      </c>
      <c r="C1756" s="54">
        <v>0.14583333333333334</v>
      </c>
      <c r="D1756" s="53">
        <v>7.9</v>
      </c>
      <c r="E1756" s="53">
        <v>12.7</v>
      </c>
      <c r="F1756" s="53">
        <v>0</v>
      </c>
      <c r="G1756" s="53">
        <v>9.6999999999999993</v>
      </c>
      <c r="H1756" s="53">
        <v>0</v>
      </c>
      <c r="I1756" s="53">
        <v>0.6</v>
      </c>
      <c r="J1756" s="53" t="s">
        <v>148</v>
      </c>
      <c r="K1756" s="53">
        <v>0.8</v>
      </c>
      <c r="L1756" s="53" t="s">
        <v>147</v>
      </c>
      <c r="M1756" s="54">
        <v>0.13907407407407407</v>
      </c>
      <c r="N1756" s="53">
        <v>1.4</v>
      </c>
      <c r="O1756" s="53" t="s">
        <v>147</v>
      </c>
      <c r="P1756" s="54">
        <v>0.13936342592592593</v>
      </c>
      <c r="Q1756" s="53">
        <v>1.1000000000000001</v>
      </c>
      <c r="R1756" s="53" t="s">
        <v>152</v>
      </c>
      <c r="S1756" s="53">
        <v>0.4</v>
      </c>
      <c r="T1756" s="53">
        <v>84.7</v>
      </c>
      <c r="U1756" s="53">
        <v>0</v>
      </c>
      <c r="V1756" s="53">
        <v>96</v>
      </c>
      <c r="W1756" s="53">
        <v>0</v>
      </c>
      <c r="X1756" s="53">
        <v>0.53400000000000003</v>
      </c>
      <c r="Y1756" s="53">
        <v>18.36</v>
      </c>
      <c r="Z1756" s="11">
        <f t="shared" si="4689"/>
        <v>0</v>
      </c>
      <c r="AA1756" s="11">
        <f t="shared" si="4690"/>
        <v>0</v>
      </c>
      <c r="AB1756" s="53">
        <f t="shared" si="4691"/>
        <v>0.20988609922917659</v>
      </c>
      <c r="AC1756" s="63" t="s">
        <v>204</v>
      </c>
    </row>
    <row r="1757" spans="1:46">
      <c r="A1757" s="11">
        <v>1757</v>
      </c>
      <c r="B1757" s="57">
        <v>44939</v>
      </c>
      <c r="C1757" s="54">
        <v>0.15277777777777776</v>
      </c>
      <c r="D1757" s="53">
        <v>8</v>
      </c>
      <c r="E1757" s="53">
        <v>12.7</v>
      </c>
      <c r="F1757" s="53">
        <v>0</v>
      </c>
      <c r="G1757" s="53">
        <v>7.7</v>
      </c>
      <c r="H1757" s="53">
        <v>-1E-3</v>
      </c>
      <c r="I1757" s="53">
        <v>0.7</v>
      </c>
      <c r="J1757" s="53" t="s">
        <v>150</v>
      </c>
      <c r="K1757" s="53">
        <v>0.9</v>
      </c>
      <c r="L1757" s="53" t="s">
        <v>152</v>
      </c>
      <c r="M1757" s="54">
        <v>0.14894675925925926</v>
      </c>
      <c r="N1757" s="53">
        <v>1.6</v>
      </c>
      <c r="O1757" s="53" t="s">
        <v>148</v>
      </c>
      <c r="P1757" s="54">
        <v>0.14842592592592593</v>
      </c>
      <c r="Q1757" s="53">
        <v>0.7</v>
      </c>
      <c r="R1757" s="53" t="s">
        <v>161</v>
      </c>
      <c r="S1757" s="53">
        <v>0.5</v>
      </c>
      <c r="T1757" s="53">
        <v>87.9</v>
      </c>
      <c r="U1757" s="53">
        <v>0</v>
      </c>
      <c r="V1757" s="53">
        <v>84</v>
      </c>
      <c r="W1757" s="53">
        <v>0</v>
      </c>
      <c r="X1757" s="53">
        <v>0.53400000000000003</v>
      </c>
      <c r="Y1757" s="53">
        <v>18.350000000000001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0.20988609922917659</v>
      </c>
      <c r="AC1757" s="63" t="s">
        <v>204</v>
      </c>
    </row>
    <row r="1758" spans="1:46">
      <c r="A1758" s="11">
        <v>1758</v>
      </c>
      <c r="B1758" s="57">
        <v>44939</v>
      </c>
      <c r="C1758" s="54">
        <v>0.15972222222222224</v>
      </c>
      <c r="D1758" s="53">
        <v>7.9</v>
      </c>
      <c r="E1758" s="53">
        <v>12.7</v>
      </c>
      <c r="F1758" s="53">
        <v>0</v>
      </c>
      <c r="G1758" s="53">
        <v>7.9</v>
      </c>
      <c r="H1758" s="53">
        <v>-2E-3</v>
      </c>
      <c r="I1758" s="53">
        <v>0.3</v>
      </c>
      <c r="J1758" s="53" t="s">
        <v>156</v>
      </c>
      <c r="K1758" s="53">
        <v>0.7</v>
      </c>
      <c r="L1758" s="53" t="s">
        <v>150</v>
      </c>
      <c r="M1758" s="54">
        <v>0.15278935185185186</v>
      </c>
      <c r="N1758" s="53">
        <v>1</v>
      </c>
      <c r="O1758" s="53" t="s">
        <v>161</v>
      </c>
      <c r="P1758" s="54">
        <v>0.15288194444444445</v>
      </c>
      <c r="Q1758" s="53">
        <v>0.3</v>
      </c>
      <c r="R1758" s="53" t="s">
        <v>156</v>
      </c>
      <c r="S1758" s="53">
        <v>0.3</v>
      </c>
      <c r="T1758" s="53">
        <v>94.2</v>
      </c>
      <c r="U1758" s="53">
        <v>1</v>
      </c>
      <c r="V1758" s="53">
        <v>97</v>
      </c>
      <c r="W1758" s="53">
        <v>0</v>
      </c>
      <c r="X1758" s="53">
        <v>0.53400000000000003</v>
      </c>
      <c r="Y1758" s="53">
        <v>18.32</v>
      </c>
      <c r="Z1758" s="11">
        <f t="shared" si="4689"/>
        <v>-1.2000000000000002</v>
      </c>
      <c r="AA1758" s="11">
        <f t="shared" si="4690"/>
        <v>0</v>
      </c>
      <c r="AB1758" s="53">
        <f t="shared" si="4691"/>
        <v>0.20988609922917659</v>
      </c>
      <c r="AC1758" s="63" t="s">
        <v>204</v>
      </c>
    </row>
    <row r="1759" spans="1:46">
      <c r="A1759" s="11">
        <v>1759</v>
      </c>
      <c r="B1759" s="57">
        <v>44939</v>
      </c>
      <c r="C1759" s="54">
        <v>0.16666666666666666</v>
      </c>
      <c r="D1759" s="53">
        <v>7.8</v>
      </c>
      <c r="E1759" s="53">
        <v>12.7</v>
      </c>
      <c r="F1759" s="53">
        <v>0</v>
      </c>
      <c r="G1759" s="53">
        <v>8.6999999999999993</v>
      </c>
      <c r="H1759" s="53">
        <v>0</v>
      </c>
      <c r="I1759" s="53">
        <v>0.2</v>
      </c>
      <c r="J1759" s="53" t="s">
        <v>156</v>
      </c>
      <c r="K1759" s="53">
        <v>0.3</v>
      </c>
      <c r="L1759" s="53" t="s">
        <v>156</v>
      </c>
      <c r="M1759" s="54">
        <v>0.15973379629629628</v>
      </c>
      <c r="N1759" s="53">
        <v>0.7</v>
      </c>
      <c r="O1759" s="53" t="s">
        <v>159</v>
      </c>
      <c r="P1759" s="54">
        <v>0.16493055555555555</v>
      </c>
      <c r="Q1759" s="53">
        <v>0</v>
      </c>
      <c r="R1759" s="53" t="s">
        <v>148</v>
      </c>
      <c r="S1759" s="53">
        <v>0.2</v>
      </c>
      <c r="T1759" s="53">
        <v>91.6</v>
      </c>
      <c r="U1759" s="53">
        <v>0</v>
      </c>
      <c r="V1759" s="53">
        <v>92</v>
      </c>
      <c r="W1759" s="53">
        <v>0</v>
      </c>
      <c r="X1759" s="53">
        <v>0.53400000000000003</v>
      </c>
      <c r="Y1759" s="53">
        <v>18.32</v>
      </c>
      <c r="Z1759" s="11">
        <f t="shared" si="4689"/>
        <v>0</v>
      </c>
      <c r="AA1759" s="11">
        <f t="shared" si="4690"/>
        <v>0</v>
      </c>
      <c r="AB1759" s="53">
        <f t="shared" si="4691"/>
        <v>0.20988609922917659</v>
      </c>
      <c r="AC1759" s="63" t="s">
        <v>204</v>
      </c>
      <c r="AE1759" s="11">
        <f t="shared" ref="AE1759" si="4740">SUM(F1759:F1764)</f>
        <v>0</v>
      </c>
      <c r="AF1759" s="11">
        <f t="shared" ref="AF1759" si="4741">AVERAGE(AB1759:AB1764)</f>
        <v>0.20988609922917659</v>
      </c>
      <c r="AG1759" s="11">
        <f t="shared" ref="AG1759" si="4742">AVERAGE(G1759:G1764)</f>
        <v>8.3166666666666664</v>
      </c>
      <c r="AH1759" s="11" t="e">
        <f t="shared" ref="AH1759" si="4743">AVERAGE(AC1759:AC1764)</f>
        <v>#DIV/0!</v>
      </c>
      <c r="AI1759" s="11">
        <f t="shared" ref="AI1759" si="4744">AVERAGE(T1759:T1764)</f>
        <v>92.233333333333334</v>
      </c>
      <c r="AJ1759" s="11">
        <f t="shared" ref="AJ1759" si="4745">SUMIF(H1759:H1764,"&gt;0",H1759:H1764)</f>
        <v>1E-3</v>
      </c>
      <c r="AK1759" s="17">
        <f t="shared" ref="AK1759" si="4746">SUM(AA1759:AA1764)/60</f>
        <v>0</v>
      </c>
      <c r="AL1759" s="17">
        <f t="shared" ref="AL1759" si="4747">SUM(V1759:V1764)</f>
        <v>513</v>
      </c>
      <c r="AM1759" s="17">
        <f t="shared" ref="AM1759" si="4748">AVERAGE(W1759:W1764)</f>
        <v>0</v>
      </c>
      <c r="AN1759" s="11">
        <f t="shared" ref="AN1759" si="4749">AVERAGE(I1759:I1764)</f>
        <v>0.39999999999999997</v>
      </c>
      <c r="AO1759" s="11">
        <f t="shared" ref="AO1759" si="4750">MAX(K1759:K1764)</f>
        <v>1</v>
      </c>
      <c r="AP1759" s="13" t="str">
        <f t="shared" ref="AP1759" ca="1" si="4751">INDIRECT(ADDRESS(MATCH(AO1759,K1759:K1764,0)+A1759-1,12))</f>
        <v>SE</v>
      </c>
      <c r="AQ1759" s="13">
        <f t="shared" ref="AQ1759" ca="1" si="4752">INDIRECT(ADDRESS(MATCH(AO1759,K1759:K1764,0)+A1759-1,13))</f>
        <v>0.18259259259259261</v>
      </c>
      <c r="AR1759" s="11">
        <f t="shared" ref="AR1759" si="4753">MAX(N1759:N1764)</f>
        <v>1.9</v>
      </c>
      <c r="AS1759" s="13" t="str">
        <f t="shared" ref="AS1759" ca="1" si="4754">INDIRECT(ADDRESS(MATCH(AR1759,N1759:N1764,0)+A1759-1,15))</f>
        <v>SE</v>
      </c>
      <c r="AT1759" s="13">
        <f t="shared" ref="AT1759" ca="1" si="4755">INDIRECT(ADDRESS(MATCH(AR1759,N1759:N1764,0)+A1759-1,16))</f>
        <v>0.17826388888888889</v>
      </c>
    </row>
    <row r="1760" spans="1:46">
      <c r="A1760" s="11">
        <v>1760</v>
      </c>
      <c r="B1760" s="57">
        <v>44939</v>
      </c>
      <c r="C1760" s="54">
        <v>0.17361111111111113</v>
      </c>
      <c r="D1760" s="53">
        <v>7.7</v>
      </c>
      <c r="E1760" s="53">
        <v>12.7</v>
      </c>
      <c r="F1760" s="53">
        <v>0</v>
      </c>
      <c r="G1760" s="53">
        <v>7.7</v>
      </c>
      <c r="H1760" s="53">
        <v>-1E-3</v>
      </c>
      <c r="I1760" s="53">
        <v>0.3</v>
      </c>
      <c r="J1760" s="53" t="s">
        <v>155</v>
      </c>
      <c r="K1760" s="53">
        <v>0.3</v>
      </c>
      <c r="L1760" s="53" t="s">
        <v>154</v>
      </c>
      <c r="M1760" s="54">
        <v>0.17212962962962963</v>
      </c>
      <c r="N1760" s="53">
        <v>1.4</v>
      </c>
      <c r="O1760" s="53" t="s">
        <v>157</v>
      </c>
      <c r="P1760" s="54">
        <v>0.17143518518518519</v>
      </c>
      <c r="Q1760" s="53">
        <v>0</v>
      </c>
      <c r="R1760" s="53" t="s">
        <v>157</v>
      </c>
      <c r="S1760" s="53">
        <v>0.3</v>
      </c>
      <c r="T1760" s="53">
        <v>92.9</v>
      </c>
      <c r="U1760" s="53">
        <v>0</v>
      </c>
      <c r="V1760" s="53">
        <v>72</v>
      </c>
      <c r="W1760" s="53">
        <v>0</v>
      </c>
      <c r="X1760" s="53">
        <v>0.53400000000000003</v>
      </c>
      <c r="Y1760" s="53">
        <v>18.329999999999998</v>
      </c>
      <c r="Z1760" s="11">
        <f t="shared" si="4689"/>
        <v>-0.60000000000000009</v>
      </c>
      <c r="AA1760" s="11">
        <f t="shared" si="4690"/>
        <v>0</v>
      </c>
      <c r="AB1760" s="53">
        <f t="shared" si="4691"/>
        <v>0.20988609922917659</v>
      </c>
      <c r="AC1760" s="63" t="s">
        <v>204</v>
      </c>
    </row>
    <row r="1761" spans="1:46">
      <c r="A1761" s="11">
        <v>1761</v>
      </c>
      <c r="B1761" s="57">
        <v>44939</v>
      </c>
      <c r="C1761" s="54">
        <v>0.18055555555555555</v>
      </c>
      <c r="D1761" s="53">
        <v>7.6</v>
      </c>
      <c r="E1761" s="53">
        <v>12.7</v>
      </c>
      <c r="F1761" s="53">
        <v>0</v>
      </c>
      <c r="G1761" s="53">
        <v>8.9</v>
      </c>
      <c r="H1761" s="53">
        <v>0</v>
      </c>
      <c r="I1761" s="53">
        <v>0.8</v>
      </c>
      <c r="J1761" s="53" t="s">
        <v>151</v>
      </c>
      <c r="K1761" s="53">
        <v>0.8</v>
      </c>
      <c r="L1761" s="53" t="s">
        <v>151</v>
      </c>
      <c r="M1761" s="54">
        <v>0.18055555555555555</v>
      </c>
      <c r="N1761" s="53">
        <v>1.9</v>
      </c>
      <c r="O1761" s="53" t="s">
        <v>151</v>
      </c>
      <c r="P1761" s="54">
        <v>0.17826388888888889</v>
      </c>
      <c r="Q1761" s="53">
        <v>0.9</v>
      </c>
      <c r="R1761" s="53" t="s">
        <v>151</v>
      </c>
      <c r="S1761" s="53">
        <v>0.6</v>
      </c>
      <c r="T1761" s="53">
        <v>91.2</v>
      </c>
      <c r="U1761" s="53">
        <v>0</v>
      </c>
      <c r="V1761" s="53">
        <v>105</v>
      </c>
      <c r="W1761" s="53">
        <v>0</v>
      </c>
      <c r="X1761" s="53">
        <v>0.53400000000000003</v>
      </c>
      <c r="Y1761" s="53">
        <v>18.329999999999998</v>
      </c>
      <c r="Z1761" s="11">
        <f t="shared" si="4689"/>
        <v>0</v>
      </c>
      <c r="AA1761" s="11">
        <f t="shared" si="4690"/>
        <v>0</v>
      </c>
      <c r="AB1761" s="53">
        <f t="shared" si="4691"/>
        <v>0.20988609922917659</v>
      </c>
      <c r="AC1761" s="63" t="s">
        <v>204</v>
      </c>
    </row>
    <row r="1762" spans="1:46">
      <c r="A1762" s="11">
        <v>1762</v>
      </c>
      <c r="B1762" s="57">
        <v>44939</v>
      </c>
      <c r="C1762" s="54">
        <v>0.1875</v>
      </c>
      <c r="D1762" s="53">
        <v>7.5</v>
      </c>
      <c r="E1762" s="53">
        <v>12.7</v>
      </c>
      <c r="F1762" s="53">
        <v>0</v>
      </c>
      <c r="G1762" s="53">
        <v>7.2</v>
      </c>
      <c r="H1762" s="53">
        <v>-1E-3</v>
      </c>
      <c r="I1762" s="53">
        <v>0.4</v>
      </c>
      <c r="J1762" s="53" t="s">
        <v>158</v>
      </c>
      <c r="K1762" s="53">
        <v>1</v>
      </c>
      <c r="L1762" s="53" t="s">
        <v>151</v>
      </c>
      <c r="M1762" s="54">
        <v>0.18259259259259261</v>
      </c>
      <c r="N1762" s="53">
        <v>1.3</v>
      </c>
      <c r="O1762" s="53" t="s">
        <v>161</v>
      </c>
      <c r="P1762" s="54">
        <v>0.1824537037037037</v>
      </c>
      <c r="Q1762" s="53">
        <v>0.8</v>
      </c>
      <c r="R1762" s="53" t="s">
        <v>157</v>
      </c>
      <c r="S1762" s="53">
        <v>0.4</v>
      </c>
      <c r="T1762" s="53">
        <v>93.6</v>
      </c>
      <c r="U1762" s="53">
        <v>1</v>
      </c>
      <c r="V1762" s="53">
        <v>81</v>
      </c>
      <c r="W1762" s="53">
        <v>0</v>
      </c>
      <c r="X1762" s="53">
        <v>0.53400000000000003</v>
      </c>
      <c r="Y1762" s="53">
        <v>18.34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0.20988609922917659</v>
      </c>
      <c r="AC1762" s="63" t="s">
        <v>204</v>
      </c>
    </row>
    <row r="1763" spans="1:46">
      <c r="A1763" s="11">
        <v>1763</v>
      </c>
      <c r="B1763" s="57">
        <v>44939</v>
      </c>
      <c r="C1763" s="54">
        <v>0.19444444444444445</v>
      </c>
      <c r="D1763" s="53">
        <v>7.3</v>
      </c>
      <c r="E1763" s="53">
        <v>12.7</v>
      </c>
      <c r="F1763" s="53">
        <v>0</v>
      </c>
      <c r="G1763" s="53">
        <v>8.3000000000000007</v>
      </c>
      <c r="H1763" s="53">
        <v>0</v>
      </c>
      <c r="I1763" s="53">
        <v>0.3</v>
      </c>
      <c r="J1763" s="53" t="s">
        <v>158</v>
      </c>
      <c r="K1763" s="53">
        <v>0.5</v>
      </c>
      <c r="L1763" s="53" t="s">
        <v>158</v>
      </c>
      <c r="M1763" s="54">
        <v>0.18819444444444444</v>
      </c>
      <c r="N1763" s="53">
        <v>1.1000000000000001</v>
      </c>
      <c r="O1763" s="53" t="s">
        <v>157</v>
      </c>
      <c r="P1763" s="54">
        <v>0.18769675925925924</v>
      </c>
      <c r="Q1763" s="53">
        <v>0.4</v>
      </c>
      <c r="R1763" s="53" t="s">
        <v>152</v>
      </c>
      <c r="S1763" s="53">
        <v>0.3</v>
      </c>
      <c r="T1763" s="53">
        <v>94.1</v>
      </c>
      <c r="U1763" s="53">
        <v>0</v>
      </c>
      <c r="V1763" s="53">
        <v>80</v>
      </c>
      <c r="W1763" s="53">
        <v>0</v>
      </c>
      <c r="X1763" s="53">
        <v>0.53400000000000003</v>
      </c>
      <c r="Y1763" s="53">
        <v>18.34</v>
      </c>
      <c r="Z1763" s="11">
        <f t="shared" si="4689"/>
        <v>0</v>
      </c>
      <c r="AA1763" s="11">
        <f t="shared" si="4690"/>
        <v>0</v>
      </c>
      <c r="AB1763" s="53">
        <f t="shared" si="4691"/>
        <v>0.20988609922917659</v>
      </c>
      <c r="AC1763" s="63" t="s">
        <v>204</v>
      </c>
    </row>
    <row r="1764" spans="1:46">
      <c r="A1764" s="11">
        <v>1764</v>
      </c>
      <c r="B1764" s="57">
        <v>44939</v>
      </c>
      <c r="C1764" s="54">
        <v>0.20138888888888887</v>
      </c>
      <c r="D1764" s="53">
        <v>7.3</v>
      </c>
      <c r="E1764" s="53">
        <v>12.7</v>
      </c>
      <c r="F1764" s="53">
        <v>0</v>
      </c>
      <c r="G1764" s="53">
        <v>9.1</v>
      </c>
      <c r="H1764" s="53">
        <v>1E-3</v>
      </c>
      <c r="I1764" s="53">
        <v>0.4</v>
      </c>
      <c r="J1764" s="53" t="s">
        <v>149</v>
      </c>
      <c r="K1764" s="53">
        <v>0.4</v>
      </c>
      <c r="L1764" s="53" t="s">
        <v>149</v>
      </c>
      <c r="M1764" s="54">
        <v>0.20138888888888887</v>
      </c>
      <c r="N1764" s="53">
        <v>1</v>
      </c>
      <c r="O1764" s="53" t="s">
        <v>150</v>
      </c>
      <c r="P1764" s="54">
        <v>0.19600694444444444</v>
      </c>
      <c r="Q1764" s="53">
        <v>0.7</v>
      </c>
      <c r="R1764" s="53" t="s">
        <v>155</v>
      </c>
      <c r="S1764" s="53">
        <v>0.2</v>
      </c>
      <c r="T1764" s="53">
        <v>90</v>
      </c>
      <c r="U1764" s="53">
        <v>0</v>
      </c>
      <c r="V1764" s="53">
        <v>83</v>
      </c>
      <c r="W1764" s="53">
        <v>0</v>
      </c>
      <c r="X1764" s="53">
        <v>0.53400000000000003</v>
      </c>
      <c r="Y1764" s="53">
        <v>18.34</v>
      </c>
      <c r="Z1764" s="11">
        <f t="shared" si="4689"/>
        <v>0.60000000000000009</v>
      </c>
      <c r="AA1764" s="11">
        <f t="shared" si="4690"/>
        <v>0</v>
      </c>
      <c r="AB1764" s="53">
        <f t="shared" si="4691"/>
        <v>0.20988609922917659</v>
      </c>
      <c r="AC1764" s="63" t="s">
        <v>204</v>
      </c>
    </row>
    <row r="1765" spans="1:46">
      <c r="A1765" s="11">
        <v>1765</v>
      </c>
      <c r="B1765" s="57">
        <v>44939</v>
      </c>
      <c r="C1765" s="54">
        <v>0.20833333333333334</v>
      </c>
      <c r="D1765" s="53">
        <v>7.2</v>
      </c>
      <c r="E1765" s="53">
        <v>12.7</v>
      </c>
      <c r="F1765" s="53">
        <v>0</v>
      </c>
      <c r="G1765" s="53">
        <v>8.1</v>
      </c>
      <c r="H1765" s="53">
        <v>-1E-3</v>
      </c>
      <c r="I1765" s="53">
        <v>0.4</v>
      </c>
      <c r="J1765" s="53" t="s">
        <v>161</v>
      </c>
      <c r="K1765" s="53">
        <v>0.5</v>
      </c>
      <c r="L1765" s="53" t="s">
        <v>157</v>
      </c>
      <c r="M1765" s="54">
        <v>0.2026388888888889</v>
      </c>
      <c r="N1765" s="53">
        <v>1</v>
      </c>
      <c r="O1765" s="53" t="s">
        <v>156</v>
      </c>
      <c r="P1765" s="54">
        <v>0.20832175925925925</v>
      </c>
      <c r="Q1765" s="53">
        <v>0.9</v>
      </c>
      <c r="R1765" s="53" t="s">
        <v>156</v>
      </c>
      <c r="S1765" s="53">
        <v>0.3</v>
      </c>
      <c r="T1765" s="53">
        <v>93.6</v>
      </c>
      <c r="U1765" s="53">
        <v>0</v>
      </c>
      <c r="V1765" s="53">
        <v>88</v>
      </c>
      <c r="W1765" s="53">
        <v>0</v>
      </c>
      <c r="X1765" s="53">
        <v>0.53400000000000003</v>
      </c>
      <c r="Y1765" s="53">
        <v>18.329999999999998</v>
      </c>
      <c r="Z1765" s="11">
        <f t="shared" si="4689"/>
        <v>-0.60000000000000009</v>
      </c>
      <c r="AA1765" s="11">
        <f t="shared" si="4690"/>
        <v>0</v>
      </c>
      <c r="AB1765" s="53">
        <f t="shared" si="4691"/>
        <v>0.20988609922917659</v>
      </c>
      <c r="AC1765" s="63" t="s">
        <v>204</v>
      </c>
      <c r="AE1765" s="11">
        <f t="shared" ref="AE1765" si="4756">SUM(F1765:F1770)</f>
        <v>0</v>
      </c>
      <c r="AF1765" s="11">
        <f t="shared" ref="AF1765" si="4757">AVERAGE(AB1765:AB1770)</f>
        <v>0.20988609922917659</v>
      </c>
      <c r="AG1765" s="11">
        <f t="shared" ref="AG1765" si="4758">AVERAGE(G1765:G1770)</f>
        <v>8.9666666666666668</v>
      </c>
      <c r="AH1765" s="11" t="e">
        <f t="shared" ref="AH1765" si="4759">AVERAGE(AC1765:AC1770)</f>
        <v>#DIV/0!</v>
      </c>
      <c r="AI1765" s="11">
        <f t="shared" ref="AI1765" si="4760">AVERAGE(T1765:T1770)</f>
        <v>89.850000000000009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595</v>
      </c>
      <c r="AM1765" s="17">
        <f t="shared" ref="AM1765" si="4764">AVERAGE(W1765:W1770)</f>
        <v>0</v>
      </c>
      <c r="AN1765" s="11">
        <f t="shared" ref="AN1765" si="4765">AVERAGE(I1765:I1770)</f>
        <v>0.46666666666666662</v>
      </c>
      <c r="AO1765" s="11">
        <f t="shared" ref="AO1765" si="4766">MAX(K1765:K1770)</f>
        <v>0.9</v>
      </c>
      <c r="AP1765" s="13" t="str">
        <f t="shared" ref="AP1765" ca="1" si="4767">INDIRECT(ADDRESS(MATCH(AO1765,K1765:K1770,0)+A1765-1,12))</f>
        <v>SE</v>
      </c>
      <c r="AQ1765" s="13">
        <f t="shared" ref="AQ1765" ca="1" si="4768">INDIRECT(ADDRESS(MATCH(AO1765,K1765:K1770,0)+A1765-1,13))</f>
        <v>0.22898148148148148</v>
      </c>
      <c r="AR1765" s="11">
        <f t="shared" ref="AR1765" si="4769">MAX(N1765:N1770)</f>
        <v>1.8</v>
      </c>
      <c r="AS1765" s="13" t="str">
        <f t="shared" ref="AS1765" ca="1" si="4770">INDIRECT(ADDRESS(MATCH(AR1765,N1765:N1770,0)+A1765-1,15))</f>
        <v>SSE</v>
      </c>
      <c r="AT1765" s="13">
        <f t="shared" ref="AT1765" ca="1" si="4771">INDIRECT(ADDRESS(MATCH(AR1765,N1765:N1770,0)+A1765-1,16))</f>
        <v>0.22500000000000001</v>
      </c>
    </row>
    <row r="1766" spans="1:46">
      <c r="A1766" s="11">
        <v>1766</v>
      </c>
      <c r="B1766" s="57">
        <v>44939</v>
      </c>
      <c r="C1766" s="54">
        <v>0.21527777777777779</v>
      </c>
      <c r="D1766" s="53">
        <v>7.2</v>
      </c>
      <c r="E1766" s="53">
        <v>12.7</v>
      </c>
      <c r="F1766" s="53">
        <v>0</v>
      </c>
      <c r="G1766" s="53">
        <v>8.9</v>
      </c>
      <c r="H1766" s="53">
        <v>0</v>
      </c>
      <c r="I1766" s="53">
        <v>0.5</v>
      </c>
      <c r="J1766" s="53" t="s">
        <v>159</v>
      </c>
      <c r="K1766" s="53">
        <v>0.6</v>
      </c>
      <c r="L1766" s="53" t="s">
        <v>153</v>
      </c>
      <c r="M1766" s="54">
        <v>0.21365740740740743</v>
      </c>
      <c r="N1766" s="53">
        <v>1.2</v>
      </c>
      <c r="O1766" s="53" t="s">
        <v>153</v>
      </c>
      <c r="P1766" s="54">
        <v>0.20951388888888889</v>
      </c>
      <c r="Q1766" s="53">
        <v>0.4</v>
      </c>
      <c r="R1766" s="53" t="s">
        <v>156</v>
      </c>
      <c r="S1766" s="53">
        <v>0.4</v>
      </c>
      <c r="T1766" s="53">
        <v>91</v>
      </c>
      <c r="U1766" s="53">
        <v>1</v>
      </c>
      <c r="V1766" s="53">
        <v>99</v>
      </c>
      <c r="W1766" s="53">
        <v>0</v>
      </c>
      <c r="X1766" s="53">
        <v>0.53400000000000003</v>
      </c>
      <c r="Y1766" s="53">
        <v>18.36</v>
      </c>
      <c r="Z1766" s="11">
        <f t="shared" si="4689"/>
        <v>0</v>
      </c>
      <c r="AA1766" s="11">
        <f t="shared" si="4690"/>
        <v>0</v>
      </c>
      <c r="AB1766" s="53">
        <f t="shared" si="4691"/>
        <v>0.20988609922917659</v>
      </c>
      <c r="AC1766" s="63" t="s">
        <v>204</v>
      </c>
    </row>
    <row r="1767" spans="1:46">
      <c r="A1767" s="11">
        <v>1767</v>
      </c>
      <c r="B1767" s="57">
        <v>44939</v>
      </c>
      <c r="C1767" s="54">
        <v>0.22222222222222221</v>
      </c>
      <c r="D1767" s="53">
        <v>7.2</v>
      </c>
      <c r="E1767" s="53">
        <v>12.6</v>
      </c>
      <c r="F1767" s="53">
        <v>0</v>
      </c>
      <c r="G1767" s="53">
        <v>8.6999999999999993</v>
      </c>
      <c r="H1767" s="53">
        <v>0</v>
      </c>
      <c r="I1767" s="53">
        <v>0.5</v>
      </c>
      <c r="J1767" s="53" t="s">
        <v>159</v>
      </c>
      <c r="K1767" s="53">
        <v>0.6</v>
      </c>
      <c r="L1767" s="53" t="s">
        <v>159</v>
      </c>
      <c r="M1767" s="54">
        <v>0.22138888888888889</v>
      </c>
      <c r="N1767" s="53">
        <v>1.2</v>
      </c>
      <c r="O1767" s="53" t="s">
        <v>159</v>
      </c>
      <c r="P1767" s="54">
        <v>0.22017361111111111</v>
      </c>
      <c r="Q1767" s="53">
        <v>1.2</v>
      </c>
      <c r="R1767" s="53" t="s">
        <v>150</v>
      </c>
      <c r="S1767" s="53">
        <v>0.3</v>
      </c>
      <c r="T1767" s="53">
        <v>88.4</v>
      </c>
      <c r="U1767" s="53">
        <v>0</v>
      </c>
      <c r="V1767" s="53">
        <v>93</v>
      </c>
      <c r="W1767" s="53">
        <v>0</v>
      </c>
      <c r="X1767" s="53">
        <v>0.53400000000000003</v>
      </c>
      <c r="Y1767" s="53">
        <v>18.350000000000001</v>
      </c>
      <c r="Z1767" s="11">
        <f t="shared" si="4689"/>
        <v>0</v>
      </c>
      <c r="AA1767" s="11">
        <f t="shared" si="4690"/>
        <v>0</v>
      </c>
      <c r="AB1767" s="53">
        <f t="shared" si="4691"/>
        <v>0.20988609922917659</v>
      </c>
      <c r="AC1767" s="63" t="s">
        <v>204</v>
      </c>
    </row>
    <row r="1768" spans="1:46">
      <c r="A1768" s="11">
        <v>1768</v>
      </c>
      <c r="B1768" s="57">
        <v>44939</v>
      </c>
      <c r="C1768" s="54">
        <v>0.22916666666666666</v>
      </c>
      <c r="D1768" s="53">
        <v>7.2</v>
      </c>
      <c r="E1768" s="53">
        <v>12.7</v>
      </c>
      <c r="F1768" s="53">
        <v>0</v>
      </c>
      <c r="G1768" s="53">
        <v>9.4</v>
      </c>
      <c r="H1768" s="53">
        <v>0</v>
      </c>
      <c r="I1768" s="53">
        <v>0.9</v>
      </c>
      <c r="J1768" s="53" t="s">
        <v>151</v>
      </c>
      <c r="K1768" s="53">
        <v>0.9</v>
      </c>
      <c r="L1768" s="53" t="s">
        <v>151</v>
      </c>
      <c r="M1768" s="54">
        <v>0.22898148148148148</v>
      </c>
      <c r="N1768" s="53">
        <v>1.8</v>
      </c>
      <c r="O1768" s="53" t="s">
        <v>159</v>
      </c>
      <c r="P1768" s="54">
        <v>0.22500000000000001</v>
      </c>
      <c r="Q1768" s="53">
        <v>0.8</v>
      </c>
      <c r="R1768" s="53" t="s">
        <v>150</v>
      </c>
      <c r="S1768" s="53">
        <v>0.3</v>
      </c>
      <c r="T1768" s="53">
        <v>88.7</v>
      </c>
      <c r="U1768" s="53">
        <v>0</v>
      </c>
      <c r="V1768" s="53">
        <v>116</v>
      </c>
      <c r="W1768" s="53">
        <v>0</v>
      </c>
      <c r="X1768" s="53">
        <v>0.53400000000000003</v>
      </c>
      <c r="Y1768" s="53">
        <v>18.36</v>
      </c>
      <c r="Z1768" s="11">
        <f t="shared" si="4689"/>
        <v>0</v>
      </c>
      <c r="AA1768" s="11">
        <f t="shared" si="4690"/>
        <v>0</v>
      </c>
      <c r="AB1768" s="53">
        <f t="shared" si="4691"/>
        <v>0.20988609922917659</v>
      </c>
      <c r="AC1768" s="63" t="s">
        <v>204</v>
      </c>
    </row>
    <row r="1769" spans="1:46">
      <c r="A1769" s="11">
        <v>1769</v>
      </c>
      <c r="B1769" s="57">
        <v>44939</v>
      </c>
      <c r="C1769" s="54">
        <v>0.23611111111111113</v>
      </c>
      <c r="D1769" s="53">
        <v>7.3</v>
      </c>
      <c r="E1769" s="53">
        <v>12.6</v>
      </c>
      <c r="F1769" s="53">
        <v>0</v>
      </c>
      <c r="G1769" s="53">
        <v>9.1</v>
      </c>
      <c r="H1769" s="53">
        <v>0</v>
      </c>
      <c r="I1769" s="53">
        <v>0.2</v>
      </c>
      <c r="J1769" s="53" t="s">
        <v>150</v>
      </c>
      <c r="K1769" s="53">
        <v>0.9</v>
      </c>
      <c r="L1769" s="53" t="s">
        <v>151</v>
      </c>
      <c r="M1769" s="54">
        <v>0.22917824074074075</v>
      </c>
      <c r="N1769" s="53">
        <v>0.9</v>
      </c>
      <c r="O1769" s="53" t="s">
        <v>150</v>
      </c>
      <c r="P1769" s="54">
        <v>0.22995370370370372</v>
      </c>
      <c r="Q1769" s="53">
        <v>0</v>
      </c>
      <c r="R1769" s="53" t="s">
        <v>150</v>
      </c>
      <c r="S1769" s="53">
        <v>0.3</v>
      </c>
      <c r="T1769" s="53">
        <v>89.8</v>
      </c>
      <c r="U1769" s="53">
        <v>0</v>
      </c>
      <c r="V1769" s="53">
        <v>111</v>
      </c>
      <c r="W1769" s="53">
        <v>0</v>
      </c>
      <c r="X1769" s="53">
        <v>0.53400000000000003</v>
      </c>
      <c r="Y1769" s="53">
        <v>18.37</v>
      </c>
      <c r="Z1769" s="11">
        <f t="shared" si="4689"/>
        <v>0</v>
      </c>
      <c r="AA1769" s="11">
        <f t="shared" si="4690"/>
        <v>0</v>
      </c>
      <c r="AB1769" s="53">
        <f t="shared" si="4691"/>
        <v>0.20988609922917659</v>
      </c>
      <c r="AC1769" s="63" t="s">
        <v>204</v>
      </c>
    </row>
    <row r="1770" spans="1:46">
      <c r="A1770" s="11">
        <v>1770</v>
      </c>
      <c r="B1770" s="57">
        <v>44939</v>
      </c>
      <c r="C1770" s="54">
        <v>0.24305555555555555</v>
      </c>
      <c r="D1770" s="53">
        <v>7.4</v>
      </c>
      <c r="E1770" s="53">
        <v>12.6</v>
      </c>
      <c r="F1770" s="53">
        <v>0</v>
      </c>
      <c r="G1770" s="53">
        <v>9.6</v>
      </c>
      <c r="H1770" s="53">
        <v>0</v>
      </c>
      <c r="I1770" s="53">
        <v>0.3</v>
      </c>
      <c r="J1770" s="53" t="s">
        <v>148</v>
      </c>
      <c r="K1770" s="53">
        <v>0.3</v>
      </c>
      <c r="L1770" s="53" t="s">
        <v>148</v>
      </c>
      <c r="M1770" s="54">
        <v>0.24305555555555555</v>
      </c>
      <c r="N1770" s="53">
        <v>1.1000000000000001</v>
      </c>
      <c r="O1770" s="53" t="s">
        <v>152</v>
      </c>
      <c r="P1770" s="54">
        <v>0.24208333333333334</v>
      </c>
      <c r="Q1770" s="53">
        <v>0</v>
      </c>
      <c r="R1770" s="53" t="s">
        <v>147</v>
      </c>
      <c r="S1770" s="53">
        <v>0.3</v>
      </c>
      <c r="T1770" s="53">
        <v>87.6</v>
      </c>
      <c r="U1770" s="53">
        <v>0</v>
      </c>
      <c r="V1770" s="53">
        <v>88</v>
      </c>
      <c r="W1770" s="53">
        <v>0</v>
      </c>
      <c r="X1770" s="53">
        <v>0.53400000000000003</v>
      </c>
      <c r="Y1770" s="53">
        <v>18.34</v>
      </c>
      <c r="Z1770" s="11">
        <f t="shared" si="4689"/>
        <v>0</v>
      </c>
      <c r="AA1770" s="11">
        <f t="shared" si="4690"/>
        <v>0</v>
      </c>
      <c r="AB1770" s="53">
        <f t="shared" si="4691"/>
        <v>0.20988609922917659</v>
      </c>
      <c r="AC1770" s="63" t="s">
        <v>204</v>
      </c>
    </row>
    <row r="1771" spans="1:46">
      <c r="A1771" s="11">
        <v>1771</v>
      </c>
      <c r="B1771" s="57">
        <v>44939</v>
      </c>
      <c r="C1771" s="54">
        <v>0.25</v>
      </c>
      <c r="D1771" s="53">
        <v>7.5</v>
      </c>
      <c r="E1771" s="53">
        <v>12.6</v>
      </c>
      <c r="F1771" s="53">
        <v>0</v>
      </c>
      <c r="G1771" s="53">
        <v>8.5</v>
      </c>
      <c r="H1771" s="53">
        <v>-1E-3</v>
      </c>
      <c r="I1771" s="53">
        <v>0</v>
      </c>
      <c r="J1771" s="53" t="s">
        <v>147</v>
      </c>
      <c r="K1771" s="53">
        <v>0.3</v>
      </c>
      <c r="L1771" s="53" t="s">
        <v>147</v>
      </c>
      <c r="M1771" s="54">
        <v>0.24413194444444444</v>
      </c>
      <c r="N1771" s="53">
        <v>0.5</v>
      </c>
      <c r="O1771" s="53" t="s">
        <v>152</v>
      </c>
      <c r="P1771" s="54">
        <v>0.24809027777777778</v>
      </c>
      <c r="Q1771" s="53">
        <v>0</v>
      </c>
      <c r="R1771" s="53" t="s">
        <v>152</v>
      </c>
      <c r="S1771" s="53">
        <v>0.1</v>
      </c>
      <c r="T1771" s="53">
        <v>92.2</v>
      </c>
      <c r="U1771" s="53">
        <v>0</v>
      </c>
      <c r="V1771" s="53">
        <v>74</v>
      </c>
      <c r="W1771" s="53">
        <v>0</v>
      </c>
      <c r="X1771" s="53">
        <v>0.53400000000000003</v>
      </c>
      <c r="Y1771" s="53">
        <v>18.350000000000001</v>
      </c>
      <c r="Z1771" s="11">
        <f t="shared" si="4689"/>
        <v>-0.60000000000000009</v>
      </c>
      <c r="AA1771" s="11">
        <f t="shared" si="4690"/>
        <v>0</v>
      </c>
      <c r="AB1771" s="53">
        <f t="shared" si="4691"/>
        <v>0.20988609922917659</v>
      </c>
      <c r="AC1771" s="63" t="s">
        <v>204</v>
      </c>
      <c r="AE1771" s="11">
        <f t="shared" ref="AE1771" si="4772">SUM(F1771:F1776)</f>
        <v>0</v>
      </c>
      <c r="AF1771" s="11">
        <f t="shared" ref="AF1771" si="4773">AVERAGE(AB1771:AB1776)</f>
        <v>0.20980115547342029</v>
      </c>
      <c r="AG1771" s="11">
        <f t="shared" ref="AG1771" si="4774">AVERAGE(G1771:G1776)</f>
        <v>8.6833333333333336</v>
      </c>
      <c r="AH1771" s="11" t="e">
        <f t="shared" ref="AH1771" si="4775">AVERAGE(AC1771:AC1776)</f>
        <v>#DIV/0!</v>
      </c>
      <c r="AI1771" s="11">
        <f t="shared" ref="AI1771" si="4776">AVERAGE(T1771:T1776)</f>
        <v>90.716666666666683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684</v>
      </c>
      <c r="AM1771" s="17">
        <f t="shared" ref="AM1771" si="4780">AVERAGE(W1771:W1776)</f>
        <v>0</v>
      </c>
      <c r="AN1771" s="11">
        <f t="shared" ref="AN1771" si="4781">AVERAGE(I1771:I1776)</f>
        <v>0.36666666666666664</v>
      </c>
      <c r="AO1771" s="11">
        <f t="shared" ref="AO1771" si="4782">MAX(K1771:K1776)</f>
        <v>0.8</v>
      </c>
      <c r="AP1771" s="13" t="str">
        <f t="shared" ref="AP1771" ca="1" si="4783">INDIRECT(ADDRESS(MATCH(AO1771,K1771:K1776,0)+A1771-1,12))</f>
        <v>ESE</v>
      </c>
      <c r="AQ1771" s="13">
        <f t="shared" ref="AQ1771" ca="1" si="4784">INDIRECT(ADDRESS(MATCH(AO1771,K1771:K1776,0)+A1771-1,13))</f>
        <v>0.27083333333333331</v>
      </c>
      <c r="AR1771" s="11">
        <f t="shared" ref="AR1771" si="4785">MAX(N1771:N1776)</f>
        <v>1.6</v>
      </c>
      <c r="AS1771" s="13" t="str">
        <f t="shared" ref="AS1771" ca="1" si="4786">INDIRECT(ADDRESS(MATCH(AR1771,N1771:N1776,0)+A1771-1,15))</f>
        <v>SE</v>
      </c>
      <c r="AT1771" s="13">
        <f t="shared" ref="AT1771" ca="1" si="4787">INDIRECT(ADDRESS(MATCH(AR1771,N1771:N1776,0)+A1771-1,16))</f>
        <v>0.26792824074074073</v>
      </c>
    </row>
    <row r="1772" spans="1:46">
      <c r="A1772" s="11">
        <v>1772</v>
      </c>
      <c r="B1772" s="57">
        <v>44939</v>
      </c>
      <c r="C1772" s="54">
        <v>0.25694444444444448</v>
      </c>
      <c r="D1772" s="53">
        <v>7.6</v>
      </c>
      <c r="E1772" s="53">
        <v>12.6</v>
      </c>
      <c r="F1772" s="53">
        <v>0</v>
      </c>
      <c r="G1772" s="53">
        <v>9.3000000000000007</v>
      </c>
      <c r="H1772" s="53">
        <v>0</v>
      </c>
      <c r="I1772" s="53">
        <v>0.4</v>
      </c>
      <c r="J1772" s="53" t="s">
        <v>152</v>
      </c>
      <c r="K1772" s="53">
        <v>0.4</v>
      </c>
      <c r="L1772" s="53" t="s">
        <v>152</v>
      </c>
      <c r="M1772" s="54">
        <v>0.25678240740740738</v>
      </c>
      <c r="N1772" s="53">
        <v>1.4</v>
      </c>
      <c r="O1772" s="53" t="s">
        <v>150</v>
      </c>
      <c r="P1772" s="54">
        <v>0.25630787037037034</v>
      </c>
      <c r="Q1772" s="53">
        <v>0</v>
      </c>
      <c r="R1772" s="53" t="s">
        <v>148</v>
      </c>
      <c r="S1772" s="53">
        <v>0.3</v>
      </c>
      <c r="T1772" s="53">
        <v>88.7</v>
      </c>
      <c r="U1772" s="53">
        <v>0</v>
      </c>
      <c r="V1772" s="53">
        <v>68</v>
      </c>
      <c r="W1772" s="53">
        <v>0</v>
      </c>
      <c r="X1772" s="53">
        <v>0.53400000000000003</v>
      </c>
      <c r="Y1772" s="53">
        <v>18.36</v>
      </c>
      <c r="Z1772" s="11">
        <f t="shared" si="4689"/>
        <v>0</v>
      </c>
      <c r="AA1772" s="11">
        <f t="shared" si="4690"/>
        <v>0</v>
      </c>
      <c r="AB1772" s="53">
        <f t="shared" si="4691"/>
        <v>0.20988609922917659</v>
      </c>
      <c r="AC1772" s="63" t="s">
        <v>204</v>
      </c>
    </row>
    <row r="1773" spans="1:46">
      <c r="A1773" s="11">
        <v>1773</v>
      </c>
      <c r="B1773" s="57">
        <v>44939</v>
      </c>
      <c r="C1773" s="54">
        <v>0.2638888888888889</v>
      </c>
      <c r="D1773" s="53">
        <v>7.6</v>
      </c>
      <c r="E1773" s="53">
        <v>12.6</v>
      </c>
      <c r="F1773" s="53">
        <v>0</v>
      </c>
      <c r="G1773" s="53">
        <v>7.8</v>
      </c>
      <c r="H1773" s="53">
        <v>-1E-3</v>
      </c>
      <c r="I1773" s="53">
        <v>0.3</v>
      </c>
      <c r="J1773" s="53" t="s">
        <v>158</v>
      </c>
      <c r="K1773" s="53">
        <v>0.4</v>
      </c>
      <c r="L1773" s="53" t="s">
        <v>148</v>
      </c>
      <c r="M1773" s="54">
        <v>0.25885416666666666</v>
      </c>
      <c r="N1773" s="53">
        <v>0.9</v>
      </c>
      <c r="O1773" s="53" t="s">
        <v>155</v>
      </c>
      <c r="P1773" s="54">
        <v>0.2582638888888889</v>
      </c>
      <c r="Q1773" s="53">
        <v>0</v>
      </c>
      <c r="R1773" s="53" t="s">
        <v>161</v>
      </c>
      <c r="S1773" s="53">
        <v>0.2</v>
      </c>
      <c r="T1773" s="53">
        <v>94.6</v>
      </c>
      <c r="U1773" s="53">
        <v>0</v>
      </c>
      <c r="V1773" s="53">
        <v>73</v>
      </c>
      <c r="W1773" s="53">
        <v>0</v>
      </c>
      <c r="X1773" s="53">
        <v>0.53400000000000003</v>
      </c>
      <c r="Y1773" s="53">
        <v>18.350000000000001</v>
      </c>
      <c r="Z1773" s="11">
        <f t="shared" si="4689"/>
        <v>-0.60000000000000009</v>
      </c>
      <c r="AA1773" s="11">
        <f t="shared" si="4690"/>
        <v>0</v>
      </c>
      <c r="AB1773" s="53">
        <f t="shared" si="4691"/>
        <v>0.20988609922917659</v>
      </c>
      <c r="AC1773" s="63" t="s">
        <v>204</v>
      </c>
    </row>
    <row r="1774" spans="1:46">
      <c r="A1774" s="11">
        <v>1774</v>
      </c>
      <c r="B1774" s="57">
        <v>44939</v>
      </c>
      <c r="C1774" s="54">
        <v>0.27083333333333331</v>
      </c>
      <c r="D1774" s="53">
        <v>7.6</v>
      </c>
      <c r="E1774" s="53">
        <v>12.6</v>
      </c>
      <c r="F1774" s="53">
        <v>0</v>
      </c>
      <c r="G1774" s="53">
        <v>8.8000000000000007</v>
      </c>
      <c r="H1774" s="53">
        <v>0</v>
      </c>
      <c r="I1774" s="53">
        <v>0.8</v>
      </c>
      <c r="J1774" s="53" t="s">
        <v>150</v>
      </c>
      <c r="K1774" s="53">
        <v>0.8</v>
      </c>
      <c r="L1774" s="53" t="s">
        <v>150</v>
      </c>
      <c r="M1774" s="54">
        <v>0.27083333333333331</v>
      </c>
      <c r="N1774" s="53">
        <v>1.6</v>
      </c>
      <c r="O1774" s="53" t="s">
        <v>151</v>
      </c>
      <c r="P1774" s="54">
        <v>0.26792824074074073</v>
      </c>
      <c r="Q1774" s="53">
        <v>1</v>
      </c>
      <c r="R1774" s="53" t="s">
        <v>147</v>
      </c>
      <c r="S1774" s="53">
        <v>0.3</v>
      </c>
      <c r="T1774" s="53">
        <v>90.8</v>
      </c>
      <c r="U1774" s="53">
        <v>0</v>
      </c>
      <c r="V1774" s="53">
        <v>80</v>
      </c>
      <c r="W1774" s="53">
        <v>0</v>
      </c>
      <c r="X1774" s="53">
        <v>0.53400000000000003</v>
      </c>
      <c r="Y1774" s="53">
        <v>18.37</v>
      </c>
      <c r="Z1774" s="11">
        <f t="shared" si="4689"/>
        <v>0</v>
      </c>
      <c r="AA1774" s="11">
        <f t="shared" si="4690"/>
        <v>0</v>
      </c>
      <c r="AB1774" s="53">
        <f t="shared" si="4691"/>
        <v>0.20988609922917659</v>
      </c>
      <c r="AC1774" s="63" t="s">
        <v>204</v>
      </c>
    </row>
    <row r="1775" spans="1:46">
      <c r="A1775" s="11">
        <v>1775</v>
      </c>
      <c r="B1775" s="57">
        <v>44939</v>
      </c>
      <c r="C1775" s="54">
        <v>0.27777777777777779</v>
      </c>
      <c r="D1775" s="53">
        <v>7.6</v>
      </c>
      <c r="E1775" s="53">
        <v>12.6</v>
      </c>
      <c r="F1775" s="53">
        <v>0</v>
      </c>
      <c r="G1775" s="53">
        <v>8.3000000000000007</v>
      </c>
      <c r="H1775" s="53">
        <v>0</v>
      </c>
      <c r="I1775" s="53">
        <v>0.4</v>
      </c>
      <c r="J1775" s="53" t="s">
        <v>162</v>
      </c>
      <c r="K1775" s="53">
        <v>0.8</v>
      </c>
      <c r="L1775" s="53" t="s">
        <v>150</v>
      </c>
      <c r="M1775" s="54">
        <v>0.27143518518518522</v>
      </c>
      <c r="N1775" s="53">
        <v>1.2</v>
      </c>
      <c r="O1775" s="53" t="s">
        <v>147</v>
      </c>
      <c r="P1775" s="54">
        <v>0.27098379629629626</v>
      </c>
      <c r="Q1775" s="53">
        <v>0.6</v>
      </c>
      <c r="R1775" s="53" t="s">
        <v>155</v>
      </c>
      <c r="S1775" s="53">
        <v>0.3</v>
      </c>
      <c r="T1775" s="53">
        <v>89.9</v>
      </c>
      <c r="U1775" s="53">
        <v>0</v>
      </c>
      <c r="V1775" s="53">
        <v>92</v>
      </c>
      <c r="W1775" s="53">
        <v>0</v>
      </c>
      <c r="X1775" s="53">
        <v>0.53400000000000003</v>
      </c>
      <c r="Y1775" s="53">
        <v>18.37</v>
      </c>
      <c r="Z1775" s="11">
        <f t="shared" si="4689"/>
        <v>0</v>
      </c>
      <c r="AA1775" s="11">
        <f t="shared" si="4690"/>
        <v>0</v>
      </c>
      <c r="AB1775" s="53">
        <f t="shared" si="4691"/>
        <v>0.20988609922917659</v>
      </c>
      <c r="AC1775" s="63" t="s">
        <v>204</v>
      </c>
    </row>
    <row r="1776" spans="1:46">
      <c r="A1776" s="11">
        <v>1776</v>
      </c>
      <c r="B1776" s="57">
        <v>44939</v>
      </c>
      <c r="C1776" s="54">
        <v>0.28472222222222221</v>
      </c>
      <c r="D1776" s="53">
        <v>7.6</v>
      </c>
      <c r="E1776" s="53">
        <v>12.6</v>
      </c>
      <c r="F1776" s="53">
        <v>0</v>
      </c>
      <c r="G1776" s="53">
        <v>9.4</v>
      </c>
      <c r="H1776" s="53">
        <v>0</v>
      </c>
      <c r="I1776" s="53">
        <v>0.3</v>
      </c>
      <c r="J1776" s="53" t="s">
        <v>158</v>
      </c>
      <c r="K1776" s="53">
        <v>0.4</v>
      </c>
      <c r="L1776" s="53" t="s">
        <v>162</v>
      </c>
      <c r="M1776" s="54">
        <v>0.27778935185185188</v>
      </c>
      <c r="N1776" s="53">
        <v>1.4</v>
      </c>
      <c r="O1776" s="53" t="s">
        <v>147</v>
      </c>
      <c r="P1776" s="54">
        <v>0.28350694444444446</v>
      </c>
      <c r="Q1776" s="53">
        <v>0</v>
      </c>
      <c r="R1776" s="53" t="s">
        <v>158</v>
      </c>
      <c r="S1776" s="53">
        <v>0.3</v>
      </c>
      <c r="T1776" s="53">
        <v>88.1</v>
      </c>
      <c r="U1776" s="53">
        <v>1</v>
      </c>
      <c r="V1776" s="53">
        <v>297</v>
      </c>
      <c r="W1776" s="53">
        <v>0</v>
      </c>
      <c r="X1776" s="53">
        <v>0.53300000000000003</v>
      </c>
      <c r="Y1776" s="53">
        <v>18.350000000000001</v>
      </c>
      <c r="Z1776" s="11">
        <f t="shared" si="4689"/>
        <v>0</v>
      </c>
      <c r="AA1776" s="11">
        <f t="shared" si="4690"/>
        <v>0</v>
      </c>
      <c r="AB1776" s="53">
        <f t="shared" si="4691"/>
        <v>0.20937643669463898</v>
      </c>
      <c r="AC1776" s="63" t="s">
        <v>204</v>
      </c>
    </row>
    <row r="1777" spans="1:46">
      <c r="A1777" s="11">
        <v>1777</v>
      </c>
      <c r="B1777" s="57">
        <v>44939</v>
      </c>
      <c r="C1777" s="54">
        <v>0.29166666666666669</v>
      </c>
      <c r="D1777" s="53">
        <v>7.6</v>
      </c>
      <c r="E1777" s="53">
        <v>12.6</v>
      </c>
      <c r="F1777" s="53">
        <v>0</v>
      </c>
      <c r="G1777" s="53">
        <v>8.8000000000000007</v>
      </c>
      <c r="H1777" s="53">
        <v>2E-3</v>
      </c>
      <c r="I1777" s="53">
        <v>0.4</v>
      </c>
      <c r="J1777" s="53" t="s">
        <v>151</v>
      </c>
      <c r="K1777" s="53">
        <v>0.4</v>
      </c>
      <c r="L1777" s="53" t="s">
        <v>151</v>
      </c>
      <c r="M1777" s="54">
        <v>0.29166666666666669</v>
      </c>
      <c r="N1777" s="53">
        <v>1.5</v>
      </c>
      <c r="O1777" s="53" t="s">
        <v>160</v>
      </c>
      <c r="P1777" s="54">
        <v>0.2913425925925926</v>
      </c>
      <c r="Q1777" s="53">
        <v>1.3</v>
      </c>
      <c r="R1777" s="53" t="s">
        <v>160</v>
      </c>
      <c r="S1777" s="53">
        <v>0.4</v>
      </c>
      <c r="T1777" s="53">
        <v>87.2</v>
      </c>
      <c r="U1777" s="53">
        <v>7</v>
      </c>
      <c r="V1777" s="53">
        <v>2632</v>
      </c>
      <c r="W1777" s="53">
        <v>4</v>
      </c>
      <c r="X1777" s="53">
        <v>0.53300000000000003</v>
      </c>
      <c r="Y1777" s="53">
        <v>18.39</v>
      </c>
      <c r="Z1777" s="11">
        <f t="shared" si="4689"/>
        <v>1.2000000000000002</v>
      </c>
      <c r="AA1777" s="11">
        <f t="shared" si="4690"/>
        <v>0</v>
      </c>
      <c r="AB1777" s="53">
        <f t="shared" si="4691"/>
        <v>0.20937643669463898</v>
      </c>
      <c r="AC1777" s="63" t="s">
        <v>204</v>
      </c>
      <c r="AE1777" s="11">
        <f t="shared" ref="AE1777" si="4788">SUM(F1777:F1782)</f>
        <v>0</v>
      </c>
      <c r="AF1777" s="11">
        <f t="shared" ref="AF1777" si="4789">AVERAGE(AB1777:AB1782)</f>
        <v>0.20937643669463898</v>
      </c>
      <c r="AG1777" s="11">
        <f t="shared" ref="AG1777" si="4790">AVERAGE(G1777:G1782)</f>
        <v>9.3666666666666671</v>
      </c>
      <c r="AH1777" s="11" t="e">
        <f t="shared" ref="AH1777" si="4791">AVERAGE(AC1777:AC1782)</f>
        <v>#DIV/0!</v>
      </c>
      <c r="AI1777" s="11">
        <f t="shared" ref="AI1777" si="4792">AVERAGE(T1777:T1782)</f>
        <v>86.733333333333348</v>
      </c>
      <c r="AJ1777" s="11">
        <f t="shared" ref="AJ1777" si="4793">SUMIF(H1777:H1782,"&gt;0",H1777:H1782)</f>
        <v>5.9000000000000004E-2</v>
      </c>
      <c r="AK1777" s="17">
        <f t="shared" ref="AK1777" si="4794">SUM(AA1777:AA1782)/60</f>
        <v>0</v>
      </c>
      <c r="AL1777" s="17">
        <f t="shared" ref="AL1777" si="4795">SUM(V1777:V1782)</f>
        <v>125954</v>
      </c>
      <c r="AM1777" s="17">
        <f t="shared" ref="AM1777" si="4796">AVERAGE(W1777:W1782)</f>
        <v>35</v>
      </c>
      <c r="AN1777" s="11">
        <f t="shared" ref="AN1777" si="4797">AVERAGE(I1777:I1782)</f>
        <v>0.38333333333333336</v>
      </c>
      <c r="AO1777" s="11">
        <f t="shared" ref="AO1777" si="4798">MAX(K1777:K1782)</f>
        <v>0.8</v>
      </c>
      <c r="AP1777" s="13" t="str">
        <f t="shared" ref="AP1777" ca="1" si="4799">INDIRECT(ADDRESS(MATCH(AO1777,K1777:K1782,0)+A1777-1,12))</f>
        <v>ESE</v>
      </c>
      <c r="AQ1777" s="13">
        <f t="shared" ref="AQ1777" ca="1" si="4800">INDIRECT(ADDRESS(MATCH(AO1777,K1777:K1782,0)+A1777-1,13))</f>
        <v>0.30555555555555552</v>
      </c>
      <c r="AR1777" s="11">
        <f t="shared" ref="AR1777" si="4801">MAX(N1777:N1782)</f>
        <v>1.9</v>
      </c>
      <c r="AS1777" s="13" t="str">
        <f t="shared" ref="AS1777" ca="1" si="4802">INDIRECT(ADDRESS(MATCH(AR1777,N1777:N1782,0)+A1777-1,15))</f>
        <v>ENE</v>
      </c>
      <c r="AT1777" s="13">
        <f t="shared" ref="AT1777" ca="1" si="4803">INDIRECT(ADDRESS(MATCH(AR1777,N1777:N1782,0)+A1777-1,16))</f>
        <v>0.32626157407407408</v>
      </c>
    </row>
    <row r="1778" spans="1:46">
      <c r="A1778" s="11">
        <v>1778</v>
      </c>
      <c r="B1778" s="57">
        <v>44939</v>
      </c>
      <c r="C1778" s="54">
        <v>0.2986111111111111</v>
      </c>
      <c r="D1778" s="53">
        <v>7.6</v>
      </c>
      <c r="E1778" s="53">
        <v>12.6</v>
      </c>
      <c r="F1778" s="53">
        <v>0</v>
      </c>
      <c r="G1778" s="53">
        <v>9.4</v>
      </c>
      <c r="H1778" s="53">
        <v>2E-3</v>
      </c>
      <c r="I1778" s="53">
        <v>0.2</v>
      </c>
      <c r="J1778" s="53" t="s">
        <v>156</v>
      </c>
      <c r="K1778" s="53">
        <v>0.5</v>
      </c>
      <c r="L1778" s="53" t="s">
        <v>159</v>
      </c>
      <c r="M1778" s="54">
        <v>0.29290509259259262</v>
      </c>
      <c r="N1778" s="53">
        <v>1.3</v>
      </c>
      <c r="O1778" s="53" t="s">
        <v>160</v>
      </c>
      <c r="P1778" s="54">
        <v>0.291875</v>
      </c>
      <c r="Q1778" s="53">
        <v>0.2</v>
      </c>
      <c r="R1778" s="53" t="s">
        <v>153</v>
      </c>
      <c r="S1778" s="53">
        <v>0.3</v>
      </c>
      <c r="T1778" s="53">
        <v>85.9</v>
      </c>
      <c r="U1778" s="53">
        <v>14</v>
      </c>
      <c r="V1778" s="53">
        <v>5345</v>
      </c>
      <c r="W1778" s="53">
        <v>9</v>
      </c>
      <c r="X1778" s="53">
        <v>0.53300000000000003</v>
      </c>
      <c r="Y1778" s="53">
        <v>18.420000000000002</v>
      </c>
      <c r="Z1778" s="11">
        <f t="shared" si="4689"/>
        <v>1.2000000000000002</v>
      </c>
      <c r="AA1778" s="11">
        <f t="shared" si="4690"/>
        <v>0</v>
      </c>
      <c r="AB1778" s="53">
        <f t="shared" si="4691"/>
        <v>0.20937643669463898</v>
      </c>
      <c r="AC1778" s="63" t="s">
        <v>204</v>
      </c>
    </row>
    <row r="1779" spans="1:46">
      <c r="A1779" s="11">
        <v>1779</v>
      </c>
      <c r="B1779" s="57">
        <v>44939</v>
      </c>
      <c r="C1779" s="54">
        <v>0.30555555555555552</v>
      </c>
      <c r="D1779" s="53">
        <v>7.7</v>
      </c>
      <c r="E1779" s="53">
        <v>12.7</v>
      </c>
      <c r="F1779" s="53">
        <v>0</v>
      </c>
      <c r="G1779" s="53">
        <v>9.6</v>
      </c>
      <c r="H1779" s="53">
        <v>6.0000000000000001E-3</v>
      </c>
      <c r="I1779" s="53">
        <v>0.8</v>
      </c>
      <c r="J1779" s="53" t="s">
        <v>150</v>
      </c>
      <c r="K1779" s="53">
        <v>0.8</v>
      </c>
      <c r="L1779" s="53" t="s">
        <v>150</v>
      </c>
      <c r="M1779" s="54">
        <v>0.30555555555555552</v>
      </c>
      <c r="N1779" s="53">
        <v>1.4</v>
      </c>
      <c r="O1779" s="53" t="s">
        <v>150</v>
      </c>
      <c r="P1779" s="54">
        <v>0.30027777777777781</v>
      </c>
      <c r="Q1779" s="53">
        <v>0.7</v>
      </c>
      <c r="R1779" s="53" t="s">
        <v>150</v>
      </c>
      <c r="S1779" s="53">
        <v>0.3</v>
      </c>
      <c r="T1779" s="53">
        <v>86.8</v>
      </c>
      <c r="U1779" s="53">
        <v>25</v>
      </c>
      <c r="V1779" s="53">
        <v>12412</v>
      </c>
      <c r="W1779" s="53">
        <v>21</v>
      </c>
      <c r="X1779" s="53">
        <v>0.53300000000000003</v>
      </c>
      <c r="Y1779" s="53">
        <v>18.36</v>
      </c>
      <c r="Z1779" s="11">
        <f t="shared" si="4689"/>
        <v>3.6000000000000005</v>
      </c>
      <c r="AA1779" s="11">
        <f t="shared" si="4690"/>
        <v>0</v>
      </c>
      <c r="AB1779" s="53">
        <f t="shared" si="4691"/>
        <v>0.20937643669463898</v>
      </c>
      <c r="AC1779" s="63" t="s">
        <v>204</v>
      </c>
    </row>
    <row r="1780" spans="1:46">
      <c r="A1780" s="11">
        <v>1780</v>
      </c>
      <c r="B1780" s="57">
        <v>44939</v>
      </c>
      <c r="C1780" s="54">
        <v>0.3125</v>
      </c>
      <c r="D1780" s="53">
        <v>7.9</v>
      </c>
      <c r="E1780" s="53">
        <v>12.7</v>
      </c>
      <c r="F1780" s="53">
        <v>0</v>
      </c>
      <c r="G1780" s="53">
        <v>9.6999999999999993</v>
      </c>
      <c r="H1780" s="53">
        <v>8.9999999999999993E-3</v>
      </c>
      <c r="I1780" s="53">
        <v>0.1</v>
      </c>
      <c r="J1780" s="53" t="s">
        <v>152</v>
      </c>
      <c r="K1780" s="53">
        <v>0.8</v>
      </c>
      <c r="L1780" s="53" t="s">
        <v>150</v>
      </c>
      <c r="M1780" s="54">
        <v>0.30575231481481485</v>
      </c>
      <c r="N1780" s="53">
        <v>0.7</v>
      </c>
      <c r="O1780" s="53" t="s">
        <v>150</v>
      </c>
      <c r="P1780" s="54">
        <v>0.30556712962962962</v>
      </c>
      <c r="Q1780" s="53">
        <v>0</v>
      </c>
      <c r="R1780" s="53" t="s">
        <v>148</v>
      </c>
      <c r="S1780" s="53">
        <v>0.2</v>
      </c>
      <c r="T1780" s="53">
        <v>85.4</v>
      </c>
      <c r="U1780" s="53">
        <v>45</v>
      </c>
      <c r="V1780" s="53">
        <v>20137</v>
      </c>
      <c r="W1780" s="53">
        <v>34</v>
      </c>
      <c r="X1780" s="53">
        <v>0.53300000000000003</v>
      </c>
      <c r="Y1780" s="53">
        <v>18.39</v>
      </c>
      <c r="Z1780" s="11">
        <f t="shared" si="4689"/>
        <v>5.4</v>
      </c>
      <c r="AA1780" s="11">
        <f t="shared" si="4690"/>
        <v>0</v>
      </c>
      <c r="AB1780" s="53">
        <f t="shared" si="4691"/>
        <v>0.20937643669463898</v>
      </c>
      <c r="AC1780" s="63" t="s">
        <v>204</v>
      </c>
    </row>
    <row r="1781" spans="1:46">
      <c r="A1781" s="11">
        <v>1781</v>
      </c>
      <c r="B1781" s="57">
        <v>44939</v>
      </c>
      <c r="C1781" s="54">
        <v>0.31944444444444448</v>
      </c>
      <c r="D1781" s="53">
        <v>8</v>
      </c>
      <c r="E1781" s="53">
        <v>12.7</v>
      </c>
      <c r="F1781" s="53">
        <v>0</v>
      </c>
      <c r="G1781" s="53">
        <v>9.5</v>
      </c>
      <c r="H1781" s="53">
        <v>1.6E-2</v>
      </c>
      <c r="I1781" s="53">
        <v>0.4</v>
      </c>
      <c r="J1781" s="53" t="s">
        <v>147</v>
      </c>
      <c r="K1781" s="53">
        <v>0.4</v>
      </c>
      <c r="L1781" s="53" t="s">
        <v>147</v>
      </c>
      <c r="M1781" s="54">
        <v>0.31944444444444448</v>
      </c>
      <c r="N1781" s="53">
        <v>1.4</v>
      </c>
      <c r="O1781" s="53" t="s">
        <v>148</v>
      </c>
      <c r="P1781" s="54">
        <v>0.31918981481481484</v>
      </c>
      <c r="Q1781" s="53">
        <v>0.9</v>
      </c>
      <c r="R1781" s="53" t="s">
        <v>152</v>
      </c>
      <c r="S1781" s="53">
        <v>0.3</v>
      </c>
      <c r="T1781" s="53">
        <v>86.9</v>
      </c>
      <c r="U1781" s="53">
        <v>72</v>
      </c>
      <c r="V1781" s="53">
        <v>34393</v>
      </c>
      <c r="W1781" s="53">
        <v>57</v>
      </c>
      <c r="X1781" s="53">
        <v>0.53300000000000003</v>
      </c>
      <c r="Y1781" s="53">
        <v>18.38</v>
      </c>
      <c r="Z1781" s="11">
        <f t="shared" si="4689"/>
        <v>9.6000000000000014</v>
      </c>
      <c r="AA1781" s="11">
        <f t="shared" si="4690"/>
        <v>0</v>
      </c>
      <c r="AB1781" s="53">
        <f t="shared" si="4691"/>
        <v>0.20937643669463898</v>
      </c>
      <c r="AC1781" s="63" t="s">
        <v>204</v>
      </c>
    </row>
    <row r="1782" spans="1:46">
      <c r="A1782" s="11">
        <v>1782</v>
      </c>
      <c r="B1782" s="57">
        <v>44939</v>
      </c>
      <c r="C1782" s="54">
        <v>0.3263888888888889</v>
      </c>
      <c r="D1782" s="53">
        <v>8.1999999999999993</v>
      </c>
      <c r="E1782" s="53">
        <v>12.8</v>
      </c>
      <c r="F1782" s="53">
        <v>0</v>
      </c>
      <c r="G1782" s="53">
        <v>9.1999999999999993</v>
      </c>
      <c r="H1782" s="53">
        <v>2.4E-2</v>
      </c>
      <c r="I1782" s="53">
        <v>0.4</v>
      </c>
      <c r="J1782" s="53" t="s">
        <v>148</v>
      </c>
      <c r="K1782" s="53">
        <v>0.5</v>
      </c>
      <c r="L1782" s="53" t="s">
        <v>147</v>
      </c>
      <c r="M1782" s="54">
        <v>0.32064814814814818</v>
      </c>
      <c r="N1782" s="53">
        <v>1.9</v>
      </c>
      <c r="O1782" s="53" t="s">
        <v>148</v>
      </c>
      <c r="P1782" s="54">
        <v>0.32626157407407408</v>
      </c>
      <c r="Q1782" s="53">
        <v>1.3</v>
      </c>
      <c r="R1782" s="53" t="s">
        <v>148</v>
      </c>
      <c r="S1782" s="53">
        <v>0.4</v>
      </c>
      <c r="T1782" s="53">
        <v>88.2</v>
      </c>
      <c r="U1782" s="53">
        <v>101</v>
      </c>
      <c r="V1782" s="53">
        <v>51035</v>
      </c>
      <c r="W1782" s="53">
        <v>85</v>
      </c>
      <c r="X1782" s="53">
        <v>0.53300000000000003</v>
      </c>
      <c r="Y1782" s="53">
        <v>18.41</v>
      </c>
      <c r="Z1782" s="11">
        <f t="shared" si="4689"/>
        <v>14.400000000000002</v>
      </c>
      <c r="AA1782" s="11">
        <f t="shared" si="4690"/>
        <v>0</v>
      </c>
      <c r="AB1782" s="53">
        <f t="shared" si="4691"/>
        <v>0.20937643669463898</v>
      </c>
      <c r="AC1782" s="63" t="s">
        <v>204</v>
      </c>
    </row>
    <row r="1783" spans="1:46">
      <c r="A1783" s="11">
        <v>1783</v>
      </c>
      <c r="B1783" s="57">
        <v>44939</v>
      </c>
      <c r="C1783" s="54">
        <v>0.33333333333333331</v>
      </c>
      <c r="D1783" s="53">
        <v>8.4</v>
      </c>
      <c r="E1783" s="53">
        <v>13</v>
      </c>
      <c r="F1783" s="53">
        <v>0</v>
      </c>
      <c r="G1783" s="53">
        <v>10.5</v>
      </c>
      <c r="H1783" s="53">
        <v>3.3000000000000002E-2</v>
      </c>
      <c r="I1783" s="53">
        <v>0.4</v>
      </c>
      <c r="J1783" s="53" t="s">
        <v>148</v>
      </c>
      <c r="K1783" s="53">
        <v>0.7</v>
      </c>
      <c r="L1783" s="53" t="s">
        <v>152</v>
      </c>
      <c r="M1783" s="54">
        <v>0.32908564814814817</v>
      </c>
      <c r="N1783" s="53">
        <v>1.8</v>
      </c>
      <c r="O1783" s="53" t="s">
        <v>152</v>
      </c>
      <c r="P1783" s="54">
        <v>0.32728009259259255</v>
      </c>
      <c r="Q1783" s="53">
        <v>0.1</v>
      </c>
      <c r="R1783" s="53" t="s">
        <v>147</v>
      </c>
      <c r="S1783" s="53">
        <v>0.5</v>
      </c>
      <c r="T1783" s="53">
        <v>81.8</v>
      </c>
      <c r="U1783" s="53">
        <v>123</v>
      </c>
      <c r="V1783" s="53">
        <v>69442</v>
      </c>
      <c r="W1783" s="53">
        <v>116</v>
      </c>
      <c r="X1783" s="53">
        <v>0.53300000000000003</v>
      </c>
      <c r="Y1783" s="53">
        <v>18.45</v>
      </c>
      <c r="Z1783" s="11">
        <f t="shared" si="4689"/>
        <v>19.799999999999997</v>
      </c>
      <c r="AA1783" s="11">
        <f t="shared" si="4690"/>
        <v>0</v>
      </c>
      <c r="AB1783" s="53">
        <f t="shared" si="4691"/>
        <v>0.20937643669463898</v>
      </c>
      <c r="AC1783" s="63" t="s">
        <v>204</v>
      </c>
      <c r="AE1783" s="11">
        <f t="shared" ref="AE1783" si="4804">SUM(F1783:F1788)</f>
        <v>0</v>
      </c>
      <c r="AF1783" s="11">
        <f t="shared" ref="AF1783" si="4805">AVERAGE(AB1783:AB1788)</f>
        <v>0.20937643669463898</v>
      </c>
      <c r="AG1783" s="11">
        <f t="shared" ref="AG1783" si="4806">AVERAGE(G1783:G1788)</f>
        <v>10.4</v>
      </c>
      <c r="AH1783" s="11" t="e">
        <f t="shared" ref="AH1783" si="4807">AVERAGE(AC1783:AC1788)</f>
        <v>#DIV/0!</v>
      </c>
      <c r="AI1783" s="11">
        <f t="shared" ref="AI1783" si="4808">AVERAGE(T1783:T1788)</f>
        <v>85.933333333333351</v>
      </c>
      <c r="AJ1783" s="11">
        <f t="shared" ref="AJ1783" si="4809">SUMIF(H1783:H1788,"&gt;0",H1783:H1788)</f>
        <v>0.21100000000000002</v>
      </c>
      <c r="AK1783" s="17">
        <f t="shared" ref="AK1783" si="4810">SUM(AA1783:AA1788)/60</f>
        <v>0</v>
      </c>
      <c r="AL1783" s="17">
        <f t="shared" ref="AL1783" si="4811">SUM(V1783:V1788)</f>
        <v>480470</v>
      </c>
      <c r="AM1783" s="17">
        <f t="shared" ref="AM1783" si="4812">AVERAGE(W1783:W1788)</f>
        <v>133.5</v>
      </c>
      <c r="AN1783" s="11">
        <f t="shared" ref="AN1783" si="4813">AVERAGE(I1783:I1788)</f>
        <v>0.40000000000000008</v>
      </c>
      <c r="AO1783" s="11">
        <f t="shared" ref="AO1783" si="4814">MAX(K1783:K1788)</f>
        <v>0.8</v>
      </c>
      <c r="AP1783" s="13" t="str">
        <f t="shared" ref="AP1783" ca="1" si="4815">INDIRECT(ADDRESS(MATCH(AO1783,K1783:K1788,0)+A1783-1,12))</f>
        <v>E</v>
      </c>
      <c r="AQ1783" s="13">
        <f t="shared" ref="AQ1783" ca="1" si="4816">INDIRECT(ADDRESS(MATCH(AO1783,K1783:K1788,0)+A1783-1,13))</f>
        <v>0.36775462962962963</v>
      </c>
      <c r="AR1783" s="11">
        <f t="shared" ref="AR1783" si="4817">MAX(N1783:N1788)</f>
        <v>1.8</v>
      </c>
      <c r="AS1783" s="13" t="str">
        <f t="shared" ref="AS1783" ca="1" si="4818">INDIRECT(ADDRESS(MATCH(AR1783,N1783:N1788,0)+A1783-1,15))</f>
        <v>E</v>
      </c>
      <c r="AT1783" s="13">
        <f t="shared" ref="AT1783" ca="1" si="4819">INDIRECT(ADDRESS(MATCH(AR1783,N1783:N1788,0)+A1783-1,16))</f>
        <v>0.32728009259259255</v>
      </c>
    </row>
    <row r="1784" spans="1:46">
      <c r="A1784" s="11">
        <v>1784</v>
      </c>
      <c r="B1784" s="57">
        <v>44939</v>
      </c>
      <c r="C1784" s="54">
        <v>0.34027777777777773</v>
      </c>
      <c r="D1784" s="53">
        <v>8.6999999999999993</v>
      </c>
      <c r="E1784" s="53">
        <v>13.1</v>
      </c>
      <c r="F1784" s="53">
        <v>0</v>
      </c>
      <c r="G1784" s="53">
        <v>10</v>
      </c>
      <c r="H1784" s="53">
        <v>3.5999999999999997E-2</v>
      </c>
      <c r="I1784" s="53">
        <v>0.4</v>
      </c>
      <c r="J1784" s="53" t="s">
        <v>154</v>
      </c>
      <c r="K1784" s="53">
        <v>0.4</v>
      </c>
      <c r="L1784" s="53" t="s">
        <v>148</v>
      </c>
      <c r="M1784" s="54">
        <v>0.33334490740740735</v>
      </c>
      <c r="N1784" s="53">
        <v>1.1000000000000001</v>
      </c>
      <c r="O1784" s="53" t="s">
        <v>156</v>
      </c>
      <c r="P1784" s="54">
        <v>0.33555555555555555</v>
      </c>
      <c r="Q1784" s="53">
        <v>0</v>
      </c>
      <c r="R1784" s="53" t="s">
        <v>154</v>
      </c>
      <c r="S1784" s="53">
        <v>0.3</v>
      </c>
      <c r="T1784" s="53">
        <v>87</v>
      </c>
      <c r="U1784" s="53">
        <v>135</v>
      </c>
      <c r="V1784" s="53">
        <v>77932</v>
      </c>
      <c r="W1784" s="53">
        <v>130</v>
      </c>
      <c r="X1784" s="53">
        <v>0.53300000000000003</v>
      </c>
      <c r="Y1784" s="53">
        <v>18.47</v>
      </c>
      <c r="Z1784" s="11">
        <f t="shared" si="4689"/>
        <v>21.6</v>
      </c>
      <c r="AA1784" s="11">
        <f t="shared" si="4690"/>
        <v>0</v>
      </c>
      <c r="AB1784" s="53">
        <f t="shared" si="4691"/>
        <v>0.20937643669463898</v>
      </c>
      <c r="AC1784" s="63" t="s">
        <v>204</v>
      </c>
    </row>
    <row r="1785" spans="1:46">
      <c r="A1785" s="11">
        <v>1785</v>
      </c>
      <c r="B1785" s="57">
        <v>44939</v>
      </c>
      <c r="C1785" s="54">
        <v>0.34722222222222227</v>
      </c>
      <c r="D1785" s="53">
        <v>9</v>
      </c>
      <c r="E1785" s="53">
        <v>13.3</v>
      </c>
      <c r="F1785" s="53">
        <v>0</v>
      </c>
      <c r="G1785" s="53">
        <v>10.1</v>
      </c>
      <c r="H1785" s="53">
        <v>4.2000000000000003E-2</v>
      </c>
      <c r="I1785" s="53">
        <v>0.3</v>
      </c>
      <c r="J1785" s="53" t="s">
        <v>162</v>
      </c>
      <c r="K1785" s="53">
        <v>0.4</v>
      </c>
      <c r="L1785" s="53" t="s">
        <v>154</v>
      </c>
      <c r="M1785" s="54">
        <v>0.34028935185185188</v>
      </c>
      <c r="N1785" s="53">
        <v>0.9</v>
      </c>
      <c r="O1785" s="53" t="s">
        <v>149</v>
      </c>
      <c r="P1785" s="54">
        <v>0.34644675925925927</v>
      </c>
      <c r="Q1785" s="53">
        <v>0.2</v>
      </c>
      <c r="R1785" s="53" t="s">
        <v>149</v>
      </c>
      <c r="S1785" s="53">
        <v>0.2</v>
      </c>
      <c r="T1785" s="53">
        <v>89.4</v>
      </c>
      <c r="U1785" s="53">
        <v>170</v>
      </c>
      <c r="V1785" s="53">
        <v>93474</v>
      </c>
      <c r="W1785" s="53">
        <v>156</v>
      </c>
      <c r="X1785" s="53">
        <v>0.53300000000000003</v>
      </c>
      <c r="Y1785" s="53">
        <v>18.48</v>
      </c>
      <c r="Z1785" s="11">
        <f t="shared" si="4689"/>
        <v>25.2</v>
      </c>
      <c r="AA1785" s="11">
        <f t="shared" si="4690"/>
        <v>0</v>
      </c>
      <c r="AB1785" s="53">
        <f t="shared" si="4691"/>
        <v>0.20937643669463898</v>
      </c>
      <c r="AC1785" s="63" t="s">
        <v>204</v>
      </c>
    </row>
    <row r="1786" spans="1:46">
      <c r="A1786" s="11">
        <v>1786</v>
      </c>
      <c r="B1786" s="57">
        <v>44939</v>
      </c>
      <c r="C1786" s="54">
        <v>0.35416666666666669</v>
      </c>
      <c r="D1786" s="53">
        <v>9.3000000000000007</v>
      </c>
      <c r="E1786" s="53">
        <v>13.3</v>
      </c>
      <c r="F1786" s="53">
        <v>0</v>
      </c>
      <c r="G1786" s="53">
        <v>10.5</v>
      </c>
      <c r="H1786" s="53">
        <v>3.9E-2</v>
      </c>
      <c r="I1786" s="53">
        <v>0.2</v>
      </c>
      <c r="J1786" s="53" t="s">
        <v>159</v>
      </c>
      <c r="K1786" s="53">
        <v>0.3</v>
      </c>
      <c r="L1786" s="53" t="s">
        <v>147</v>
      </c>
      <c r="M1786" s="54">
        <v>0.34944444444444445</v>
      </c>
      <c r="N1786" s="53">
        <v>0.9</v>
      </c>
      <c r="O1786" s="53" t="s">
        <v>153</v>
      </c>
      <c r="P1786" s="54">
        <v>0.35390046296296296</v>
      </c>
      <c r="Q1786" s="53">
        <v>0.6</v>
      </c>
      <c r="R1786" s="53" t="s">
        <v>153</v>
      </c>
      <c r="S1786" s="53">
        <v>0.3</v>
      </c>
      <c r="T1786" s="53">
        <v>88.3</v>
      </c>
      <c r="U1786" s="53">
        <v>125</v>
      </c>
      <c r="V1786" s="53">
        <v>89388</v>
      </c>
      <c r="W1786" s="53">
        <v>149</v>
      </c>
      <c r="X1786" s="53">
        <v>0.53300000000000003</v>
      </c>
      <c r="Y1786" s="53">
        <v>18.52</v>
      </c>
      <c r="Z1786" s="11">
        <f t="shared" si="4689"/>
        <v>23.400000000000002</v>
      </c>
      <c r="AA1786" s="11">
        <f t="shared" si="4690"/>
        <v>0</v>
      </c>
      <c r="AB1786" s="53">
        <f t="shared" si="4691"/>
        <v>0.20937643669463898</v>
      </c>
      <c r="AC1786" s="63" t="s">
        <v>204</v>
      </c>
    </row>
    <row r="1787" spans="1:46">
      <c r="A1787" s="11">
        <v>1787</v>
      </c>
      <c r="B1787" s="57">
        <v>44939</v>
      </c>
      <c r="C1787" s="54">
        <v>0.3611111111111111</v>
      </c>
      <c r="D1787" s="53">
        <v>9.9</v>
      </c>
      <c r="E1787" s="53">
        <v>13.2</v>
      </c>
      <c r="F1787" s="53">
        <v>0</v>
      </c>
      <c r="G1787" s="53">
        <v>10.3</v>
      </c>
      <c r="H1787" s="53">
        <v>2.9000000000000001E-2</v>
      </c>
      <c r="I1787" s="53">
        <v>0.3</v>
      </c>
      <c r="J1787" s="53" t="s">
        <v>153</v>
      </c>
      <c r="K1787" s="53">
        <v>0.4</v>
      </c>
      <c r="L1787" s="53" t="s">
        <v>156</v>
      </c>
      <c r="M1787" s="54">
        <v>0.35777777777777775</v>
      </c>
      <c r="N1787" s="53">
        <v>0.7</v>
      </c>
      <c r="O1787" s="53" t="s">
        <v>153</v>
      </c>
      <c r="P1787" s="54">
        <v>0.35418981481481482</v>
      </c>
      <c r="Q1787" s="53">
        <v>0.6</v>
      </c>
      <c r="R1787" s="53" t="s">
        <v>152</v>
      </c>
      <c r="S1787" s="53">
        <v>0.2</v>
      </c>
      <c r="T1787" s="53">
        <v>86.9</v>
      </c>
      <c r="U1787" s="53">
        <v>119</v>
      </c>
      <c r="V1787" s="53">
        <v>70399</v>
      </c>
      <c r="W1787" s="53">
        <v>117</v>
      </c>
      <c r="X1787" s="53">
        <v>0.53300000000000003</v>
      </c>
      <c r="Y1787" s="53">
        <v>18.52</v>
      </c>
      <c r="Z1787" s="11">
        <f t="shared" si="4689"/>
        <v>17.399999999999999</v>
      </c>
      <c r="AA1787" s="11">
        <f t="shared" si="4690"/>
        <v>0</v>
      </c>
      <c r="AB1787" s="53">
        <f t="shared" si="4691"/>
        <v>0.20937643669463898</v>
      </c>
      <c r="AC1787" s="63" t="s">
        <v>204</v>
      </c>
    </row>
    <row r="1788" spans="1:46">
      <c r="A1788" s="11">
        <v>1788</v>
      </c>
      <c r="B1788" s="57">
        <v>44939</v>
      </c>
      <c r="C1788" s="54">
        <v>0.36805555555555558</v>
      </c>
      <c r="D1788" s="53">
        <v>10.199999999999999</v>
      </c>
      <c r="E1788" s="53">
        <v>13.3</v>
      </c>
      <c r="F1788" s="53">
        <v>0</v>
      </c>
      <c r="G1788" s="53">
        <v>11</v>
      </c>
      <c r="H1788" s="53">
        <v>3.2000000000000001E-2</v>
      </c>
      <c r="I1788" s="53">
        <v>0.8</v>
      </c>
      <c r="J1788" s="53" t="s">
        <v>152</v>
      </c>
      <c r="K1788" s="53">
        <v>0.8</v>
      </c>
      <c r="L1788" s="53" t="s">
        <v>152</v>
      </c>
      <c r="M1788" s="54">
        <v>0.36775462962962963</v>
      </c>
      <c r="N1788" s="53">
        <v>1.4</v>
      </c>
      <c r="O1788" s="53" t="s">
        <v>152</v>
      </c>
      <c r="P1788" s="54">
        <v>0.36361111111111111</v>
      </c>
      <c r="Q1788" s="53">
        <v>0.3</v>
      </c>
      <c r="R1788" s="53" t="s">
        <v>151</v>
      </c>
      <c r="S1788" s="53">
        <v>0.2</v>
      </c>
      <c r="T1788" s="53">
        <v>82.2</v>
      </c>
      <c r="U1788" s="53">
        <v>148</v>
      </c>
      <c r="V1788" s="53">
        <v>79835</v>
      </c>
      <c r="W1788" s="53">
        <v>133</v>
      </c>
      <c r="X1788" s="53">
        <v>0.53300000000000003</v>
      </c>
      <c r="Y1788" s="53">
        <v>18.510000000000002</v>
      </c>
      <c r="Z1788" s="11">
        <f t="shared" si="4689"/>
        <v>19.200000000000003</v>
      </c>
      <c r="AA1788" s="11">
        <f t="shared" si="4690"/>
        <v>0</v>
      </c>
      <c r="AB1788" s="53">
        <f t="shared" si="4691"/>
        <v>0.20937643669463898</v>
      </c>
      <c r="AC1788" s="63" t="s">
        <v>204</v>
      </c>
    </row>
    <row r="1789" spans="1:46">
      <c r="A1789" s="11">
        <v>1789</v>
      </c>
      <c r="B1789" s="57">
        <v>44939</v>
      </c>
      <c r="C1789" s="54">
        <v>0.375</v>
      </c>
      <c r="D1789" s="53">
        <v>10.4</v>
      </c>
      <c r="E1789" s="53">
        <v>13.4</v>
      </c>
      <c r="F1789" s="53">
        <v>0</v>
      </c>
      <c r="G1789" s="53">
        <v>11.4</v>
      </c>
      <c r="H1789" s="53">
        <v>4.2000000000000003E-2</v>
      </c>
      <c r="I1789" s="53">
        <v>0.1</v>
      </c>
      <c r="J1789" s="53" t="s">
        <v>151</v>
      </c>
      <c r="K1789" s="53">
        <v>0.8</v>
      </c>
      <c r="L1789" s="53" t="s">
        <v>152</v>
      </c>
      <c r="M1789" s="54">
        <v>0.36806712962962962</v>
      </c>
      <c r="N1789" s="53">
        <v>0.7</v>
      </c>
      <c r="O1789" s="53" t="s">
        <v>159</v>
      </c>
      <c r="P1789" s="54">
        <v>0.36980324074074072</v>
      </c>
      <c r="Q1789" s="53">
        <v>0</v>
      </c>
      <c r="R1789" s="53" t="s">
        <v>151</v>
      </c>
      <c r="S1789" s="53">
        <v>0.2</v>
      </c>
      <c r="T1789" s="53">
        <v>84.1</v>
      </c>
      <c r="U1789" s="53">
        <v>194</v>
      </c>
      <c r="V1789" s="53">
        <v>101186</v>
      </c>
      <c r="W1789" s="53">
        <v>169</v>
      </c>
      <c r="X1789" s="53">
        <v>0.53300000000000003</v>
      </c>
      <c r="Y1789" s="53">
        <v>18.5</v>
      </c>
      <c r="Z1789" s="11">
        <f t="shared" si="4689"/>
        <v>25.2</v>
      </c>
      <c r="AA1789" s="11">
        <f t="shared" si="4690"/>
        <v>0</v>
      </c>
      <c r="AB1789" s="53">
        <f t="shared" si="4691"/>
        <v>0.20937643669463898</v>
      </c>
      <c r="AC1789" s="63" t="s">
        <v>204</v>
      </c>
      <c r="AE1789" s="11">
        <f t="shared" ref="AE1789" si="4820">SUM(F1789:F1794)</f>
        <v>0</v>
      </c>
      <c r="AF1789" s="11">
        <f t="shared" ref="AF1789" si="4821">AVERAGE(AB1789:AB1794)</f>
        <v>0.20937643669463898</v>
      </c>
      <c r="AG1789" s="11">
        <f t="shared" ref="AG1789" si="4822">AVERAGE(G1789:G1794)</f>
        <v>12</v>
      </c>
      <c r="AH1789" s="11" t="e">
        <f t="shared" ref="AH1789" si="4823">AVERAGE(AC1789:AC1794)</f>
        <v>#DIV/0!</v>
      </c>
      <c r="AI1789" s="11">
        <f t="shared" ref="AI1789" si="4824">AVERAGE(T1789:T1794)</f>
        <v>82.2</v>
      </c>
      <c r="AJ1789" s="11">
        <f t="shared" ref="AJ1789" si="4825">SUMIF(H1789:H1794,"&gt;0",H1789:H1794)</f>
        <v>0.42000000000000004</v>
      </c>
      <c r="AK1789" s="17">
        <f t="shared" ref="AK1789" si="4826">SUM(AA1789:AA1794)/60</f>
        <v>0</v>
      </c>
      <c r="AL1789" s="17">
        <f t="shared" ref="AL1789" si="4827">SUM(V1789:V1794)</f>
        <v>982628</v>
      </c>
      <c r="AM1789" s="17">
        <f t="shared" ref="AM1789" si="4828">AVERAGE(W1789:W1794)</f>
        <v>273.16666666666669</v>
      </c>
      <c r="AN1789" s="11">
        <f t="shared" ref="AN1789" si="4829">AVERAGE(I1789:I1794)</f>
        <v>0.3666666666666667</v>
      </c>
      <c r="AO1789" s="11">
        <f t="shared" ref="AO1789" si="4830">MAX(K1789:K1794)</f>
        <v>0.8</v>
      </c>
      <c r="AP1789" s="13" t="str">
        <f t="shared" ref="AP1789" ca="1" si="4831">INDIRECT(ADDRESS(MATCH(AO1789,K1789:K1794,0)+A1789-1,12))</f>
        <v>E</v>
      </c>
      <c r="AQ1789" s="13">
        <f t="shared" ref="AQ1789" ca="1" si="4832">INDIRECT(ADDRESS(MATCH(AO1789,K1789:K1794,0)+A1789-1,13))</f>
        <v>0.36806712962962962</v>
      </c>
      <c r="AR1789" s="11">
        <f t="shared" ref="AR1789" si="4833">MAX(N1789:N1794)</f>
        <v>1.5</v>
      </c>
      <c r="AS1789" s="13" t="str">
        <f t="shared" ref="AS1789" ca="1" si="4834">INDIRECT(ADDRESS(MATCH(AR1789,N1789:N1794,0)+A1789-1,15))</f>
        <v>WNW</v>
      </c>
      <c r="AT1789" s="13">
        <f t="shared" ref="AT1789" ca="1" si="4835">INDIRECT(ADDRESS(MATCH(AR1789,N1789:N1794,0)+A1789-1,16))</f>
        <v>0.40782407407407412</v>
      </c>
    </row>
    <row r="1790" spans="1:46">
      <c r="A1790" s="11">
        <v>1790</v>
      </c>
      <c r="B1790" s="57">
        <v>44939</v>
      </c>
      <c r="C1790" s="54">
        <v>0.38194444444444442</v>
      </c>
      <c r="D1790" s="53">
        <v>10.9</v>
      </c>
      <c r="E1790" s="53">
        <v>13.5</v>
      </c>
      <c r="F1790" s="53">
        <v>0</v>
      </c>
      <c r="G1790" s="53">
        <v>11.5</v>
      </c>
      <c r="H1790" s="53">
        <v>5.8000000000000003E-2</v>
      </c>
      <c r="I1790" s="53">
        <v>0.2</v>
      </c>
      <c r="J1790" s="53" t="s">
        <v>158</v>
      </c>
      <c r="K1790" s="53">
        <v>0.2</v>
      </c>
      <c r="L1790" s="53" t="s">
        <v>158</v>
      </c>
      <c r="M1790" s="54">
        <v>0.38157407407407407</v>
      </c>
      <c r="N1790" s="53">
        <v>0.7</v>
      </c>
      <c r="O1790" s="53" t="s">
        <v>158</v>
      </c>
      <c r="P1790" s="54">
        <v>0.37650462962962966</v>
      </c>
      <c r="Q1790" s="53">
        <v>0</v>
      </c>
      <c r="R1790" s="53" t="s">
        <v>157</v>
      </c>
      <c r="S1790" s="53">
        <v>0.2</v>
      </c>
      <c r="T1790" s="53">
        <v>88</v>
      </c>
      <c r="U1790" s="53">
        <v>263</v>
      </c>
      <c r="V1790" s="53">
        <v>136546</v>
      </c>
      <c r="W1790" s="53">
        <v>228</v>
      </c>
      <c r="X1790" s="53">
        <v>0.53300000000000003</v>
      </c>
      <c r="Y1790" s="53">
        <v>18.55</v>
      </c>
      <c r="Z1790" s="11">
        <f t="shared" si="4689"/>
        <v>34.799999999999997</v>
      </c>
      <c r="AA1790" s="11">
        <f t="shared" si="4690"/>
        <v>0</v>
      </c>
      <c r="AB1790" s="53">
        <f t="shared" si="4691"/>
        <v>0.20937643669463898</v>
      </c>
      <c r="AC1790" s="63" t="s">
        <v>204</v>
      </c>
    </row>
    <row r="1791" spans="1:46">
      <c r="A1791" s="11">
        <v>1791</v>
      </c>
      <c r="B1791" s="57">
        <v>44939</v>
      </c>
      <c r="C1791" s="54">
        <v>0.3888888888888889</v>
      </c>
      <c r="D1791" s="53">
        <v>11.1</v>
      </c>
      <c r="E1791" s="53">
        <v>13.6</v>
      </c>
      <c r="F1791" s="53">
        <v>0</v>
      </c>
      <c r="G1791" s="53">
        <v>11.7</v>
      </c>
      <c r="H1791" s="53">
        <v>7.4999999999999997E-2</v>
      </c>
      <c r="I1791" s="53">
        <v>0.6</v>
      </c>
      <c r="J1791" s="53" t="s">
        <v>147</v>
      </c>
      <c r="K1791" s="53">
        <v>0.6</v>
      </c>
      <c r="L1791" s="53" t="s">
        <v>147</v>
      </c>
      <c r="M1791" s="54">
        <v>0.3888888888888889</v>
      </c>
      <c r="N1791" s="53">
        <v>1.3</v>
      </c>
      <c r="O1791" s="53" t="s">
        <v>151</v>
      </c>
      <c r="P1791" s="54">
        <v>0.38811342592592596</v>
      </c>
      <c r="Q1791" s="53">
        <v>1</v>
      </c>
      <c r="R1791" s="53" t="s">
        <v>159</v>
      </c>
      <c r="S1791" s="53">
        <v>0.3</v>
      </c>
      <c r="T1791" s="53">
        <v>81.900000000000006</v>
      </c>
      <c r="U1791" s="53">
        <v>290</v>
      </c>
      <c r="V1791" s="53">
        <v>173282</v>
      </c>
      <c r="W1791" s="53">
        <v>289</v>
      </c>
      <c r="X1791" s="53">
        <v>0.53300000000000003</v>
      </c>
      <c r="Y1791" s="53">
        <v>18.55</v>
      </c>
      <c r="Z1791" s="11">
        <f t="shared" si="4689"/>
        <v>45.000000000000007</v>
      </c>
      <c r="AA1791" s="11">
        <f t="shared" si="4690"/>
        <v>0</v>
      </c>
      <c r="AB1791" s="53">
        <f t="shared" si="4691"/>
        <v>0.20937643669463898</v>
      </c>
      <c r="AC1791" s="63" t="s">
        <v>204</v>
      </c>
    </row>
    <row r="1792" spans="1:46">
      <c r="A1792" s="11">
        <v>1792</v>
      </c>
      <c r="B1792" s="57">
        <v>44939</v>
      </c>
      <c r="C1792" s="54">
        <v>0.39583333333333331</v>
      </c>
      <c r="D1792" s="53">
        <v>11.7</v>
      </c>
      <c r="E1792" s="53">
        <v>13.7</v>
      </c>
      <c r="F1792" s="53">
        <v>0</v>
      </c>
      <c r="G1792" s="53">
        <v>12.3</v>
      </c>
      <c r="H1792" s="53">
        <v>7.3999999999999996E-2</v>
      </c>
      <c r="I1792" s="53">
        <v>0.3</v>
      </c>
      <c r="J1792" s="53" t="s">
        <v>153</v>
      </c>
      <c r="K1792" s="53">
        <v>0.7</v>
      </c>
      <c r="L1792" s="53" t="s">
        <v>152</v>
      </c>
      <c r="M1792" s="54">
        <v>0.39001157407407411</v>
      </c>
      <c r="N1792" s="53">
        <v>1.2</v>
      </c>
      <c r="O1792" s="53" t="s">
        <v>159</v>
      </c>
      <c r="P1792" s="54">
        <v>0.38893518518518522</v>
      </c>
      <c r="Q1792" s="53">
        <v>0</v>
      </c>
      <c r="R1792" s="53" t="s">
        <v>160</v>
      </c>
      <c r="S1792" s="53">
        <v>0.3</v>
      </c>
      <c r="T1792" s="53">
        <v>84.3</v>
      </c>
      <c r="U1792" s="53">
        <v>335</v>
      </c>
      <c r="V1792" s="53">
        <v>174015</v>
      </c>
      <c r="W1792" s="53">
        <v>290</v>
      </c>
      <c r="X1792" s="53">
        <v>0.53300000000000003</v>
      </c>
      <c r="Y1792" s="53">
        <v>18.54</v>
      </c>
      <c r="Z1792" s="11">
        <f t="shared" si="4689"/>
        <v>44.399999999999991</v>
      </c>
      <c r="AA1792" s="11">
        <f t="shared" si="4690"/>
        <v>0</v>
      </c>
      <c r="AB1792" s="53">
        <f t="shared" si="4691"/>
        <v>0.20937643669463898</v>
      </c>
      <c r="AC1792" s="63" t="s">
        <v>204</v>
      </c>
    </row>
    <row r="1793" spans="1:46">
      <c r="A1793" s="11">
        <v>1793</v>
      </c>
      <c r="B1793" s="57">
        <v>44939</v>
      </c>
      <c r="C1793" s="54">
        <v>0.40277777777777773</v>
      </c>
      <c r="D1793" s="53">
        <v>12.1</v>
      </c>
      <c r="E1793" s="53">
        <v>13.6</v>
      </c>
      <c r="F1793" s="53">
        <v>0</v>
      </c>
      <c r="G1793" s="53">
        <v>12.6</v>
      </c>
      <c r="H1793" s="53">
        <v>8.2000000000000003E-2</v>
      </c>
      <c r="I1793" s="53">
        <v>0.2</v>
      </c>
      <c r="J1793" s="53" t="s">
        <v>161</v>
      </c>
      <c r="K1793" s="53">
        <v>0.3</v>
      </c>
      <c r="L1793" s="53" t="s">
        <v>153</v>
      </c>
      <c r="M1793" s="54">
        <v>0.39584490740740735</v>
      </c>
      <c r="N1793" s="53">
        <v>0.8</v>
      </c>
      <c r="O1793" s="53" t="s">
        <v>158</v>
      </c>
      <c r="P1793" s="54">
        <v>0.39780092592592592</v>
      </c>
      <c r="Q1793" s="53">
        <v>0</v>
      </c>
      <c r="R1793" s="53" t="s">
        <v>161</v>
      </c>
      <c r="S1793" s="53">
        <v>0.2</v>
      </c>
      <c r="T1793" s="53">
        <v>80.099999999999994</v>
      </c>
      <c r="U1793" s="53">
        <v>326</v>
      </c>
      <c r="V1793" s="53">
        <v>190737</v>
      </c>
      <c r="W1793" s="53">
        <v>318</v>
      </c>
      <c r="X1793" s="53">
        <v>0.53300000000000003</v>
      </c>
      <c r="Y1793" s="53">
        <v>18.579999999999998</v>
      </c>
      <c r="Z1793" s="11">
        <f t="shared" si="4689"/>
        <v>49.2</v>
      </c>
      <c r="AA1793" s="11">
        <f t="shared" si="4690"/>
        <v>0</v>
      </c>
      <c r="AB1793" s="53">
        <f t="shared" si="4691"/>
        <v>0.20937643669463898</v>
      </c>
      <c r="AC1793" s="63" t="s">
        <v>204</v>
      </c>
    </row>
    <row r="1794" spans="1:46">
      <c r="A1794" s="11">
        <v>1794</v>
      </c>
      <c r="B1794" s="57">
        <v>44939</v>
      </c>
      <c r="C1794" s="54">
        <v>0.40972222222222227</v>
      </c>
      <c r="D1794" s="53">
        <v>12.6</v>
      </c>
      <c r="E1794" s="53">
        <v>13.7</v>
      </c>
      <c r="F1794" s="53">
        <v>0</v>
      </c>
      <c r="G1794" s="53">
        <v>12.5</v>
      </c>
      <c r="H1794" s="53">
        <v>8.8999999999999996E-2</v>
      </c>
      <c r="I1794" s="53">
        <v>0.8</v>
      </c>
      <c r="J1794" s="53" t="s">
        <v>158</v>
      </c>
      <c r="K1794" s="53">
        <v>0.8</v>
      </c>
      <c r="L1794" s="53" t="s">
        <v>158</v>
      </c>
      <c r="M1794" s="54">
        <v>0.40972222222222227</v>
      </c>
      <c r="N1794" s="53">
        <v>1.5</v>
      </c>
      <c r="O1794" s="53" t="s">
        <v>158</v>
      </c>
      <c r="P1794" s="54">
        <v>0.40782407407407412</v>
      </c>
      <c r="Q1794" s="53">
        <v>0.3</v>
      </c>
      <c r="R1794" s="53" t="s">
        <v>158</v>
      </c>
      <c r="S1794" s="53">
        <v>0.4</v>
      </c>
      <c r="T1794" s="53">
        <v>74.8</v>
      </c>
      <c r="U1794" s="53">
        <v>334</v>
      </c>
      <c r="V1794" s="53">
        <v>206862</v>
      </c>
      <c r="W1794" s="53">
        <v>345</v>
      </c>
      <c r="X1794" s="53">
        <v>0.53300000000000003</v>
      </c>
      <c r="Y1794" s="53">
        <v>18.559999999999999</v>
      </c>
      <c r="Z1794" s="11">
        <f t="shared" si="4689"/>
        <v>53.400000000000006</v>
      </c>
      <c r="AA1794" s="11">
        <f t="shared" si="4690"/>
        <v>0</v>
      </c>
      <c r="AB1794" s="53">
        <f t="shared" si="4691"/>
        <v>0.20937643669463898</v>
      </c>
      <c r="AC1794" s="63" t="s">
        <v>204</v>
      </c>
    </row>
    <row r="1795" spans="1:46">
      <c r="A1795" s="11">
        <v>1795</v>
      </c>
      <c r="B1795" s="57">
        <v>44939</v>
      </c>
      <c r="C1795" s="54">
        <v>0.41666666666666669</v>
      </c>
      <c r="D1795" s="53">
        <v>13.1</v>
      </c>
      <c r="E1795" s="53">
        <v>13.8</v>
      </c>
      <c r="F1795" s="53">
        <v>0</v>
      </c>
      <c r="G1795" s="53">
        <v>12.8</v>
      </c>
      <c r="H1795" s="53">
        <v>9.4E-2</v>
      </c>
      <c r="I1795" s="53">
        <v>0</v>
      </c>
      <c r="J1795" s="53" t="s">
        <v>154</v>
      </c>
      <c r="K1795" s="53">
        <v>0.8</v>
      </c>
      <c r="L1795" s="53" t="s">
        <v>158</v>
      </c>
      <c r="M1795" s="54">
        <v>0.41082175925925929</v>
      </c>
      <c r="N1795" s="53">
        <v>0.4</v>
      </c>
      <c r="O1795" s="53" t="s">
        <v>158</v>
      </c>
      <c r="P1795" s="54">
        <v>0.4097337962962963</v>
      </c>
      <c r="Q1795" s="53">
        <v>0</v>
      </c>
      <c r="R1795" s="53" t="s">
        <v>159</v>
      </c>
      <c r="S1795" s="53">
        <v>0.1</v>
      </c>
      <c r="T1795" s="53">
        <v>74.400000000000006</v>
      </c>
      <c r="U1795" s="53">
        <v>361</v>
      </c>
      <c r="V1795" s="53">
        <v>213684</v>
      </c>
      <c r="W1795" s="53">
        <v>356</v>
      </c>
      <c r="X1795" s="53">
        <v>0.53300000000000003</v>
      </c>
      <c r="Y1795" s="53">
        <v>18.57</v>
      </c>
      <c r="Z1795" s="11">
        <f t="shared" si="4689"/>
        <v>56.400000000000006</v>
      </c>
      <c r="AA1795" s="11">
        <f t="shared" si="4690"/>
        <v>0</v>
      </c>
      <c r="AB1795" s="53">
        <f t="shared" si="4691"/>
        <v>0.20937643669463898</v>
      </c>
      <c r="AC1795" s="63" t="s">
        <v>204</v>
      </c>
      <c r="AE1795" s="11">
        <f t="shared" ref="AE1795" si="4836">SUM(F1795:F1800)</f>
        <v>0</v>
      </c>
      <c r="AF1795" s="11">
        <f t="shared" ref="AF1795" si="4837">AVERAGE(AB1795:AB1800)</f>
        <v>0.20937643669463898</v>
      </c>
      <c r="AG1795" s="11">
        <f t="shared" ref="AG1795" si="4838">AVERAGE(G1795:G1800)</f>
        <v>13.549999999999999</v>
      </c>
      <c r="AH1795" s="11" t="e">
        <f t="shared" ref="AH1795" si="4839">AVERAGE(AC1795:AC1800)</f>
        <v>#DIV/0!</v>
      </c>
      <c r="AI1795" s="11">
        <f t="shared" ref="AI1795" si="4840">AVERAGE(T1795:T1800)</f>
        <v>71.966666666666683</v>
      </c>
      <c r="AJ1795" s="11">
        <f t="shared" ref="AJ1795" si="4841">SUMIF(H1795:H1800,"&gt;0",H1795:H1800)</f>
        <v>0.66599999999999993</v>
      </c>
      <c r="AK1795" s="17">
        <f t="shared" ref="AK1795" si="4842">SUM(AA1795:AA1800)/60</f>
        <v>0</v>
      </c>
      <c r="AL1795" s="17">
        <f t="shared" ref="AL1795" si="4843">SUM(V1795:V1800)</f>
        <v>1564826</v>
      </c>
      <c r="AM1795" s="17">
        <f t="shared" ref="AM1795" si="4844">AVERAGE(W1795:W1800)</f>
        <v>434.66666666666669</v>
      </c>
      <c r="AN1795" s="11">
        <f t="shared" ref="AN1795" si="4845">AVERAGE(I1795:I1800)</f>
        <v>0.34999999999999992</v>
      </c>
      <c r="AO1795" s="11">
        <f t="shared" ref="AO1795" si="4846">MAX(K1795:K1800)</f>
        <v>0.8</v>
      </c>
      <c r="AP1795" s="13" t="str">
        <f t="shared" ref="AP1795" ca="1" si="4847">INDIRECT(ADDRESS(MATCH(AO1795,K1795:K1800,0)+A1795-1,12))</f>
        <v>WNW</v>
      </c>
      <c r="AQ1795" s="13">
        <f t="shared" ref="AQ1795" ca="1" si="4848">INDIRECT(ADDRESS(MATCH(AO1795,K1795:K1800,0)+A1795-1,13))</f>
        <v>0.41082175925925929</v>
      </c>
      <c r="AR1795" s="11">
        <f t="shared" ref="AR1795" si="4849">MAX(N1795:N1800)</f>
        <v>1.5</v>
      </c>
      <c r="AS1795" s="13" t="str">
        <f t="shared" ref="AS1795" ca="1" si="4850">INDIRECT(ADDRESS(MATCH(AR1795,N1795:N1800,0)+A1795-1,15))</f>
        <v>W</v>
      </c>
      <c r="AT1795" s="13">
        <f t="shared" ref="AT1795" ca="1" si="4851">INDIRECT(ADDRESS(MATCH(AR1795,N1795:N1800,0)+A1795-1,16))</f>
        <v>0.44443287037037038</v>
      </c>
    </row>
    <row r="1796" spans="1:46">
      <c r="A1796" s="11">
        <v>1796</v>
      </c>
      <c r="B1796" s="57">
        <v>44939</v>
      </c>
      <c r="C1796" s="54">
        <v>0.4236111111111111</v>
      </c>
      <c r="D1796" s="53">
        <v>13.6</v>
      </c>
      <c r="E1796" s="53">
        <v>14.6</v>
      </c>
      <c r="F1796" s="53">
        <v>0</v>
      </c>
      <c r="G1796" s="53">
        <v>13.5</v>
      </c>
      <c r="H1796" s="53">
        <v>9.2999999999999999E-2</v>
      </c>
      <c r="I1796" s="53">
        <v>0.2</v>
      </c>
      <c r="J1796" s="53" t="s">
        <v>149</v>
      </c>
      <c r="K1796" s="53">
        <v>0.2</v>
      </c>
      <c r="L1796" s="53" t="s">
        <v>147</v>
      </c>
      <c r="M1796" s="54">
        <v>0.42341435185185183</v>
      </c>
      <c r="N1796" s="53">
        <v>0.8</v>
      </c>
      <c r="O1796" s="53" t="s">
        <v>157</v>
      </c>
      <c r="P1796" s="54">
        <v>0.42268518518518516</v>
      </c>
      <c r="Q1796" s="53">
        <v>0</v>
      </c>
      <c r="R1796" s="53" t="s">
        <v>157</v>
      </c>
      <c r="S1796" s="53">
        <v>0.2</v>
      </c>
      <c r="T1796" s="53">
        <v>71.599999999999994</v>
      </c>
      <c r="U1796" s="53">
        <v>376</v>
      </c>
      <c r="V1796" s="53">
        <v>214160</v>
      </c>
      <c r="W1796" s="53">
        <v>357</v>
      </c>
      <c r="X1796" s="53">
        <v>0.53300000000000003</v>
      </c>
      <c r="Y1796" s="53">
        <v>18.809999999999999</v>
      </c>
      <c r="Z1796" s="11">
        <f t="shared" si="4689"/>
        <v>55.800000000000004</v>
      </c>
      <c r="AA1796" s="11">
        <f t="shared" si="4690"/>
        <v>0</v>
      </c>
      <c r="AB1796" s="53">
        <f t="shared" si="4691"/>
        <v>0.20937643669463898</v>
      </c>
      <c r="AC1796" s="63" t="s">
        <v>204</v>
      </c>
    </row>
    <row r="1797" spans="1:46">
      <c r="A1797" s="11">
        <v>1797</v>
      </c>
      <c r="B1797" s="57">
        <v>44939</v>
      </c>
      <c r="C1797" s="54">
        <v>0.43055555555555558</v>
      </c>
      <c r="D1797" s="53">
        <v>14.1</v>
      </c>
      <c r="E1797" s="53">
        <v>14.6</v>
      </c>
      <c r="F1797" s="53">
        <v>0</v>
      </c>
      <c r="G1797" s="53">
        <v>13.5</v>
      </c>
      <c r="H1797" s="53">
        <v>0.14499999999999999</v>
      </c>
      <c r="I1797" s="53">
        <v>0.3</v>
      </c>
      <c r="J1797" s="53" t="s">
        <v>158</v>
      </c>
      <c r="K1797" s="53">
        <v>0.3</v>
      </c>
      <c r="L1797" s="53" t="s">
        <v>158</v>
      </c>
      <c r="M1797" s="54">
        <v>0.43055555555555558</v>
      </c>
      <c r="N1797" s="53">
        <v>1.1000000000000001</v>
      </c>
      <c r="O1797" s="53" t="s">
        <v>154</v>
      </c>
      <c r="P1797" s="54">
        <v>0.42940972222222223</v>
      </c>
      <c r="Q1797" s="53">
        <v>0.3</v>
      </c>
      <c r="R1797" s="53" t="s">
        <v>161</v>
      </c>
      <c r="S1797" s="53">
        <v>0.3</v>
      </c>
      <c r="T1797" s="53">
        <v>71.400000000000006</v>
      </c>
      <c r="U1797" s="53">
        <v>472</v>
      </c>
      <c r="V1797" s="53">
        <v>331311</v>
      </c>
      <c r="W1797" s="53">
        <v>552</v>
      </c>
      <c r="X1797" s="53">
        <v>0.53300000000000003</v>
      </c>
      <c r="Y1797" s="53">
        <v>18.739999999999998</v>
      </c>
      <c r="Z1797" s="11">
        <f t="shared" si="4689"/>
        <v>87.000000000000014</v>
      </c>
      <c r="AA1797" s="11">
        <f t="shared" si="4690"/>
        <v>0</v>
      </c>
      <c r="AB1797" s="53">
        <f t="shared" si="4691"/>
        <v>0.20937643669463898</v>
      </c>
      <c r="AC1797" s="63" t="s">
        <v>204</v>
      </c>
    </row>
    <row r="1798" spans="1:46">
      <c r="A1798" s="11">
        <v>1798</v>
      </c>
      <c r="B1798" s="57">
        <v>44939</v>
      </c>
      <c r="C1798" s="54">
        <v>0.4375</v>
      </c>
      <c r="D1798" s="53">
        <v>14.7</v>
      </c>
      <c r="E1798" s="53">
        <v>14.5</v>
      </c>
      <c r="F1798" s="53">
        <v>0</v>
      </c>
      <c r="G1798" s="53">
        <v>13.6</v>
      </c>
      <c r="H1798" s="53">
        <v>0.113</v>
      </c>
      <c r="I1798" s="53">
        <v>0.3</v>
      </c>
      <c r="J1798" s="53" t="s">
        <v>160</v>
      </c>
      <c r="K1798" s="53">
        <v>0.4</v>
      </c>
      <c r="L1798" s="53" t="s">
        <v>160</v>
      </c>
      <c r="M1798" s="54">
        <v>0.43574074074074076</v>
      </c>
      <c r="N1798" s="53">
        <v>0.9</v>
      </c>
      <c r="O1798" s="53" t="s">
        <v>161</v>
      </c>
      <c r="P1798" s="54">
        <v>0.43555555555555553</v>
      </c>
      <c r="Q1798" s="53">
        <v>0.4</v>
      </c>
      <c r="R1798" s="53" t="s">
        <v>161</v>
      </c>
      <c r="S1798" s="53">
        <v>0.2</v>
      </c>
      <c r="T1798" s="53">
        <v>73.2</v>
      </c>
      <c r="U1798" s="53">
        <v>418</v>
      </c>
      <c r="V1798" s="53">
        <v>266389</v>
      </c>
      <c r="W1798" s="53">
        <v>444</v>
      </c>
      <c r="X1798" s="53">
        <v>0.53300000000000003</v>
      </c>
      <c r="Y1798" s="53">
        <v>18.72</v>
      </c>
      <c r="Z1798" s="11">
        <f t="shared" si="4689"/>
        <v>67.8</v>
      </c>
      <c r="AA1798" s="11">
        <f t="shared" si="4690"/>
        <v>0</v>
      </c>
      <c r="AB1798" s="53">
        <f t="shared" si="4691"/>
        <v>0.20937643669463898</v>
      </c>
      <c r="AC1798" s="63" t="s">
        <v>204</v>
      </c>
    </row>
    <row r="1799" spans="1:46">
      <c r="A1799" s="11">
        <v>1799</v>
      </c>
      <c r="B1799" s="57">
        <v>44939</v>
      </c>
      <c r="C1799" s="54">
        <v>0.44444444444444442</v>
      </c>
      <c r="D1799" s="53">
        <v>15.3</v>
      </c>
      <c r="E1799" s="53">
        <v>14.5</v>
      </c>
      <c r="F1799" s="53">
        <v>0</v>
      </c>
      <c r="G1799" s="53">
        <v>13.7</v>
      </c>
      <c r="H1799" s="53">
        <v>0.1</v>
      </c>
      <c r="I1799" s="53">
        <v>0.6</v>
      </c>
      <c r="J1799" s="53" t="s">
        <v>161</v>
      </c>
      <c r="K1799" s="53">
        <v>0.6</v>
      </c>
      <c r="L1799" s="53" t="s">
        <v>161</v>
      </c>
      <c r="M1799" s="54">
        <v>0.44444444444444442</v>
      </c>
      <c r="N1799" s="53">
        <v>1.5</v>
      </c>
      <c r="O1799" s="53" t="s">
        <v>154</v>
      </c>
      <c r="P1799" s="54">
        <v>0.44443287037037038</v>
      </c>
      <c r="Q1799" s="53">
        <v>1.4</v>
      </c>
      <c r="R1799" s="53" t="s">
        <v>154</v>
      </c>
      <c r="S1799" s="53">
        <v>0.4</v>
      </c>
      <c r="T1799" s="53">
        <v>72.599999999999994</v>
      </c>
      <c r="U1799" s="53">
        <v>440</v>
      </c>
      <c r="V1799" s="53">
        <v>247238</v>
      </c>
      <c r="W1799" s="53">
        <v>412</v>
      </c>
      <c r="X1799" s="53">
        <v>0.53300000000000003</v>
      </c>
      <c r="Y1799" s="53">
        <v>18.72</v>
      </c>
      <c r="Z1799" s="11">
        <f t="shared" si="4689"/>
        <v>60.000000000000014</v>
      </c>
      <c r="AA1799" s="11">
        <f t="shared" si="4690"/>
        <v>0</v>
      </c>
      <c r="AB1799" s="53">
        <f t="shared" si="4691"/>
        <v>0.20937643669463898</v>
      </c>
      <c r="AC1799" s="63" t="s">
        <v>204</v>
      </c>
    </row>
    <row r="1800" spans="1:46">
      <c r="A1800" s="11">
        <v>1800</v>
      </c>
      <c r="B1800" s="57">
        <v>44939</v>
      </c>
      <c r="C1800" s="54">
        <v>0.4513888888888889</v>
      </c>
      <c r="D1800" s="53">
        <v>15.8</v>
      </c>
      <c r="E1800" s="53">
        <v>14.5</v>
      </c>
      <c r="F1800" s="53">
        <v>0</v>
      </c>
      <c r="G1800" s="53">
        <v>14.2</v>
      </c>
      <c r="H1800" s="53">
        <v>0.121</v>
      </c>
      <c r="I1800" s="53">
        <v>0.7</v>
      </c>
      <c r="J1800" s="53" t="s">
        <v>154</v>
      </c>
      <c r="K1800" s="53">
        <v>0.8</v>
      </c>
      <c r="L1800" s="53" t="s">
        <v>161</v>
      </c>
      <c r="M1800" s="54">
        <v>0.44710648148148152</v>
      </c>
      <c r="N1800" s="53">
        <v>1.4</v>
      </c>
      <c r="O1800" s="53" t="s">
        <v>154</v>
      </c>
      <c r="P1800" s="54">
        <v>0.44445601851851851</v>
      </c>
      <c r="Q1800" s="53">
        <v>0.7</v>
      </c>
      <c r="R1800" s="53" t="s">
        <v>154</v>
      </c>
      <c r="S1800" s="53">
        <v>0.3</v>
      </c>
      <c r="T1800" s="53">
        <v>68.599999999999994</v>
      </c>
      <c r="U1800" s="53">
        <v>502</v>
      </c>
      <c r="V1800" s="53">
        <v>292044</v>
      </c>
      <c r="W1800" s="53">
        <v>487</v>
      </c>
      <c r="X1800" s="53">
        <v>0.53300000000000003</v>
      </c>
      <c r="Y1800" s="53">
        <v>18.68</v>
      </c>
      <c r="Z1800" s="11">
        <f t="shared" ref="Z1800:Z1863" si="4852">H1800*3.6/(60)*10*10^3</f>
        <v>72.599999999999994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0.20937643669463898</v>
      </c>
      <c r="AC1800" s="63" t="s">
        <v>204</v>
      </c>
    </row>
    <row r="1801" spans="1:46">
      <c r="A1801" s="11">
        <v>1801</v>
      </c>
      <c r="B1801" s="57">
        <v>44939</v>
      </c>
      <c r="C1801" s="54">
        <v>0.45833333333333331</v>
      </c>
      <c r="D1801" s="53">
        <v>16.2</v>
      </c>
      <c r="E1801" s="53">
        <v>14.5</v>
      </c>
      <c r="F1801" s="53">
        <v>0</v>
      </c>
      <c r="G1801" s="53">
        <v>14.2</v>
      </c>
      <c r="H1801" s="53">
        <v>0.14000000000000001</v>
      </c>
      <c r="I1801" s="53">
        <v>1.1000000000000001</v>
      </c>
      <c r="J1801" s="53" t="s">
        <v>154</v>
      </c>
      <c r="K1801" s="53">
        <v>1.1000000000000001</v>
      </c>
      <c r="L1801" s="53" t="s">
        <v>154</v>
      </c>
      <c r="M1801" s="54">
        <v>0.45833333333333331</v>
      </c>
      <c r="N1801" s="53">
        <v>2.1</v>
      </c>
      <c r="O1801" s="53" t="s">
        <v>154</v>
      </c>
      <c r="P1801" s="54">
        <v>0.45777777777777778</v>
      </c>
      <c r="Q1801" s="53">
        <v>2</v>
      </c>
      <c r="R1801" s="53" t="s">
        <v>154</v>
      </c>
      <c r="S1801" s="53">
        <v>0.4</v>
      </c>
      <c r="T1801" s="53">
        <v>71.599999999999994</v>
      </c>
      <c r="U1801" s="53">
        <v>505</v>
      </c>
      <c r="V1801" s="53">
        <v>332968</v>
      </c>
      <c r="W1801" s="53">
        <v>555</v>
      </c>
      <c r="X1801" s="53">
        <v>0.53300000000000003</v>
      </c>
      <c r="Y1801" s="53">
        <v>18.690000000000001</v>
      </c>
      <c r="Z1801" s="11">
        <f t="shared" si="4852"/>
        <v>84.000000000000014</v>
      </c>
      <c r="AA1801" s="11">
        <f t="shared" si="4853"/>
        <v>0</v>
      </c>
      <c r="AB1801" s="53">
        <f t="shared" si="4854"/>
        <v>0.20937643669463898</v>
      </c>
      <c r="AC1801" s="63" t="s">
        <v>204</v>
      </c>
      <c r="AE1801" s="11">
        <f t="shared" ref="AE1801" si="4855">SUM(F1801:F1806)</f>
        <v>0</v>
      </c>
      <c r="AF1801" s="11">
        <f t="shared" ref="AF1801" si="4856">AVERAGE(AB1801:AB1806)</f>
        <v>0.20912206636506361</v>
      </c>
      <c r="AG1801" s="11">
        <f t="shared" ref="AG1801" si="4857">AVERAGE(G1801:G1806)</f>
        <v>13.883333333333333</v>
      </c>
      <c r="AH1801" s="11" t="e">
        <f t="shared" ref="AH1801" si="4858">AVERAGE(AC1801:AC1806)</f>
        <v>#DIV/0!</v>
      </c>
      <c r="AI1801" s="11">
        <f t="shared" ref="AI1801" si="4859">AVERAGE(T1801:T1806)</f>
        <v>72.499999999999986</v>
      </c>
      <c r="AJ1801" s="11">
        <f t="shared" ref="AJ1801" si="4860">SUMIF(H1801:H1806,"&gt;0",H1801:H1806)</f>
        <v>0.61299999999999999</v>
      </c>
      <c r="AK1801" s="17">
        <f t="shared" ref="AK1801" si="4861">SUM(AA1801:AA1806)/60</f>
        <v>0</v>
      </c>
      <c r="AL1801" s="17">
        <f t="shared" ref="AL1801" si="4862">SUM(V1801:V1806)</f>
        <v>1532129</v>
      </c>
      <c r="AM1801" s="17">
        <f t="shared" ref="AM1801" si="4863">AVERAGE(W1801:W1806)</f>
        <v>425.5</v>
      </c>
      <c r="AN1801" s="11">
        <f t="shared" ref="AN1801" si="4864">AVERAGE(I1801:I1806)</f>
        <v>1.2166666666666668</v>
      </c>
      <c r="AO1801" s="11">
        <f t="shared" ref="AO1801" si="4865">MAX(K1801:K1806)</f>
        <v>1.8</v>
      </c>
      <c r="AP1801" s="13" t="str">
        <f t="shared" ref="AP1801" ca="1" si="4866">INDIRECT(ADDRESS(MATCH(AO1801,K1801:K1806,0)+A1801-1,12))</f>
        <v>SSW</v>
      </c>
      <c r="AQ1801" s="13">
        <f t="shared" ref="AQ1801" ca="1" si="4867">INDIRECT(ADDRESS(MATCH(AO1801,K1801:K1806,0)+A1801-1,13))</f>
        <v>0.49163194444444441</v>
      </c>
      <c r="AR1801" s="11">
        <f t="shared" ref="AR1801" si="4868">MAX(N1801:N1806)</f>
        <v>2.7</v>
      </c>
      <c r="AS1801" s="13" t="str">
        <f t="shared" ref="AS1801" ca="1" si="4869">INDIRECT(ADDRESS(MATCH(AR1801,N1801:N1806,0)+A1801-1,15))</f>
        <v>SSW</v>
      </c>
      <c r="AT1801" s="13">
        <f t="shared" ref="AT1801" ca="1" si="4870">INDIRECT(ADDRESS(MATCH(AR1801,N1801:N1806,0)+A1801-1,16))</f>
        <v>0.48657407407407405</v>
      </c>
    </row>
    <row r="1802" spans="1:46">
      <c r="A1802" s="11">
        <v>1802</v>
      </c>
      <c r="B1802" s="57">
        <v>44939</v>
      </c>
      <c r="C1802" s="54">
        <v>0.46527777777777773</v>
      </c>
      <c r="D1802" s="53">
        <v>16.5</v>
      </c>
      <c r="E1802" s="53">
        <v>14.5</v>
      </c>
      <c r="F1802" s="53">
        <v>0</v>
      </c>
      <c r="G1802" s="53">
        <v>13.8</v>
      </c>
      <c r="H1802" s="53">
        <v>0.10100000000000001</v>
      </c>
      <c r="I1802" s="53">
        <v>1.3</v>
      </c>
      <c r="J1802" s="53" t="s">
        <v>161</v>
      </c>
      <c r="K1802" s="53">
        <v>1.5</v>
      </c>
      <c r="L1802" s="53" t="s">
        <v>154</v>
      </c>
      <c r="M1802" s="54">
        <v>0.46165509259259258</v>
      </c>
      <c r="N1802" s="53">
        <v>2.2000000000000002</v>
      </c>
      <c r="O1802" s="53" t="s">
        <v>154</v>
      </c>
      <c r="P1802" s="54">
        <v>0.4586574074074074</v>
      </c>
      <c r="Q1802" s="53">
        <v>1.4</v>
      </c>
      <c r="R1802" s="53" t="s">
        <v>160</v>
      </c>
      <c r="S1802" s="53">
        <v>0.4</v>
      </c>
      <c r="T1802" s="53">
        <v>70.5</v>
      </c>
      <c r="U1802" s="53">
        <v>388</v>
      </c>
      <c r="V1802" s="53">
        <v>253134</v>
      </c>
      <c r="W1802" s="53">
        <v>422</v>
      </c>
      <c r="X1802" s="53">
        <v>0.53300000000000003</v>
      </c>
      <c r="Y1802" s="53">
        <v>18.690000000000001</v>
      </c>
      <c r="Z1802" s="11">
        <f t="shared" si="4852"/>
        <v>60.6</v>
      </c>
      <c r="AA1802" s="11">
        <f t="shared" si="4853"/>
        <v>0</v>
      </c>
      <c r="AB1802" s="53">
        <f t="shared" si="4854"/>
        <v>0.20937643669463898</v>
      </c>
      <c r="AC1802" s="63" t="s">
        <v>204</v>
      </c>
    </row>
    <row r="1803" spans="1:46">
      <c r="A1803" s="11">
        <v>1803</v>
      </c>
      <c r="B1803" s="57">
        <v>44939</v>
      </c>
      <c r="C1803" s="54">
        <v>0.47222222222222227</v>
      </c>
      <c r="D1803" s="53">
        <v>16.8</v>
      </c>
      <c r="E1803" s="53">
        <v>14.5</v>
      </c>
      <c r="F1803" s="53">
        <v>0</v>
      </c>
      <c r="G1803" s="53">
        <v>13.8</v>
      </c>
      <c r="H1803" s="53">
        <v>8.4000000000000005E-2</v>
      </c>
      <c r="I1803" s="53">
        <v>0.9</v>
      </c>
      <c r="J1803" s="53" t="s">
        <v>160</v>
      </c>
      <c r="K1803" s="53">
        <v>1.3</v>
      </c>
      <c r="L1803" s="53" t="s">
        <v>161</v>
      </c>
      <c r="M1803" s="54">
        <v>0.46528935185185188</v>
      </c>
      <c r="N1803" s="53">
        <v>1.7</v>
      </c>
      <c r="O1803" s="53" t="s">
        <v>153</v>
      </c>
      <c r="P1803" s="54">
        <v>0.46935185185185185</v>
      </c>
      <c r="Q1803" s="53">
        <v>0.7</v>
      </c>
      <c r="R1803" s="53" t="s">
        <v>160</v>
      </c>
      <c r="S1803" s="53">
        <v>0.4</v>
      </c>
      <c r="T1803" s="53">
        <v>69.900000000000006</v>
      </c>
      <c r="U1803" s="53">
        <v>340</v>
      </c>
      <c r="V1803" s="53">
        <v>214963</v>
      </c>
      <c r="W1803" s="53">
        <v>358</v>
      </c>
      <c r="X1803" s="53">
        <v>0.53200000000000003</v>
      </c>
      <c r="Y1803" s="53">
        <v>18.670000000000002</v>
      </c>
      <c r="Z1803" s="11">
        <f t="shared" si="4852"/>
        <v>50.4</v>
      </c>
      <c r="AA1803" s="11">
        <f t="shared" si="4853"/>
        <v>0</v>
      </c>
      <c r="AB1803" s="53">
        <f t="shared" si="4854"/>
        <v>0.20886769603548819</v>
      </c>
      <c r="AC1803" s="63" t="s">
        <v>204</v>
      </c>
    </row>
    <row r="1804" spans="1:46">
      <c r="A1804" s="11">
        <v>1804</v>
      </c>
      <c r="B1804" s="57">
        <v>44939</v>
      </c>
      <c r="C1804" s="54">
        <v>0.47916666666666669</v>
      </c>
      <c r="D1804" s="53">
        <v>16.899999999999999</v>
      </c>
      <c r="E1804" s="53">
        <v>14.5</v>
      </c>
      <c r="F1804" s="53">
        <v>0</v>
      </c>
      <c r="G1804" s="53">
        <v>13.8</v>
      </c>
      <c r="H1804" s="53">
        <v>8.6999999999999994E-2</v>
      </c>
      <c r="I1804" s="53">
        <v>1</v>
      </c>
      <c r="J1804" s="53" t="s">
        <v>160</v>
      </c>
      <c r="K1804" s="53">
        <v>1.1000000000000001</v>
      </c>
      <c r="L1804" s="53" t="s">
        <v>160</v>
      </c>
      <c r="M1804" s="54">
        <v>0.47613425925925923</v>
      </c>
      <c r="N1804" s="53">
        <v>2</v>
      </c>
      <c r="O1804" s="53" t="s">
        <v>156</v>
      </c>
      <c r="P1804" s="54">
        <v>0.47310185185185188</v>
      </c>
      <c r="Q1804" s="53">
        <v>1.7</v>
      </c>
      <c r="R1804" s="53" t="s">
        <v>160</v>
      </c>
      <c r="S1804" s="53">
        <v>0.3</v>
      </c>
      <c r="T1804" s="53">
        <v>70.900000000000006</v>
      </c>
      <c r="U1804" s="53">
        <v>413</v>
      </c>
      <c r="V1804" s="53">
        <v>225028</v>
      </c>
      <c r="W1804" s="53">
        <v>375</v>
      </c>
      <c r="X1804" s="53">
        <v>0.53300000000000003</v>
      </c>
      <c r="Y1804" s="53">
        <v>18.66</v>
      </c>
      <c r="Z1804" s="11">
        <f t="shared" si="4852"/>
        <v>52.199999999999996</v>
      </c>
      <c r="AA1804" s="11">
        <f t="shared" si="4853"/>
        <v>0</v>
      </c>
      <c r="AB1804" s="53">
        <f t="shared" si="4854"/>
        <v>0.20937643669463898</v>
      </c>
      <c r="AC1804" s="63" t="s">
        <v>204</v>
      </c>
    </row>
    <row r="1805" spans="1:46">
      <c r="A1805" s="11">
        <v>1805</v>
      </c>
      <c r="B1805" s="57">
        <v>44939</v>
      </c>
      <c r="C1805" s="54">
        <v>0.4861111111111111</v>
      </c>
      <c r="D1805" s="53">
        <v>16.899999999999999</v>
      </c>
      <c r="E1805" s="53">
        <v>14.5</v>
      </c>
      <c r="F1805" s="53">
        <v>0</v>
      </c>
      <c r="G1805" s="53">
        <v>13.8</v>
      </c>
      <c r="H1805" s="53">
        <v>9.7000000000000003E-2</v>
      </c>
      <c r="I1805" s="53">
        <v>1.3</v>
      </c>
      <c r="J1805" s="53" t="s">
        <v>160</v>
      </c>
      <c r="K1805" s="53">
        <v>1.3</v>
      </c>
      <c r="L1805" s="53" t="s">
        <v>160</v>
      </c>
      <c r="M1805" s="54">
        <v>0.48596064814814816</v>
      </c>
      <c r="N1805" s="53">
        <v>2.5</v>
      </c>
      <c r="O1805" s="53" t="s">
        <v>156</v>
      </c>
      <c r="P1805" s="54">
        <v>0.48497685185185185</v>
      </c>
      <c r="Q1805" s="53">
        <v>1.4</v>
      </c>
      <c r="R1805" s="53" t="s">
        <v>156</v>
      </c>
      <c r="S1805" s="53">
        <v>0.5</v>
      </c>
      <c r="T1805" s="53">
        <v>74.400000000000006</v>
      </c>
      <c r="U1805" s="53">
        <v>426</v>
      </c>
      <c r="V1805" s="53">
        <v>250177</v>
      </c>
      <c r="W1805" s="53">
        <v>417</v>
      </c>
      <c r="X1805" s="53">
        <v>0.53200000000000003</v>
      </c>
      <c r="Y1805" s="53">
        <v>18.66</v>
      </c>
      <c r="Z1805" s="11">
        <f t="shared" si="4852"/>
        <v>58.2</v>
      </c>
      <c r="AA1805" s="11">
        <f t="shared" si="4853"/>
        <v>0</v>
      </c>
      <c r="AB1805" s="53">
        <f t="shared" si="4854"/>
        <v>0.20886769603548819</v>
      </c>
      <c r="AC1805" s="63" t="s">
        <v>204</v>
      </c>
    </row>
    <row r="1806" spans="1:46">
      <c r="A1806" s="11">
        <v>1806</v>
      </c>
      <c r="B1806" s="57">
        <v>44939</v>
      </c>
      <c r="C1806" s="54">
        <v>0.49305555555555558</v>
      </c>
      <c r="D1806" s="53">
        <v>16.899999999999999</v>
      </c>
      <c r="E1806" s="53">
        <v>14.5</v>
      </c>
      <c r="F1806" s="53">
        <v>0</v>
      </c>
      <c r="G1806" s="53">
        <v>13.9</v>
      </c>
      <c r="H1806" s="53">
        <v>0.104</v>
      </c>
      <c r="I1806" s="53">
        <v>1.7</v>
      </c>
      <c r="J1806" s="53" t="s">
        <v>156</v>
      </c>
      <c r="K1806" s="53">
        <v>1.8</v>
      </c>
      <c r="L1806" s="53" t="s">
        <v>156</v>
      </c>
      <c r="M1806" s="54">
        <v>0.49163194444444441</v>
      </c>
      <c r="N1806" s="53">
        <v>2.7</v>
      </c>
      <c r="O1806" s="53" t="s">
        <v>156</v>
      </c>
      <c r="P1806" s="54">
        <v>0.48657407407407405</v>
      </c>
      <c r="Q1806" s="53">
        <v>1.6</v>
      </c>
      <c r="R1806" s="53" t="s">
        <v>153</v>
      </c>
      <c r="S1806" s="53">
        <v>0.3</v>
      </c>
      <c r="T1806" s="53">
        <v>77.7</v>
      </c>
      <c r="U1806" s="53">
        <v>395</v>
      </c>
      <c r="V1806" s="53">
        <v>255859</v>
      </c>
      <c r="W1806" s="53">
        <v>426</v>
      </c>
      <c r="X1806" s="53">
        <v>0.53200000000000003</v>
      </c>
      <c r="Y1806" s="53">
        <v>18.66</v>
      </c>
      <c r="Z1806" s="11">
        <f t="shared" si="4852"/>
        <v>62.4</v>
      </c>
      <c r="AA1806" s="11">
        <f t="shared" si="4853"/>
        <v>0</v>
      </c>
      <c r="AB1806" s="53">
        <f t="shared" si="4854"/>
        <v>0.20886769603548819</v>
      </c>
      <c r="AC1806" s="63" t="s">
        <v>204</v>
      </c>
    </row>
    <row r="1807" spans="1:46">
      <c r="A1807" s="11">
        <v>1807</v>
      </c>
      <c r="B1807" s="57">
        <v>44939</v>
      </c>
      <c r="C1807" s="54">
        <v>0.5</v>
      </c>
      <c r="D1807" s="53">
        <v>16.8</v>
      </c>
      <c r="E1807" s="53">
        <v>14.4</v>
      </c>
      <c r="F1807" s="53">
        <v>0</v>
      </c>
      <c r="G1807" s="53">
        <v>14</v>
      </c>
      <c r="H1807" s="53">
        <v>0.106</v>
      </c>
      <c r="I1807" s="53">
        <v>1.7</v>
      </c>
      <c r="J1807" s="53" t="s">
        <v>153</v>
      </c>
      <c r="K1807" s="53">
        <v>1.8</v>
      </c>
      <c r="L1807" s="53" t="s">
        <v>153</v>
      </c>
      <c r="M1807" s="54">
        <v>0.49579861111111106</v>
      </c>
      <c r="N1807" s="53">
        <v>2.7</v>
      </c>
      <c r="O1807" s="53" t="s">
        <v>153</v>
      </c>
      <c r="P1807" s="54">
        <v>0.49383101851851857</v>
      </c>
      <c r="Q1807" s="53">
        <v>1.9</v>
      </c>
      <c r="R1807" s="53" t="s">
        <v>160</v>
      </c>
      <c r="S1807" s="53">
        <v>0.6</v>
      </c>
      <c r="T1807" s="53">
        <v>80.7</v>
      </c>
      <c r="U1807" s="53">
        <v>382</v>
      </c>
      <c r="V1807" s="53">
        <v>256375</v>
      </c>
      <c r="W1807" s="53">
        <v>427</v>
      </c>
      <c r="X1807" s="53">
        <v>0.53200000000000003</v>
      </c>
      <c r="Y1807" s="53">
        <v>18.63</v>
      </c>
      <c r="Z1807" s="11">
        <f t="shared" si="4852"/>
        <v>63.6</v>
      </c>
      <c r="AA1807" s="11">
        <f t="shared" si="4853"/>
        <v>0</v>
      </c>
      <c r="AB1807" s="53">
        <f t="shared" si="4854"/>
        <v>0.20886769603548819</v>
      </c>
      <c r="AC1807" s="63" t="s">
        <v>204</v>
      </c>
      <c r="AE1807" s="11">
        <f t="shared" ref="AE1807" si="4871">SUM(F1807:F1812)</f>
        <v>0</v>
      </c>
      <c r="AF1807" s="11">
        <f t="shared" ref="AF1807" si="4872">AVERAGE(AB1807:AB1812)</f>
        <v>0.20886769603548819</v>
      </c>
      <c r="AG1807" s="11">
        <f t="shared" ref="AG1807" si="4873">AVERAGE(G1807:G1812)</f>
        <v>13.616666666666667</v>
      </c>
      <c r="AH1807" s="11" t="e">
        <f t="shared" ref="AH1807" si="4874">AVERAGE(AC1807:AC1812)</f>
        <v>#DIV/0!</v>
      </c>
      <c r="AI1807" s="11">
        <f t="shared" ref="AI1807" si="4875">AVERAGE(T1807:T1812)</f>
        <v>83</v>
      </c>
      <c r="AJ1807" s="11">
        <f t="shared" ref="AJ1807" si="4876">SUMIF(H1807:H1812,"&gt;0",H1807:H1812)</f>
        <v>0.49100000000000005</v>
      </c>
      <c r="AK1807" s="17">
        <f t="shared" ref="AK1807" si="4877">SUM(AA1807:AA1812)/60</f>
        <v>0</v>
      </c>
      <c r="AL1807" s="17">
        <f t="shared" ref="AL1807" si="4878">SUM(V1807:V1812)</f>
        <v>1224322</v>
      </c>
      <c r="AM1807" s="17">
        <f t="shared" ref="AM1807" si="4879">AVERAGE(W1807:W1812)</f>
        <v>340</v>
      </c>
      <c r="AN1807" s="11">
        <f t="shared" ref="AN1807" si="4880">AVERAGE(I1807:I1812)</f>
        <v>1.3166666666666667</v>
      </c>
      <c r="AO1807" s="11">
        <f t="shared" ref="AO1807" si="4881">MAX(K1807:K1812)</f>
        <v>1.8</v>
      </c>
      <c r="AP1807" s="13" t="str">
        <f t="shared" ref="AP1807" ca="1" si="4882">INDIRECT(ADDRESS(MATCH(AO1807,K1807:K1812,0)+A1807-1,12))</f>
        <v>S</v>
      </c>
      <c r="AQ1807" s="13">
        <f t="shared" ref="AQ1807" ca="1" si="4883">INDIRECT(ADDRESS(MATCH(AO1807,K1807:K1812,0)+A1807-1,13))</f>
        <v>0.49579861111111106</v>
      </c>
      <c r="AR1807" s="11">
        <f t="shared" ref="AR1807" si="4884">MAX(N1807:N1812)</f>
        <v>2.7</v>
      </c>
      <c r="AS1807" s="13" t="str">
        <f t="shared" ref="AS1807" ca="1" si="4885">INDIRECT(ADDRESS(MATCH(AR1807,N1807:N1812,0)+A1807-1,15))</f>
        <v>S</v>
      </c>
      <c r="AT1807" s="13">
        <f t="shared" ref="AT1807" ca="1" si="4886">INDIRECT(ADDRESS(MATCH(AR1807,N1807:N1812,0)+A1807-1,16))</f>
        <v>0.49383101851851857</v>
      </c>
    </row>
    <row r="1808" spans="1:46">
      <c r="A1808" s="11">
        <v>1808</v>
      </c>
      <c r="B1808" s="57">
        <v>44939</v>
      </c>
      <c r="C1808" s="54">
        <v>0.50694444444444442</v>
      </c>
      <c r="D1808" s="53">
        <v>16.8</v>
      </c>
      <c r="E1808" s="53">
        <v>14.5</v>
      </c>
      <c r="F1808" s="53">
        <v>0</v>
      </c>
      <c r="G1808" s="53">
        <v>13.8</v>
      </c>
      <c r="H1808" s="53">
        <v>9.7000000000000003E-2</v>
      </c>
      <c r="I1808" s="53">
        <v>1.8</v>
      </c>
      <c r="J1808" s="53" t="s">
        <v>153</v>
      </c>
      <c r="K1808" s="53">
        <v>1.8</v>
      </c>
      <c r="L1808" s="53" t="s">
        <v>153</v>
      </c>
      <c r="M1808" s="54">
        <v>0.50658564814814822</v>
      </c>
      <c r="N1808" s="53">
        <v>2.5</v>
      </c>
      <c r="O1808" s="53" t="s">
        <v>156</v>
      </c>
      <c r="P1808" s="54">
        <v>0.50476851851851856</v>
      </c>
      <c r="Q1808" s="53">
        <v>1.7</v>
      </c>
      <c r="R1808" s="53" t="s">
        <v>153</v>
      </c>
      <c r="S1808" s="53">
        <v>0.3</v>
      </c>
      <c r="T1808" s="53">
        <v>79.599999999999994</v>
      </c>
      <c r="U1808" s="53">
        <v>339</v>
      </c>
      <c r="V1808" s="53">
        <v>233069</v>
      </c>
      <c r="W1808" s="53">
        <v>388</v>
      </c>
      <c r="X1808" s="53">
        <v>0.53200000000000003</v>
      </c>
      <c r="Y1808" s="53">
        <v>18.63</v>
      </c>
      <c r="Z1808" s="11">
        <f t="shared" si="4852"/>
        <v>58.2</v>
      </c>
      <c r="AA1808" s="11">
        <f t="shared" si="4853"/>
        <v>0</v>
      </c>
      <c r="AB1808" s="53">
        <f t="shared" si="4854"/>
        <v>0.20886769603548819</v>
      </c>
      <c r="AC1808" s="63" t="s">
        <v>204</v>
      </c>
    </row>
    <row r="1809" spans="1:46">
      <c r="A1809" s="11">
        <v>1809</v>
      </c>
      <c r="B1809" s="57">
        <v>44939</v>
      </c>
      <c r="C1809" s="54">
        <v>0.51388888888888895</v>
      </c>
      <c r="D1809" s="53">
        <v>16.7</v>
      </c>
      <c r="E1809" s="53">
        <v>14.5</v>
      </c>
      <c r="F1809" s="53">
        <v>0</v>
      </c>
      <c r="G1809" s="53">
        <v>13.6</v>
      </c>
      <c r="H1809" s="53">
        <v>7.1999999999999995E-2</v>
      </c>
      <c r="I1809" s="53">
        <v>1.5</v>
      </c>
      <c r="J1809" s="53" t="s">
        <v>156</v>
      </c>
      <c r="K1809" s="53">
        <v>1.8</v>
      </c>
      <c r="L1809" s="53" t="s">
        <v>153</v>
      </c>
      <c r="M1809" s="54">
        <v>0.50747685185185187</v>
      </c>
      <c r="N1809" s="53">
        <v>2.4</v>
      </c>
      <c r="O1809" s="53" t="s">
        <v>156</v>
      </c>
      <c r="P1809" s="54">
        <v>0.507349537037037</v>
      </c>
      <c r="Q1809" s="53">
        <v>1.2</v>
      </c>
      <c r="R1809" s="53" t="s">
        <v>160</v>
      </c>
      <c r="S1809" s="53">
        <v>0.4</v>
      </c>
      <c r="T1809" s="53">
        <v>79.7</v>
      </c>
      <c r="U1809" s="53">
        <v>292</v>
      </c>
      <c r="V1809" s="53">
        <v>183925</v>
      </c>
      <c r="W1809" s="53">
        <v>307</v>
      </c>
      <c r="X1809" s="53">
        <v>0.53200000000000003</v>
      </c>
      <c r="Y1809" s="53">
        <v>18.63</v>
      </c>
      <c r="Z1809" s="11">
        <f t="shared" si="4852"/>
        <v>43.2</v>
      </c>
      <c r="AA1809" s="11">
        <f t="shared" si="4853"/>
        <v>0</v>
      </c>
      <c r="AB1809" s="53">
        <f t="shared" si="4854"/>
        <v>0.20886769603548819</v>
      </c>
      <c r="AC1809" s="63" t="s">
        <v>204</v>
      </c>
    </row>
    <row r="1810" spans="1:46">
      <c r="A1810" s="11">
        <v>1810</v>
      </c>
      <c r="B1810" s="57">
        <v>44939</v>
      </c>
      <c r="C1810" s="54">
        <v>0.52083333333333337</v>
      </c>
      <c r="D1810" s="53">
        <v>16.600000000000001</v>
      </c>
      <c r="E1810" s="53">
        <v>14.5</v>
      </c>
      <c r="F1810" s="53">
        <v>0</v>
      </c>
      <c r="G1810" s="53">
        <v>13.5</v>
      </c>
      <c r="H1810" s="53">
        <v>6.0999999999999999E-2</v>
      </c>
      <c r="I1810" s="53">
        <v>1</v>
      </c>
      <c r="J1810" s="53" t="s">
        <v>157</v>
      </c>
      <c r="K1810" s="53">
        <v>1.5</v>
      </c>
      <c r="L1810" s="53" t="s">
        <v>156</v>
      </c>
      <c r="M1810" s="54">
        <v>0.51390046296296299</v>
      </c>
      <c r="N1810" s="53">
        <v>2.4</v>
      </c>
      <c r="O1810" s="53" t="s">
        <v>157</v>
      </c>
      <c r="P1810" s="54">
        <v>0.51498842592592597</v>
      </c>
      <c r="Q1810" s="53">
        <v>0.7</v>
      </c>
      <c r="R1810" s="53" t="s">
        <v>157</v>
      </c>
      <c r="S1810" s="53">
        <v>0.4</v>
      </c>
      <c r="T1810" s="53">
        <v>84.9</v>
      </c>
      <c r="U1810" s="53">
        <v>314</v>
      </c>
      <c r="V1810" s="53">
        <v>162310</v>
      </c>
      <c r="W1810" s="53">
        <v>271</v>
      </c>
      <c r="X1810" s="53">
        <v>0.53200000000000003</v>
      </c>
      <c r="Y1810" s="53">
        <v>18.649999999999999</v>
      </c>
      <c r="Z1810" s="11">
        <f t="shared" si="4852"/>
        <v>36.599999999999994</v>
      </c>
      <c r="AA1810" s="11">
        <f t="shared" si="4853"/>
        <v>0</v>
      </c>
      <c r="AB1810" s="53">
        <f t="shared" si="4854"/>
        <v>0.20886769603548819</v>
      </c>
      <c r="AC1810" s="63" t="s">
        <v>204</v>
      </c>
    </row>
    <row r="1811" spans="1:46">
      <c r="A1811" s="11">
        <v>1811</v>
      </c>
      <c r="B1811" s="57">
        <v>44939</v>
      </c>
      <c r="C1811" s="54">
        <v>0.52777777777777779</v>
      </c>
      <c r="D1811" s="53">
        <v>16.399999999999999</v>
      </c>
      <c r="E1811" s="53">
        <v>14.5</v>
      </c>
      <c r="F1811" s="53">
        <v>0</v>
      </c>
      <c r="G1811" s="53">
        <v>13.3</v>
      </c>
      <c r="H1811" s="53">
        <v>7.2999999999999995E-2</v>
      </c>
      <c r="I1811" s="53">
        <v>0.9</v>
      </c>
      <c r="J1811" s="53" t="s">
        <v>157</v>
      </c>
      <c r="K1811" s="53">
        <v>1</v>
      </c>
      <c r="L1811" s="53" t="s">
        <v>157</v>
      </c>
      <c r="M1811" s="54">
        <v>0.52165509259259257</v>
      </c>
      <c r="N1811" s="53">
        <v>1.8</v>
      </c>
      <c r="O1811" s="53" t="s">
        <v>162</v>
      </c>
      <c r="P1811" s="54">
        <v>0.52488425925925919</v>
      </c>
      <c r="Q1811" s="53">
        <v>0.7</v>
      </c>
      <c r="R1811" s="53" t="s">
        <v>155</v>
      </c>
      <c r="S1811" s="53">
        <v>0.3</v>
      </c>
      <c r="T1811" s="53">
        <v>84.8</v>
      </c>
      <c r="U1811" s="53">
        <v>271</v>
      </c>
      <c r="V1811" s="53">
        <v>183832</v>
      </c>
      <c r="W1811" s="53">
        <v>306</v>
      </c>
      <c r="X1811" s="53">
        <v>0.53200000000000003</v>
      </c>
      <c r="Y1811" s="53">
        <v>18.66</v>
      </c>
      <c r="Z1811" s="11">
        <f t="shared" si="4852"/>
        <v>43.79999999999999</v>
      </c>
      <c r="AA1811" s="11">
        <f t="shared" si="4853"/>
        <v>0</v>
      </c>
      <c r="AB1811" s="53">
        <f t="shared" si="4854"/>
        <v>0.20886769603548819</v>
      </c>
      <c r="AC1811" s="63" t="s">
        <v>204</v>
      </c>
    </row>
    <row r="1812" spans="1:46">
      <c r="A1812" s="11">
        <v>1812</v>
      </c>
      <c r="B1812" s="57">
        <v>44939</v>
      </c>
      <c r="C1812" s="54">
        <v>0.53472222222222221</v>
      </c>
      <c r="D1812" s="53">
        <v>16.2</v>
      </c>
      <c r="E1812" s="53">
        <v>14.1</v>
      </c>
      <c r="F1812" s="53">
        <v>0</v>
      </c>
      <c r="G1812" s="53">
        <v>13.5</v>
      </c>
      <c r="H1812" s="53">
        <v>8.2000000000000003E-2</v>
      </c>
      <c r="I1812" s="53">
        <v>1</v>
      </c>
      <c r="J1812" s="53" t="s">
        <v>157</v>
      </c>
      <c r="K1812" s="53">
        <v>1</v>
      </c>
      <c r="L1812" s="53" t="s">
        <v>157</v>
      </c>
      <c r="M1812" s="54">
        <v>0.53472222222222221</v>
      </c>
      <c r="N1812" s="53">
        <v>2.1</v>
      </c>
      <c r="O1812" s="53" t="s">
        <v>155</v>
      </c>
      <c r="P1812" s="54">
        <v>0.5345833333333333</v>
      </c>
      <c r="Q1812" s="53">
        <v>1.7</v>
      </c>
      <c r="R1812" s="53" t="s">
        <v>155</v>
      </c>
      <c r="S1812" s="53">
        <v>0.3</v>
      </c>
      <c r="T1812" s="53">
        <v>88.3</v>
      </c>
      <c r="U1812" s="53">
        <v>364</v>
      </c>
      <c r="V1812" s="53">
        <v>204811</v>
      </c>
      <c r="W1812" s="53">
        <v>341</v>
      </c>
      <c r="X1812" s="53">
        <v>0.53200000000000003</v>
      </c>
      <c r="Y1812" s="53">
        <v>18.5</v>
      </c>
      <c r="Z1812" s="11">
        <f t="shared" si="4852"/>
        <v>49.2</v>
      </c>
      <c r="AA1812" s="11">
        <f t="shared" si="4853"/>
        <v>0</v>
      </c>
      <c r="AB1812" s="53">
        <f t="shared" si="4854"/>
        <v>0.20886769603548819</v>
      </c>
      <c r="AC1812" s="63" t="s">
        <v>204</v>
      </c>
    </row>
    <row r="1813" spans="1:46">
      <c r="A1813" s="11">
        <v>1813</v>
      </c>
      <c r="B1813" s="57">
        <v>44939</v>
      </c>
      <c r="C1813" s="54">
        <v>0.54166666666666663</v>
      </c>
      <c r="D1813" s="53">
        <v>16</v>
      </c>
      <c r="E1813" s="53">
        <v>14.1</v>
      </c>
      <c r="F1813" s="53">
        <v>0</v>
      </c>
      <c r="G1813" s="53">
        <v>13.2</v>
      </c>
      <c r="H1813" s="53">
        <v>8.4000000000000005E-2</v>
      </c>
      <c r="I1813" s="53">
        <v>1.4</v>
      </c>
      <c r="J1813" s="53" t="s">
        <v>155</v>
      </c>
      <c r="K1813" s="53">
        <v>1.4</v>
      </c>
      <c r="L1813" s="53" t="s">
        <v>155</v>
      </c>
      <c r="M1813" s="54">
        <v>0.54136574074074073</v>
      </c>
      <c r="N1813" s="53">
        <v>2.5</v>
      </c>
      <c r="O1813" s="53" t="s">
        <v>155</v>
      </c>
      <c r="P1813" s="54">
        <v>0.54038194444444443</v>
      </c>
      <c r="Q1813" s="53">
        <v>1.4</v>
      </c>
      <c r="R1813" s="53" t="s">
        <v>155</v>
      </c>
      <c r="S1813" s="53">
        <v>0.4</v>
      </c>
      <c r="T1813" s="53">
        <v>88.4</v>
      </c>
      <c r="U1813" s="53">
        <v>352</v>
      </c>
      <c r="V1813" s="53">
        <v>207591</v>
      </c>
      <c r="W1813" s="53">
        <v>346</v>
      </c>
      <c r="X1813" s="53">
        <v>0.53200000000000003</v>
      </c>
      <c r="Y1813" s="53">
        <v>18.54</v>
      </c>
      <c r="Z1813" s="11">
        <f t="shared" si="4852"/>
        <v>50.4</v>
      </c>
      <c r="AA1813" s="11">
        <f t="shared" si="4853"/>
        <v>0</v>
      </c>
      <c r="AB1813" s="53">
        <f t="shared" si="4854"/>
        <v>0.20886769603548819</v>
      </c>
      <c r="AC1813" s="63" t="s">
        <v>204</v>
      </c>
      <c r="AE1813" s="11">
        <f t="shared" ref="AE1813" si="4887">SUM(F1813:F1818)</f>
        <v>0.5</v>
      </c>
      <c r="AF1813" s="11">
        <f t="shared" ref="AF1813" si="4888">AVERAGE(AB1813:AB1818)</f>
        <v>0.20886769603548819</v>
      </c>
      <c r="AG1813" s="11">
        <f t="shared" ref="AG1813" si="4889">AVERAGE(G1813:G1818)</f>
        <v>12.916666666666666</v>
      </c>
      <c r="AH1813" s="11" t="e">
        <f t="shared" ref="AH1813" si="4890">AVERAGE(AC1813:AC1818)</f>
        <v>#DIV/0!</v>
      </c>
      <c r="AI1813" s="11">
        <f t="shared" ref="AI1813" si="4891">AVERAGE(T1813:T1818)</f>
        <v>88.583333333333329</v>
      </c>
      <c r="AJ1813" s="11">
        <f t="shared" ref="AJ1813" si="4892">SUMIF(H1813:H1818,"&gt;0",H1813:H1818)</f>
        <v>0.29500000000000004</v>
      </c>
      <c r="AK1813" s="17">
        <f t="shared" ref="AK1813" si="4893">SUM(AA1813:AA1818)/60</f>
        <v>0</v>
      </c>
      <c r="AL1813" s="17">
        <f t="shared" ref="AL1813" si="4894">SUM(V1813:V1818)</f>
        <v>759609</v>
      </c>
      <c r="AM1813" s="17">
        <f t="shared" ref="AM1813" si="4895">AVERAGE(W1813:W1818)</f>
        <v>211.16666666666666</v>
      </c>
      <c r="AN1813" s="11">
        <f t="shared" ref="AN1813" si="4896">AVERAGE(I1813:I1818)</f>
        <v>0.65</v>
      </c>
      <c r="AO1813" s="11">
        <f t="shared" ref="AO1813" si="4897">MAX(K1813:K1818)</f>
        <v>1.4</v>
      </c>
      <c r="AP1813" s="13" t="str">
        <f t="shared" ref="AP1813" ca="1" si="4898">INDIRECT(ADDRESS(MATCH(AO1813,K1813:K1818,0)+A1813-1,12))</f>
        <v>NW</v>
      </c>
      <c r="AQ1813" s="13">
        <f t="shared" ref="AQ1813" ca="1" si="4899">INDIRECT(ADDRESS(MATCH(AO1813,K1813:K1818,0)+A1813-1,13))</f>
        <v>0.54136574074074073</v>
      </c>
      <c r="AR1813" s="11">
        <f t="shared" ref="AR1813" si="4900">MAX(N1813:N1818)</f>
        <v>2.5</v>
      </c>
      <c r="AS1813" s="13" t="str">
        <f t="shared" ref="AS1813" ca="1" si="4901">INDIRECT(ADDRESS(MATCH(AR1813,N1813:N1818,0)+A1813-1,15))</f>
        <v>NW</v>
      </c>
      <c r="AT1813" s="13">
        <f t="shared" ref="AT1813" ca="1" si="4902">INDIRECT(ADDRESS(MATCH(AR1813,N1813:N1818,0)+A1813-1,16))</f>
        <v>0.54038194444444443</v>
      </c>
    </row>
    <row r="1814" spans="1:46">
      <c r="A1814" s="11">
        <v>1814</v>
      </c>
      <c r="B1814" s="57">
        <v>44939</v>
      </c>
      <c r="C1814" s="54">
        <v>0.54861111111111105</v>
      </c>
      <c r="D1814" s="53">
        <v>15.7</v>
      </c>
      <c r="E1814" s="53">
        <v>14.1</v>
      </c>
      <c r="F1814" s="53">
        <v>0.5</v>
      </c>
      <c r="G1814" s="53">
        <v>13</v>
      </c>
      <c r="H1814" s="53">
        <v>7.0000000000000007E-2</v>
      </c>
      <c r="I1814" s="53">
        <v>1.1000000000000001</v>
      </c>
      <c r="J1814" s="53" t="s">
        <v>157</v>
      </c>
      <c r="K1814" s="53">
        <v>1.4</v>
      </c>
      <c r="L1814" s="53" t="s">
        <v>155</v>
      </c>
      <c r="M1814" s="54">
        <v>0.54263888888888889</v>
      </c>
      <c r="N1814" s="53">
        <v>1.8</v>
      </c>
      <c r="O1814" s="53" t="s">
        <v>157</v>
      </c>
      <c r="P1814" s="54">
        <v>0.54355324074074074</v>
      </c>
      <c r="Q1814" s="53">
        <v>1.1000000000000001</v>
      </c>
      <c r="R1814" s="53" t="s">
        <v>155</v>
      </c>
      <c r="S1814" s="53">
        <v>0.4</v>
      </c>
      <c r="T1814" s="53">
        <v>86.7</v>
      </c>
      <c r="U1814" s="53">
        <v>243</v>
      </c>
      <c r="V1814" s="53">
        <v>177529</v>
      </c>
      <c r="W1814" s="53">
        <v>296</v>
      </c>
      <c r="X1814" s="53">
        <v>0.53200000000000003</v>
      </c>
      <c r="Y1814" s="53">
        <v>18.53</v>
      </c>
      <c r="Z1814" s="11">
        <f t="shared" si="4852"/>
        <v>42.000000000000007</v>
      </c>
      <c r="AA1814" s="11">
        <f t="shared" si="4853"/>
        <v>0</v>
      </c>
      <c r="AB1814" s="53">
        <f t="shared" si="4854"/>
        <v>0.20886769603548819</v>
      </c>
      <c r="AC1814" s="63" t="s">
        <v>204</v>
      </c>
    </row>
    <row r="1815" spans="1:46">
      <c r="A1815" s="11">
        <v>1815</v>
      </c>
      <c r="B1815" s="57">
        <v>44939</v>
      </c>
      <c r="C1815" s="54">
        <v>0.55555555555555558</v>
      </c>
      <c r="D1815" s="53">
        <v>15.5</v>
      </c>
      <c r="E1815" s="53">
        <v>14.1</v>
      </c>
      <c r="F1815" s="53">
        <v>0</v>
      </c>
      <c r="G1815" s="53">
        <v>12.8</v>
      </c>
      <c r="H1815" s="53">
        <v>4.2000000000000003E-2</v>
      </c>
      <c r="I1815" s="53">
        <v>0.8</v>
      </c>
      <c r="J1815" s="53" t="s">
        <v>157</v>
      </c>
      <c r="K1815" s="53">
        <v>1.1000000000000001</v>
      </c>
      <c r="L1815" s="53" t="s">
        <v>157</v>
      </c>
      <c r="M1815" s="54">
        <v>0.5486226851851852</v>
      </c>
      <c r="N1815" s="53">
        <v>1.6</v>
      </c>
      <c r="O1815" s="53" t="s">
        <v>157</v>
      </c>
      <c r="P1815" s="54">
        <v>0.5493055555555556</v>
      </c>
      <c r="Q1815" s="53">
        <v>0.4</v>
      </c>
      <c r="R1815" s="53" t="s">
        <v>157</v>
      </c>
      <c r="S1815" s="53">
        <v>0.4</v>
      </c>
      <c r="T1815" s="53">
        <v>89.4</v>
      </c>
      <c r="U1815" s="53">
        <v>180</v>
      </c>
      <c r="V1815" s="53">
        <v>112069</v>
      </c>
      <c r="W1815" s="53">
        <v>187</v>
      </c>
      <c r="X1815" s="53">
        <v>0.53200000000000003</v>
      </c>
      <c r="Y1815" s="53">
        <v>18.52</v>
      </c>
      <c r="Z1815" s="11">
        <f t="shared" si="4852"/>
        <v>25.2</v>
      </c>
      <c r="AA1815" s="11">
        <f t="shared" si="4853"/>
        <v>0</v>
      </c>
      <c r="AB1815" s="53">
        <f t="shared" si="4854"/>
        <v>0.20886769603548819</v>
      </c>
      <c r="AC1815" s="63" t="s">
        <v>204</v>
      </c>
    </row>
    <row r="1816" spans="1:46">
      <c r="A1816" s="11">
        <v>1816</v>
      </c>
      <c r="B1816" s="57">
        <v>44939</v>
      </c>
      <c r="C1816" s="54">
        <v>0.5625</v>
      </c>
      <c r="D1816" s="53">
        <v>15.3</v>
      </c>
      <c r="E1816" s="53">
        <v>13.8</v>
      </c>
      <c r="F1816" s="53">
        <v>0</v>
      </c>
      <c r="G1816" s="53">
        <v>12.8</v>
      </c>
      <c r="H1816" s="53">
        <v>3.7999999999999999E-2</v>
      </c>
      <c r="I1816" s="53">
        <v>0</v>
      </c>
      <c r="J1816" s="53" t="s">
        <v>157</v>
      </c>
      <c r="K1816" s="53">
        <v>0.8</v>
      </c>
      <c r="L1816" s="53" t="s">
        <v>157</v>
      </c>
      <c r="M1816" s="54">
        <v>0.55556712962962962</v>
      </c>
      <c r="N1816" s="53">
        <v>0.4</v>
      </c>
      <c r="O1816" s="53" t="s">
        <v>157</v>
      </c>
      <c r="P1816" s="54">
        <v>0.55556712962962962</v>
      </c>
      <c r="Q1816" s="53">
        <v>0</v>
      </c>
      <c r="R1816" s="53" t="s">
        <v>149</v>
      </c>
      <c r="S1816" s="53">
        <v>0.1</v>
      </c>
      <c r="T1816" s="53">
        <v>88.7</v>
      </c>
      <c r="U1816" s="53">
        <v>145</v>
      </c>
      <c r="V1816" s="53">
        <v>99352</v>
      </c>
      <c r="W1816" s="53">
        <v>166</v>
      </c>
      <c r="X1816" s="53">
        <v>0.53200000000000003</v>
      </c>
      <c r="Y1816" s="53">
        <v>18.420000000000002</v>
      </c>
      <c r="Z1816" s="11">
        <f t="shared" si="4852"/>
        <v>22.8</v>
      </c>
      <c r="AA1816" s="11">
        <f t="shared" si="4853"/>
        <v>0</v>
      </c>
      <c r="AB1816" s="53">
        <f t="shared" si="4854"/>
        <v>0.20886769603548819</v>
      </c>
      <c r="AC1816" s="63" t="s">
        <v>204</v>
      </c>
    </row>
    <row r="1817" spans="1:46">
      <c r="A1817" s="11">
        <v>1817</v>
      </c>
      <c r="B1817" s="57">
        <v>44939</v>
      </c>
      <c r="C1817" s="54">
        <v>0.56944444444444442</v>
      </c>
      <c r="D1817" s="53">
        <v>15.1</v>
      </c>
      <c r="E1817" s="53">
        <v>13.6</v>
      </c>
      <c r="F1817" s="53">
        <v>0</v>
      </c>
      <c r="G1817" s="53">
        <v>12.8</v>
      </c>
      <c r="H1817" s="53">
        <v>0.03</v>
      </c>
      <c r="I1817" s="53">
        <v>0.2</v>
      </c>
      <c r="J1817" s="53" t="s">
        <v>154</v>
      </c>
      <c r="K1817" s="53">
        <v>0.2</v>
      </c>
      <c r="L1817" s="53" t="s">
        <v>154</v>
      </c>
      <c r="M1817" s="54">
        <v>0.56944444444444442</v>
      </c>
      <c r="N1817" s="53">
        <v>1</v>
      </c>
      <c r="O1817" s="53" t="s">
        <v>154</v>
      </c>
      <c r="P1817" s="54">
        <v>0.56483796296296296</v>
      </c>
      <c r="Q1817" s="53">
        <v>0</v>
      </c>
      <c r="R1817" s="53" t="s">
        <v>151</v>
      </c>
      <c r="S1817" s="53">
        <v>0.3</v>
      </c>
      <c r="T1817" s="53">
        <v>86.4</v>
      </c>
      <c r="U1817" s="53">
        <v>129</v>
      </c>
      <c r="V1817" s="53">
        <v>80279</v>
      </c>
      <c r="W1817" s="53">
        <v>134</v>
      </c>
      <c r="X1817" s="53">
        <v>0.53200000000000003</v>
      </c>
      <c r="Y1817" s="53">
        <v>18.38</v>
      </c>
      <c r="Z1817" s="11">
        <f t="shared" si="4852"/>
        <v>18</v>
      </c>
      <c r="AA1817" s="11">
        <f t="shared" si="4853"/>
        <v>0</v>
      </c>
      <c r="AB1817" s="53">
        <f t="shared" si="4854"/>
        <v>0.20886769603548819</v>
      </c>
      <c r="AC1817" s="63" t="s">
        <v>204</v>
      </c>
    </row>
    <row r="1818" spans="1:46">
      <c r="A1818" s="11">
        <v>1818</v>
      </c>
      <c r="B1818" s="57">
        <v>44939</v>
      </c>
      <c r="C1818" s="54">
        <v>0.57638888888888895</v>
      </c>
      <c r="D1818" s="53">
        <v>14.9</v>
      </c>
      <c r="E1818" s="53">
        <v>14.1</v>
      </c>
      <c r="F1818" s="53">
        <v>0</v>
      </c>
      <c r="G1818" s="53">
        <v>12.9</v>
      </c>
      <c r="H1818" s="53">
        <v>3.1E-2</v>
      </c>
      <c r="I1818" s="53">
        <v>0.4</v>
      </c>
      <c r="J1818" s="53" t="s">
        <v>150</v>
      </c>
      <c r="K1818" s="53">
        <v>0.4</v>
      </c>
      <c r="L1818" s="53" t="s">
        <v>150</v>
      </c>
      <c r="M1818" s="54">
        <v>0.57638888888888895</v>
      </c>
      <c r="N1818" s="53">
        <v>1.6</v>
      </c>
      <c r="O1818" s="53" t="s">
        <v>148</v>
      </c>
      <c r="P1818" s="54">
        <v>0.57609953703703709</v>
      </c>
      <c r="Q1818" s="53">
        <v>1.5</v>
      </c>
      <c r="R1818" s="53" t="s">
        <v>152</v>
      </c>
      <c r="S1818" s="53">
        <v>0.4</v>
      </c>
      <c r="T1818" s="53">
        <v>91.9</v>
      </c>
      <c r="U1818" s="53">
        <v>166</v>
      </c>
      <c r="V1818" s="53">
        <v>82789</v>
      </c>
      <c r="W1818" s="53">
        <v>138</v>
      </c>
      <c r="X1818" s="53">
        <v>0.53200000000000003</v>
      </c>
      <c r="Y1818" s="53">
        <v>18.579999999999998</v>
      </c>
      <c r="Z1818" s="11">
        <f t="shared" si="4852"/>
        <v>18.600000000000001</v>
      </c>
      <c r="AA1818" s="11">
        <f t="shared" si="4853"/>
        <v>0</v>
      </c>
      <c r="AB1818" s="53">
        <f t="shared" si="4854"/>
        <v>0.20886769603548819</v>
      </c>
      <c r="AC1818" s="63" t="s">
        <v>204</v>
      </c>
    </row>
    <row r="1819" spans="1:46">
      <c r="A1819" s="11">
        <v>1819</v>
      </c>
      <c r="B1819" s="57">
        <v>44939</v>
      </c>
      <c r="C1819" s="54">
        <v>0.58333333333333337</v>
      </c>
      <c r="D1819" s="53">
        <v>14.7</v>
      </c>
      <c r="E1819" s="53">
        <v>14.2</v>
      </c>
      <c r="F1819" s="53">
        <v>0.5</v>
      </c>
      <c r="G1819" s="53">
        <v>12.9</v>
      </c>
      <c r="H1819" s="53">
        <v>3.9E-2</v>
      </c>
      <c r="I1819" s="53">
        <v>0.5</v>
      </c>
      <c r="J1819" s="53" t="s">
        <v>148</v>
      </c>
      <c r="K1819" s="53">
        <v>0.6</v>
      </c>
      <c r="L1819" s="53" t="s">
        <v>150</v>
      </c>
      <c r="M1819" s="54">
        <v>0.57783564814814814</v>
      </c>
      <c r="N1819" s="53">
        <v>1.6</v>
      </c>
      <c r="O1819" s="53" t="s">
        <v>152</v>
      </c>
      <c r="P1819" s="54">
        <v>0.57659722222222221</v>
      </c>
      <c r="Q1819" s="53">
        <v>0.7</v>
      </c>
      <c r="R1819" s="53" t="s">
        <v>152</v>
      </c>
      <c r="S1819" s="53">
        <v>0.5</v>
      </c>
      <c r="T1819" s="53">
        <v>93.6</v>
      </c>
      <c r="U1819" s="53">
        <v>175</v>
      </c>
      <c r="V1819" s="53">
        <v>101360</v>
      </c>
      <c r="W1819" s="53">
        <v>169</v>
      </c>
      <c r="X1819" s="53">
        <v>0.53200000000000003</v>
      </c>
      <c r="Y1819" s="53">
        <v>18.53</v>
      </c>
      <c r="Z1819" s="11">
        <f t="shared" si="4852"/>
        <v>23.400000000000002</v>
      </c>
      <c r="AA1819" s="11">
        <f t="shared" si="4853"/>
        <v>0</v>
      </c>
      <c r="AB1819" s="53">
        <f t="shared" si="4854"/>
        <v>0.20886769603548819</v>
      </c>
      <c r="AC1819" s="63" t="s">
        <v>204</v>
      </c>
      <c r="AE1819" s="11">
        <f t="shared" ref="AE1819" si="4903">SUM(F1819:F1824)</f>
        <v>1</v>
      </c>
      <c r="AF1819" s="11">
        <f t="shared" ref="AF1819" si="4904">AVERAGE(AB1819:AB1824)</f>
        <v>0.20886769603548819</v>
      </c>
      <c r="AG1819" s="11">
        <f t="shared" ref="AG1819" si="4905">AVERAGE(G1819:G1824)</f>
        <v>12.700000000000001</v>
      </c>
      <c r="AH1819" s="11" t="e">
        <f t="shared" ref="AH1819" si="4906">AVERAGE(AC1819:AC1824)</f>
        <v>#DIV/0!</v>
      </c>
      <c r="AI1819" s="11">
        <f t="shared" ref="AI1819" si="4907">AVERAGE(T1819:T1824)</f>
        <v>95.216666666666654</v>
      </c>
      <c r="AJ1819" s="11">
        <f t="shared" ref="AJ1819" si="4908">SUMIF(H1819:H1824,"&gt;0",H1819:H1824)</f>
        <v>0.17399999999999999</v>
      </c>
      <c r="AK1819" s="17">
        <f t="shared" ref="AK1819" si="4909">SUM(AA1819:AA1824)/60</f>
        <v>0</v>
      </c>
      <c r="AL1819" s="17">
        <f t="shared" ref="AL1819" si="4910">SUM(V1819:V1824)</f>
        <v>462913</v>
      </c>
      <c r="AM1819" s="17">
        <f t="shared" ref="AM1819" si="4911">AVERAGE(W1819:W1824)</f>
        <v>128.66666666666666</v>
      </c>
      <c r="AN1819" s="11">
        <f t="shared" ref="AN1819" si="4912">AVERAGE(I1819:I1824)</f>
        <v>0.53333333333333333</v>
      </c>
      <c r="AO1819" s="11">
        <f t="shared" ref="AO1819" si="4913">MAX(K1819:K1824)</f>
        <v>0.8</v>
      </c>
      <c r="AP1819" s="13" t="str">
        <f t="shared" ref="AP1819" ca="1" si="4914">INDIRECT(ADDRESS(MATCH(AO1819,K1819:K1824,0)+A1819-1,12))</f>
        <v>NNE</v>
      </c>
      <c r="AQ1819" s="13">
        <f t="shared" ref="AQ1819" ca="1" si="4915">INDIRECT(ADDRESS(MATCH(AO1819,K1819:K1824,0)+A1819-1,13))</f>
        <v>0.59690972222222227</v>
      </c>
      <c r="AR1819" s="11">
        <f t="shared" ref="AR1819" si="4916">MAX(N1819:N1824)</f>
        <v>1.6</v>
      </c>
      <c r="AS1819" s="13" t="str">
        <f t="shared" ref="AS1819" ca="1" si="4917">INDIRECT(ADDRESS(MATCH(AR1819,N1819:N1824,0)+A1819-1,15))</f>
        <v>E</v>
      </c>
      <c r="AT1819" s="13">
        <f t="shared" ref="AT1819" ca="1" si="4918">INDIRECT(ADDRESS(MATCH(AR1819,N1819:N1824,0)+A1819-1,16))</f>
        <v>0.57659722222222221</v>
      </c>
    </row>
    <row r="1820" spans="1:46">
      <c r="A1820" s="11">
        <v>1820</v>
      </c>
      <c r="B1820" s="57">
        <v>44939</v>
      </c>
      <c r="C1820" s="54">
        <v>0.59027777777777779</v>
      </c>
      <c r="D1820" s="53">
        <v>14.5</v>
      </c>
      <c r="E1820" s="53">
        <v>14.1</v>
      </c>
      <c r="F1820" s="53">
        <v>0</v>
      </c>
      <c r="G1820" s="53">
        <v>12.9</v>
      </c>
      <c r="H1820" s="53">
        <v>3.7999999999999999E-2</v>
      </c>
      <c r="I1820" s="53">
        <v>0.7</v>
      </c>
      <c r="J1820" s="53" t="s">
        <v>148</v>
      </c>
      <c r="K1820" s="53">
        <v>0.7</v>
      </c>
      <c r="L1820" s="53" t="s">
        <v>148</v>
      </c>
      <c r="M1820" s="54">
        <v>0.59027777777777779</v>
      </c>
      <c r="N1820" s="53">
        <v>1.4</v>
      </c>
      <c r="O1820" s="53" t="s">
        <v>150</v>
      </c>
      <c r="P1820" s="54">
        <v>0.58437499999999998</v>
      </c>
      <c r="Q1820" s="53">
        <v>0.8</v>
      </c>
      <c r="R1820" s="53" t="s">
        <v>162</v>
      </c>
      <c r="S1820" s="53">
        <v>0.3</v>
      </c>
      <c r="T1820" s="53">
        <v>95</v>
      </c>
      <c r="U1820" s="53">
        <v>158</v>
      </c>
      <c r="V1820" s="53">
        <v>99733</v>
      </c>
      <c r="W1820" s="53">
        <v>166</v>
      </c>
      <c r="X1820" s="53">
        <v>0.53200000000000003</v>
      </c>
      <c r="Y1820" s="53">
        <v>18.48</v>
      </c>
      <c r="Z1820" s="11">
        <f t="shared" si="4852"/>
        <v>22.8</v>
      </c>
      <c r="AA1820" s="11">
        <f t="shared" si="4853"/>
        <v>0</v>
      </c>
      <c r="AB1820" s="53">
        <f t="shared" si="4854"/>
        <v>0.20886769603548819</v>
      </c>
      <c r="AC1820" s="63" t="s">
        <v>204</v>
      </c>
    </row>
    <row r="1821" spans="1:46">
      <c r="A1821" s="11">
        <v>1821</v>
      </c>
      <c r="B1821" s="57">
        <v>44939</v>
      </c>
      <c r="C1821" s="54">
        <v>0.59722222222222221</v>
      </c>
      <c r="D1821" s="53">
        <v>14.3</v>
      </c>
      <c r="E1821" s="53">
        <v>13.4</v>
      </c>
      <c r="F1821" s="53">
        <v>0</v>
      </c>
      <c r="G1821" s="53">
        <v>12.6</v>
      </c>
      <c r="H1821" s="53">
        <v>2.8000000000000001E-2</v>
      </c>
      <c r="I1821" s="53">
        <v>0.8</v>
      </c>
      <c r="J1821" s="53" t="s">
        <v>149</v>
      </c>
      <c r="K1821" s="53">
        <v>0.8</v>
      </c>
      <c r="L1821" s="53" t="s">
        <v>149</v>
      </c>
      <c r="M1821" s="54">
        <v>0.59690972222222227</v>
      </c>
      <c r="N1821" s="53">
        <v>1.4</v>
      </c>
      <c r="O1821" s="53" t="s">
        <v>149</v>
      </c>
      <c r="P1821" s="54">
        <v>0.59084490740740747</v>
      </c>
      <c r="Q1821" s="53">
        <v>1</v>
      </c>
      <c r="R1821" s="53" t="s">
        <v>157</v>
      </c>
      <c r="S1821" s="53">
        <v>0.3</v>
      </c>
      <c r="T1821" s="53">
        <v>95.7</v>
      </c>
      <c r="U1821" s="53">
        <v>114</v>
      </c>
      <c r="V1821" s="53">
        <v>74852</v>
      </c>
      <c r="W1821" s="53">
        <v>125</v>
      </c>
      <c r="X1821" s="53">
        <v>0.53200000000000003</v>
      </c>
      <c r="Y1821" s="53">
        <v>18.34</v>
      </c>
      <c r="Z1821" s="11">
        <f t="shared" si="4852"/>
        <v>16.8</v>
      </c>
      <c r="AA1821" s="11">
        <f t="shared" si="4853"/>
        <v>0</v>
      </c>
      <c r="AB1821" s="53">
        <f t="shared" si="4854"/>
        <v>0.20886769603548819</v>
      </c>
      <c r="AC1821" s="63" t="s">
        <v>204</v>
      </c>
    </row>
    <row r="1822" spans="1:46">
      <c r="A1822" s="11">
        <v>1822</v>
      </c>
      <c r="B1822" s="57">
        <v>44939</v>
      </c>
      <c r="C1822" s="54">
        <v>0.60416666666666663</v>
      </c>
      <c r="D1822" s="53">
        <v>14.2</v>
      </c>
      <c r="E1822" s="53">
        <v>13.4</v>
      </c>
      <c r="F1822" s="53">
        <v>0</v>
      </c>
      <c r="G1822" s="53">
        <v>12.6</v>
      </c>
      <c r="H1822" s="53">
        <v>2.5999999999999999E-2</v>
      </c>
      <c r="I1822" s="53">
        <v>0.4</v>
      </c>
      <c r="J1822" s="53" t="s">
        <v>148</v>
      </c>
      <c r="K1822" s="53">
        <v>0.8</v>
      </c>
      <c r="L1822" s="53" t="s">
        <v>149</v>
      </c>
      <c r="M1822" s="54">
        <v>0.59728009259259263</v>
      </c>
      <c r="N1822" s="53">
        <v>1</v>
      </c>
      <c r="O1822" s="53" t="s">
        <v>162</v>
      </c>
      <c r="P1822" s="54">
        <v>0.59820601851851851</v>
      </c>
      <c r="Q1822" s="53">
        <v>0.6</v>
      </c>
      <c r="R1822" s="53" t="s">
        <v>148</v>
      </c>
      <c r="S1822" s="53">
        <v>0.3</v>
      </c>
      <c r="T1822" s="53">
        <v>95.1</v>
      </c>
      <c r="U1822" s="53">
        <v>105</v>
      </c>
      <c r="V1822" s="53">
        <v>70659</v>
      </c>
      <c r="W1822" s="53">
        <v>118</v>
      </c>
      <c r="X1822" s="53">
        <v>0.53200000000000003</v>
      </c>
      <c r="Y1822" s="53">
        <v>18.350000000000001</v>
      </c>
      <c r="Z1822" s="11">
        <f t="shared" si="4852"/>
        <v>15.6</v>
      </c>
      <c r="AA1822" s="11">
        <f t="shared" si="4853"/>
        <v>0</v>
      </c>
      <c r="AB1822" s="53">
        <f t="shared" si="4854"/>
        <v>0.20886769603548819</v>
      </c>
      <c r="AC1822" s="63" t="s">
        <v>204</v>
      </c>
    </row>
    <row r="1823" spans="1:46">
      <c r="A1823" s="11">
        <v>1823</v>
      </c>
      <c r="B1823" s="57">
        <v>44939</v>
      </c>
      <c r="C1823" s="54">
        <v>0.61111111111111105</v>
      </c>
      <c r="D1823" s="53">
        <v>14.1</v>
      </c>
      <c r="E1823" s="53">
        <v>13.3</v>
      </c>
      <c r="F1823" s="53">
        <v>0.5</v>
      </c>
      <c r="G1823" s="53">
        <v>12.5</v>
      </c>
      <c r="H1823" s="53">
        <v>0.02</v>
      </c>
      <c r="I1823" s="53">
        <v>0.4</v>
      </c>
      <c r="J1823" s="53" t="s">
        <v>149</v>
      </c>
      <c r="K1823" s="53">
        <v>0.4</v>
      </c>
      <c r="L1823" s="53" t="s">
        <v>149</v>
      </c>
      <c r="M1823" s="54">
        <v>0.61101851851851852</v>
      </c>
      <c r="N1823" s="53">
        <v>1.1000000000000001</v>
      </c>
      <c r="O1823" s="53" t="s">
        <v>155</v>
      </c>
      <c r="P1823" s="54">
        <v>0.61019675925925931</v>
      </c>
      <c r="Q1823" s="53">
        <v>0.4</v>
      </c>
      <c r="R1823" s="53" t="s">
        <v>157</v>
      </c>
      <c r="S1823" s="53">
        <v>0.3</v>
      </c>
      <c r="T1823" s="53">
        <v>95.5</v>
      </c>
      <c r="U1823" s="53">
        <v>84</v>
      </c>
      <c r="V1823" s="53">
        <v>55804</v>
      </c>
      <c r="W1823" s="53">
        <v>93</v>
      </c>
      <c r="X1823" s="53">
        <v>0.53200000000000003</v>
      </c>
      <c r="Y1823" s="53">
        <v>18.32</v>
      </c>
      <c r="Z1823" s="11">
        <f t="shared" si="4852"/>
        <v>12</v>
      </c>
      <c r="AA1823" s="11">
        <f t="shared" si="4853"/>
        <v>0</v>
      </c>
      <c r="AB1823" s="53">
        <f t="shared" si="4854"/>
        <v>0.20886769603548819</v>
      </c>
      <c r="AC1823" s="63" t="s">
        <v>204</v>
      </c>
    </row>
    <row r="1824" spans="1:46">
      <c r="A1824" s="11">
        <v>1824</v>
      </c>
      <c r="B1824" s="57">
        <v>44939</v>
      </c>
      <c r="C1824" s="54">
        <v>0.61805555555555558</v>
      </c>
      <c r="D1824" s="53">
        <v>13.9</v>
      </c>
      <c r="E1824" s="53">
        <v>13.3</v>
      </c>
      <c r="F1824" s="53">
        <v>0</v>
      </c>
      <c r="G1824" s="53">
        <v>12.7</v>
      </c>
      <c r="H1824" s="53">
        <v>2.3E-2</v>
      </c>
      <c r="I1824" s="53">
        <v>0.4</v>
      </c>
      <c r="J1824" s="53" t="s">
        <v>157</v>
      </c>
      <c r="K1824" s="53">
        <v>0.4</v>
      </c>
      <c r="L1824" s="53" t="s">
        <v>149</v>
      </c>
      <c r="M1824" s="54">
        <v>0.6111226851851852</v>
      </c>
      <c r="N1824" s="53">
        <v>1.5</v>
      </c>
      <c r="O1824" s="53" t="s">
        <v>155</v>
      </c>
      <c r="P1824" s="54">
        <v>0.6166666666666667</v>
      </c>
      <c r="Q1824" s="53">
        <v>0.9</v>
      </c>
      <c r="R1824" s="53" t="s">
        <v>157</v>
      </c>
      <c r="S1824" s="53">
        <v>0.5</v>
      </c>
      <c r="T1824" s="53">
        <v>96.4</v>
      </c>
      <c r="U1824" s="53">
        <v>104</v>
      </c>
      <c r="V1824" s="53">
        <v>60505</v>
      </c>
      <c r="W1824" s="53">
        <v>101</v>
      </c>
      <c r="X1824" s="53">
        <v>0.53200000000000003</v>
      </c>
      <c r="Y1824" s="53">
        <v>18.329999999999998</v>
      </c>
      <c r="Z1824" s="11">
        <f t="shared" si="4852"/>
        <v>13.799999999999999</v>
      </c>
      <c r="AA1824" s="11">
        <f t="shared" si="4853"/>
        <v>0</v>
      </c>
      <c r="AB1824" s="53">
        <f t="shared" si="4854"/>
        <v>0.20886769603548819</v>
      </c>
      <c r="AC1824" s="63" t="s">
        <v>204</v>
      </c>
    </row>
    <row r="1825" spans="1:46">
      <c r="A1825" s="11">
        <v>1825</v>
      </c>
      <c r="B1825" s="57">
        <v>44939</v>
      </c>
      <c r="C1825" s="54">
        <v>0.625</v>
      </c>
      <c r="D1825" s="53">
        <v>13.8</v>
      </c>
      <c r="E1825" s="53">
        <v>13.3</v>
      </c>
      <c r="F1825" s="53">
        <v>0</v>
      </c>
      <c r="G1825" s="53">
        <v>12.4</v>
      </c>
      <c r="H1825" s="53">
        <v>0.02</v>
      </c>
      <c r="I1825" s="53">
        <v>0.7</v>
      </c>
      <c r="J1825" s="53" t="s">
        <v>157</v>
      </c>
      <c r="K1825" s="53">
        <v>0.8</v>
      </c>
      <c r="L1825" s="53" t="s">
        <v>157</v>
      </c>
      <c r="M1825" s="54">
        <v>0.62285879629629626</v>
      </c>
      <c r="N1825" s="53">
        <v>1.2</v>
      </c>
      <c r="O1825" s="53" t="s">
        <v>155</v>
      </c>
      <c r="P1825" s="54">
        <v>0.61890046296296297</v>
      </c>
      <c r="Q1825" s="53">
        <v>0.5</v>
      </c>
      <c r="R1825" s="53" t="s">
        <v>162</v>
      </c>
      <c r="S1825" s="53">
        <v>0.2</v>
      </c>
      <c r="T1825" s="53">
        <v>97.5</v>
      </c>
      <c r="U1825" s="53">
        <v>99</v>
      </c>
      <c r="V1825" s="53">
        <v>54313</v>
      </c>
      <c r="W1825" s="53">
        <v>91</v>
      </c>
      <c r="X1825" s="53">
        <v>0.53200000000000003</v>
      </c>
      <c r="Y1825" s="53">
        <v>18.29</v>
      </c>
      <c r="Z1825" s="11">
        <f t="shared" si="4852"/>
        <v>12</v>
      </c>
      <c r="AA1825" s="11">
        <f t="shared" si="4853"/>
        <v>0</v>
      </c>
      <c r="AB1825" s="53">
        <f t="shared" si="4854"/>
        <v>0.20886769603548819</v>
      </c>
      <c r="AC1825" s="63" t="s">
        <v>204</v>
      </c>
      <c r="AE1825" s="11">
        <f t="shared" ref="AE1825" si="4919">SUM(F1825:F1830)</f>
        <v>1</v>
      </c>
      <c r="AF1825" s="11">
        <f t="shared" ref="AF1825" si="4920">AVERAGE(AB1825:AB1830)</f>
        <v>0.20886769603548819</v>
      </c>
      <c r="AG1825" s="11">
        <f t="shared" ref="AG1825" si="4921">AVERAGE(G1825:G1830)</f>
        <v>12.25</v>
      </c>
      <c r="AH1825" s="11" t="e">
        <f t="shared" ref="AH1825" si="4922">AVERAGE(AC1825:AC1830)</f>
        <v>#DIV/0!</v>
      </c>
      <c r="AI1825" s="11">
        <f t="shared" ref="AI1825" si="4923">AVERAGE(T1825:T1830)</f>
        <v>97.766666666666666</v>
      </c>
      <c r="AJ1825" s="11">
        <f t="shared" ref="AJ1825" si="4924">SUMIF(H1825:H1830,"&gt;0",H1825:H1830)</f>
        <v>0.108</v>
      </c>
      <c r="AK1825" s="17">
        <f t="shared" ref="AK1825" si="4925">SUM(AA1825:AA1830)/60</f>
        <v>0</v>
      </c>
      <c r="AL1825" s="17">
        <f t="shared" ref="AL1825" si="4926">SUM(V1825:V1830)</f>
        <v>291277</v>
      </c>
      <c r="AM1825" s="17">
        <f t="shared" ref="AM1825" si="4927">AVERAGE(W1825:W1830)</f>
        <v>81</v>
      </c>
      <c r="AN1825" s="11">
        <f t="shared" ref="AN1825" si="4928">AVERAGE(I1825:I1830)</f>
        <v>0.13333333333333333</v>
      </c>
      <c r="AO1825" s="11">
        <f t="shared" ref="AO1825" si="4929">MAX(K1825:K1830)</f>
        <v>0.8</v>
      </c>
      <c r="AP1825" s="13" t="str">
        <f t="shared" ref="AP1825" ca="1" si="4930">INDIRECT(ADDRESS(MATCH(AO1825,K1825:K1830,0)+A1825-1,12))</f>
        <v>NNW</v>
      </c>
      <c r="AQ1825" s="13">
        <f t="shared" ref="AQ1825" ca="1" si="4931">INDIRECT(ADDRESS(MATCH(AO1825,K1825:K1830,0)+A1825-1,13))</f>
        <v>0.62285879629629626</v>
      </c>
      <c r="AR1825" s="11">
        <f t="shared" ref="AR1825" si="4932">MAX(N1825:N1830)</f>
        <v>1.2</v>
      </c>
      <c r="AS1825" s="13" t="str">
        <f t="shared" ref="AS1825" ca="1" si="4933">INDIRECT(ADDRESS(MATCH(AR1825,N1825:N1830,0)+A1825-1,15))</f>
        <v>NW</v>
      </c>
      <c r="AT1825" s="13">
        <f t="shared" ref="AT1825" ca="1" si="4934">INDIRECT(ADDRESS(MATCH(AR1825,N1825:N1830,0)+A1825-1,16))</f>
        <v>0.61890046296296297</v>
      </c>
    </row>
    <row r="1826" spans="1:46">
      <c r="A1826" s="11">
        <v>1826</v>
      </c>
      <c r="B1826" s="57">
        <v>44939</v>
      </c>
      <c r="C1826" s="54">
        <v>0.63194444444444442</v>
      </c>
      <c r="D1826" s="53">
        <v>13.7</v>
      </c>
      <c r="E1826" s="53">
        <v>13.2</v>
      </c>
      <c r="F1826" s="53">
        <v>0.5</v>
      </c>
      <c r="G1826" s="53">
        <v>12.3</v>
      </c>
      <c r="H1826" s="53">
        <v>2.1000000000000001E-2</v>
      </c>
      <c r="I1826" s="53">
        <v>0.1</v>
      </c>
      <c r="J1826" s="53" t="s">
        <v>162</v>
      </c>
      <c r="K1826" s="53">
        <v>0.7</v>
      </c>
      <c r="L1826" s="53" t="s">
        <v>157</v>
      </c>
      <c r="M1826" s="54">
        <v>0.62501157407407404</v>
      </c>
      <c r="N1826" s="53">
        <v>0.8</v>
      </c>
      <c r="O1826" s="53" t="s">
        <v>155</v>
      </c>
      <c r="P1826" s="54">
        <v>0.62991898148148151</v>
      </c>
      <c r="Q1826" s="53">
        <v>0</v>
      </c>
      <c r="R1826" s="53" t="s">
        <v>155</v>
      </c>
      <c r="S1826" s="53">
        <v>0.2</v>
      </c>
      <c r="T1826" s="53">
        <v>97.6</v>
      </c>
      <c r="U1826" s="53">
        <v>85</v>
      </c>
      <c r="V1826" s="53">
        <v>56011</v>
      </c>
      <c r="W1826" s="53">
        <v>93</v>
      </c>
      <c r="X1826" s="53">
        <v>0.53200000000000003</v>
      </c>
      <c r="Y1826" s="53">
        <v>18.28</v>
      </c>
      <c r="Z1826" s="11">
        <f t="shared" si="4852"/>
        <v>12.6</v>
      </c>
      <c r="AA1826" s="11">
        <f t="shared" si="4853"/>
        <v>0</v>
      </c>
      <c r="AB1826" s="53">
        <f t="shared" si="4854"/>
        <v>0.20886769603548819</v>
      </c>
      <c r="AC1826" s="63" t="s">
        <v>204</v>
      </c>
    </row>
    <row r="1827" spans="1:46">
      <c r="A1827" s="11">
        <v>1827</v>
      </c>
      <c r="B1827" s="57">
        <v>44939</v>
      </c>
      <c r="C1827" s="54">
        <v>0.63888888888888895</v>
      </c>
      <c r="D1827" s="53">
        <v>13.6</v>
      </c>
      <c r="E1827" s="53">
        <v>13.2</v>
      </c>
      <c r="F1827" s="53">
        <v>0</v>
      </c>
      <c r="G1827" s="53">
        <v>12.2</v>
      </c>
      <c r="H1827" s="53">
        <v>2.1999999999999999E-2</v>
      </c>
      <c r="I1827" s="53">
        <v>0</v>
      </c>
      <c r="J1827" s="53" t="s">
        <v>155</v>
      </c>
      <c r="K1827" s="53">
        <v>0.1</v>
      </c>
      <c r="L1827" s="53" t="s">
        <v>162</v>
      </c>
      <c r="M1827" s="54">
        <v>0.63195601851851857</v>
      </c>
      <c r="N1827" s="53">
        <v>0</v>
      </c>
      <c r="O1827" s="53" t="s">
        <v>155</v>
      </c>
      <c r="P1827" s="54">
        <v>0.63195601851851857</v>
      </c>
      <c r="Q1827" s="53">
        <v>0</v>
      </c>
      <c r="R1827" s="53" t="s">
        <v>155</v>
      </c>
      <c r="S1827" s="53">
        <v>0</v>
      </c>
      <c r="T1827" s="53">
        <v>97.3</v>
      </c>
      <c r="U1827" s="53">
        <v>94</v>
      </c>
      <c r="V1827" s="53">
        <v>57375</v>
      </c>
      <c r="W1827" s="53">
        <v>96</v>
      </c>
      <c r="X1827" s="53">
        <v>0.53200000000000003</v>
      </c>
      <c r="Y1827" s="53">
        <v>18.28</v>
      </c>
      <c r="Z1827" s="11">
        <f t="shared" si="4852"/>
        <v>13.199999999999998</v>
      </c>
      <c r="AA1827" s="11">
        <f t="shared" si="4853"/>
        <v>0</v>
      </c>
      <c r="AB1827" s="53">
        <f t="shared" si="4854"/>
        <v>0.20886769603548819</v>
      </c>
      <c r="AC1827" s="63" t="s">
        <v>204</v>
      </c>
    </row>
    <row r="1828" spans="1:46">
      <c r="A1828" s="11">
        <v>1828</v>
      </c>
      <c r="B1828" s="57">
        <v>44939</v>
      </c>
      <c r="C1828" s="54">
        <v>0.64583333333333337</v>
      </c>
      <c r="D1828" s="53">
        <v>13.5</v>
      </c>
      <c r="E1828" s="53">
        <v>13.2</v>
      </c>
      <c r="F1828" s="53">
        <v>0.5</v>
      </c>
      <c r="G1828" s="53">
        <v>12.4</v>
      </c>
      <c r="H1828" s="53">
        <v>1.7999999999999999E-2</v>
      </c>
      <c r="I1828" s="53">
        <v>0</v>
      </c>
      <c r="J1828" s="53" t="s">
        <v>147</v>
      </c>
      <c r="K1828" s="53">
        <v>0</v>
      </c>
      <c r="L1828" s="53" t="s">
        <v>155</v>
      </c>
      <c r="M1828" s="54">
        <v>0.63890046296296299</v>
      </c>
      <c r="N1828" s="53">
        <v>0</v>
      </c>
      <c r="O1828" s="53" t="s">
        <v>155</v>
      </c>
      <c r="P1828" s="54">
        <v>0.63890046296296299</v>
      </c>
      <c r="Q1828" s="53">
        <v>0</v>
      </c>
      <c r="R1828" s="53" t="s">
        <v>162</v>
      </c>
      <c r="S1828" s="53">
        <v>0</v>
      </c>
      <c r="T1828" s="53">
        <v>97.9</v>
      </c>
      <c r="U1828" s="53">
        <v>87</v>
      </c>
      <c r="V1828" s="53">
        <v>48969</v>
      </c>
      <c r="W1828" s="53">
        <v>82</v>
      </c>
      <c r="X1828" s="53">
        <v>0.53200000000000003</v>
      </c>
      <c r="Y1828" s="53">
        <v>18.25</v>
      </c>
      <c r="Z1828" s="11">
        <f t="shared" si="4852"/>
        <v>10.8</v>
      </c>
      <c r="AA1828" s="11">
        <f t="shared" si="4853"/>
        <v>0</v>
      </c>
      <c r="AB1828" s="53">
        <f t="shared" si="4854"/>
        <v>0.20886769603548819</v>
      </c>
      <c r="AC1828" s="63" t="s">
        <v>204</v>
      </c>
    </row>
    <row r="1829" spans="1:46">
      <c r="A1829" s="11">
        <v>1829</v>
      </c>
      <c r="B1829" s="57">
        <v>44939</v>
      </c>
      <c r="C1829" s="54">
        <v>0.65277777777777779</v>
      </c>
      <c r="D1829" s="53">
        <v>13.4</v>
      </c>
      <c r="E1829" s="53">
        <v>13.1</v>
      </c>
      <c r="F1829" s="53">
        <v>0</v>
      </c>
      <c r="G1829" s="53">
        <v>12.2</v>
      </c>
      <c r="H1829" s="53">
        <v>1.4E-2</v>
      </c>
      <c r="I1829" s="53">
        <v>0</v>
      </c>
      <c r="J1829" s="53" t="s">
        <v>162</v>
      </c>
      <c r="K1829" s="53">
        <v>0</v>
      </c>
      <c r="L1829" s="53" t="s">
        <v>147</v>
      </c>
      <c r="M1829" s="54">
        <v>0.64584490740740741</v>
      </c>
      <c r="N1829" s="53">
        <v>0</v>
      </c>
      <c r="O1829" s="53" t="s">
        <v>162</v>
      </c>
      <c r="P1829" s="54">
        <v>0.64584490740740741</v>
      </c>
      <c r="Q1829" s="53">
        <v>0</v>
      </c>
      <c r="R1829" s="53" t="s">
        <v>162</v>
      </c>
      <c r="S1829" s="53">
        <v>0</v>
      </c>
      <c r="T1829" s="53">
        <v>98.1</v>
      </c>
      <c r="U1829" s="53">
        <v>47</v>
      </c>
      <c r="V1829" s="53">
        <v>37960</v>
      </c>
      <c r="W1829" s="53">
        <v>63</v>
      </c>
      <c r="X1829" s="53">
        <v>0.53200000000000003</v>
      </c>
      <c r="Y1829" s="53">
        <v>18.22</v>
      </c>
      <c r="Z1829" s="11">
        <f t="shared" si="4852"/>
        <v>8.4</v>
      </c>
      <c r="AA1829" s="11">
        <f t="shared" si="4853"/>
        <v>0</v>
      </c>
      <c r="AB1829" s="53">
        <f t="shared" si="4854"/>
        <v>0.20886769603548819</v>
      </c>
      <c r="AC1829" s="63" t="s">
        <v>204</v>
      </c>
    </row>
    <row r="1830" spans="1:46">
      <c r="A1830" s="11">
        <v>1830</v>
      </c>
      <c r="B1830" s="57">
        <v>44939</v>
      </c>
      <c r="C1830" s="54">
        <v>0.65972222222222221</v>
      </c>
      <c r="D1830" s="53">
        <v>13.3</v>
      </c>
      <c r="E1830" s="53">
        <v>13.1</v>
      </c>
      <c r="F1830" s="53">
        <v>0</v>
      </c>
      <c r="G1830" s="53">
        <v>12</v>
      </c>
      <c r="H1830" s="53">
        <v>1.2999999999999999E-2</v>
      </c>
      <c r="I1830" s="53">
        <v>0</v>
      </c>
      <c r="J1830" s="53" t="s">
        <v>149</v>
      </c>
      <c r="K1830" s="53">
        <v>0</v>
      </c>
      <c r="L1830" s="53" t="s">
        <v>149</v>
      </c>
      <c r="M1830" s="54">
        <v>0.65972222222222221</v>
      </c>
      <c r="N1830" s="53">
        <v>0.3</v>
      </c>
      <c r="O1830" s="53" t="s">
        <v>148</v>
      </c>
      <c r="P1830" s="54">
        <v>0.65971064814814817</v>
      </c>
      <c r="Q1830" s="53">
        <v>0.3</v>
      </c>
      <c r="R1830" s="53" t="s">
        <v>148</v>
      </c>
      <c r="S1830" s="53">
        <v>0</v>
      </c>
      <c r="T1830" s="53">
        <v>98.2</v>
      </c>
      <c r="U1830" s="53">
        <v>79</v>
      </c>
      <c r="V1830" s="53">
        <v>36649</v>
      </c>
      <c r="W1830" s="53">
        <v>61</v>
      </c>
      <c r="X1830" s="53">
        <v>0.53200000000000003</v>
      </c>
      <c r="Y1830" s="53">
        <v>18.21</v>
      </c>
      <c r="Z1830" s="11">
        <f t="shared" si="4852"/>
        <v>7.8</v>
      </c>
      <c r="AA1830" s="11">
        <f t="shared" si="4853"/>
        <v>0</v>
      </c>
      <c r="AB1830" s="53">
        <f t="shared" si="4854"/>
        <v>0.20886769603548819</v>
      </c>
      <c r="AC1830" s="63" t="s">
        <v>204</v>
      </c>
    </row>
    <row r="1831" spans="1:46">
      <c r="A1831" s="11">
        <v>1831</v>
      </c>
      <c r="B1831" s="57">
        <v>44939</v>
      </c>
      <c r="C1831" s="54">
        <v>0.66666666666666663</v>
      </c>
      <c r="D1831" s="53">
        <v>13.2</v>
      </c>
      <c r="E1831" s="53">
        <v>13.1</v>
      </c>
      <c r="F1831" s="53">
        <v>0</v>
      </c>
      <c r="G1831" s="53">
        <v>12</v>
      </c>
      <c r="H1831" s="53">
        <v>0.02</v>
      </c>
      <c r="I1831" s="53">
        <v>0.4</v>
      </c>
      <c r="J1831" s="53" t="s">
        <v>152</v>
      </c>
      <c r="K1831" s="53">
        <v>0.4</v>
      </c>
      <c r="L1831" s="53" t="s">
        <v>152</v>
      </c>
      <c r="M1831" s="54">
        <v>0.66666666666666663</v>
      </c>
      <c r="N1831" s="53">
        <v>1.1000000000000001</v>
      </c>
      <c r="O1831" s="53" t="s">
        <v>152</v>
      </c>
      <c r="P1831" s="54">
        <v>0.66568287037037044</v>
      </c>
      <c r="Q1831" s="53">
        <v>0.6</v>
      </c>
      <c r="R1831" s="53" t="s">
        <v>152</v>
      </c>
      <c r="S1831" s="53">
        <v>0.3</v>
      </c>
      <c r="T1831" s="53">
        <v>98.5</v>
      </c>
      <c r="U1831" s="53">
        <v>100</v>
      </c>
      <c r="V1831" s="53">
        <v>50264</v>
      </c>
      <c r="W1831" s="53">
        <v>84</v>
      </c>
      <c r="X1831" s="53">
        <v>0.53200000000000003</v>
      </c>
      <c r="Y1831" s="53">
        <v>18.190000000000001</v>
      </c>
      <c r="Z1831" s="11">
        <f t="shared" si="4852"/>
        <v>12</v>
      </c>
      <c r="AA1831" s="11">
        <f t="shared" si="4853"/>
        <v>0</v>
      </c>
      <c r="AB1831" s="53">
        <f t="shared" si="4854"/>
        <v>0.20886769603548819</v>
      </c>
      <c r="AC1831" s="63" t="s">
        <v>204</v>
      </c>
      <c r="AE1831" s="11">
        <f t="shared" ref="AE1831" si="4935">SUM(F1831:F1836)</f>
        <v>0.5</v>
      </c>
      <c r="AF1831" s="11">
        <f t="shared" ref="AF1831" si="4936">AVERAGE(AB1831:AB1836)</f>
        <v>0.20954663131998277</v>
      </c>
      <c r="AG1831" s="11">
        <f t="shared" ref="AG1831" si="4937">AVERAGE(G1831:G1836)</f>
        <v>12</v>
      </c>
      <c r="AH1831" s="11" t="e">
        <f t="shared" ref="AH1831" si="4938">AVERAGE(AC1831:AC1836)</f>
        <v>#DIV/0!</v>
      </c>
      <c r="AI1831" s="11">
        <f t="shared" ref="AI1831" si="4939">AVERAGE(T1831:T1836)</f>
        <v>98.55</v>
      </c>
      <c r="AJ1831" s="11">
        <f t="shared" ref="AJ1831" si="4940">SUMIF(H1831:H1836,"&gt;0",H1831:H1836)</f>
        <v>6.4000000000000001E-2</v>
      </c>
      <c r="AK1831" s="17">
        <f t="shared" ref="AK1831" si="4941">SUM(AA1831:AA1836)/60</f>
        <v>0</v>
      </c>
      <c r="AL1831" s="17">
        <f t="shared" ref="AL1831" si="4942">SUM(V1831:V1836)</f>
        <v>167537</v>
      </c>
      <c r="AM1831" s="17">
        <f t="shared" ref="AM1831" si="4943">AVERAGE(W1831:W1836)</f>
        <v>46.5</v>
      </c>
      <c r="AN1831" s="11">
        <f t="shared" ref="AN1831" si="4944">AVERAGE(I1831:I1836)</f>
        <v>0.61666666666666659</v>
      </c>
      <c r="AO1831" s="11">
        <f t="shared" ref="AO1831" si="4945">MAX(K1831:K1836)</f>
        <v>1</v>
      </c>
      <c r="AP1831" s="13" t="str">
        <f t="shared" ref="AP1831" ca="1" si="4946">INDIRECT(ADDRESS(MATCH(AO1831,K1831:K1836,0)+A1831-1,12))</f>
        <v>E</v>
      </c>
      <c r="AQ1831" s="13">
        <f t="shared" ref="AQ1831" ca="1" si="4947">INDIRECT(ADDRESS(MATCH(AO1831,K1831:K1836,0)+A1831-1,13))</f>
        <v>0.6875</v>
      </c>
      <c r="AR1831" s="11">
        <f t="shared" ref="AR1831" si="4948">MAX(N1831:N1836)</f>
        <v>1.9</v>
      </c>
      <c r="AS1831" s="13" t="str">
        <f t="shared" ref="AS1831" ca="1" si="4949">INDIRECT(ADDRESS(MATCH(AR1831,N1831:N1836,0)+A1831-1,15))</f>
        <v>E</v>
      </c>
      <c r="AT1831" s="13">
        <f t="shared" ref="AT1831" ca="1" si="4950">INDIRECT(ADDRESS(MATCH(AR1831,N1831:N1836,0)+A1831-1,16))</f>
        <v>0.68185185185185182</v>
      </c>
    </row>
    <row r="1832" spans="1:46">
      <c r="A1832" s="11">
        <v>1832</v>
      </c>
      <c r="B1832" s="57">
        <v>44939</v>
      </c>
      <c r="C1832" s="54">
        <v>0.67361111111111116</v>
      </c>
      <c r="D1832" s="53">
        <v>13.2</v>
      </c>
      <c r="E1832" s="53">
        <v>13.1</v>
      </c>
      <c r="F1832" s="53">
        <v>0</v>
      </c>
      <c r="G1832" s="53">
        <v>12.1</v>
      </c>
      <c r="H1832" s="53">
        <v>1.7999999999999999E-2</v>
      </c>
      <c r="I1832" s="53">
        <v>0.5</v>
      </c>
      <c r="J1832" s="53" t="s">
        <v>149</v>
      </c>
      <c r="K1832" s="53">
        <v>0.5</v>
      </c>
      <c r="L1832" s="53" t="s">
        <v>149</v>
      </c>
      <c r="M1832" s="54">
        <v>0.67361111111111116</v>
      </c>
      <c r="N1832" s="53">
        <v>1.6</v>
      </c>
      <c r="O1832" s="53" t="s">
        <v>149</v>
      </c>
      <c r="P1832" s="54">
        <v>0.67287037037037034</v>
      </c>
      <c r="Q1832" s="53">
        <v>0.8</v>
      </c>
      <c r="R1832" s="53" t="s">
        <v>149</v>
      </c>
      <c r="S1832" s="53">
        <v>0.4</v>
      </c>
      <c r="T1832" s="53">
        <v>98.9</v>
      </c>
      <c r="U1832" s="53">
        <v>42</v>
      </c>
      <c r="V1832" s="53">
        <v>45541</v>
      </c>
      <c r="W1832" s="53">
        <v>76</v>
      </c>
      <c r="X1832" s="53">
        <v>0.53300000000000003</v>
      </c>
      <c r="Y1832" s="53">
        <v>18.21</v>
      </c>
      <c r="Z1832" s="11">
        <f t="shared" si="4852"/>
        <v>10.8</v>
      </c>
      <c r="AA1832" s="11">
        <f t="shared" si="4853"/>
        <v>0</v>
      </c>
      <c r="AB1832" s="53">
        <f t="shared" si="4854"/>
        <v>0.20937643669463898</v>
      </c>
      <c r="AC1832" s="63" t="s">
        <v>204</v>
      </c>
    </row>
    <row r="1833" spans="1:46">
      <c r="A1833" s="11">
        <v>1833</v>
      </c>
      <c r="B1833" s="57">
        <v>44939</v>
      </c>
      <c r="C1833" s="54">
        <v>0.68055555555555547</v>
      </c>
      <c r="D1833" s="53">
        <v>13.1</v>
      </c>
      <c r="E1833" s="53">
        <v>13.1</v>
      </c>
      <c r="F1833" s="53">
        <v>0.5</v>
      </c>
      <c r="G1833" s="53">
        <v>12</v>
      </c>
      <c r="H1833" s="53">
        <v>8.9999999999999993E-3</v>
      </c>
      <c r="I1833" s="53">
        <v>0.6</v>
      </c>
      <c r="J1833" s="53" t="s">
        <v>148</v>
      </c>
      <c r="K1833" s="53">
        <v>0.8</v>
      </c>
      <c r="L1833" s="53" t="s">
        <v>149</v>
      </c>
      <c r="M1833" s="54">
        <v>0.67668981481481483</v>
      </c>
      <c r="N1833" s="53">
        <v>1.5</v>
      </c>
      <c r="O1833" s="53" t="s">
        <v>149</v>
      </c>
      <c r="P1833" s="54">
        <v>0.67424768518518519</v>
      </c>
      <c r="Q1833" s="53">
        <v>0.6</v>
      </c>
      <c r="R1833" s="53" t="s">
        <v>150</v>
      </c>
      <c r="S1833" s="53">
        <v>0.4</v>
      </c>
      <c r="T1833" s="53">
        <v>99</v>
      </c>
      <c r="U1833" s="53">
        <v>44</v>
      </c>
      <c r="V1833" s="53">
        <v>26042</v>
      </c>
      <c r="W1833" s="53">
        <v>43</v>
      </c>
      <c r="X1833" s="53">
        <v>0.53300000000000003</v>
      </c>
      <c r="Y1833" s="53">
        <v>18.170000000000002</v>
      </c>
      <c r="Z1833" s="11">
        <f t="shared" si="4852"/>
        <v>5.4</v>
      </c>
      <c r="AA1833" s="11">
        <f t="shared" si="4853"/>
        <v>0</v>
      </c>
      <c r="AB1833" s="53">
        <f t="shared" si="4854"/>
        <v>0.20937643669463898</v>
      </c>
      <c r="AC1833" s="63" t="s">
        <v>204</v>
      </c>
    </row>
    <row r="1834" spans="1:46">
      <c r="A1834" s="11">
        <v>1834</v>
      </c>
      <c r="B1834" s="57">
        <v>44939</v>
      </c>
      <c r="C1834" s="54">
        <v>0.6875</v>
      </c>
      <c r="D1834" s="53">
        <v>13</v>
      </c>
      <c r="E1834" s="53">
        <v>13</v>
      </c>
      <c r="F1834" s="53">
        <v>0</v>
      </c>
      <c r="G1834" s="53">
        <v>11.9</v>
      </c>
      <c r="H1834" s="53">
        <v>8.9999999999999993E-3</v>
      </c>
      <c r="I1834" s="53">
        <v>1</v>
      </c>
      <c r="J1834" s="53" t="s">
        <v>152</v>
      </c>
      <c r="K1834" s="53">
        <v>1</v>
      </c>
      <c r="L1834" s="53" t="s">
        <v>152</v>
      </c>
      <c r="M1834" s="54">
        <v>0.6875</v>
      </c>
      <c r="N1834" s="53">
        <v>1.9</v>
      </c>
      <c r="O1834" s="53" t="s">
        <v>152</v>
      </c>
      <c r="P1834" s="54">
        <v>0.68185185185185182</v>
      </c>
      <c r="Q1834" s="53">
        <v>1</v>
      </c>
      <c r="R1834" s="53" t="s">
        <v>152</v>
      </c>
      <c r="S1834" s="53">
        <v>0.4</v>
      </c>
      <c r="T1834" s="53">
        <v>98.9</v>
      </c>
      <c r="U1834" s="53">
        <v>36</v>
      </c>
      <c r="V1834" s="53">
        <v>23051</v>
      </c>
      <c r="W1834" s="53">
        <v>38</v>
      </c>
      <c r="X1834" s="53">
        <v>0.53300000000000003</v>
      </c>
      <c r="Y1834" s="53">
        <v>18.190000000000001</v>
      </c>
      <c r="Z1834" s="11">
        <f t="shared" si="4852"/>
        <v>5.4</v>
      </c>
      <c r="AA1834" s="11">
        <f t="shared" si="4853"/>
        <v>0</v>
      </c>
      <c r="AB1834" s="53">
        <f t="shared" si="4854"/>
        <v>0.20937643669463898</v>
      </c>
      <c r="AC1834" s="63" t="s">
        <v>204</v>
      </c>
    </row>
    <row r="1835" spans="1:46">
      <c r="A1835" s="11">
        <v>1835</v>
      </c>
      <c r="B1835" s="57">
        <v>44939</v>
      </c>
      <c r="C1835" s="54">
        <v>0.69444444444444453</v>
      </c>
      <c r="D1835" s="53">
        <v>12.9</v>
      </c>
      <c r="E1835" s="53">
        <v>13</v>
      </c>
      <c r="F1835" s="53">
        <v>0</v>
      </c>
      <c r="G1835" s="53">
        <v>12</v>
      </c>
      <c r="H1835" s="53">
        <v>6.0000000000000001E-3</v>
      </c>
      <c r="I1835" s="53">
        <v>0.9</v>
      </c>
      <c r="J1835" s="53" t="s">
        <v>152</v>
      </c>
      <c r="K1835" s="53">
        <v>1</v>
      </c>
      <c r="L1835" s="53" t="s">
        <v>152</v>
      </c>
      <c r="M1835" s="54">
        <v>0.68870370370370371</v>
      </c>
      <c r="N1835" s="53">
        <v>1.9</v>
      </c>
      <c r="O1835" s="53" t="s">
        <v>150</v>
      </c>
      <c r="P1835" s="54">
        <v>0.69090277777777775</v>
      </c>
      <c r="Q1835" s="53">
        <v>0.8</v>
      </c>
      <c r="R1835" s="53" t="s">
        <v>150</v>
      </c>
      <c r="S1835" s="53">
        <v>0.3</v>
      </c>
      <c r="T1835" s="53">
        <v>98.2</v>
      </c>
      <c r="U1835" s="53">
        <v>18</v>
      </c>
      <c r="V1835" s="53">
        <v>15734</v>
      </c>
      <c r="W1835" s="53">
        <v>26</v>
      </c>
      <c r="X1835" s="53">
        <v>0.53400000000000003</v>
      </c>
      <c r="Y1835" s="53">
        <v>18.16</v>
      </c>
      <c r="Z1835" s="11">
        <f t="shared" si="4852"/>
        <v>3.6000000000000005</v>
      </c>
      <c r="AA1835" s="11">
        <f t="shared" si="4853"/>
        <v>0</v>
      </c>
      <c r="AB1835" s="53">
        <f t="shared" si="4854"/>
        <v>0.20988609922917659</v>
      </c>
      <c r="AC1835" s="63" t="s">
        <v>204</v>
      </c>
    </row>
    <row r="1836" spans="1:46">
      <c r="A1836" s="11">
        <v>1836</v>
      </c>
      <c r="B1836" s="57">
        <v>44939</v>
      </c>
      <c r="C1836" s="54">
        <v>0.70138888888888884</v>
      </c>
      <c r="D1836" s="53">
        <v>12.8</v>
      </c>
      <c r="E1836" s="53">
        <v>12.9</v>
      </c>
      <c r="F1836" s="53">
        <v>0</v>
      </c>
      <c r="G1836" s="53">
        <v>12</v>
      </c>
      <c r="H1836" s="53">
        <v>2E-3</v>
      </c>
      <c r="I1836" s="53">
        <v>0.3</v>
      </c>
      <c r="J1836" s="53" t="s">
        <v>159</v>
      </c>
      <c r="K1836" s="53">
        <v>0.9</v>
      </c>
      <c r="L1836" s="53" t="s">
        <v>150</v>
      </c>
      <c r="M1836" s="54">
        <v>0.69502314814814825</v>
      </c>
      <c r="N1836" s="53">
        <v>1.2</v>
      </c>
      <c r="O1836" s="53" t="s">
        <v>151</v>
      </c>
      <c r="P1836" s="54">
        <v>0.6947106481481482</v>
      </c>
      <c r="Q1836" s="53">
        <v>0</v>
      </c>
      <c r="R1836" s="53" t="s">
        <v>153</v>
      </c>
      <c r="S1836" s="53">
        <v>0.3</v>
      </c>
      <c r="T1836" s="53">
        <v>97.8</v>
      </c>
      <c r="U1836" s="53">
        <v>8</v>
      </c>
      <c r="V1836" s="53">
        <v>6905</v>
      </c>
      <c r="W1836" s="53">
        <v>12</v>
      </c>
      <c r="X1836" s="53">
        <v>0.53500000000000003</v>
      </c>
      <c r="Y1836" s="53">
        <v>18.12</v>
      </c>
      <c r="Z1836" s="11">
        <f t="shared" si="4852"/>
        <v>1.2000000000000002</v>
      </c>
      <c r="AA1836" s="11">
        <f t="shared" si="4853"/>
        <v>0</v>
      </c>
      <c r="AB1836" s="53">
        <f t="shared" si="4854"/>
        <v>0.21039668257131477</v>
      </c>
      <c r="AC1836" s="63" t="s">
        <v>204</v>
      </c>
    </row>
    <row r="1837" spans="1:46">
      <c r="A1837" s="11">
        <v>1837</v>
      </c>
      <c r="B1837" s="57">
        <v>44939</v>
      </c>
      <c r="C1837" s="54">
        <v>0.70833333333333337</v>
      </c>
      <c r="D1837" s="53">
        <v>12.7</v>
      </c>
      <c r="E1837" s="53">
        <v>13</v>
      </c>
      <c r="F1837" s="53">
        <v>0</v>
      </c>
      <c r="G1837" s="53">
        <v>11.9</v>
      </c>
      <c r="H1837" s="53">
        <v>1E-3</v>
      </c>
      <c r="I1837" s="53">
        <v>0.2</v>
      </c>
      <c r="J1837" s="53" t="s">
        <v>156</v>
      </c>
      <c r="K1837" s="53">
        <v>0.3</v>
      </c>
      <c r="L1837" s="53" t="s">
        <v>159</v>
      </c>
      <c r="M1837" s="54">
        <v>0.70140046296296299</v>
      </c>
      <c r="N1837" s="53">
        <v>0.8</v>
      </c>
      <c r="O1837" s="53" t="s">
        <v>154</v>
      </c>
      <c r="P1837" s="54">
        <v>0.70561342592592602</v>
      </c>
      <c r="Q1837" s="53">
        <v>0.6</v>
      </c>
      <c r="R1837" s="53" t="s">
        <v>158</v>
      </c>
      <c r="S1837" s="53">
        <v>0.3</v>
      </c>
      <c r="T1837" s="53">
        <v>98.6</v>
      </c>
      <c r="U1837" s="53">
        <v>4</v>
      </c>
      <c r="V1837" s="53">
        <v>3677</v>
      </c>
      <c r="W1837" s="53">
        <v>6</v>
      </c>
      <c r="X1837" s="53">
        <v>0.53600000000000003</v>
      </c>
      <c r="Y1837" s="53">
        <v>18.12</v>
      </c>
      <c r="Z1837" s="11">
        <f t="shared" si="4852"/>
        <v>0.60000000000000009</v>
      </c>
      <c r="AA1837" s="11">
        <f t="shared" si="4853"/>
        <v>0</v>
      </c>
      <c r="AB1837" s="53">
        <f t="shared" si="4854"/>
        <v>0.21090818559895624</v>
      </c>
      <c r="AC1837" s="63" t="s">
        <v>204</v>
      </c>
      <c r="AE1837" s="11">
        <f t="shared" ref="AE1837" si="4951">SUM(F1837:F1842)</f>
        <v>0.5</v>
      </c>
      <c r="AF1837" s="11">
        <f t="shared" ref="AF1837" si="4952">AVERAGE(AB1837:AB1842)</f>
        <v>0.21167788763771758</v>
      </c>
      <c r="AG1837" s="11">
        <f t="shared" ref="AG1837" si="4953">AVERAGE(G1837:G1842)</f>
        <v>11.866666666666667</v>
      </c>
      <c r="AH1837" s="11" t="e">
        <f t="shared" ref="AH1837" si="4954">AVERAGE(AC1837:AC1842)</f>
        <v>#DIV/0!</v>
      </c>
      <c r="AI1837" s="11">
        <f t="shared" ref="AI1837" si="4955">AVERAGE(T1837:T1842)</f>
        <v>99.483333333333334</v>
      </c>
      <c r="AJ1837" s="11">
        <f t="shared" ref="AJ1837" si="4956">SUMIF(H1837:H1842,"&gt;0",H1837:H1842)</f>
        <v>1E-3</v>
      </c>
      <c r="AK1837" s="17">
        <f t="shared" ref="AK1837" si="4957">SUM(AA1837:AA1842)/60</f>
        <v>0</v>
      </c>
      <c r="AL1837" s="17">
        <f t="shared" ref="AL1837" si="4958">SUM(V1837:V1842)</f>
        <v>6798</v>
      </c>
      <c r="AM1837" s="17">
        <f t="shared" ref="AM1837" si="4959">AVERAGE(W1837:W1842)</f>
        <v>1.8333333333333333</v>
      </c>
      <c r="AN1837" s="11">
        <f t="shared" ref="AN1837" si="4960">AVERAGE(I1837:I1842)</f>
        <v>1.05</v>
      </c>
      <c r="AO1837" s="11">
        <f t="shared" ref="AO1837" si="4961">MAX(K1837:K1842)</f>
        <v>2.2000000000000002</v>
      </c>
      <c r="AP1837" s="13" t="str">
        <f t="shared" ref="AP1837" ca="1" si="4962">INDIRECT(ADDRESS(MATCH(AO1837,K1837:K1842,0)+A1837-1,12))</f>
        <v>NW</v>
      </c>
      <c r="AQ1837" s="13">
        <f t="shared" ref="AQ1837" ca="1" si="4963">INDIRECT(ADDRESS(MATCH(AO1837,K1837:K1842,0)+A1837-1,13))</f>
        <v>0.72692129629629632</v>
      </c>
      <c r="AR1837" s="11">
        <f t="shared" ref="AR1837" si="4964">MAX(N1837:N1842)</f>
        <v>3.4</v>
      </c>
      <c r="AS1837" s="13" t="str">
        <f t="shared" ref="AS1837" ca="1" si="4965">INDIRECT(ADDRESS(MATCH(AR1837,N1837:N1842,0)+A1837-1,15))</f>
        <v>NW</v>
      </c>
      <c r="AT1837" s="13">
        <f t="shared" ref="AT1837" ca="1" si="4966">INDIRECT(ADDRESS(MATCH(AR1837,N1837:N1842,0)+A1837-1,16))</f>
        <v>0.72598379629629628</v>
      </c>
    </row>
    <row r="1838" spans="1:46">
      <c r="A1838" s="11">
        <v>1838</v>
      </c>
      <c r="B1838" s="57">
        <v>44939</v>
      </c>
      <c r="C1838" s="54">
        <v>0.71527777777777779</v>
      </c>
      <c r="D1838" s="53">
        <v>12.6</v>
      </c>
      <c r="E1838" s="53">
        <v>12.9</v>
      </c>
      <c r="F1838" s="53">
        <v>0</v>
      </c>
      <c r="G1838" s="53">
        <v>11.8</v>
      </c>
      <c r="H1838" s="53">
        <v>0</v>
      </c>
      <c r="I1838" s="53">
        <v>0.6</v>
      </c>
      <c r="J1838" s="53" t="s">
        <v>160</v>
      </c>
      <c r="K1838" s="53">
        <v>0.6</v>
      </c>
      <c r="L1838" s="53" t="s">
        <v>160</v>
      </c>
      <c r="M1838" s="54">
        <v>0.71527777777777779</v>
      </c>
      <c r="N1838" s="53">
        <v>1.7</v>
      </c>
      <c r="O1838" s="53" t="s">
        <v>159</v>
      </c>
      <c r="P1838" s="54">
        <v>0.71468750000000003</v>
      </c>
      <c r="Q1838" s="53">
        <v>1.3</v>
      </c>
      <c r="R1838" s="53" t="s">
        <v>150</v>
      </c>
      <c r="S1838" s="53">
        <v>0.4</v>
      </c>
      <c r="T1838" s="53">
        <v>99.1</v>
      </c>
      <c r="U1838" s="53">
        <v>3</v>
      </c>
      <c r="V1838" s="53">
        <v>1930</v>
      </c>
      <c r="W1838" s="53">
        <v>3</v>
      </c>
      <c r="X1838" s="53">
        <v>0.53600000000000003</v>
      </c>
      <c r="Y1838" s="53">
        <v>18.100000000000001</v>
      </c>
      <c r="Z1838" s="11">
        <f t="shared" si="4852"/>
        <v>0</v>
      </c>
      <c r="AA1838" s="11">
        <f t="shared" si="4853"/>
        <v>0</v>
      </c>
      <c r="AB1838" s="53">
        <f t="shared" si="4854"/>
        <v>0.21090818559895624</v>
      </c>
      <c r="AC1838" s="63" t="s">
        <v>204</v>
      </c>
    </row>
    <row r="1839" spans="1:46">
      <c r="A1839" s="11">
        <v>1839</v>
      </c>
      <c r="B1839" s="57">
        <v>44939</v>
      </c>
      <c r="C1839" s="54">
        <v>0.72222222222222221</v>
      </c>
      <c r="D1839" s="53">
        <v>12.6</v>
      </c>
      <c r="E1839" s="53">
        <v>12.9</v>
      </c>
      <c r="F1839" s="53">
        <v>0</v>
      </c>
      <c r="G1839" s="53">
        <v>11.9</v>
      </c>
      <c r="H1839" s="53">
        <v>0</v>
      </c>
      <c r="I1839" s="53">
        <v>1</v>
      </c>
      <c r="J1839" s="53" t="s">
        <v>147</v>
      </c>
      <c r="K1839" s="53">
        <v>1</v>
      </c>
      <c r="L1839" s="53" t="s">
        <v>147</v>
      </c>
      <c r="M1839" s="54">
        <v>0.72222222222222221</v>
      </c>
      <c r="N1839" s="53">
        <v>2.1</v>
      </c>
      <c r="O1839" s="53" t="s">
        <v>155</v>
      </c>
      <c r="P1839" s="54">
        <v>0.72222222222222221</v>
      </c>
      <c r="Q1839" s="53">
        <v>2.1</v>
      </c>
      <c r="R1839" s="53" t="s">
        <v>155</v>
      </c>
      <c r="S1839" s="53">
        <v>0.6</v>
      </c>
      <c r="T1839" s="53">
        <v>99.6</v>
      </c>
      <c r="U1839" s="53">
        <v>1</v>
      </c>
      <c r="V1839" s="53">
        <v>906</v>
      </c>
      <c r="W1839" s="53">
        <v>2</v>
      </c>
      <c r="X1839" s="53">
        <v>0.53700000000000003</v>
      </c>
      <c r="Y1839" s="53">
        <v>18.14</v>
      </c>
      <c r="Z1839" s="11">
        <f t="shared" si="4852"/>
        <v>0</v>
      </c>
      <c r="AA1839" s="11">
        <f t="shared" si="4853"/>
        <v>0</v>
      </c>
      <c r="AB1839" s="53">
        <f t="shared" si="4854"/>
        <v>0.21142060713616698</v>
      </c>
      <c r="AC1839" s="63" t="s">
        <v>204</v>
      </c>
    </row>
    <row r="1840" spans="1:46">
      <c r="A1840" s="11">
        <v>1840</v>
      </c>
      <c r="B1840" s="57">
        <v>44939</v>
      </c>
      <c r="C1840" s="54">
        <v>0.72916666666666663</v>
      </c>
      <c r="D1840" s="53">
        <v>12.5</v>
      </c>
      <c r="E1840" s="53">
        <v>12.9</v>
      </c>
      <c r="F1840" s="53">
        <v>0.5</v>
      </c>
      <c r="G1840" s="53">
        <v>11.9</v>
      </c>
      <c r="H1840" s="53">
        <v>0</v>
      </c>
      <c r="I1840" s="53">
        <v>1.8</v>
      </c>
      <c r="J1840" s="53" t="s">
        <v>157</v>
      </c>
      <c r="K1840" s="53">
        <v>2.2000000000000002</v>
      </c>
      <c r="L1840" s="53" t="s">
        <v>155</v>
      </c>
      <c r="M1840" s="54">
        <v>0.72692129629629632</v>
      </c>
      <c r="N1840" s="53">
        <v>3.4</v>
      </c>
      <c r="O1840" s="53" t="s">
        <v>155</v>
      </c>
      <c r="P1840" s="54">
        <v>0.72598379629629628</v>
      </c>
      <c r="Q1840" s="53">
        <v>0.7</v>
      </c>
      <c r="R1840" s="53" t="s">
        <v>148</v>
      </c>
      <c r="S1840" s="53">
        <v>1</v>
      </c>
      <c r="T1840" s="53">
        <v>100</v>
      </c>
      <c r="U1840" s="53">
        <v>0</v>
      </c>
      <c r="V1840" s="53">
        <v>153</v>
      </c>
      <c r="W1840" s="53">
        <v>0</v>
      </c>
      <c r="X1840" s="53">
        <v>0.53800000000000003</v>
      </c>
      <c r="Y1840" s="53">
        <v>18.14</v>
      </c>
      <c r="Z1840" s="11">
        <f t="shared" si="4852"/>
        <v>0</v>
      </c>
      <c r="AA1840" s="11">
        <f t="shared" si="4853"/>
        <v>0</v>
      </c>
      <c r="AB1840" s="53">
        <f t="shared" si="4854"/>
        <v>0.21193394595365989</v>
      </c>
      <c r="AC1840" s="63" t="s">
        <v>204</v>
      </c>
    </row>
    <row r="1841" spans="1:46">
      <c r="A1841" s="11">
        <v>1841</v>
      </c>
      <c r="B1841" s="57">
        <v>44939</v>
      </c>
      <c r="C1841" s="54">
        <v>0.73611111111111116</v>
      </c>
      <c r="D1841" s="53">
        <v>12.4</v>
      </c>
      <c r="E1841" s="53">
        <v>12.9</v>
      </c>
      <c r="F1841" s="53">
        <v>0</v>
      </c>
      <c r="G1841" s="53">
        <v>11.8</v>
      </c>
      <c r="H1841" s="53">
        <v>0</v>
      </c>
      <c r="I1841" s="53">
        <v>1</v>
      </c>
      <c r="J1841" s="53" t="s">
        <v>152</v>
      </c>
      <c r="K1841" s="53">
        <v>1.8</v>
      </c>
      <c r="L1841" s="53" t="s">
        <v>157</v>
      </c>
      <c r="M1841" s="54">
        <v>0.72917824074074078</v>
      </c>
      <c r="N1841" s="53">
        <v>2.1</v>
      </c>
      <c r="O1841" s="53" t="s">
        <v>150</v>
      </c>
      <c r="P1841" s="54">
        <v>0.73317129629629629</v>
      </c>
      <c r="Q1841" s="53">
        <v>1.2</v>
      </c>
      <c r="R1841" s="53" t="s">
        <v>151</v>
      </c>
      <c r="S1841" s="53">
        <v>0.5</v>
      </c>
      <c r="T1841" s="53">
        <v>99.9</v>
      </c>
      <c r="U1841" s="53">
        <v>0</v>
      </c>
      <c r="V1841" s="53">
        <v>58</v>
      </c>
      <c r="W1841" s="53">
        <v>0</v>
      </c>
      <c r="X1841" s="53">
        <v>0.53900000000000003</v>
      </c>
      <c r="Y1841" s="53">
        <v>18.11</v>
      </c>
      <c r="Z1841" s="11">
        <f t="shared" si="4852"/>
        <v>0</v>
      </c>
      <c r="AA1841" s="11">
        <f t="shared" si="4853"/>
        <v>0</v>
      </c>
      <c r="AB1841" s="53">
        <f t="shared" si="4854"/>
        <v>0.21244820076928317</v>
      </c>
      <c r="AC1841" s="63" t="s">
        <v>204</v>
      </c>
    </row>
    <row r="1842" spans="1:46">
      <c r="A1842" s="11">
        <v>1842</v>
      </c>
      <c r="B1842" s="57">
        <v>44939</v>
      </c>
      <c r="C1842" s="54">
        <v>0.74305555555555547</v>
      </c>
      <c r="D1842" s="53">
        <v>12.4</v>
      </c>
      <c r="E1842" s="53">
        <v>12.9</v>
      </c>
      <c r="F1842" s="53">
        <v>0</v>
      </c>
      <c r="G1842" s="53">
        <v>11.9</v>
      </c>
      <c r="H1842" s="53">
        <v>0</v>
      </c>
      <c r="I1842" s="53">
        <v>1.7</v>
      </c>
      <c r="J1842" s="53" t="s">
        <v>150</v>
      </c>
      <c r="K1842" s="53">
        <v>1.7</v>
      </c>
      <c r="L1842" s="53" t="s">
        <v>150</v>
      </c>
      <c r="M1842" s="54">
        <v>0.74305555555555547</v>
      </c>
      <c r="N1842" s="53">
        <v>2.7</v>
      </c>
      <c r="O1842" s="53" t="s">
        <v>152</v>
      </c>
      <c r="P1842" s="54">
        <v>0.73922453703703705</v>
      </c>
      <c r="Q1842" s="53">
        <v>2</v>
      </c>
      <c r="R1842" s="53" t="s">
        <v>152</v>
      </c>
      <c r="S1842" s="53">
        <v>0.4</v>
      </c>
      <c r="T1842" s="53">
        <v>99.7</v>
      </c>
      <c r="U1842" s="53">
        <v>0</v>
      </c>
      <c r="V1842" s="53">
        <v>74</v>
      </c>
      <c r="W1842" s="53">
        <v>0</v>
      </c>
      <c r="X1842" s="53">
        <v>0.53900000000000003</v>
      </c>
      <c r="Y1842" s="53">
        <v>18.12</v>
      </c>
      <c r="Z1842" s="11">
        <f t="shared" si="4852"/>
        <v>0</v>
      </c>
      <c r="AA1842" s="11">
        <f t="shared" si="4853"/>
        <v>0</v>
      </c>
      <c r="AB1842" s="53">
        <f t="shared" si="4854"/>
        <v>0.21244820076928317</v>
      </c>
      <c r="AC1842" s="63" t="s">
        <v>204</v>
      </c>
    </row>
    <row r="1843" spans="1:46">
      <c r="A1843" s="11">
        <v>1843</v>
      </c>
      <c r="B1843" s="57">
        <v>44939</v>
      </c>
      <c r="C1843" s="54">
        <v>0.75</v>
      </c>
      <c r="D1843" s="53">
        <v>12.3</v>
      </c>
      <c r="E1843" s="53">
        <v>12.9</v>
      </c>
      <c r="F1843" s="53">
        <v>0</v>
      </c>
      <c r="G1843" s="53">
        <v>11.8</v>
      </c>
      <c r="H1843" s="53">
        <v>0</v>
      </c>
      <c r="I1843" s="53">
        <v>0.9</v>
      </c>
      <c r="J1843" s="53" t="s">
        <v>152</v>
      </c>
      <c r="K1843" s="53">
        <v>1.7</v>
      </c>
      <c r="L1843" s="53" t="s">
        <v>150</v>
      </c>
      <c r="M1843" s="54">
        <v>0.74356481481481485</v>
      </c>
      <c r="N1843" s="53">
        <v>1.8</v>
      </c>
      <c r="O1843" s="53" t="s">
        <v>150</v>
      </c>
      <c r="P1843" s="54">
        <v>0.74344907407407401</v>
      </c>
      <c r="Q1843" s="53">
        <v>0</v>
      </c>
      <c r="R1843" s="53" t="s">
        <v>152</v>
      </c>
      <c r="S1843" s="53">
        <v>0.5</v>
      </c>
      <c r="T1843" s="53">
        <v>99.7</v>
      </c>
      <c r="U1843" s="53">
        <v>0</v>
      </c>
      <c r="V1843" s="53">
        <v>66</v>
      </c>
      <c r="W1843" s="53">
        <v>0</v>
      </c>
      <c r="X1843" s="53">
        <v>0.54</v>
      </c>
      <c r="Y1843" s="53">
        <v>18.11</v>
      </c>
      <c r="Z1843" s="11">
        <f t="shared" si="4852"/>
        <v>0</v>
      </c>
      <c r="AA1843" s="11">
        <f t="shared" si="4853"/>
        <v>0</v>
      </c>
      <c r="AB1843" s="53">
        <f t="shared" si="4854"/>
        <v>0.21296337024851208</v>
      </c>
      <c r="AC1843" s="63" t="s">
        <v>204</v>
      </c>
      <c r="AE1843" s="11">
        <f t="shared" ref="AE1843" si="4967">SUM(F1843:F1848)</f>
        <v>0.5</v>
      </c>
      <c r="AF1843" s="11">
        <f t="shared" ref="AF1843" si="4968">AVERAGE(AB1843:AB1848)</f>
        <v>0.21330757739271125</v>
      </c>
      <c r="AG1843" s="11">
        <f t="shared" ref="AG1843" si="4969">AVERAGE(G1843:G1848)</f>
        <v>11.833333333333334</v>
      </c>
      <c r="AH1843" s="11" t="e">
        <f t="shared" ref="AH1843" si="4970">AVERAGE(AC1843:AC1848)</f>
        <v>#DIV/0!</v>
      </c>
      <c r="AI1843" s="11">
        <f t="shared" ref="AI1843" si="4971">AVERAGE(T1843:T1848)</f>
        <v>99.38333333333334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404</v>
      </c>
      <c r="AM1843" s="17">
        <f t="shared" ref="AM1843" si="4975">AVERAGE(W1843:W1848)</f>
        <v>0</v>
      </c>
      <c r="AN1843" s="11">
        <f t="shared" ref="AN1843" si="4976">AVERAGE(I1843:I1848)</f>
        <v>1.05</v>
      </c>
      <c r="AO1843" s="11">
        <f t="shared" ref="AO1843" si="4977">MAX(K1843:K1848)</f>
        <v>1.7</v>
      </c>
      <c r="AP1843" s="13" t="str">
        <f t="shared" ref="AP1843" ca="1" si="4978">INDIRECT(ADDRESS(MATCH(AO1843,K1843:K1848,0)+A1843-1,12))</f>
        <v>ESE</v>
      </c>
      <c r="AQ1843" s="13">
        <f t="shared" ref="AQ1843" ca="1" si="4979">INDIRECT(ADDRESS(MATCH(AO1843,K1843:K1848,0)+A1843-1,13))</f>
        <v>0.74356481481481485</v>
      </c>
      <c r="AR1843" s="11">
        <f t="shared" ref="AR1843" si="4980">MAX(N1843:N1848)</f>
        <v>2.9</v>
      </c>
      <c r="AS1843" s="13" t="str">
        <f t="shared" ref="AS1843" ca="1" si="4981">INDIRECT(ADDRESS(MATCH(AR1843,N1843:N1848,0)+A1843-1,15))</f>
        <v>E</v>
      </c>
      <c r="AT1843" s="13">
        <f t="shared" ref="AT1843" ca="1" si="4982">INDIRECT(ADDRESS(MATCH(AR1843,N1843:N1848,0)+A1843-1,16))</f>
        <v>0.76187499999999997</v>
      </c>
    </row>
    <row r="1844" spans="1:46">
      <c r="A1844" s="11">
        <v>1844</v>
      </c>
      <c r="B1844" s="57">
        <v>44939</v>
      </c>
      <c r="C1844" s="54">
        <v>0.75694444444444453</v>
      </c>
      <c r="D1844" s="53">
        <v>12.3</v>
      </c>
      <c r="E1844" s="53">
        <v>12.9</v>
      </c>
      <c r="F1844" s="53">
        <v>0</v>
      </c>
      <c r="G1844" s="53">
        <v>11.7</v>
      </c>
      <c r="H1844" s="53">
        <v>0</v>
      </c>
      <c r="I1844" s="53">
        <v>1.1000000000000001</v>
      </c>
      <c r="J1844" s="53" t="s">
        <v>157</v>
      </c>
      <c r="K1844" s="53">
        <v>1.1000000000000001</v>
      </c>
      <c r="L1844" s="53" t="s">
        <v>157</v>
      </c>
      <c r="M1844" s="54">
        <v>0.75694444444444453</v>
      </c>
      <c r="N1844" s="53">
        <v>2.4</v>
      </c>
      <c r="O1844" s="53" t="s">
        <v>162</v>
      </c>
      <c r="P1844" s="54">
        <v>0.75690972222222219</v>
      </c>
      <c r="Q1844" s="53">
        <v>2.4</v>
      </c>
      <c r="R1844" s="53" t="s">
        <v>162</v>
      </c>
      <c r="S1844" s="53">
        <v>0.4</v>
      </c>
      <c r="T1844" s="53">
        <v>100</v>
      </c>
      <c r="U1844" s="53">
        <v>0</v>
      </c>
      <c r="V1844" s="53">
        <v>61</v>
      </c>
      <c r="W1844" s="53">
        <v>0</v>
      </c>
      <c r="X1844" s="53">
        <v>0.54</v>
      </c>
      <c r="Y1844" s="53">
        <v>18.11</v>
      </c>
      <c r="Z1844" s="11">
        <f t="shared" si="4852"/>
        <v>0</v>
      </c>
      <c r="AA1844" s="11">
        <f t="shared" si="4853"/>
        <v>0</v>
      </c>
      <c r="AB1844" s="53">
        <f t="shared" si="4854"/>
        <v>0.21296337024851208</v>
      </c>
      <c r="AC1844" s="63" t="s">
        <v>204</v>
      </c>
    </row>
    <row r="1845" spans="1:46">
      <c r="A1845" s="11">
        <v>1845</v>
      </c>
      <c r="B1845" s="57">
        <v>44939</v>
      </c>
      <c r="C1845" s="54">
        <v>0.76388888888888884</v>
      </c>
      <c r="D1845" s="53">
        <v>12.2</v>
      </c>
      <c r="E1845" s="53">
        <v>12.9</v>
      </c>
      <c r="F1845" s="53">
        <v>0</v>
      </c>
      <c r="G1845" s="53">
        <v>11.8</v>
      </c>
      <c r="H1845" s="53">
        <v>0</v>
      </c>
      <c r="I1845" s="53">
        <v>1.3</v>
      </c>
      <c r="J1845" s="53" t="s">
        <v>148</v>
      </c>
      <c r="K1845" s="53">
        <v>1.4</v>
      </c>
      <c r="L1845" s="53" t="s">
        <v>148</v>
      </c>
      <c r="M1845" s="54">
        <v>0.76312500000000005</v>
      </c>
      <c r="N1845" s="53">
        <v>2.9</v>
      </c>
      <c r="O1845" s="53" t="s">
        <v>152</v>
      </c>
      <c r="P1845" s="54">
        <v>0.76187499999999997</v>
      </c>
      <c r="Q1845" s="53">
        <v>1.6</v>
      </c>
      <c r="R1845" s="53" t="s">
        <v>148</v>
      </c>
      <c r="S1845" s="53">
        <v>0.5</v>
      </c>
      <c r="T1845" s="53">
        <v>99.9</v>
      </c>
      <c r="U1845" s="53">
        <v>0</v>
      </c>
      <c r="V1845" s="53">
        <v>62</v>
      </c>
      <c r="W1845" s="53">
        <v>0</v>
      </c>
      <c r="X1845" s="53">
        <v>0.54</v>
      </c>
      <c r="Y1845" s="53">
        <v>18.100000000000001</v>
      </c>
      <c r="Z1845" s="11">
        <f t="shared" si="4852"/>
        <v>0</v>
      </c>
      <c r="AA1845" s="11">
        <f t="shared" si="4853"/>
        <v>0</v>
      </c>
      <c r="AB1845" s="53">
        <f t="shared" si="4854"/>
        <v>0.21296337024851208</v>
      </c>
      <c r="AC1845" s="63" t="s">
        <v>204</v>
      </c>
    </row>
    <row r="1846" spans="1:46">
      <c r="A1846" s="11">
        <v>1846</v>
      </c>
      <c r="B1846" s="57">
        <v>44939</v>
      </c>
      <c r="C1846" s="54">
        <v>0.77083333333333337</v>
      </c>
      <c r="D1846" s="53">
        <v>12.2</v>
      </c>
      <c r="E1846" s="53">
        <v>12.9</v>
      </c>
      <c r="F1846" s="53">
        <v>0</v>
      </c>
      <c r="G1846" s="53">
        <v>11.9</v>
      </c>
      <c r="H1846" s="53">
        <v>0</v>
      </c>
      <c r="I1846" s="53">
        <v>1.3</v>
      </c>
      <c r="J1846" s="53" t="s">
        <v>152</v>
      </c>
      <c r="K1846" s="53">
        <v>1.4</v>
      </c>
      <c r="L1846" s="53" t="s">
        <v>152</v>
      </c>
      <c r="M1846" s="54">
        <v>0.76598379629629632</v>
      </c>
      <c r="N1846" s="53">
        <v>2.5</v>
      </c>
      <c r="O1846" s="53" t="s">
        <v>152</v>
      </c>
      <c r="P1846" s="54">
        <v>0.76578703703703699</v>
      </c>
      <c r="Q1846" s="53">
        <v>1.2</v>
      </c>
      <c r="R1846" s="53" t="s">
        <v>152</v>
      </c>
      <c r="S1846" s="53">
        <v>0.4</v>
      </c>
      <c r="T1846" s="53">
        <v>99.3</v>
      </c>
      <c r="U1846" s="53">
        <v>0</v>
      </c>
      <c r="V1846" s="53">
        <v>56</v>
      </c>
      <c r="W1846" s="53">
        <v>0</v>
      </c>
      <c r="X1846" s="53">
        <v>0.54100000000000004</v>
      </c>
      <c r="Y1846" s="53">
        <v>18.079999999999998</v>
      </c>
      <c r="Z1846" s="11">
        <f t="shared" si="4852"/>
        <v>0</v>
      </c>
      <c r="AA1846" s="11">
        <f t="shared" si="4853"/>
        <v>0</v>
      </c>
      <c r="AB1846" s="53">
        <f t="shared" si="4854"/>
        <v>0.21347945300494933</v>
      </c>
      <c r="AC1846" s="63" t="s">
        <v>204</v>
      </c>
    </row>
    <row r="1847" spans="1:46">
      <c r="A1847" s="11">
        <v>1847</v>
      </c>
      <c r="B1847" s="57">
        <v>44939</v>
      </c>
      <c r="C1847" s="54">
        <v>0.77777777777777779</v>
      </c>
      <c r="D1847" s="53">
        <v>12.2</v>
      </c>
      <c r="E1847" s="53">
        <v>12.9</v>
      </c>
      <c r="F1847" s="53">
        <v>0</v>
      </c>
      <c r="G1847" s="53">
        <v>12</v>
      </c>
      <c r="H1847" s="53">
        <v>0</v>
      </c>
      <c r="I1847" s="53">
        <v>1</v>
      </c>
      <c r="J1847" s="53" t="s">
        <v>148</v>
      </c>
      <c r="K1847" s="53">
        <v>1.3</v>
      </c>
      <c r="L1847" s="53" t="s">
        <v>152</v>
      </c>
      <c r="M1847" s="54">
        <v>0.77121527777777776</v>
      </c>
      <c r="N1847" s="53">
        <v>2.6</v>
      </c>
      <c r="O1847" s="53" t="s">
        <v>149</v>
      </c>
      <c r="P1847" s="54">
        <v>0.77503472222222225</v>
      </c>
      <c r="Q1847" s="53">
        <v>1.1000000000000001</v>
      </c>
      <c r="R1847" s="53" t="s">
        <v>147</v>
      </c>
      <c r="S1847" s="53">
        <v>0.6</v>
      </c>
      <c r="T1847" s="53">
        <v>98.8</v>
      </c>
      <c r="U1847" s="53">
        <v>0</v>
      </c>
      <c r="V1847" s="53">
        <v>76</v>
      </c>
      <c r="W1847" s="53">
        <v>0</v>
      </c>
      <c r="X1847" s="53">
        <v>0.54100000000000004</v>
      </c>
      <c r="Y1847" s="53">
        <v>18.079999999999998</v>
      </c>
      <c r="Z1847" s="11">
        <f t="shared" si="4852"/>
        <v>0</v>
      </c>
      <c r="AA1847" s="11">
        <f t="shared" si="4853"/>
        <v>0</v>
      </c>
      <c r="AB1847" s="53">
        <f t="shared" si="4854"/>
        <v>0.21347945300494933</v>
      </c>
      <c r="AC1847" s="63" t="s">
        <v>204</v>
      </c>
    </row>
    <row r="1848" spans="1:46">
      <c r="A1848" s="11">
        <v>1848</v>
      </c>
      <c r="B1848" s="57">
        <v>44939</v>
      </c>
      <c r="C1848" s="54">
        <v>0.78472222222222221</v>
      </c>
      <c r="D1848" s="53">
        <v>12.2</v>
      </c>
      <c r="E1848" s="53">
        <v>12.9</v>
      </c>
      <c r="F1848" s="53">
        <v>0.5</v>
      </c>
      <c r="G1848" s="53">
        <v>11.8</v>
      </c>
      <c r="H1848" s="53">
        <v>0</v>
      </c>
      <c r="I1848" s="53">
        <v>0.7</v>
      </c>
      <c r="J1848" s="53" t="s">
        <v>148</v>
      </c>
      <c r="K1848" s="53">
        <v>1.1000000000000001</v>
      </c>
      <c r="L1848" s="53" t="s">
        <v>148</v>
      </c>
      <c r="M1848" s="54">
        <v>0.78097222222222218</v>
      </c>
      <c r="N1848" s="53">
        <v>2</v>
      </c>
      <c r="O1848" s="53" t="s">
        <v>148</v>
      </c>
      <c r="P1848" s="54">
        <v>0.78079861111111104</v>
      </c>
      <c r="Q1848" s="53">
        <v>0.5</v>
      </c>
      <c r="R1848" s="53" t="s">
        <v>150</v>
      </c>
      <c r="S1848" s="53">
        <v>0.4</v>
      </c>
      <c r="T1848" s="53">
        <v>98.6</v>
      </c>
      <c r="U1848" s="53">
        <v>0</v>
      </c>
      <c r="V1848" s="53">
        <v>83</v>
      </c>
      <c r="W1848" s="53">
        <v>0</v>
      </c>
      <c r="X1848" s="53">
        <v>0.54200000000000004</v>
      </c>
      <c r="Y1848" s="53">
        <v>18.07</v>
      </c>
      <c r="Z1848" s="11">
        <f t="shared" si="4852"/>
        <v>0</v>
      </c>
      <c r="AA1848" s="11">
        <f t="shared" si="4853"/>
        <v>0</v>
      </c>
      <c r="AB1848" s="53">
        <f t="shared" si="4854"/>
        <v>0.21399644760083272</v>
      </c>
      <c r="AC1848" s="63" t="s">
        <v>204</v>
      </c>
    </row>
    <row r="1849" spans="1:46">
      <c r="A1849" s="11">
        <v>1849</v>
      </c>
      <c r="B1849" s="57">
        <v>44939</v>
      </c>
      <c r="C1849" s="54">
        <v>0.79166666666666663</v>
      </c>
      <c r="D1849" s="53">
        <v>12.1</v>
      </c>
      <c r="E1849" s="53">
        <v>12.9</v>
      </c>
      <c r="F1849" s="53">
        <v>0.5</v>
      </c>
      <c r="G1849" s="53">
        <v>11.6</v>
      </c>
      <c r="H1849" s="53">
        <v>0</v>
      </c>
      <c r="I1849" s="53">
        <v>0.1</v>
      </c>
      <c r="J1849" s="53" t="s">
        <v>147</v>
      </c>
      <c r="K1849" s="53">
        <v>0.7</v>
      </c>
      <c r="L1849" s="53" t="s">
        <v>148</v>
      </c>
      <c r="M1849" s="54">
        <v>0.78473379629629625</v>
      </c>
      <c r="N1849" s="53">
        <v>0.6</v>
      </c>
      <c r="O1849" s="53" t="s">
        <v>149</v>
      </c>
      <c r="P1849" s="54">
        <v>0.79114583333333333</v>
      </c>
      <c r="Q1849" s="53">
        <v>0.4</v>
      </c>
      <c r="R1849" s="53" t="s">
        <v>149</v>
      </c>
      <c r="S1849" s="53">
        <v>0.2</v>
      </c>
      <c r="T1849" s="53">
        <v>99.3</v>
      </c>
      <c r="U1849" s="53">
        <v>0</v>
      </c>
      <c r="V1849" s="53">
        <v>82</v>
      </c>
      <c r="W1849" s="53">
        <v>0</v>
      </c>
      <c r="X1849" s="53">
        <v>0.54200000000000004</v>
      </c>
      <c r="Y1849" s="53">
        <v>18.079999999999998</v>
      </c>
      <c r="Z1849" s="11">
        <f t="shared" si="4852"/>
        <v>0</v>
      </c>
      <c r="AA1849" s="11">
        <f t="shared" si="4853"/>
        <v>0</v>
      </c>
      <c r="AB1849" s="53">
        <f t="shared" si="4854"/>
        <v>0.21399644760083272</v>
      </c>
      <c r="AC1849" s="63" t="s">
        <v>204</v>
      </c>
      <c r="AE1849" s="11">
        <f t="shared" ref="AE1849" si="4983">SUM(F1849:F1854)</f>
        <v>1.5</v>
      </c>
      <c r="AF1849" s="11">
        <f t="shared" ref="AF1849" si="4984">AVERAGE(AB1849:AB1854)</f>
        <v>0.21817893700234478</v>
      </c>
      <c r="AG1849" s="11">
        <f t="shared" ref="AG1849" si="4985">AVERAGE(G1849:G1854)</f>
        <v>11.35</v>
      </c>
      <c r="AH1849" s="11" t="e">
        <f t="shared" ref="AH1849" si="4986">AVERAGE(AC1849:AC1854)</f>
        <v>#DIV/0!</v>
      </c>
      <c r="AI1849" s="11">
        <f t="shared" ref="AI1849" si="4987">AVERAGE(T1849:T1854)</f>
        <v>99.816666666666663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442</v>
      </c>
      <c r="AM1849" s="17">
        <f t="shared" ref="AM1849" si="4991">AVERAGE(W1849:W1854)</f>
        <v>0</v>
      </c>
      <c r="AN1849" s="11">
        <f t="shared" ref="AN1849" si="4992">AVERAGE(I1849:I1854)</f>
        <v>0.44999999999999996</v>
      </c>
      <c r="AO1849" s="11">
        <f t="shared" ref="AO1849" si="4993">MAX(K1849:K1854)</f>
        <v>1</v>
      </c>
      <c r="AP1849" s="13" t="str">
        <f t="shared" ref="AP1849" ca="1" si="4994">INDIRECT(ADDRESS(MATCH(AO1849,K1849:K1854,0)+A1849-1,12))</f>
        <v>NNW</v>
      </c>
      <c r="AQ1849" s="13">
        <f t="shared" ref="AQ1849" ca="1" si="4995">INDIRECT(ADDRESS(MATCH(AO1849,K1849:K1854,0)+A1849-1,13))</f>
        <v>0.81738425925925917</v>
      </c>
      <c r="AR1849" s="11">
        <f t="shared" ref="AR1849" si="4996">MAX(N1849:N1854)</f>
        <v>1.7</v>
      </c>
      <c r="AS1849" s="13" t="str">
        <f t="shared" ref="AS1849" ca="1" si="4997">INDIRECT(ADDRESS(MATCH(AR1849,N1849:N1854,0)+A1849-1,15))</f>
        <v>NW</v>
      </c>
      <c r="AT1849" s="13">
        <f t="shared" ref="AT1849" ca="1" si="4998">INDIRECT(ADDRESS(MATCH(AR1849,N1849:N1854,0)+A1849-1,16))</f>
        <v>0.81211805555555561</v>
      </c>
    </row>
    <row r="1850" spans="1:46">
      <c r="A1850" s="11">
        <v>1850</v>
      </c>
      <c r="B1850" s="57">
        <v>44939</v>
      </c>
      <c r="C1850" s="54">
        <v>0.79861111111111116</v>
      </c>
      <c r="D1850" s="53">
        <v>12.1</v>
      </c>
      <c r="E1850" s="53">
        <v>12.9</v>
      </c>
      <c r="F1850" s="53">
        <v>0.5</v>
      </c>
      <c r="G1850" s="53">
        <v>11.6</v>
      </c>
      <c r="H1850" s="53">
        <v>0</v>
      </c>
      <c r="I1850" s="53">
        <v>0.5</v>
      </c>
      <c r="J1850" s="53" t="s">
        <v>149</v>
      </c>
      <c r="K1850" s="53">
        <v>0.6</v>
      </c>
      <c r="L1850" s="53" t="s">
        <v>149</v>
      </c>
      <c r="M1850" s="54">
        <v>0.79737268518518523</v>
      </c>
      <c r="N1850" s="53">
        <v>1.4</v>
      </c>
      <c r="O1850" s="53" t="s">
        <v>149</v>
      </c>
      <c r="P1850" s="54">
        <v>0.7960532407407408</v>
      </c>
      <c r="Q1850" s="53">
        <v>0.6</v>
      </c>
      <c r="R1850" s="53" t="s">
        <v>149</v>
      </c>
      <c r="S1850" s="53">
        <v>0.3</v>
      </c>
      <c r="T1850" s="53">
        <v>99.8</v>
      </c>
      <c r="U1850" s="53">
        <v>0</v>
      </c>
      <c r="V1850" s="53">
        <v>75</v>
      </c>
      <c r="W1850" s="53">
        <v>0</v>
      </c>
      <c r="X1850" s="53">
        <v>0.54500000000000004</v>
      </c>
      <c r="Y1850" s="53">
        <v>18.059999999999999</v>
      </c>
      <c r="Z1850" s="11">
        <f t="shared" si="4852"/>
        <v>0</v>
      </c>
      <c r="AA1850" s="11">
        <f t="shared" si="4853"/>
        <v>0</v>
      </c>
      <c r="AB1850" s="53">
        <f t="shared" si="4854"/>
        <v>0.21555288728779951</v>
      </c>
      <c r="AC1850" s="63" t="s">
        <v>204</v>
      </c>
    </row>
    <row r="1851" spans="1:46">
      <c r="A1851" s="11">
        <v>1851</v>
      </c>
      <c r="B1851" s="57">
        <v>44939</v>
      </c>
      <c r="C1851" s="54">
        <v>0.80555555555555547</v>
      </c>
      <c r="D1851" s="53">
        <v>12.1</v>
      </c>
      <c r="E1851" s="53">
        <v>12.9</v>
      </c>
      <c r="F1851" s="53">
        <v>0</v>
      </c>
      <c r="G1851" s="53">
        <v>11.3</v>
      </c>
      <c r="H1851" s="53">
        <v>0</v>
      </c>
      <c r="I1851" s="53">
        <v>0.5</v>
      </c>
      <c r="J1851" s="53" t="s">
        <v>147</v>
      </c>
      <c r="K1851" s="53">
        <v>0.5</v>
      </c>
      <c r="L1851" s="53" t="s">
        <v>147</v>
      </c>
      <c r="M1851" s="54">
        <v>0.80535879629629636</v>
      </c>
      <c r="N1851" s="53">
        <v>1.3</v>
      </c>
      <c r="O1851" s="53" t="s">
        <v>162</v>
      </c>
      <c r="P1851" s="54">
        <v>0.80200231481481488</v>
      </c>
      <c r="Q1851" s="53">
        <v>0.4</v>
      </c>
      <c r="R1851" s="53" t="s">
        <v>147</v>
      </c>
      <c r="S1851" s="53">
        <v>0.3</v>
      </c>
      <c r="T1851" s="53">
        <v>100</v>
      </c>
      <c r="U1851" s="53">
        <v>0</v>
      </c>
      <c r="V1851" s="53">
        <v>66</v>
      </c>
      <c r="W1851" s="53">
        <v>0</v>
      </c>
      <c r="X1851" s="53">
        <v>0.54800000000000004</v>
      </c>
      <c r="Y1851" s="53">
        <v>18.059999999999999</v>
      </c>
      <c r="Z1851" s="11">
        <f t="shared" si="4852"/>
        <v>0</v>
      </c>
      <c r="AA1851" s="11">
        <f t="shared" si="4853"/>
        <v>0</v>
      </c>
      <c r="AB1851" s="53">
        <f t="shared" si="4854"/>
        <v>0.21711747694759753</v>
      </c>
      <c r="AC1851" s="63" t="s">
        <v>204</v>
      </c>
    </row>
    <row r="1852" spans="1:46">
      <c r="A1852" s="11">
        <v>1852</v>
      </c>
      <c r="B1852" s="57">
        <v>44939</v>
      </c>
      <c r="C1852" s="54">
        <v>0.8125</v>
      </c>
      <c r="D1852" s="53">
        <v>12.1</v>
      </c>
      <c r="E1852" s="53">
        <v>12.9</v>
      </c>
      <c r="F1852" s="53">
        <v>0</v>
      </c>
      <c r="G1852" s="53">
        <v>11.3</v>
      </c>
      <c r="H1852" s="53">
        <v>0</v>
      </c>
      <c r="I1852" s="53">
        <v>0.4</v>
      </c>
      <c r="J1852" s="53" t="s">
        <v>147</v>
      </c>
      <c r="K1852" s="53">
        <v>0.5</v>
      </c>
      <c r="L1852" s="53" t="s">
        <v>147</v>
      </c>
      <c r="M1852" s="54">
        <v>0.80556712962962962</v>
      </c>
      <c r="N1852" s="53">
        <v>1.7</v>
      </c>
      <c r="O1852" s="53" t="s">
        <v>155</v>
      </c>
      <c r="P1852" s="54">
        <v>0.81211805555555561</v>
      </c>
      <c r="Q1852" s="53">
        <v>1.6</v>
      </c>
      <c r="R1852" s="53" t="s">
        <v>157</v>
      </c>
      <c r="S1852" s="53">
        <v>0.6</v>
      </c>
      <c r="T1852" s="53">
        <v>99.9</v>
      </c>
      <c r="U1852" s="53">
        <v>0</v>
      </c>
      <c r="V1852" s="53">
        <v>73</v>
      </c>
      <c r="W1852" s="53">
        <v>0</v>
      </c>
      <c r="X1852" s="53">
        <v>0.55200000000000005</v>
      </c>
      <c r="Y1852" s="53">
        <v>18.03</v>
      </c>
      <c r="Z1852" s="11">
        <f t="shared" si="4852"/>
        <v>0</v>
      </c>
      <c r="AA1852" s="11">
        <f t="shared" si="4853"/>
        <v>0</v>
      </c>
      <c r="AB1852" s="53">
        <f t="shared" si="4854"/>
        <v>0.21921619273508003</v>
      </c>
      <c r="AC1852" s="63" t="s">
        <v>204</v>
      </c>
    </row>
    <row r="1853" spans="1:46">
      <c r="A1853" s="11">
        <v>1853</v>
      </c>
      <c r="B1853" s="57">
        <v>44939</v>
      </c>
      <c r="C1853" s="54">
        <v>0.81944444444444453</v>
      </c>
      <c r="D1853" s="53">
        <v>12</v>
      </c>
      <c r="E1853" s="53">
        <v>12.9</v>
      </c>
      <c r="F1853" s="53">
        <v>0.5</v>
      </c>
      <c r="G1853" s="53">
        <v>11.2</v>
      </c>
      <c r="H1853" s="53">
        <v>0</v>
      </c>
      <c r="I1853" s="53">
        <v>0.8</v>
      </c>
      <c r="J1853" s="53" t="s">
        <v>162</v>
      </c>
      <c r="K1853" s="53">
        <v>1</v>
      </c>
      <c r="L1853" s="53" t="s">
        <v>157</v>
      </c>
      <c r="M1853" s="54">
        <v>0.81738425925925917</v>
      </c>
      <c r="N1853" s="53">
        <v>1.7</v>
      </c>
      <c r="O1853" s="53" t="s">
        <v>157</v>
      </c>
      <c r="P1853" s="54">
        <v>0.81252314814814808</v>
      </c>
      <c r="Q1853" s="53">
        <v>0.4</v>
      </c>
      <c r="R1853" s="53" t="s">
        <v>148</v>
      </c>
      <c r="S1853" s="53">
        <v>0.3</v>
      </c>
      <c r="T1853" s="53">
        <v>100</v>
      </c>
      <c r="U1853" s="53">
        <v>0</v>
      </c>
      <c r="V1853" s="53">
        <v>71</v>
      </c>
      <c r="W1853" s="53">
        <v>0</v>
      </c>
      <c r="X1853" s="53">
        <v>0.55500000000000005</v>
      </c>
      <c r="Y1853" s="53">
        <v>18.04</v>
      </c>
      <c r="Z1853" s="11">
        <f t="shared" si="4852"/>
        <v>0</v>
      </c>
      <c r="AA1853" s="11">
        <f t="shared" si="4853"/>
        <v>0</v>
      </c>
      <c r="AB1853" s="53">
        <f t="shared" si="4854"/>
        <v>0.22079961030293807</v>
      </c>
      <c r="AC1853" s="63" t="s">
        <v>204</v>
      </c>
    </row>
    <row r="1854" spans="1:46">
      <c r="A1854" s="11">
        <v>1854</v>
      </c>
      <c r="B1854" s="57">
        <v>44939</v>
      </c>
      <c r="C1854" s="54">
        <v>0.82638888888888884</v>
      </c>
      <c r="D1854" s="53">
        <v>11.9</v>
      </c>
      <c r="E1854" s="53">
        <v>12.9</v>
      </c>
      <c r="F1854" s="53">
        <v>0</v>
      </c>
      <c r="G1854" s="53">
        <v>11.1</v>
      </c>
      <c r="H1854" s="53">
        <v>0</v>
      </c>
      <c r="I1854" s="53">
        <v>0.4</v>
      </c>
      <c r="J1854" s="53" t="s">
        <v>149</v>
      </c>
      <c r="K1854" s="53">
        <v>0.8</v>
      </c>
      <c r="L1854" s="53" t="s">
        <v>162</v>
      </c>
      <c r="M1854" s="54">
        <v>0.81945601851851846</v>
      </c>
      <c r="N1854" s="53">
        <v>1.1000000000000001</v>
      </c>
      <c r="O1854" s="53" t="s">
        <v>147</v>
      </c>
      <c r="P1854" s="54">
        <v>0.82090277777777787</v>
      </c>
      <c r="Q1854" s="53">
        <v>0</v>
      </c>
      <c r="R1854" s="53" t="s">
        <v>149</v>
      </c>
      <c r="S1854" s="53">
        <v>0.3</v>
      </c>
      <c r="T1854" s="53">
        <v>99.9</v>
      </c>
      <c r="U1854" s="53">
        <v>1</v>
      </c>
      <c r="V1854" s="53">
        <v>75</v>
      </c>
      <c r="W1854" s="53">
        <v>0</v>
      </c>
      <c r="X1854" s="53">
        <v>0.55800000000000005</v>
      </c>
      <c r="Y1854" s="53">
        <v>18.05</v>
      </c>
      <c r="Z1854" s="11">
        <f t="shared" si="4852"/>
        <v>0</v>
      </c>
      <c r="AA1854" s="11">
        <f t="shared" si="4853"/>
        <v>0</v>
      </c>
      <c r="AB1854" s="53">
        <f t="shared" si="4854"/>
        <v>0.22239100713982074</v>
      </c>
      <c r="AC1854" s="63" t="s">
        <v>204</v>
      </c>
    </row>
    <row r="1855" spans="1:46">
      <c r="A1855" s="11">
        <v>1855</v>
      </c>
      <c r="B1855" s="57">
        <v>44939</v>
      </c>
      <c r="C1855" s="54">
        <v>0.83333333333333337</v>
      </c>
      <c r="D1855" s="53">
        <v>11.8</v>
      </c>
      <c r="E1855" s="53">
        <v>12.9</v>
      </c>
      <c r="F1855" s="53">
        <v>0.5</v>
      </c>
      <c r="G1855" s="53">
        <v>11.2</v>
      </c>
      <c r="H1855" s="53">
        <v>0</v>
      </c>
      <c r="I1855" s="53">
        <v>0.3</v>
      </c>
      <c r="J1855" s="53" t="s">
        <v>149</v>
      </c>
      <c r="K1855" s="53">
        <v>0.4</v>
      </c>
      <c r="L1855" s="53" t="s">
        <v>149</v>
      </c>
      <c r="M1855" s="54">
        <v>0.82640046296296299</v>
      </c>
      <c r="N1855" s="53">
        <v>1</v>
      </c>
      <c r="O1855" s="53" t="s">
        <v>147</v>
      </c>
      <c r="P1855" s="54">
        <v>0.83318287037037031</v>
      </c>
      <c r="Q1855" s="53">
        <v>0.5</v>
      </c>
      <c r="R1855" s="53" t="s">
        <v>147</v>
      </c>
      <c r="S1855" s="53">
        <v>0.3</v>
      </c>
      <c r="T1855" s="53">
        <v>99.9</v>
      </c>
      <c r="U1855" s="53">
        <v>0</v>
      </c>
      <c r="V1855" s="53">
        <v>81</v>
      </c>
      <c r="W1855" s="53">
        <v>0</v>
      </c>
      <c r="X1855" s="53">
        <v>0.56200000000000006</v>
      </c>
      <c r="Y1855" s="53">
        <v>18.03</v>
      </c>
      <c r="Z1855" s="11">
        <f t="shared" si="4852"/>
        <v>0</v>
      </c>
      <c r="AA1855" s="11">
        <f t="shared" si="4853"/>
        <v>0</v>
      </c>
      <c r="AB1855" s="53">
        <f t="shared" si="4854"/>
        <v>0.22452517930955912</v>
      </c>
      <c r="AC1855" s="63" t="s">
        <v>204</v>
      </c>
      <c r="AE1855" s="11">
        <f t="shared" ref="AE1855" si="4999">SUM(F1855:F1860)</f>
        <v>1</v>
      </c>
      <c r="AF1855" s="11">
        <f t="shared" ref="AF1855" si="5000">AVERAGE(AB1855:AB1860)</f>
        <v>0.22857535181459832</v>
      </c>
      <c r="AG1855" s="11">
        <f t="shared" ref="AG1855" si="5001">AVERAGE(G1855:G1860)</f>
        <v>11.383333333333333</v>
      </c>
      <c r="AH1855" s="11" t="e">
        <f t="shared" ref="AH1855" si="5002">AVERAGE(AC1855:AC1860)</f>
        <v>#DIV/0!</v>
      </c>
      <c r="AI1855" s="11">
        <f t="shared" ref="AI1855" si="5003">AVERAGE(T1855:T1860)</f>
        <v>99.933333333333337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435</v>
      </c>
      <c r="AM1855" s="17">
        <f t="shared" ref="AM1855" si="5007">AVERAGE(W1855:W1860)</f>
        <v>0</v>
      </c>
      <c r="AN1855" s="11">
        <f t="shared" ref="AN1855" si="5008">AVERAGE(I1855:I1860)</f>
        <v>0.3666666666666667</v>
      </c>
      <c r="AO1855" s="11">
        <f t="shared" ref="AO1855" si="5009">MAX(K1855:K1860)</f>
        <v>0.6</v>
      </c>
      <c r="AP1855" s="13" t="str">
        <f t="shared" ref="AP1855" ca="1" si="5010">INDIRECT(ADDRESS(MATCH(AO1855,K1855:K1860,0)+A1855-1,12))</f>
        <v>NNE</v>
      </c>
      <c r="AQ1855" s="13">
        <f t="shared" ref="AQ1855" ca="1" si="5011">INDIRECT(ADDRESS(MATCH(AO1855,K1855:K1860,0)+A1855-1,13))</f>
        <v>0.8459606481481482</v>
      </c>
      <c r="AR1855" s="11">
        <f t="shared" ref="AR1855" si="5012">MAX(N1855:N1860)</f>
        <v>1.5</v>
      </c>
      <c r="AS1855" s="13" t="str">
        <f t="shared" ref="AS1855" ca="1" si="5013">INDIRECT(ADDRESS(MATCH(AR1855,N1855:N1860,0)+A1855-1,15))</f>
        <v>ENE</v>
      </c>
      <c r="AT1855" s="13">
        <f t="shared" ref="AT1855" ca="1" si="5014">INDIRECT(ADDRESS(MATCH(AR1855,N1855:N1860,0)+A1855-1,16))</f>
        <v>0.84408564814814813</v>
      </c>
    </row>
    <row r="1856" spans="1:46">
      <c r="A1856" s="11">
        <v>1856</v>
      </c>
      <c r="B1856" s="57">
        <v>44939</v>
      </c>
      <c r="C1856" s="54">
        <v>0.84027777777777779</v>
      </c>
      <c r="D1856" s="53">
        <v>11.8</v>
      </c>
      <c r="E1856" s="53">
        <v>12.9</v>
      </c>
      <c r="F1856" s="53">
        <v>0</v>
      </c>
      <c r="G1856" s="53">
        <v>11.3</v>
      </c>
      <c r="H1856" s="53">
        <v>0</v>
      </c>
      <c r="I1856" s="53">
        <v>0.4</v>
      </c>
      <c r="J1856" s="53" t="s">
        <v>149</v>
      </c>
      <c r="K1856" s="53">
        <v>0.4</v>
      </c>
      <c r="L1856" s="53" t="s">
        <v>149</v>
      </c>
      <c r="M1856" s="54">
        <v>0.84027777777777779</v>
      </c>
      <c r="N1856" s="53">
        <v>1.4</v>
      </c>
      <c r="O1856" s="53" t="s">
        <v>162</v>
      </c>
      <c r="P1856" s="54">
        <v>0.83938657407407413</v>
      </c>
      <c r="Q1856" s="53">
        <v>0.8</v>
      </c>
      <c r="R1856" s="53" t="s">
        <v>162</v>
      </c>
      <c r="S1856" s="53">
        <v>0.4</v>
      </c>
      <c r="T1856" s="53">
        <v>99.9</v>
      </c>
      <c r="U1856" s="53">
        <v>1</v>
      </c>
      <c r="V1856" s="53">
        <v>75</v>
      </c>
      <c r="W1856" s="53">
        <v>0</v>
      </c>
      <c r="X1856" s="53">
        <v>0.56499999999999995</v>
      </c>
      <c r="Y1856" s="53">
        <v>18.059999999999999</v>
      </c>
      <c r="Z1856" s="11">
        <f t="shared" si="4852"/>
        <v>0</v>
      </c>
      <c r="AA1856" s="11">
        <f t="shared" si="4853"/>
        <v>0</v>
      </c>
      <c r="AB1856" s="53">
        <f t="shared" si="4854"/>
        <v>0.2261349592048793</v>
      </c>
      <c r="AC1856" s="63" t="s">
        <v>204</v>
      </c>
    </row>
    <row r="1857" spans="1:46">
      <c r="A1857" s="11">
        <v>1857</v>
      </c>
      <c r="B1857" s="57">
        <v>44939</v>
      </c>
      <c r="C1857" s="54">
        <v>0.84722222222222221</v>
      </c>
      <c r="D1857" s="53">
        <v>11.8</v>
      </c>
      <c r="E1857" s="53">
        <v>12.9</v>
      </c>
      <c r="F1857" s="53">
        <v>0</v>
      </c>
      <c r="G1857" s="53">
        <v>11.4</v>
      </c>
      <c r="H1857" s="53">
        <v>0</v>
      </c>
      <c r="I1857" s="53">
        <v>0.5</v>
      </c>
      <c r="J1857" s="53" t="s">
        <v>149</v>
      </c>
      <c r="K1857" s="53">
        <v>0.6</v>
      </c>
      <c r="L1857" s="53" t="s">
        <v>149</v>
      </c>
      <c r="M1857" s="54">
        <v>0.8459606481481482</v>
      </c>
      <c r="N1857" s="53">
        <v>1.5</v>
      </c>
      <c r="O1857" s="53" t="s">
        <v>148</v>
      </c>
      <c r="P1857" s="54">
        <v>0.84408564814814813</v>
      </c>
      <c r="Q1857" s="53">
        <v>0</v>
      </c>
      <c r="R1857" s="53" t="s">
        <v>148</v>
      </c>
      <c r="S1857" s="53">
        <v>0.3</v>
      </c>
      <c r="T1857" s="53">
        <v>99.9</v>
      </c>
      <c r="U1857" s="53">
        <v>0</v>
      </c>
      <c r="V1857" s="53">
        <v>64</v>
      </c>
      <c r="W1857" s="53">
        <v>0</v>
      </c>
      <c r="X1857" s="53">
        <v>0.56799999999999995</v>
      </c>
      <c r="Y1857" s="53">
        <v>18.07</v>
      </c>
      <c r="Z1857" s="11">
        <f t="shared" si="4852"/>
        <v>0</v>
      </c>
      <c r="AA1857" s="11">
        <f t="shared" si="4853"/>
        <v>0</v>
      </c>
      <c r="AB1857" s="53">
        <f t="shared" si="4854"/>
        <v>0.22775250893516602</v>
      </c>
      <c r="AC1857" s="63" t="s">
        <v>204</v>
      </c>
    </row>
    <row r="1858" spans="1:46">
      <c r="A1858" s="11">
        <v>1858</v>
      </c>
      <c r="B1858" s="57">
        <v>44939</v>
      </c>
      <c r="C1858" s="54">
        <v>0.85416666666666663</v>
      </c>
      <c r="D1858" s="53">
        <v>11.8</v>
      </c>
      <c r="E1858" s="53">
        <v>12.8</v>
      </c>
      <c r="F1858" s="53">
        <v>0</v>
      </c>
      <c r="G1858" s="53">
        <v>11.5</v>
      </c>
      <c r="H1858" s="53">
        <v>0</v>
      </c>
      <c r="I1858" s="53">
        <v>0.4</v>
      </c>
      <c r="J1858" s="53" t="s">
        <v>148</v>
      </c>
      <c r="K1858" s="53">
        <v>0.6</v>
      </c>
      <c r="L1858" s="53" t="s">
        <v>147</v>
      </c>
      <c r="M1858" s="54">
        <v>0.8488310185185185</v>
      </c>
      <c r="N1858" s="53">
        <v>1.2</v>
      </c>
      <c r="O1858" s="53" t="s">
        <v>152</v>
      </c>
      <c r="P1858" s="54">
        <v>0.84855324074074068</v>
      </c>
      <c r="Q1858" s="53">
        <v>0.1</v>
      </c>
      <c r="R1858" s="53" t="s">
        <v>147</v>
      </c>
      <c r="S1858" s="53">
        <v>0.4</v>
      </c>
      <c r="T1858" s="53">
        <v>100</v>
      </c>
      <c r="U1858" s="53">
        <v>0</v>
      </c>
      <c r="V1858" s="53">
        <v>65</v>
      </c>
      <c r="W1858" s="53">
        <v>0</v>
      </c>
      <c r="X1858" s="53">
        <v>0.57099999999999995</v>
      </c>
      <c r="Y1858" s="53">
        <v>18.059999999999999</v>
      </c>
      <c r="Z1858" s="11">
        <f t="shared" si="4852"/>
        <v>0</v>
      </c>
      <c r="AA1858" s="11">
        <f t="shared" si="4853"/>
        <v>0</v>
      </c>
      <c r="AB1858" s="53">
        <f t="shared" si="4854"/>
        <v>0.22937775894494755</v>
      </c>
      <c r="AC1858" s="63" t="s">
        <v>204</v>
      </c>
    </row>
    <row r="1859" spans="1:46">
      <c r="A1859" s="11">
        <v>1859</v>
      </c>
      <c r="B1859" s="57">
        <v>44939</v>
      </c>
      <c r="C1859" s="54">
        <v>0.86111111111111116</v>
      </c>
      <c r="D1859" s="53">
        <v>11.8</v>
      </c>
      <c r="E1859" s="53">
        <v>12.9</v>
      </c>
      <c r="F1859" s="53">
        <v>0.5</v>
      </c>
      <c r="G1859" s="53">
        <v>11.5</v>
      </c>
      <c r="H1859" s="53">
        <v>0</v>
      </c>
      <c r="I1859" s="53">
        <v>0.5</v>
      </c>
      <c r="J1859" s="53" t="s">
        <v>154</v>
      </c>
      <c r="K1859" s="53">
        <v>0.6</v>
      </c>
      <c r="L1859" s="53" t="s">
        <v>154</v>
      </c>
      <c r="M1859" s="54">
        <v>0.85974537037037047</v>
      </c>
      <c r="N1859" s="53">
        <v>1.5</v>
      </c>
      <c r="O1859" s="53" t="s">
        <v>158</v>
      </c>
      <c r="P1859" s="54">
        <v>0.85768518518518511</v>
      </c>
      <c r="Q1859" s="53">
        <v>0</v>
      </c>
      <c r="R1859" s="53" t="s">
        <v>158</v>
      </c>
      <c r="S1859" s="53">
        <v>0.5</v>
      </c>
      <c r="T1859" s="53">
        <v>99.9</v>
      </c>
      <c r="U1859" s="53">
        <v>0</v>
      </c>
      <c r="V1859" s="53">
        <v>83</v>
      </c>
      <c r="W1859" s="53">
        <v>0</v>
      </c>
      <c r="X1859" s="53">
        <v>0.57399999999999995</v>
      </c>
      <c r="Y1859" s="53">
        <v>18.03</v>
      </c>
      <c r="Z1859" s="11">
        <f t="shared" si="4852"/>
        <v>0</v>
      </c>
      <c r="AA1859" s="11">
        <f t="shared" si="4853"/>
        <v>0</v>
      </c>
      <c r="AB1859" s="53">
        <f t="shared" si="4854"/>
        <v>0.23101063685672779</v>
      </c>
      <c r="AC1859" s="63" t="s">
        <v>204</v>
      </c>
    </row>
    <row r="1860" spans="1:46">
      <c r="A1860" s="11">
        <v>1860</v>
      </c>
      <c r="B1860" s="57">
        <v>44939</v>
      </c>
      <c r="C1860" s="54">
        <v>0.86805555555555547</v>
      </c>
      <c r="D1860" s="53">
        <v>11.8</v>
      </c>
      <c r="E1860" s="53">
        <v>12.9</v>
      </c>
      <c r="F1860" s="53">
        <v>0</v>
      </c>
      <c r="G1860" s="53">
        <v>11.4</v>
      </c>
      <c r="H1860" s="53">
        <v>0</v>
      </c>
      <c r="I1860" s="53">
        <v>0.1</v>
      </c>
      <c r="J1860" s="53" t="s">
        <v>157</v>
      </c>
      <c r="K1860" s="53">
        <v>0.5</v>
      </c>
      <c r="L1860" s="53" t="s">
        <v>154</v>
      </c>
      <c r="M1860" s="54">
        <v>0.86197916666666663</v>
      </c>
      <c r="N1860" s="53">
        <v>0.7</v>
      </c>
      <c r="O1860" s="53" t="s">
        <v>152</v>
      </c>
      <c r="P1860" s="54">
        <v>0.86550925925925926</v>
      </c>
      <c r="Q1860" s="53">
        <v>0</v>
      </c>
      <c r="R1860" s="53" t="s">
        <v>149</v>
      </c>
      <c r="S1860" s="53">
        <v>0.2</v>
      </c>
      <c r="T1860" s="53">
        <v>100</v>
      </c>
      <c r="U1860" s="53">
        <v>1</v>
      </c>
      <c r="V1860" s="53">
        <v>67</v>
      </c>
      <c r="W1860" s="53">
        <v>0</v>
      </c>
      <c r="X1860" s="53">
        <v>0.57699999999999996</v>
      </c>
      <c r="Y1860" s="53">
        <v>18.03</v>
      </c>
      <c r="Z1860" s="11">
        <f t="shared" si="4852"/>
        <v>0</v>
      </c>
      <c r="AA1860" s="11">
        <f t="shared" si="4853"/>
        <v>0</v>
      </c>
      <c r="AB1860" s="53">
        <f t="shared" si="4854"/>
        <v>0.23265106763631033</v>
      </c>
      <c r="AC1860" s="63" t="s">
        <v>204</v>
      </c>
    </row>
    <row r="1861" spans="1:46">
      <c r="A1861" s="11">
        <v>1861</v>
      </c>
      <c r="B1861" s="57">
        <v>44939</v>
      </c>
      <c r="C1861" s="54">
        <v>0.875</v>
      </c>
      <c r="D1861" s="53">
        <v>11.8</v>
      </c>
      <c r="E1861" s="53">
        <v>12.8</v>
      </c>
      <c r="F1861" s="53">
        <v>0</v>
      </c>
      <c r="G1861" s="53">
        <v>11.5</v>
      </c>
      <c r="H1861" s="53">
        <v>0</v>
      </c>
      <c r="I1861" s="53">
        <v>0.3</v>
      </c>
      <c r="J1861" s="53" t="s">
        <v>162</v>
      </c>
      <c r="K1861" s="53">
        <v>0.3</v>
      </c>
      <c r="L1861" s="53" t="s">
        <v>149</v>
      </c>
      <c r="M1861" s="54">
        <v>0.87222222222222223</v>
      </c>
      <c r="N1861" s="53">
        <v>1.2</v>
      </c>
      <c r="O1861" s="53" t="s">
        <v>162</v>
      </c>
      <c r="P1861" s="54">
        <v>0.8696990740740741</v>
      </c>
      <c r="Q1861" s="53">
        <v>0</v>
      </c>
      <c r="R1861" s="53" t="s">
        <v>152</v>
      </c>
      <c r="S1861" s="53">
        <v>0.3</v>
      </c>
      <c r="T1861" s="53">
        <v>100</v>
      </c>
      <c r="U1861" s="53">
        <v>0</v>
      </c>
      <c r="V1861" s="53">
        <v>59</v>
      </c>
      <c r="W1861" s="53">
        <v>0</v>
      </c>
      <c r="X1861" s="53">
        <v>0.58099999999999996</v>
      </c>
      <c r="Y1861" s="53">
        <v>18.04</v>
      </c>
      <c r="Z1861" s="11">
        <f t="shared" si="4852"/>
        <v>0</v>
      </c>
      <c r="AA1861" s="11">
        <f t="shared" si="4853"/>
        <v>0</v>
      </c>
      <c r="AB1861" s="53">
        <f t="shared" si="4854"/>
        <v>0.23484992325715498</v>
      </c>
      <c r="AC1861" s="63" t="s">
        <v>204</v>
      </c>
      <c r="AE1861" s="11">
        <f t="shared" ref="AE1861" si="5015">SUM(F1861:F1866)</f>
        <v>2.5</v>
      </c>
      <c r="AF1861" s="11">
        <f t="shared" ref="AF1861" si="5016">AVERAGE(AB1861:AB1866)</f>
        <v>0.24250884059675223</v>
      </c>
      <c r="AG1861" s="11">
        <f t="shared" ref="AG1861" si="5017">AVERAGE(G1861:G1866)</f>
        <v>11.350000000000001</v>
      </c>
      <c r="AH1861" s="11" t="e">
        <f t="shared" ref="AH1861" si="5018">AVERAGE(AC1861:AC1866)</f>
        <v>#DIV/0!</v>
      </c>
      <c r="AI1861" s="11">
        <f t="shared" ref="AI1861" si="5019">AVERAGE(T1861:T1866)</f>
        <v>99.983333333333334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430</v>
      </c>
      <c r="AM1861" s="17">
        <f t="shared" ref="AM1861" si="5023">AVERAGE(W1861:W1866)</f>
        <v>0</v>
      </c>
      <c r="AN1861" s="11">
        <f t="shared" ref="AN1861" si="5024">AVERAGE(I1861:I1866)</f>
        <v>0.79999999999999993</v>
      </c>
      <c r="AO1861" s="11">
        <f t="shared" ref="AO1861" si="5025">MAX(K1861:K1866)</f>
        <v>1.6</v>
      </c>
      <c r="AP1861" s="13" t="str">
        <f t="shared" ref="AP1861" ca="1" si="5026">INDIRECT(ADDRESS(MATCH(AO1861,K1861:K1866,0)+A1861-1,12))</f>
        <v>NNE</v>
      </c>
      <c r="AQ1861" s="13">
        <f t="shared" ref="AQ1861" ca="1" si="5027">INDIRECT(ADDRESS(MATCH(AO1861,K1861:K1866,0)+A1861-1,13))</f>
        <v>0.90751157407407401</v>
      </c>
      <c r="AR1861" s="11">
        <f t="shared" ref="AR1861" si="5028">MAX(N1861:N1866)</f>
        <v>2.7</v>
      </c>
      <c r="AS1861" s="13" t="str">
        <f t="shared" ref="AS1861" ca="1" si="5029">INDIRECT(ADDRESS(MATCH(AR1861,N1861:N1866,0)+A1861-1,15))</f>
        <v>NE</v>
      </c>
      <c r="AT1861" s="13">
        <f t="shared" ref="AT1861" ca="1" si="5030">INDIRECT(ADDRESS(MATCH(AR1861,N1861:N1866,0)+A1861-1,16))</f>
        <v>0.89520833333333327</v>
      </c>
    </row>
    <row r="1862" spans="1:46">
      <c r="A1862" s="11">
        <v>1862</v>
      </c>
      <c r="B1862" s="57">
        <v>44939</v>
      </c>
      <c r="C1862" s="54">
        <v>0.88194444444444453</v>
      </c>
      <c r="D1862" s="53">
        <v>11.8</v>
      </c>
      <c r="E1862" s="53">
        <v>12.8</v>
      </c>
      <c r="F1862" s="53">
        <v>0.5</v>
      </c>
      <c r="G1862" s="53">
        <v>11.6</v>
      </c>
      <c r="H1862" s="53">
        <v>0</v>
      </c>
      <c r="I1862" s="53">
        <v>0.5</v>
      </c>
      <c r="J1862" s="53" t="s">
        <v>150</v>
      </c>
      <c r="K1862" s="53">
        <v>0.5</v>
      </c>
      <c r="L1862" s="53" t="s">
        <v>150</v>
      </c>
      <c r="M1862" s="54">
        <v>0.88194444444444453</v>
      </c>
      <c r="N1862" s="53">
        <v>1.5</v>
      </c>
      <c r="O1862" s="53" t="s">
        <v>151</v>
      </c>
      <c r="P1862" s="54">
        <v>0.87829861111111107</v>
      </c>
      <c r="Q1862" s="53">
        <v>0</v>
      </c>
      <c r="R1862" s="53" t="s">
        <v>150</v>
      </c>
      <c r="S1862" s="53">
        <v>0.4</v>
      </c>
      <c r="T1862" s="53">
        <v>100</v>
      </c>
      <c r="U1862" s="53">
        <v>0</v>
      </c>
      <c r="V1862" s="53">
        <v>79</v>
      </c>
      <c r="W1862" s="53">
        <v>0</v>
      </c>
      <c r="X1862" s="53">
        <v>0.58499999999999996</v>
      </c>
      <c r="Y1862" s="53">
        <v>18.02</v>
      </c>
      <c r="Z1862" s="11">
        <f t="shared" si="4852"/>
        <v>0</v>
      </c>
      <c r="AA1862" s="11">
        <f t="shared" si="4853"/>
        <v>0</v>
      </c>
      <c r="AB1862" s="53">
        <f t="shared" si="4854"/>
        <v>0.2370618780466619</v>
      </c>
      <c r="AC1862" s="63" t="s">
        <v>204</v>
      </c>
    </row>
    <row r="1863" spans="1:46">
      <c r="A1863" s="11">
        <v>1863</v>
      </c>
      <c r="B1863" s="57">
        <v>44939</v>
      </c>
      <c r="C1863" s="54">
        <v>0.88888888888888884</v>
      </c>
      <c r="D1863" s="53">
        <v>11.9</v>
      </c>
      <c r="E1863" s="53">
        <v>12.8</v>
      </c>
      <c r="F1863" s="53">
        <v>0.5</v>
      </c>
      <c r="G1863" s="53">
        <v>11.3</v>
      </c>
      <c r="H1863" s="53">
        <v>0</v>
      </c>
      <c r="I1863" s="53">
        <v>0.6</v>
      </c>
      <c r="J1863" s="53" t="s">
        <v>147</v>
      </c>
      <c r="K1863" s="53">
        <v>0.6</v>
      </c>
      <c r="L1863" s="53" t="s">
        <v>150</v>
      </c>
      <c r="M1863" s="54">
        <v>0.88431712962962961</v>
      </c>
      <c r="N1863" s="53">
        <v>1.7</v>
      </c>
      <c r="O1863" s="53" t="s">
        <v>147</v>
      </c>
      <c r="P1863" s="54">
        <v>0.88765046296296291</v>
      </c>
      <c r="Q1863" s="53">
        <v>0.8</v>
      </c>
      <c r="R1863" s="53" t="s">
        <v>149</v>
      </c>
      <c r="S1863" s="53">
        <v>0.5</v>
      </c>
      <c r="T1863" s="53">
        <v>100</v>
      </c>
      <c r="U1863" s="53">
        <v>0</v>
      </c>
      <c r="V1863" s="53">
        <v>71</v>
      </c>
      <c r="W1863" s="53">
        <v>0</v>
      </c>
      <c r="X1863" s="53">
        <v>0.58899999999999997</v>
      </c>
      <c r="Y1863" s="53">
        <v>18.04</v>
      </c>
      <c r="Z1863" s="11">
        <f t="shared" si="4852"/>
        <v>0</v>
      </c>
      <c r="AA1863" s="11">
        <f t="shared" si="4853"/>
        <v>0</v>
      </c>
      <c r="AB1863" s="53">
        <f t="shared" si="4854"/>
        <v>0.2392867353791564</v>
      </c>
      <c r="AC1863" s="63" t="s">
        <v>204</v>
      </c>
    </row>
    <row r="1864" spans="1:46">
      <c r="A1864" s="11">
        <v>1864</v>
      </c>
      <c r="B1864" s="57">
        <v>44939</v>
      </c>
      <c r="C1864" s="54">
        <v>0.89583333333333337</v>
      </c>
      <c r="D1864" s="53">
        <v>11.8</v>
      </c>
      <c r="E1864" s="53">
        <v>12.8</v>
      </c>
      <c r="F1864" s="53">
        <v>0.5</v>
      </c>
      <c r="G1864" s="53">
        <v>11.2</v>
      </c>
      <c r="H1864" s="53">
        <v>0</v>
      </c>
      <c r="I1864" s="53">
        <v>1.3</v>
      </c>
      <c r="J1864" s="53" t="s">
        <v>147</v>
      </c>
      <c r="K1864" s="53">
        <v>1.3</v>
      </c>
      <c r="L1864" s="53" t="s">
        <v>147</v>
      </c>
      <c r="M1864" s="54">
        <v>0.89583333333333337</v>
      </c>
      <c r="N1864" s="53">
        <v>2.7</v>
      </c>
      <c r="O1864" s="53" t="s">
        <v>147</v>
      </c>
      <c r="P1864" s="54">
        <v>0.89520833333333327</v>
      </c>
      <c r="Q1864" s="53">
        <v>1.7</v>
      </c>
      <c r="R1864" s="53" t="s">
        <v>152</v>
      </c>
      <c r="S1864" s="53">
        <v>0.5</v>
      </c>
      <c r="T1864" s="53">
        <v>99.9</v>
      </c>
      <c r="U1864" s="53">
        <v>1</v>
      </c>
      <c r="V1864" s="53">
        <v>67</v>
      </c>
      <c r="W1864" s="53">
        <v>0</v>
      </c>
      <c r="X1864" s="53">
        <v>0.59599999999999997</v>
      </c>
      <c r="Y1864" s="53">
        <v>18.02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0.24321067082990688</v>
      </c>
      <c r="AC1864" s="63" t="s">
        <v>204</v>
      </c>
    </row>
    <row r="1865" spans="1:46">
      <c r="A1865" s="11">
        <v>1865</v>
      </c>
      <c r="B1865" s="57">
        <v>44939</v>
      </c>
      <c r="C1865" s="54">
        <v>0.90277777777777779</v>
      </c>
      <c r="D1865" s="53">
        <v>11.8</v>
      </c>
      <c r="E1865" s="53">
        <v>12.8</v>
      </c>
      <c r="F1865" s="53">
        <v>0.5</v>
      </c>
      <c r="G1865" s="53">
        <v>11.3</v>
      </c>
      <c r="H1865" s="53">
        <v>0</v>
      </c>
      <c r="I1865" s="53">
        <v>0.9</v>
      </c>
      <c r="J1865" s="53" t="s">
        <v>147</v>
      </c>
      <c r="K1865" s="53">
        <v>1.4</v>
      </c>
      <c r="L1865" s="53" t="s">
        <v>147</v>
      </c>
      <c r="M1865" s="54">
        <v>0.89638888888888879</v>
      </c>
      <c r="N1865" s="53">
        <v>2.5</v>
      </c>
      <c r="O1865" s="53" t="s">
        <v>162</v>
      </c>
      <c r="P1865" s="54">
        <v>0.90138888888888891</v>
      </c>
      <c r="Q1865" s="53">
        <v>1.4</v>
      </c>
      <c r="R1865" s="53" t="s">
        <v>149</v>
      </c>
      <c r="S1865" s="53">
        <v>0.7</v>
      </c>
      <c r="T1865" s="53">
        <v>100</v>
      </c>
      <c r="U1865" s="53">
        <v>0</v>
      </c>
      <c r="V1865" s="53">
        <v>69</v>
      </c>
      <c r="W1865" s="53">
        <v>0</v>
      </c>
      <c r="X1865" s="53">
        <v>0.60299999999999998</v>
      </c>
      <c r="Y1865" s="53">
        <v>18.02</v>
      </c>
      <c r="Z1865" s="11">
        <f t="shared" si="5031"/>
        <v>0</v>
      </c>
      <c r="AA1865" s="11">
        <f t="shared" si="5032"/>
        <v>0</v>
      </c>
      <c r="AB1865" s="53">
        <f t="shared" si="5033"/>
        <v>0.24717237867661512</v>
      </c>
      <c r="AC1865" s="63" t="s">
        <v>204</v>
      </c>
    </row>
    <row r="1866" spans="1:46">
      <c r="A1866" s="11">
        <v>1866</v>
      </c>
      <c r="B1866" s="57">
        <v>44939</v>
      </c>
      <c r="C1866" s="54">
        <v>0.90972222222222221</v>
      </c>
      <c r="D1866" s="53">
        <v>11.8</v>
      </c>
      <c r="E1866" s="53">
        <v>12.8</v>
      </c>
      <c r="F1866" s="53">
        <v>0.5</v>
      </c>
      <c r="G1866" s="53">
        <v>11.2</v>
      </c>
      <c r="H1866" s="53">
        <v>0</v>
      </c>
      <c r="I1866" s="53">
        <v>1.2</v>
      </c>
      <c r="J1866" s="53" t="s">
        <v>149</v>
      </c>
      <c r="K1866" s="53">
        <v>1.6</v>
      </c>
      <c r="L1866" s="53" t="s">
        <v>149</v>
      </c>
      <c r="M1866" s="54">
        <v>0.90751157407407401</v>
      </c>
      <c r="N1866" s="53">
        <v>2.2999999999999998</v>
      </c>
      <c r="O1866" s="53" t="s">
        <v>149</v>
      </c>
      <c r="P1866" s="54">
        <v>0.90318287037037026</v>
      </c>
      <c r="Q1866" s="53">
        <v>1</v>
      </c>
      <c r="R1866" s="53" t="s">
        <v>148</v>
      </c>
      <c r="S1866" s="53">
        <v>0.5</v>
      </c>
      <c r="T1866" s="53">
        <v>100</v>
      </c>
      <c r="U1866" s="53">
        <v>1</v>
      </c>
      <c r="V1866" s="53">
        <v>85</v>
      </c>
      <c r="W1866" s="53">
        <v>0</v>
      </c>
      <c r="X1866" s="53">
        <v>0.61399999999999999</v>
      </c>
      <c r="Y1866" s="53">
        <v>18</v>
      </c>
      <c r="Z1866" s="11">
        <f t="shared" si="5031"/>
        <v>0</v>
      </c>
      <c r="AA1866" s="11">
        <f t="shared" si="5032"/>
        <v>0</v>
      </c>
      <c r="AB1866" s="53">
        <f t="shared" si="5033"/>
        <v>0.25347145739101806</v>
      </c>
      <c r="AC1866" s="63" t="s">
        <v>204</v>
      </c>
    </row>
    <row r="1867" spans="1:46">
      <c r="A1867" s="11">
        <v>1867</v>
      </c>
      <c r="B1867" s="57">
        <v>44939</v>
      </c>
      <c r="C1867" s="54">
        <v>0.91666666666666663</v>
      </c>
      <c r="D1867" s="53">
        <v>11.7</v>
      </c>
      <c r="E1867" s="53">
        <v>12.8</v>
      </c>
      <c r="F1867" s="53">
        <v>0.5</v>
      </c>
      <c r="G1867" s="53">
        <v>11.4</v>
      </c>
      <c r="H1867" s="53">
        <v>0</v>
      </c>
      <c r="I1867" s="53">
        <v>0.6</v>
      </c>
      <c r="J1867" s="53" t="s">
        <v>148</v>
      </c>
      <c r="K1867" s="53">
        <v>1.2</v>
      </c>
      <c r="L1867" s="53" t="s">
        <v>149</v>
      </c>
      <c r="M1867" s="54">
        <v>0.90973379629629625</v>
      </c>
      <c r="N1867" s="53">
        <v>1.7</v>
      </c>
      <c r="O1867" s="53" t="s">
        <v>152</v>
      </c>
      <c r="P1867" s="54">
        <v>0.91078703703703701</v>
      </c>
      <c r="Q1867" s="53">
        <v>1</v>
      </c>
      <c r="R1867" s="53" t="s">
        <v>162</v>
      </c>
      <c r="S1867" s="53">
        <v>0.4</v>
      </c>
      <c r="T1867" s="53">
        <v>99.9</v>
      </c>
      <c r="U1867" s="53">
        <v>0</v>
      </c>
      <c r="V1867" s="53">
        <v>64</v>
      </c>
      <c r="W1867" s="53">
        <v>0</v>
      </c>
      <c r="X1867" s="53">
        <v>0.627</v>
      </c>
      <c r="Y1867" s="53">
        <v>18</v>
      </c>
      <c r="Z1867" s="11">
        <f t="shared" si="5031"/>
        <v>0</v>
      </c>
      <c r="AA1867" s="11">
        <f t="shared" si="5032"/>
        <v>0</v>
      </c>
      <c r="AB1867" s="53">
        <f t="shared" si="5033"/>
        <v>0.26102619338656757</v>
      </c>
      <c r="AC1867" s="63" t="s">
        <v>204</v>
      </c>
      <c r="AE1867" s="11">
        <f t="shared" ref="AE1867" si="5034">SUM(F1867:F1872)</f>
        <v>3</v>
      </c>
      <c r="AF1867" s="11">
        <f t="shared" ref="AF1867" si="5035">AVERAGE(AB1867:AB1872)</f>
        <v>0.28530779473974538</v>
      </c>
      <c r="AG1867" s="11">
        <f t="shared" ref="AG1867" si="5036">AVERAGE(G1867:G1872)</f>
        <v>11.583333333333334</v>
      </c>
      <c r="AH1867" s="11" t="e">
        <f t="shared" ref="AH1867" si="5037">AVERAGE(AC1867:AC1872)</f>
        <v>#DIV/0!</v>
      </c>
      <c r="AI1867" s="11">
        <f t="shared" ref="AI1867" si="5038">AVERAGE(T1867:T1872)</f>
        <v>99.933333333333337</v>
      </c>
      <c r="AJ1867" s="11">
        <f t="shared" ref="AJ1867" si="5039">SUMIF(H1867:H1872,"&gt;0",H1867:H1872)</f>
        <v>1E-3</v>
      </c>
      <c r="AK1867" s="17">
        <f t="shared" ref="AK1867" si="5040">SUM(AA1867:AA1872)/60</f>
        <v>0</v>
      </c>
      <c r="AL1867" s="17">
        <f t="shared" ref="AL1867" si="5041">SUM(V1867:V1872)</f>
        <v>435</v>
      </c>
      <c r="AM1867" s="17">
        <f t="shared" ref="AM1867" si="5042">AVERAGE(W1867:W1872)</f>
        <v>0</v>
      </c>
      <c r="AN1867" s="11">
        <f t="shared" ref="AN1867" si="5043">AVERAGE(I1867:I1872)</f>
        <v>1.0999999999999999</v>
      </c>
      <c r="AO1867" s="11">
        <f t="shared" ref="AO1867" si="5044">MAX(K1867:K1872)</f>
        <v>1.8</v>
      </c>
      <c r="AP1867" s="13" t="str">
        <f t="shared" ref="AP1867" ca="1" si="5045">INDIRECT(ADDRESS(MATCH(AO1867,K1867:K1872,0)+A1867-1,12))</f>
        <v>E</v>
      </c>
      <c r="AQ1867" s="13">
        <f t="shared" ref="AQ1867" ca="1" si="5046">INDIRECT(ADDRESS(MATCH(AO1867,K1867:K1872,0)+A1867-1,13))</f>
        <v>0.95115740740740751</v>
      </c>
      <c r="AR1867" s="11">
        <f t="shared" ref="AR1867" si="5047">MAX(N1867:N1872)</f>
        <v>4.0999999999999996</v>
      </c>
      <c r="AS1867" s="13" t="str">
        <f t="shared" ref="AS1867" ca="1" si="5048">INDIRECT(ADDRESS(MATCH(AR1867,N1867:N1872,0)+A1867-1,15))</f>
        <v>E</v>
      </c>
      <c r="AT1867" s="13">
        <f t="shared" ref="AT1867" ca="1" si="5049">INDIRECT(ADDRESS(MATCH(AR1867,N1867:N1872,0)+A1867-1,16))</f>
        <v>0.94657407407407401</v>
      </c>
    </row>
    <row r="1868" spans="1:46">
      <c r="A1868" s="11">
        <v>1868</v>
      </c>
      <c r="B1868" s="57">
        <v>44939</v>
      </c>
      <c r="C1868" s="54">
        <v>0.92361111111111116</v>
      </c>
      <c r="D1868" s="53">
        <v>11.7</v>
      </c>
      <c r="E1868" s="53">
        <v>12.8</v>
      </c>
      <c r="F1868" s="53">
        <v>0</v>
      </c>
      <c r="G1868" s="53">
        <v>11.3</v>
      </c>
      <c r="H1868" s="53">
        <v>0</v>
      </c>
      <c r="I1868" s="53">
        <v>1.3</v>
      </c>
      <c r="J1868" s="53" t="s">
        <v>162</v>
      </c>
      <c r="K1868" s="53">
        <v>1.3</v>
      </c>
      <c r="L1868" s="53" t="s">
        <v>162</v>
      </c>
      <c r="M1868" s="54">
        <v>0.92361111111111116</v>
      </c>
      <c r="N1868" s="53">
        <v>2.5</v>
      </c>
      <c r="O1868" s="53" t="s">
        <v>162</v>
      </c>
      <c r="P1868" s="54">
        <v>0.92021990740740733</v>
      </c>
      <c r="Q1868" s="53">
        <v>1.3</v>
      </c>
      <c r="R1868" s="53" t="s">
        <v>149</v>
      </c>
      <c r="S1868" s="53">
        <v>0.4</v>
      </c>
      <c r="T1868" s="53">
        <v>99.9</v>
      </c>
      <c r="U1868" s="53">
        <v>0</v>
      </c>
      <c r="V1868" s="53">
        <v>80</v>
      </c>
      <c r="W1868" s="53">
        <v>0</v>
      </c>
      <c r="X1868" s="53">
        <v>0.64</v>
      </c>
      <c r="Y1868" s="53">
        <v>18</v>
      </c>
      <c r="Z1868" s="11">
        <f t="shared" si="5031"/>
        <v>0</v>
      </c>
      <c r="AA1868" s="11">
        <f t="shared" si="5032"/>
        <v>0</v>
      </c>
      <c r="AB1868" s="53">
        <f t="shared" si="5033"/>
        <v>0.2686934727761916</v>
      </c>
      <c r="AC1868" s="63" t="s">
        <v>204</v>
      </c>
    </row>
    <row r="1869" spans="1:46">
      <c r="A1869" s="11">
        <v>1869</v>
      </c>
      <c r="B1869" s="57">
        <v>44939</v>
      </c>
      <c r="C1869" s="54">
        <v>0.93055555555555547</v>
      </c>
      <c r="D1869" s="53">
        <v>11.7</v>
      </c>
      <c r="E1869" s="53">
        <v>12.8</v>
      </c>
      <c r="F1869" s="53">
        <v>0.5</v>
      </c>
      <c r="G1869" s="53">
        <v>11.4</v>
      </c>
      <c r="H1869" s="53">
        <v>0</v>
      </c>
      <c r="I1869" s="53">
        <v>1.2</v>
      </c>
      <c r="J1869" s="53" t="s">
        <v>149</v>
      </c>
      <c r="K1869" s="53">
        <v>1.4</v>
      </c>
      <c r="L1869" s="53" t="s">
        <v>149</v>
      </c>
      <c r="M1869" s="54">
        <v>0.92525462962962957</v>
      </c>
      <c r="N1869" s="53">
        <v>2.1</v>
      </c>
      <c r="O1869" s="53" t="s">
        <v>149</v>
      </c>
      <c r="P1869" s="54">
        <v>0.93055555555555547</v>
      </c>
      <c r="Q1869" s="53">
        <v>2.1</v>
      </c>
      <c r="R1869" s="53" t="s">
        <v>149</v>
      </c>
      <c r="S1869" s="53">
        <v>0.3</v>
      </c>
      <c r="T1869" s="53">
        <v>100</v>
      </c>
      <c r="U1869" s="53">
        <v>0</v>
      </c>
      <c r="V1869" s="53">
        <v>69</v>
      </c>
      <c r="W1869" s="53">
        <v>0</v>
      </c>
      <c r="X1869" s="53">
        <v>0.65400000000000003</v>
      </c>
      <c r="Y1869" s="53">
        <v>17.989999999999998</v>
      </c>
      <c r="Z1869" s="11">
        <f t="shared" si="5031"/>
        <v>0</v>
      </c>
      <c r="AA1869" s="11">
        <f t="shared" si="5032"/>
        <v>0</v>
      </c>
      <c r="AB1869" s="53">
        <f t="shared" si="5033"/>
        <v>0.2770684166086731</v>
      </c>
      <c r="AC1869" s="63" t="s">
        <v>204</v>
      </c>
    </row>
    <row r="1870" spans="1:46">
      <c r="A1870" s="11">
        <v>1870</v>
      </c>
      <c r="B1870" s="57">
        <v>44939</v>
      </c>
      <c r="C1870" s="54">
        <v>0.9375</v>
      </c>
      <c r="D1870" s="53">
        <v>11.8</v>
      </c>
      <c r="E1870" s="53">
        <v>12.8</v>
      </c>
      <c r="F1870" s="53">
        <v>0.5</v>
      </c>
      <c r="G1870" s="53">
        <v>11.5</v>
      </c>
      <c r="H1870" s="53">
        <v>0</v>
      </c>
      <c r="I1870" s="53">
        <v>0.7</v>
      </c>
      <c r="J1870" s="53" t="s">
        <v>147</v>
      </c>
      <c r="K1870" s="53">
        <v>1.3</v>
      </c>
      <c r="L1870" s="53" t="s">
        <v>149</v>
      </c>
      <c r="M1870" s="54">
        <v>0.93174768518518514</v>
      </c>
      <c r="N1870" s="53">
        <v>2.2999999999999998</v>
      </c>
      <c r="O1870" s="53" t="s">
        <v>149</v>
      </c>
      <c r="P1870" s="54">
        <v>0.93070601851851853</v>
      </c>
      <c r="Q1870" s="53">
        <v>1.3</v>
      </c>
      <c r="R1870" s="53" t="s">
        <v>162</v>
      </c>
      <c r="S1870" s="53">
        <v>0.6</v>
      </c>
      <c r="T1870" s="53">
        <v>100</v>
      </c>
      <c r="U1870" s="53">
        <v>0</v>
      </c>
      <c r="V1870" s="53">
        <v>60</v>
      </c>
      <c r="W1870" s="53">
        <v>0</v>
      </c>
      <c r="X1870" s="53">
        <v>0.67300000000000004</v>
      </c>
      <c r="Y1870" s="53">
        <v>18</v>
      </c>
      <c r="Z1870" s="11">
        <f t="shared" si="5031"/>
        <v>0</v>
      </c>
      <c r="AA1870" s="11">
        <f t="shared" si="5032"/>
        <v>0</v>
      </c>
      <c r="AB1870" s="53">
        <f t="shared" si="5033"/>
        <v>0.28861686222852601</v>
      </c>
      <c r="AC1870" s="63" t="s">
        <v>204</v>
      </c>
    </row>
    <row r="1871" spans="1:46">
      <c r="A1871" s="11">
        <v>1871</v>
      </c>
      <c r="B1871" s="57">
        <v>44939</v>
      </c>
      <c r="C1871" s="54">
        <v>0.94444444444444453</v>
      </c>
      <c r="D1871" s="53">
        <v>11.8</v>
      </c>
      <c r="E1871" s="53">
        <v>12.8</v>
      </c>
      <c r="F1871" s="53">
        <v>1</v>
      </c>
      <c r="G1871" s="53">
        <v>11.7</v>
      </c>
      <c r="H1871" s="53">
        <v>0</v>
      </c>
      <c r="I1871" s="53">
        <v>1</v>
      </c>
      <c r="J1871" s="53" t="s">
        <v>149</v>
      </c>
      <c r="K1871" s="53">
        <v>1.1000000000000001</v>
      </c>
      <c r="L1871" s="53" t="s">
        <v>149</v>
      </c>
      <c r="M1871" s="54">
        <v>0.94185185185185183</v>
      </c>
      <c r="N1871" s="53">
        <v>2.4</v>
      </c>
      <c r="O1871" s="53" t="s">
        <v>149</v>
      </c>
      <c r="P1871" s="54">
        <v>0.93976851851851861</v>
      </c>
      <c r="Q1871" s="53">
        <v>1.8</v>
      </c>
      <c r="R1871" s="53" t="s">
        <v>148</v>
      </c>
      <c r="S1871" s="53">
        <v>0.6</v>
      </c>
      <c r="T1871" s="53">
        <v>99.9</v>
      </c>
      <c r="U1871" s="53">
        <v>0</v>
      </c>
      <c r="V1871" s="53">
        <v>80</v>
      </c>
      <c r="W1871" s="53">
        <v>0</v>
      </c>
      <c r="X1871" s="53">
        <v>0.69499999999999995</v>
      </c>
      <c r="Y1871" s="53">
        <v>17.95</v>
      </c>
      <c r="Z1871" s="11">
        <f t="shared" si="5031"/>
        <v>0</v>
      </c>
      <c r="AA1871" s="11">
        <f t="shared" si="5032"/>
        <v>0</v>
      </c>
      <c r="AB1871" s="53">
        <f t="shared" si="5033"/>
        <v>0.30223565979631595</v>
      </c>
      <c r="AC1871" s="63" t="s">
        <v>204</v>
      </c>
    </row>
    <row r="1872" spans="1:46">
      <c r="A1872" s="11">
        <v>1872</v>
      </c>
      <c r="B1872" s="57">
        <v>44939</v>
      </c>
      <c r="C1872" s="54">
        <v>0.95138888888888884</v>
      </c>
      <c r="D1872" s="53">
        <v>11.9</v>
      </c>
      <c r="E1872" s="53">
        <v>12.8</v>
      </c>
      <c r="F1872" s="53">
        <v>0.5</v>
      </c>
      <c r="G1872" s="53">
        <v>12.2</v>
      </c>
      <c r="H1872" s="53">
        <v>1E-3</v>
      </c>
      <c r="I1872" s="53">
        <v>1.8</v>
      </c>
      <c r="J1872" s="53" t="s">
        <v>152</v>
      </c>
      <c r="K1872" s="53">
        <v>1.8</v>
      </c>
      <c r="L1872" s="53" t="s">
        <v>152</v>
      </c>
      <c r="M1872" s="54">
        <v>0.95115740740740751</v>
      </c>
      <c r="N1872" s="53">
        <v>4.0999999999999996</v>
      </c>
      <c r="O1872" s="53" t="s">
        <v>152</v>
      </c>
      <c r="P1872" s="54">
        <v>0.94657407407407401</v>
      </c>
      <c r="Q1872" s="53">
        <v>1.2</v>
      </c>
      <c r="R1872" s="53" t="s">
        <v>152</v>
      </c>
      <c r="S1872" s="53">
        <v>0.9</v>
      </c>
      <c r="T1872" s="53">
        <v>99.9</v>
      </c>
      <c r="U1872" s="53">
        <v>0</v>
      </c>
      <c r="V1872" s="53">
        <v>82</v>
      </c>
      <c r="W1872" s="53">
        <v>0</v>
      </c>
      <c r="X1872" s="53">
        <v>0.71399999999999997</v>
      </c>
      <c r="Y1872" s="53">
        <v>17.95</v>
      </c>
      <c r="Z1872" s="11">
        <f t="shared" si="5031"/>
        <v>0.60000000000000009</v>
      </c>
      <c r="AA1872" s="11">
        <f t="shared" si="5032"/>
        <v>0</v>
      </c>
      <c r="AB1872" s="53">
        <f t="shared" si="5033"/>
        <v>0.314206163642198</v>
      </c>
      <c r="AC1872" s="63" t="s">
        <v>204</v>
      </c>
    </row>
    <row r="1873" spans="1:46">
      <c r="A1873" s="11">
        <v>1873</v>
      </c>
      <c r="B1873" s="57">
        <v>44939</v>
      </c>
      <c r="C1873" s="54">
        <v>0.95833333333333337</v>
      </c>
      <c r="D1873" s="53">
        <v>11.9</v>
      </c>
      <c r="E1873" s="53">
        <v>12.8</v>
      </c>
      <c r="F1873" s="53">
        <v>0.5</v>
      </c>
      <c r="G1873" s="53">
        <v>12.4</v>
      </c>
      <c r="H1873" s="53">
        <v>0</v>
      </c>
      <c r="I1873" s="53">
        <v>0.9</v>
      </c>
      <c r="J1873" s="53" t="s">
        <v>150</v>
      </c>
      <c r="K1873" s="53">
        <v>1.8</v>
      </c>
      <c r="L1873" s="53" t="s">
        <v>152</v>
      </c>
      <c r="M1873" s="54">
        <v>0.95140046296296299</v>
      </c>
      <c r="N1873" s="53">
        <v>2.2999999999999998</v>
      </c>
      <c r="O1873" s="53" t="s">
        <v>152</v>
      </c>
      <c r="P1873" s="54">
        <v>0.95543981481481488</v>
      </c>
      <c r="Q1873" s="53">
        <v>0.5</v>
      </c>
      <c r="R1873" s="53" t="s">
        <v>161</v>
      </c>
      <c r="S1873" s="53">
        <v>0.5</v>
      </c>
      <c r="T1873" s="53">
        <v>100</v>
      </c>
      <c r="U1873" s="53">
        <v>0</v>
      </c>
      <c r="V1873" s="53">
        <v>83</v>
      </c>
      <c r="W1873" s="53">
        <v>0</v>
      </c>
      <c r="X1873" s="53">
        <v>0.73599999999999999</v>
      </c>
      <c r="Y1873" s="53">
        <v>17.96</v>
      </c>
      <c r="Z1873" s="11">
        <f t="shared" si="5031"/>
        <v>0</v>
      </c>
      <c r="AA1873" s="11">
        <f t="shared" si="5032"/>
        <v>0</v>
      </c>
      <c r="AB1873" s="53">
        <f t="shared" si="5033"/>
        <v>0.32832198623716691</v>
      </c>
      <c r="AC1873" s="63" t="s">
        <v>204</v>
      </c>
      <c r="AE1873" s="11">
        <f t="shared" ref="AE1873" si="5050">SUM(F1873:F1878)</f>
        <v>2</v>
      </c>
      <c r="AF1873" s="11">
        <f t="shared" ref="AF1873" si="5051">AVERAGE(AB1873:AB1878)</f>
        <v>0.36005970193820791</v>
      </c>
      <c r="AG1873" s="11">
        <f t="shared" ref="AG1873" si="5052">AVERAGE(G1873:G1878)</f>
        <v>12.35</v>
      </c>
      <c r="AH1873" s="11" t="e">
        <f t="shared" ref="AH1873" si="5053">AVERAGE(AC1873:AC1878)</f>
        <v>#DIV/0!</v>
      </c>
      <c r="AI1873" s="11">
        <f t="shared" ref="AI1873" si="5054">AVERAGE(T1873:T1878)</f>
        <v>100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453</v>
      </c>
      <c r="AM1873" s="17">
        <f t="shared" ref="AM1873" si="5058">AVERAGE(W1873:W1878)</f>
        <v>0</v>
      </c>
      <c r="AN1873" s="11">
        <f t="shared" ref="AN1873" si="5059">AVERAGE(I1873:I1878)</f>
        <v>0.75</v>
      </c>
      <c r="AO1873" s="11">
        <f t="shared" ref="AO1873" si="5060">MAX(K1873:K1878)</f>
        <v>1.8</v>
      </c>
      <c r="AP1873" s="13" t="str">
        <f t="shared" ref="AP1873" ca="1" si="5061">INDIRECT(ADDRESS(MATCH(AO1873,K1873:K1878,0)+A1873-1,12))</f>
        <v>E</v>
      </c>
      <c r="AQ1873" s="13">
        <f t="shared" ref="AQ1873" ca="1" si="5062">INDIRECT(ADDRESS(MATCH(AO1873,K1873:K1878,0)+A1873-1,13))</f>
        <v>0.95140046296296299</v>
      </c>
      <c r="AR1873" s="11">
        <f t="shared" ref="AR1873" si="5063">MAX(N1873:N1878)</f>
        <v>3.1</v>
      </c>
      <c r="AS1873" s="13" t="str">
        <f t="shared" ref="AS1873" ca="1" si="5064">INDIRECT(ADDRESS(MATCH(AR1873,N1873:N1878,0)+A1873-1,15))</f>
        <v>ENE</v>
      </c>
      <c r="AT1873" s="13">
        <f t="shared" ref="AT1873" ca="1" si="5065">INDIRECT(ADDRESS(MATCH(AR1873,N1873:N1878,0)+A1873-1,16))</f>
        <v>0.98643518518518514</v>
      </c>
    </row>
    <row r="1874" spans="1:46">
      <c r="A1874" s="11">
        <v>1874</v>
      </c>
      <c r="B1874" s="57">
        <v>44939</v>
      </c>
      <c r="C1874" s="54">
        <v>0.96527777777777779</v>
      </c>
      <c r="D1874" s="53">
        <v>12</v>
      </c>
      <c r="E1874" s="53">
        <v>12.8</v>
      </c>
      <c r="F1874" s="53">
        <v>0.5</v>
      </c>
      <c r="G1874" s="53">
        <v>12.2</v>
      </c>
      <c r="H1874" s="53">
        <v>0</v>
      </c>
      <c r="I1874" s="53">
        <v>0.8</v>
      </c>
      <c r="J1874" s="53" t="s">
        <v>157</v>
      </c>
      <c r="K1874" s="53">
        <v>0.9</v>
      </c>
      <c r="L1874" s="53" t="s">
        <v>150</v>
      </c>
      <c r="M1874" s="54">
        <v>0.95834490740740741</v>
      </c>
      <c r="N1874" s="53">
        <v>1.5</v>
      </c>
      <c r="O1874" s="53" t="s">
        <v>162</v>
      </c>
      <c r="P1874" s="54">
        <v>0.96420138888888884</v>
      </c>
      <c r="Q1874" s="53">
        <v>0</v>
      </c>
      <c r="R1874" s="53" t="s">
        <v>149</v>
      </c>
      <c r="S1874" s="53">
        <v>0.3</v>
      </c>
      <c r="T1874" s="53">
        <v>100</v>
      </c>
      <c r="U1874" s="53">
        <v>0</v>
      </c>
      <c r="V1874" s="53">
        <v>79</v>
      </c>
      <c r="W1874" s="53">
        <v>0</v>
      </c>
      <c r="X1874" s="53">
        <v>0.75900000000000001</v>
      </c>
      <c r="Y1874" s="53">
        <v>17.97</v>
      </c>
      <c r="Z1874" s="11">
        <f t="shared" si="5031"/>
        <v>0</v>
      </c>
      <c r="AA1874" s="11">
        <f t="shared" si="5032"/>
        <v>0</v>
      </c>
      <c r="AB1874" s="53">
        <f t="shared" si="5033"/>
        <v>0.34341835577950675</v>
      </c>
      <c r="AC1874" s="63" t="s">
        <v>204</v>
      </c>
    </row>
    <row r="1875" spans="1:46">
      <c r="A1875" s="11">
        <v>1875</v>
      </c>
      <c r="B1875" s="57">
        <v>44939</v>
      </c>
      <c r="C1875" s="54">
        <v>0.97222222222222221</v>
      </c>
      <c r="D1875" s="53">
        <v>12.1</v>
      </c>
      <c r="E1875" s="53">
        <v>12.8</v>
      </c>
      <c r="F1875" s="53">
        <v>0.5</v>
      </c>
      <c r="G1875" s="53">
        <v>12.1</v>
      </c>
      <c r="H1875" s="53">
        <v>0</v>
      </c>
      <c r="I1875" s="53">
        <v>0.8</v>
      </c>
      <c r="J1875" s="53" t="s">
        <v>147</v>
      </c>
      <c r="K1875" s="53">
        <v>0.8</v>
      </c>
      <c r="L1875" s="53" t="s">
        <v>157</v>
      </c>
      <c r="M1875" s="54">
        <v>0.96528935185185183</v>
      </c>
      <c r="N1875" s="53">
        <v>1.8</v>
      </c>
      <c r="O1875" s="53" t="s">
        <v>162</v>
      </c>
      <c r="P1875" s="54">
        <v>0.96774305555555562</v>
      </c>
      <c r="Q1875" s="53">
        <v>0.4</v>
      </c>
      <c r="R1875" s="53" t="s">
        <v>148</v>
      </c>
      <c r="S1875" s="53">
        <v>0.4</v>
      </c>
      <c r="T1875" s="53">
        <v>100</v>
      </c>
      <c r="U1875" s="53">
        <v>0</v>
      </c>
      <c r="V1875" s="53">
        <v>74</v>
      </c>
      <c r="W1875" s="53">
        <v>0</v>
      </c>
      <c r="X1875" s="53">
        <v>0.78100000000000003</v>
      </c>
      <c r="Y1875" s="53">
        <v>17.97</v>
      </c>
      <c r="Z1875" s="11">
        <f t="shared" si="5031"/>
        <v>0</v>
      </c>
      <c r="AA1875" s="11">
        <f t="shared" si="5032"/>
        <v>0</v>
      </c>
      <c r="AB1875" s="53">
        <f t="shared" si="5033"/>
        <v>0.35826724183924408</v>
      </c>
      <c r="AC1875" s="63" t="s">
        <v>204</v>
      </c>
    </row>
    <row r="1876" spans="1:46">
      <c r="A1876" s="11">
        <v>1876</v>
      </c>
      <c r="B1876" s="57">
        <v>44939</v>
      </c>
      <c r="C1876" s="54">
        <v>0.97916666666666663</v>
      </c>
      <c r="D1876" s="53">
        <v>12.2</v>
      </c>
      <c r="E1876" s="53">
        <v>12.8</v>
      </c>
      <c r="F1876" s="53">
        <v>0.5</v>
      </c>
      <c r="G1876" s="53">
        <v>12.4</v>
      </c>
      <c r="H1876" s="53">
        <v>0</v>
      </c>
      <c r="I1876" s="53">
        <v>0.6</v>
      </c>
      <c r="J1876" s="53" t="s">
        <v>148</v>
      </c>
      <c r="K1876" s="53">
        <v>0.8</v>
      </c>
      <c r="L1876" s="53" t="s">
        <v>148</v>
      </c>
      <c r="M1876" s="54">
        <v>0.97396990740740741</v>
      </c>
      <c r="N1876" s="53">
        <v>2.1</v>
      </c>
      <c r="O1876" s="53" t="s">
        <v>152</v>
      </c>
      <c r="P1876" s="54">
        <v>0.97564814814814815</v>
      </c>
      <c r="Q1876" s="53">
        <v>1.1000000000000001</v>
      </c>
      <c r="R1876" s="53" t="s">
        <v>148</v>
      </c>
      <c r="S1876" s="53">
        <v>0.4</v>
      </c>
      <c r="T1876" s="53">
        <v>100</v>
      </c>
      <c r="U1876" s="53">
        <v>0</v>
      </c>
      <c r="V1876" s="53">
        <v>70</v>
      </c>
      <c r="W1876" s="53">
        <v>0</v>
      </c>
      <c r="X1876" s="53">
        <v>0.79900000000000004</v>
      </c>
      <c r="Y1876" s="53">
        <v>17.98</v>
      </c>
      <c r="Z1876" s="11">
        <f t="shared" si="5031"/>
        <v>0</v>
      </c>
      <c r="AA1876" s="11">
        <f t="shared" si="5032"/>
        <v>0</v>
      </c>
      <c r="AB1876" s="53">
        <f t="shared" si="5033"/>
        <v>0.37080343953088102</v>
      </c>
      <c r="AC1876" s="63" t="s">
        <v>204</v>
      </c>
    </row>
    <row r="1877" spans="1:46">
      <c r="A1877" s="11">
        <v>1877</v>
      </c>
      <c r="B1877" s="57">
        <v>44939</v>
      </c>
      <c r="C1877" s="54">
        <v>0.98611111111111116</v>
      </c>
      <c r="D1877" s="53">
        <v>12.3</v>
      </c>
      <c r="E1877" s="53">
        <v>12.8</v>
      </c>
      <c r="F1877" s="53">
        <v>0</v>
      </c>
      <c r="G1877" s="53">
        <v>12.5</v>
      </c>
      <c r="H1877" s="53">
        <v>0</v>
      </c>
      <c r="I1877" s="53">
        <v>0.7</v>
      </c>
      <c r="J1877" s="53" t="s">
        <v>147</v>
      </c>
      <c r="K1877" s="53">
        <v>0.7</v>
      </c>
      <c r="L1877" s="53" t="s">
        <v>147</v>
      </c>
      <c r="M1877" s="54">
        <v>0.9859837962962964</v>
      </c>
      <c r="N1877" s="53">
        <v>2.5</v>
      </c>
      <c r="O1877" s="53" t="s">
        <v>147</v>
      </c>
      <c r="P1877" s="54">
        <v>0.98479166666666673</v>
      </c>
      <c r="Q1877" s="53">
        <v>0.5</v>
      </c>
      <c r="R1877" s="53" t="s">
        <v>147</v>
      </c>
      <c r="S1877" s="53">
        <v>0.5</v>
      </c>
      <c r="T1877" s="53">
        <v>100</v>
      </c>
      <c r="U1877" s="53">
        <v>0</v>
      </c>
      <c r="V1877" s="53">
        <v>68</v>
      </c>
      <c r="W1877" s="53">
        <v>0</v>
      </c>
      <c r="X1877" s="53">
        <v>0.80900000000000005</v>
      </c>
      <c r="Y1877" s="53">
        <v>18</v>
      </c>
      <c r="Z1877" s="11">
        <f t="shared" si="5031"/>
        <v>0</v>
      </c>
      <c r="AA1877" s="11">
        <f t="shared" si="5032"/>
        <v>0</v>
      </c>
      <c r="AB1877" s="53">
        <f t="shared" si="5033"/>
        <v>0.37795614785404652</v>
      </c>
      <c r="AC1877" s="63" t="s">
        <v>204</v>
      </c>
    </row>
    <row r="1878" spans="1:46">
      <c r="A1878" s="11">
        <v>1878</v>
      </c>
      <c r="B1878" s="57">
        <v>44939</v>
      </c>
      <c r="C1878" s="54">
        <v>0.99305555555555547</v>
      </c>
      <c r="D1878" s="53">
        <v>12.4</v>
      </c>
      <c r="E1878" s="53">
        <v>12.8</v>
      </c>
      <c r="F1878" s="53">
        <v>0</v>
      </c>
      <c r="G1878" s="53">
        <v>12.5</v>
      </c>
      <c r="H1878" s="53">
        <v>0</v>
      </c>
      <c r="I1878" s="53">
        <v>0.7</v>
      </c>
      <c r="J1878" s="53" t="s">
        <v>148</v>
      </c>
      <c r="K1878" s="53">
        <v>1.1000000000000001</v>
      </c>
      <c r="L1878" s="53" t="s">
        <v>148</v>
      </c>
      <c r="M1878" s="54">
        <v>0.98925925925925917</v>
      </c>
      <c r="N1878" s="53">
        <v>3.1</v>
      </c>
      <c r="O1878" s="53" t="s">
        <v>148</v>
      </c>
      <c r="P1878" s="54">
        <v>0.98643518518518514</v>
      </c>
      <c r="Q1878" s="53">
        <v>0.4</v>
      </c>
      <c r="R1878" s="53" t="s">
        <v>153</v>
      </c>
      <c r="S1878" s="53">
        <v>0.7</v>
      </c>
      <c r="T1878" s="53">
        <v>100</v>
      </c>
      <c r="U1878" s="53">
        <v>0</v>
      </c>
      <c r="V1878" s="53">
        <v>79</v>
      </c>
      <c r="W1878" s="53">
        <v>0</v>
      </c>
      <c r="X1878" s="53">
        <v>0.81399999999999995</v>
      </c>
      <c r="Y1878" s="53">
        <v>17.98</v>
      </c>
      <c r="Z1878" s="11">
        <f t="shared" si="5031"/>
        <v>0</v>
      </c>
      <c r="AA1878" s="11">
        <f t="shared" si="5032"/>
        <v>0</v>
      </c>
      <c r="AB1878" s="53">
        <f t="shared" si="5033"/>
        <v>0.38159104038840219</v>
      </c>
      <c r="AC1878" s="63" t="s">
        <v>204</v>
      </c>
    </row>
    <row r="1879" spans="1:46">
      <c r="A1879" s="11">
        <v>1879</v>
      </c>
      <c r="B1879" s="57">
        <v>44940</v>
      </c>
      <c r="C1879" s="54">
        <v>0</v>
      </c>
      <c r="D1879" s="53">
        <v>12.5</v>
      </c>
      <c r="E1879" s="53">
        <v>12.8</v>
      </c>
      <c r="F1879" s="53">
        <v>0.5</v>
      </c>
      <c r="G1879" s="53">
        <v>12.5</v>
      </c>
      <c r="H1879" s="53">
        <v>0</v>
      </c>
      <c r="I1879" s="53">
        <v>0.8</v>
      </c>
      <c r="J1879" s="53" t="s">
        <v>150</v>
      </c>
      <c r="K1879" s="53">
        <v>0.8</v>
      </c>
      <c r="L1879" s="53" t="s">
        <v>150</v>
      </c>
      <c r="M1879" s="54">
        <v>0</v>
      </c>
      <c r="N1879" s="53">
        <v>3.6</v>
      </c>
      <c r="O1879" s="53" t="s">
        <v>152</v>
      </c>
      <c r="P1879" s="54">
        <v>0.99949074074074085</v>
      </c>
      <c r="Q1879" s="53">
        <v>1.2</v>
      </c>
      <c r="R1879" s="53" t="s">
        <v>148</v>
      </c>
      <c r="S1879" s="53">
        <v>0.7</v>
      </c>
      <c r="T1879" s="53">
        <v>100.1</v>
      </c>
      <c r="U1879" s="53">
        <v>0</v>
      </c>
      <c r="V1879" s="53">
        <v>70</v>
      </c>
      <c r="W1879" s="53">
        <v>0</v>
      </c>
      <c r="X1879" s="53">
        <v>0.81599999999999995</v>
      </c>
      <c r="Y1879" s="53">
        <v>18.010000000000002</v>
      </c>
      <c r="Z1879" s="11">
        <f t="shared" si="5031"/>
        <v>0</v>
      </c>
      <c r="AA1879" s="11">
        <f t="shared" si="5032"/>
        <v>0</v>
      </c>
      <c r="AB1879" s="53">
        <f t="shared" si="5033"/>
        <v>0.38305680646746465</v>
      </c>
      <c r="AC1879" s="63" t="s">
        <v>204</v>
      </c>
      <c r="AE1879" s="11">
        <f t="shared" ref="AE1879" si="5066">SUM(F1879:F1884)</f>
        <v>2.5</v>
      </c>
      <c r="AF1879" s="11">
        <f t="shared" ref="AF1879" si="5067">AVERAGE(AB1879:AB1884)</f>
        <v>0.38613805097887494</v>
      </c>
      <c r="AG1879" s="11">
        <f t="shared" ref="AG1879" si="5068">AVERAGE(G1879:G1884)</f>
        <v>12.516666666666666</v>
      </c>
      <c r="AH1879" s="11" t="e">
        <f t="shared" ref="AH1879" si="5069">AVERAGE(AC1879:AC1884)</f>
        <v>#DIV/0!</v>
      </c>
      <c r="AI1879" s="11">
        <f t="shared" ref="AI1879" si="5070">AVERAGE(T1879:T1884)</f>
        <v>100.03333333333335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480</v>
      </c>
      <c r="AM1879" s="17">
        <f t="shared" ref="AM1879" si="5074">AVERAGE(W1879:W1884)</f>
        <v>0</v>
      </c>
      <c r="AN1879" s="11">
        <f t="shared" ref="AN1879" si="5075">AVERAGE(I1879:I1884)</f>
        <v>0.6166666666666667</v>
      </c>
      <c r="AO1879" s="11">
        <f t="shared" ref="AO1879" si="5076">MAX(K1879:K1884)</f>
        <v>1.6</v>
      </c>
      <c r="AP1879" s="13" t="str">
        <f t="shared" ref="AP1879" ca="1" si="5077">INDIRECT(ADDRESS(MATCH(AO1879,K1879:K1884,0)+A1879-1,12))</f>
        <v>E</v>
      </c>
      <c r="AQ1879" s="13">
        <f t="shared" ref="AQ1879" ca="1" si="5078">INDIRECT(ADDRESS(MATCH(AO1879,K1879:K1884,0)+A1879-1,13))</f>
        <v>4.9768518518518521E-3</v>
      </c>
      <c r="AR1879" s="11">
        <f t="shared" ref="AR1879" si="5079">MAX(N1879:N1884)</f>
        <v>3.6</v>
      </c>
      <c r="AS1879" s="13" t="str">
        <f t="shared" ref="AS1879" ca="1" si="5080">INDIRECT(ADDRESS(MATCH(AR1879,N1879:N1884,0)+A1879-1,15))</f>
        <v>E</v>
      </c>
      <c r="AT1879" s="13">
        <f t="shared" ref="AT1879" ca="1" si="5081">INDIRECT(ADDRESS(MATCH(AR1879,N1879:N1884,0)+A1879-1,16))</f>
        <v>0.99949074074074085</v>
      </c>
    </row>
    <row r="1880" spans="1:46">
      <c r="A1880" s="11">
        <v>1880</v>
      </c>
      <c r="B1880" s="57">
        <v>44940</v>
      </c>
      <c r="C1880" s="54">
        <v>6.9444444444444441E-3</v>
      </c>
      <c r="D1880" s="53">
        <v>12.5</v>
      </c>
      <c r="E1880" s="53">
        <v>12.8</v>
      </c>
      <c r="F1880" s="53">
        <v>0.5</v>
      </c>
      <c r="G1880" s="53">
        <v>12.9</v>
      </c>
      <c r="H1880" s="53">
        <v>0</v>
      </c>
      <c r="I1880" s="53">
        <v>1.4</v>
      </c>
      <c r="J1880" s="53" t="s">
        <v>152</v>
      </c>
      <c r="K1880" s="53">
        <v>1.6</v>
      </c>
      <c r="L1880" s="53" t="s">
        <v>152</v>
      </c>
      <c r="M1880" s="54">
        <v>4.9768518518518521E-3</v>
      </c>
      <c r="N1880" s="53">
        <v>3</v>
      </c>
      <c r="O1880" s="53" t="s">
        <v>152</v>
      </c>
      <c r="P1880" s="54">
        <v>1.6782407407407406E-3</v>
      </c>
      <c r="Q1880" s="53">
        <v>0.3</v>
      </c>
      <c r="R1880" s="53" t="s">
        <v>151</v>
      </c>
      <c r="S1880" s="53">
        <v>0.6</v>
      </c>
      <c r="T1880" s="53">
        <v>100.1</v>
      </c>
      <c r="U1880" s="53">
        <v>0</v>
      </c>
      <c r="V1880" s="53">
        <v>97</v>
      </c>
      <c r="W1880" s="53">
        <v>0</v>
      </c>
      <c r="X1880" s="53">
        <v>0.81899999999999995</v>
      </c>
      <c r="Y1880" s="53">
        <v>17.989999999999998</v>
      </c>
      <c r="Z1880" s="11">
        <f t="shared" si="5031"/>
        <v>0</v>
      </c>
      <c r="AA1880" s="11">
        <f t="shared" si="5032"/>
        <v>0</v>
      </c>
      <c r="AB1880" s="53">
        <f t="shared" si="5033"/>
        <v>0.38526870164317994</v>
      </c>
      <c r="AC1880" s="63" t="s">
        <v>204</v>
      </c>
    </row>
    <row r="1881" spans="1:46">
      <c r="A1881" s="11">
        <v>1881</v>
      </c>
      <c r="B1881" s="57">
        <v>44940</v>
      </c>
      <c r="C1881" s="54">
        <v>1.3888888888888888E-2</v>
      </c>
      <c r="D1881" s="53">
        <v>12.6</v>
      </c>
      <c r="E1881" s="53">
        <v>12.8</v>
      </c>
      <c r="F1881" s="53">
        <v>0.5</v>
      </c>
      <c r="G1881" s="53">
        <v>12.5</v>
      </c>
      <c r="H1881" s="53">
        <v>-1E-3</v>
      </c>
      <c r="I1881" s="53">
        <v>0.6</v>
      </c>
      <c r="J1881" s="53" t="s">
        <v>161</v>
      </c>
      <c r="K1881" s="53">
        <v>1.4</v>
      </c>
      <c r="L1881" s="53" t="s">
        <v>152</v>
      </c>
      <c r="M1881" s="54">
        <v>6.9560185185185185E-3</v>
      </c>
      <c r="N1881" s="53">
        <v>1.6</v>
      </c>
      <c r="O1881" s="53" t="s">
        <v>154</v>
      </c>
      <c r="P1881" s="54">
        <v>9.1782407407407403E-3</v>
      </c>
      <c r="Q1881" s="53">
        <v>0</v>
      </c>
      <c r="R1881" s="53" t="s">
        <v>160</v>
      </c>
      <c r="S1881" s="53">
        <v>0.6</v>
      </c>
      <c r="T1881" s="53">
        <v>100</v>
      </c>
      <c r="U1881" s="53">
        <v>0</v>
      </c>
      <c r="V1881" s="53">
        <v>61</v>
      </c>
      <c r="W1881" s="53">
        <v>0</v>
      </c>
      <c r="X1881" s="53">
        <v>0.82</v>
      </c>
      <c r="Y1881" s="53">
        <v>17.97</v>
      </c>
      <c r="Z1881" s="11">
        <f t="shared" si="5031"/>
        <v>-0.60000000000000009</v>
      </c>
      <c r="AA1881" s="11">
        <f t="shared" si="5032"/>
        <v>0</v>
      </c>
      <c r="AB1881" s="53">
        <f t="shared" si="5033"/>
        <v>0.38600963068652927</v>
      </c>
      <c r="AC1881" s="63" t="s">
        <v>204</v>
      </c>
    </row>
    <row r="1882" spans="1:46">
      <c r="A1882" s="11">
        <v>1882</v>
      </c>
      <c r="B1882" s="57">
        <v>44940</v>
      </c>
      <c r="C1882" s="54">
        <v>2.0833333333333332E-2</v>
      </c>
      <c r="D1882" s="53">
        <v>12.7</v>
      </c>
      <c r="E1882" s="53">
        <v>12.8</v>
      </c>
      <c r="F1882" s="53">
        <v>0</v>
      </c>
      <c r="G1882" s="53">
        <v>12.3</v>
      </c>
      <c r="H1882" s="53">
        <v>0</v>
      </c>
      <c r="I1882" s="53">
        <v>0.3</v>
      </c>
      <c r="J1882" s="53" t="s">
        <v>154</v>
      </c>
      <c r="K1882" s="53">
        <v>0.7</v>
      </c>
      <c r="L1882" s="53" t="s">
        <v>161</v>
      </c>
      <c r="M1882" s="54">
        <v>1.4930555555555556E-2</v>
      </c>
      <c r="N1882" s="53">
        <v>0.9</v>
      </c>
      <c r="O1882" s="53" t="s">
        <v>158</v>
      </c>
      <c r="P1882" s="54">
        <v>1.9618055555555555E-2</v>
      </c>
      <c r="Q1882" s="53">
        <v>0.4</v>
      </c>
      <c r="R1882" s="53" t="s">
        <v>154</v>
      </c>
      <c r="S1882" s="53">
        <v>0.3</v>
      </c>
      <c r="T1882" s="53">
        <v>100</v>
      </c>
      <c r="U1882" s="53">
        <v>0</v>
      </c>
      <c r="V1882" s="53">
        <v>82</v>
      </c>
      <c r="W1882" s="53">
        <v>0</v>
      </c>
      <c r="X1882" s="53">
        <v>0.82099999999999995</v>
      </c>
      <c r="Y1882" s="53">
        <v>18.010000000000002</v>
      </c>
      <c r="Z1882" s="11">
        <f t="shared" si="5031"/>
        <v>0</v>
      </c>
      <c r="AA1882" s="11">
        <f t="shared" si="5032"/>
        <v>0</v>
      </c>
      <c r="AB1882" s="53">
        <f t="shared" si="5033"/>
        <v>0.38675241696234108</v>
      </c>
      <c r="AC1882" s="63" t="s">
        <v>204</v>
      </c>
    </row>
    <row r="1883" spans="1:46">
      <c r="A1883" s="11">
        <v>1883</v>
      </c>
      <c r="B1883" s="57">
        <v>44940</v>
      </c>
      <c r="C1883" s="54">
        <v>2.7777777777777776E-2</v>
      </c>
      <c r="D1883" s="53">
        <v>12.7</v>
      </c>
      <c r="E1883" s="53">
        <v>12.8</v>
      </c>
      <c r="F1883" s="53">
        <v>0.5</v>
      </c>
      <c r="G1883" s="53">
        <v>12.3</v>
      </c>
      <c r="H1883" s="53">
        <v>0</v>
      </c>
      <c r="I1883" s="53">
        <v>0</v>
      </c>
      <c r="J1883" s="53" t="s">
        <v>160</v>
      </c>
      <c r="K1883" s="53">
        <v>0.3</v>
      </c>
      <c r="L1883" s="53" t="s">
        <v>154</v>
      </c>
      <c r="M1883" s="54">
        <v>2.1145833333333332E-2</v>
      </c>
      <c r="N1883" s="53">
        <v>0.7</v>
      </c>
      <c r="O1883" s="53" t="s">
        <v>159</v>
      </c>
      <c r="P1883" s="54">
        <v>2.7673611111111111E-2</v>
      </c>
      <c r="Q1883" s="53">
        <v>0.7</v>
      </c>
      <c r="R1883" s="53" t="s">
        <v>159</v>
      </c>
      <c r="S1883" s="53">
        <v>0.1</v>
      </c>
      <c r="T1883" s="53">
        <v>100</v>
      </c>
      <c r="U1883" s="53">
        <v>0</v>
      </c>
      <c r="V1883" s="53">
        <v>87</v>
      </c>
      <c r="W1883" s="53">
        <v>0</v>
      </c>
      <c r="X1883" s="53">
        <v>0.82199999999999995</v>
      </c>
      <c r="Y1883" s="53">
        <v>17.97</v>
      </c>
      <c r="Z1883" s="11">
        <f t="shared" si="5031"/>
        <v>0</v>
      </c>
      <c r="AA1883" s="11">
        <f t="shared" si="5032"/>
        <v>0</v>
      </c>
      <c r="AB1883" s="53">
        <f t="shared" si="5033"/>
        <v>0.38749708609264388</v>
      </c>
      <c r="AC1883" s="63" t="s">
        <v>204</v>
      </c>
    </row>
    <row r="1884" spans="1:46">
      <c r="A1884" s="11">
        <v>1884</v>
      </c>
      <c r="B1884" s="57">
        <v>44940</v>
      </c>
      <c r="C1884" s="54">
        <v>3.4722222222222224E-2</v>
      </c>
      <c r="D1884" s="53">
        <v>12.7</v>
      </c>
      <c r="E1884" s="53">
        <v>12.8</v>
      </c>
      <c r="F1884" s="53">
        <v>0.5</v>
      </c>
      <c r="G1884" s="53">
        <v>12.6</v>
      </c>
      <c r="H1884" s="53">
        <v>0</v>
      </c>
      <c r="I1884" s="53">
        <v>0.6</v>
      </c>
      <c r="J1884" s="53" t="s">
        <v>159</v>
      </c>
      <c r="K1884" s="53">
        <v>0.6</v>
      </c>
      <c r="L1884" s="53" t="s">
        <v>159</v>
      </c>
      <c r="M1884" s="54">
        <v>3.4513888888888893E-2</v>
      </c>
      <c r="N1884" s="53">
        <v>1.3</v>
      </c>
      <c r="O1884" s="53" t="s">
        <v>159</v>
      </c>
      <c r="P1884" s="54">
        <v>2.9525462962962962E-2</v>
      </c>
      <c r="Q1884" s="53">
        <v>0</v>
      </c>
      <c r="R1884" s="53" t="s">
        <v>159</v>
      </c>
      <c r="S1884" s="53">
        <v>0.4</v>
      </c>
      <c r="T1884" s="53">
        <v>100</v>
      </c>
      <c r="U1884" s="53">
        <v>0</v>
      </c>
      <c r="V1884" s="53">
        <v>83</v>
      </c>
      <c r="W1884" s="53">
        <v>0</v>
      </c>
      <c r="X1884" s="53">
        <v>0.82299999999999995</v>
      </c>
      <c r="Y1884" s="53">
        <v>17.96</v>
      </c>
      <c r="Z1884" s="11">
        <f t="shared" si="5031"/>
        <v>0</v>
      </c>
      <c r="AA1884" s="11">
        <f t="shared" si="5032"/>
        <v>0</v>
      </c>
      <c r="AB1884" s="53">
        <f t="shared" si="5033"/>
        <v>0.38824366402109067</v>
      </c>
      <c r="AC1884" s="63" t="s">
        <v>204</v>
      </c>
    </row>
    <row r="1885" spans="1:46">
      <c r="A1885" s="11">
        <v>1885</v>
      </c>
      <c r="B1885" s="57">
        <v>44940</v>
      </c>
      <c r="C1885" s="54">
        <v>4.1666666666666664E-2</v>
      </c>
      <c r="D1885" s="53">
        <v>12.8</v>
      </c>
      <c r="E1885" s="53">
        <v>12.7</v>
      </c>
      <c r="F1885" s="53">
        <v>0.5</v>
      </c>
      <c r="G1885" s="53">
        <v>12.5</v>
      </c>
      <c r="H1885" s="53">
        <v>0</v>
      </c>
      <c r="I1885" s="53">
        <v>0</v>
      </c>
      <c r="J1885" s="53" t="s">
        <v>152</v>
      </c>
      <c r="K1885" s="53">
        <v>0.6</v>
      </c>
      <c r="L1885" s="53" t="s">
        <v>159</v>
      </c>
      <c r="M1885" s="54">
        <v>3.4733796296296297E-2</v>
      </c>
      <c r="N1885" s="53">
        <v>0</v>
      </c>
      <c r="O1885" s="53" t="s">
        <v>159</v>
      </c>
      <c r="P1885" s="54">
        <v>3.4733796296296297E-2</v>
      </c>
      <c r="Q1885" s="53">
        <v>0</v>
      </c>
      <c r="R1885" s="53" t="s">
        <v>152</v>
      </c>
      <c r="S1885" s="53">
        <v>0</v>
      </c>
      <c r="T1885" s="53">
        <v>99.9</v>
      </c>
      <c r="U1885" s="53">
        <v>0</v>
      </c>
      <c r="V1885" s="53">
        <v>68</v>
      </c>
      <c r="W1885" s="53">
        <v>0</v>
      </c>
      <c r="X1885" s="53">
        <v>0.82499999999999996</v>
      </c>
      <c r="Y1885" s="53">
        <v>17.98</v>
      </c>
      <c r="Z1885" s="11">
        <f t="shared" si="5031"/>
        <v>0</v>
      </c>
      <c r="AA1885" s="11">
        <f t="shared" si="5032"/>
        <v>0</v>
      </c>
      <c r="AB1885" s="53">
        <f t="shared" si="5033"/>
        <v>0.3897426516682132</v>
      </c>
      <c r="AC1885" s="63" t="s">
        <v>204</v>
      </c>
      <c r="AE1885" s="11">
        <f t="shared" ref="AE1885" si="5082">SUM(F1885:F1890)</f>
        <v>5</v>
      </c>
      <c r="AF1885" s="11">
        <f t="shared" ref="AF1885" si="5083">AVERAGE(AB1885:AB1890)</f>
        <v>0.3902442938239476</v>
      </c>
      <c r="AG1885" s="11">
        <f t="shared" ref="AG1885" si="5084">AVERAGE(G1885:G1890)</f>
        <v>12.666666666666666</v>
      </c>
      <c r="AH1885" s="11" t="e">
        <f t="shared" ref="AH1885" si="5085">AVERAGE(AC1885:AC1890)</f>
        <v>#DIV/0!</v>
      </c>
      <c r="AI1885" s="11">
        <f t="shared" ref="AI1885" si="5086">AVERAGE(T1885:T1890)</f>
        <v>100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443</v>
      </c>
      <c r="AM1885" s="17">
        <f t="shared" ref="AM1885" si="5090">AVERAGE(W1885:W1890)</f>
        <v>0</v>
      </c>
      <c r="AN1885" s="11">
        <f t="shared" ref="AN1885" si="5091">AVERAGE(I1885:I1890)</f>
        <v>0.81666666666666654</v>
      </c>
      <c r="AO1885" s="11">
        <f t="shared" ref="AO1885" si="5092">MAX(K1885:K1890)</f>
        <v>1.8</v>
      </c>
      <c r="AP1885" s="13" t="str">
        <f t="shared" ref="AP1885" ca="1" si="5093">INDIRECT(ADDRESS(MATCH(AO1885,K1885:K1890,0)+A1885-1,12))</f>
        <v>NNE</v>
      </c>
      <c r="AQ1885" s="13">
        <f t="shared" ref="AQ1885" ca="1" si="5094">INDIRECT(ADDRESS(MATCH(AO1885,K1885:K1890,0)+A1885-1,13))</f>
        <v>7.6388888888888895E-2</v>
      </c>
      <c r="AR1885" s="11">
        <f t="shared" ref="AR1885" si="5095">MAX(N1885:N1890)</f>
        <v>3</v>
      </c>
      <c r="AS1885" s="13" t="str">
        <f t="shared" ref="AS1885" ca="1" si="5096">INDIRECT(ADDRESS(MATCH(AR1885,N1885:N1890,0)+A1885-1,15))</f>
        <v>E</v>
      </c>
      <c r="AT1885" s="13">
        <f t="shared" ref="AT1885" ca="1" si="5097">INDIRECT(ADDRESS(MATCH(AR1885,N1885:N1890,0)+A1885-1,16))</f>
        <v>5.3530092592592594E-2</v>
      </c>
    </row>
    <row r="1886" spans="1:46">
      <c r="A1886" s="11">
        <v>1886</v>
      </c>
      <c r="B1886" s="57">
        <v>44940</v>
      </c>
      <c r="C1886" s="54">
        <v>4.8611111111111112E-2</v>
      </c>
      <c r="D1886" s="53">
        <v>12.8</v>
      </c>
      <c r="E1886" s="53">
        <v>12.8</v>
      </c>
      <c r="F1886" s="53">
        <v>1</v>
      </c>
      <c r="G1886" s="53">
        <v>12.8</v>
      </c>
      <c r="H1886" s="53">
        <v>0</v>
      </c>
      <c r="I1886" s="53">
        <v>0.4</v>
      </c>
      <c r="J1886" s="53" t="s">
        <v>147</v>
      </c>
      <c r="K1886" s="53">
        <v>0.4</v>
      </c>
      <c r="L1886" s="53" t="s">
        <v>147</v>
      </c>
      <c r="M1886" s="54">
        <v>4.8611111111111112E-2</v>
      </c>
      <c r="N1886" s="53">
        <v>2</v>
      </c>
      <c r="O1886" s="53" t="s">
        <v>147</v>
      </c>
      <c r="P1886" s="54">
        <v>4.8472222222222222E-2</v>
      </c>
      <c r="Q1886" s="53">
        <v>1.1000000000000001</v>
      </c>
      <c r="R1886" s="53" t="s">
        <v>148</v>
      </c>
      <c r="S1886" s="53">
        <v>0.4</v>
      </c>
      <c r="T1886" s="53">
        <v>100</v>
      </c>
      <c r="U1886" s="53">
        <v>0</v>
      </c>
      <c r="V1886" s="53">
        <v>74</v>
      </c>
      <c r="W1886" s="53">
        <v>0</v>
      </c>
      <c r="X1886" s="53">
        <v>0.82499999999999996</v>
      </c>
      <c r="Y1886" s="53">
        <v>17.97</v>
      </c>
      <c r="Z1886" s="11">
        <f t="shared" si="5031"/>
        <v>0</v>
      </c>
      <c r="AA1886" s="11">
        <f t="shared" si="5032"/>
        <v>0</v>
      </c>
      <c r="AB1886" s="53">
        <f t="shared" si="5033"/>
        <v>0.3897426516682132</v>
      </c>
      <c r="AC1886" s="63" t="s">
        <v>204</v>
      </c>
    </row>
    <row r="1887" spans="1:46">
      <c r="A1887" s="11">
        <v>1887</v>
      </c>
      <c r="B1887" s="57">
        <v>44940</v>
      </c>
      <c r="C1887" s="54">
        <v>5.5555555555555552E-2</v>
      </c>
      <c r="D1887" s="53">
        <v>12.8</v>
      </c>
      <c r="E1887" s="53">
        <v>12.7</v>
      </c>
      <c r="F1887" s="53">
        <v>1</v>
      </c>
      <c r="G1887" s="53">
        <v>12.8</v>
      </c>
      <c r="H1887" s="53">
        <v>0</v>
      </c>
      <c r="I1887" s="53">
        <v>1.4</v>
      </c>
      <c r="J1887" s="53" t="s">
        <v>148</v>
      </c>
      <c r="K1887" s="53">
        <v>1.4</v>
      </c>
      <c r="L1887" s="53" t="s">
        <v>148</v>
      </c>
      <c r="M1887" s="54">
        <v>5.5312499999999994E-2</v>
      </c>
      <c r="N1887" s="53">
        <v>3</v>
      </c>
      <c r="O1887" s="53" t="s">
        <v>152</v>
      </c>
      <c r="P1887" s="54">
        <v>5.3530092592592594E-2</v>
      </c>
      <c r="Q1887" s="53">
        <v>2.5</v>
      </c>
      <c r="R1887" s="53" t="s">
        <v>152</v>
      </c>
      <c r="S1887" s="53">
        <v>0.6</v>
      </c>
      <c r="T1887" s="53">
        <v>100</v>
      </c>
      <c r="U1887" s="53">
        <v>0</v>
      </c>
      <c r="V1887" s="53">
        <v>76</v>
      </c>
      <c r="W1887" s="53">
        <v>0</v>
      </c>
      <c r="X1887" s="53">
        <v>0.82599999999999996</v>
      </c>
      <c r="Y1887" s="53">
        <v>17.899999999999999</v>
      </c>
      <c r="Z1887" s="11">
        <f t="shared" si="5031"/>
        <v>0</v>
      </c>
      <c r="AA1887" s="11">
        <f t="shared" si="5032"/>
        <v>0</v>
      </c>
      <c r="AB1887" s="53">
        <f t="shared" si="5033"/>
        <v>0.39049511490181477</v>
      </c>
      <c r="AC1887" s="63" t="s">
        <v>204</v>
      </c>
    </row>
    <row r="1888" spans="1:46">
      <c r="A1888" s="11">
        <v>1888</v>
      </c>
      <c r="B1888" s="57">
        <v>44940</v>
      </c>
      <c r="C1888" s="54">
        <v>6.25E-2</v>
      </c>
      <c r="D1888" s="53">
        <v>12.9</v>
      </c>
      <c r="E1888" s="53">
        <v>12.8</v>
      </c>
      <c r="F1888" s="53">
        <v>0.5</v>
      </c>
      <c r="G1888" s="53">
        <v>12.9</v>
      </c>
      <c r="H1888" s="53">
        <v>0</v>
      </c>
      <c r="I1888" s="53">
        <v>0.6</v>
      </c>
      <c r="J1888" s="53" t="s">
        <v>147</v>
      </c>
      <c r="K1888" s="53">
        <v>1.5</v>
      </c>
      <c r="L1888" s="53" t="s">
        <v>148</v>
      </c>
      <c r="M1888" s="54">
        <v>5.6157407407407406E-2</v>
      </c>
      <c r="N1888" s="53">
        <v>2.5</v>
      </c>
      <c r="O1888" s="53" t="s">
        <v>148</v>
      </c>
      <c r="P1888" s="54">
        <v>5.559027777777778E-2</v>
      </c>
      <c r="Q1888" s="53">
        <v>0.5</v>
      </c>
      <c r="R1888" s="53" t="s">
        <v>162</v>
      </c>
      <c r="S1888" s="53">
        <v>0.6</v>
      </c>
      <c r="T1888" s="53">
        <v>100</v>
      </c>
      <c r="U1888" s="53">
        <v>0</v>
      </c>
      <c r="V1888" s="53">
        <v>82</v>
      </c>
      <c r="W1888" s="53">
        <v>0</v>
      </c>
      <c r="X1888" s="53">
        <v>0.82599999999999996</v>
      </c>
      <c r="Y1888" s="53">
        <v>17.940000000000001</v>
      </c>
      <c r="Z1888" s="11">
        <f t="shared" si="5031"/>
        <v>0</v>
      </c>
      <c r="AA1888" s="11">
        <f t="shared" si="5032"/>
        <v>0</v>
      </c>
      <c r="AB1888" s="53">
        <f t="shared" si="5033"/>
        <v>0.39049511490181477</v>
      </c>
      <c r="AC1888" s="63" t="s">
        <v>204</v>
      </c>
    </row>
    <row r="1889" spans="1:46">
      <c r="A1889" s="11">
        <v>1889</v>
      </c>
      <c r="B1889" s="57">
        <v>44940</v>
      </c>
      <c r="C1889" s="54">
        <v>6.9444444444444434E-2</v>
      </c>
      <c r="D1889" s="53">
        <v>12.9</v>
      </c>
      <c r="E1889" s="53">
        <v>12.7</v>
      </c>
      <c r="F1889" s="53">
        <v>1</v>
      </c>
      <c r="G1889" s="53">
        <v>12.7</v>
      </c>
      <c r="H1889" s="53">
        <v>0</v>
      </c>
      <c r="I1889" s="53">
        <v>0.7</v>
      </c>
      <c r="J1889" s="53" t="s">
        <v>147</v>
      </c>
      <c r="K1889" s="53">
        <v>0.7</v>
      </c>
      <c r="L1889" s="53" t="s">
        <v>147</v>
      </c>
      <c r="M1889" s="54">
        <v>6.9444444444444434E-2</v>
      </c>
      <c r="N1889" s="53">
        <v>2.2000000000000002</v>
      </c>
      <c r="O1889" s="53" t="s">
        <v>152</v>
      </c>
      <c r="P1889" s="54">
        <v>6.7847222222222225E-2</v>
      </c>
      <c r="Q1889" s="53">
        <v>0.8</v>
      </c>
      <c r="R1889" s="53" t="s">
        <v>149</v>
      </c>
      <c r="S1889" s="53">
        <v>0.4</v>
      </c>
      <c r="T1889" s="53">
        <v>100.1</v>
      </c>
      <c r="U1889" s="53">
        <v>0</v>
      </c>
      <c r="V1889" s="53">
        <v>60</v>
      </c>
      <c r="W1889" s="53">
        <v>0</v>
      </c>
      <c r="X1889" s="53">
        <v>0.82599999999999996</v>
      </c>
      <c r="Y1889" s="53">
        <v>17.95</v>
      </c>
      <c r="Z1889" s="11">
        <f t="shared" si="5031"/>
        <v>0</v>
      </c>
      <c r="AA1889" s="11">
        <f t="shared" si="5032"/>
        <v>0</v>
      </c>
      <c r="AB1889" s="53">
        <f t="shared" si="5033"/>
        <v>0.39049511490181477</v>
      </c>
      <c r="AC1889" s="63" t="s">
        <v>204</v>
      </c>
    </row>
    <row r="1890" spans="1:46">
      <c r="A1890" s="11">
        <v>1890</v>
      </c>
      <c r="B1890" s="57">
        <v>44940</v>
      </c>
      <c r="C1890" s="54">
        <v>7.6388888888888895E-2</v>
      </c>
      <c r="D1890" s="53">
        <v>12.9</v>
      </c>
      <c r="E1890" s="53">
        <v>12.7</v>
      </c>
      <c r="F1890" s="53">
        <v>1</v>
      </c>
      <c r="G1890" s="53">
        <v>12.3</v>
      </c>
      <c r="H1890" s="53">
        <v>-1E-3</v>
      </c>
      <c r="I1890" s="53">
        <v>1.8</v>
      </c>
      <c r="J1890" s="53" t="s">
        <v>149</v>
      </c>
      <c r="K1890" s="53">
        <v>1.8</v>
      </c>
      <c r="L1890" s="53" t="s">
        <v>149</v>
      </c>
      <c r="M1890" s="54">
        <v>7.6388888888888895E-2</v>
      </c>
      <c r="N1890" s="53">
        <v>2.7</v>
      </c>
      <c r="O1890" s="53" t="s">
        <v>149</v>
      </c>
      <c r="P1890" s="54">
        <v>7.1319444444444449E-2</v>
      </c>
      <c r="Q1890" s="53">
        <v>1.9</v>
      </c>
      <c r="R1890" s="53" t="s">
        <v>147</v>
      </c>
      <c r="S1890" s="53">
        <v>0.5</v>
      </c>
      <c r="T1890" s="53">
        <v>100</v>
      </c>
      <c r="U1890" s="53">
        <v>0</v>
      </c>
      <c r="V1890" s="53">
        <v>83</v>
      </c>
      <c r="W1890" s="53">
        <v>0</v>
      </c>
      <c r="X1890" s="53">
        <v>0.82599999999999996</v>
      </c>
      <c r="Y1890" s="53">
        <v>17.95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0.39049511490181477</v>
      </c>
      <c r="AC1890" s="63" t="s">
        <v>204</v>
      </c>
    </row>
    <row r="1891" spans="1:46">
      <c r="A1891" s="11">
        <v>1891</v>
      </c>
      <c r="B1891" s="57">
        <v>44940</v>
      </c>
      <c r="C1891" s="54">
        <v>8.3333333333333329E-2</v>
      </c>
      <c r="D1891" s="53">
        <v>12.9</v>
      </c>
      <c r="E1891" s="53">
        <v>12.7</v>
      </c>
      <c r="F1891" s="53">
        <v>1</v>
      </c>
      <c r="G1891" s="53">
        <v>12.4</v>
      </c>
      <c r="H1891" s="53">
        <v>0</v>
      </c>
      <c r="I1891" s="53">
        <v>1.4</v>
      </c>
      <c r="J1891" s="53" t="s">
        <v>147</v>
      </c>
      <c r="K1891" s="53">
        <v>1.9</v>
      </c>
      <c r="L1891" s="53" t="s">
        <v>149</v>
      </c>
      <c r="M1891" s="54">
        <v>7.6585648148148153E-2</v>
      </c>
      <c r="N1891" s="53">
        <v>3.4</v>
      </c>
      <c r="O1891" s="53" t="s">
        <v>147</v>
      </c>
      <c r="P1891" s="54">
        <v>8.144675925925926E-2</v>
      </c>
      <c r="Q1891" s="53">
        <v>1.2</v>
      </c>
      <c r="R1891" s="53" t="s">
        <v>148</v>
      </c>
      <c r="S1891" s="53">
        <v>0.6</v>
      </c>
      <c r="T1891" s="53">
        <v>99.9</v>
      </c>
      <c r="U1891" s="53">
        <v>0</v>
      </c>
      <c r="V1891" s="53">
        <v>67</v>
      </c>
      <c r="W1891" s="53">
        <v>0</v>
      </c>
      <c r="X1891" s="53">
        <v>0.82599999999999996</v>
      </c>
      <c r="Y1891" s="53">
        <v>17.93</v>
      </c>
      <c r="Z1891" s="11">
        <f t="shared" si="5031"/>
        <v>0</v>
      </c>
      <c r="AA1891" s="11">
        <f t="shared" si="5032"/>
        <v>0</v>
      </c>
      <c r="AB1891" s="53">
        <f t="shared" si="5033"/>
        <v>0.39049511490181477</v>
      </c>
      <c r="AC1891" s="63" t="s">
        <v>204</v>
      </c>
      <c r="AE1891" s="11">
        <f t="shared" ref="AE1891" si="5098">SUM(F1891:F1896)</f>
        <v>7</v>
      </c>
      <c r="AF1891" s="11">
        <f t="shared" ref="AF1891" si="5099">AVERAGE(AB1891:AB1896)</f>
        <v>0.39049511490181477</v>
      </c>
      <c r="AG1891" s="11">
        <f t="shared" ref="AG1891" si="5100">AVERAGE(G1891:G1896)</f>
        <v>12.5</v>
      </c>
      <c r="AH1891" s="11" t="e">
        <f t="shared" ref="AH1891" si="5101">AVERAGE(AC1891:AC1896)</f>
        <v>#DIV/0!</v>
      </c>
      <c r="AI1891" s="11">
        <f t="shared" ref="AI1891" si="5102">AVERAGE(T1891:T1896)</f>
        <v>99.933333333333323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445</v>
      </c>
      <c r="AM1891" s="17">
        <f t="shared" ref="AM1891" si="5106">AVERAGE(W1891:W1896)</f>
        <v>0</v>
      </c>
      <c r="AN1891" s="11">
        <f t="shared" ref="AN1891" si="5107">AVERAGE(I1891:I1896)</f>
        <v>1.2999999999999998</v>
      </c>
      <c r="AO1891" s="11">
        <f t="shared" ref="AO1891" si="5108">MAX(K1891:K1896)</f>
        <v>2.1</v>
      </c>
      <c r="AP1891" s="13" t="str">
        <f t="shared" ref="AP1891" ca="1" si="5109">INDIRECT(ADDRESS(MATCH(AO1891,K1891:K1896,0)+A1891-1,12))</f>
        <v>ENE</v>
      </c>
      <c r="AQ1891" s="13">
        <f t="shared" ref="AQ1891" ca="1" si="5110">INDIRECT(ADDRESS(MATCH(AO1891,K1891:K1896,0)+A1891-1,13))</f>
        <v>8.9224537037037033E-2</v>
      </c>
      <c r="AR1891" s="11">
        <f t="shared" ref="AR1891" si="5111">MAX(N1891:N1896)</f>
        <v>4.5999999999999996</v>
      </c>
      <c r="AS1891" s="13" t="str">
        <f t="shared" ref="AS1891" ca="1" si="5112">INDIRECT(ADDRESS(MATCH(AR1891,N1891:N1896,0)+A1891-1,15))</f>
        <v>E</v>
      </c>
      <c r="AT1891" s="13">
        <f t="shared" ref="AT1891" ca="1" si="5113">INDIRECT(ADDRESS(MATCH(AR1891,N1891:N1896,0)+A1891-1,16))</f>
        <v>8.6157407407407405E-2</v>
      </c>
    </row>
    <row r="1892" spans="1:46">
      <c r="A1892" s="11">
        <v>1892</v>
      </c>
      <c r="B1892" s="57">
        <v>44940</v>
      </c>
      <c r="C1892" s="54">
        <v>9.0277777777777776E-2</v>
      </c>
      <c r="D1892" s="53">
        <v>12.9</v>
      </c>
      <c r="E1892" s="53">
        <v>12.7</v>
      </c>
      <c r="F1892" s="53">
        <v>1.5</v>
      </c>
      <c r="G1892" s="53">
        <v>12.5</v>
      </c>
      <c r="H1892" s="53">
        <v>0</v>
      </c>
      <c r="I1892" s="53">
        <v>2</v>
      </c>
      <c r="J1892" s="53" t="s">
        <v>148</v>
      </c>
      <c r="K1892" s="53">
        <v>2.1</v>
      </c>
      <c r="L1892" s="53" t="s">
        <v>148</v>
      </c>
      <c r="M1892" s="54">
        <v>8.9224537037037033E-2</v>
      </c>
      <c r="N1892" s="53">
        <v>4.5999999999999996</v>
      </c>
      <c r="O1892" s="53" t="s">
        <v>152</v>
      </c>
      <c r="P1892" s="54">
        <v>8.6157407407407405E-2</v>
      </c>
      <c r="Q1892" s="53">
        <v>1</v>
      </c>
      <c r="R1892" s="53" t="s">
        <v>148</v>
      </c>
      <c r="S1892" s="53">
        <v>0.7</v>
      </c>
      <c r="T1892" s="53">
        <v>100</v>
      </c>
      <c r="U1892" s="53">
        <v>0</v>
      </c>
      <c r="V1892" s="53">
        <v>71</v>
      </c>
      <c r="W1892" s="53">
        <v>0</v>
      </c>
      <c r="X1892" s="53">
        <v>0.82599999999999996</v>
      </c>
      <c r="Y1892" s="53">
        <v>17.89</v>
      </c>
      <c r="Z1892" s="11">
        <f t="shared" si="5031"/>
        <v>0</v>
      </c>
      <c r="AA1892" s="11">
        <f t="shared" si="5032"/>
        <v>0</v>
      </c>
      <c r="AB1892" s="53">
        <f t="shared" si="5033"/>
        <v>0.39049511490181477</v>
      </c>
      <c r="AC1892" s="63" t="s">
        <v>204</v>
      </c>
    </row>
    <row r="1893" spans="1:46">
      <c r="A1893" s="11">
        <v>1893</v>
      </c>
      <c r="B1893" s="57">
        <v>44940</v>
      </c>
      <c r="C1893" s="54">
        <v>9.7222222222222224E-2</v>
      </c>
      <c r="D1893" s="53">
        <v>12.9</v>
      </c>
      <c r="E1893" s="53">
        <v>12.7</v>
      </c>
      <c r="F1893" s="53">
        <v>1</v>
      </c>
      <c r="G1893" s="53">
        <v>12.4</v>
      </c>
      <c r="H1893" s="53">
        <v>0</v>
      </c>
      <c r="I1893" s="53">
        <v>1.1000000000000001</v>
      </c>
      <c r="J1893" s="53" t="s">
        <v>147</v>
      </c>
      <c r="K1893" s="53">
        <v>2</v>
      </c>
      <c r="L1893" s="53" t="s">
        <v>148</v>
      </c>
      <c r="M1893" s="54">
        <v>9.0324074074074071E-2</v>
      </c>
      <c r="N1893" s="53">
        <v>2.9</v>
      </c>
      <c r="O1893" s="53" t="s">
        <v>147</v>
      </c>
      <c r="P1893" s="54">
        <v>9.3287037037037043E-2</v>
      </c>
      <c r="Q1893" s="53">
        <v>1</v>
      </c>
      <c r="R1893" s="53" t="s">
        <v>149</v>
      </c>
      <c r="S1893" s="53">
        <v>0.5</v>
      </c>
      <c r="T1893" s="53">
        <v>100</v>
      </c>
      <c r="U1893" s="53">
        <v>1</v>
      </c>
      <c r="V1893" s="53">
        <v>82</v>
      </c>
      <c r="W1893" s="53">
        <v>0</v>
      </c>
      <c r="X1893" s="53">
        <v>0.82599999999999996</v>
      </c>
      <c r="Y1893" s="53">
        <v>17.899999999999999</v>
      </c>
      <c r="Z1893" s="11">
        <f t="shared" si="5031"/>
        <v>0</v>
      </c>
      <c r="AA1893" s="11">
        <f t="shared" si="5032"/>
        <v>0</v>
      </c>
      <c r="AB1893" s="53">
        <f t="shared" si="5033"/>
        <v>0.39049511490181477</v>
      </c>
      <c r="AC1893" s="63" t="s">
        <v>204</v>
      </c>
    </row>
    <row r="1894" spans="1:46">
      <c r="A1894" s="11">
        <v>1894</v>
      </c>
      <c r="B1894" s="57">
        <v>44940</v>
      </c>
      <c r="C1894" s="54">
        <v>0.10416666666666667</v>
      </c>
      <c r="D1894" s="53">
        <v>12.8</v>
      </c>
      <c r="E1894" s="53">
        <v>12.7</v>
      </c>
      <c r="F1894" s="53">
        <v>1</v>
      </c>
      <c r="G1894" s="53">
        <v>12.4</v>
      </c>
      <c r="H1894" s="53">
        <v>0</v>
      </c>
      <c r="I1894" s="53">
        <v>1.1000000000000001</v>
      </c>
      <c r="J1894" s="53" t="s">
        <v>147</v>
      </c>
      <c r="K1894" s="53">
        <v>1.2</v>
      </c>
      <c r="L1894" s="53" t="s">
        <v>147</v>
      </c>
      <c r="M1894" s="54">
        <v>0.10312500000000001</v>
      </c>
      <c r="N1894" s="53">
        <v>2.5</v>
      </c>
      <c r="O1894" s="53" t="s">
        <v>148</v>
      </c>
      <c r="P1894" s="54">
        <v>0.10114583333333334</v>
      </c>
      <c r="Q1894" s="53">
        <v>1.7</v>
      </c>
      <c r="R1894" s="53" t="s">
        <v>147</v>
      </c>
      <c r="S1894" s="53">
        <v>0.5</v>
      </c>
      <c r="T1894" s="53">
        <v>99.9</v>
      </c>
      <c r="U1894" s="53">
        <v>0</v>
      </c>
      <c r="V1894" s="53">
        <v>77</v>
      </c>
      <c r="W1894" s="53">
        <v>0</v>
      </c>
      <c r="X1894" s="53">
        <v>0.82599999999999996</v>
      </c>
      <c r="Y1894" s="53">
        <v>17.91</v>
      </c>
      <c r="Z1894" s="11">
        <f t="shared" si="5031"/>
        <v>0</v>
      </c>
      <c r="AA1894" s="11">
        <f t="shared" si="5032"/>
        <v>0</v>
      </c>
      <c r="AB1894" s="53">
        <f t="shared" si="5033"/>
        <v>0.39049511490181477</v>
      </c>
      <c r="AC1894" s="63" t="s">
        <v>204</v>
      </c>
    </row>
    <row r="1895" spans="1:46">
      <c r="A1895" s="11">
        <v>1895</v>
      </c>
      <c r="B1895" s="57">
        <v>44940</v>
      </c>
      <c r="C1895" s="54">
        <v>0.1111111111111111</v>
      </c>
      <c r="D1895" s="53">
        <v>12.8</v>
      </c>
      <c r="E1895" s="53">
        <v>12.7</v>
      </c>
      <c r="F1895" s="53">
        <v>1.5</v>
      </c>
      <c r="G1895" s="53">
        <v>12.6</v>
      </c>
      <c r="H1895" s="53">
        <v>0</v>
      </c>
      <c r="I1895" s="53">
        <v>1.1000000000000001</v>
      </c>
      <c r="J1895" s="53" t="s">
        <v>147</v>
      </c>
      <c r="K1895" s="53">
        <v>1.1000000000000001</v>
      </c>
      <c r="L1895" s="53" t="s">
        <v>147</v>
      </c>
      <c r="M1895" s="54">
        <v>0.11107638888888889</v>
      </c>
      <c r="N1895" s="53">
        <v>3.4</v>
      </c>
      <c r="O1895" s="53" t="s">
        <v>147</v>
      </c>
      <c r="P1895" s="54">
        <v>0.11037037037037038</v>
      </c>
      <c r="Q1895" s="53">
        <v>1.1000000000000001</v>
      </c>
      <c r="R1895" s="53" t="s">
        <v>162</v>
      </c>
      <c r="S1895" s="53">
        <v>0.6</v>
      </c>
      <c r="T1895" s="53">
        <v>99.9</v>
      </c>
      <c r="U1895" s="53">
        <v>1</v>
      </c>
      <c r="V1895" s="53">
        <v>83</v>
      </c>
      <c r="W1895" s="53">
        <v>0</v>
      </c>
      <c r="X1895" s="53">
        <v>0.82599999999999996</v>
      </c>
      <c r="Y1895" s="53">
        <v>17.87</v>
      </c>
      <c r="Z1895" s="11">
        <f t="shared" si="5031"/>
        <v>0</v>
      </c>
      <c r="AA1895" s="11">
        <f t="shared" si="5032"/>
        <v>0</v>
      </c>
      <c r="AB1895" s="53">
        <f t="shared" si="5033"/>
        <v>0.39049511490181477</v>
      </c>
      <c r="AC1895" s="63" t="s">
        <v>204</v>
      </c>
    </row>
    <row r="1896" spans="1:46">
      <c r="A1896" s="11">
        <v>1896</v>
      </c>
      <c r="B1896" s="57">
        <v>44940</v>
      </c>
      <c r="C1896" s="54">
        <v>0.11805555555555557</v>
      </c>
      <c r="D1896" s="53">
        <v>12.8</v>
      </c>
      <c r="E1896" s="53">
        <v>12.7</v>
      </c>
      <c r="F1896" s="53">
        <v>1</v>
      </c>
      <c r="G1896" s="53">
        <v>12.7</v>
      </c>
      <c r="H1896" s="53">
        <v>0</v>
      </c>
      <c r="I1896" s="53">
        <v>1.1000000000000001</v>
      </c>
      <c r="J1896" s="53" t="s">
        <v>147</v>
      </c>
      <c r="K1896" s="53">
        <v>1.3</v>
      </c>
      <c r="L1896" s="53" t="s">
        <v>148</v>
      </c>
      <c r="M1896" s="54">
        <v>0.11479166666666667</v>
      </c>
      <c r="N1896" s="53">
        <v>2.8</v>
      </c>
      <c r="O1896" s="53" t="s">
        <v>152</v>
      </c>
      <c r="P1896" s="54">
        <v>0.11267361111111111</v>
      </c>
      <c r="Q1896" s="53">
        <v>0.4</v>
      </c>
      <c r="R1896" s="53" t="s">
        <v>152</v>
      </c>
      <c r="S1896" s="53">
        <v>0.6</v>
      </c>
      <c r="T1896" s="53">
        <v>99.9</v>
      </c>
      <c r="U1896" s="53">
        <v>0</v>
      </c>
      <c r="V1896" s="53">
        <v>65</v>
      </c>
      <c r="W1896" s="53">
        <v>0</v>
      </c>
      <c r="X1896" s="53">
        <v>0.82599999999999996</v>
      </c>
      <c r="Y1896" s="53">
        <v>17.88</v>
      </c>
      <c r="Z1896" s="11">
        <f t="shared" si="5031"/>
        <v>0</v>
      </c>
      <c r="AA1896" s="11">
        <f t="shared" si="5032"/>
        <v>0</v>
      </c>
      <c r="AB1896" s="53">
        <f t="shared" si="5033"/>
        <v>0.39049511490181477</v>
      </c>
      <c r="AC1896" s="63" t="s">
        <v>204</v>
      </c>
    </row>
    <row r="1897" spans="1:46">
      <c r="A1897" s="11">
        <v>1897</v>
      </c>
      <c r="B1897" s="57">
        <v>44940</v>
      </c>
      <c r="C1897" s="54">
        <v>0.125</v>
      </c>
      <c r="D1897" s="53">
        <v>12.8</v>
      </c>
      <c r="E1897" s="53">
        <v>12.7</v>
      </c>
      <c r="F1897" s="53">
        <v>1</v>
      </c>
      <c r="G1897" s="53">
        <v>12.5</v>
      </c>
      <c r="H1897" s="53">
        <v>-1E-3</v>
      </c>
      <c r="I1897" s="53">
        <v>1.2</v>
      </c>
      <c r="J1897" s="53" t="s">
        <v>149</v>
      </c>
      <c r="K1897" s="53">
        <v>1.3</v>
      </c>
      <c r="L1897" s="53" t="s">
        <v>149</v>
      </c>
      <c r="M1897" s="54">
        <v>0.12354166666666666</v>
      </c>
      <c r="N1897" s="53">
        <v>2.4</v>
      </c>
      <c r="O1897" s="53" t="s">
        <v>162</v>
      </c>
      <c r="P1897" s="54">
        <v>0.11991898148148149</v>
      </c>
      <c r="Q1897" s="53">
        <v>0.5</v>
      </c>
      <c r="R1897" s="53" t="s">
        <v>147</v>
      </c>
      <c r="S1897" s="53">
        <v>0.6</v>
      </c>
      <c r="T1897" s="53">
        <v>99.9</v>
      </c>
      <c r="U1897" s="53">
        <v>0</v>
      </c>
      <c r="V1897" s="53">
        <v>65</v>
      </c>
      <c r="W1897" s="53">
        <v>0</v>
      </c>
      <c r="X1897" s="53">
        <v>0.82599999999999996</v>
      </c>
      <c r="Y1897" s="53">
        <v>17.87</v>
      </c>
      <c r="Z1897" s="11">
        <f t="shared" si="5031"/>
        <v>-0.60000000000000009</v>
      </c>
      <c r="AA1897" s="11">
        <f t="shared" si="5032"/>
        <v>0</v>
      </c>
      <c r="AB1897" s="53">
        <f t="shared" si="5033"/>
        <v>0.39049511490181477</v>
      </c>
      <c r="AC1897" s="63" t="s">
        <v>204</v>
      </c>
      <c r="AE1897" s="11">
        <f t="shared" ref="AE1897" si="5114">SUM(F1897:F1902)</f>
        <v>7</v>
      </c>
      <c r="AF1897" s="11">
        <f t="shared" ref="AF1897" si="5115">AVERAGE(AB1897:AB1902)</f>
        <v>0.39049511490181477</v>
      </c>
      <c r="AG1897" s="11">
        <f t="shared" ref="AG1897" si="5116">AVERAGE(G1897:G1902)</f>
        <v>12.516666666666666</v>
      </c>
      <c r="AH1897" s="11" t="e">
        <f t="shared" ref="AH1897" si="5117">AVERAGE(AC1897:AC1902)</f>
        <v>#DIV/0!</v>
      </c>
      <c r="AI1897" s="11">
        <f t="shared" ref="AI1897" si="5118">AVERAGE(T1897:T1902)</f>
        <v>99.983333333333334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460</v>
      </c>
      <c r="AM1897" s="17">
        <f t="shared" ref="AM1897" si="5122">AVERAGE(W1897:W1902)</f>
        <v>0</v>
      </c>
      <c r="AN1897" s="11">
        <f t="shared" ref="AN1897" si="5123">AVERAGE(I1897:I1902)</f>
        <v>1.1500000000000001</v>
      </c>
      <c r="AO1897" s="11">
        <f t="shared" ref="AO1897" si="5124">MAX(K1897:K1902)</f>
        <v>1.9</v>
      </c>
      <c r="AP1897" s="13" t="str">
        <f t="shared" ref="AP1897" ca="1" si="5125">INDIRECT(ADDRESS(MATCH(AO1897,K1897:K1902,0)+A1897-1,12))</f>
        <v>ENE</v>
      </c>
      <c r="AQ1897" s="13">
        <f t="shared" ref="AQ1897" ca="1" si="5126">INDIRECT(ADDRESS(MATCH(AO1897,K1897:K1902,0)+A1897-1,13))</f>
        <v>0.15972222222222224</v>
      </c>
      <c r="AR1897" s="11">
        <f t="shared" ref="AR1897" si="5127">MAX(N1897:N1902)</f>
        <v>4.4000000000000004</v>
      </c>
      <c r="AS1897" s="13" t="str">
        <f t="shared" ref="AS1897" ca="1" si="5128">INDIRECT(ADDRESS(MATCH(AR1897,N1897:N1902,0)+A1897-1,15))</f>
        <v>E</v>
      </c>
      <c r="AT1897" s="13">
        <f t="shared" ref="AT1897" ca="1" si="5129">INDIRECT(ADDRESS(MATCH(AR1897,N1897:N1902,0)+A1897-1,16))</f>
        <v>0.1592476851851852</v>
      </c>
    </row>
    <row r="1898" spans="1:46">
      <c r="A1898" s="11">
        <v>1898</v>
      </c>
      <c r="B1898" s="57">
        <v>44940</v>
      </c>
      <c r="C1898" s="54">
        <v>0.13194444444444445</v>
      </c>
      <c r="D1898" s="53">
        <v>12.8</v>
      </c>
      <c r="E1898" s="53">
        <v>12.7</v>
      </c>
      <c r="F1898" s="53">
        <v>1.5</v>
      </c>
      <c r="G1898" s="53">
        <v>12.5</v>
      </c>
      <c r="H1898" s="53">
        <v>0</v>
      </c>
      <c r="I1898" s="53">
        <v>0.4</v>
      </c>
      <c r="J1898" s="53" t="s">
        <v>147</v>
      </c>
      <c r="K1898" s="53">
        <v>1.2</v>
      </c>
      <c r="L1898" s="53" t="s">
        <v>149</v>
      </c>
      <c r="M1898" s="54">
        <v>0.12515046296296298</v>
      </c>
      <c r="N1898" s="53">
        <v>1.2</v>
      </c>
      <c r="O1898" s="53" t="s">
        <v>148</v>
      </c>
      <c r="P1898" s="54">
        <v>0.1259837962962963</v>
      </c>
      <c r="Q1898" s="53">
        <v>0.5</v>
      </c>
      <c r="R1898" s="53" t="s">
        <v>149</v>
      </c>
      <c r="S1898" s="53">
        <v>0.3</v>
      </c>
      <c r="T1898" s="53">
        <v>100</v>
      </c>
      <c r="U1898" s="53">
        <v>0</v>
      </c>
      <c r="V1898" s="53">
        <v>85</v>
      </c>
      <c r="W1898" s="53">
        <v>0</v>
      </c>
      <c r="X1898" s="53">
        <v>0.82599999999999996</v>
      </c>
      <c r="Y1898" s="53">
        <v>17.84</v>
      </c>
      <c r="Z1898" s="11">
        <f t="shared" si="5031"/>
        <v>0</v>
      </c>
      <c r="AA1898" s="11">
        <f t="shared" si="5032"/>
        <v>0</v>
      </c>
      <c r="AB1898" s="53">
        <f t="shared" si="5033"/>
        <v>0.39049511490181477</v>
      </c>
      <c r="AC1898" s="63" t="s">
        <v>204</v>
      </c>
    </row>
    <row r="1899" spans="1:46">
      <c r="A1899" s="11">
        <v>1899</v>
      </c>
      <c r="B1899" s="57">
        <v>44940</v>
      </c>
      <c r="C1899" s="54">
        <v>0.1388888888888889</v>
      </c>
      <c r="D1899" s="53">
        <v>12.8</v>
      </c>
      <c r="E1899" s="53">
        <v>12.7</v>
      </c>
      <c r="F1899" s="53">
        <v>1</v>
      </c>
      <c r="G1899" s="53">
        <v>12.6</v>
      </c>
      <c r="H1899" s="53">
        <v>0</v>
      </c>
      <c r="I1899" s="53">
        <v>0.9</v>
      </c>
      <c r="J1899" s="53" t="s">
        <v>149</v>
      </c>
      <c r="K1899" s="53">
        <v>0.9</v>
      </c>
      <c r="L1899" s="53" t="s">
        <v>149</v>
      </c>
      <c r="M1899" s="54">
        <v>0.1388888888888889</v>
      </c>
      <c r="N1899" s="53">
        <v>1.7</v>
      </c>
      <c r="O1899" s="53" t="s">
        <v>149</v>
      </c>
      <c r="P1899" s="54">
        <v>0.13336805555555556</v>
      </c>
      <c r="Q1899" s="53">
        <v>1.4</v>
      </c>
      <c r="R1899" s="53" t="s">
        <v>149</v>
      </c>
      <c r="S1899" s="53">
        <v>0.3</v>
      </c>
      <c r="T1899" s="53">
        <v>100.1</v>
      </c>
      <c r="U1899" s="53">
        <v>0</v>
      </c>
      <c r="V1899" s="53">
        <v>85</v>
      </c>
      <c r="W1899" s="53">
        <v>0</v>
      </c>
      <c r="X1899" s="53">
        <v>0.82599999999999996</v>
      </c>
      <c r="Y1899" s="53">
        <v>17.87</v>
      </c>
      <c r="Z1899" s="11">
        <f t="shared" si="5031"/>
        <v>0</v>
      </c>
      <c r="AA1899" s="11">
        <f t="shared" si="5032"/>
        <v>0</v>
      </c>
      <c r="AB1899" s="53">
        <f t="shared" si="5033"/>
        <v>0.39049511490181477</v>
      </c>
      <c r="AC1899" s="63" t="s">
        <v>204</v>
      </c>
    </row>
    <row r="1900" spans="1:46">
      <c r="A1900" s="11">
        <v>1900</v>
      </c>
      <c r="B1900" s="57">
        <v>44940</v>
      </c>
      <c r="C1900" s="54">
        <v>0.14583333333333334</v>
      </c>
      <c r="D1900" s="53">
        <v>12.9</v>
      </c>
      <c r="E1900" s="53">
        <v>12.7</v>
      </c>
      <c r="F1900" s="53">
        <v>1</v>
      </c>
      <c r="G1900" s="53">
        <v>12.4</v>
      </c>
      <c r="H1900" s="53">
        <v>0</v>
      </c>
      <c r="I1900" s="53">
        <v>1.3</v>
      </c>
      <c r="J1900" s="53" t="s">
        <v>162</v>
      </c>
      <c r="K1900" s="53">
        <v>1.3</v>
      </c>
      <c r="L1900" s="53" t="s">
        <v>162</v>
      </c>
      <c r="M1900" s="54">
        <v>0.14583333333333334</v>
      </c>
      <c r="N1900" s="53">
        <v>2.2999999999999998</v>
      </c>
      <c r="O1900" s="53" t="s">
        <v>149</v>
      </c>
      <c r="P1900" s="54">
        <v>0.14391203703703703</v>
      </c>
      <c r="Q1900" s="53">
        <v>1.7</v>
      </c>
      <c r="R1900" s="53" t="s">
        <v>162</v>
      </c>
      <c r="S1900" s="53">
        <v>0.3</v>
      </c>
      <c r="T1900" s="53">
        <v>99.9</v>
      </c>
      <c r="U1900" s="53">
        <v>1</v>
      </c>
      <c r="V1900" s="53">
        <v>70</v>
      </c>
      <c r="W1900" s="53">
        <v>0</v>
      </c>
      <c r="X1900" s="53">
        <v>0.82599999999999996</v>
      </c>
      <c r="Y1900" s="53">
        <v>17.829999999999998</v>
      </c>
      <c r="Z1900" s="11">
        <f t="shared" si="5031"/>
        <v>0</v>
      </c>
      <c r="AA1900" s="11">
        <f t="shared" si="5032"/>
        <v>0</v>
      </c>
      <c r="AB1900" s="53">
        <f t="shared" si="5033"/>
        <v>0.39049511490181477</v>
      </c>
      <c r="AC1900" s="63" t="s">
        <v>204</v>
      </c>
    </row>
    <row r="1901" spans="1:46">
      <c r="A1901" s="11">
        <v>1901</v>
      </c>
      <c r="B1901" s="57">
        <v>44940</v>
      </c>
      <c r="C1901" s="54">
        <v>0.15277777777777776</v>
      </c>
      <c r="D1901" s="53">
        <v>12.8</v>
      </c>
      <c r="E1901" s="53">
        <v>12.7</v>
      </c>
      <c r="F1901" s="53">
        <v>1.5</v>
      </c>
      <c r="G1901" s="53">
        <v>12.4</v>
      </c>
      <c r="H1901" s="53">
        <v>0</v>
      </c>
      <c r="I1901" s="53">
        <v>1.2</v>
      </c>
      <c r="J1901" s="53" t="s">
        <v>149</v>
      </c>
      <c r="K1901" s="53">
        <v>1.4</v>
      </c>
      <c r="L1901" s="53" t="s">
        <v>149</v>
      </c>
      <c r="M1901" s="54">
        <v>0.14841435185185184</v>
      </c>
      <c r="N1901" s="53">
        <v>2.2000000000000002</v>
      </c>
      <c r="O1901" s="53" t="s">
        <v>162</v>
      </c>
      <c r="P1901" s="54">
        <v>0.14628472222222222</v>
      </c>
      <c r="Q1901" s="53">
        <v>0.7</v>
      </c>
      <c r="R1901" s="53" t="s">
        <v>162</v>
      </c>
      <c r="S1901" s="53">
        <v>0.3</v>
      </c>
      <c r="T1901" s="53">
        <v>100</v>
      </c>
      <c r="U1901" s="53">
        <v>1</v>
      </c>
      <c r="V1901" s="53">
        <v>78</v>
      </c>
      <c r="W1901" s="53">
        <v>0</v>
      </c>
      <c r="X1901" s="53">
        <v>0.82599999999999996</v>
      </c>
      <c r="Y1901" s="53">
        <v>17.82</v>
      </c>
      <c r="Z1901" s="11">
        <f t="shared" si="5031"/>
        <v>0</v>
      </c>
      <c r="AA1901" s="11">
        <f t="shared" si="5032"/>
        <v>0</v>
      </c>
      <c r="AB1901" s="53">
        <f t="shared" si="5033"/>
        <v>0.39049511490181477</v>
      </c>
      <c r="AC1901" s="63" t="s">
        <v>204</v>
      </c>
    </row>
    <row r="1902" spans="1:46">
      <c r="A1902" s="11">
        <v>1902</v>
      </c>
      <c r="B1902" s="57">
        <v>44940</v>
      </c>
      <c r="C1902" s="54">
        <v>0.15972222222222224</v>
      </c>
      <c r="D1902" s="53">
        <v>12.8</v>
      </c>
      <c r="E1902" s="53">
        <v>12.7</v>
      </c>
      <c r="F1902" s="53">
        <v>1</v>
      </c>
      <c r="G1902" s="53">
        <v>12.7</v>
      </c>
      <c r="H1902" s="53">
        <v>0</v>
      </c>
      <c r="I1902" s="53">
        <v>1.9</v>
      </c>
      <c r="J1902" s="53" t="s">
        <v>148</v>
      </c>
      <c r="K1902" s="53">
        <v>1.9</v>
      </c>
      <c r="L1902" s="53" t="s">
        <v>148</v>
      </c>
      <c r="M1902" s="54">
        <v>0.15972222222222224</v>
      </c>
      <c r="N1902" s="53">
        <v>4.4000000000000004</v>
      </c>
      <c r="O1902" s="53" t="s">
        <v>152</v>
      </c>
      <c r="P1902" s="54">
        <v>0.1592476851851852</v>
      </c>
      <c r="Q1902" s="53">
        <v>1.2</v>
      </c>
      <c r="R1902" s="53" t="s">
        <v>148</v>
      </c>
      <c r="S1902" s="53">
        <v>0.9</v>
      </c>
      <c r="T1902" s="53">
        <v>100</v>
      </c>
      <c r="U1902" s="53">
        <v>0</v>
      </c>
      <c r="V1902" s="53">
        <v>77</v>
      </c>
      <c r="W1902" s="53">
        <v>0</v>
      </c>
      <c r="X1902" s="53">
        <v>0.82599999999999996</v>
      </c>
      <c r="Y1902" s="53">
        <v>17.82</v>
      </c>
      <c r="Z1902" s="11">
        <f t="shared" si="5031"/>
        <v>0</v>
      </c>
      <c r="AA1902" s="11">
        <f t="shared" si="5032"/>
        <v>0</v>
      </c>
      <c r="AB1902" s="53">
        <f t="shared" si="5033"/>
        <v>0.39049511490181477</v>
      </c>
      <c r="AC1902" s="63" t="s">
        <v>204</v>
      </c>
    </row>
    <row r="1903" spans="1:46">
      <c r="A1903" s="11">
        <v>1903</v>
      </c>
      <c r="B1903" s="57">
        <v>44940</v>
      </c>
      <c r="C1903" s="54">
        <v>0.16666666666666666</v>
      </c>
      <c r="D1903" s="53">
        <v>12.8</v>
      </c>
      <c r="E1903" s="53">
        <v>12.7</v>
      </c>
      <c r="F1903" s="53">
        <v>1</v>
      </c>
      <c r="G1903" s="53">
        <v>12.7</v>
      </c>
      <c r="H1903" s="53">
        <v>0</v>
      </c>
      <c r="I1903" s="53">
        <v>1.1000000000000001</v>
      </c>
      <c r="J1903" s="53" t="s">
        <v>147</v>
      </c>
      <c r="K1903" s="53">
        <v>2.1</v>
      </c>
      <c r="L1903" s="53" t="s">
        <v>148</v>
      </c>
      <c r="M1903" s="54">
        <v>0.16277777777777777</v>
      </c>
      <c r="N1903" s="53">
        <v>3.1</v>
      </c>
      <c r="O1903" s="53" t="s">
        <v>149</v>
      </c>
      <c r="P1903" s="54">
        <v>0.16190972222222222</v>
      </c>
      <c r="Q1903" s="53">
        <v>0.8</v>
      </c>
      <c r="R1903" s="53" t="s">
        <v>149</v>
      </c>
      <c r="S1903" s="53">
        <v>0.8</v>
      </c>
      <c r="T1903" s="53">
        <v>99.9</v>
      </c>
      <c r="U1903" s="53">
        <v>0</v>
      </c>
      <c r="V1903" s="53">
        <v>70</v>
      </c>
      <c r="W1903" s="53">
        <v>0</v>
      </c>
      <c r="X1903" s="53">
        <v>0.82599999999999996</v>
      </c>
      <c r="Y1903" s="53">
        <v>17.809999999999999</v>
      </c>
      <c r="Z1903" s="11">
        <f t="shared" si="5031"/>
        <v>0</v>
      </c>
      <c r="AA1903" s="11">
        <f t="shared" si="5032"/>
        <v>0</v>
      </c>
      <c r="AB1903" s="53">
        <f t="shared" si="5033"/>
        <v>0.39049511490181477</v>
      </c>
      <c r="AC1903" s="63" t="s">
        <v>204</v>
      </c>
      <c r="AE1903" s="11">
        <f t="shared" ref="AE1903" si="5130">SUM(F1903:F1908)</f>
        <v>5</v>
      </c>
      <c r="AF1903" s="11">
        <f t="shared" ref="AF1903" si="5131">AVERAGE(AB1903:AB1908)</f>
        <v>0.39049511490181477</v>
      </c>
      <c r="AG1903" s="11">
        <f t="shared" ref="AG1903" si="5132">AVERAGE(G1903:G1908)</f>
        <v>13</v>
      </c>
      <c r="AH1903" s="11" t="e">
        <f t="shared" ref="AH1903" si="5133">AVERAGE(AC1903:AC1908)</f>
        <v>#DIV/0!</v>
      </c>
      <c r="AI1903" s="11">
        <f t="shared" ref="AI1903" si="5134">AVERAGE(T1903:T1908)</f>
        <v>100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462</v>
      </c>
      <c r="AM1903" s="17">
        <f t="shared" ref="AM1903" si="5138">AVERAGE(W1903:W1908)</f>
        <v>0</v>
      </c>
      <c r="AN1903" s="11">
        <f t="shared" ref="AN1903" si="5139">AVERAGE(I1903:I1908)</f>
        <v>0.71666666666666667</v>
      </c>
      <c r="AO1903" s="11">
        <f t="shared" ref="AO1903" si="5140">MAX(K1903:K1908)</f>
        <v>2.1</v>
      </c>
      <c r="AP1903" s="13" t="str">
        <f t="shared" ref="AP1903" ca="1" si="5141">INDIRECT(ADDRESS(MATCH(AO1903,K1903:K1908,0)+A1903-1,12))</f>
        <v>ENE</v>
      </c>
      <c r="AQ1903" s="13">
        <f t="shared" ref="AQ1903" ca="1" si="5142">INDIRECT(ADDRESS(MATCH(AO1903,K1903:K1908,0)+A1903-1,13))</f>
        <v>0.16277777777777777</v>
      </c>
      <c r="AR1903" s="11">
        <f t="shared" ref="AR1903" si="5143">MAX(N1903:N1908)</f>
        <v>3.2</v>
      </c>
      <c r="AS1903" s="13" t="str">
        <f t="shared" ref="AS1903" ca="1" si="5144">INDIRECT(ADDRESS(MATCH(AR1903,N1903:N1908,0)+A1903-1,15))</f>
        <v>E</v>
      </c>
      <c r="AT1903" s="13">
        <f t="shared" ref="AT1903" ca="1" si="5145">INDIRECT(ADDRESS(MATCH(AR1903,N1903:N1908,0)+A1903-1,16))</f>
        <v>0.18627314814814813</v>
      </c>
    </row>
    <row r="1904" spans="1:46">
      <c r="A1904" s="11">
        <v>1904</v>
      </c>
      <c r="B1904" s="57">
        <v>44940</v>
      </c>
      <c r="C1904" s="54">
        <v>0.17361111111111113</v>
      </c>
      <c r="D1904" s="53">
        <v>12.9</v>
      </c>
      <c r="E1904" s="53">
        <v>12.7</v>
      </c>
      <c r="F1904" s="53">
        <v>1</v>
      </c>
      <c r="G1904" s="53">
        <v>12.8</v>
      </c>
      <c r="H1904" s="53">
        <v>0</v>
      </c>
      <c r="I1904" s="53">
        <v>0.4</v>
      </c>
      <c r="J1904" s="53" t="s">
        <v>147</v>
      </c>
      <c r="K1904" s="53">
        <v>1.1000000000000001</v>
      </c>
      <c r="L1904" s="53" t="s">
        <v>147</v>
      </c>
      <c r="M1904" s="54">
        <v>0.16667824074074075</v>
      </c>
      <c r="N1904" s="53">
        <v>2.1</v>
      </c>
      <c r="O1904" s="53" t="s">
        <v>147</v>
      </c>
      <c r="P1904" s="54">
        <v>0.16734953703703703</v>
      </c>
      <c r="Q1904" s="53">
        <v>0</v>
      </c>
      <c r="R1904" s="53" t="s">
        <v>152</v>
      </c>
      <c r="S1904" s="53">
        <v>0.5</v>
      </c>
      <c r="T1904" s="53">
        <v>100</v>
      </c>
      <c r="U1904" s="53">
        <v>0</v>
      </c>
      <c r="V1904" s="53">
        <v>77</v>
      </c>
      <c r="W1904" s="53">
        <v>0</v>
      </c>
      <c r="X1904" s="53">
        <v>0.82599999999999996</v>
      </c>
      <c r="Y1904" s="53">
        <v>17.829999999999998</v>
      </c>
      <c r="Z1904" s="11">
        <f t="shared" si="5031"/>
        <v>0</v>
      </c>
      <c r="AA1904" s="11">
        <f t="shared" si="5032"/>
        <v>0</v>
      </c>
      <c r="AB1904" s="53">
        <f t="shared" si="5033"/>
        <v>0.39049511490181477</v>
      </c>
      <c r="AC1904" s="63" t="s">
        <v>204</v>
      </c>
    </row>
    <row r="1905" spans="1:46">
      <c r="A1905" s="11">
        <v>1905</v>
      </c>
      <c r="B1905" s="57">
        <v>44940</v>
      </c>
      <c r="C1905" s="54">
        <v>0.18055555555555555</v>
      </c>
      <c r="D1905" s="53">
        <v>12.9</v>
      </c>
      <c r="E1905" s="53">
        <v>12.7</v>
      </c>
      <c r="F1905" s="53">
        <v>1</v>
      </c>
      <c r="G1905" s="53">
        <v>13</v>
      </c>
      <c r="H1905" s="53">
        <v>0</v>
      </c>
      <c r="I1905" s="53">
        <v>0.4</v>
      </c>
      <c r="J1905" s="53" t="s">
        <v>147</v>
      </c>
      <c r="K1905" s="53">
        <v>0.4</v>
      </c>
      <c r="L1905" s="53" t="s">
        <v>147</v>
      </c>
      <c r="M1905" s="54">
        <v>0.18055555555555555</v>
      </c>
      <c r="N1905" s="53">
        <v>2.7</v>
      </c>
      <c r="O1905" s="53" t="s">
        <v>152</v>
      </c>
      <c r="P1905" s="54">
        <v>0.18049768518518519</v>
      </c>
      <c r="Q1905" s="53">
        <v>1.8</v>
      </c>
      <c r="R1905" s="53" t="s">
        <v>152</v>
      </c>
      <c r="S1905" s="53">
        <v>0.7</v>
      </c>
      <c r="T1905" s="53">
        <v>100</v>
      </c>
      <c r="U1905" s="53">
        <v>0</v>
      </c>
      <c r="V1905" s="53">
        <v>71</v>
      </c>
      <c r="W1905" s="53">
        <v>0</v>
      </c>
      <c r="X1905" s="53">
        <v>0.82599999999999996</v>
      </c>
      <c r="Y1905" s="53">
        <v>17.82</v>
      </c>
      <c r="Z1905" s="11">
        <f t="shared" si="5031"/>
        <v>0</v>
      </c>
      <c r="AA1905" s="11">
        <f t="shared" si="5032"/>
        <v>0</v>
      </c>
      <c r="AB1905" s="53">
        <f t="shared" si="5033"/>
        <v>0.39049511490181477</v>
      </c>
      <c r="AC1905" s="63" t="s">
        <v>204</v>
      </c>
    </row>
    <row r="1906" spans="1:46">
      <c r="A1906" s="11">
        <v>1906</v>
      </c>
      <c r="B1906" s="57">
        <v>44940</v>
      </c>
      <c r="C1906" s="54">
        <v>0.1875</v>
      </c>
      <c r="D1906" s="53">
        <v>12.9</v>
      </c>
      <c r="E1906" s="53">
        <v>12.7</v>
      </c>
      <c r="F1906" s="53">
        <v>0.5</v>
      </c>
      <c r="G1906" s="53">
        <v>13.1</v>
      </c>
      <c r="H1906" s="53">
        <v>0</v>
      </c>
      <c r="I1906" s="53">
        <v>1.2</v>
      </c>
      <c r="J1906" s="53" t="s">
        <v>148</v>
      </c>
      <c r="K1906" s="53">
        <v>1.2</v>
      </c>
      <c r="L1906" s="53" t="s">
        <v>148</v>
      </c>
      <c r="M1906" s="54">
        <v>0.18740740740740738</v>
      </c>
      <c r="N1906" s="53">
        <v>3.2</v>
      </c>
      <c r="O1906" s="53" t="s">
        <v>152</v>
      </c>
      <c r="P1906" s="54">
        <v>0.18627314814814813</v>
      </c>
      <c r="Q1906" s="53">
        <v>1.5</v>
      </c>
      <c r="R1906" s="53" t="s">
        <v>150</v>
      </c>
      <c r="S1906" s="53">
        <v>0.7</v>
      </c>
      <c r="T1906" s="53">
        <v>100.1</v>
      </c>
      <c r="U1906" s="53">
        <v>0</v>
      </c>
      <c r="V1906" s="53">
        <v>75</v>
      </c>
      <c r="W1906" s="53">
        <v>0</v>
      </c>
      <c r="X1906" s="53">
        <v>0.82599999999999996</v>
      </c>
      <c r="Y1906" s="53">
        <v>17.809999999999999</v>
      </c>
      <c r="Z1906" s="11">
        <f t="shared" si="5031"/>
        <v>0</v>
      </c>
      <c r="AA1906" s="11">
        <f t="shared" si="5032"/>
        <v>0</v>
      </c>
      <c r="AB1906" s="53">
        <f t="shared" si="5033"/>
        <v>0.39049511490181477</v>
      </c>
      <c r="AC1906" s="63" t="s">
        <v>204</v>
      </c>
    </row>
    <row r="1907" spans="1:46">
      <c r="A1907" s="11">
        <v>1907</v>
      </c>
      <c r="B1907" s="57">
        <v>44940</v>
      </c>
      <c r="C1907" s="54">
        <v>0.19444444444444445</v>
      </c>
      <c r="D1907" s="53">
        <v>13</v>
      </c>
      <c r="E1907" s="53">
        <v>12.7</v>
      </c>
      <c r="F1907" s="53">
        <v>1</v>
      </c>
      <c r="G1907" s="53">
        <v>13.2</v>
      </c>
      <c r="H1907" s="53">
        <v>0</v>
      </c>
      <c r="I1907" s="53">
        <v>0.7</v>
      </c>
      <c r="J1907" s="53" t="s">
        <v>148</v>
      </c>
      <c r="K1907" s="53">
        <v>1.2</v>
      </c>
      <c r="L1907" s="53" t="s">
        <v>148</v>
      </c>
      <c r="M1907" s="54">
        <v>0.18753472222222223</v>
      </c>
      <c r="N1907" s="53">
        <v>2.1</v>
      </c>
      <c r="O1907" s="53" t="s">
        <v>148</v>
      </c>
      <c r="P1907" s="54">
        <v>0.19032407407407406</v>
      </c>
      <c r="Q1907" s="53">
        <v>0</v>
      </c>
      <c r="R1907" s="53" t="s">
        <v>158</v>
      </c>
      <c r="S1907" s="53">
        <v>0.6</v>
      </c>
      <c r="T1907" s="53">
        <v>100</v>
      </c>
      <c r="U1907" s="53">
        <v>0</v>
      </c>
      <c r="V1907" s="53">
        <v>86</v>
      </c>
      <c r="W1907" s="53">
        <v>0</v>
      </c>
      <c r="X1907" s="53">
        <v>0.82599999999999996</v>
      </c>
      <c r="Y1907" s="53">
        <v>17.809999999999999</v>
      </c>
      <c r="Z1907" s="11">
        <f t="shared" si="5031"/>
        <v>0</v>
      </c>
      <c r="AA1907" s="11">
        <f t="shared" si="5032"/>
        <v>0</v>
      </c>
      <c r="AB1907" s="53">
        <f t="shared" si="5033"/>
        <v>0.39049511490181477</v>
      </c>
      <c r="AC1907" s="63" t="s">
        <v>204</v>
      </c>
    </row>
    <row r="1908" spans="1:46">
      <c r="A1908" s="11">
        <v>1908</v>
      </c>
      <c r="B1908" s="57">
        <v>44940</v>
      </c>
      <c r="C1908" s="54">
        <v>0.20138888888888887</v>
      </c>
      <c r="D1908" s="53">
        <v>13.1</v>
      </c>
      <c r="E1908" s="53">
        <v>12.7</v>
      </c>
      <c r="F1908" s="53">
        <v>0.5</v>
      </c>
      <c r="G1908" s="53">
        <v>13.2</v>
      </c>
      <c r="H1908" s="53">
        <v>0</v>
      </c>
      <c r="I1908" s="53">
        <v>0.5</v>
      </c>
      <c r="J1908" s="53" t="s">
        <v>154</v>
      </c>
      <c r="K1908" s="53">
        <v>0.7</v>
      </c>
      <c r="L1908" s="53" t="s">
        <v>148</v>
      </c>
      <c r="M1908" s="54">
        <v>0.19445601851851854</v>
      </c>
      <c r="N1908" s="53">
        <v>1.8</v>
      </c>
      <c r="O1908" s="53" t="s">
        <v>153</v>
      </c>
      <c r="P1908" s="54">
        <v>0.19552083333333334</v>
      </c>
      <c r="Q1908" s="53">
        <v>0.7</v>
      </c>
      <c r="R1908" s="53" t="s">
        <v>154</v>
      </c>
      <c r="S1908" s="53">
        <v>0.3</v>
      </c>
      <c r="T1908" s="53">
        <v>100</v>
      </c>
      <c r="U1908" s="53">
        <v>1</v>
      </c>
      <c r="V1908" s="53">
        <v>83</v>
      </c>
      <c r="W1908" s="53">
        <v>0</v>
      </c>
      <c r="X1908" s="53">
        <v>0.82599999999999996</v>
      </c>
      <c r="Y1908" s="53">
        <v>17.8</v>
      </c>
      <c r="Z1908" s="11">
        <f t="shared" si="5031"/>
        <v>0</v>
      </c>
      <c r="AA1908" s="11">
        <f t="shared" si="5032"/>
        <v>0</v>
      </c>
      <c r="AB1908" s="53">
        <f t="shared" si="5033"/>
        <v>0.39049511490181477</v>
      </c>
      <c r="AC1908" s="63" t="s">
        <v>204</v>
      </c>
    </row>
    <row r="1909" spans="1:46">
      <c r="A1909" s="11">
        <v>1909</v>
      </c>
      <c r="B1909" s="57">
        <v>44940</v>
      </c>
      <c r="C1909" s="54">
        <v>0.20833333333333334</v>
      </c>
      <c r="D1909" s="53">
        <v>13.2</v>
      </c>
      <c r="E1909" s="53">
        <v>12.7</v>
      </c>
      <c r="F1909" s="53">
        <v>1</v>
      </c>
      <c r="G1909" s="53">
        <v>13.3</v>
      </c>
      <c r="H1909" s="53">
        <v>0</v>
      </c>
      <c r="I1909" s="53">
        <v>0.4</v>
      </c>
      <c r="J1909" s="53" t="s">
        <v>161</v>
      </c>
      <c r="K1909" s="53">
        <v>0.5</v>
      </c>
      <c r="L1909" s="53" t="s">
        <v>154</v>
      </c>
      <c r="M1909" s="54">
        <v>0.20165509259259259</v>
      </c>
      <c r="N1909" s="53">
        <v>1.8</v>
      </c>
      <c r="O1909" s="53" t="s">
        <v>150</v>
      </c>
      <c r="P1909" s="54">
        <v>0.20526620370370371</v>
      </c>
      <c r="Q1909" s="53">
        <v>0</v>
      </c>
      <c r="R1909" s="53" t="s">
        <v>159</v>
      </c>
      <c r="S1909" s="53">
        <v>0.4</v>
      </c>
      <c r="T1909" s="53">
        <v>100</v>
      </c>
      <c r="U1909" s="53">
        <v>0</v>
      </c>
      <c r="V1909" s="53">
        <v>96</v>
      </c>
      <c r="W1909" s="53">
        <v>0</v>
      </c>
      <c r="X1909" s="53">
        <v>0.82599999999999996</v>
      </c>
      <c r="Y1909" s="53">
        <v>17.79</v>
      </c>
      <c r="Z1909" s="11">
        <f t="shared" si="5031"/>
        <v>0</v>
      </c>
      <c r="AA1909" s="11">
        <f t="shared" si="5032"/>
        <v>0</v>
      </c>
      <c r="AB1909" s="53">
        <f t="shared" si="5033"/>
        <v>0.39049511490181477</v>
      </c>
      <c r="AC1909" s="63" t="s">
        <v>204</v>
      </c>
      <c r="AE1909" s="11">
        <f t="shared" ref="AE1909" si="5146">SUM(F1909:F1914)</f>
        <v>3.5</v>
      </c>
      <c r="AF1909" s="11">
        <f t="shared" ref="AF1909" si="5147">AVERAGE(AB1909:AB1914)</f>
        <v>0.39049511490181477</v>
      </c>
      <c r="AG1909" s="11">
        <f t="shared" ref="AG1909" si="5148">AVERAGE(G1909:G1914)</f>
        <v>12.983333333333334</v>
      </c>
      <c r="AH1909" s="11" t="e">
        <f t="shared" ref="AH1909" si="5149">AVERAGE(AC1909:AC1914)</f>
        <v>#DIV/0!</v>
      </c>
      <c r="AI1909" s="11">
        <f t="shared" ref="AI1909" si="5150">AVERAGE(T1909:T1914)</f>
        <v>100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483</v>
      </c>
      <c r="AM1909" s="17">
        <f t="shared" ref="AM1909" si="5154">AVERAGE(W1909:W1914)</f>
        <v>0</v>
      </c>
      <c r="AN1909" s="11">
        <f t="shared" ref="AN1909" si="5155">AVERAGE(I1909:I1914)</f>
        <v>0.95000000000000018</v>
      </c>
      <c r="AO1909" s="11">
        <f t="shared" ref="AO1909" si="5156">MAX(K1909:K1914)</f>
        <v>2.2999999999999998</v>
      </c>
      <c r="AP1909" s="13" t="str">
        <f t="shared" ref="AP1909" ca="1" si="5157">INDIRECT(ADDRESS(MATCH(AO1909,K1909:K1914,0)+A1909-1,12))</f>
        <v>NNE</v>
      </c>
      <c r="AQ1909" s="13">
        <f t="shared" ref="AQ1909" ca="1" si="5158">INDIRECT(ADDRESS(MATCH(AO1909,K1909:K1914,0)+A1909-1,13))</f>
        <v>0.22418981481481481</v>
      </c>
      <c r="AR1909" s="11">
        <f t="shared" ref="AR1909" si="5159">MAX(N1909:N1914)</f>
        <v>4.0999999999999996</v>
      </c>
      <c r="AS1909" s="13" t="str">
        <f t="shared" ref="AS1909" ca="1" si="5160">INDIRECT(ADDRESS(MATCH(AR1909,N1909:N1914,0)+A1909-1,15))</f>
        <v>NNE</v>
      </c>
      <c r="AT1909" s="13">
        <f t="shared" ref="AT1909" ca="1" si="5161">INDIRECT(ADDRESS(MATCH(AR1909,N1909:N1914,0)+A1909-1,16))</f>
        <v>0.22207175925925926</v>
      </c>
    </row>
    <row r="1910" spans="1:46">
      <c r="A1910" s="11">
        <v>1910</v>
      </c>
      <c r="B1910" s="57">
        <v>44940</v>
      </c>
      <c r="C1910" s="54">
        <v>0.21527777777777779</v>
      </c>
      <c r="D1910" s="53">
        <v>13.3</v>
      </c>
      <c r="E1910" s="53">
        <v>12.6</v>
      </c>
      <c r="F1910" s="53">
        <v>0.5</v>
      </c>
      <c r="G1910" s="53">
        <v>13.3</v>
      </c>
      <c r="H1910" s="53">
        <v>0</v>
      </c>
      <c r="I1910" s="53">
        <v>0.2</v>
      </c>
      <c r="J1910" s="53" t="s">
        <v>151</v>
      </c>
      <c r="K1910" s="53">
        <v>0.4</v>
      </c>
      <c r="L1910" s="53" t="s">
        <v>160</v>
      </c>
      <c r="M1910" s="54">
        <v>0.20834490740740741</v>
      </c>
      <c r="N1910" s="53">
        <v>1.3</v>
      </c>
      <c r="O1910" s="53" t="s">
        <v>150</v>
      </c>
      <c r="P1910" s="54">
        <v>0.21412037037037038</v>
      </c>
      <c r="Q1910" s="53">
        <v>1</v>
      </c>
      <c r="R1910" s="53" t="s">
        <v>154</v>
      </c>
      <c r="S1910" s="53">
        <v>0.3</v>
      </c>
      <c r="T1910" s="53">
        <v>100.1</v>
      </c>
      <c r="U1910" s="53">
        <v>0</v>
      </c>
      <c r="V1910" s="53">
        <v>73</v>
      </c>
      <c r="W1910" s="53">
        <v>0</v>
      </c>
      <c r="X1910" s="53">
        <v>0.82599999999999996</v>
      </c>
      <c r="Y1910" s="53">
        <v>17.77</v>
      </c>
      <c r="Z1910" s="11">
        <f t="shared" si="5031"/>
        <v>0</v>
      </c>
      <c r="AA1910" s="11">
        <f t="shared" si="5032"/>
        <v>0</v>
      </c>
      <c r="AB1910" s="53">
        <f t="shared" si="5033"/>
        <v>0.39049511490181477</v>
      </c>
      <c r="AC1910" s="63" t="s">
        <v>204</v>
      </c>
    </row>
    <row r="1911" spans="1:46">
      <c r="A1911" s="11">
        <v>1911</v>
      </c>
      <c r="B1911" s="57">
        <v>44940</v>
      </c>
      <c r="C1911" s="54">
        <v>0.22222222222222221</v>
      </c>
      <c r="D1911" s="53">
        <v>13.3</v>
      </c>
      <c r="E1911" s="53">
        <v>12.6</v>
      </c>
      <c r="F1911" s="53">
        <v>0.5</v>
      </c>
      <c r="G1911" s="53">
        <v>12.8</v>
      </c>
      <c r="H1911" s="53">
        <v>-1E-3</v>
      </c>
      <c r="I1911" s="53">
        <v>2.1</v>
      </c>
      <c r="J1911" s="53" t="s">
        <v>162</v>
      </c>
      <c r="K1911" s="53">
        <v>2.1</v>
      </c>
      <c r="L1911" s="53" t="s">
        <v>162</v>
      </c>
      <c r="M1911" s="54">
        <v>0.22222222222222221</v>
      </c>
      <c r="N1911" s="53">
        <v>4.0999999999999996</v>
      </c>
      <c r="O1911" s="53" t="s">
        <v>149</v>
      </c>
      <c r="P1911" s="54">
        <v>0.22207175925925926</v>
      </c>
      <c r="Q1911" s="53">
        <v>2.4</v>
      </c>
      <c r="R1911" s="53" t="s">
        <v>149</v>
      </c>
      <c r="S1911" s="53">
        <v>0.7</v>
      </c>
      <c r="T1911" s="53">
        <v>100</v>
      </c>
      <c r="U1911" s="53">
        <v>0</v>
      </c>
      <c r="V1911" s="53">
        <v>68</v>
      </c>
      <c r="W1911" s="53">
        <v>0</v>
      </c>
      <c r="X1911" s="53">
        <v>0.82599999999999996</v>
      </c>
      <c r="Y1911" s="53">
        <v>17.78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0.39049511490181477</v>
      </c>
      <c r="AC1911" s="63" t="s">
        <v>204</v>
      </c>
    </row>
    <row r="1912" spans="1:46">
      <c r="A1912" s="11">
        <v>1912</v>
      </c>
      <c r="B1912" s="57">
        <v>44940</v>
      </c>
      <c r="C1912" s="54">
        <v>0.22916666666666666</v>
      </c>
      <c r="D1912" s="53">
        <v>13.3</v>
      </c>
      <c r="E1912" s="53">
        <v>12.6</v>
      </c>
      <c r="F1912" s="53">
        <v>0.5</v>
      </c>
      <c r="G1912" s="53">
        <v>12.7</v>
      </c>
      <c r="H1912" s="53">
        <v>0</v>
      </c>
      <c r="I1912" s="53">
        <v>1.7</v>
      </c>
      <c r="J1912" s="53" t="s">
        <v>162</v>
      </c>
      <c r="K1912" s="53">
        <v>2.2999999999999998</v>
      </c>
      <c r="L1912" s="53" t="s">
        <v>149</v>
      </c>
      <c r="M1912" s="54">
        <v>0.22418981481481481</v>
      </c>
      <c r="N1912" s="53">
        <v>2.8</v>
      </c>
      <c r="O1912" s="53" t="s">
        <v>162</v>
      </c>
      <c r="P1912" s="54">
        <v>0.2222685185185185</v>
      </c>
      <c r="Q1912" s="53">
        <v>0.8</v>
      </c>
      <c r="R1912" s="53" t="s">
        <v>162</v>
      </c>
      <c r="S1912" s="53">
        <v>0.6</v>
      </c>
      <c r="T1912" s="53">
        <v>100</v>
      </c>
      <c r="U1912" s="53">
        <v>0</v>
      </c>
      <c r="V1912" s="53">
        <v>95</v>
      </c>
      <c r="W1912" s="53">
        <v>0</v>
      </c>
      <c r="X1912" s="53">
        <v>0.82599999999999996</v>
      </c>
      <c r="Y1912" s="53">
        <v>17.77</v>
      </c>
      <c r="Z1912" s="11">
        <f t="shared" si="5031"/>
        <v>0</v>
      </c>
      <c r="AA1912" s="11">
        <f t="shared" si="5032"/>
        <v>0</v>
      </c>
      <c r="AB1912" s="53">
        <f t="shared" si="5033"/>
        <v>0.39049511490181477</v>
      </c>
      <c r="AC1912" s="63" t="s">
        <v>204</v>
      </c>
    </row>
    <row r="1913" spans="1:46">
      <c r="A1913" s="11">
        <v>1913</v>
      </c>
      <c r="B1913" s="57">
        <v>44940</v>
      </c>
      <c r="C1913" s="54">
        <v>0.23611111111111113</v>
      </c>
      <c r="D1913" s="53">
        <v>13.3</v>
      </c>
      <c r="E1913" s="53">
        <v>12.6</v>
      </c>
      <c r="F1913" s="53">
        <v>0.5</v>
      </c>
      <c r="G1913" s="53">
        <v>12.7</v>
      </c>
      <c r="H1913" s="53">
        <v>0</v>
      </c>
      <c r="I1913" s="53">
        <v>0.2</v>
      </c>
      <c r="J1913" s="53" t="s">
        <v>147</v>
      </c>
      <c r="K1913" s="53">
        <v>1.7</v>
      </c>
      <c r="L1913" s="53" t="s">
        <v>162</v>
      </c>
      <c r="M1913" s="54">
        <v>0.22917824074074075</v>
      </c>
      <c r="N1913" s="53">
        <v>1.1000000000000001</v>
      </c>
      <c r="O1913" s="53" t="s">
        <v>149</v>
      </c>
      <c r="P1913" s="54">
        <v>0.23017361111111112</v>
      </c>
      <c r="Q1913" s="53">
        <v>0</v>
      </c>
      <c r="R1913" s="53" t="s">
        <v>148</v>
      </c>
      <c r="S1913" s="53">
        <v>0.3</v>
      </c>
      <c r="T1913" s="53">
        <v>100</v>
      </c>
      <c r="U1913" s="53">
        <v>0</v>
      </c>
      <c r="V1913" s="53">
        <v>75</v>
      </c>
      <c r="W1913" s="53">
        <v>0</v>
      </c>
      <c r="X1913" s="53">
        <v>0.82599999999999996</v>
      </c>
      <c r="Y1913" s="53">
        <v>17.760000000000002</v>
      </c>
      <c r="Z1913" s="11">
        <f t="shared" si="5031"/>
        <v>0</v>
      </c>
      <c r="AA1913" s="11">
        <f t="shared" si="5032"/>
        <v>0</v>
      </c>
      <c r="AB1913" s="53">
        <f t="shared" si="5033"/>
        <v>0.39049511490181477</v>
      </c>
      <c r="AC1913" s="63" t="s">
        <v>204</v>
      </c>
    </row>
    <row r="1914" spans="1:46">
      <c r="A1914" s="11">
        <v>1914</v>
      </c>
      <c r="B1914" s="57">
        <v>44940</v>
      </c>
      <c r="C1914" s="54">
        <v>0.24305555555555555</v>
      </c>
      <c r="D1914" s="53">
        <v>13.3</v>
      </c>
      <c r="E1914" s="53">
        <v>12.6</v>
      </c>
      <c r="F1914" s="53">
        <v>0.5</v>
      </c>
      <c r="G1914" s="53">
        <v>13.1</v>
      </c>
      <c r="H1914" s="53">
        <v>0</v>
      </c>
      <c r="I1914" s="53">
        <v>1.1000000000000001</v>
      </c>
      <c r="J1914" s="53" t="s">
        <v>148</v>
      </c>
      <c r="K1914" s="53">
        <v>1.1000000000000001</v>
      </c>
      <c r="L1914" s="53" t="s">
        <v>148</v>
      </c>
      <c r="M1914" s="54">
        <v>0.24305555555555555</v>
      </c>
      <c r="N1914" s="53">
        <v>3.9</v>
      </c>
      <c r="O1914" s="53" t="s">
        <v>152</v>
      </c>
      <c r="P1914" s="54">
        <v>0.24292824074074074</v>
      </c>
      <c r="Q1914" s="53">
        <v>2.8</v>
      </c>
      <c r="R1914" s="53" t="s">
        <v>152</v>
      </c>
      <c r="S1914" s="53">
        <v>0.9</v>
      </c>
      <c r="T1914" s="53">
        <v>99.9</v>
      </c>
      <c r="U1914" s="53">
        <v>0</v>
      </c>
      <c r="V1914" s="53">
        <v>76</v>
      </c>
      <c r="W1914" s="53">
        <v>0</v>
      </c>
      <c r="X1914" s="53">
        <v>0.82599999999999996</v>
      </c>
      <c r="Y1914" s="53">
        <v>17.77</v>
      </c>
      <c r="Z1914" s="11">
        <f t="shared" si="5031"/>
        <v>0</v>
      </c>
      <c r="AA1914" s="11">
        <f t="shared" si="5032"/>
        <v>0</v>
      </c>
      <c r="AB1914" s="53">
        <f t="shared" si="5033"/>
        <v>0.39049511490181477</v>
      </c>
      <c r="AC1914" s="63" t="s">
        <v>204</v>
      </c>
    </row>
    <row r="1915" spans="1:46">
      <c r="A1915" s="11">
        <v>1915</v>
      </c>
      <c r="B1915" s="57">
        <v>44940</v>
      </c>
      <c r="C1915" s="54">
        <v>0.25</v>
      </c>
      <c r="D1915" s="53">
        <v>13.3</v>
      </c>
      <c r="E1915" s="53">
        <v>12.6</v>
      </c>
      <c r="F1915" s="53">
        <v>1</v>
      </c>
      <c r="G1915" s="53">
        <v>13</v>
      </c>
      <c r="H1915" s="53">
        <v>0</v>
      </c>
      <c r="I1915" s="53">
        <v>1.6</v>
      </c>
      <c r="J1915" s="53" t="s">
        <v>147</v>
      </c>
      <c r="K1915" s="53">
        <v>1.7</v>
      </c>
      <c r="L1915" s="53" t="s">
        <v>147</v>
      </c>
      <c r="M1915" s="54">
        <v>0.2495023148148148</v>
      </c>
      <c r="N1915" s="53">
        <v>2.8</v>
      </c>
      <c r="O1915" s="53" t="s">
        <v>148</v>
      </c>
      <c r="P1915" s="54">
        <v>0.24311342592592591</v>
      </c>
      <c r="Q1915" s="53">
        <v>2</v>
      </c>
      <c r="R1915" s="53" t="s">
        <v>149</v>
      </c>
      <c r="S1915" s="53">
        <v>0.5</v>
      </c>
      <c r="T1915" s="53">
        <v>100</v>
      </c>
      <c r="U1915" s="53">
        <v>0</v>
      </c>
      <c r="V1915" s="53">
        <v>68</v>
      </c>
      <c r="W1915" s="53">
        <v>0</v>
      </c>
      <c r="X1915" s="53">
        <v>0.82599999999999996</v>
      </c>
      <c r="Y1915" s="53">
        <v>17.75</v>
      </c>
      <c r="Z1915" s="11">
        <f t="shared" si="5031"/>
        <v>0</v>
      </c>
      <c r="AA1915" s="11">
        <f t="shared" si="5032"/>
        <v>0</v>
      </c>
      <c r="AB1915" s="53">
        <f t="shared" si="5033"/>
        <v>0.39049511490181477</v>
      </c>
      <c r="AC1915" s="63" t="s">
        <v>204</v>
      </c>
      <c r="AE1915" s="11">
        <f t="shared" ref="AE1915" si="5162">SUM(F1915:F1920)</f>
        <v>4</v>
      </c>
      <c r="AF1915" s="11">
        <f t="shared" ref="AF1915" si="5163">AVERAGE(AB1915:AB1920)</f>
        <v>0.39049511490181477</v>
      </c>
      <c r="AG1915" s="11">
        <f t="shared" ref="AG1915" si="5164">AVERAGE(G1915:G1920)</f>
        <v>13.183333333333335</v>
      </c>
      <c r="AH1915" s="11" t="e">
        <f t="shared" ref="AH1915" si="5165">AVERAGE(AC1915:AC1920)</f>
        <v>#DIV/0!</v>
      </c>
      <c r="AI1915" s="11">
        <f t="shared" ref="AI1915" si="5166">AVERAGE(T1915:T1920)</f>
        <v>99.983333333333334</v>
      </c>
      <c r="AJ1915" s="11">
        <f t="shared" ref="AJ1915" si="5167">SUMIF(H1915:H1920,"&gt;0",H1915:H1920)</f>
        <v>0</v>
      </c>
      <c r="AK1915" s="17">
        <f t="shared" ref="AK1915" si="5168">SUM(AA1915:AA1920)/60</f>
        <v>0</v>
      </c>
      <c r="AL1915" s="17">
        <f t="shared" ref="AL1915" si="5169">SUM(V1915:V1920)</f>
        <v>482</v>
      </c>
      <c r="AM1915" s="17">
        <f t="shared" ref="AM1915" si="5170">AVERAGE(W1915:W1920)</f>
        <v>0</v>
      </c>
      <c r="AN1915" s="11">
        <f t="shared" ref="AN1915" si="5171">AVERAGE(I1915:I1920)</f>
        <v>1.4500000000000002</v>
      </c>
      <c r="AO1915" s="11">
        <f t="shared" ref="AO1915" si="5172">MAX(K1915:K1920)</f>
        <v>2.1</v>
      </c>
      <c r="AP1915" s="13" t="str">
        <f t="shared" ref="AP1915" ca="1" si="5173">INDIRECT(ADDRESS(MATCH(AO1915,K1915:K1920,0)+A1915-1,12))</f>
        <v>ENE</v>
      </c>
      <c r="AQ1915" s="13">
        <f t="shared" ref="AQ1915" ca="1" si="5174">INDIRECT(ADDRESS(MATCH(AO1915,K1915:K1920,0)+A1915-1,13))</f>
        <v>0.27886574074074072</v>
      </c>
      <c r="AR1915" s="11">
        <f t="shared" ref="AR1915" si="5175">MAX(N1915:N1920)</f>
        <v>4.2</v>
      </c>
      <c r="AS1915" s="13" t="str">
        <f t="shared" ref="AS1915" ca="1" si="5176">INDIRECT(ADDRESS(MATCH(AR1915,N1915:N1920,0)+A1915-1,15))</f>
        <v>E</v>
      </c>
      <c r="AT1915" s="13">
        <f t="shared" ref="AT1915" ca="1" si="5177">INDIRECT(ADDRESS(MATCH(AR1915,N1915:N1920,0)+A1915-1,16))</f>
        <v>0.27353009259259259</v>
      </c>
    </row>
    <row r="1916" spans="1:46">
      <c r="A1916" s="11">
        <v>1916</v>
      </c>
      <c r="B1916" s="57">
        <v>44940</v>
      </c>
      <c r="C1916" s="54">
        <v>0.25694444444444448</v>
      </c>
      <c r="D1916" s="53">
        <v>13.3</v>
      </c>
      <c r="E1916" s="53">
        <v>12.6</v>
      </c>
      <c r="F1916" s="53">
        <v>1</v>
      </c>
      <c r="G1916" s="53">
        <v>12.9</v>
      </c>
      <c r="H1916" s="53">
        <v>0</v>
      </c>
      <c r="I1916" s="53">
        <v>1.6</v>
      </c>
      <c r="J1916" s="53" t="s">
        <v>149</v>
      </c>
      <c r="K1916" s="53">
        <v>1.8</v>
      </c>
      <c r="L1916" s="53" t="s">
        <v>149</v>
      </c>
      <c r="M1916" s="54">
        <v>0.25383101851851853</v>
      </c>
      <c r="N1916" s="53">
        <v>2.6</v>
      </c>
      <c r="O1916" s="53" t="s">
        <v>149</v>
      </c>
      <c r="P1916" s="54">
        <v>0.25067129629629631</v>
      </c>
      <c r="Q1916" s="53">
        <v>1.3</v>
      </c>
      <c r="R1916" s="53" t="s">
        <v>149</v>
      </c>
      <c r="S1916" s="53">
        <v>0.4</v>
      </c>
      <c r="T1916" s="53">
        <v>100</v>
      </c>
      <c r="U1916" s="53">
        <v>0</v>
      </c>
      <c r="V1916" s="53">
        <v>77</v>
      </c>
      <c r="W1916" s="53">
        <v>0</v>
      </c>
      <c r="X1916" s="53">
        <v>0.82599999999999996</v>
      </c>
      <c r="Y1916" s="53">
        <v>17.75</v>
      </c>
      <c r="Z1916" s="11">
        <f t="shared" si="5031"/>
        <v>0</v>
      </c>
      <c r="AA1916" s="11">
        <f t="shared" si="5032"/>
        <v>0</v>
      </c>
      <c r="AB1916" s="53">
        <f t="shared" si="5033"/>
        <v>0.39049511490181477</v>
      </c>
      <c r="AC1916" s="63" t="s">
        <v>204</v>
      </c>
    </row>
    <row r="1917" spans="1:46">
      <c r="A1917" s="11">
        <v>1917</v>
      </c>
      <c r="B1917" s="57">
        <v>44940</v>
      </c>
      <c r="C1917" s="54">
        <v>0.2638888888888889</v>
      </c>
      <c r="D1917" s="53">
        <v>13.2</v>
      </c>
      <c r="E1917" s="53">
        <v>12.6</v>
      </c>
      <c r="F1917" s="53">
        <v>0.5</v>
      </c>
      <c r="G1917" s="53">
        <v>12.8</v>
      </c>
      <c r="H1917" s="53">
        <v>0</v>
      </c>
      <c r="I1917" s="53">
        <v>1.7</v>
      </c>
      <c r="J1917" s="53" t="s">
        <v>149</v>
      </c>
      <c r="K1917" s="53">
        <v>1.8</v>
      </c>
      <c r="L1917" s="53" t="s">
        <v>149</v>
      </c>
      <c r="M1917" s="54">
        <v>0.26225694444444442</v>
      </c>
      <c r="N1917" s="53">
        <v>3</v>
      </c>
      <c r="O1917" s="53" t="s">
        <v>162</v>
      </c>
      <c r="P1917" s="54">
        <v>0.26020833333333332</v>
      </c>
      <c r="Q1917" s="53">
        <v>1.7</v>
      </c>
      <c r="R1917" s="53" t="s">
        <v>147</v>
      </c>
      <c r="S1917" s="53">
        <v>0.5</v>
      </c>
      <c r="T1917" s="53">
        <v>99.9</v>
      </c>
      <c r="U1917" s="53">
        <v>0</v>
      </c>
      <c r="V1917" s="53">
        <v>63</v>
      </c>
      <c r="W1917" s="53">
        <v>0</v>
      </c>
      <c r="X1917" s="53">
        <v>0.82599999999999996</v>
      </c>
      <c r="Y1917" s="53">
        <v>17.760000000000002</v>
      </c>
      <c r="Z1917" s="11">
        <f t="shared" si="5031"/>
        <v>0</v>
      </c>
      <c r="AA1917" s="11">
        <f t="shared" si="5032"/>
        <v>0</v>
      </c>
      <c r="AB1917" s="53">
        <f t="shared" si="5033"/>
        <v>0.39049511490181477</v>
      </c>
      <c r="AC1917" s="63" t="s">
        <v>204</v>
      </c>
    </row>
    <row r="1918" spans="1:46">
      <c r="A1918" s="11">
        <v>1918</v>
      </c>
      <c r="B1918" s="57">
        <v>44940</v>
      </c>
      <c r="C1918" s="54">
        <v>0.27083333333333331</v>
      </c>
      <c r="D1918" s="53">
        <v>13.3</v>
      </c>
      <c r="E1918" s="53">
        <v>12.6</v>
      </c>
      <c r="F1918" s="53">
        <v>0.5</v>
      </c>
      <c r="G1918" s="53">
        <v>13.1</v>
      </c>
      <c r="H1918" s="53">
        <v>0</v>
      </c>
      <c r="I1918" s="53">
        <v>0.9</v>
      </c>
      <c r="J1918" s="53" t="s">
        <v>147</v>
      </c>
      <c r="K1918" s="53">
        <v>1.8</v>
      </c>
      <c r="L1918" s="53" t="s">
        <v>149</v>
      </c>
      <c r="M1918" s="54">
        <v>0.26413194444444443</v>
      </c>
      <c r="N1918" s="53">
        <v>2.8</v>
      </c>
      <c r="O1918" s="53" t="s">
        <v>149</v>
      </c>
      <c r="P1918" s="54">
        <v>0.26533564814814814</v>
      </c>
      <c r="Q1918" s="53">
        <v>1.5</v>
      </c>
      <c r="R1918" s="53" t="s">
        <v>149</v>
      </c>
      <c r="S1918" s="53">
        <v>0.5</v>
      </c>
      <c r="T1918" s="53">
        <v>100</v>
      </c>
      <c r="U1918" s="53">
        <v>0</v>
      </c>
      <c r="V1918" s="53">
        <v>56</v>
      </c>
      <c r="W1918" s="53">
        <v>0</v>
      </c>
      <c r="X1918" s="53">
        <v>0.82599999999999996</v>
      </c>
      <c r="Y1918" s="53">
        <v>17.73</v>
      </c>
      <c r="Z1918" s="11">
        <f t="shared" si="5031"/>
        <v>0</v>
      </c>
      <c r="AA1918" s="11">
        <f t="shared" si="5032"/>
        <v>0</v>
      </c>
      <c r="AB1918" s="53">
        <f t="shared" si="5033"/>
        <v>0.39049511490181477</v>
      </c>
      <c r="AC1918" s="63" t="s">
        <v>204</v>
      </c>
    </row>
    <row r="1919" spans="1:46">
      <c r="A1919" s="11">
        <v>1919</v>
      </c>
      <c r="B1919" s="57">
        <v>44940</v>
      </c>
      <c r="C1919" s="54">
        <v>0.27777777777777779</v>
      </c>
      <c r="D1919" s="53">
        <v>13.2</v>
      </c>
      <c r="E1919" s="53">
        <v>12.7</v>
      </c>
      <c r="F1919" s="53">
        <v>0.5</v>
      </c>
      <c r="G1919" s="53">
        <v>13.5</v>
      </c>
      <c r="H1919" s="53">
        <v>0</v>
      </c>
      <c r="I1919" s="53">
        <v>2</v>
      </c>
      <c r="J1919" s="53" t="s">
        <v>148</v>
      </c>
      <c r="K1919" s="53">
        <v>2</v>
      </c>
      <c r="L1919" s="53" t="s">
        <v>148</v>
      </c>
      <c r="M1919" s="54">
        <v>0.27754629629629629</v>
      </c>
      <c r="N1919" s="53">
        <v>4.2</v>
      </c>
      <c r="O1919" s="53" t="s">
        <v>152</v>
      </c>
      <c r="P1919" s="54">
        <v>0.27353009259259259</v>
      </c>
      <c r="Q1919" s="53">
        <v>2.6</v>
      </c>
      <c r="R1919" s="53" t="s">
        <v>147</v>
      </c>
      <c r="S1919" s="53">
        <v>0.8</v>
      </c>
      <c r="T1919" s="53">
        <v>100</v>
      </c>
      <c r="U1919" s="53">
        <v>0</v>
      </c>
      <c r="V1919" s="53">
        <v>71</v>
      </c>
      <c r="W1919" s="53">
        <v>0</v>
      </c>
      <c r="X1919" s="53">
        <v>0.82599999999999996</v>
      </c>
      <c r="Y1919" s="53">
        <v>17.75</v>
      </c>
      <c r="Z1919" s="11">
        <f t="shared" si="5031"/>
        <v>0</v>
      </c>
      <c r="AA1919" s="11">
        <f t="shared" si="5032"/>
        <v>0</v>
      </c>
      <c r="AB1919" s="53">
        <f t="shared" si="5033"/>
        <v>0.39049511490181477</v>
      </c>
      <c r="AC1919" s="63" t="s">
        <v>204</v>
      </c>
    </row>
    <row r="1920" spans="1:46">
      <c r="A1920" s="11">
        <v>1920</v>
      </c>
      <c r="B1920" s="57">
        <v>44940</v>
      </c>
      <c r="C1920" s="54">
        <v>0.28472222222222221</v>
      </c>
      <c r="D1920" s="53">
        <v>13.3</v>
      </c>
      <c r="E1920" s="53">
        <v>12.7</v>
      </c>
      <c r="F1920" s="53">
        <v>0.5</v>
      </c>
      <c r="G1920" s="53">
        <v>13.8</v>
      </c>
      <c r="H1920" s="53">
        <v>0</v>
      </c>
      <c r="I1920" s="53">
        <v>0.9</v>
      </c>
      <c r="J1920" s="53" t="s">
        <v>148</v>
      </c>
      <c r="K1920" s="53">
        <v>2.1</v>
      </c>
      <c r="L1920" s="53" t="s">
        <v>148</v>
      </c>
      <c r="M1920" s="54">
        <v>0.27886574074074072</v>
      </c>
      <c r="N1920" s="53">
        <v>2.9</v>
      </c>
      <c r="O1920" s="53" t="s">
        <v>152</v>
      </c>
      <c r="P1920" s="54">
        <v>0.27784722222222219</v>
      </c>
      <c r="Q1920" s="53">
        <v>0.9</v>
      </c>
      <c r="R1920" s="53" t="s">
        <v>149</v>
      </c>
      <c r="S1920" s="53">
        <v>0.5</v>
      </c>
      <c r="T1920" s="53">
        <v>100</v>
      </c>
      <c r="U1920" s="53">
        <v>0</v>
      </c>
      <c r="V1920" s="53">
        <v>147</v>
      </c>
      <c r="W1920" s="53">
        <v>0</v>
      </c>
      <c r="X1920" s="53">
        <v>0.82599999999999996</v>
      </c>
      <c r="Y1920" s="53">
        <v>17.73</v>
      </c>
      <c r="Z1920" s="11">
        <f t="shared" si="5031"/>
        <v>0</v>
      </c>
      <c r="AA1920" s="11">
        <f t="shared" si="5032"/>
        <v>0</v>
      </c>
      <c r="AB1920" s="53">
        <f t="shared" si="5033"/>
        <v>0.39049511490181477</v>
      </c>
      <c r="AC1920" s="63" t="s">
        <v>204</v>
      </c>
    </row>
    <row r="1921" spans="1:46">
      <c r="A1921" s="11">
        <v>1921</v>
      </c>
      <c r="B1921" s="57">
        <v>44940</v>
      </c>
      <c r="C1921" s="54">
        <v>0.29166666666666669</v>
      </c>
      <c r="D1921" s="53">
        <v>13.4</v>
      </c>
      <c r="E1921" s="53">
        <v>12.7</v>
      </c>
      <c r="F1921" s="53">
        <v>0.5</v>
      </c>
      <c r="G1921" s="53">
        <v>13.3</v>
      </c>
      <c r="H1921" s="53">
        <v>0</v>
      </c>
      <c r="I1921" s="53">
        <v>0.9</v>
      </c>
      <c r="J1921" s="53" t="s">
        <v>147</v>
      </c>
      <c r="K1921" s="53">
        <v>0.9</v>
      </c>
      <c r="L1921" s="53" t="s">
        <v>148</v>
      </c>
      <c r="M1921" s="54">
        <v>0.2847337962962963</v>
      </c>
      <c r="N1921" s="53">
        <v>2.4</v>
      </c>
      <c r="O1921" s="53" t="s">
        <v>162</v>
      </c>
      <c r="P1921" s="54">
        <v>0.29105324074074074</v>
      </c>
      <c r="Q1921" s="53">
        <v>2.4</v>
      </c>
      <c r="R1921" s="53" t="s">
        <v>149</v>
      </c>
      <c r="S1921" s="53">
        <v>0.7</v>
      </c>
      <c r="T1921" s="53">
        <v>100</v>
      </c>
      <c r="U1921" s="53">
        <v>1</v>
      </c>
      <c r="V1921" s="53">
        <v>313</v>
      </c>
      <c r="W1921" s="53">
        <v>1</v>
      </c>
      <c r="X1921" s="53">
        <v>0.82599999999999996</v>
      </c>
      <c r="Y1921" s="53">
        <v>17.73</v>
      </c>
      <c r="Z1921" s="11">
        <f t="shared" si="5031"/>
        <v>0</v>
      </c>
      <c r="AA1921" s="11">
        <f t="shared" si="5032"/>
        <v>0</v>
      </c>
      <c r="AB1921" s="53">
        <f t="shared" si="5033"/>
        <v>0.39049511490181477</v>
      </c>
      <c r="AC1921" s="63" t="s">
        <v>204</v>
      </c>
      <c r="AE1921" s="11">
        <f t="shared" ref="AE1921" si="5178">SUM(F1921:F1926)</f>
        <v>1.5</v>
      </c>
      <c r="AF1921" s="11">
        <f t="shared" ref="AF1921" si="5179">AVERAGE(AB1921:AB1926)</f>
        <v>0.39049511490181477</v>
      </c>
      <c r="AG1921" s="11">
        <f t="shared" ref="AG1921" si="5180">AVERAGE(G1921:G1926)</f>
        <v>13.800000000000002</v>
      </c>
      <c r="AH1921" s="11" t="e">
        <f t="shared" ref="AH1921" si="5181">AVERAGE(AC1921:AC1926)</f>
        <v>#DIV/0!</v>
      </c>
      <c r="AI1921" s="11">
        <f t="shared" ref="AI1921" si="5182">AVERAGE(T1921:T1926)</f>
        <v>99.65000000000002</v>
      </c>
      <c r="AJ1921" s="11">
        <f t="shared" ref="AJ1921" si="5183">SUMIF(H1921:H1926,"&gt;0",H1921:H1926)</f>
        <v>7.0000000000000001E-3</v>
      </c>
      <c r="AK1921" s="17">
        <f t="shared" ref="AK1921" si="5184">SUM(AA1921:AA1926)/60</f>
        <v>0</v>
      </c>
      <c r="AL1921" s="17">
        <f t="shared" ref="AL1921" si="5185">SUM(V1921:V1926)</f>
        <v>22469</v>
      </c>
      <c r="AM1921" s="17">
        <f t="shared" ref="AM1921" si="5186">AVERAGE(W1921:W1926)</f>
        <v>6.5</v>
      </c>
      <c r="AN1921" s="11">
        <f t="shared" ref="AN1921" si="5187">AVERAGE(I1921:I1926)</f>
        <v>1.2166666666666666</v>
      </c>
      <c r="AO1921" s="11">
        <f t="shared" ref="AO1921" si="5188">MAX(K1921:K1926)</f>
        <v>1.7</v>
      </c>
      <c r="AP1921" s="13" t="str">
        <f t="shared" ref="AP1921" ca="1" si="5189">INDIRECT(ADDRESS(MATCH(AO1921,K1921:K1926,0)+A1921-1,12))</f>
        <v>NNE</v>
      </c>
      <c r="AQ1921" s="13">
        <f t="shared" ref="AQ1921" ca="1" si="5190">INDIRECT(ADDRESS(MATCH(AO1921,K1921:K1926,0)+A1921-1,13))</f>
        <v>0.29688657407407409</v>
      </c>
      <c r="AR1921" s="11">
        <f t="shared" ref="AR1921" si="5191">MAX(N1921:N1926)</f>
        <v>3.8</v>
      </c>
      <c r="AS1921" s="13" t="str">
        <f t="shared" ref="AS1921" ca="1" si="5192">INDIRECT(ADDRESS(MATCH(AR1921,N1921:N1926,0)+A1921-1,15))</f>
        <v>E</v>
      </c>
      <c r="AT1921" s="13">
        <f t="shared" ref="AT1921" ca="1" si="5193">INDIRECT(ADDRESS(MATCH(AR1921,N1921:N1926,0)+A1921-1,16))</f>
        <v>0.31538194444444445</v>
      </c>
    </row>
    <row r="1922" spans="1:46">
      <c r="A1922" s="11">
        <v>1922</v>
      </c>
      <c r="B1922" s="57">
        <v>44940</v>
      </c>
      <c r="C1922" s="54">
        <v>0.2986111111111111</v>
      </c>
      <c r="D1922" s="53">
        <v>13.4</v>
      </c>
      <c r="E1922" s="53">
        <v>12.6</v>
      </c>
      <c r="F1922" s="53">
        <v>0</v>
      </c>
      <c r="G1922" s="53">
        <v>13.2</v>
      </c>
      <c r="H1922" s="53">
        <v>0</v>
      </c>
      <c r="I1922" s="53">
        <v>1.6</v>
      </c>
      <c r="J1922" s="53" t="s">
        <v>149</v>
      </c>
      <c r="K1922" s="53">
        <v>1.7</v>
      </c>
      <c r="L1922" s="53" t="s">
        <v>149</v>
      </c>
      <c r="M1922" s="54">
        <v>0.29688657407407409</v>
      </c>
      <c r="N1922" s="53">
        <v>2.4</v>
      </c>
      <c r="O1922" s="53" t="s">
        <v>149</v>
      </c>
      <c r="P1922" s="54">
        <v>0.29173611111111114</v>
      </c>
      <c r="Q1922" s="53">
        <v>0.9</v>
      </c>
      <c r="R1922" s="53" t="s">
        <v>147</v>
      </c>
      <c r="S1922" s="53">
        <v>0.3</v>
      </c>
      <c r="T1922" s="53">
        <v>100</v>
      </c>
      <c r="U1922" s="53">
        <v>3</v>
      </c>
      <c r="V1922" s="53">
        <v>1072</v>
      </c>
      <c r="W1922" s="53">
        <v>2</v>
      </c>
      <c r="X1922" s="53">
        <v>0.82599999999999996</v>
      </c>
      <c r="Y1922" s="53">
        <v>17.7</v>
      </c>
      <c r="Z1922" s="11">
        <f t="shared" si="5031"/>
        <v>0</v>
      </c>
      <c r="AA1922" s="11">
        <f t="shared" si="5032"/>
        <v>0</v>
      </c>
      <c r="AB1922" s="53">
        <f t="shared" si="5033"/>
        <v>0.39049511490181477</v>
      </c>
      <c r="AC1922" s="63" t="s">
        <v>204</v>
      </c>
    </row>
    <row r="1923" spans="1:46">
      <c r="A1923" s="11">
        <v>1923</v>
      </c>
      <c r="B1923" s="57">
        <v>44940</v>
      </c>
      <c r="C1923" s="54">
        <v>0.30555555555555552</v>
      </c>
      <c r="D1923" s="53">
        <v>13.5</v>
      </c>
      <c r="E1923" s="53">
        <v>12.6</v>
      </c>
      <c r="F1923" s="53">
        <v>0</v>
      </c>
      <c r="G1923" s="53">
        <v>13.7</v>
      </c>
      <c r="H1923" s="53">
        <v>1E-3</v>
      </c>
      <c r="I1923" s="53">
        <v>1.1000000000000001</v>
      </c>
      <c r="J1923" s="53" t="s">
        <v>148</v>
      </c>
      <c r="K1923" s="53">
        <v>1.6</v>
      </c>
      <c r="L1923" s="53" t="s">
        <v>149</v>
      </c>
      <c r="M1923" s="54">
        <v>0.2986226851851852</v>
      </c>
      <c r="N1923" s="53">
        <v>2.2999999999999998</v>
      </c>
      <c r="O1923" s="53" t="s">
        <v>152</v>
      </c>
      <c r="P1923" s="54">
        <v>0.30365740740740738</v>
      </c>
      <c r="Q1923" s="53">
        <v>1.4</v>
      </c>
      <c r="R1923" s="53" t="s">
        <v>152</v>
      </c>
      <c r="S1923" s="53">
        <v>0.4</v>
      </c>
      <c r="T1923" s="53">
        <v>100.1</v>
      </c>
      <c r="U1923" s="53">
        <v>4</v>
      </c>
      <c r="V1923" s="53">
        <v>2711</v>
      </c>
      <c r="W1923" s="53">
        <v>5</v>
      </c>
      <c r="X1923" s="53">
        <v>0.82599999999999996</v>
      </c>
      <c r="Y1923" s="53">
        <v>17.71</v>
      </c>
      <c r="Z1923" s="11">
        <f t="shared" si="5031"/>
        <v>0.60000000000000009</v>
      </c>
      <c r="AA1923" s="11">
        <f t="shared" si="5032"/>
        <v>0</v>
      </c>
      <c r="AB1923" s="53">
        <f t="shared" si="5033"/>
        <v>0.39049511490181477</v>
      </c>
      <c r="AC1923" s="63" t="s">
        <v>204</v>
      </c>
    </row>
    <row r="1924" spans="1:46">
      <c r="A1924" s="11">
        <v>1924</v>
      </c>
      <c r="B1924" s="57">
        <v>44940</v>
      </c>
      <c r="C1924" s="54">
        <v>0.3125</v>
      </c>
      <c r="D1924" s="53">
        <v>13.5</v>
      </c>
      <c r="E1924" s="53">
        <v>12.6</v>
      </c>
      <c r="F1924" s="53">
        <v>0</v>
      </c>
      <c r="G1924" s="53">
        <v>14.7</v>
      </c>
      <c r="H1924" s="53">
        <v>2E-3</v>
      </c>
      <c r="I1924" s="53">
        <v>1.3</v>
      </c>
      <c r="J1924" s="53" t="s">
        <v>152</v>
      </c>
      <c r="K1924" s="53">
        <v>1.5</v>
      </c>
      <c r="L1924" s="53" t="s">
        <v>152</v>
      </c>
      <c r="M1924" s="54">
        <v>0.31049768518518517</v>
      </c>
      <c r="N1924" s="53">
        <v>3.7</v>
      </c>
      <c r="O1924" s="53" t="s">
        <v>150</v>
      </c>
      <c r="P1924" s="54">
        <v>0.30912037037037038</v>
      </c>
      <c r="Q1924" s="53">
        <v>0.9</v>
      </c>
      <c r="R1924" s="53" t="s">
        <v>150</v>
      </c>
      <c r="S1924" s="53">
        <v>0.8</v>
      </c>
      <c r="T1924" s="53">
        <v>100.1</v>
      </c>
      <c r="U1924" s="53">
        <v>7</v>
      </c>
      <c r="V1924" s="53">
        <v>3499</v>
      </c>
      <c r="W1924" s="53">
        <v>6</v>
      </c>
      <c r="X1924" s="53">
        <v>0.82599999999999996</v>
      </c>
      <c r="Y1924" s="53">
        <v>17.7</v>
      </c>
      <c r="Z1924" s="11">
        <f t="shared" si="5031"/>
        <v>1.2000000000000002</v>
      </c>
      <c r="AA1924" s="11">
        <f t="shared" si="5032"/>
        <v>0</v>
      </c>
      <c r="AB1924" s="53">
        <f t="shared" si="5033"/>
        <v>0.39049511490181477</v>
      </c>
      <c r="AC1924" s="63" t="s">
        <v>204</v>
      </c>
    </row>
    <row r="1925" spans="1:46">
      <c r="A1925" s="11">
        <v>1925</v>
      </c>
      <c r="B1925" s="57">
        <v>44940</v>
      </c>
      <c r="C1925" s="54">
        <v>0.31944444444444448</v>
      </c>
      <c r="D1925" s="53">
        <v>13.7</v>
      </c>
      <c r="E1925" s="53">
        <v>12.6</v>
      </c>
      <c r="F1925" s="53">
        <v>0.5</v>
      </c>
      <c r="G1925" s="53">
        <v>14.2</v>
      </c>
      <c r="H1925" s="53">
        <v>2E-3</v>
      </c>
      <c r="I1925" s="53">
        <v>1.6</v>
      </c>
      <c r="J1925" s="53" t="s">
        <v>150</v>
      </c>
      <c r="K1925" s="53">
        <v>1.6</v>
      </c>
      <c r="L1925" s="53" t="s">
        <v>152</v>
      </c>
      <c r="M1925" s="54">
        <v>0.31577546296296294</v>
      </c>
      <c r="N1925" s="53">
        <v>3.8</v>
      </c>
      <c r="O1925" s="53" t="s">
        <v>152</v>
      </c>
      <c r="P1925" s="54">
        <v>0.31538194444444445</v>
      </c>
      <c r="Q1925" s="53">
        <v>1.4</v>
      </c>
      <c r="R1925" s="53" t="s">
        <v>158</v>
      </c>
      <c r="S1925" s="53">
        <v>0.7</v>
      </c>
      <c r="T1925" s="53">
        <v>97.8</v>
      </c>
      <c r="U1925" s="53">
        <v>13</v>
      </c>
      <c r="V1925" s="53">
        <v>6022</v>
      </c>
      <c r="W1925" s="53">
        <v>10</v>
      </c>
      <c r="X1925" s="53">
        <v>0.82599999999999996</v>
      </c>
      <c r="Y1925" s="53">
        <v>17.7</v>
      </c>
      <c r="Z1925" s="11">
        <f t="shared" si="5031"/>
        <v>1.2000000000000002</v>
      </c>
      <c r="AA1925" s="11">
        <f t="shared" si="5032"/>
        <v>0</v>
      </c>
      <c r="AB1925" s="53">
        <f t="shared" si="5033"/>
        <v>0.39049511490181477</v>
      </c>
      <c r="AC1925" s="63" t="s">
        <v>204</v>
      </c>
    </row>
    <row r="1926" spans="1:46">
      <c r="A1926" s="11">
        <v>1926</v>
      </c>
      <c r="B1926" s="57">
        <v>44940</v>
      </c>
      <c r="C1926" s="54">
        <v>0.3263888888888889</v>
      </c>
      <c r="D1926" s="53">
        <v>13.8</v>
      </c>
      <c r="E1926" s="53">
        <v>12.6</v>
      </c>
      <c r="F1926" s="53">
        <v>0.5</v>
      </c>
      <c r="G1926" s="53">
        <v>13.7</v>
      </c>
      <c r="H1926" s="53">
        <v>2E-3</v>
      </c>
      <c r="I1926" s="53">
        <v>0.8</v>
      </c>
      <c r="J1926" s="53" t="s">
        <v>155</v>
      </c>
      <c r="K1926" s="53">
        <v>1.6</v>
      </c>
      <c r="L1926" s="53" t="s">
        <v>150</v>
      </c>
      <c r="M1926" s="54">
        <v>0.31949074074074074</v>
      </c>
      <c r="N1926" s="53">
        <v>1.6</v>
      </c>
      <c r="O1926" s="53" t="s">
        <v>158</v>
      </c>
      <c r="P1926" s="54">
        <v>0.31976851851851851</v>
      </c>
      <c r="Q1926" s="53">
        <v>0.8</v>
      </c>
      <c r="R1926" s="53" t="s">
        <v>155</v>
      </c>
      <c r="S1926" s="53">
        <v>0.3</v>
      </c>
      <c r="T1926" s="53">
        <v>99.9</v>
      </c>
      <c r="U1926" s="53">
        <v>20</v>
      </c>
      <c r="V1926" s="53">
        <v>8852</v>
      </c>
      <c r="W1926" s="53">
        <v>15</v>
      </c>
      <c r="X1926" s="53">
        <v>0.82599999999999996</v>
      </c>
      <c r="Y1926" s="53">
        <v>17.7</v>
      </c>
      <c r="Z1926" s="11">
        <f t="shared" si="5031"/>
        <v>1.2000000000000002</v>
      </c>
      <c r="AA1926" s="11">
        <f t="shared" si="5032"/>
        <v>0</v>
      </c>
      <c r="AB1926" s="53">
        <f t="shared" si="5033"/>
        <v>0.39049511490181477</v>
      </c>
      <c r="AC1926" s="63" t="s">
        <v>204</v>
      </c>
    </row>
    <row r="1927" spans="1:46">
      <c r="A1927" s="11">
        <v>1927</v>
      </c>
      <c r="B1927" s="57">
        <v>44940</v>
      </c>
      <c r="C1927" s="54">
        <v>0.33333333333333331</v>
      </c>
      <c r="D1927" s="53">
        <v>13.9</v>
      </c>
      <c r="E1927" s="53">
        <v>12.7</v>
      </c>
      <c r="F1927" s="53">
        <v>0</v>
      </c>
      <c r="G1927" s="53">
        <v>13.5</v>
      </c>
      <c r="H1927" s="53">
        <v>6.0000000000000001E-3</v>
      </c>
      <c r="I1927" s="53">
        <v>1.8</v>
      </c>
      <c r="J1927" s="53" t="s">
        <v>158</v>
      </c>
      <c r="K1927" s="53">
        <v>1.9</v>
      </c>
      <c r="L1927" s="53" t="s">
        <v>158</v>
      </c>
      <c r="M1927" s="54">
        <v>0.33244212962962966</v>
      </c>
      <c r="N1927" s="53">
        <v>3.5</v>
      </c>
      <c r="O1927" s="53" t="s">
        <v>158</v>
      </c>
      <c r="P1927" s="54">
        <v>0.33135416666666667</v>
      </c>
      <c r="Q1927" s="53">
        <v>0</v>
      </c>
      <c r="R1927" s="53" t="s">
        <v>158</v>
      </c>
      <c r="S1927" s="53">
        <v>0.8</v>
      </c>
      <c r="T1927" s="53">
        <v>99.9</v>
      </c>
      <c r="U1927" s="53">
        <v>38</v>
      </c>
      <c r="V1927" s="53">
        <v>18161</v>
      </c>
      <c r="W1927" s="53">
        <v>30</v>
      </c>
      <c r="X1927" s="53">
        <v>0.82599999999999996</v>
      </c>
      <c r="Y1927" s="53">
        <v>17.64</v>
      </c>
      <c r="Z1927" s="11">
        <f t="shared" si="5031"/>
        <v>3.6000000000000005</v>
      </c>
      <c r="AA1927" s="11">
        <f t="shared" si="5032"/>
        <v>0</v>
      </c>
      <c r="AB1927" s="53">
        <f t="shared" si="5033"/>
        <v>0.39049511490181477</v>
      </c>
      <c r="AC1927" s="63" t="s">
        <v>204</v>
      </c>
      <c r="AE1927" s="11">
        <f t="shared" ref="AE1927" si="5194">SUM(F1927:F1932)</f>
        <v>0</v>
      </c>
      <c r="AF1927" s="11">
        <f t="shared" ref="AF1927" si="5195">AVERAGE(AB1927:AB1932)</f>
        <v>0.39049511490181477</v>
      </c>
      <c r="AG1927" s="11">
        <f t="shared" ref="AG1927" si="5196">AVERAGE(G1927:G1932)</f>
        <v>13.5</v>
      </c>
      <c r="AH1927" s="11" t="e">
        <f t="shared" ref="AH1927" si="5197">AVERAGE(AC1927:AC1932)</f>
        <v>#DIV/0!</v>
      </c>
      <c r="AI1927" s="11">
        <f t="shared" ref="AI1927" si="5198">AVERAGE(T1927:T1932)</f>
        <v>99.933333333333337</v>
      </c>
      <c r="AJ1927" s="11">
        <f t="shared" ref="AJ1927" si="5199">SUMIF(H1927:H1932,"&gt;0",H1927:H1932)</f>
        <v>6.6000000000000003E-2</v>
      </c>
      <c r="AK1927" s="17">
        <f t="shared" ref="AK1927" si="5200">SUM(AA1927:AA1932)/60</f>
        <v>0</v>
      </c>
      <c r="AL1927" s="17">
        <f t="shared" ref="AL1927" si="5201">SUM(V1927:V1932)</f>
        <v>169750</v>
      </c>
      <c r="AM1927" s="17">
        <f t="shared" ref="AM1927" si="5202">AVERAGE(W1927:W1932)</f>
        <v>47</v>
      </c>
      <c r="AN1927" s="11">
        <f t="shared" ref="AN1927" si="5203">AVERAGE(I1927:I1932)</f>
        <v>1.0833333333333333</v>
      </c>
      <c r="AO1927" s="11">
        <f t="shared" ref="AO1927" si="5204">MAX(K1927:K1932)</f>
        <v>1.9</v>
      </c>
      <c r="AP1927" s="13" t="str">
        <f t="shared" ref="AP1927" ca="1" si="5205">INDIRECT(ADDRESS(MATCH(AO1927,K1927:K1932,0)+A1927-1,12))</f>
        <v>WNW</v>
      </c>
      <c r="AQ1927" s="13">
        <f t="shared" ref="AQ1927" ca="1" si="5206">INDIRECT(ADDRESS(MATCH(AO1927,K1927:K1932,0)+A1927-1,13))</f>
        <v>0.33244212962962966</v>
      </c>
      <c r="AR1927" s="11">
        <f t="shared" ref="AR1927" si="5207">MAX(N1927:N1932)</f>
        <v>3.5</v>
      </c>
      <c r="AS1927" s="13" t="str">
        <f t="shared" ref="AS1927" ca="1" si="5208">INDIRECT(ADDRESS(MATCH(AR1927,N1927:N1932,0)+A1927-1,15))</f>
        <v>WNW</v>
      </c>
      <c r="AT1927" s="13">
        <f t="shared" ref="AT1927" ca="1" si="5209">INDIRECT(ADDRESS(MATCH(AR1927,N1927:N1932,0)+A1927-1,16))</f>
        <v>0.33135416666666667</v>
      </c>
    </row>
    <row r="1928" spans="1:46">
      <c r="A1928" s="11">
        <v>1928</v>
      </c>
      <c r="B1928" s="57">
        <v>44940</v>
      </c>
      <c r="C1928" s="54">
        <v>0.34027777777777773</v>
      </c>
      <c r="D1928" s="53">
        <v>13.9</v>
      </c>
      <c r="E1928" s="53">
        <v>12.7</v>
      </c>
      <c r="F1928" s="53">
        <v>0</v>
      </c>
      <c r="G1928" s="53">
        <v>13.6</v>
      </c>
      <c r="H1928" s="53">
        <v>1.2999999999999999E-2</v>
      </c>
      <c r="I1928" s="53">
        <v>0.7</v>
      </c>
      <c r="J1928" s="53" t="s">
        <v>151</v>
      </c>
      <c r="K1928" s="53">
        <v>1.8</v>
      </c>
      <c r="L1928" s="53" t="s">
        <v>158</v>
      </c>
      <c r="M1928" s="54">
        <v>0.33334490740740735</v>
      </c>
      <c r="N1928" s="53">
        <v>1.3</v>
      </c>
      <c r="O1928" s="53" t="s">
        <v>151</v>
      </c>
      <c r="P1928" s="54">
        <v>0.33812500000000001</v>
      </c>
      <c r="Q1928" s="53">
        <v>0.6</v>
      </c>
      <c r="R1928" s="53" t="s">
        <v>152</v>
      </c>
      <c r="S1928" s="53">
        <v>0.4</v>
      </c>
      <c r="T1928" s="53">
        <v>100</v>
      </c>
      <c r="U1928" s="53">
        <v>67</v>
      </c>
      <c r="V1928" s="53">
        <v>32090</v>
      </c>
      <c r="W1928" s="53">
        <v>53</v>
      </c>
      <c r="X1928" s="53">
        <v>0.82599999999999996</v>
      </c>
      <c r="Y1928" s="53">
        <v>17.68</v>
      </c>
      <c r="Z1928" s="11">
        <f t="shared" ref="Z1928:Z1991" si="5210">H1928*3.6/(60)*10*10^3</f>
        <v>7.8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0.39049511490181477</v>
      </c>
      <c r="AC1928" s="63" t="s">
        <v>204</v>
      </c>
    </row>
    <row r="1929" spans="1:46">
      <c r="A1929" s="11">
        <v>1929</v>
      </c>
      <c r="B1929" s="57">
        <v>44940</v>
      </c>
      <c r="C1929" s="54">
        <v>0.34722222222222227</v>
      </c>
      <c r="D1929" s="53">
        <v>13.9</v>
      </c>
      <c r="E1929" s="53">
        <v>12.8</v>
      </c>
      <c r="F1929" s="53">
        <v>0</v>
      </c>
      <c r="G1929" s="53">
        <v>13.5</v>
      </c>
      <c r="H1929" s="53">
        <v>1.6E-2</v>
      </c>
      <c r="I1929" s="53">
        <v>0.8</v>
      </c>
      <c r="J1929" s="53" t="s">
        <v>149</v>
      </c>
      <c r="K1929" s="53">
        <v>0.8</v>
      </c>
      <c r="L1929" s="53" t="s">
        <v>149</v>
      </c>
      <c r="M1929" s="54">
        <v>0.34722222222222227</v>
      </c>
      <c r="N1929" s="53">
        <v>1.6</v>
      </c>
      <c r="O1929" s="53" t="s">
        <v>162</v>
      </c>
      <c r="P1929" s="54">
        <v>0.34597222222222218</v>
      </c>
      <c r="Q1929" s="53">
        <v>0.9</v>
      </c>
      <c r="R1929" s="53" t="s">
        <v>147</v>
      </c>
      <c r="S1929" s="53">
        <v>0.3</v>
      </c>
      <c r="T1929" s="53">
        <v>99.9</v>
      </c>
      <c r="U1929" s="53">
        <v>67</v>
      </c>
      <c r="V1929" s="53">
        <v>39372</v>
      </c>
      <c r="W1929" s="53">
        <v>66</v>
      </c>
      <c r="X1929" s="53">
        <v>0.82599999999999996</v>
      </c>
      <c r="Y1929" s="53">
        <v>17.670000000000002</v>
      </c>
      <c r="Z1929" s="11">
        <f t="shared" si="5210"/>
        <v>9.6000000000000014</v>
      </c>
      <c r="AA1929" s="11">
        <f t="shared" si="5211"/>
        <v>0</v>
      </c>
      <c r="AB1929" s="53">
        <f t="shared" si="5212"/>
        <v>0.39049511490181477</v>
      </c>
      <c r="AC1929" s="63" t="s">
        <v>204</v>
      </c>
    </row>
    <row r="1930" spans="1:46">
      <c r="A1930" s="11">
        <v>1930</v>
      </c>
      <c r="B1930" s="57">
        <v>44940</v>
      </c>
      <c r="C1930" s="54">
        <v>0.35416666666666669</v>
      </c>
      <c r="D1930" s="53">
        <v>13.9</v>
      </c>
      <c r="E1930" s="53">
        <v>12.7</v>
      </c>
      <c r="F1930" s="53">
        <v>0</v>
      </c>
      <c r="G1930" s="53">
        <v>13.5</v>
      </c>
      <c r="H1930" s="53">
        <v>1.4999999999999999E-2</v>
      </c>
      <c r="I1930" s="53">
        <v>1</v>
      </c>
      <c r="J1930" s="53" t="s">
        <v>147</v>
      </c>
      <c r="K1930" s="53">
        <v>1.1000000000000001</v>
      </c>
      <c r="L1930" s="53" t="s">
        <v>149</v>
      </c>
      <c r="M1930" s="54">
        <v>0.35171296296296295</v>
      </c>
      <c r="N1930" s="53">
        <v>1.8</v>
      </c>
      <c r="O1930" s="53" t="s">
        <v>149</v>
      </c>
      <c r="P1930" s="54">
        <v>0.35377314814814814</v>
      </c>
      <c r="Q1930" s="53">
        <v>1.1000000000000001</v>
      </c>
      <c r="R1930" s="53" t="s">
        <v>147</v>
      </c>
      <c r="S1930" s="53">
        <v>0.2</v>
      </c>
      <c r="T1930" s="53">
        <v>100</v>
      </c>
      <c r="U1930" s="53">
        <v>58</v>
      </c>
      <c r="V1930" s="53">
        <v>38061</v>
      </c>
      <c r="W1930" s="53">
        <v>63</v>
      </c>
      <c r="X1930" s="53">
        <v>0.82599999999999996</v>
      </c>
      <c r="Y1930" s="53">
        <v>17.670000000000002</v>
      </c>
      <c r="Z1930" s="11">
        <f t="shared" si="5210"/>
        <v>9</v>
      </c>
      <c r="AA1930" s="11">
        <f t="shared" si="5211"/>
        <v>0</v>
      </c>
      <c r="AB1930" s="53">
        <f t="shared" si="5212"/>
        <v>0.39049511490181477</v>
      </c>
      <c r="AC1930" s="63" t="s">
        <v>204</v>
      </c>
    </row>
    <row r="1931" spans="1:46">
      <c r="A1931" s="11">
        <v>1931</v>
      </c>
      <c r="B1931" s="57">
        <v>44940</v>
      </c>
      <c r="C1931" s="54">
        <v>0.3611111111111111</v>
      </c>
      <c r="D1931" s="53">
        <v>13.9</v>
      </c>
      <c r="E1931" s="53">
        <v>12.6</v>
      </c>
      <c r="F1931" s="53">
        <v>0</v>
      </c>
      <c r="G1931" s="53">
        <v>13.5</v>
      </c>
      <c r="H1931" s="53">
        <v>8.9999999999999993E-3</v>
      </c>
      <c r="I1931" s="53">
        <v>1.3</v>
      </c>
      <c r="J1931" s="53" t="s">
        <v>149</v>
      </c>
      <c r="K1931" s="53">
        <v>1.3</v>
      </c>
      <c r="L1931" s="53" t="s">
        <v>149</v>
      </c>
      <c r="M1931" s="54">
        <v>0.36103009259259261</v>
      </c>
      <c r="N1931" s="53">
        <v>2.5</v>
      </c>
      <c r="O1931" s="53" t="s">
        <v>162</v>
      </c>
      <c r="P1931" s="54">
        <v>0.35651620370370374</v>
      </c>
      <c r="Q1931" s="53">
        <v>1.3</v>
      </c>
      <c r="R1931" s="53" t="s">
        <v>162</v>
      </c>
      <c r="S1931" s="53">
        <v>0.3</v>
      </c>
      <c r="T1931" s="53">
        <v>99.9</v>
      </c>
      <c r="U1931" s="53">
        <v>22</v>
      </c>
      <c r="V1931" s="53">
        <v>23365</v>
      </c>
      <c r="W1931" s="53">
        <v>39</v>
      </c>
      <c r="X1931" s="53">
        <v>0.82599999999999996</v>
      </c>
      <c r="Y1931" s="53">
        <v>17.66</v>
      </c>
      <c r="Z1931" s="11">
        <f t="shared" si="5210"/>
        <v>5.4</v>
      </c>
      <c r="AA1931" s="11">
        <f t="shared" si="5211"/>
        <v>0</v>
      </c>
      <c r="AB1931" s="53">
        <f t="shared" si="5212"/>
        <v>0.39049511490181477</v>
      </c>
      <c r="AC1931" s="63" t="s">
        <v>204</v>
      </c>
    </row>
    <row r="1932" spans="1:46">
      <c r="A1932" s="11">
        <v>1932</v>
      </c>
      <c r="B1932" s="57">
        <v>44940</v>
      </c>
      <c r="C1932" s="54">
        <v>0.36805555555555558</v>
      </c>
      <c r="D1932" s="53">
        <v>14</v>
      </c>
      <c r="E1932" s="53">
        <v>12.7</v>
      </c>
      <c r="F1932" s="53">
        <v>0</v>
      </c>
      <c r="G1932" s="53">
        <v>13.4</v>
      </c>
      <c r="H1932" s="53">
        <v>7.0000000000000001E-3</v>
      </c>
      <c r="I1932" s="53">
        <v>0.9</v>
      </c>
      <c r="J1932" s="53" t="s">
        <v>162</v>
      </c>
      <c r="K1932" s="53">
        <v>1.4</v>
      </c>
      <c r="L1932" s="53" t="s">
        <v>162</v>
      </c>
      <c r="M1932" s="54">
        <v>0.36252314814814812</v>
      </c>
      <c r="N1932" s="53">
        <v>2.2000000000000002</v>
      </c>
      <c r="O1932" s="53" t="s">
        <v>155</v>
      </c>
      <c r="P1932" s="54">
        <v>0.36229166666666668</v>
      </c>
      <c r="Q1932" s="53">
        <v>1.5</v>
      </c>
      <c r="R1932" s="53" t="s">
        <v>150</v>
      </c>
      <c r="S1932" s="53">
        <v>0.4</v>
      </c>
      <c r="T1932" s="53">
        <v>99.9</v>
      </c>
      <c r="U1932" s="53">
        <v>47</v>
      </c>
      <c r="V1932" s="53">
        <v>18701</v>
      </c>
      <c r="W1932" s="53">
        <v>31</v>
      </c>
      <c r="X1932" s="53">
        <v>0.82599999999999996</v>
      </c>
      <c r="Y1932" s="53">
        <v>17.66</v>
      </c>
      <c r="Z1932" s="11">
        <f t="shared" si="5210"/>
        <v>4.2</v>
      </c>
      <c r="AA1932" s="11">
        <f t="shared" si="5211"/>
        <v>0</v>
      </c>
      <c r="AB1932" s="53">
        <f t="shared" si="5212"/>
        <v>0.39049511490181477</v>
      </c>
      <c r="AC1932" s="63" t="s">
        <v>204</v>
      </c>
    </row>
    <row r="1933" spans="1:46">
      <c r="A1933" s="11">
        <v>1933</v>
      </c>
      <c r="B1933" s="57">
        <v>44940</v>
      </c>
      <c r="C1933" s="54">
        <v>0.375</v>
      </c>
      <c r="D1933" s="53">
        <v>13.9</v>
      </c>
      <c r="E1933" s="53">
        <v>12.7</v>
      </c>
      <c r="F1933" s="53">
        <v>0.5</v>
      </c>
      <c r="G1933" s="53">
        <v>13.6</v>
      </c>
      <c r="H1933" s="53">
        <v>1.2E-2</v>
      </c>
      <c r="I1933" s="53">
        <v>2</v>
      </c>
      <c r="J1933" s="53" t="s">
        <v>150</v>
      </c>
      <c r="K1933" s="53">
        <v>2</v>
      </c>
      <c r="L1933" s="53" t="s">
        <v>150</v>
      </c>
      <c r="M1933" s="54">
        <v>0.375</v>
      </c>
      <c r="N1933" s="53">
        <v>3.3</v>
      </c>
      <c r="O1933" s="53" t="s">
        <v>150</v>
      </c>
      <c r="P1933" s="54">
        <v>0.37291666666666662</v>
      </c>
      <c r="Q1933" s="53">
        <v>2.1</v>
      </c>
      <c r="R1933" s="53" t="s">
        <v>150</v>
      </c>
      <c r="S1933" s="53">
        <v>0.6</v>
      </c>
      <c r="T1933" s="53">
        <v>100</v>
      </c>
      <c r="U1933" s="53">
        <v>63</v>
      </c>
      <c r="V1933" s="53">
        <v>33752</v>
      </c>
      <c r="W1933" s="53">
        <v>56</v>
      </c>
      <c r="X1933" s="53">
        <v>0.82599999999999996</v>
      </c>
      <c r="Y1933" s="53">
        <v>17.64</v>
      </c>
      <c r="Z1933" s="11">
        <f t="shared" si="5210"/>
        <v>7.2000000000000011</v>
      </c>
      <c r="AA1933" s="11">
        <f t="shared" si="5211"/>
        <v>0</v>
      </c>
      <c r="AB1933" s="53">
        <f t="shared" si="5212"/>
        <v>0.39049511490181477</v>
      </c>
      <c r="AC1933" s="63" t="s">
        <v>204</v>
      </c>
      <c r="AE1933" s="11">
        <f t="shared" ref="AE1933" si="5213">SUM(F1933:F1938)</f>
        <v>1</v>
      </c>
      <c r="AF1933" s="11">
        <f t="shared" ref="AF1933" si="5214">AVERAGE(AB1933:AB1938)</f>
        <v>0.39049511490181477</v>
      </c>
      <c r="AG1933" s="11">
        <f t="shared" ref="AG1933" si="5215">AVERAGE(G1933:G1938)</f>
        <v>13.683333333333332</v>
      </c>
      <c r="AH1933" s="11" t="e">
        <f t="shared" ref="AH1933" si="5216">AVERAGE(AC1933:AC1938)</f>
        <v>#DIV/0!</v>
      </c>
      <c r="AI1933" s="11">
        <f t="shared" ref="AI1933" si="5217">AVERAGE(T1933:T1938)</f>
        <v>99.966666666666654</v>
      </c>
      <c r="AJ1933" s="11">
        <f t="shared" ref="AJ1933" si="5218">SUMIF(H1933:H1938,"&gt;0",H1933:H1938)</f>
        <v>0.13200000000000001</v>
      </c>
      <c r="AK1933" s="17">
        <f t="shared" ref="AK1933" si="5219">SUM(AA1933:AA1938)/60</f>
        <v>0</v>
      </c>
      <c r="AL1933" s="17">
        <f t="shared" ref="AL1933" si="5220">SUM(V1933:V1938)</f>
        <v>351050</v>
      </c>
      <c r="AM1933" s="17">
        <f t="shared" ref="AM1933" si="5221">AVERAGE(W1933:W1938)</f>
        <v>97.5</v>
      </c>
      <c r="AN1933" s="11">
        <f t="shared" ref="AN1933" si="5222">AVERAGE(I1933:I1938)</f>
        <v>0.95000000000000007</v>
      </c>
      <c r="AO1933" s="11">
        <f t="shared" ref="AO1933" si="5223">MAX(K1933:K1938)</f>
        <v>2</v>
      </c>
      <c r="AP1933" s="13" t="str">
        <f t="shared" ref="AP1933" ca="1" si="5224">INDIRECT(ADDRESS(MATCH(AO1933,K1933:K1938,0)+A1933-1,12))</f>
        <v>ESE</v>
      </c>
      <c r="AQ1933" s="13">
        <f t="shared" ref="AQ1933" ca="1" si="5225">INDIRECT(ADDRESS(MATCH(AO1933,K1933:K1938,0)+A1933-1,13))</f>
        <v>0.375</v>
      </c>
      <c r="AR1933" s="11">
        <f t="shared" ref="AR1933" si="5226">MAX(N1933:N1938)</f>
        <v>3.3</v>
      </c>
      <c r="AS1933" s="13" t="str">
        <f t="shared" ref="AS1933" ca="1" si="5227">INDIRECT(ADDRESS(MATCH(AR1933,N1933:N1938,0)+A1933-1,15))</f>
        <v>ESE</v>
      </c>
      <c r="AT1933" s="13">
        <f t="shared" ref="AT1933" ca="1" si="5228">INDIRECT(ADDRESS(MATCH(AR1933,N1933:N1938,0)+A1933-1,16))</f>
        <v>0.37291666666666662</v>
      </c>
    </row>
    <row r="1934" spans="1:46">
      <c r="A1934" s="11">
        <v>1934</v>
      </c>
      <c r="B1934" s="57">
        <v>44940</v>
      </c>
      <c r="C1934" s="54">
        <v>0.38194444444444442</v>
      </c>
      <c r="D1934" s="53">
        <v>14</v>
      </c>
      <c r="E1934" s="53">
        <v>12.7</v>
      </c>
      <c r="F1934" s="53">
        <v>0</v>
      </c>
      <c r="G1934" s="53">
        <v>13.8</v>
      </c>
      <c r="H1934" s="53">
        <v>1.6E-2</v>
      </c>
      <c r="I1934" s="53">
        <v>1.1000000000000001</v>
      </c>
      <c r="J1934" s="53" t="s">
        <v>150</v>
      </c>
      <c r="K1934" s="53">
        <v>2</v>
      </c>
      <c r="L1934" s="53" t="s">
        <v>150</v>
      </c>
      <c r="M1934" s="54">
        <v>0.37511574074074078</v>
      </c>
      <c r="N1934" s="53">
        <v>2.2000000000000002</v>
      </c>
      <c r="O1934" s="53" t="s">
        <v>152</v>
      </c>
      <c r="P1934" s="54">
        <v>0.37775462962962963</v>
      </c>
      <c r="Q1934" s="53">
        <v>0.3</v>
      </c>
      <c r="R1934" s="53" t="s">
        <v>151</v>
      </c>
      <c r="S1934" s="53">
        <v>0.5</v>
      </c>
      <c r="T1934" s="53">
        <v>99.9</v>
      </c>
      <c r="U1934" s="53">
        <v>87</v>
      </c>
      <c r="V1934" s="53">
        <v>43754</v>
      </c>
      <c r="W1934" s="53">
        <v>73</v>
      </c>
      <c r="X1934" s="53">
        <v>0.82599999999999996</v>
      </c>
      <c r="Y1934" s="53">
        <v>17.66</v>
      </c>
      <c r="Z1934" s="11">
        <f t="shared" si="5210"/>
        <v>9.6000000000000014</v>
      </c>
      <c r="AA1934" s="11">
        <f t="shared" si="5211"/>
        <v>0</v>
      </c>
      <c r="AB1934" s="53">
        <f t="shared" si="5212"/>
        <v>0.39049511490181477</v>
      </c>
      <c r="AC1934" s="63" t="s">
        <v>204</v>
      </c>
    </row>
    <row r="1935" spans="1:46">
      <c r="A1935" s="11">
        <v>1935</v>
      </c>
      <c r="B1935" s="57">
        <v>44940</v>
      </c>
      <c r="C1935" s="54">
        <v>0.3888888888888889</v>
      </c>
      <c r="D1935" s="53">
        <v>14</v>
      </c>
      <c r="E1935" s="53">
        <v>12.8</v>
      </c>
      <c r="F1935" s="53">
        <v>0</v>
      </c>
      <c r="G1935" s="53">
        <v>13.9</v>
      </c>
      <c r="H1935" s="53">
        <v>2.1000000000000001E-2</v>
      </c>
      <c r="I1935" s="53">
        <v>0.5</v>
      </c>
      <c r="J1935" s="53" t="s">
        <v>161</v>
      </c>
      <c r="K1935" s="53">
        <v>1.1000000000000001</v>
      </c>
      <c r="L1935" s="53" t="s">
        <v>150</v>
      </c>
      <c r="M1935" s="54">
        <v>0.38195601851851851</v>
      </c>
      <c r="N1935" s="53">
        <v>1.5</v>
      </c>
      <c r="O1935" s="53" t="s">
        <v>154</v>
      </c>
      <c r="P1935" s="54">
        <v>0.38673611111111111</v>
      </c>
      <c r="Q1935" s="53">
        <v>0.7</v>
      </c>
      <c r="R1935" s="53" t="s">
        <v>154</v>
      </c>
      <c r="S1935" s="53">
        <v>0.5</v>
      </c>
      <c r="T1935" s="53">
        <v>100</v>
      </c>
      <c r="U1935" s="53">
        <v>105</v>
      </c>
      <c r="V1935" s="53">
        <v>54929</v>
      </c>
      <c r="W1935" s="53">
        <v>92</v>
      </c>
      <c r="X1935" s="53">
        <v>0.82599999999999996</v>
      </c>
      <c r="Y1935" s="53">
        <v>17.64</v>
      </c>
      <c r="Z1935" s="11">
        <f t="shared" si="5210"/>
        <v>12.6</v>
      </c>
      <c r="AA1935" s="11">
        <f t="shared" si="5211"/>
        <v>0</v>
      </c>
      <c r="AB1935" s="53">
        <f t="shared" si="5212"/>
        <v>0.39049511490181477</v>
      </c>
      <c r="AC1935" s="63" t="s">
        <v>204</v>
      </c>
    </row>
    <row r="1936" spans="1:46">
      <c r="A1936" s="11">
        <v>1936</v>
      </c>
      <c r="B1936" s="57">
        <v>44940</v>
      </c>
      <c r="C1936" s="54">
        <v>0.39583333333333331</v>
      </c>
      <c r="D1936" s="53">
        <v>14.1</v>
      </c>
      <c r="E1936" s="53">
        <v>12.8</v>
      </c>
      <c r="F1936" s="53">
        <v>0.5</v>
      </c>
      <c r="G1936" s="53">
        <v>13.6</v>
      </c>
      <c r="H1936" s="53">
        <v>2.4E-2</v>
      </c>
      <c r="I1936" s="53">
        <v>1.1000000000000001</v>
      </c>
      <c r="J1936" s="53" t="s">
        <v>158</v>
      </c>
      <c r="K1936" s="53">
        <v>1.2</v>
      </c>
      <c r="L1936" s="53" t="s">
        <v>154</v>
      </c>
      <c r="M1936" s="54">
        <v>0.39401620370370366</v>
      </c>
      <c r="N1936" s="53">
        <v>2.1</v>
      </c>
      <c r="O1936" s="53" t="s">
        <v>158</v>
      </c>
      <c r="P1936" s="54">
        <v>0.39327546296296295</v>
      </c>
      <c r="Q1936" s="53">
        <v>0.3</v>
      </c>
      <c r="R1936" s="53" t="s">
        <v>158</v>
      </c>
      <c r="S1936" s="53">
        <v>0.4</v>
      </c>
      <c r="T1936" s="53">
        <v>99.9</v>
      </c>
      <c r="U1936" s="53">
        <v>106</v>
      </c>
      <c r="V1936" s="53">
        <v>64905</v>
      </c>
      <c r="W1936" s="53">
        <v>108</v>
      </c>
      <c r="X1936" s="53">
        <v>0.82599999999999996</v>
      </c>
      <c r="Y1936" s="53">
        <v>17.61</v>
      </c>
      <c r="Z1936" s="11">
        <f t="shared" si="5210"/>
        <v>14.400000000000002</v>
      </c>
      <c r="AA1936" s="11">
        <f t="shared" si="5211"/>
        <v>0</v>
      </c>
      <c r="AB1936" s="53">
        <f t="shared" si="5212"/>
        <v>0.39049511490181477</v>
      </c>
      <c r="AC1936" s="63" t="s">
        <v>204</v>
      </c>
    </row>
    <row r="1937" spans="1:46">
      <c r="A1937" s="11">
        <v>1937</v>
      </c>
      <c r="B1937" s="57">
        <v>44940</v>
      </c>
      <c r="C1937" s="54">
        <v>0.40277777777777773</v>
      </c>
      <c r="D1937" s="53">
        <v>14.2</v>
      </c>
      <c r="E1937" s="53">
        <v>12.8</v>
      </c>
      <c r="F1937" s="53">
        <v>0</v>
      </c>
      <c r="G1937" s="53">
        <v>13.7</v>
      </c>
      <c r="H1937" s="53">
        <v>2.4E-2</v>
      </c>
      <c r="I1937" s="53">
        <v>0.3</v>
      </c>
      <c r="J1937" s="53" t="s">
        <v>157</v>
      </c>
      <c r="K1937" s="53">
        <v>1.1000000000000001</v>
      </c>
      <c r="L1937" s="53" t="s">
        <v>158</v>
      </c>
      <c r="M1937" s="54">
        <v>0.39584490740740735</v>
      </c>
      <c r="N1937" s="53">
        <v>1</v>
      </c>
      <c r="O1937" s="53" t="s">
        <v>149</v>
      </c>
      <c r="P1937" s="54">
        <v>0.40209490740740739</v>
      </c>
      <c r="Q1937" s="53">
        <v>0.3</v>
      </c>
      <c r="R1937" s="53" t="s">
        <v>162</v>
      </c>
      <c r="S1937" s="53">
        <v>0.3</v>
      </c>
      <c r="T1937" s="53">
        <v>100.1</v>
      </c>
      <c r="U1937" s="53">
        <v>127</v>
      </c>
      <c r="V1937" s="53">
        <v>64786</v>
      </c>
      <c r="W1937" s="53">
        <v>108</v>
      </c>
      <c r="X1937" s="53">
        <v>0.82599999999999996</v>
      </c>
      <c r="Y1937" s="53">
        <v>17.66</v>
      </c>
      <c r="Z1937" s="11">
        <f t="shared" si="5210"/>
        <v>14.400000000000002</v>
      </c>
      <c r="AA1937" s="11">
        <f t="shared" si="5211"/>
        <v>0</v>
      </c>
      <c r="AB1937" s="53">
        <f t="shared" si="5212"/>
        <v>0.39049511490181477</v>
      </c>
      <c r="AC1937" s="63" t="s">
        <v>204</v>
      </c>
    </row>
    <row r="1938" spans="1:46">
      <c r="A1938" s="11">
        <v>1938</v>
      </c>
      <c r="B1938" s="57">
        <v>44940</v>
      </c>
      <c r="C1938" s="54">
        <v>0.40972222222222227</v>
      </c>
      <c r="D1938" s="53">
        <v>14.2</v>
      </c>
      <c r="E1938" s="53">
        <v>13</v>
      </c>
      <c r="F1938" s="53">
        <v>0</v>
      </c>
      <c r="G1938" s="53">
        <v>13.5</v>
      </c>
      <c r="H1938" s="53">
        <v>3.5000000000000003E-2</v>
      </c>
      <c r="I1938" s="53">
        <v>0.7</v>
      </c>
      <c r="J1938" s="53" t="s">
        <v>157</v>
      </c>
      <c r="K1938" s="53">
        <v>0.7</v>
      </c>
      <c r="L1938" s="53" t="s">
        <v>157</v>
      </c>
      <c r="M1938" s="54">
        <v>0.40972222222222227</v>
      </c>
      <c r="N1938" s="53">
        <v>1.4</v>
      </c>
      <c r="O1938" s="53" t="s">
        <v>157</v>
      </c>
      <c r="P1938" s="54">
        <v>0.40586805555555555</v>
      </c>
      <c r="Q1938" s="53">
        <v>0.8</v>
      </c>
      <c r="R1938" s="53" t="s">
        <v>157</v>
      </c>
      <c r="S1938" s="53">
        <v>0.3</v>
      </c>
      <c r="T1938" s="53">
        <v>99.9</v>
      </c>
      <c r="U1938" s="53">
        <v>151</v>
      </c>
      <c r="V1938" s="53">
        <v>88924</v>
      </c>
      <c r="W1938" s="53">
        <v>148</v>
      </c>
      <c r="X1938" s="53">
        <v>0.82599999999999996</v>
      </c>
      <c r="Y1938" s="53">
        <v>17.670000000000002</v>
      </c>
      <c r="Z1938" s="11">
        <f t="shared" si="5210"/>
        <v>21.000000000000004</v>
      </c>
      <c r="AA1938" s="11">
        <f t="shared" si="5211"/>
        <v>0</v>
      </c>
      <c r="AB1938" s="53">
        <f t="shared" si="5212"/>
        <v>0.39049511490181477</v>
      </c>
      <c r="AC1938" s="63" t="s">
        <v>204</v>
      </c>
    </row>
    <row r="1939" spans="1:46">
      <c r="A1939" s="11">
        <v>1939</v>
      </c>
      <c r="B1939" s="57">
        <v>44940</v>
      </c>
      <c r="C1939" s="54">
        <v>0.41666666666666669</v>
      </c>
      <c r="D1939" s="53">
        <v>14.3</v>
      </c>
      <c r="E1939" s="53">
        <v>13.1</v>
      </c>
      <c r="F1939" s="53">
        <v>0</v>
      </c>
      <c r="G1939" s="53">
        <v>13.5</v>
      </c>
      <c r="H1939" s="53">
        <v>3.9E-2</v>
      </c>
      <c r="I1939" s="53">
        <v>0.6</v>
      </c>
      <c r="J1939" s="53" t="s">
        <v>155</v>
      </c>
      <c r="K1939" s="53">
        <v>0.8</v>
      </c>
      <c r="L1939" s="53" t="s">
        <v>157</v>
      </c>
      <c r="M1939" s="54">
        <v>0.41122685185185182</v>
      </c>
      <c r="N1939" s="53">
        <v>1.2</v>
      </c>
      <c r="O1939" s="53" t="s">
        <v>162</v>
      </c>
      <c r="P1939" s="54">
        <v>0.41274305555555557</v>
      </c>
      <c r="Q1939" s="53">
        <v>0.8</v>
      </c>
      <c r="R1939" s="53" t="s">
        <v>155</v>
      </c>
      <c r="S1939" s="53">
        <v>0.3</v>
      </c>
      <c r="T1939" s="53">
        <v>100</v>
      </c>
      <c r="U1939" s="53">
        <v>187</v>
      </c>
      <c r="V1939" s="53">
        <v>99406</v>
      </c>
      <c r="W1939" s="53">
        <v>166</v>
      </c>
      <c r="X1939" s="53">
        <v>0.82599999999999996</v>
      </c>
      <c r="Y1939" s="53">
        <v>17.7</v>
      </c>
      <c r="Z1939" s="11">
        <f t="shared" si="5210"/>
        <v>23.400000000000002</v>
      </c>
      <c r="AA1939" s="11">
        <f t="shared" si="5211"/>
        <v>0</v>
      </c>
      <c r="AB1939" s="53">
        <f t="shared" si="5212"/>
        <v>0.39049511490181477</v>
      </c>
      <c r="AC1939" s="63" t="s">
        <v>204</v>
      </c>
      <c r="AE1939" s="11">
        <f t="shared" ref="AE1939" si="5229">SUM(F1939:F1944)</f>
        <v>0</v>
      </c>
      <c r="AF1939" s="11">
        <f t="shared" ref="AF1939" si="5230">AVERAGE(AB1939:AB1944)</f>
        <v>0.39049511490181477</v>
      </c>
      <c r="AG1939" s="11">
        <f t="shared" ref="AG1939" si="5231">AVERAGE(G1939:G1944)</f>
        <v>13.433333333333335</v>
      </c>
      <c r="AH1939" s="11" t="e">
        <f t="shared" ref="AH1939" si="5232">AVERAGE(AC1939:AC1944)</f>
        <v>#DIV/0!</v>
      </c>
      <c r="AI1939" s="11">
        <f t="shared" ref="AI1939" si="5233">AVERAGE(T1939:T1944)</f>
        <v>100</v>
      </c>
      <c r="AJ1939" s="11">
        <f t="shared" ref="AJ1939" si="5234">SUMIF(H1939:H1944,"&gt;0",H1939:H1944)</f>
        <v>0.22700000000000001</v>
      </c>
      <c r="AK1939" s="17">
        <f t="shared" ref="AK1939" si="5235">SUM(AA1939:AA1944)/60</f>
        <v>0</v>
      </c>
      <c r="AL1939" s="17">
        <f t="shared" ref="AL1939" si="5236">SUM(V1939:V1944)</f>
        <v>579329</v>
      </c>
      <c r="AM1939" s="17">
        <f t="shared" ref="AM1939" si="5237">AVERAGE(W1939:W1944)</f>
        <v>161</v>
      </c>
      <c r="AN1939" s="11">
        <f t="shared" ref="AN1939" si="5238">AVERAGE(I1939:I1944)</f>
        <v>1.0333333333333332</v>
      </c>
      <c r="AO1939" s="11">
        <f t="shared" ref="AO1939" si="5239">MAX(K1939:K1944)</f>
        <v>1.8</v>
      </c>
      <c r="AP1939" s="13" t="str">
        <f t="shared" ref="AP1939" ca="1" si="5240">INDIRECT(ADDRESS(MATCH(AO1939,K1939:K1944,0)+A1939-1,12))</f>
        <v>NW</v>
      </c>
      <c r="AQ1939" s="13">
        <f t="shared" ref="AQ1939" ca="1" si="5241">INDIRECT(ADDRESS(MATCH(AO1939,K1939:K1944,0)+A1939-1,13))</f>
        <v>0.44118055555555552</v>
      </c>
      <c r="AR1939" s="11">
        <f t="shared" ref="AR1939" si="5242">MAX(N1939:N1944)</f>
        <v>2.5</v>
      </c>
      <c r="AS1939" s="13" t="str">
        <f t="shared" ref="AS1939" ca="1" si="5243">INDIRECT(ADDRESS(MATCH(AR1939,N1939:N1944,0)+A1939-1,15))</f>
        <v>WNW</v>
      </c>
      <c r="AT1939" s="13">
        <f t="shared" ref="AT1939" ca="1" si="5244">INDIRECT(ADDRESS(MATCH(AR1939,N1939:N1944,0)+A1939-1,16))</f>
        <v>0.4365046296296296</v>
      </c>
    </row>
    <row r="1940" spans="1:46">
      <c r="A1940" s="11">
        <v>1940</v>
      </c>
      <c r="B1940" s="57">
        <v>44940</v>
      </c>
      <c r="C1940" s="54">
        <v>0.4236111111111111</v>
      </c>
      <c r="D1940" s="53">
        <v>14.3</v>
      </c>
      <c r="E1940" s="53">
        <v>13.1</v>
      </c>
      <c r="F1940" s="53">
        <v>0</v>
      </c>
      <c r="G1940" s="53">
        <v>13.5</v>
      </c>
      <c r="H1940" s="53">
        <v>3.7999999999999999E-2</v>
      </c>
      <c r="I1940" s="53">
        <v>1.2</v>
      </c>
      <c r="J1940" s="53" t="s">
        <v>155</v>
      </c>
      <c r="K1940" s="53">
        <v>1.2</v>
      </c>
      <c r="L1940" s="53" t="s">
        <v>155</v>
      </c>
      <c r="M1940" s="54">
        <v>0.4236111111111111</v>
      </c>
      <c r="N1940" s="53">
        <v>2</v>
      </c>
      <c r="O1940" s="53" t="s">
        <v>155</v>
      </c>
      <c r="P1940" s="54">
        <v>0.42061342592592593</v>
      </c>
      <c r="Q1940" s="53">
        <v>1.2</v>
      </c>
      <c r="R1940" s="53" t="s">
        <v>155</v>
      </c>
      <c r="S1940" s="53">
        <v>0.3</v>
      </c>
      <c r="T1940" s="53">
        <v>100.1</v>
      </c>
      <c r="U1940" s="53">
        <v>137</v>
      </c>
      <c r="V1940" s="53">
        <v>97389</v>
      </c>
      <c r="W1940" s="53">
        <v>162</v>
      </c>
      <c r="X1940" s="53">
        <v>0.82599999999999996</v>
      </c>
      <c r="Y1940" s="53">
        <v>17.66</v>
      </c>
      <c r="Z1940" s="11">
        <f t="shared" si="5210"/>
        <v>22.8</v>
      </c>
      <c r="AA1940" s="11">
        <f t="shared" si="5211"/>
        <v>0</v>
      </c>
      <c r="AB1940" s="53">
        <f t="shared" si="5212"/>
        <v>0.39049511490181477</v>
      </c>
      <c r="AC1940" s="63" t="s">
        <v>204</v>
      </c>
    </row>
    <row r="1941" spans="1:46">
      <c r="A1941" s="11">
        <v>1941</v>
      </c>
      <c r="B1941" s="57">
        <v>44940</v>
      </c>
      <c r="C1941" s="54">
        <v>0.43055555555555558</v>
      </c>
      <c r="D1941" s="53">
        <v>14.4</v>
      </c>
      <c r="E1941" s="53">
        <v>13.2</v>
      </c>
      <c r="F1941" s="53">
        <v>0</v>
      </c>
      <c r="G1941" s="53">
        <v>13.5</v>
      </c>
      <c r="H1941" s="53">
        <v>4.3999999999999997E-2</v>
      </c>
      <c r="I1941" s="53">
        <v>0.5</v>
      </c>
      <c r="J1941" s="53" t="s">
        <v>155</v>
      </c>
      <c r="K1941" s="53">
        <v>1.3</v>
      </c>
      <c r="L1941" s="53" t="s">
        <v>155</v>
      </c>
      <c r="M1941" s="54">
        <v>0.42549768518518521</v>
      </c>
      <c r="N1941" s="53">
        <v>2</v>
      </c>
      <c r="O1941" s="53" t="s">
        <v>155</v>
      </c>
      <c r="P1941" s="54">
        <v>0.42432870370370374</v>
      </c>
      <c r="Q1941" s="53">
        <v>0.6</v>
      </c>
      <c r="R1941" s="53" t="s">
        <v>154</v>
      </c>
      <c r="S1941" s="53">
        <v>0.6</v>
      </c>
      <c r="T1941" s="53">
        <v>100</v>
      </c>
      <c r="U1941" s="53">
        <v>181</v>
      </c>
      <c r="V1941" s="53">
        <v>110261</v>
      </c>
      <c r="W1941" s="53">
        <v>184</v>
      </c>
      <c r="X1941" s="53">
        <v>0.82599999999999996</v>
      </c>
      <c r="Y1941" s="53">
        <v>17.7</v>
      </c>
      <c r="Z1941" s="11">
        <f t="shared" si="5210"/>
        <v>26.399999999999995</v>
      </c>
      <c r="AA1941" s="11">
        <f t="shared" si="5211"/>
        <v>0</v>
      </c>
      <c r="AB1941" s="53">
        <f t="shared" si="5212"/>
        <v>0.39049511490181477</v>
      </c>
      <c r="AC1941" s="63" t="s">
        <v>204</v>
      </c>
    </row>
    <row r="1942" spans="1:46">
      <c r="A1942" s="11">
        <v>1942</v>
      </c>
      <c r="B1942" s="57">
        <v>44940</v>
      </c>
      <c r="C1942" s="54">
        <v>0.4375</v>
      </c>
      <c r="D1942" s="53">
        <v>14.4</v>
      </c>
      <c r="E1942" s="53">
        <v>13.1</v>
      </c>
      <c r="F1942" s="53">
        <v>0</v>
      </c>
      <c r="G1942" s="53">
        <v>13.4</v>
      </c>
      <c r="H1942" s="53">
        <v>0.03</v>
      </c>
      <c r="I1942" s="53">
        <v>1.3</v>
      </c>
      <c r="J1942" s="53" t="s">
        <v>155</v>
      </c>
      <c r="K1942" s="53">
        <v>1.3</v>
      </c>
      <c r="L1942" s="53" t="s">
        <v>155</v>
      </c>
      <c r="M1942" s="54">
        <v>0.4375</v>
      </c>
      <c r="N1942" s="53">
        <v>2.5</v>
      </c>
      <c r="O1942" s="53" t="s">
        <v>158</v>
      </c>
      <c r="P1942" s="54">
        <v>0.4365046296296296</v>
      </c>
      <c r="Q1942" s="53">
        <v>1.4</v>
      </c>
      <c r="R1942" s="53" t="s">
        <v>158</v>
      </c>
      <c r="S1942" s="53">
        <v>0.5</v>
      </c>
      <c r="T1942" s="53">
        <v>100</v>
      </c>
      <c r="U1942" s="53">
        <v>113</v>
      </c>
      <c r="V1942" s="53">
        <v>79492</v>
      </c>
      <c r="W1942" s="53">
        <v>132</v>
      </c>
      <c r="X1942" s="53">
        <v>0.82599999999999996</v>
      </c>
      <c r="Y1942" s="53">
        <v>17.66</v>
      </c>
      <c r="Z1942" s="11">
        <f t="shared" si="5210"/>
        <v>18</v>
      </c>
      <c r="AA1942" s="11">
        <f t="shared" si="5211"/>
        <v>0</v>
      </c>
      <c r="AB1942" s="53">
        <f t="shared" si="5212"/>
        <v>0.39049511490181477</v>
      </c>
      <c r="AC1942" s="63" t="s">
        <v>204</v>
      </c>
    </row>
    <row r="1943" spans="1:46">
      <c r="A1943" s="11">
        <v>1943</v>
      </c>
      <c r="B1943" s="57">
        <v>44940</v>
      </c>
      <c r="C1943" s="54">
        <v>0.44444444444444442</v>
      </c>
      <c r="D1943" s="53">
        <v>14.4</v>
      </c>
      <c r="E1943" s="53">
        <v>13.2</v>
      </c>
      <c r="F1943" s="53">
        <v>0</v>
      </c>
      <c r="G1943" s="53">
        <v>13.3</v>
      </c>
      <c r="H1943" s="53">
        <v>3.5000000000000003E-2</v>
      </c>
      <c r="I1943" s="53">
        <v>1.5</v>
      </c>
      <c r="J1943" s="53" t="s">
        <v>155</v>
      </c>
      <c r="K1943" s="53">
        <v>1.8</v>
      </c>
      <c r="L1943" s="53" t="s">
        <v>155</v>
      </c>
      <c r="M1943" s="54">
        <v>0.44118055555555552</v>
      </c>
      <c r="N1943" s="53">
        <v>2.5</v>
      </c>
      <c r="O1943" s="53" t="s">
        <v>158</v>
      </c>
      <c r="P1943" s="54">
        <v>0.43884259259259256</v>
      </c>
      <c r="Q1943" s="53">
        <v>1.8</v>
      </c>
      <c r="R1943" s="53" t="s">
        <v>155</v>
      </c>
      <c r="S1943" s="53">
        <v>0.5</v>
      </c>
      <c r="T1943" s="53">
        <v>100</v>
      </c>
      <c r="U1943" s="53">
        <v>167</v>
      </c>
      <c r="V1943" s="53">
        <v>89155</v>
      </c>
      <c r="W1943" s="53">
        <v>149</v>
      </c>
      <c r="X1943" s="53">
        <v>0.82599999999999996</v>
      </c>
      <c r="Y1943" s="53">
        <v>17.690000000000001</v>
      </c>
      <c r="Z1943" s="11">
        <f t="shared" si="5210"/>
        <v>21.000000000000004</v>
      </c>
      <c r="AA1943" s="11">
        <f t="shared" si="5211"/>
        <v>0</v>
      </c>
      <c r="AB1943" s="53">
        <f t="shared" si="5212"/>
        <v>0.39049511490181477</v>
      </c>
      <c r="AC1943" s="63" t="s">
        <v>204</v>
      </c>
    </row>
    <row r="1944" spans="1:46">
      <c r="A1944" s="11">
        <v>1944</v>
      </c>
      <c r="B1944" s="57">
        <v>44940</v>
      </c>
      <c r="C1944" s="54">
        <v>0.4513888888888889</v>
      </c>
      <c r="D1944" s="53">
        <v>14.4</v>
      </c>
      <c r="E1944" s="53">
        <v>13.2</v>
      </c>
      <c r="F1944" s="53">
        <v>0</v>
      </c>
      <c r="G1944" s="53">
        <v>13.4</v>
      </c>
      <c r="H1944" s="53">
        <v>4.1000000000000002E-2</v>
      </c>
      <c r="I1944" s="53">
        <v>1.1000000000000001</v>
      </c>
      <c r="J1944" s="53" t="s">
        <v>155</v>
      </c>
      <c r="K1944" s="53">
        <v>1.6</v>
      </c>
      <c r="L1944" s="53" t="s">
        <v>155</v>
      </c>
      <c r="M1944" s="54">
        <v>0.44460648148148146</v>
      </c>
      <c r="N1944" s="53">
        <v>2</v>
      </c>
      <c r="O1944" s="53" t="s">
        <v>157</v>
      </c>
      <c r="P1944" s="54">
        <v>0.44557870370370373</v>
      </c>
      <c r="Q1944" s="53">
        <v>0.9</v>
      </c>
      <c r="R1944" s="53" t="s">
        <v>155</v>
      </c>
      <c r="S1944" s="53">
        <v>0.4</v>
      </c>
      <c r="T1944" s="53">
        <v>99.9</v>
      </c>
      <c r="U1944" s="53">
        <v>165</v>
      </c>
      <c r="V1944" s="53">
        <v>103626</v>
      </c>
      <c r="W1944" s="53">
        <v>173</v>
      </c>
      <c r="X1944" s="53">
        <v>0.82599999999999996</v>
      </c>
      <c r="Y1944" s="53">
        <v>17.690000000000001</v>
      </c>
      <c r="Z1944" s="11">
        <f t="shared" si="5210"/>
        <v>24.6</v>
      </c>
      <c r="AA1944" s="11">
        <f t="shared" si="5211"/>
        <v>0</v>
      </c>
      <c r="AB1944" s="53">
        <f t="shared" si="5212"/>
        <v>0.39049511490181477</v>
      </c>
      <c r="AC1944" s="63" t="s">
        <v>204</v>
      </c>
    </row>
    <row r="1945" spans="1:46">
      <c r="A1945" s="11">
        <v>1945</v>
      </c>
      <c r="B1945" s="57">
        <v>44940</v>
      </c>
      <c r="C1945" s="54">
        <v>0.45833333333333331</v>
      </c>
      <c r="D1945" s="53">
        <v>14.5</v>
      </c>
      <c r="E1945" s="53">
        <v>13.3</v>
      </c>
      <c r="F1945" s="53">
        <v>0</v>
      </c>
      <c r="G1945" s="53">
        <v>13.3</v>
      </c>
      <c r="H1945" s="53">
        <v>0.05</v>
      </c>
      <c r="I1945" s="53">
        <v>0.7</v>
      </c>
      <c r="J1945" s="53" t="s">
        <v>155</v>
      </c>
      <c r="K1945" s="53">
        <v>1.1000000000000001</v>
      </c>
      <c r="L1945" s="53" t="s">
        <v>155</v>
      </c>
      <c r="M1945" s="54">
        <v>0.45215277777777779</v>
      </c>
      <c r="N1945" s="53">
        <v>1.6</v>
      </c>
      <c r="O1945" s="53" t="s">
        <v>155</v>
      </c>
      <c r="P1945" s="54">
        <v>0.4516087962962963</v>
      </c>
      <c r="Q1945" s="53">
        <v>0</v>
      </c>
      <c r="R1945" s="53" t="s">
        <v>155</v>
      </c>
      <c r="S1945" s="53">
        <v>0.4</v>
      </c>
      <c r="T1945" s="53">
        <v>99.4</v>
      </c>
      <c r="U1945" s="53">
        <v>239</v>
      </c>
      <c r="V1945" s="53">
        <v>123682</v>
      </c>
      <c r="W1945" s="53">
        <v>206</v>
      </c>
      <c r="X1945" s="53">
        <v>0.82599999999999996</v>
      </c>
      <c r="Y1945" s="53">
        <v>17.690000000000001</v>
      </c>
      <c r="Z1945" s="11">
        <f t="shared" si="5210"/>
        <v>30.000000000000007</v>
      </c>
      <c r="AA1945" s="11">
        <f t="shared" si="5211"/>
        <v>0</v>
      </c>
      <c r="AB1945" s="53">
        <f t="shared" si="5212"/>
        <v>0.39049511490181477</v>
      </c>
      <c r="AC1945" s="63" t="s">
        <v>204</v>
      </c>
      <c r="AE1945" s="11">
        <f t="shared" ref="AE1945" si="5245">SUM(F1945:F1950)</f>
        <v>0</v>
      </c>
      <c r="AF1945" s="11">
        <f t="shared" ref="AF1945" si="5246">AVERAGE(AB1945:AB1950)</f>
        <v>0.39049511490181477</v>
      </c>
      <c r="AG1945" s="11">
        <f t="shared" ref="AG1945" si="5247">AVERAGE(G1945:G1950)</f>
        <v>13.916666666666666</v>
      </c>
      <c r="AH1945" s="11" t="e">
        <f t="shared" ref="AH1945" si="5248">AVERAGE(AC1945:AC1950)</f>
        <v>#DIV/0!</v>
      </c>
      <c r="AI1945" s="11">
        <f t="shared" ref="AI1945" si="5249">AVERAGE(T1945:T1950)</f>
        <v>98.016666666666666</v>
      </c>
      <c r="AJ1945" s="11">
        <f t="shared" ref="AJ1945" si="5250">SUMIF(H1945:H1950,"&gt;0",H1945:H1950)</f>
        <v>0.60299999999999998</v>
      </c>
      <c r="AK1945" s="17">
        <f t="shared" ref="AK1945" si="5251">SUM(AA1945:AA1950)/60</f>
        <v>0</v>
      </c>
      <c r="AL1945" s="17">
        <f t="shared" ref="AL1945" si="5252">SUM(V1945:V1950)</f>
        <v>1438920</v>
      </c>
      <c r="AM1945" s="17">
        <f t="shared" ref="AM1945" si="5253">AVERAGE(W1945:W1950)</f>
        <v>399.83333333333331</v>
      </c>
      <c r="AN1945" s="11">
        <f t="shared" ref="AN1945" si="5254">AVERAGE(I1945:I1950)</f>
        <v>0.3833333333333333</v>
      </c>
      <c r="AO1945" s="11">
        <f t="shared" ref="AO1945" si="5255">MAX(K1945:K1950)</f>
        <v>1.1000000000000001</v>
      </c>
      <c r="AP1945" s="13" t="str">
        <f t="shared" ref="AP1945" ca="1" si="5256">INDIRECT(ADDRESS(MATCH(AO1945,K1945:K1950,0)+A1945-1,12))</f>
        <v>NW</v>
      </c>
      <c r="AQ1945" s="13">
        <f t="shared" ref="AQ1945" ca="1" si="5257">INDIRECT(ADDRESS(MATCH(AO1945,K1945:K1950,0)+A1945-1,13))</f>
        <v>0.45215277777777779</v>
      </c>
      <c r="AR1945" s="11">
        <f t="shared" ref="AR1945" si="5258">MAX(N1945:N1950)</f>
        <v>1.8</v>
      </c>
      <c r="AS1945" s="13" t="str">
        <f t="shared" ref="AS1945" ca="1" si="5259">INDIRECT(ADDRESS(MATCH(AR1945,N1945:N1950,0)+A1945-1,15))</f>
        <v>SW</v>
      </c>
      <c r="AT1945" s="13">
        <f t="shared" ref="AT1945" ca="1" si="5260">INDIRECT(ADDRESS(MATCH(AR1945,N1945:N1950,0)+A1945-1,16))</f>
        <v>0.49104166666666665</v>
      </c>
    </row>
    <row r="1946" spans="1:46">
      <c r="A1946" s="11">
        <v>1946</v>
      </c>
      <c r="B1946" s="57">
        <v>44940</v>
      </c>
      <c r="C1946" s="54">
        <v>0.46527777777777773</v>
      </c>
      <c r="D1946" s="53">
        <v>14.6</v>
      </c>
      <c r="E1946" s="53">
        <v>13.7</v>
      </c>
      <c r="F1946" s="53">
        <v>0</v>
      </c>
      <c r="G1946" s="53">
        <v>13.6</v>
      </c>
      <c r="H1946" s="53">
        <v>7.8E-2</v>
      </c>
      <c r="I1946" s="53">
        <v>0.2</v>
      </c>
      <c r="J1946" s="53" t="s">
        <v>158</v>
      </c>
      <c r="K1946" s="53">
        <v>0.7</v>
      </c>
      <c r="L1946" s="53" t="s">
        <v>155</v>
      </c>
      <c r="M1946" s="54">
        <v>0.45834490740740735</v>
      </c>
      <c r="N1946" s="53">
        <v>0.7</v>
      </c>
      <c r="O1946" s="53" t="s">
        <v>155</v>
      </c>
      <c r="P1946" s="54">
        <v>0.4588888888888889</v>
      </c>
      <c r="Q1946" s="53">
        <v>0</v>
      </c>
      <c r="R1946" s="53" t="s">
        <v>160</v>
      </c>
      <c r="S1946" s="53">
        <v>0.2</v>
      </c>
      <c r="T1946" s="53">
        <v>98.8</v>
      </c>
      <c r="U1946" s="53">
        <v>458</v>
      </c>
      <c r="V1946" s="53">
        <v>186951</v>
      </c>
      <c r="W1946" s="53">
        <v>312</v>
      </c>
      <c r="X1946" s="53">
        <v>0.82599999999999996</v>
      </c>
      <c r="Y1946" s="53">
        <v>17.79</v>
      </c>
      <c r="Z1946" s="11">
        <f t="shared" si="5210"/>
        <v>46.800000000000004</v>
      </c>
      <c r="AA1946" s="11">
        <f t="shared" si="5211"/>
        <v>0</v>
      </c>
      <c r="AB1946" s="53">
        <f t="shared" si="5212"/>
        <v>0.39049511490181477</v>
      </c>
      <c r="AC1946" s="63" t="s">
        <v>204</v>
      </c>
    </row>
    <row r="1947" spans="1:46">
      <c r="A1947" s="11">
        <v>1947</v>
      </c>
      <c r="B1947" s="57">
        <v>44940</v>
      </c>
      <c r="C1947" s="54">
        <v>0.47222222222222227</v>
      </c>
      <c r="D1947" s="53">
        <v>14.8</v>
      </c>
      <c r="E1947" s="53">
        <v>13.8</v>
      </c>
      <c r="F1947" s="53">
        <v>0</v>
      </c>
      <c r="G1947" s="53">
        <v>13.6</v>
      </c>
      <c r="H1947" s="53">
        <v>0.122</v>
      </c>
      <c r="I1947" s="53">
        <v>0.2</v>
      </c>
      <c r="J1947" s="53" t="s">
        <v>159</v>
      </c>
      <c r="K1947" s="53">
        <v>0.2</v>
      </c>
      <c r="L1947" s="53" t="s">
        <v>156</v>
      </c>
      <c r="M1947" s="54">
        <v>0.47062500000000002</v>
      </c>
      <c r="N1947" s="53">
        <v>1.1000000000000001</v>
      </c>
      <c r="O1947" s="53" t="s">
        <v>160</v>
      </c>
      <c r="P1947" s="54">
        <v>0.46681712962962968</v>
      </c>
      <c r="Q1947" s="53">
        <v>0</v>
      </c>
      <c r="R1947" s="53" t="s">
        <v>151</v>
      </c>
      <c r="S1947" s="53">
        <v>0.3</v>
      </c>
      <c r="T1947" s="53">
        <v>98</v>
      </c>
      <c r="U1947" s="53">
        <v>451</v>
      </c>
      <c r="V1947" s="53">
        <v>288375</v>
      </c>
      <c r="W1947" s="53">
        <v>481</v>
      </c>
      <c r="X1947" s="53">
        <v>0.82599999999999996</v>
      </c>
      <c r="Y1947" s="53">
        <v>17.72</v>
      </c>
      <c r="Z1947" s="11">
        <f t="shared" si="5210"/>
        <v>73.199999999999989</v>
      </c>
      <c r="AA1947" s="11">
        <f t="shared" si="5211"/>
        <v>0</v>
      </c>
      <c r="AB1947" s="53">
        <f t="shared" si="5212"/>
        <v>0.39049511490181477</v>
      </c>
      <c r="AC1947" s="63" t="s">
        <v>204</v>
      </c>
    </row>
    <row r="1948" spans="1:46">
      <c r="A1948" s="11">
        <v>1948</v>
      </c>
      <c r="B1948" s="57">
        <v>44940</v>
      </c>
      <c r="C1948" s="54">
        <v>0.47916666666666669</v>
      </c>
      <c r="D1948" s="53">
        <v>15.2</v>
      </c>
      <c r="E1948" s="53">
        <v>13.5</v>
      </c>
      <c r="F1948" s="53">
        <v>0</v>
      </c>
      <c r="G1948" s="53">
        <v>13.8</v>
      </c>
      <c r="H1948" s="53">
        <v>7.4999999999999997E-2</v>
      </c>
      <c r="I1948" s="53">
        <v>0.2</v>
      </c>
      <c r="J1948" s="53" t="s">
        <v>156</v>
      </c>
      <c r="K1948" s="53">
        <v>0.2</v>
      </c>
      <c r="L1948" s="53" t="s">
        <v>159</v>
      </c>
      <c r="M1948" s="54">
        <v>0.47565972222222225</v>
      </c>
      <c r="N1948" s="53">
        <v>0.9</v>
      </c>
      <c r="O1948" s="53" t="s">
        <v>158</v>
      </c>
      <c r="P1948" s="54">
        <v>0.4767939814814815</v>
      </c>
      <c r="Q1948" s="53">
        <v>0.1</v>
      </c>
      <c r="R1948" s="53" t="s">
        <v>152</v>
      </c>
      <c r="S1948" s="53">
        <v>0.2</v>
      </c>
      <c r="T1948" s="53">
        <v>98.1</v>
      </c>
      <c r="U1948" s="53">
        <v>330</v>
      </c>
      <c r="V1948" s="53">
        <v>186222</v>
      </c>
      <c r="W1948" s="53">
        <v>310</v>
      </c>
      <c r="X1948" s="53">
        <v>0.82599999999999996</v>
      </c>
      <c r="Y1948" s="53">
        <v>17.670000000000002</v>
      </c>
      <c r="Z1948" s="11">
        <f t="shared" si="5210"/>
        <v>45.000000000000007</v>
      </c>
      <c r="AA1948" s="11">
        <f t="shared" si="5211"/>
        <v>0</v>
      </c>
      <c r="AB1948" s="53">
        <f t="shared" si="5212"/>
        <v>0.39049511490181477</v>
      </c>
      <c r="AC1948" s="63" t="s">
        <v>204</v>
      </c>
    </row>
    <row r="1949" spans="1:46">
      <c r="A1949" s="11">
        <v>1949</v>
      </c>
      <c r="B1949" s="57">
        <v>44940</v>
      </c>
      <c r="C1949" s="54">
        <v>0.4861111111111111</v>
      </c>
      <c r="D1949" s="53">
        <v>15.6</v>
      </c>
      <c r="E1949" s="53">
        <v>13.9</v>
      </c>
      <c r="F1949" s="53">
        <v>0</v>
      </c>
      <c r="G1949" s="53">
        <v>14.8</v>
      </c>
      <c r="H1949" s="53">
        <v>0.16700000000000001</v>
      </c>
      <c r="I1949" s="53">
        <v>0.2</v>
      </c>
      <c r="J1949" s="53" t="s">
        <v>152</v>
      </c>
      <c r="K1949" s="53">
        <v>0.3</v>
      </c>
      <c r="L1949" s="53" t="s">
        <v>156</v>
      </c>
      <c r="M1949" s="54">
        <v>0.48077546296296297</v>
      </c>
      <c r="N1949" s="53">
        <v>0.8</v>
      </c>
      <c r="O1949" s="53" t="s">
        <v>151</v>
      </c>
      <c r="P1949" s="54">
        <v>0.48018518518518521</v>
      </c>
      <c r="Q1949" s="53">
        <v>0</v>
      </c>
      <c r="R1949" s="53" t="s">
        <v>155</v>
      </c>
      <c r="S1949" s="53">
        <v>0.2</v>
      </c>
      <c r="T1949" s="53">
        <v>97.6</v>
      </c>
      <c r="U1949" s="53">
        <v>471</v>
      </c>
      <c r="V1949" s="53">
        <v>385532</v>
      </c>
      <c r="W1949" s="53">
        <v>643</v>
      </c>
      <c r="X1949" s="53">
        <v>0.82599999999999996</v>
      </c>
      <c r="Y1949" s="53">
        <v>17.62</v>
      </c>
      <c r="Z1949" s="11">
        <f t="shared" si="5210"/>
        <v>100.20000000000002</v>
      </c>
      <c r="AA1949" s="11">
        <f t="shared" si="5211"/>
        <v>0</v>
      </c>
      <c r="AB1949" s="53">
        <f t="shared" si="5212"/>
        <v>0.39049511490181477</v>
      </c>
      <c r="AC1949" s="63" t="s">
        <v>204</v>
      </c>
    </row>
    <row r="1950" spans="1:46">
      <c r="A1950" s="11">
        <v>1950</v>
      </c>
      <c r="B1950" s="57">
        <v>44940</v>
      </c>
      <c r="C1950" s="54">
        <v>0.49305555555555558</v>
      </c>
      <c r="D1950" s="53">
        <v>16.100000000000001</v>
      </c>
      <c r="E1950" s="53">
        <v>13.8</v>
      </c>
      <c r="F1950" s="53">
        <v>0</v>
      </c>
      <c r="G1950" s="53">
        <v>14.4</v>
      </c>
      <c r="H1950" s="53">
        <v>0.111</v>
      </c>
      <c r="I1950" s="53">
        <v>0.8</v>
      </c>
      <c r="J1950" s="53" t="s">
        <v>161</v>
      </c>
      <c r="K1950" s="53">
        <v>0.8</v>
      </c>
      <c r="L1950" s="53" t="s">
        <v>161</v>
      </c>
      <c r="M1950" s="54">
        <v>0.49305555555555558</v>
      </c>
      <c r="N1950" s="53">
        <v>1.8</v>
      </c>
      <c r="O1950" s="53" t="s">
        <v>160</v>
      </c>
      <c r="P1950" s="54">
        <v>0.49104166666666665</v>
      </c>
      <c r="Q1950" s="53">
        <v>0.9</v>
      </c>
      <c r="R1950" s="53" t="s">
        <v>156</v>
      </c>
      <c r="S1950" s="53">
        <v>0.4</v>
      </c>
      <c r="T1950" s="53">
        <v>96.2</v>
      </c>
      <c r="U1950" s="53">
        <v>442</v>
      </c>
      <c r="V1950" s="53">
        <v>268158</v>
      </c>
      <c r="W1950" s="53">
        <v>447</v>
      </c>
      <c r="X1950" s="53">
        <v>0.82599999999999996</v>
      </c>
      <c r="Y1950" s="53">
        <v>17.7</v>
      </c>
      <c r="Z1950" s="11">
        <f t="shared" si="5210"/>
        <v>66.600000000000009</v>
      </c>
      <c r="AA1950" s="11">
        <f t="shared" si="5211"/>
        <v>0</v>
      </c>
      <c r="AB1950" s="53">
        <f t="shared" si="5212"/>
        <v>0.39049511490181477</v>
      </c>
      <c r="AC1950" s="63" t="s">
        <v>204</v>
      </c>
    </row>
    <row r="1951" spans="1:46">
      <c r="A1951" s="11">
        <v>1951</v>
      </c>
      <c r="B1951" s="57">
        <v>44940</v>
      </c>
      <c r="C1951" s="54">
        <v>0.5</v>
      </c>
      <c r="D1951" s="53">
        <v>16.600000000000001</v>
      </c>
      <c r="E1951" s="53">
        <v>13.5</v>
      </c>
      <c r="F1951" s="53">
        <v>0</v>
      </c>
      <c r="G1951" s="53">
        <v>14.4</v>
      </c>
      <c r="H1951" s="53">
        <v>7.9000000000000001E-2</v>
      </c>
      <c r="I1951" s="53">
        <v>0.7</v>
      </c>
      <c r="J1951" s="53" t="s">
        <v>161</v>
      </c>
      <c r="K1951" s="53">
        <v>0.8</v>
      </c>
      <c r="L1951" s="53" t="s">
        <v>160</v>
      </c>
      <c r="M1951" s="54">
        <v>0.49805555555555553</v>
      </c>
      <c r="N1951" s="53">
        <v>1.9</v>
      </c>
      <c r="O1951" s="53" t="s">
        <v>156</v>
      </c>
      <c r="P1951" s="54">
        <v>0.49776620370370367</v>
      </c>
      <c r="Q1951" s="53">
        <v>0</v>
      </c>
      <c r="R1951" s="53" t="s">
        <v>161</v>
      </c>
      <c r="S1951" s="53">
        <v>0.5</v>
      </c>
      <c r="T1951" s="53">
        <v>96.9</v>
      </c>
      <c r="U1951" s="53">
        <v>282</v>
      </c>
      <c r="V1951" s="53">
        <v>195943</v>
      </c>
      <c r="W1951" s="53">
        <v>327</v>
      </c>
      <c r="X1951" s="53">
        <v>0.82099999999999995</v>
      </c>
      <c r="Y1951" s="53">
        <v>17.63</v>
      </c>
      <c r="Z1951" s="11">
        <f t="shared" si="5210"/>
        <v>47.4</v>
      </c>
      <c r="AA1951" s="11">
        <f t="shared" si="5211"/>
        <v>0</v>
      </c>
      <c r="AB1951" s="53">
        <f t="shared" si="5212"/>
        <v>0.38675241696234108</v>
      </c>
      <c r="AC1951" s="63" t="s">
        <v>204</v>
      </c>
      <c r="AE1951" s="11">
        <f t="shared" ref="AE1951" si="5261">SUM(F1951:F1956)</f>
        <v>0</v>
      </c>
      <c r="AF1951" s="11">
        <f t="shared" ref="AF1951" si="5262">AVERAGE(AB1951:AB1956)</f>
        <v>0.38477809921036604</v>
      </c>
      <c r="AG1951" s="11">
        <f t="shared" ref="AG1951" si="5263">AVERAGE(G1951:G1956)</f>
        <v>14.699999999999998</v>
      </c>
      <c r="AH1951" s="11" t="e">
        <f t="shared" ref="AH1951" si="5264">AVERAGE(AC1951:AC1956)</f>
        <v>#DIV/0!</v>
      </c>
      <c r="AI1951" s="11">
        <f t="shared" ref="AI1951" si="5265">AVERAGE(T1951:T1956)</f>
        <v>95.966666666666654</v>
      </c>
      <c r="AJ1951" s="11">
        <f t="shared" ref="AJ1951" si="5266">SUMIF(H1951:H1956,"&gt;0",H1951:H1956)</f>
        <v>0.57199999999999995</v>
      </c>
      <c r="AK1951" s="17">
        <f t="shared" ref="AK1951" si="5267">SUM(AA1951:AA1956)/60</f>
        <v>0</v>
      </c>
      <c r="AL1951" s="17">
        <f t="shared" ref="AL1951" si="5268">SUM(V1951:V1956)</f>
        <v>1385490</v>
      </c>
      <c r="AM1951" s="17">
        <f t="shared" ref="AM1951" si="5269">AVERAGE(W1951:W1956)</f>
        <v>385</v>
      </c>
      <c r="AN1951" s="11">
        <f t="shared" ref="AN1951" si="5270">AVERAGE(I1951:I1956)</f>
        <v>0.55000000000000004</v>
      </c>
      <c r="AO1951" s="11">
        <f t="shared" ref="AO1951" si="5271">MAX(K1951:K1956)</f>
        <v>0.9</v>
      </c>
      <c r="AP1951" s="13" t="str">
        <f t="shared" ref="AP1951" ca="1" si="5272">INDIRECT(ADDRESS(MATCH(AO1951,K1951:K1956,0)+A1951-1,12))</f>
        <v>WSW</v>
      </c>
      <c r="AQ1951" s="13">
        <f t="shared" ref="AQ1951" ca="1" si="5273">INDIRECT(ADDRESS(MATCH(AO1951,K1951:K1956,0)+A1951-1,13))</f>
        <v>0.51297453703703699</v>
      </c>
      <c r="AR1951" s="11">
        <f t="shared" ref="AR1951" si="5274">MAX(N1951:N1956)</f>
        <v>1.9</v>
      </c>
      <c r="AS1951" s="13" t="str">
        <f t="shared" ref="AS1951" ca="1" si="5275">INDIRECT(ADDRESS(MATCH(AR1951,N1951:N1956,0)+A1951-1,15))</f>
        <v>SSW</v>
      </c>
      <c r="AT1951" s="13">
        <f t="shared" ref="AT1951" ca="1" si="5276">INDIRECT(ADDRESS(MATCH(AR1951,N1951:N1956,0)+A1951-1,16))</f>
        <v>0.49776620370370367</v>
      </c>
    </row>
    <row r="1952" spans="1:46">
      <c r="A1952" s="11">
        <v>1952</v>
      </c>
      <c r="B1952" s="57">
        <v>44940</v>
      </c>
      <c r="C1952" s="54">
        <v>0.50694444444444442</v>
      </c>
      <c r="D1952" s="53">
        <v>16.899999999999999</v>
      </c>
      <c r="E1952" s="53">
        <v>14.5</v>
      </c>
      <c r="F1952" s="53">
        <v>0</v>
      </c>
      <c r="G1952" s="53">
        <v>14.5</v>
      </c>
      <c r="H1952" s="53">
        <v>0.1</v>
      </c>
      <c r="I1952" s="53">
        <v>0.5</v>
      </c>
      <c r="J1952" s="53" t="s">
        <v>161</v>
      </c>
      <c r="K1952" s="53">
        <v>0.7</v>
      </c>
      <c r="L1952" s="53" t="s">
        <v>161</v>
      </c>
      <c r="M1952" s="54">
        <v>0.50001157407407404</v>
      </c>
      <c r="N1952" s="53">
        <v>1.2</v>
      </c>
      <c r="O1952" s="53" t="s">
        <v>161</v>
      </c>
      <c r="P1952" s="54">
        <v>0.50638888888888889</v>
      </c>
      <c r="Q1952" s="53">
        <v>0.7</v>
      </c>
      <c r="R1952" s="53" t="s">
        <v>160</v>
      </c>
      <c r="S1952" s="53">
        <v>0.4</v>
      </c>
      <c r="T1952" s="53">
        <v>96.3</v>
      </c>
      <c r="U1952" s="53">
        <v>557</v>
      </c>
      <c r="V1952" s="53">
        <v>237459</v>
      </c>
      <c r="W1952" s="53">
        <v>396</v>
      </c>
      <c r="X1952" s="53">
        <v>0.82</v>
      </c>
      <c r="Y1952" s="53">
        <v>17.850000000000001</v>
      </c>
      <c r="Z1952" s="11">
        <f t="shared" si="5210"/>
        <v>60.000000000000014</v>
      </c>
      <c r="AA1952" s="11">
        <f t="shared" si="5211"/>
        <v>0</v>
      </c>
      <c r="AB1952" s="53">
        <f t="shared" si="5212"/>
        <v>0.38600963068652927</v>
      </c>
      <c r="AC1952" s="63" t="s">
        <v>204</v>
      </c>
    </row>
    <row r="1953" spans="1:46">
      <c r="A1953" s="11">
        <v>1953</v>
      </c>
      <c r="B1953" s="57">
        <v>44940</v>
      </c>
      <c r="C1953" s="54">
        <v>0.51388888888888895</v>
      </c>
      <c r="D1953" s="53">
        <v>17.100000000000001</v>
      </c>
      <c r="E1953" s="53">
        <v>13.8</v>
      </c>
      <c r="F1953" s="53">
        <v>0</v>
      </c>
      <c r="G1953" s="53">
        <v>14.4</v>
      </c>
      <c r="H1953" s="53">
        <v>0.11600000000000001</v>
      </c>
      <c r="I1953" s="53">
        <v>0.9</v>
      </c>
      <c r="J1953" s="53" t="s">
        <v>161</v>
      </c>
      <c r="K1953" s="53">
        <v>0.9</v>
      </c>
      <c r="L1953" s="53" t="s">
        <v>161</v>
      </c>
      <c r="M1953" s="54">
        <v>0.51297453703703699</v>
      </c>
      <c r="N1953" s="53">
        <v>1.6</v>
      </c>
      <c r="O1953" s="53" t="s">
        <v>160</v>
      </c>
      <c r="P1953" s="54">
        <v>0.5113078703703704</v>
      </c>
      <c r="Q1953" s="53">
        <v>0.9</v>
      </c>
      <c r="R1953" s="53" t="s">
        <v>156</v>
      </c>
      <c r="S1953" s="53">
        <v>0.3</v>
      </c>
      <c r="T1953" s="53">
        <v>96</v>
      </c>
      <c r="U1953" s="53">
        <v>365</v>
      </c>
      <c r="V1953" s="53">
        <v>277923</v>
      </c>
      <c r="W1953" s="53">
        <v>463</v>
      </c>
      <c r="X1953" s="53">
        <v>0.81799999999999995</v>
      </c>
      <c r="Y1953" s="53">
        <v>17.62</v>
      </c>
      <c r="Z1953" s="11">
        <f t="shared" si="5210"/>
        <v>69.599999999999994</v>
      </c>
      <c r="AA1953" s="11">
        <f t="shared" si="5211"/>
        <v>0</v>
      </c>
      <c r="AB1953" s="53">
        <f t="shared" si="5212"/>
        <v>0.38452960452978102</v>
      </c>
      <c r="AC1953" s="63" t="s">
        <v>204</v>
      </c>
    </row>
    <row r="1954" spans="1:46">
      <c r="A1954" s="11">
        <v>1954</v>
      </c>
      <c r="B1954" s="57">
        <v>44940</v>
      </c>
      <c r="C1954" s="54">
        <v>0.52083333333333337</v>
      </c>
      <c r="D1954" s="53">
        <v>17.399999999999999</v>
      </c>
      <c r="E1954" s="53">
        <v>13.9</v>
      </c>
      <c r="F1954" s="53">
        <v>0</v>
      </c>
      <c r="G1954" s="53">
        <v>14.9</v>
      </c>
      <c r="H1954" s="53">
        <v>0.108</v>
      </c>
      <c r="I1954" s="53">
        <v>0.6</v>
      </c>
      <c r="J1954" s="53" t="s">
        <v>156</v>
      </c>
      <c r="K1954" s="53">
        <v>0.9</v>
      </c>
      <c r="L1954" s="53" t="s">
        <v>161</v>
      </c>
      <c r="M1954" s="54">
        <v>0.51539351851851845</v>
      </c>
      <c r="N1954" s="53">
        <v>1.3</v>
      </c>
      <c r="O1954" s="53" t="s">
        <v>156</v>
      </c>
      <c r="P1954" s="54">
        <v>0.51495370370370364</v>
      </c>
      <c r="Q1954" s="53">
        <v>0</v>
      </c>
      <c r="R1954" s="53" t="s">
        <v>159</v>
      </c>
      <c r="S1954" s="53">
        <v>0.3</v>
      </c>
      <c r="T1954" s="53">
        <v>96.9</v>
      </c>
      <c r="U1954" s="53">
        <v>373</v>
      </c>
      <c r="V1954" s="53">
        <v>257922</v>
      </c>
      <c r="W1954" s="53">
        <v>430</v>
      </c>
      <c r="X1954" s="53">
        <v>0.81699999999999995</v>
      </c>
      <c r="Y1954" s="53">
        <v>17.63</v>
      </c>
      <c r="Z1954" s="11">
        <f t="shared" si="5210"/>
        <v>64.8</v>
      </c>
      <c r="AA1954" s="11">
        <f t="shared" si="5211"/>
        <v>0</v>
      </c>
      <c r="AB1954" s="53">
        <f t="shared" si="5212"/>
        <v>0.38379231436118166</v>
      </c>
      <c r="AC1954" s="63" t="s">
        <v>204</v>
      </c>
    </row>
    <row r="1955" spans="1:46">
      <c r="A1955" s="11">
        <v>1955</v>
      </c>
      <c r="B1955" s="57">
        <v>44940</v>
      </c>
      <c r="C1955" s="54">
        <v>0.52777777777777779</v>
      </c>
      <c r="D1955" s="53">
        <v>17.600000000000001</v>
      </c>
      <c r="E1955" s="53">
        <v>13.7</v>
      </c>
      <c r="F1955" s="53">
        <v>0</v>
      </c>
      <c r="G1955" s="53">
        <v>14.9</v>
      </c>
      <c r="H1955" s="53">
        <v>7.4999999999999997E-2</v>
      </c>
      <c r="I1955" s="53">
        <v>0.1</v>
      </c>
      <c r="J1955" s="53" t="s">
        <v>154</v>
      </c>
      <c r="K1955" s="53">
        <v>0.6</v>
      </c>
      <c r="L1955" s="53" t="s">
        <v>156</v>
      </c>
      <c r="M1955" s="54">
        <v>0.52084490740740741</v>
      </c>
      <c r="N1955" s="53">
        <v>0.8</v>
      </c>
      <c r="O1955" s="53" t="s">
        <v>159</v>
      </c>
      <c r="P1955" s="54">
        <v>0.52483796296296303</v>
      </c>
      <c r="Q1955" s="53">
        <v>0</v>
      </c>
      <c r="R1955" s="53" t="s">
        <v>149</v>
      </c>
      <c r="S1955" s="53">
        <v>0.2</v>
      </c>
      <c r="T1955" s="53">
        <v>95.7</v>
      </c>
      <c r="U1955" s="53">
        <v>323</v>
      </c>
      <c r="V1955" s="53">
        <v>185861</v>
      </c>
      <c r="W1955" s="53">
        <v>310</v>
      </c>
      <c r="X1955" s="53">
        <v>0.81699999999999995</v>
      </c>
      <c r="Y1955" s="53">
        <v>17.68</v>
      </c>
      <c r="Z1955" s="11">
        <f t="shared" si="5210"/>
        <v>45.000000000000007</v>
      </c>
      <c r="AA1955" s="11">
        <f t="shared" si="5211"/>
        <v>0</v>
      </c>
      <c r="AB1955" s="53">
        <f t="shared" si="5212"/>
        <v>0.38379231436118166</v>
      </c>
      <c r="AC1955" s="63" t="s">
        <v>204</v>
      </c>
    </row>
    <row r="1956" spans="1:46">
      <c r="A1956" s="11">
        <v>1956</v>
      </c>
      <c r="B1956" s="57">
        <v>44940</v>
      </c>
      <c r="C1956" s="54">
        <v>0.53472222222222221</v>
      </c>
      <c r="D1956" s="53">
        <v>17.7</v>
      </c>
      <c r="E1956" s="53">
        <v>14.4</v>
      </c>
      <c r="F1956" s="53">
        <v>0</v>
      </c>
      <c r="G1956" s="53">
        <v>15.1</v>
      </c>
      <c r="H1956" s="53">
        <v>9.4E-2</v>
      </c>
      <c r="I1956" s="53">
        <v>0.5</v>
      </c>
      <c r="J1956" s="53" t="s">
        <v>155</v>
      </c>
      <c r="K1956" s="53">
        <v>0.5</v>
      </c>
      <c r="L1956" s="53" t="s">
        <v>155</v>
      </c>
      <c r="M1956" s="54">
        <v>0.53472222222222221</v>
      </c>
      <c r="N1956" s="53">
        <v>1.8</v>
      </c>
      <c r="O1956" s="53" t="s">
        <v>155</v>
      </c>
      <c r="P1956" s="54">
        <v>0.53077546296296296</v>
      </c>
      <c r="Q1956" s="53">
        <v>0.9</v>
      </c>
      <c r="R1956" s="53" t="s">
        <v>155</v>
      </c>
      <c r="S1956" s="53">
        <v>0.4</v>
      </c>
      <c r="T1956" s="53">
        <v>94</v>
      </c>
      <c r="U1956" s="53">
        <v>483</v>
      </c>
      <c r="V1956" s="53">
        <v>230382</v>
      </c>
      <c r="W1956" s="53">
        <v>384</v>
      </c>
      <c r="X1956" s="53">
        <v>0.81699999999999995</v>
      </c>
      <c r="Y1956" s="53">
        <v>17.829999999999998</v>
      </c>
      <c r="Z1956" s="11">
        <f t="shared" si="5210"/>
        <v>56.400000000000006</v>
      </c>
      <c r="AA1956" s="11">
        <f t="shared" si="5211"/>
        <v>0</v>
      </c>
      <c r="AB1956" s="53">
        <f t="shared" si="5212"/>
        <v>0.38379231436118166</v>
      </c>
      <c r="AC1956" s="63" t="s">
        <v>204</v>
      </c>
    </row>
    <row r="1957" spans="1:46">
      <c r="A1957" s="11">
        <v>1957</v>
      </c>
      <c r="B1957" s="57">
        <v>44940</v>
      </c>
      <c r="C1957" s="54">
        <v>0.54166666666666663</v>
      </c>
      <c r="D1957" s="53">
        <v>17.899999999999999</v>
      </c>
      <c r="E1957" s="53">
        <v>13.8</v>
      </c>
      <c r="F1957" s="53">
        <v>0</v>
      </c>
      <c r="G1957" s="53">
        <v>15.2</v>
      </c>
      <c r="H1957" s="53">
        <v>9.0999999999999998E-2</v>
      </c>
      <c r="I1957" s="53">
        <v>0.8</v>
      </c>
      <c r="J1957" s="53" t="s">
        <v>155</v>
      </c>
      <c r="K1957" s="53">
        <v>0.8</v>
      </c>
      <c r="L1957" s="53" t="s">
        <v>155</v>
      </c>
      <c r="M1957" s="54">
        <v>0.53740740740740744</v>
      </c>
      <c r="N1957" s="53">
        <v>1.3</v>
      </c>
      <c r="O1957" s="53" t="s">
        <v>155</v>
      </c>
      <c r="P1957" s="54">
        <v>0.53781250000000003</v>
      </c>
      <c r="Q1957" s="53">
        <v>0.8</v>
      </c>
      <c r="R1957" s="53" t="s">
        <v>162</v>
      </c>
      <c r="S1957" s="53">
        <v>0.3</v>
      </c>
      <c r="T1957" s="53">
        <v>94.1</v>
      </c>
      <c r="U1957" s="53">
        <v>338</v>
      </c>
      <c r="V1957" s="53">
        <v>223915</v>
      </c>
      <c r="W1957" s="53">
        <v>373</v>
      </c>
      <c r="X1957" s="53">
        <v>0.81599999999999995</v>
      </c>
      <c r="Y1957" s="53">
        <v>17.7</v>
      </c>
      <c r="Z1957" s="11">
        <f t="shared" si="5210"/>
        <v>54.6</v>
      </c>
      <c r="AA1957" s="11">
        <f t="shared" si="5211"/>
        <v>0</v>
      </c>
      <c r="AB1957" s="53">
        <f t="shared" si="5212"/>
        <v>0.38305680646746465</v>
      </c>
      <c r="AC1957" s="63" t="s">
        <v>204</v>
      </c>
      <c r="AE1957" s="11">
        <f t="shared" ref="AE1957" si="5277">SUM(F1957:F1962)</f>
        <v>0</v>
      </c>
      <c r="AF1957" s="11">
        <f t="shared" ref="AF1957" si="5278">AVERAGE(AB1957:AB1962)</f>
        <v>0.38268993147963903</v>
      </c>
      <c r="AG1957" s="11">
        <f t="shared" ref="AG1957" si="5279">AVERAGE(G1957:G1962)</f>
        <v>15.4</v>
      </c>
      <c r="AH1957" s="11" t="e">
        <f t="shared" ref="AH1957" si="5280">AVERAGE(AC1957:AC1962)</f>
        <v>#DIV/0!</v>
      </c>
      <c r="AI1957" s="11">
        <f t="shared" ref="AI1957" si="5281">AVERAGE(T1957:T1962)</f>
        <v>95.183333333333337</v>
      </c>
      <c r="AJ1957" s="11">
        <f t="shared" ref="AJ1957" si="5282">SUMIF(H1957:H1962,"&gt;0",H1957:H1962)</f>
        <v>0.47699999999999998</v>
      </c>
      <c r="AK1957" s="17">
        <f t="shared" ref="AK1957" si="5283">SUM(AA1957:AA1962)/60</f>
        <v>0</v>
      </c>
      <c r="AL1957" s="17">
        <f t="shared" ref="AL1957" si="5284">SUM(V1957:V1962)</f>
        <v>1157619</v>
      </c>
      <c r="AM1957" s="17">
        <f t="shared" ref="AM1957" si="5285">AVERAGE(W1957:W1962)</f>
        <v>321.66666666666669</v>
      </c>
      <c r="AN1957" s="11">
        <f t="shared" ref="AN1957" si="5286">AVERAGE(I1957:I1962)</f>
        <v>0.85</v>
      </c>
      <c r="AO1957" s="11">
        <f t="shared" ref="AO1957" si="5287">MAX(K1957:K1962)</f>
        <v>1.2</v>
      </c>
      <c r="AP1957" s="13" t="str">
        <f t="shared" ref="AP1957" ca="1" si="5288">INDIRECT(ADDRESS(MATCH(AO1957,K1957:K1962,0)+A1957-1,12))</f>
        <v>NNE</v>
      </c>
      <c r="AQ1957" s="13">
        <f t="shared" ref="AQ1957" ca="1" si="5289">INDIRECT(ADDRESS(MATCH(AO1957,K1957:K1962,0)+A1957-1,13))</f>
        <v>0.57571759259259259</v>
      </c>
      <c r="AR1957" s="11">
        <f t="shared" ref="AR1957" si="5290">MAX(N1957:N1962)</f>
        <v>2.2999999999999998</v>
      </c>
      <c r="AS1957" s="13" t="str">
        <f t="shared" ref="AS1957" ca="1" si="5291">INDIRECT(ADDRESS(MATCH(AR1957,N1957:N1962,0)+A1957-1,15))</f>
        <v>NNE</v>
      </c>
      <c r="AT1957" s="13">
        <f t="shared" ref="AT1957" ca="1" si="5292">INDIRECT(ADDRESS(MATCH(AR1957,N1957:N1962,0)+A1957-1,16))</f>
        <v>0.57511574074074068</v>
      </c>
    </row>
    <row r="1958" spans="1:46">
      <c r="A1958" s="11">
        <v>1958</v>
      </c>
      <c r="B1958" s="57">
        <v>44940</v>
      </c>
      <c r="C1958" s="54">
        <v>0.54861111111111105</v>
      </c>
      <c r="D1958" s="53">
        <v>18</v>
      </c>
      <c r="E1958" s="53">
        <v>13.8</v>
      </c>
      <c r="F1958" s="53">
        <v>0</v>
      </c>
      <c r="G1958" s="53">
        <v>15.4</v>
      </c>
      <c r="H1958" s="53">
        <v>7.5999999999999998E-2</v>
      </c>
      <c r="I1958" s="53">
        <v>0.6</v>
      </c>
      <c r="J1958" s="53" t="s">
        <v>157</v>
      </c>
      <c r="K1958" s="53">
        <v>0.8</v>
      </c>
      <c r="L1958" s="53" t="s">
        <v>157</v>
      </c>
      <c r="M1958" s="54">
        <v>0.54241898148148149</v>
      </c>
      <c r="N1958" s="53">
        <v>1.6</v>
      </c>
      <c r="O1958" s="53" t="s">
        <v>157</v>
      </c>
      <c r="P1958" s="54">
        <v>0.54759259259259252</v>
      </c>
      <c r="Q1958" s="53">
        <v>0.9</v>
      </c>
      <c r="R1958" s="53" t="s">
        <v>162</v>
      </c>
      <c r="S1958" s="53">
        <v>0.3</v>
      </c>
      <c r="T1958" s="53">
        <v>94.3</v>
      </c>
      <c r="U1958" s="53">
        <v>337</v>
      </c>
      <c r="V1958" s="53">
        <v>190259</v>
      </c>
      <c r="W1958" s="53">
        <v>317</v>
      </c>
      <c r="X1958" s="53">
        <v>0.81599999999999995</v>
      </c>
      <c r="Y1958" s="53">
        <v>17.73</v>
      </c>
      <c r="Z1958" s="11">
        <f t="shared" si="5210"/>
        <v>45.6</v>
      </c>
      <c r="AA1958" s="11">
        <f t="shared" si="5211"/>
        <v>0</v>
      </c>
      <c r="AB1958" s="53">
        <f t="shared" si="5212"/>
        <v>0.38305680646746465</v>
      </c>
      <c r="AC1958" s="63" t="s">
        <v>204</v>
      </c>
    </row>
    <row r="1959" spans="1:46">
      <c r="A1959" s="11">
        <v>1959</v>
      </c>
      <c r="B1959" s="57">
        <v>44940</v>
      </c>
      <c r="C1959" s="54">
        <v>0.55555555555555558</v>
      </c>
      <c r="D1959" s="53">
        <v>18.100000000000001</v>
      </c>
      <c r="E1959" s="53">
        <v>13.6</v>
      </c>
      <c r="F1959" s="53">
        <v>0</v>
      </c>
      <c r="G1959" s="53">
        <v>15.5</v>
      </c>
      <c r="H1959" s="53">
        <v>8.3000000000000004E-2</v>
      </c>
      <c r="I1959" s="53">
        <v>0.7</v>
      </c>
      <c r="J1959" s="53" t="s">
        <v>162</v>
      </c>
      <c r="K1959" s="53">
        <v>0.7</v>
      </c>
      <c r="L1959" s="53" t="s">
        <v>162</v>
      </c>
      <c r="M1959" s="54">
        <v>0.55440972222222229</v>
      </c>
      <c r="N1959" s="53">
        <v>1.5</v>
      </c>
      <c r="O1959" s="53" t="s">
        <v>157</v>
      </c>
      <c r="P1959" s="54">
        <v>0.5543865740740741</v>
      </c>
      <c r="Q1959" s="53">
        <v>0.8</v>
      </c>
      <c r="R1959" s="53" t="s">
        <v>155</v>
      </c>
      <c r="S1959" s="53">
        <v>0.4</v>
      </c>
      <c r="T1959" s="53">
        <v>95.5</v>
      </c>
      <c r="U1959" s="53">
        <v>189</v>
      </c>
      <c r="V1959" s="53">
        <v>201010</v>
      </c>
      <c r="W1959" s="53">
        <v>335</v>
      </c>
      <c r="X1959" s="53">
        <v>0.81599999999999995</v>
      </c>
      <c r="Y1959" s="53">
        <v>17.600000000000001</v>
      </c>
      <c r="Z1959" s="11">
        <f t="shared" si="5210"/>
        <v>49.8</v>
      </c>
      <c r="AA1959" s="11">
        <f t="shared" si="5211"/>
        <v>0</v>
      </c>
      <c r="AB1959" s="53">
        <f t="shared" si="5212"/>
        <v>0.38305680646746465</v>
      </c>
      <c r="AC1959" s="63" t="s">
        <v>204</v>
      </c>
    </row>
    <row r="1960" spans="1:46">
      <c r="A1960" s="11">
        <v>1960</v>
      </c>
      <c r="B1960" s="57">
        <v>44940</v>
      </c>
      <c r="C1960" s="54">
        <v>0.5625</v>
      </c>
      <c r="D1960" s="53">
        <v>18.100000000000001</v>
      </c>
      <c r="E1960" s="53">
        <v>14.3</v>
      </c>
      <c r="F1960" s="53">
        <v>0</v>
      </c>
      <c r="G1960" s="53">
        <v>15.2</v>
      </c>
      <c r="H1960" s="53">
        <v>5.2999999999999999E-2</v>
      </c>
      <c r="I1960" s="53">
        <v>1</v>
      </c>
      <c r="J1960" s="53" t="s">
        <v>162</v>
      </c>
      <c r="K1960" s="53">
        <v>1.1000000000000001</v>
      </c>
      <c r="L1960" s="53" t="s">
        <v>157</v>
      </c>
      <c r="M1960" s="54">
        <v>0.55973379629629627</v>
      </c>
      <c r="N1960" s="53">
        <v>2</v>
      </c>
      <c r="O1960" s="53" t="s">
        <v>155</v>
      </c>
      <c r="P1960" s="54">
        <v>0.55644675925925924</v>
      </c>
      <c r="Q1960" s="53">
        <v>0.7</v>
      </c>
      <c r="R1960" s="53" t="s">
        <v>149</v>
      </c>
      <c r="S1960" s="53">
        <v>0.3</v>
      </c>
      <c r="T1960" s="53">
        <v>96.1</v>
      </c>
      <c r="U1960" s="53">
        <v>341</v>
      </c>
      <c r="V1960" s="53">
        <v>134756</v>
      </c>
      <c r="W1960" s="53">
        <v>225</v>
      </c>
      <c r="X1960" s="53">
        <v>0.81499999999999995</v>
      </c>
      <c r="Y1960" s="53">
        <v>17.91</v>
      </c>
      <c r="Z1960" s="11">
        <f t="shared" si="5210"/>
        <v>31.8</v>
      </c>
      <c r="AA1960" s="11">
        <f t="shared" si="5211"/>
        <v>0</v>
      </c>
      <c r="AB1960" s="53">
        <f t="shared" si="5212"/>
        <v>0.38232305649181342</v>
      </c>
      <c r="AC1960" s="63" t="s">
        <v>204</v>
      </c>
    </row>
    <row r="1961" spans="1:46">
      <c r="A1961" s="11">
        <v>1961</v>
      </c>
      <c r="B1961" s="57">
        <v>44940</v>
      </c>
      <c r="C1961" s="54">
        <v>0.56944444444444442</v>
      </c>
      <c r="D1961" s="53">
        <v>18</v>
      </c>
      <c r="E1961" s="53">
        <v>14.5</v>
      </c>
      <c r="F1961" s="53">
        <v>0</v>
      </c>
      <c r="G1961" s="53">
        <v>15.4</v>
      </c>
      <c r="H1961" s="53">
        <v>7.8E-2</v>
      </c>
      <c r="I1961" s="53">
        <v>0.8</v>
      </c>
      <c r="J1961" s="53" t="s">
        <v>147</v>
      </c>
      <c r="K1961" s="53">
        <v>1</v>
      </c>
      <c r="L1961" s="53" t="s">
        <v>162</v>
      </c>
      <c r="M1961" s="54">
        <v>0.56251157407407404</v>
      </c>
      <c r="N1961" s="53">
        <v>1.4</v>
      </c>
      <c r="O1961" s="53" t="s">
        <v>147</v>
      </c>
      <c r="P1961" s="54">
        <v>0.56481481481481477</v>
      </c>
      <c r="Q1961" s="53">
        <v>1.1000000000000001</v>
      </c>
      <c r="R1961" s="53" t="s">
        <v>149</v>
      </c>
      <c r="S1961" s="53">
        <v>0.2</v>
      </c>
      <c r="T1961" s="53">
        <v>95.2</v>
      </c>
      <c r="U1961" s="53">
        <v>404</v>
      </c>
      <c r="V1961" s="53">
        <v>184094</v>
      </c>
      <c r="W1961" s="53">
        <v>307</v>
      </c>
      <c r="X1961" s="53">
        <v>0.81499999999999995</v>
      </c>
      <c r="Y1961" s="53">
        <v>17.84</v>
      </c>
      <c r="Z1961" s="11">
        <f t="shared" si="5210"/>
        <v>46.800000000000004</v>
      </c>
      <c r="AA1961" s="11">
        <f t="shared" si="5211"/>
        <v>0</v>
      </c>
      <c r="AB1961" s="53">
        <f t="shared" si="5212"/>
        <v>0.38232305649181342</v>
      </c>
      <c r="AC1961" s="63" t="s">
        <v>204</v>
      </c>
    </row>
    <row r="1962" spans="1:46">
      <c r="A1962" s="11">
        <v>1962</v>
      </c>
      <c r="B1962" s="57">
        <v>44940</v>
      </c>
      <c r="C1962" s="54">
        <v>0.57638888888888895</v>
      </c>
      <c r="D1962" s="53">
        <v>18</v>
      </c>
      <c r="E1962" s="53">
        <v>14.4</v>
      </c>
      <c r="F1962" s="53">
        <v>0</v>
      </c>
      <c r="G1962" s="53">
        <v>15.7</v>
      </c>
      <c r="H1962" s="53">
        <v>9.6000000000000002E-2</v>
      </c>
      <c r="I1962" s="53">
        <v>1.2</v>
      </c>
      <c r="J1962" s="53" t="s">
        <v>149</v>
      </c>
      <c r="K1962" s="53">
        <v>1.2</v>
      </c>
      <c r="L1962" s="53" t="s">
        <v>149</v>
      </c>
      <c r="M1962" s="54">
        <v>0.57571759259259259</v>
      </c>
      <c r="N1962" s="53">
        <v>2.2999999999999998</v>
      </c>
      <c r="O1962" s="53" t="s">
        <v>149</v>
      </c>
      <c r="P1962" s="54">
        <v>0.57511574074074068</v>
      </c>
      <c r="Q1962" s="53">
        <v>1.2</v>
      </c>
      <c r="R1962" s="53" t="s">
        <v>149</v>
      </c>
      <c r="S1962" s="53">
        <v>0.3</v>
      </c>
      <c r="T1962" s="53">
        <v>95.9</v>
      </c>
      <c r="U1962" s="53">
        <v>455</v>
      </c>
      <c r="V1962" s="53">
        <v>223585</v>
      </c>
      <c r="W1962" s="53">
        <v>373</v>
      </c>
      <c r="X1962" s="53">
        <v>0.81499999999999995</v>
      </c>
      <c r="Y1962" s="53">
        <v>17.809999999999999</v>
      </c>
      <c r="Z1962" s="11">
        <f t="shared" si="5210"/>
        <v>57.600000000000009</v>
      </c>
      <c r="AA1962" s="11">
        <f t="shared" si="5211"/>
        <v>0</v>
      </c>
      <c r="AB1962" s="53">
        <f t="shared" si="5212"/>
        <v>0.38232305649181342</v>
      </c>
      <c r="AC1962" s="63" t="s">
        <v>204</v>
      </c>
    </row>
    <row r="1963" spans="1:46">
      <c r="A1963" s="11">
        <v>1963</v>
      </c>
      <c r="B1963" s="57">
        <v>44940</v>
      </c>
      <c r="C1963" s="54">
        <v>0.58333333333333337</v>
      </c>
      <c r="D1963" s="53">
        <v>18</v>
      </c>
      <c r="E1963" s="53">
        <v>14.4</v>
      </c>
      <c r="F1963" s="53">
        <v>0</v>
      </c>
      <c r="G1963" s="53">
        <v>16</v>
      </c>
      <c r="H1963" s="53">
        <v>0.104</v>
      </c>
      <c r="I1963" s="53">
        <v>1.2</v>
      </c>
      <c r="J1963" s="53" t="s">
        <v>149</v>
      </c>
      <c r="K1963" s="53">
        <v>1.3</v>
      </c>
      <c r="L1963" s="53" t="s">
        <v>149</v>
      </c>
      <c r="M1963" s="54">
        <v>0.57934027777777775</v>
      </c>
      <c r="N1963" s="53">
        <v>2.6</v>
      </c>
      <c r="O1963" s="53" t="s">
        <v>149</v>
      </c>
      <c r="P1963" s="54">
        <v>0.57873842592592595</v>
      </c>
      <c r="Q1963" s="53">
        <v>1.2</v>
      </c>
      <c r="R1963" s="53" t="s">
        <v>147</v>
      </c>
      <c r="S1963" s="53">
        <v>0.4</v>
      </c>
      <c r="T1963" s="53">
        <v>95.7</v>
      </c>
      <c r="U1963" s="53">
        <v>359</v>
      </c>
      <c r="V1963" s="53">
        <v>241302</v>
      </c>
      <c r="W1963" s="53">
        <v>402</v>
      </c>
      <c r="X1963" s="53">
        <v>0.81499999999999995</v>
      </c>
      <c r="Y1963" s="53">
        <v>17.79</v>
      </c>
      <c r="Z1963" s="11">
        <f t="shared" si="5210"/>
        <v>62.4</v>
      </c>
      <c r="AA1963" s="11">
        <f t="shared" si="5211"/>
        <v>0</v>
      </c>
      <c r="AB1963" s="53">
        <f t="shared" si="5212"/>
        <v>0.38232305649181342</v>
      </c>
      <c r="AC1963" s="63" t="s">
        <v>204</v>
      </c>
      <c r="AE1963" s="11">
        <f t="shared" ref="AE1963" si="5293">SUM(F1963:F1968)</f>
        <v>0</v>
      </c>
      <c r="AF1963" s="11">
        <f t="shared" ref="AF1963" si="5294">AVERAGE(AB1963:AB1968)</f>
        <v>0.38171389423491303</v>
      </c>
      <c r="AG1963" s="11">
        <f t="shared" ref="AG1963" si="5295">AVERAGE(G1963:G1968)</f>
        <v>15.716666666666669</v>
      </c>
      <c r="AH1963" s="11" t="e">
        <f t="shared" ref="AH1963" si="5296">AVERAGE(AC1963:AC1968)</f>
        <v>#DIV/0!</v>
      </c>
      <c r="AI1963" s="11">
        <f t="shared" ref="AI1963" si="5297">AVERAGE(T1963:T1968)</f>
        <v>96.183333333333337</v>
      </c>
      <c r="AJ1963" s="11">
        <f t="shared" ref="AJ1963" si="5298">SUMIF(H1963:H1968,"&gt;0",H1963:H1968)</f>
        <v>0.39299999999999996</v>
      </c>
      <c r="AK1963" s="17">
        <f t="shared" ref="AK1963" si="5299">SUM(AA1963:AA1968)/60</f>
        <v>0</v>
      </c>
      <c r="AL1963" s="17">
        <f t="shared" ref="AL1963" si="5300">SUM(V1963:V1968)</f>
        <v>923439</v>
      </c>
      <c r="AM1963" s="17">
        <f t="shared" ref="AM1963" si="5301">AVERAGE(W1963:W1968)</f>
        <v>256.33333333333331</v>
      </c>
      <c r="AN1963" s="11">
        <f t="shared" ref="AN1963" si="5302">AVERAGE(I1963:I1968)</f>
        <v>1.4333333333333333</v>
      </c>
      <c r="AO1963" s="11">
        <f t="shared" ref="AO1963" si="5303">MAX(K1963:K1968)</f>
        <v>1.9</v>
      </c>
      <c r="AP1963" s="13" t="str">
        <f t="shared" ref="AP1963" ca="1" si="5304">INDIRECT(ADDRESS(MATCH(AO1963,K1963:K1968,0)+A1963-1,12))</f>
        <v>N</v>
      </c>
      <c r="AQ1963" s="13">
        <f t="shared" ref="AQ1963" ca="1" si="5305">INDIRECT(ADDRESS(MATCH(AO1963,K1963:K1968,0)+A1963-1,13))</f>
        <v>0.61079861111111111</v>
      </c>
      <c r="AR1963" s="11">
        <f t="shared" ref="AR1963" si="5306">MAX(N1963:N1968)</f>
        <v>3.2</v>
      </c>
      <c r="AS1963" s="13" t="str">
        <f t="shared" ref="AS1963" ca="1" si="5307">INDIRECT(ADDRESS(MATCH(AR1963,N1963:N1968,0)+A1963-1,15))</f>
        <v>N</v>
      </c>
      <c r="AT1963" s="13">
        <f t="shared" ref="AT1963" ca="1" si="5308">INDIRECT(ADDRESS(MATCH(AR1963,N1963:N1968,0)+A1963-1,16))</f>
        <v>0.61025462962962962</v>
      </c>
    </row>
    <row r="1964" spans="1:46">
      <c r="A1964" s="11">
        <v>1964</v>
      </c>
      <c r="B1964" s="57">
        <v>44940</v>
      </c>
      <c r="C1964" s="54">
        <v>0.59027777777777779</v>
      </c>
      <c r="D1964" s="53">
        <v>18.100000000000001</v>
      </c>
      <c r="E1964" s="53">
        <v>13.9</v>
      </c>
      <c r="F1964" s="53">
        <v>0</v>
      </c>
      <c r="G1964" s="53">
        <v>15.6</v>
      </c>
      <c r="H1964" s="53">
        <v>7.8E-2</v>
      </c>
      <c r="I1964" s="53">
        <v>1.1000000000000001</v>
      </c>
      <c r="J1964" s="53" t="s">
        <v>147</v>
      </c>
      <c r="K1964" s="53">
        <v>1.2</v>
      </c>
      <c r="L1964" s="53" t="s">
        <v>149</v>
      </c>
      <c r="M1964" s="54">
        <v>0.58714120370370371</v>
      </c>
      <c r="N1964" s="53">
        <v>2.5</v>
      </c>
      <c r="O1964" s="53" t="s">
        <v>162</v>
      </c>
      <c r="P1964" s="54">
        <v>0.58468750000000003</v>
      </c>
      <c r="Q1964" s="53">
        <v>1.3</v>
      </c>
      <c r="R1964" s="53" t="s">
        <v>150</v>
      </c>
      <c r="S1964" s="53">
        <v>0.4</v>
      </c>
      <c r="T1964" s="53">
        <v>95.9</v>
      </c>
      <c r="U1964" s="53">
        <v>258</v>
      </c>
      <c r="V1964" s="53">
        <v>181995</v>
      </c>
      <c r="W1964" s="53">
        <v>303</v>
      </c>
      <c r="X1964" s="53">
        <v>0.81499999999999995</v>
      </c>
      <c r="Y1964" s="53">
        <v>17.600000000000001</v>
      </c>
      <c r="Z1964" s="11">
        <f t="shared" si="5210"/>
        <v>46.800000000000004</v>
      </c>
      <c r="AA1964" s="11">
        <f t="shared" si="5211"/>
        <v>0</v>
      </c>
      <c r="AB1964" s="53">
        <f t="shared" si="5212"/>
        <v>0.38232305649181342</v>
      </c>
      <c r="AC1964" s="63" t="s">
        <v>204</v>
      </c>
    </row>
    <row r="1965" spans="1:46">
      <c r="A1965" s="11">
        <v>1965</v>
      </c>
      <c r="B1965" s="57">
        <v>44940</v>
      </c>
      <c r="C1965" s="54">
        <v>0.59722222222222221</v>
      </c>
      <c r="D1965" s="53">
        <v>18.2</v>
      </c>
      <c r="E1965" s="53">
        <v>14.4</v>
      </c>
      <c r="F1965" s="53">
        <v>0</v>
      </c>
      <c r="G1965" s="53">
        <v>15.9</v>
      </c>
      <c r="H1965" s="53">
        <v>6.3E-2</v>
      </c>
      <c r="I1965" s="53">
        <v>1</v>
      </c>
      <c r="J1965" s="53" t="s">
        <v>149</v>
      </c>
      <c r="K1965" s="53">
        <v>1.1000000000000001</v>
      </c>
      <c r="L1965" s="53" t="s">
        <v>147</v>
      </c>
      <c r="M1965" s="54">
        <v>0.59037037037037032</v>
      </c>
      <c r="N1965" s="53">
        <v>2.4</v>
      </c>
      <c r="O1965" s="53" t="s">
        <v>149</v>
      </c>
      <c r="P1965" s="54">
        <v>0.59719907407407413</v>
      </c>
      <c r="Q1965" s="53">
        <v>2.4</v>
      </c>
      <c r="R1965" s="53" t="s">
        <v>162</v>
      </c>
      <c r="S1965" s="53">
        <v>0.6</v>
      </c>
      <c r="T1965" s="53">
        <v>96.3</v>
      </c>
      <c r="U1965" s="53">
        <v>263</v>
      </c>
      <c r="V1965" s="53">
        <v>147114</v>
      </c>
      <c r="W1965" s="53">
        <v>245</v>
      </c>
      <c r="X1965" s="53">
        <v>0.81499999999999995</v>
      </c>
      <c r="Y1965" s="53">
        <v>17.829999999999998</v>
      </c>
      <c r="Z1965" s="11">
        <f t="shared" si="5210"/>
        <v>37.799999999999997</v>
      </c>
      <c r="AA1965" s="11">
        <f t="shared" si="5211"/>
        <v>0</v>
      </c>
      <c r="AB1965" s="53">
        <f t="shared" si="5212"/>
        <v>0.38232305649181342</v>
      </c>
      <c r="AC1965" s="63" t="s">
        <v>204</v>
      </c>
    </row>
    <row r="1966" spans="1:46">
      <c r="A1966" s="11">
        <v>1966</v>
      </c>
      <c r="B1966" s="57">
        <v>44940</v>
      </c>
      <c r="C1966" s="54">
        <v>0.60416666666666663</v>
      </c>
      <c r="D1966" s="53">
        <v>18.2</v>
      </c>
      <c r="E1966" s="53">
        <v>13.6</v>
      </c>
      <c r="F1966" s="53">
        <v>0</v>
      </c>
      <c r="G1966" s="53">
        <v>15.7</v>
      </c>
      <c r="H1966" s="53">
        <v>5.8000000000000003E-2</v>
      </c>
      <c r="I1966" s="53">
        <v>1.7</v>
      </c>
      <c r="J1966" s="53" t="s">
        <v>157</v>
      </c>
      <c r="K1966" s="53">
        <v>1.7</v>
      </c>
      <c r="L1966" s="53" t="s">
        <v>157</v>
      </c>
      <c r="M1966" s="54">
        <v>0.60412037037037036</v>
      </c>
      <c r="N1966" s="53">
        <v>2.9</v>
      </c>
      <c r="O1966" s="53" t="s">
        <v>157</v>
      </c>
      <c r="P1966" s="54">
        <v>0.60023148148148142</v>
      </c>
      <c r="Q1966" s="53">
        <v>2.1</v>
      </c>
      <c r="R1966" s="53" t="s">
        <v>157</v>
      </c>
      <c r="S1966" s="53">
        <v>0.5</v>
      </c>
      <c r="T1966" s="53">
        <v>96.4</v>
      </c>
      <c r="U1966" s="53">
        <v>185</v>
      </c>
      <c r="V1966" s="53">
        <v>138160</v>
      </c>
      <c r="W1966" s="53">
        <v>230</v>
      </c>
      <c r="X1966" s="53">
        <v>0.81399999999999995</v>
      </c>
      <c r="Y1966" s="53">
        <v>17.59</v>
      </c>
      <c r="Z1966" s="11">
        <f t="shared" si="5210"/>
        <v>34.799999999999997</v>
      </c>
      <c r="AA1966" s="11">
        <f t="shared" si="5211"/>
        <v>0</v>
      </c>
      <c r="AB1966" s="53">
        <f t="shared" si="5212"/>
        <v>0.38159104038840219</v>
      </c>
      <c r="AC1966" s="63" t="s">
        <v>204</v>
      </c>
    </row>
    <row r="1967" spans="1:46">
      <c r="A1967" s="11">
        <v>1967</v>
      </c>
      <c r="B1967" s="57">
        <v>44940</v>
      </c>
      <c r="C1967" s="54">
        <v>0.61111111111111105</v>
      </c>
      <c r="D1967" s="53">
        <v>18.2</v>
      </c>
      <c r="E1967" s="53">
        <v>13.5</v>
      </c>
      <c r="F1967" s="53">
        <v>0</v>
      </c>
      <c r="G1967" s="53">
        <v>15.4</v>
      </c>
      <c r="H1967" s="53">
        <v>0.04</v>
      </c>
      <c r="I1967" s="53">
        <v>1.9</v>
      </c>
      <c r="J1967" s="53" t="s">
        <v>162</v>
      </c>
      <c r="K1967" s="53">
        <v>1.9</v>
      </c>
      <c r="L1967" s="53" t="s">
        <v>162</v>
      </c>
      <c r="M1967" s="54">
        <v>0.61079861111111111</v>
      </c>
      <c r="N1967" s="53">
        <v>3.2</v>
      </c>
      <c r="O1967" s="53" t="s">
        <v>162</v>
      </c>
      <c r="P1967" s="54">
        <v>0.61025462962962962</v>
      </c>
      <c r="Q1967" s="53">
        <v>1.8</v>
      </c>
      <c r="R1967" s="53" t="s">
        <v>149</v>
      </c>
      <c r="S1967" s="53">
        <v>0.5</v>
      </c>
      <c r="T1967" s="53">
        <v>96.5</v>
      </c>
      <c r="U1967" s="53">
        <v>170</v>
      </c>
      <c r="V1967" s="53">
        <v>96516</v>
      </c>
      <c r="W1967" s="53">
        <v>161</v>
      </c>
      <c r="X1967" s="53">
        <v>0.81399999999999995</v>
      </c>
      <c r="Y1967" s="53">
        <v>17.579999999999998</v>
      </c>
      <c r="Z1967" s="11">
        <f t="shared" si="5210"/>
        <v>24</v>
      </c>
      <c r="AA1967" s="11">
        <f t="shared" si="5211"/>
        <v>0</v>
      </c>
      <c r="AB1967" s="53">
        <f t="shared" si="5212"/>
        <v>0.38159104038840219</v>
      </c>
      <c r="AC1967" s="63" t="s">
        <v>204</v>
      </c>
    </row>
    <row r="1968" spans="1:46">
      <c r="A1968" s="11">
        <v>1968</v>
      </c>
      <c r="B1968" s="57">
        <v>44940</v>
      </c>
      <c r="C1968" s="54">
        <v>0.61805555555555558</v>
      </c>
      <c r="D1968" s="53">
        <v>18</v>
      </c>
      <c r="E1968" s="53">
        <v>13.6</v>
      </c>
      <c r="F1968" s="53">
        <v>0</v>
      </c>
      <c r="G1968" s="53">
        <v>15.7</v>
      </c>
      <c r="H1968" s="53">
        <v>0.05</v>
      </c>
      <c r="I1968" s="53">
        <v>1.7</v>
      </c>
      <c r="J1968" s="53" t="s">
        <v>149</v>
      </c>
      <c r="K1968" s="53">
        <v>1.9</v>
      </c>
      <c r="L1968" s="53" t="s">
        <v>162</v>
      </c>
      <c r="M1968" s="54">
        <v>0.61181712962962964</v>
      </c>
      <c r="N1968" s="53">
        <v>2.7</v>
      </c>
      <c r="O1968" s="53" t="s">
        <v>149</v>
      </c>
      <c r="P1968" s="54">
        <v>0.61320601851851853</v>
      </c>
      <c r="Q1968" s="53">
        <v>1.3</v>
      </c>
      <c r="R1968" s="53" t="s">
        <v>162</v>
      </c>
      <c r="S1968" s="53">
        <v>0.4</v>
      </c>
      <c r="T1968" s="53">
        <v>96.3</v>
      </c>
      <c r="U1968" s="53">
        <v>202</v>
      </c>
      <c r="V1968" s="53">
        <v>118352</v>
      </c>
      <c r="W1968" s="53">
        <v>197</v>
      </c>
      <c r="X1968" s="53">
        <v>0.81200000000000006</v>
      </c>
      <c r="Y1968" s="53">
        <v>17.600000000000001</v>
      </c>
      <c r="Z1968" s="11">
        <f t="shared" si="5210"/>
        <v>30.000000000000007</v>
      </c>
      <c r="AA1968" s="11">
        <f t="shared" si="5211"/>
        <v>0</v>
      </c>
      <c r="AB1968" s="53">
        <f t="shared" si="5212"/>
        <v>0.38013211515723366</v>
      </c>
      <c r="AC1968" s="63" t="s">
        <v>204</v>
      </c>
    </row>
    <row r="1969" spans="1:46">
      <c r="A1969" s="11">
        <v>1969</v>
      </c>
      <c r="B1969" s="57">
        <v>44940</v>
      </c>
      <c r="C1969" s="54">
        <v>0.625</v>
      </c>
      <c r="D1969" s="53">
        <v>17.899999999999999</v>
      </c>
      <c r="E1969" s="53">
        <v>14.4</v>
      </c>
      <c r="F1969" s="53">
        <v>0</v>
      </c>
      <c r="G1969" s="53">
        <v>15.7</v>
      </c>
      <c r="H1969" s="53">
        <v>5.0999999999999997E-2</v>
      </c>
      <c r="I1969" s="53">
        <v>2.1</v>
      </c>
      <c r="J1969" s="53" t="s">
        <v>149</v>
      </c>
      <c r="K1969" s="53">
        <v>2.1</v>
      </c>
      <c r="L1969" s="53" t="s">
        <v>149</v>
      </c>
      <c r="M1969" s="54">
        <v>0.625</v>
      </c>
      <c r="N1969" s="53">
        <v>3.3</v>
      </c>
      <c r="O1969" s="53" t="s">
        <v>149</v>
      </c>
      <c r="P1969" s="54">
        <v>0.62040509259259258</v>
      </c>
      <c r="Q1969" s="53">
        <v>2.2999999999999998</v>
      </c>
      <c r="R1969" s="53" t="s">
        <v>149</v>
      </c>
      <c r="S1969" s="53">
        <v>0.4</v>
      </c>
      <c r="T1969" s="53">
        <v>94.6</v>
      </c>
      <c r="U1969" s="53">
        <v>251</v>
      </c>
      <c r="V1969" s="53">
        <v>124113</v>
      </c>
      <c r="W1969" s="53">
        <v>207</v>
      </c>
      <c r="X1969" s="53">
        <v>0.81200000000000006</v>
      </c>
      <c r="Y1969" s="53">
        <v>17.809999999999999</v>
      </c>
      <c r="Z1969" s="11">
        <f t="shared" si="5210"/>
        <v>30.599999999999998</v>
      </c>
      <c r="AA1969" s="11">
        <f t="shared" si="5211"/>
        <v>0</v>
      </c>
      <c r="AB1969" s="53">
        <f t="shared" si="5212"/>
        <v>0.38013211515723366</v>
      </c>
      <c r="AC1969" s="63" t="s">
        <v>204</v>
      </c>
      <c r="AE1969" s="11">
        <f t="shared" ref="AE1969" si="5309">SUM(F1969:F1974)</f>
        <v>0</v>
      </c>
      <c r="AF1969" s="11">
        <f t="shared" ref="AF1969" si="5310">AVERAGE(AB1969:AB1974)</f>
        <v>0.37940597985204505</v>
      </c>
      <c r="AG1969" s="11">
        <f t="shared" ref="AG1969" si="5311">AVERAGE(G1969:G1974)</f>
        <v>15.833333333333334</v>
      </c>
      <c r="AH1969" s="11" t="e">
        <f t="shared" ref="AH1969" si="5312">AVERAGE(AC1969:AC1974)</f>
        <v>#DIV/0!</v>
      </c>
      <c r="AI1969" s="11">
        <f t="shared" ref="AI1969" si="5313">AVERAGE(T1969:T1974)</f>
        <v>94.716666666666683</v>
      </c>
      <c r="AJ1969" s="11">
        <f t="shared" ref="AJ1969" si="5314">SUMIF(H1969:H1974,"&gt;0",H1969:H1974)</f>
        <v>0.23699999999999999</v>
      </c>
      <c r="AK1969" s="17">
        <f t="shared" ref="AK1969" si="5315">SUM(AA1969:AA1974)/60</f>
        <v>0</v>
      </c>
      <c r="AL1969" s="17">
        <f t="shared" ref="AL1969" si="5316">SUM(V1969:V1974)</f>
        <v>577033</v>
      </c>
      <c r="AM1969" s="17">
        <f t="shared" ref="AM1969" si="5317">AVERAGE(W1969:W1974)</f>
        <v>160.33333333333334</v>
      </c>
      <c r="AN1969" s="11">
        <f t="shared" ref="AN1969" si="5318">AVERAGE(I1969:I1974)</f>
        <v>1.4166666666666667</v>
      </c>
      <c r="AO1969" s="11">
        <f t="shared" ref="AO1969" si="5319">MAX(K1969:K1974)</f>
        <v>2.2000000000000002</v>
      </c>
      <c r="AP1969" s="13" t="str">
        <f t="shared" ref="AP1969" ca="1" si="5320">INDIRECT(ADDRESS(MATCH(AO1969,K1969:K1974,0)+A1969-1,12))</f>
        <v>NNE</v>
      </c>
      <c r="AQ1969" s="13">
        <f t="shared" ref="AQ1969" ca="1" si="5321">INDIRECT(ADDRESS(MATCH(AO1969,K1969:K1974,0)+A1969-1,13))</f>
        <v>0.62569444444444444</v>
      </c>
      <c r="AR1969" s="11">
        <f t="shared" ref="AR1969" si="5322">MAX(N1969:N1974)</f>
        <v>3.3</v>
      </c>
      <c r="AS1969" s="13" t="str">
        <f t="shared" ref="AS1969" ca="1" si="5323">INDIRECT(ADDRESS(MATCH(AR1969,N1969:N1974,0)+A1969-1,15))</f>
        <v>NNE</v>
      </c>
      <c r="AT1969" s="13">
        <f t="shared" ref="AT1969" ca="1" si="5324">INDIRECT(ADDRESS(MATCH(AR1969,N1969:N1974,0)+A1969-1,16))</f>
        <v>0.62040509259259258</v>
      </c>
    </row>
    <row r="1970" spans="1:46">
      <c r="A1970" s="11">
        <v>1970</v>
      </c>
      <c r="B1970" s="57">
        <v>44940</v>
      </c>
      <c r="C1970" s="54">
        <v>0.63194444444444442</v>
      </c>
      <c r="D1970" s="53">
        <v>17.8</v>
      </c>
      <c r="E1970" s="53">
        <v>13.6</v>
      </c>
      <c r="F1970" s="53">
        <v>0</v>
      </c>
      <c r="G1970" s="53">
        <v>15.9</v>
      </c>
      <c r="H1970" s="53">
        <v>5.5E-2</v>
      </c>
      <c r="I1970" s="53">
        <v>1.6</v>
      </c>
      <c r="J1970" s="53" t="s">
        <v>149</v>
      </c>
      <c r="K1970" s="53">
        <v>2.2000000000000002</v>
      </c>
      <c r="L1970" s="53" t="s">
        <v>149</v>
      </c>
      <c r="M1970" s="54">
        <v>0.62569444444444444</v>
      </c>
      <c r="N1970" s="53">
        <v>3.1</v>
      </c>
      <c r="O1970" s="53" t="s">
        <v>149</v>
      </c>
      <c r="P1970" s="54">
        <v>0.62525462962962963</v>
      </c>
      <c r="Q1970" s="53">
        <v>1.1000000000000001</v>
      </c>
      <c r="R1970" s="53" t="s">
        <v>147</v>
      </c>
      <c r="S1970" s="53">
        <v>0.5</v>
      </c>
      <c r="T1970" s="53">
        <v>94.2</v>
      </c>
      <c r="U1970" s="53">
        <v>180</v>
      </c>
      <c r="V1970" s="53">
        <v>130894</v>
      </c>
      <c r="W1970" s="53">
        <v>218</v>
      </c>
      <c r="X1970" s="53">
        <v>0.81200000000000006</v>
      </c>
      <c r="Y1970" s="53">
        <v>17.53</v>
      </c>
      <c r="Z1970" s="11">
        <f t="shared" si="5210"/>
        <v>33</v>
      </c>
      <c r="AA1970" s="11">
        <f t="shared" si="5211"/>
        <v>0</v>
      </c>
      <c r="AB1970" s="53">
        <f t="shared" si="5212"/>
        <v>0.38013211515723366</v>
      </c>
      <c r="AC1970" s="63" t="s">
        <v>204</v>
      </c>
    </row>
    <row r="1971" spans="1:46">
      <c r="A1971" s="11">
        <v>1971</v>
      </c>
      <c r="B1971" s="57">
        <v>44940</v>
      </c>
      <c r="C1971" s="54">
        <v>0.63888888888888895</v>
      </c>
      <c r="D1971" s="53">
        <v>17.7</v>
      </c>
      <c r="E1971" s="53">
        <v>13.7</v>
      </c>
      <c r="F1971" s="53">
        <v>0</v>
      </c>
      <c r="G1971" s="53">
        <v>15.9</v>
      </c>
      <c r="H1971" s="53">
        <v>4.5999999999999999E-2</v>
      </c>
      <c r="I1971" s="53">
        <v>0.5</v>
      </c>
      <c r="J1971" s="53" t="s">
        <v>148</v>
      </c>
      <c r="K1971" s="53">
        <v>1.6</v>
      </c>
      <c r="L1971" s="53" t="s">
        <v>149</v>
      </c>
      <c r="M1971" s="54">
        <v>0.63195601851851857</v>
      </c>
      <c r="N1971" s="53">
        <v>1.6</v>
      </c>
      <c r="O1971" s="53" t="s">
        <v>150</v>
      </c>
      <c r="P1971" s="54">
        <v>0.63748842592592592</v>
      </c>
      <c r="Q1971" s="53">
        <v>0.2</v>
      </c>
      <c r="R1971" s="53" t="s">
        <v>147</v>
      </c>
      <c r="S1971" s="53">
        <v>0.3</v>
      </c>
      <c r="T1971" s="53">
        <v>94.9</v>
      </c>
      <c r="U1971" s="53">
        <v>183</v>
      </c>
      <c r="V1971" s="53">
        <v>110201</v>
      </c>
      <c r="W1971" s="53">
        <v>184</v>
      </c>
      <c r="X1971" s="53">
        <v>0.81200000000000006</v>
      </c>
      <c r="Y1971" s="53">
        <v>17.63</v>
      </c>
      <c r="Z1971" s="11">
        <f t="shared" si="5210"/>
        <v>27.599999999999998</v>
      </c>
      <c r="AA1971" s="11">
        <f t="shared" si="5211"/>
        <v>0</v>
      </c>
      <c r="AB1971" s="53">
        <f t="shared" si="5212"/>
        <v>0.38013211515723366</v>
      </c>
      <c r="AC1971" s="63" t="s">
        <v>204</v>
      </c>
    </row>
    <row r="1972" spans="1:46">
      <c r="A1972" s="11">
        <v>1972</v>
      </c>
      <c r="B1972" s="57">
        <v>44940</v>
      </c>
      <c r="C1972" s="54">
        <v>0.64583333333333337</v>
      </c>
      <c r="D1972" s="53">
        <v>17.7</v>
      </c>
      <c r="E1972" s="53">
        <v>13.5</v>
      </c>
      <c r="F1972" s="53">
        <v>0</v>
      </c>
      <c r="G1972" s="53">
        <v>16</v>
      </c>
      <c r="H1972" s="53">
        <v>4.2999999999999997E-2</v>
      </c>
      <c r="I1972" s="53">
        <v>0.9</v>
      </c>
      <c r="J1972" s="53" t="s">
        <v>147</v>
      </c>
      <c r="K1972" s="53">
        <v>1</v>
      </c>
      <c r="L1972" s="53" t="s">
        <v>148</v>
      </c>
      <c r="M1972" s="54">
        <v>0.64403935185185179</v>
      </c>
      <c r="N1972" s="53">
        <v>2.5</v>
      </c>
      <c r="O1972" s="53" t="s">
        <v>148</v>
      </c>
      <c r="P1972" s="54">
        <v>0.64222222222222225</v>
      </c>
      <c r="Q1972" s="53">
        <v>1.5</v>
      </c>
      <c r="R1972" s="53" t="s">
        <v>149</v>
      </c>
      <c r="S1972" s="53">
        <v>0.5</v>
      </c>
      <c r="T1972" s="53">
        <v>95.3</v>
      </c>
      <c r="U1972" s="53">
        <v>138</v>
      </c>
      <c r="V1972" s="53">
        <v>103555</v>
      </c>
      <c r="W1972" s="53">
        <v>173</v>
      </c>
      <c r="X1972" s="53">
        <v>0.81</v>
      </c>
      <c r="Y1972" s="53">
        <v>17.5</v>
      </c>
      <c r="Z1972" s="11">
        <f t="shared" si="5210"/>
        <v>25.799999999999997</v>
      </c>
      <c r="AA1972" s="11">
        <f t="shared" si="5211"/>
        <v>0</v>
      </c>
      <c r="AB1972" s="53">
        <f t="shared" si="5212"/>
        <v>0.37867984454685644</v>
      </c>
      <c r="AC1972" s="63" t="s">
        <v>204</v>
      </c>
    </row>
    <row r="1973" spans="1:46">
      <c r="A1973" s="11">
        <v>1973</v>
      </c>
      <c r="B1973" s="57">
        <v>44940</v>
      </c>
      <c r="C1973" s="54">
        <v>0.65277777777777779</v>
      </c>
      <c r="D1973" s="53">
        <v>17.600000000000001</v>
      </c>
      <c r="E1973" s="53">
        <v>13.3</v>
      </c>
      <c r="F1973" s="53">
        <v>0</v>
      </c>
      <c r="G1973" s="53">
        <v>15.7</v>
      </c>
      <c r="H1973" s="53">
        <v>2.7E-2</v>
      </c>
      <c r="I1973" s="53">
        <v>1.9</v>
      </c>
      <c r="J1973" s="53" t="s">
        <v>149</v>
      </c>
      <c r="K1973" s="53">
        <v>1.9</v>
      </c>
      <c r="L1973" s="53" t="s">
        <v>149</v>
      </c>
      <c r="M1973" s="54">
        <v>0.65276620370370375</v>
      </c>
      <c r="N1973" s="53">
        <v>3</v>
      </c>
      <c r="O1973" s="53" t="s">
        <v>149</v>
      </c>
      <c r="P1973" s="54">
        <v>0.65122685185185192</v>
      </c>
      <c r="Q1973" s="53">
        <v>1.5</v>
      </c>
      <c r="R1973" s="53" t="s">
        <v>150</v>
      </c>
      <c r="S1973" s="53">
        <v>0.4</v>
      </c>
      <c r="T1973" s="53">
        <v>94.5</v>
      </c>
      <c r="U1973" s="53">
        <v>85</v>
      </c>
      <c r="V1973" s="53">
        <v>68453</v>
      </c>
      <c r="W1973" s="53">
        <v>114</v>
      </c>
      <c r="X1973" s="53">
        <v>0.81</v>
      </c>
      <c r="Y1973" s="53">
        <v>17.48</v>
      </c>
      <c r="Z1973" s="11">
        <f t="shared" si="5210"/>
        <v>16.2</v>
      </c>
      <c r="AA1973" s="11">
        <f t="shared" si="5211"/>
        <v>0</v>
      </c>
      <c r="AB1973" s="53">
        <f t="shared" si="5212"/>
        <v>0.37867984454685644</v>
      </c>
      <c r="AC1973" s="63" t="s">
        <v>204</v>
      </c>
    </row>
    <row r="1974" spans="1:46">
      <c r="A1974" s="11">
        <v>1974</v>
      </c>
      <c r="B1974" s="57">
        <v>44940</v>
      </c>
      <c r="C1974" s="54">
        <v>0.65972222222222221</v>
      </c>
      <c r="D1974" s="53">
        <v>17.5</v>
      </c>
      <c r="E1974" s="53">
        <v>13.2</v>
      </c>
      <c r="F1974" s="53">
        <v>0</v>
      </c>
      <c r="G1974" s="53">
        <v>15.8</v>
      </c>
      <c r="H1974" s="53">
        <v>1.4999999999999999E-2</v>
      </c>
      <c r="I1974" s="53">
        <v>1.5</v>
      </c>
      <c r="J1974" s="53" t="s">
        <v>149</v>
      </c>
      <c r="K1974" s="53">
        <v>1.9</v>
      </c>
      <c r="L1974" s="53" t="s">
        <v>149</v>
      </c>
      <c r="M1974" s="54">
        <v>0.65370370370370368</v>
      </c>
      <c r="N1974" s="53">
        <v>3.3</v>
      </c>
      <c r="O1974" s="53" t="s">
        <v>149</v>
      </c>
      <c r="P1974" s="54">
        <v>0.6555671296296296</v>
      </c>
      <c r="Q1974" s="53">
        <v>2.5</v>
      </c>
      <c r="R1974" s="53" t="s">
        <v>149</v>
      </c>
      <c r="S1974" s="53">
        <v>0.4</v>
      </c>
      <c r="T1974" s="53">
        <v>94.8</v>
      </c>
      <c r="U1974" s="53">
        <v>60</v>
      </c>
      <c r="V1974" s="53">
        <v>39817</v>
      </c>
      <c r="W1974" s="53">
        <v>66</v>
      </c>
      <c r="X1974" s="53">
        <v>0.81</v>
      </c>
      <c r="Y1974" s="53">
        <v>17.43</v>
      </c>
      <c r="Z1974" s="11">
        <f t="shared" si="5210"/>
        <v>9</v>
      </c>
      <c r="AA1974" s="11">
        <f t="shared" si="5211"/>
        <v>0</v>
      </c>
      <c r="AB1974" s="53">
        <f t="shared" si="5212"/>
        <v>0.37867984454685644</v>
      </c>
      <c r="AC1974" s="63" t="s">
        <v>204</v>
      </c>
    </row>
    <row r="1975" spans="1:46">
      <c r="A1975" s="11">
        <v>1975</v>
      </c>
      <c r="B1975" s="57">
        <v>44940</v>
      </c>
      <c r="C1975" s="54">
        <v>0.66666666666666663</v>
      </c>
      <c r="D1975" s="53">
        <v>17.399999999999999</v>
      </c>
      <c r="E1975" s="53">
        <v>13.1</v>
      </c>
      <c r="F1975" s="53">
        <v>0</v>
      </c>
      <c r="G1975" s="53">
        <v>15.5</v>
      </c>
      <c r="H1975" s="53">
        <v>1.0999999999999999E-2</v>
      </c>
      <c r="I1975" s="53">
        <v>2</v>
      </c>
      <c r="J1975" s="53" t="s">
        <v>162</v>
      </c>
      <c r="K1975" s="53">
        <v>2</v>
      </c>
      <c r="L1975" s="53" t="s">
        <v>162</v>
      </c>
      <c r="M1975" s="54">
        <v>0.66650462962962964</v>
      </c>
      <c r="N1975" s="53">
        <v>3.3</v>
      </c>
      <c r="O1975" s="53" t="s">
        <v>162</v>
      </c>
      <c r="P1975" s="54">
        <v>0.66173611111111108</v>
      </c>
      <c r="Q1975" s="53">
        <v>2.4</v>
      </c>
      <c r="R1975" s="53" t="s">
        <v>149</v>
      </c>
      <c r="S1975" s="53">
        <v>0.5</v>
      </c>
      <c r="T1975" s="53">
        <v>96.2</v>
      </c>
      <c r="U1975" s="53">
        <v>45</v>
      </c>
      <c r="V1975" s="53">
        <v>30412</v>
      </c>
      <c r="W1975" s="53">
        <v>51</v>
      </c>
      <c r="X1975" s="53">
        <v>0.81</v>
      </c>
      <c r="Y1975" s="53">
        <v>17.440000000000001</v>
      </c>
      <c r="Z1975" s="11">
        <f t="shared" si="5210"/>
        <v>6.5999999999999988</v>
      </c>
      <c r="AA1975" s="11">
        <f t="shared" si="5211"/>
        <v>0</v>
      </c>
      <c r="AB1975" s="53">
        <f t="shared" si="5212"/>
        <v>0.37867984454685644</v>
      </c>
      <c r="AC1975" s="63" t="s">
        <v>204</v>
      </c>
      <c r="AE1975" s="11">
        <f t="shared" ref="AE1975" si="5325">SUM(F1975:F1980)</f>
        <v>0</v>
      </c>
      <c r="AF1975" s="11">
        <f t="shared" ref="AF1975" si="5326">AVERAGE(AB1975:AB1980)</f>
        <v>0.37723613522838212</v>
      </c>
      <c r="AG1975" s="11">
        <f t="shared" ref="AG1975" si="5327">AVERAGE(G1975:G1980)</f>
        <v>15.416666666666666</v>
      </c>
      <c r="AH1975" s="11" t="e">
        <f t="shared" ref="AH1975" si="5328">AVERAGE(AC1975:AC1980)</f>
        <v>#DIV/0!</v>
      </c>
      <c r="AI1975" s="11">
        <f t="shared" ref="AI1975" si="5329">AVERAGE(T1975:T1980)</f>
        <v>95.516666666666666</v>
      </c>
      <c r="AJ1975" s="11">
        <f t="shared" ref="AJ1975" si="5330">SUMIF(H1975:H1980,"&gt;0",H1975:H1980)</f>
        <v>4.5999999999999999E-2</v>
      </c>
      <c r="AK1975" s="17">
        <f t="shared" ref="AK1975" si="5331">SUM(AA1975:AA1980)/60</f>
        <v>0</v>
      </c>
      <c r="AL1975" s="17">
        <f t="shared" ref="AL1975" si="5332">SUM(V1975:V1980)</f>
        <v>125029</v>
      </c>
      <c r="AM1975" s="17">
        <f t="shared" ref="AM1975" si="5333">AVERAGE(W1975:W1980)</f>
        <v>34.666666666666664</v>
      </c>
      <c r="AN1975" s="11">
        <f t="shared" ref="AN1975" si="5334">AVERAGE(I1975:I1980)</f>
        <v>1.5</v>
      </c>
      <c r="AO1975" s="11">
        <f t="shared" ref="AO1975" si="5335">MAX(K1975:K1980)</f>
        <v>2</v>
      </c>
      <c r="AP1975" s="13" t="str">
        <f t="shared" ref="AP1975" ca="1" si="5336">INDIRECT(ADDRESS(MATCH(AO1975,K1975:K1980,0)+A1975-1,12))</f>
        <v>N</v>
      </c>
      <c r="AQ1975" s="13">
        <f t="shared" ref="AQ1975" ca="1" si="5337">INDIRECT(ADDRESS(MATCH(AO1975,K1975:K1980,0)+A1975-1,13))</f>
        <v>0.66650462962962964</v>
      </c>
      <c r="AR1975" s="11">
        <f t="shared" ref="AR1975" si="5338">MAX(N1975:N1980)</f>
        <v>3.7</v>
      </c>
      <c r="AS1975" s="13" t="str">
        <f t="shared" ref="AS1975" ca="1" si="5339">INDIRECT(ADDRESS(MATCH(AR1975,N1975:N1980,0)+A1975-1,15))</f>
        <v>N</v>
      </c>
      <c r="AT1975" s="13">
        <f t="shared" ref="AT1975" ca="1" si="5340">INDIRECT(ADDRESS(MATCH(AR1975,N1975:N1980,0)+A1975-1,16))</f>
        <v>0.70130787037037035</v>
      </c>
    </row>
    <row r="1976" spans="1:46">
      <c r="A1976" s="11">
        <v>1976</v>
      </c>
      <c r="B1976" s="57">
        <v>44940</v>
      </c>
      <c r="C1976" s="54">
        <v>0.67361111111111116</v>
      </c>
      <c r="D1976" s="53">
        <v>17.2</v>
      </c>
      <c r="E1976" s="53">
        <v>13</v>
      </c>
      <c r="F1976" s="53">
        <v>0</v>
      </c>
      <c r="G1976" s="53">
        <v>15.5</v>
      </c>
      <c r="H1976" s="53">
        <v>8.9999999999999993E-3</v>
      </c>
      <c r="I1976" s="53">
        <v>1.5</v>
      </c>
      <c r="J1976" s="53" t="s">
        <v>149</v>
      </c>
      <c r="K1976" s="53">
        <v>2</v>
      </c>
      <c r="L1976" s="53" t="s">
        <v>162</v>
      </c>
      <c r="M1976" s="54">
        <v>0.66667824074074078</v>
      </c>
      <c r="N1976" s="53">
        <v>2.8</v>
      </c>
      <c r="O1976" s="53" t="s">
        <v>162</v>
      </c>
      <c r="P1976" s="54">
        <v>0.66863425925925923</v>
      </c>
      <c r="Q1976" s="53">
        <v>0.3</v>
      </c>
      <c r="R1976" s="53" t="s">
        <v>150</v>
      </c>
      <c r="S1976" s="53">
        <v>0.6</v>
      </c>
      <c r="T1976" s="53">
        <v>96.1</v>
      </c>
      <c r="U1976" s="53">
        <v>36</v>
      </c>
      <c r="V1976" s="53">
        <v>24292</v>
      </c>
      <c r="W1976" s="53">
        <v>40</v>
      </c>
      <c r="X1976" s="53">
        <v>0.80900000000000005</v>
      </c>
      <c r="Y1976" s="53">
        <v>17.38</v>
      </c>
      <c r="Z1976" s="11">
        <f t="shared" si="5210"/>
        <v>5.4</v>
      </c>
      <c r="AA1976" s="11">
        <f t="shared" si="5211"/>
        <v>0</v>
      </c>
      <c r="AB1976" s="53">
        <f t="shared" si="5212"/>
        <v>0.37795614785404652</v>
      </c>
      <c r="AC1976" s="63" t="s">
        <v>204</v>
      </c>
    </row>
    <row r="1977" spans="1:46">
      <c r="A1977" s="11">
        <v>1977</v>
      </c>
      <c r="B1977" s="57">
        <v>44940</v>
      </c>
      <c r="C1977" s="54">
        <v>0.68055555555555547</v>
      </c>
      <c r="D1977" s="53">
        <v>17.100000000000001</v>
      </c>
      <c r="E1977" s="53">
        <v>13</v>
      </c>
      <c r="F1977" s="53">
        <v>0</v>
      </c>
      <c r="G1977" s="53">
        <v>15.5</v>
      </c>
      <c r="H1977" s="53">
        <v>8.0000000000000002E-3</v>
      </c>
      <c r="I1977" s="53">
        <v>0.8</v>
      </c>
      <c r="J1977" s="53" t="s">
        <v>148</v>
      </c>
      <c r="K1977" s="53">
        <v>1.5</v>
      </c>
      <c r="L1977" s="53" t="s">
        <v>149</v>
      </c>
      <c r="M1977" s="54">
        <v>0.67362268518518509</v>
      </c>
      <c r="N1977" s="53">
        <v>2.9</v>
      </c>
      <c r="O1977" s="53" t="s">
        <v>148</v>
      </c>
      <c r="P1977" s="54">
        <v>0.6790856481481482</v>
      </c>
      <c r="Q1977" s="53">
        <v>1.3</v>
      </c>
      <c r="R1977" s="53" t="s">
        <v>147</v>
      </c>
      <c r="S1977" s="53">
        <v>0.6</v>
      </c>
      <c r="T1977" s="53">
        <v>94</v>
      </c>
      <c r="U1977" s="53">
        <v>42</v>
      </c>
      <c r="V1977" s="53">
        <v>22167</v>
      </c>
      <c r="W1977" s="53">
        <v>37</v>
      </c>
      <c r="X1977" s="53">
        <v>0.80900000000000005</v>
      </c>
      <c r="Y1977" s="53">
        <v>17.39</v>
      </c>
      <c r="Z1977" s="11">
        <f t="shared" si="5210"/>
        <v>4.8000000000000007</v>
      </c>
      <c r="AA1977" s="11">
        <f t="shared" si="5211"/>
        <v>0</v>
      </c>
      <c r="AB1977" s="53">
        <f t="shared" si="5212"/>
        <v>0.37795614785404652</v>
      </c>
      <c r="AC1977" s="63" t="s">
        <v>204</v>
      </c>
    </row>
    <row r="1978" spans="1:46">
      <c r="A1978" s="11">
        <v>1978</v>
      </c>
      <c r="B1978" s="57">
        <v>44940</v>
      </c>
      <c r="C1978" s="54">
        <v>0.6875</v>
      </c>
      <c r="D1978" s="53">
        <v>16.899999999999999</v>
      </c>
      <c r="E1978" s="53">
        <v>13</v>
      </c>
      <c r="F1978" s="53">
        <v>0</v>
      </c>
      <c r="G1978" s="53">
        <v>15.5</v>
      </c>
      <c r="H1978" s="53">
        <v>8.9999999999999993E-3</v>
      </c>
      <c r="I1978" s="53">
        <v>0.8</v>
      </c>
      <c r="J1978" s="53" t="s">
        <v>147</v>
      </c>
      <c r="K1978" s="53">
        <v>0.9</v>
      </c>
      <c r="L1978" s="53" t="s">
        <v>148</v>
      </c>
      <c r="M1978" s="54">
        <v>0.68390046296296303</v>
      </c>
      <c r="N1978" s="53">
        <v>2.5</v>
      </c>
      <c r="O1978" s="53" t="s">
        <v>149</v>
      </c>
      <c r="P1978" s="54">
        <v>0.68736111111111109</v>
      </c>
      <c r="Q1978" s="53">
        <v>1.7</v>
      </c>
      <c r="R1978" s="53" t="s">
        <v>162</v>
      </c>
      <c r="S1978" s="53">
        <v>0.5</v>
      </c>
      <c r="T1978" s="53">
        <v>94.9</v>
      </c>
      <c r="U1978" s="53">
        <v>30</v>
      </c>
      <c r="V1978" s="53">
        <v>23408</v>
      </c>
      <c r="W1978" s="53">
        <v>39</v>
      </c>
      <c r="X1978" s="53">
        <v>0.80800000000000005</v>
      </c>
      <c r="Y1978" s="53">
        <v>17.420000000000002</v>
      </c>
      <c r="Z1978" s="11">
        <f t="shared" si="5210"/>
        <v>5.4</v>
      </c>
      <c r="AA1978" s="11">
        <f t="shared" si="5211"/>
        <v>0</v>
      </c>
      <c r="AB1978" s="53">
        <f t="shared" si="5212"/>
        <v>0.37723404717121278</v>
      </c>
      <c r="AC1978" s="63" t="s">
        <v>204</v>
      </c>
    </row>
    <row r="1979" spans="1:46">
      <c r="A1979" s="11">
        <v>1979</v>
      </c>
      <c r="B1979" s="57">
        <v>44940</v>
      </c>
      <c r="C1979" s="54">
        <v>0.69444444444444453</v>
      </c>
      <c r="D1979" s="53">
        <v>16.8</v>
      </c>
      <c r="E1979" s="53">
        <v>13</v>
      </c>
      <c r="F1979" s="53">
        <v>0</v>
      </c>
      <c r="G1979" s="53">
        <v>15.3</v>
      </c>
      <c r="H1979" s="53">
        <v>5.0000000000000001E-3</v>
      </c>
      <c r="I1979" s="53">
        <v>1.9</v>
      </c>
      <c r="J1979" s="53" t="s">
        <v>149</v>
      </c>
      <c r="K1979" s="53">
        <v>1.9</v>
      </c>
      <c r="L1979" s="53" t="s">
        <v>149</v>
      </c>
      <c r="M1979" s="54">
        <v>0.69439814814814815</v>
      </c>
      <c r="N1979" s="53">
        <v>3.1</v>
      </c>
      <c r="O1979" s="53" t="s">
        <v>162</v>
      </c>
      <c r="P1979" s="54">
        <v>0.69425925925925924</v>
      </c>
      <c r="Q1979" s="53">
        <v>1.5</v>
      </c>
      <c r="R1979" s="53" t="s">
        <v>149</v>
      </c>
      <c r="S1979" s="53">
        <v>0.4</v>
      </c>
      <c r="T1979" s="53">
        <v>95.9</v>
      </c>
      <c r="U1979" s="53">
        <v>25</v>
      </c>
      <c r="V1979" s="53">
        <v>14597</v>
      </c>
      <c r="W1979" s="53">
        <v>24</v>
      </c>
      <c r="X1979" s="53">
        <v>0.80700000000000005</v>
      </c>
      <c r="Y1979" s="53">
        <v>17.38</v>
      </c>
      <c r="Z1979" s="11">
        <f t="shared" si="5210"/>
        <v>3</v>
      </c>
      <c r="AA1979" s="11">
        <f t="shared" si="5211"/>
        <v>0</v>
      </c>
      <c r="AB1979" s="53">
        <f t="shared" si="5212"/>
        <v>0.37651352057054321</v>
      </c>
      <c r="AC1979" s="63" t="s">
        <v>204</v>
      </c>
    </row>
    <row r="1980" spans="1:46">
      <c r="A1980" s="11">
        <v>1980</v>
      </c>
      <c r="B1980" s="57">
        <v>44940</v>
      </c>
      <c r="C1980" s="54">
        <v>0.70138888888888884</v>
      </c>
      <c r="D1980" s="53">
        <v>16.600000000000001</v>
      </c>
      <c r="E1980" s="53">
        <v>13</v>
      </c>
      <c r="F1980" s="53">
        <v>0</v>
      </c>
      <c r="G1980" s="53">
        <v>15.2</v>
      </c>
      <c r="H1980" s="53">
        <v>4.0000000000000001E-3</v>
      </c>
      <c r="I1980" s="53">
        <v>2</v>
      </c>
      <c r="J1980" s="53" t="s">
        <v>149</v>
      </c>
      <c r="K1980" s="53">
        <v>2</v>
      </c>
      <c r="L1980" s="53" t="s">
        <v>149</v>
      </c>
      <c r="M1980" s="54">
        <v>0.70035879629629638</v>
      </c>
      <c r="N1980" s="53">
        <v>3.7</v>
      </c>
      <c r="O1980" s="53" t="s">
        <v>162</v>
      </c>
      <c r="P1980" s="54">
        <v>0.70130787037037035</v>
      </c>
      <c r="Q1980" s="53">
        <v>3</v>
      </c>
      <c r="R1980" s="53" t="s">
        <v>162</v>
      </c>
      <c r="S1980" s="53">
        <v>0.5</v>
      </c>
      <c r="T1980" s="53">
        <v>96</v>
      </c>
      <c r="U1980" s="53">
        <v>11</v>
      </c>
      <c r="V1980" s="53">
        <v>10153</v>
      </c>
      <c r="W1980" s="53">
        <v>17</v>
      </c>
      <c r="X1980" s="53">
        <v>0.80500000000000005</v>
      </c>
      <c r="Y1980" s="53">
        <v>17.38</v>
      </c>
      <c r="Z1980" s="11">
        <f t="shared" si="5210"/>
        <v>2.4000000000000004</v>
      </c>
      <c r="AA1980" s="11">
        <f t="shared" si="5211"/>
        <v>0</v>
      </c>
      <c r="AB1980" s="53">
        <f t="shared" si="5212"/>
        <v>0.37507710337358713</v>
      </c>
      <c r="AC1980" s="63" t="s">
        <v>204</v>
      </c>
    </row>
    <row r="1981" spans="1:46">
      <c r="A1981" s="11">
        <v>1981</v>
      </c>
      <c r="B1981" s="57">
        <v>44940</v>
      </c>
      <c r="C1981" s="54">
        <v>0.70833333333333337</v>
      </c>
      <c r="D1981" s="53">
        <v>16.399999999999999</v>
      </c>
      <c r="E1981" s="53">
        <v>12.9</v>
      </c>
      <c r="F1981" s="53">
        <v>0</v>
      </c>
      <c r="G1981" s="53">
        <v>15.2</v>
      </c>
      <c r="H1981" s="53">
        <v>1E-3</v>
      </c>
      <c r="I1981" s="53">
        <v>2.2000000000000002</v>
      </c>
      <c r="J1981" s="53" t="s">
        <v>149</v>
      </c>
      <c r="K1981" s="53">
        <v>2.2999999999999998</v>
      </c>
      <c r="L1981" s="53" t="s">
        <v>149</v>
      </c>
      <c r="M1981" s="54">
        <v>0.70800925925925917</v>
      </c>
      <c r="N1981" s="53">
        <v>3.3</v>
      </c>
      <c r="O1981" s="53" t="s">
        <v>162</v>
      </c>
      <c r="P1981" s="54">
        <v>0.70357638888888896</v>
      </c>
      <c r="Q1981" s="53">
        <v>2</v>
      </c>
      <c r="R1981" s="53" t="s">
        <v>162</v>
      </c>
      <c r="S1981" s="53">
        <v>0.4</v>
      </c>
      <c r="T1981" s="53">
        <v>95.9</v>
      </c>
      <c r="U1981" s="53">
        <v>4</v>
      </c>
      <c r="V1981" s="53">
        <v>3927</v>
      </c>
      <c r="W1981" s="53">
        <v>7</v>
      </c>
      <c r="X1981" s="53">
        <v>0.80500000000000005</v>
      </c>
      <c r="Y1981" s="53">
        <v>17.37</v>
      </c>
      <c r="Z1981" s="11">
        <f t="shared" si="5210"/>
        <v>0.60000000000000009</v>
      </c>
      <c r="AA1981" s="11">
        <f t="shared" si="5211"/>
        <v>0</v>
      </c>
      <c r="AB1981" s="53">
        <f t="shared" si="5212"/>
        <v>0.37507710337358713</v>
      </c>
      <c r="AC1981" s="63" t="s">
        <v>204</v>
      </c>
      <c r="AE1981" s="11">
        <f t="shared" ref="AE1981" si="5341">SUM(F1981:F1986)</f>
        <v>0</v>
      </c>
      <c r="AF1981" s="11">
        <f t="shared" ref="AF1981" si="5342">AVERAGE(AB1981:AB1986)</f>
        <v>0.37187842739482274</v>
      </c>
      <c r="AG1981" s="11">
        <f t="shared" ref="AG1981" si="5343">AVERAGE(G1981:G1986)</f>
        <v>14.83333333333333</v>
      </c>
      <c r="AH1981" s="11" t="e">
        <f t="shared" ref="AH1981" si="5344">AVERAGE(AC1981:AC1986)</f>
        <v>#DIV/0!</v>
      </c>
      <c r="AI1981" s="11">
        <f t="shared" ref="AI1981" si="5345">AVERAGE(T1981:T1986)</f>
        <v>98.166666666666671</v>
      </c>
      <c r="AJ1981" s="11">
        <f t="shared" ref="AJ1981" si="5346">SUMIF(H1981:H1986,"&gt;0",H1981:H1986)</f>
        <v>1E-3</v>
      </c>
      <c r="AK1981" s="17">
        <f t="shared" ref="AK1981" si="5347">SUM(AA1981:AA1986)/60</f>
        <v>0</v>
      </c>
      <c r="AL1981" s="17">
        <f t="shared" ref="AL1981" si="5348">SUM(V1981:V1986)</f>
        <v>6423</v>
      </c>
      <c r="AM1981" s="17">
        <f t="shared" ref="AM1981" si="5349">AVERAGE(W1981:W1986)</f>
        <v>1.6666666666666667</v>
      </c>
      <c r="AN1981" s="11">
        <f t="shared" ref="AN1981" si="5350">AVERAGE(I1981:I1986)</f>
        <v>1.8166666666666667</v>
      </c>
      <c r="AO1981" s="11">
        <f t="shared" ref="AO1981" si="5351">MAX(K1981:K1986)</f>
        <v>2.2999999999999998</v>
      </c>
      <c r="AP1981" s="13" t="str">
        <f t="shared" ref="AP1981" ca="1" si="5352">INDIRECT(ADDRESS(MATCH(AO1981,K1981:K1986,0)+A1981-1,12))</f>
        <v>NNE</v>
      </c>
      <c r="AQ1981" s="13">
        <f t="shared" ref="AQ1981" ca="1" si="5353">INDIRECT(ADDRESS(MATCH(AO1981,K1981:K1986,0)+A1981-1,13))</f>
        <v>0.70800925925925917</v>
      </c>
      <c r="AR1981" s="11">
        <f t="shared" ref="AR1981" si="5354">MAX(N1981:N1986)</f>
        <v>3.6</v>
      </c>
      <c r="AS1981" s="13" t="str">
        <f t="shared" ref="AS1981" ca="1" si="5355">INDIRECT(ADDRESS(MATCH(AR1981,N1981:N1986,0)+A1981-1,15))</f>
        <v>NNE</v>
      </c>
      <c r="AT1981" s="13">
        <f t="shared" ref="AT1981" ca="1" si="5356">INDIRECT(ADDRESS(MATCH(AR1981,N1981:N1986,0)+A1981-1,16))</f>
        <v>0.71989583333333329</v>
      </c>
    </row>
    <row r="1982" spans="1:46">
      <c r="A1982" s="11">
        <v>1982</v>
      </c>
      <c r="B1982" s="57">
        <v>44940</v>
      </c>
      <c r="C1982" s="54">
        <v>0.71527777777777779</v>
      </c>
      <c r="D1982" s="53">
        <v>16.3</v>
      </c>
      <c r="E1982" s="53">
        <v>12.9</v>
      </c>
      <c r="F1982" s="53">
        <v>0</v>
      </c>
      <c r="G1982" s="53">
        <v>15.1</v>
      </c>
      <c r="H1982" s="53">
        <v>-1E-3</v>
      </c>
      <c r="I1982" s="53">
        <v>1.8</v>
      </c>
      <c r="J1982" s="53" t="s">
        <v>149</v>
      </c>
      <c r="K1982" s="53">
        <v>2.2000000000000002</v>
      </c>
      <c r="L1982" s="53" t="s">
        <v>149</v>
      </c>
      <c r="M1982" s="54">
        <v>0.70928240740740733</v>
      </c>
      <c r="N1982" s="53">
        <v>2.7</v>
      </c>
      <c r="O1982" s="53" t="s">
        <v>162</v>
      </c>
      <c r="P1982" s="54">
        <v>0.71267361111111116</v>
      </c>
      <c r="Q1982" s="53">
        <v>1.9</v>
      </c>
      <c r="R1982" s="53" t="s">
        <v>147</v>
      </c>
      <c r="S1982" s="53">
        <v>0.3</v>
      </c>
      <c r="T1982" s="53">
        <v>96.8</v>
      </c>
      <c r="U1982" s="53">
        <v>3</v>
      </c>
      <c r="V1982" s="53">
        <v>1459</v>
      </c>
      <c r="W1982" s="53">
        <v>2</v>
      </c>
      <c r="X1982" s="53">
        <v>0.80400000000000005</v>
      </c>
      <c r="Y1982" s="53">
        <v>17.37</v>
      </c>
      <c r="Z1982" s="11">
        <f t="shared" si="5210"/>
        <v>-0.60000000000000009</v>
      </c>
      <c r="AA1982" s="11">
        <f t="shared" si="5211"/>
        <v>0</v>
      </c>
      <c r="AB1982" s="53">
        <f t="shared" si="5212"/>
        <v>0.37436117038458994</v>
      </c>
      <c r="AC1982" s="63" t="s">
        <v>204</v>
      </c>
    </row>
    <row r="1983" spans="1:46">
      <c r="A1983" s="11">
        <v>1983</v>
      </c>
      <c r="B1983" s="57">
        <v>44940</v>
      </c>
      <c r="C1983" s="54">
        <v>0.72222222222222221</v>
      </c>
      <c r="D1983" s="53">
        <v>16.100000000000001</v>
      </c>
      <c r="E1983" s="53">
        <v>12.9</v>
      </c>
      <c r="F1983" s="53">
        <v>0</v>
      </c>
      <c r="G1983" s="53">
        <v>14.9</v>
      </c>
      <c r="H1983" s="53">
        <v>0</v>
      </c>
      <c r="I1983" s="53">
        <v>2</v>
      </c>
      <c r="J1983" s="53" t="s">
        <v>149</v>
      </c>
      <c r="K1983" s="53">
        <v>2</v>
      </c>
      <c r="L1983" s="53" t="s">
        <v>149</v>
      </c>
      <c r="M1983" s="54">
        <v>0.72201388888888884</v>
      </c>
      <c r="N1983" s="53">
        <v>3.6</v>
      </c>
      <c r="O1983" s="53" t="s">
        <v>149</v>
      </c>
      <c r="P1983" s="54">
        <v>0.71989583333333329</v>
      </c>
      <c r="Q1983" s="53">
        <v>1.9</v>
      </c>
      <c r="R1983" s="53" t="s">
        <v>149</v>
      </c>
      <c r="S1983" s="53">
        <v>0.5</v>
      </c>
      <c r="T1983" s="53">
        <v>98</v>
      </c>
      <c r="U1983" s="53">
        <v>0</v>
      </c>
      <c r="V1983" s="53">
        <v>754</v>
      </c>
      <c r="W1983" s="53">
        <v>1</v>
      </c>
      <c r="X1983" s="53">
        <v>0.80200000000000005</v>
      </c>
      <c r="Y1983" s="53">
        <v>17.329999999999998</v>
      </c>
      <c r="Z1983" s="11">
        <f t="shared" si="5210"/>
        <v>0</v>
      </c>
      <c r="AA1983" s="11">
        <f t="shared" si="5211"/>
        <v>0</v>
      </c>
      <c r="AB1983" s="53">
        <f t="shared" si="5212"/>
        <v>0.37293375180721533</v>
      </c>
      <c r="AC1983" s="63" t="s">
        <v>204</v>
      </c>
    </row>
    <row r="1984" spans="1:46">
      <c r="A1984" s="11">
        <v>1984</v>
      </c>
      <c r="B1984" s="57">
        <v>44940</v>
      </c>
      <c r="C1984" s="54">
        <v>0.72916666666666663</v>
      </c>
      <c r="D1984" s="53">
        <v>15.9</v>
      </c>
      <c r="E1984" s="53">
        <v>12.9</v>
      </c>
      <c r="F1984" s="53">
        <v>0</v>
      </c>
      <c r="G1984" s="53">
        <v>14.6</v>
      </c>
      <c r="H1984" s="53">
        <v>0</v>
      </c>
      <c r="I1984" s="53">
        <v>1.5</v>
      </c>
      <c r="J1984" s="53" t="s">
        <v>149</v>
      </c>
      <c r="K1984" s="53">
        <v>2</v>
      </c>
      <c r="L1984" s="53" t="s">
        <v>149</v>
      </c>
      <c r="M1984" s="54">
        <v>0.72282407407407412</v>
      </c>
      <c r="N1984" s="53">
        <v>2.6</v>
      </c>
      <c r="O1984" s="53" t="s">
        <v>147</v>
      </c>
      <c r="P1984" s="54">
        <v>0.72293981481481484</v>
      </c>
      <c r="Q1984" s="53">
        <v>1.5</v>
      </c>
      <c r="R1984" s="53" t="s">
        <v>149</v>
      </c>
      <c r="S1984" s="53">
        <v>0.3</v>
      </c>
      <c r="T1984" s="53">
        <v>99.4</v>
      </c>
      <c r="U1984" s="53">
        <v>0</v>
      </c>
      <c r="V1984" s="53">
        <v>120</v>
      </c>
      <c r="W1984" s="53">
        <v>0</v>
      </c>
      <c r="X1984" s="53">
        <v>0.80200000000000005</v>
      </c>
      <c r="Y1984" s="53">
        <v>17.350000000000001</v>
      </c>
      <c r="Z1984" s="11">
        <f t="shared" si="5210"/>
        <v>0</v>
      </c>
      <c r="AA1984" s="11">
        <f t="shared" si="5211"/>
        <v>0</v>
      </c>
      <c r="AB1984" s="53">
        <f t="shared" si="5212"/>
        <v>0.37293375180721533</v>
      </c>
      <c r="AC1984" s="63" t="s">
        <v>204</v>
      </c>
    </row>
    <row r="1985" spans="1:46">
      <c r="A1985" s="11">
        <v>1985</v>
      </c>
      <c r="B1985" s="57">
        <v>44940</v>
      </c>
      <c r="C1985" s="54">
        <v>0.73611111111111116</v>
      </c>
      <c r="D1985" s="53">
        <v>15.8</v>
      </c>
      <c r="E1985" s="53">
        <v>12.9</v>
      </c>
      <c r="F1985" s="53">
        <v>0</v>
      </c>
      <c r="G1985" s="53">
        <v>14.6</v>
      </c>
      <c r="H1985" s="53">
        <v>0</v>
      </c>
      <c r="I1985" s="53">
        <v>1.6</v>
      </c>
      <c r="J1985" s="53" t="s">
        <v>149</v>
      </c>
      <c r="K1985" s="53">
        <v>1.6</v>
      </c>
      <c r="L1985" s="53" t="s">
        <v>149</v>
      </c>
      <c r="M1985" s="54">
        <v>0.73559027777777775</v>
      </c>
      <c r="N1985" s="53">
        <v>2.5</v>
      </c>
      <c r="O1985" s="53" t="s">
        <v>162</v>
      </c>
      <c r="P1985" s="54">
        <v>0.7351388888888889</v>
      </c>
      <c r="Q1985" s="53">
        <v>1.6</v>
      </c>
      <c r="R1985" s="53" t="s">
        <v>147</v>
      </c>
      <c r="S1985" s="53">
        <v>0.3</v>
      </c>
      <c r="T1985" s="53">
        <v>99.8</v>
      </c>
      <c r="U1985" s="53">
        <v>0</v>
      </c>
      <c r="V1985" s="53">
        <v>68</v>
      </c>
      <c r="W1985" s="53">
        <v>0</v>
      </c>
      <c r="X1985" s="53">
        <v>0.79500000000000004</v>
      </c>
      <c r="Y1985" s="53">
        <v>17.34</v>
      </c>
      <c r="Z1985" s="11">
        <f t="shared" si="5210"/>
        <v>0</v>
      </c>
      <c r="AA1985" s="11">
        <f t="shared" si="5211"/>
        <v>0</v>
      </c>
      <c r="AB1985" s="53">
        <f t="shared" si="5212"/>
        <v>0.36798239349816431</v>
      </c>
      <c r="AC1985" s="63" t="s">
        <v>204</v>
      </c>
    </row>
    <row r="1986" spans="1:46">
      <c r="A1986" s="11">
        <v>1986</v>
      </c>
      <c r="B1986" s="57">
        <v>44940</v>
      </c>
      <c r="C1986" s="54">
        <v>0.74305555555555547</v>
      </c>
      <c r="D1986" s="53">
        <v>15.6</v>
      </c>
      <c r="E1986" s="53">
        <v>12.9</v>
      </c>
      <c r="F1986" s="53">
        <v>0</v>
      </c>
      <c r="G1986" s="53">
        <v>14.6</v>
      </c>
      <c r="H1986" s="53">
        <v>0</v>
      </c>
      <c r="I1986" s="53">
        <v>1.8</v>
      </c>
      <c r="J1986" s="53" t="s">
        <v>149</v>
      </c>
      <c r="K1986" s="53">
        <v>1.8</v>
      </c>
      <c r="L1986" s="53" t="s">
        <v>149</v>
      </c>
      <c r="M1986" s="54">
        <v>0.74305555555555547</v>
      </c>
      <c r="N1986" s="53">
        <v>3.2</v>
      </c>
      <c r="O1986" s="53" t="s">
        <v>147</v>
      </c>
      <c r="P1986" s="54">
        <v>0.74116898148148147</v>
      </c>
      <c r="Q1986" s="53">
        <v>2.2999999999999998</v>
      </c>
      <c r="R1986" s="53" t="s">
        <v>149</v>
      </c>
      <c r="S1986" s="53">
        <v>0.5</v>
      </c>
      <c r="T1986" s="53">
        <v>99.1</v>
      </c>
      <c r="U1986" s="53">
        <v>1</v>
      </c>
      <c r="V1986" s="53">
        <v>95</v>
      </c>
      <c r="W1986" s="53">
        <v>0</v>
      </c>
      <c r="X1986" s="53">
        <v>0.79500000000000004</v>
      </c>
      <c r="Y1986" s="53">
        <v>17.329999999999998</v>
      </c>
      <c r="Z1986" s="11">
        <f t="shared" si="5210"/>
        <v>0</v>
      </c>
      <c r="AA1986" s="11">
        <f t="shared" si="5211"/>
        <v>0</v>
      </c>
      <c r="AB1986" s="53">
        <f t="shared" si="5212"/>
        <v>0.36798239349816431</v>
      </c>
      <c r="AC1986" s="63" t="s">
        <v>204</v>
      </c>
    </row>
    <row r="1987" spans="1:46">
      <c r="A1987" s="11">
        <v>1987</v>
      </c>
      <c r="B1987" s="57">
        <v>44940</v>
      </c>
      <c r="C1987" s="54">
        <v>0.75</v>
      </c>
      <c r="D1987" s="53">
        <v>15.5</v>
      </c>
      <c r="E1987" s="53">
        <v>12.9</v>
      </c>
      <c r="F1987" s="53">
        <v>0</v>
      </c>
      <c r="G1987" s="53">
        <v>14.7</v>
      </c>
      <c r="H1987" s="53">
        <v>0</v>
      </c>
      <c r="I1987" s="53">
        <v>1.7</v>
      </c>
      <c r="J1987" s="53" t="s">
        <v>149</v>
      </c>
      <c r="K1987" s="53">
        <v>2</v>
      </c>
      <c r="L1987" s="53" t="s">
        <v>149</v>
      </c>
      <c r="M1987" s="54">
        <v>0.74685185185185177</v>
      </c>
      <c r="N1987" s="53">
        <v>3.5</v>
      </c>
      <c r="O1987" s="53" t="s">
        <v>149</v>
      </c>
      <c r="P1987" s="54">
        <v>0.7456828703703704</v>
      </c>
      <c r="Q1987" s="53">
        <v>1.2</v>
      </c>
      <c r="R1987" s="53" t="s">
        <v>147</v>
      </c>
      <c r="S1987" s="53">
        <v>0.7</v>
      </c>
      <c r="T1987" s="53">
        <v>98.7</v>
      </c>
      <c r="U1987" s="53">
        <v>0</v>
      </c>
      <c r="V1987" s="53">
        <v>83</v>
      </c>
      <c r="W1987" s="53">
        <v>0</v>
      </c>
      <c r="X1987" s="53">
        <v>0.79500000000000004</v>
      </c>
      <c r="Y1987" s="53">
        <v>17.329999999999998</v>
      </c>
      <c r="Z1987" s="11">
        <f t="shared" si="5210"/>
        <v>0</v>
      </c>
      <c r="AA1987" s="11">
        <f t="shared" si="5211"/>
        <v>0</v>
      </c>
      <c r="AB1987" s="53">
        <f t="shared" si="5212"/>
        <v>0.36798239349816431</v>
      </c>
      <c r="AC1987" s="63" t="s">
        <v>204</v>
      </c>
      <c r="AE1987" s="11">
        <f t="shared" ref="AE1987" si="5357">SUM(F1987:F1992)</f>
        <v>0.5</v>
      </c>
      <c r="AF1987" s="11">
        <f t="shared" ref="AF1987" si="5358">AVERAGE(AB1987:AB1992)</f>
        <v>0.36634799405737278</v>
      </c>
      <c r="AG1987" s="11">
        <f t="shared" ref="AG1987" si="5359">AVERAGE(G1987:G1992)</f>
        <v>14.516666666666666</v>
      </c>
      <c r="AH1987" s="11" t="e">
        <f t="shared" ref="AH1987" si="5360">AVERAGE(AC1987:AC1992)</f>
        <v>#DIV/0!</v>
      </c>
      <c r="AI1987" s="11">
        <f t="shared" ref="AI1987" si="5361">AVERAGE(T1987:T1992)</f>
        <v>97.583333333333329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431</v>
      </c>
      <c r="AM1987" s="17">
        <f t="shared" ref="AM1987" si="5365">AVERAGE(W1987:W1992)</f>
        <v>0</v>
      </c>
      <c r="AN1987" s="11">
        <f t="shared" ref="AN1987" si="5366">AVERAGE(I1987:I1992)</f>
        <v>1.9666666666666668</v>
      </c>
      <c r="AO1987" s="11">
        <f t="shared" ref="AO1987" si="5367">MAX(K1987:K1992)</f>
        <v>2.4</v>
      </c>
      <c r="AP1987" s="13" t="str">
        <f t="shared" ref="AP1987" ca="1" si="5368">INDIRECT(ADDRESS(MATCH(AO1987,K1987:K1992,0)+A1987-1,12))</f>
        <v>NNE</v>
      </c>
      <c r="AQ1987" s="13">
        <f t="shared" ref="AQ1987" ca="1" si="5369">INDIRECT(ADDRESS(MATCH(AO1987,K1987:K1992,0)+A1987-1,13))</f>
        <v>0.76710648148148142</v>
      </c>
      <c r="AR1987" s="11">
        <f t="shared" ref="AR1987" si="5370">MAX(N1987:N1992)</f>
        <v>4.5999999999999996</v>
      </c>
      <c r="AS1987" s="13" t="str">
        <f t="shared" ref="AS1987" ca="1" si="5371">INDIRECT(ADDRESS(MATCH(AR1987,N1987:N1992,0)+A1987-1,15))</f>
        <v>N</v>
      </c>
      <c r="AT1987" s="13">
        <f t="shared" ref="AT1987" ca="1" si="5372">INDIRECT(ADDRESS(MATCH(AR1987,N1987:N1992,0)+A1987-1,16))</f>
        <v>0.763738425925926</v>
      </c>
    </row>
    <row r="1988" spans="1:46">
      <c r="A1988" s="11">
        <v>1988</v>
      </c>
      <c r="B1988" s="57">
        <v>44940</v>
      </c>
      <c r="C1988" s="54">
        <v>0.75694444444444453</v>
      </c>
      <c r="D1988" s="53">
        <v>15.3</v>
      </c>
      <c r="E1988" s="53">
        <v>12.9</v>
      </c>
      <c r="F1988" s="53">
        <v>0.5</v>
      </c>
      <c r="G1988" s="53">
        <v>14.6</v>
      </c>
      <c r="H1988" s="53">
        <v>0</v>
      </c>
      <c r="I1988" s="53">
        <v>2</v>
      </c>
      <c r="J1988" s="53" t="s">
        <v>149</v>
      </c>
      <c r="K1988" s="53">
        <v>2</v>
      </c>
      <c r="L1988" s="53" t="s">
        <v>149</v>
      </c>
      <c r="M1988" s="54">
        <v>0.75694444444444453</v>
      </c>
      <c r="N1988" s="53">
        <v>4</v>
      </c>
      <c r="O1988" s="53" t="s">
        <v>149</v>
      </c>
      <c r="P1988" s="54">
        <v>0.75084490740740739</v>
      </c>
      <c r="Q1988" s="53">
        <v>2.9</v>
      </c>
      <c r="R1988" s="53" t="s">
        <v>147</v>
      </c>
      <c r="S1988" s="53">
        <v>0.6</v>
      </c>
      <c r="T1988" s="53">
        <v>98</v>
      </c>
      <c r="U1988" s="53">
        <v>0</v>
      </c>
      <c r="V1988" s="53">
        <v>76</v>
      </c>
      <c r="W1988" s="53">
        <v>0</v>
      </c>
      <c r="X1988" s="53">
        <v>0.79400000000000004</v>
      </c>
      <c r="Y1988" s="53">
        <v>17.309999999999999</v>
      </c>
      <c r="Z1988" s="11">
        <f t="shared" si="5210"/>
        <v>0</v>
      </c>
      <c r="AA1988" s="11">
        <f t="shared" si="5211"/>
        <v>0</v>
      </c>
      <c r="AB1988" s="53">
        <f t="shared" si="5212"/>
        <v>0.36728046560638639</v>
      </c>
      <c r="AC1988" s="63" t="s">
        <v>204</v>
      </c>
    </row>
    <row r="1989" spans="1:46">
      <c r="A1989" s="11">
        <v>1989</v>
      </c>
      <c r="B1989" s="57">
        <v>44940</v>
      </c>
      <c r="C1989" s="54">
        <v>0.76388888888888884</v>
      </c>
      <c r="D1989" s="53">
        <v>15.2</v>
      </c>
      <c r="E1989" s="53">
        <v>12.9</v>
      </c>
      <c r="F1989" s="53">
        <v>0</v>
      </c>
      <c r="G1989" s="53">
        <v>14.6</v>
      </c>
      <c r="H1989" s="53">
        <v>0</v>
      </c>
      <c r="I1989" s="53">
        <v>2.2999999999999998</v>
      </c>
      <c r="J1989" s="53" t="s">
        <v>149</v>
      </c>
      <c r="K1989" s="53">
        <v>2.2999999999999998</v>
      </c>
      <c r="L1989" s="53" t="s">
        <v>149</v>
      </c>
      <c r="M1989" s="54">
        <v>0.76387731481481491</v>
      </c>
      <c r="N1989" s="53">
        <v>4.5999999999999996</v>
      </c>
      <c r="O1989" s="53" t="s">
        <v>162</v>
      </c>
      <c r="P1989" s="54">
        <v>0.763738425925926</v>
      </c>
      <c r="Q1989" s="53">
        <v>2.9</v>
      </c>
      <c r="R1989" s="53" t="s">
        <v>149</v>
      </c>
      <c r="S1989" s="53">
        <v>0.7</v>
      </c>
      <c r="T1989" s="53">
        <v>97.3</v>
      </c>
      <c r="U1989" s="53">
        <v>0</v>
      </c>
      <c r="V1989" s="53">
        <v>70</v>
      </c>
      <c r="W1989" s="53">
        <v>0</v>
      </c>
      <c r="X1989" s="53">
        <v>0.79300000000000004</v>
      </c>
      <c r="Y1989" s="53">
        <v>17.309999999999999</v>
      </c>
      <c r="Z1989" s="11">
        <f t="shared" si="5210"/>
        <v>0</v>
      </c>
      <c r="AA1989" s="11">
        <f t="shared" si="5211"/>
        <v>0</v>
      </c>
      <c r="AB1989" s="53">
        <f t="shared" si="5212"/>
        <v>0.36657983476907541</v>
      </c>
      <c r="AC1989" s="63" t="s">
        <v>204</v>
      </c>
    </row>
    <row r="1990" spans="1:46">
      <c r="A1990" s="11">
        <v>1990</v>
      </c>
      <c r="B1990" s="57">
        <v>44940</v>
      </c>
      <c r="C1990" s="54">
        <v>0.77083333333333337</v>
      </c>
      <c r="D1990" s="53">
        <v>15.1</v>
      </c>
      <c r="E1990" s="53">
        <v>12.9</v>
      </c>
      <c r="F1990" s="53">
        <v>0</v>
      </c>
      <c r="G1990" s="53">
        <v>14.5</v>
      </c>
      <c r="H1990" s="53">
        <v>0</v>
      </c>
      <c r="I1990" s="53">
        <v>2</v>
      </c>
      <c r="J1990" s="53" t="s">
        <v>149</v>
      </c>
      <c r="K1990" s="53">
        <v>2.4</v>
      </c>
      <c r="L1990" s="53" t="s">
        <v>149</v>
      </c>
      <c r="M1990" s="54">
        <v>0.76710648148148142</v>
      </c>
      <c r="N1990" s="53">
        <v>3.9</v>
      </c>
      <c r="O1990" s="53" t="s">
        <v>147</v>
      </c>
      <c r="P1990" s="54">
        <v>0.76872685185185186</v>
      </c>
      <c r="Q1990" s="53">
        <v>1.7</v>
      </c>
      <c r="R1990" s="53" t="s">
        <v>149</v>
      </c>
      <c r="S1990" s="53">
        <v>0.6</v>
      </c>
      <c r="T1990" s="53">
        <v>96.8</v>
      </c>
      <c r="U1990" s="53">
        <v>1</v>
      </c>
      <c r="V1990" s="53">
        <v>64</v>
      </c>
      <c r="W1990" s="53">
        <v>0</v>
      </c>
      <c r="X1990" s="53">
        <v>0.79200000000000004</v>
      </c>
      <c r="Y1990" s="53">
        <v>17.32</v>
      </c>
      <c r="Z1990" s="11">
        <f t="shared" si="5210"/>
        <v>0</v>
      </c>
      <c r="AA1990" s="11">
        <f t="shared" si="5211"/>
        <v>0</v>
      </c>
      <c r="AB1990" s="53">
        <f t="shared" si="5212"/>
        <v>0.36588048325745537</v>
      </c>
      <c r="AC1990" s="63" t="s">
        <v>204</v>
      </c>
    </row>
    <row r="1991" spans="1:46">
      <c r="A1991" s="11">
        <v>1991</v>
      </c>
      <c r="B1991" s="57">
        <v>44940</v>
      </c>
      <c r="C1991" s="54">
        <v>0.77777777777777779</v>
      </c>
      <c r="D1991" s="53">
        <v>15</v>
      </c>
      <c r="E1991" s="53">
        <v>12.9</v>
      </c>
      <c r="F1991" s="53">
        <v>0</v>
      </c>
      <c r="G1991" s="53">
        <v>14.4</v>
      </c>
      <c r="H1991" s="53">
        <v>0</v>
      </c>
      <c r="I1991" s="53">
        <v>1.8</v>
      </c>
      <c r="J1991" s="53" t="s">
        <v>149</v>
      </c>
      <c r="K1991" s="53">
        <v>2</v>
      </c>
      <c r="L1991" s="53" t="s">
        <v>149</v>
      </c>
      <c r="M1991" s="54">
        <v>0.77084490740740741</v>
      </c>
      <c r="N1991" s="53">
        <v>4.0999999999999996</v>
      </c>
      <c r="O1991" s="53" t="s">
        <v>162</v>
      </c>
      <c r="P1991" s="54">
        <v>0.77366898148148155</v>
      </c>
      <c r="Q1991" s="53">
        <v>2.8</v>
      </c>
      <c r="R1991" s="53" t="s">
        <v>147</v>
      </c>
      <c r="S1991" s="53">
        <v>0.6</v>
      </c>
      <c r="T1991" s="53">
        <v>97</v>
      </c>
      <c r="U1991" s="53">
        <v>0</v>
      </c>
      <c r="V1991" s="53">
        <v>66</v>
      </c>
      <c r="W1991" s="53">
        <v>0</v>
      </c>
      <c r="X1991" s="53">
        <v>0.79100000000000004</v>
      </c>
      <c r="Y1991" s="53">
        <v>17.29</v>
      </c>
      <c r="Z1991" s="11">
        <f t="shared" si="5210"/>
        <v>0</v>
      </c>
      <c r="AA1991" s="11">
        <f t="shared" si="5211"/>
        <v>0</v>
      </c>
      <c r="AB1991" s="53">
        <f t="shared" si="5212"/>
        <v>0.36518239360657767</v>
      </c>
      <c r="AC1991" s="63" t="s">
        <v>204</v>
      </c>
    </row>
    <row r="1992" spans="1:46">
      <c r="A1992" s="11">
        <v>1992</v>
      </c>
      <c r="B1992" s="57">
        <v>44940</v>
      </c>
      <c r="C1992" s="54">
        <v>0.78472222222222221</v>
      </c>
      <c r="D1992" s="53">
        <v>14.9</v>
      </c>
      <c r="E1992" s="53">
        <v>12.9</v>
      </c>
      <c r="F1992" s="53">
        <v>0</v>
      </c>
      <c r="G1992" s="53">
        <v>14.3</v>
      </c>
      <c r="H1992" s="53">
        <v>0</v>
      </c>
      <c r="I1992" s="53">
        <v>2</v>
      </c>
      <c r="J1992" s="53" t="s">
        <v>147</v>
      </c>
      <c r="K1992" s="53">
        <v>2</v>
      </c>
      <c r="L1992" s="53" t="s">
        <v>149</v>
      </c>
      <c r="M1992" s="54">
        <v>0.78269675925925919</v>
      </c>
      <c r="N1992" s="53">
        <v>3.9</v>
      </c>
      <c r="O1992" s="53" t="s">
        <v>162</v>
      </c>
      <c r="P1992" s="54">
        <v>0.78017361111111105</v>
      </c>
      <c r="Q1992" s="53">
        <v>1.3</v>
      </c>
      <c r="R1992" s="53" t="s">
        <v>148</v>
      </c>
      <c r="S1992" s="53">
        <v>0.7</v>
      </c>
      <c r="T1992" s="53">
        <v>97.7</v>
      </c>
      <c r="U1992" s="53">
        <v>0</v>
      </c>
      <c r="V1992" s="53">
        <v>72</v>
      </c>
      <c r="W1992" s="53">
        <v>0</v>
      </c>
      <c r="X1992" s="53">
        <v>0.79100000000000004</v>
      </c>
      <c r="Y1992" s="53">
        <v>17.28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0.36518239360657767</v>
      </c>
      <c r="AC1992" s="63" t="s">
        <v>204</v>
      </c>
    </row>
    <row r="1993" spans="1:46">
      <c r="A1993" s="11">
        <v>1993</v>
      </c>
      <c r="B1993" s="57">
        <v>44940</v>
      </c>
      <c r="C1993" s="54">
        <v>0.79166666666666663</v>
      </c>
      <c r="D1993" s="53">
        <v>14.8</v>
      </c>
      <c r="E1993" s="53">
        <v>12.9</v>
      </c>
      <c r="F1993" s="53">
        <v>0</v>
      </c>
      <c r="G1993" s="53">
        <v>14.2</v>
      </c>
      <c r="H1993" s="53">
        <v>0</v>
      </c>
      <c r="I1993" s="53">
        <v>1</v>
      </c>
      <c r="J1993" s="53" t="s">
        <v>148</v>
      </c>
      <c r="K1993" s="53">
        <v>2</v>
      </c>
      <c r="L1993" s="53" t="s">
        <v>147</v>
      </c>
      <c r="M1993" s="54">
        <v>0.78473379629629625</v>
      </c>
      <c r="N1993" s="53">
        <v>2.2999999999999998</v>
      </c>
      <c r="O1993" s="53" t="s">
        <v>147</v>
      </c>
      <c r="P1993" s="54">
        <v>0.78599537037037026</v>
      </c>
      <c r="Q1993" s="53">
        <v>0.2</v>
      </c>
      <c r="R1993" s="53" t="s">
        <v>162</v>
      </c>
      <c r="S1993" s="53">
        <v>0.5</v>
      </c>
      <c r="T1993" s="53">
        <v>97.6</v>
      </c>
      <c r="U1993" s="53">
        <v>0</v>
      </c>
      <c r="V1993" s="53">
        <v>82</v>
      </c>
      <c r="W1993" s="53">
        <v>0</v>
      </c>
      <c r="X1993" s="53">
        <v>0.79</v>
      </c>
      <c r="Y1993" s="53">
        <v>17.309999999999999</v>
      </c>
      <c r="Z1993" s="11">
        <f t="shared" si="5373"/>
        <v>0</v>
      </c>
      <c r="AA1993" s="11">
        <f t="shared" si="5374"/>
        <v>0</v>
      </c>
      <c r="AB1993" s="53">
        <f t="shared" si="5375"/>
        <v>0.36448554861333782</v>
      </c>
      <c r="AC1993" s="63" t="s">
        <v>204</v>
      </c>
      <c r="AE1993" s="11">
        <f t="shared" ref="AE1993" si="5376">SUM(F1993:F1998)</f>
        <v>0</v>
      </c>
      <c r="AF1993" s="11">
        <f t="shared" ref="AF1993" si="5377">AVERAGE(AB1993:AB1998)</f>
        <v>0.36413794181210263</v>
      </c>
      <c r="AG1993" s="11">
        <f t="shared" ref="AG1993" si="5378">AVERAGE(G1993:G1998)</f>
        <v>13.916666666666666</v>
      </c>
      <c r="AH1993" s="11" t="e">
        <f t="shared" ref="AH1993" si="5379">AVERAGE(AC1993:AC1998)</f>
        <v>#DIV/0!</v>
      </c>
      <c r="AI1993" s="11">
        <f t="shared" ref="AI1993" si="5380">AVERAGE(T1993:T1998)</f>
        <v>97.75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415</v>
      </c>
      <c r="AM1993" s="17">
        <f t="shared" ref="AM1993" si="5384">AVERAGE(W1993:W1998)</f>
        <v>0</v>
      </c>
      <c r="AN1993" s="11">
        <f t="shared" ref="AN1993" si="5385">AVERAGE(I1993:I1998)</f>
        <v>1.6333333333333335</v>
      </c>
      <c r="AO1993" s="11">
        <f t="shared" ref="AO1993" si="5386">MAX(K1993:K1998)</f>
        <v>2.6</v>
      </c>
      <c r="AP1993" s="13" t="str">
        <f t="shared" ref="AP1993" ca="1" si="5387">INDIRECT(ADDRESS(MATCH(AO1993,K1993:K1998,0)+A1993-1,12))</f>
        <v>NNE</v>
      </c>
      <c r="AQ1993" s="13">
        <f t="shared" ref="AQ1993" ca="1" si="5388">INDIRECT(ADDRESS(MATCH(AO1993,K1993:K1998,0)+A1993-1,13))</f>
        <v>0.82243055555555555</v>
      </c>
      <c r="AR1993" s="11">
        <f t="shared" ref="AR1993" si="5389">MAX(N1993:N1998)</f>
        <v>5</v>
      </c>
      <c r="AS1993" s="13" t="str">
        <f t="shared" ref="AS1993" ca="1" si="5390">INDIRECT(ADDRESS(MATCH(AR1993,N1993:N1998,0)+A1993-1,15))</f>
        <v>NNE</v>
      </c>
      <c r="AT1993" s="13">
        <f t="shared" ref="AT1993" ca="1" si="5391">INDIRECT(ADDRESS(MATCH(AR1993,N1993:N1998,0)+A1993-1,16))</f>
        <v>0.81733796296296291</v>
      </c>
    </row>
    <row r="1994" spans="1:46">
      <c r="A1994" s="11">
        <v>1994</v>
      </c>
      <c r="B1994" s="57">
        <v>44940</v>
      </c>
      <c r="C1994" s="54">
        <v>0.79861111111111116</v>
      </c>
      <c r="D1994" s="53">
        <v>14.7</v>
      </c>
      <c r="E1994" s="53">
        <v>12.9</v>
      </c>
      <c r="F1994" s="53">
        <v>0</v>
      </c>
      <c r="G1994" s="53">
        <v>14</v>
      </c>
      <c r="H1994" s="53">
        <v>0</v>
      </c>
      <c r="I1994" s="53">
        <v>1.5</v>
      </c>
      <c r="J1994" s="53" t="s">
        <v>149</v>
      </c>
      <c r="K1994" s="53">
        <v>1.5</v>
      </c>
      <c r="L1994" s="53" t="s">
        <v>149</v>
      </c>
      <c r="M1994" s="54">
        <v>0.79861111111111116</v>
      </c>
      <c r="N1994" s="53">
        <v>3.7</v>
      </c>
      <c r="O1994" s="53" t="s">
        <v>149</v>
      </c>
      <c r="P1994" s="54">
        <v>0.7947453703703703</v>
      </c>
      <c r="Q1994" s="53">
        <v>2.6</v>
      </c>
      <c r="R1994" s="53" t="s">
        <v>147</v>
      </c>
      <c r="S1994" s="53">
        <v>0.6</v>
      </c>
      <c r="T1994" s="53">
        <v>98.5</v>
      </c>
      <c r="U1994" s="53">
        <v>0</v>
      </c>
      <c r="V1994" s="53">
        <v>58</v>
      </c>
      <c r="W1994" s="53">
        <v>0</v>
      </c>
      <c r="X1994" s="53">
        <v>0.79</v>
      </c>
      <c r="Y1994" s="53">
        <v>17.3</v>
      </c>
      <c r="Z1994" s="11">
        <f t="shared" si="5373"/>
        <v>0</v>
      </c>
      <c r="AA1994" s="11">
        <f t="shared" si="5374"/>
        <v>0</v>
      </c>
      <c r="AB1994" s="53">
        <f t="shared" si="5375"/>
        <v>0.36448554861333782</v>
      </c>
      <c r="AC1994" s="63" t="s">
        <v>204</v>
      </c>
    </row>
    <row r="1995" spans="1:46">
      <c r="A1995" s="11">
        <v>1995</v>
      </c>
      <c r="B1995" s="57">
        <v>44940</v>
      </c>
      <c r="C1995" s="54">
        <v>0.80555555555555547</v>
      </c>
      <c r="D1995" s="53">
        <v>14.6</v>
      </c>
      <c r="E1995" s="53">
        <v>12.9</v>
      </c>
      <c r="F1995" s="53">
        <v>0</v>
      </c>
      <c r="G1995" s="53">
        <v>13.9</v>
      </c>
      <c r="H1995" s="53">
        <v>0</v>
      </c>
      <c r="I1995" s="53">
        <v>1.7</v>
      </c>
      <c r="J1995" s="53" t="s">
        <v>147</v>
      </c>
      <c r="K1995" s="53">
        <v>1.8</v>
      </c>
      <c r="L1995" s="53" t="s">
        <v>147</v>
      </c>
      <c r="M1995" s="54">
        <v>0.80055555555555558</v>
      </c>
      <c r="N1995" s="53">
        <v>3.6</v>
      </c>
      <c r="O1995" s="53" t="s">
        <v>162</v>
      </c>
      <c r="P1995" s="54">
        <v>0.80462962962962958</v>
      </c>
      <c r="Q1995" s="53">
        <v>0.9</v>
      </c>
      <c r="R1995" s="53" t="s">
        <v>149</v>
      </c>
      <c r="S1995" s="53">
        <v>0.7</v>
      </c>
      <c r="T1995" s="53">
        <v>98.3</v>
      </c>
      <c r="U1995" s="53">
        <v>0</v>
      </c>
      <c r="V1995" s="53">
        <v>75</v>
      </c>
      <c r="W1995" s="53">
        <v>0</v>
      </c>
      <c r="X1995" s="53">
        <v>0.79</v>
      </c>
      <c r="Y1995" s="53">
        <v>17.309999999999999</v>
      </c>
      <c r="Z1995" s="11">
        <f t="shared" si="5373"/>
        <v>0</v>
      </c>
      <c r="AA1995" s="11">
        <f t="shared" si="5374"/>
        <v>0</v>
      </c>
      <c r="AB1995" s="53">
        <f t="shared" si="5375"/>
        <v>0.36448554861333782</v>
      </c>
      <c r="AC1995" s="63" t="s">
        <v>204</v>
      </c>
    </row>
    <row r="1996" spans="1:46">
      <c r="A1996" s="11">
        <v>1996</v>
      </c>
      <c r="B1996" s="57">
        <v>44940</v>
      </c>
      <c r="C1996" s="54">
        <v>0.8125</v>
      </c>
      <c r="D1996" s="53">
        <v>14.6</v>
      </c>
      <c r="E1996" s="53">
        <v>12.9</v>
      </c>
      <c r="F1996" s="53">
        <v>0</v>
      </c>
      <c r="G1996" s="53">
        <v>13.9</v>
      </c>
      <c r="H1996" s="53">
        <v>0</v>
      </c>
      <c r="I1996" s="53">
        <v>0.9</v>
      </c>
      <c r="J1996" s="53" t="s">
        <v>147</v>
      </c>
      <c r="K1996" s="53">
        <v>1.7</v>
      </c>
      <c r="L1996" s="53" t="s">
        <v>147</v>
      </c>
      <c r="M1996" s="54">
        <v>0.80556712962962962</v>
      </c>
      <c r="N1996" s="53">
        <v>2.9</v>
      </c>
      <c r="O1996" s="53" t="s">
        <v>152</v>
      </c>
      <c r="P1996" s="54">
        <v>0.80590277777777775</v>
      </c>
      <c r="Q1996" s="53">
        <v>0.8</v>
      </c>
      <c r="R1996" s="53" t="s">
        <v>148</v>
      </c>
      <c r="S1996" s="53">
        <v>0.6</v>
      </c>
      <c r="T1996" s="53">
        <v>98</v>
      </c>
      <c r="U1996" s="53">
        <v>0</v>
      </c>
      <c r="V1996" s="53">
        <v>69</v>
      </c>
      <c r="W1996" s="53">
        <v>0</v>
      </c>
      <c r="X1996" s="53">
        <v>0.79</v>
      </c>
      <c r="Y1996" s="53">
        <v>17.29</v>
      </c>
      <c r="Z1996" s="11">
        <f t="shared" si="5373"/>
        <v>0</v>
      </c>
      <c r="AA1996" s="11">
        <f t="shared" si="5374"/>
        <v>0</v>
      </c>
      <c r="AB1996" s="53">
        <f t="shared" si="5375"/>
        <v>0.36448554861333782</v>
      </c>
      <c r="AC1996" s="63" t="s">
        <v>204</v>
      </c>
    </row>
    <row r="1997" spans="1:46">
      <c r="A1997" s="11">
        <v>1997</v>
      </c>
      <c r="B1997" s="57">
        <v>44940</v>
      </c>
      <c r="C1997" s="54">
        <v>0.81944444444444453</v>
      </c>
      <c r="D1997" s="53">
        <v>14.5</v>
      </c>
      <c r="E1997" s="53">
        <v>12.9</v>
      </c>
      <c r="F1997" s="53">
        <v>0</v>
      </c>
      <c r="G1997" s="53">
        <v>13.8</v>
      </c>
      <c r="H1997" s="53">
        <v>0</v>
      </c>
      <c r="I1997" s="53">
        <v>2.2999999999999998</v>
      </c>
      <c r="J1997" s="53" t="s">
        <v>149</v>
      </c>
      <c r="K1997" s="53">
        <v>2.2999999999999998</v>
      </c>
      <c r="L1997" s="53" t="s">
        <v>149</v>
      </c>
      <c r="M1997" s="54">
        <v>0.81944444444444453</v>
      </c>
      <c r="N1997" s="53">
        <v>5</v>
      </c>
      <c r="O1997" s="53" t="s">
        <v>149</v>
      </c>
      <c r="P1997" s="54">
        <v>0.81733796296296291</v>
      </c>
      <c r="Q1997" s="53">
        <v>3.2</v>
      </c>
      <c r="R1997" s="53" t="s">
        <v>149</v>
      </c>
      <c r="S1997" s="53">
        <v>0.8</v>
      </c>
      <c r="T1997" s="53">
        <v>97.1</v>
      </c>
      <c r="U1997" s="53">
        <v>0</v>
      </c>
      <c r="V1997" s="53">
        <v>68</v>
      </c>
      <c r="W1997" s="53">
        <v>0</v>
      </c>
      <c r="X1997" s="53">
        <v>0.78900000000000003</v>
      </c>
      <c r="Y1997" s="53">
        <v>17.28</v>
      </c>
      <c r="Z1997" s="11">
        <f t="shared" si="5373"/>
        <v>0</v>
      </c>
      <c r="AA1997" s="11">
        <f t="shared" si="5374"/>
        <v>0</v>
      </c>
      <c r="AB1997" s="53">
        <f t="shared" si="5375"/>
        <v>0.36378993133450654</v>
      </c>
      <c r="AC1997" s="63" t="s">
        <v>204</v>
      </c>
    </row>
    <row r="1998" spans="1:46">
      <c r="A1998" s="11">
        <v>1998</v>
      </c>
      <c r="B1998" s="57">
        <v>44940</v>
      </c>
      <c r="C1998" s="54">
        <v>0.82638888888888884</v>
      </c>
      <c r="D1998" s="53">
        <v>14.4</v>
      </c>
      <c r="E1998" s="53">
        <v>12.9</v>
      </c>
      <c r="F1998" s="53">
        <v>0</v>
      </c>
      <c r="G1998" s="53">
        <v>13.7</v>
      </c>
      <c r="H1998" s="53">
        <v>0</v>
      </c>
      <c r="I1998" s="53">
        <v>2.4</v>
      </c>
      <c r="J1998" s="53" t="s">
        <v>149</v>
      </c>
      <c r="K1998" s="53">
        <v>2.6</v>
      </c>
      <c r="L1998" s="53" t="s">
        <v>149</v>
      </c>
      <c r="M1998" s="54">
        <v>0.82243055555555555</v>
      </c>
      <c r="N1998" s="53">
        <v>4.7</v>
      </c>
      <c r="O1998" s="53" t="s">
        <v>162</v>
      </c>
      <c r="P1998" s="54">
        <v>0.82614583333333336</v>
      </c>
      <c r="Q1998" s="53">
        <v>2</v>
      </c>
      <c r="R1998" s="53" t="s">
        <v>147</v>
      </c>
      <c r="S1998" s="53">
        <v>0.7</v>
      </c>
      <c r="T1998" s="53">
        <v>97</v>
      </c>
      <c r="U1998" s="53">
        <v>1</v>
      </c>
      <c r="V1998" s="53">
        <v>63</v>
      </c>
      <c r="W1998" s="53">
        <v>0</v>
      </c>
      <c r="X1998" s="53">
        <v>0.78800000000000003</v>
      </c>
      <c r="Y1998" s="53">
        <v>17.27</v>
      </c>
      <c r="Z1998" s="11">
        <f t="shared" si="5373"/>
        <v>0</v>
      </c>
      <c r="AA1998" s="11">
        <f t="shared" si="5374"/>
        <v>0</v>
      </c>
      <c r="AB1998" s="53">
        <f t="shared" si="5375"/>
        <v>0.36309552508475762</v>
      </c>
      <c r="AC1998" s="63" t="s">
        <v>204</v>
      </c>
    </row>
    <row r="1999" spans="1:46">
      <c r="A1999" s="11">
        <v>1999</v>
      </c>
      <c r="B1999" s="57">
        <v>44940</v>
      </c>
      <c r="C1999" s="54">
        <v>0.83333333333333337</v>
      </c>
      <c r="D1999" s="53">
        <v>14.3</v>
      </c>
      <c r="E1999" s="53">
        <v>12.9</v>
      </c>
      <c r="F1999" s="53">
        <v>0</v>
      </c>
      <c r="G1999" s="53">
        <v>13.6</v>
      </c>
      <c r="H1999" s="53">
        <v>0</v>
      </c>
      <c r="I1999" s="53">
        <v>2.2000000000000002</v>
      </c>
      <c r="J1999" s="53" t="s">
        <v>147</v>
      </c>
      <c r="K1999" s="53">
        <v>2.4</v>
      </c>
      <c r="L1999" s="53" t="s">
        <v>149</v>
      </c>
      <c r="M1999" s="54">
        <v>0.82640046296296299</v>
      </c>
      <c r="N1999" s="53">
        <v>4.8</v>
      </c>
      <c r="O1999" s="53" t="s">
        <v>149</v>
      </c>
      <c r="P1999" s="54">
        <v>0.83065972222222229</v>
      </c>
      <c r="Q1999" s="53">
        <v>2.6</v>
      </c>
      <c r="R1999" s="53" t="s">
        <v>147</v>
      </c>
      <c r="S1999" s="53">
        <v>0.9</v>
      </c>
      <c r="T1999" s="53">
        <v>97.2</v>
      </c>
      <c r="U1999" s="53">
        <v>0</v>
      </c>
      <c r="V1999" s="53">
        <v>90</v>
      </c>
      <c r="W1999" s="53">
        <v>0</v>
      </c>
      <c r="X1999" s="53">
        <v>0.78800000000000003</v>
      </c>
      <c r="Y1999" s="53">
        <v>17.29</v>
      </c>
      <c r="Z1999" s="11">
        <f t="shared" si="5373"/>
        <v>0</v>
      </c>
      <c r="AA1999" s="11">
        <f t="shared" si="5374"/>
        <v>0</v>
      </c>
      <c r="AB1999" s="53">
        <f t="shared" si="5375"/>
        <v>0.36309552508475762</v>
      </c>
      <c r="AC1999" s="63" t="s">
        <v>204</v>
      </c>
      <c r="AE1999" s="11">
        <f t="shared" ref="AE1999" si="5392">SUM(F1999:F2004)</f>
        <v>0</v>
      </c>
      <c r="AF1999" s="11">
        <f t="shared" ref="AF1999" si="5393">AVERAGE(AB1999:AB2004)</f>
        <v>0.36113686667046813</v>
      </c>
      <c r="AG1999" s="11">
        <f t="shared" ref="AG1999" si="5394">AVERAGE(G1999:G2004)</f>
        <v>13.666666666666666</v>
      </c>
      <c r="AH1999" s="11" t="e">
        <f t="shared" ref="AH1999" si="5395">AVERAGE(AC1999:AC2004)</f>
        <v>#DIV/0!</v>
      </c>
      <c r="AI1999" s="11">
        <f t="shared" ref="AI1999" si="5396">AVERAGE(T1999:T2004)</f>
        <v>96.75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475</v>
      </c>
      <c r="AM1999" s="17">
        <f t="shared" ref="AM1999" si="5400">AVERAGE(W1999:W2004)</f>
        <v>0</v>
      </c>
      <c r="AN1999" s="11">
        <f t="shared" ref="AN1999" si="5401">AVERAGE(I1999:I2004)</f>
        <v>1.8499999999999999</v>
      </c>
      <c r="AO1999" s="11">
        <f t="shared" ref="AO1999" si="5402">MAX(K1999:K2004)</f>
        <v>2.6</v>
      </c>
      <c r="AP1999" s="13" t="str">
        <f t="shared" ref="AP1999" ca="1" si="5403">INDIRECT(ADDRESS(MATCH(AO1999,K1999:K2004,0)+A1999-1,12))</f>
        <v>NNE</v>
      </c>
      <c r="AQ1999" s="13">
        <f t="shared" ref="AQ1999" ca="1" si="5404">INDIRECT(ADDRESS(MATCH(AO1999,K1999:K2004,0)+A1999-1,13))</f>
        <v>0.85939814814814808</v>
      </c>
      <c r="AR1999" s="11">
        <f t="shared" ref="AR1999" si="5405">MAX(N1999:N2004)</f>
        <v>5.2</v>
      </c>
      <c r="AS1999" s="13" t="str">
        <f t="shared" ref="AS1999" ca="1" si="5406">INDIRECT(ADDRESS(MATCH(AR1999,N1999:N2004,0)+A1999-1,15))</f>
        <v>NNE</v>
      </c>
      <c r="AT1999" s="13">
        <f t="shared" ref="AT1999" ca="1" si="5407">INDIRECT(ADDRESS(MATCH(AR1999,N1999:N2004,0)+A1999-1,16))</f>
        <v>0.85155092592592585</v>
      </c>
    </row>
    <row r="2000" spans="1:46">
      <c r="A2000" s="11">
        <v>2000</v>
      </c>
      <c r="B2000" s="57">
        <v>44940</v>
      </c>
      <c r="C2000" s="54">
        <v>0.84027777777777779</v>
      </c>
      <c r="D2000" s="53">
        <v>14.2</v>
      </c>
      <c r="E2000" s="53">
        <v>12.9</v>
      </c>
      <c r="F2000" s="53">
        <v>0</v>
      </c>
      <c r="G2000" s="53">
        <v>13.7</v>
      </c>
      <c r="H2000" s="53">
        <v>0</v>
      </c>
      <c r="I2000" s="53">
        <v>1.2</v>
      </c>
      <c r="J2000" s="53" t="s">
        <v>147</v>
      </c>
      <c r="K2000" s="53">
        <v>2.4</v>
      </c>
      <c r="L2000" s="53" t="s">
        <v>147</v>
      </c>
      <c r="M2000" s="54">
        <v>0.83456018518518515</v>
      </c>
      <c r="N2000" s="53">
        <v>4.0999999999999996</v>
      </c>
      <c r="O2000" s="53" t="s">
        <v>147</v>
      </c>
      <c r="P2000" s="54">
        <v>0.83471064814814822</v>
      </c>
      <c r="Q2000" s="53">
        <v>0.5</v>
      </c>
      <c r="R2000" s="53" t="s">
        <v>151</v>
      </c>
      <c r="S2000" s="53">
        <v>0.8</v>
      </c>
      <c r="T2000" s="53">
        <v>97</v>
      </c>
      <c r="U2000" s="53">
        <v>0</v>
      </c>
      <c r="V2000" s="53">
        <v>78</v>
      </c>
      <c r="W2000" s="53">
        <v>0</v>
      </c>
      <c r="X2000" s="53">
        <v>0.78800000000000003</v>
      </c>
      <c r="Y2000" s="53">
        <v>17.260000000000002</v>
      </c>
      <c r="Z2000" s="11">
        <f t="shared" si="5373"/>
        <v>0</v>
      </c>
      <c r="AA2000" s="11">
        <f t="shared" si="5374"/>
        <v>0</v>
      </c>
      <c r="AB2000" s="53">
        <f t="shared" si="5375"/>
        <v>0.36309552508475762</v>
      </c>
      <c r="AC2000" s="63" t="s">
        <v>204</v>
      </c>
    </row>
    <row r="2001" spans="1:46">
      <c r="A2001" s="11">
        <v>2001</v>
      </c>
      <c r="B2001" s="57">
        <v>44940</v>
      </c>
      <c r="C2001" s="54">
        <v>0.84722222222222221</v>
      </c>
      <c r="D2001" s="53">
        <v>14.1</v>
      </c>
      <c r="E2001" s="53">
        <v>12.9</v>
      </c>
      <c r="F2001" s="53">
        <v>0</v>
      </c>
      <c r="G2001" s="53">
        <v>13.7</v>
      </c>
      <c r="H2001" s="53">
        <v>0</v>
      </c>
      <c r="I2001" s="53">
        <v>1.1000000000000001</v>
      </c>
      <c r="J2001" s="53" t="s">
        <v>147</v>
      </c>
      <c r="K2001" s="53">
        <v>1.2</v>
      </c>
      <c r="L2001" s="53" t="s">
        <v>147</v>
      </c>
      <c r="M2001" s="54">
        <v>0.84028935185185183</v>
      </c>
      <c r="N2001" s="53">
        <v>4</v>
      </c>
      <c r="O2001" s="53" t="s">
        <v>148</v>
      </c>
      <c r="P2001" s="54">
        <v>0.84500000000000008</v>
      </c>
      <c r="Q2001" s="53">
        <v>1</v>
      </c>
      <c r="R2001" s="53" t="s">
        <v>147</v>
      </c>
      <c r="S2001" s="53">
        <v>0.7</v>
      </c>
      <c r="T2001" s="53">
        <v>96.3</v>
      </c>
      <c r="U2001" s="53">
        <v>0</v>
      </c>
      <c r="V2001" s="53">
        <v>82</v>
      </c>
      <c r="W2001" s="53">
        <v>0</v>
      </c>
      <c r="X2001" s="53">
        <v>0.78400000000000003</v>
      </c>
      <c r="Y2001" s="53">
        <v>17.23</v>
      </c>
      <c r="Z2001" s="11">
        <f t="shared" si="5373"/>
        <v>0</v>
      </c>
      <c r="AA2001" s="11">
        <f t="shared" si="5374"/>
        <v>0</v>
      </c>
      <c r="AB2001" s="53">
        <f t="shared" si="5375"/>
        <v>0.36032968558698331</v>
      </c>
      <c r="AC2001" s="63" t="s">
        <v>204</v>
      </c>
    </row>
    <row r="2002" spans="1:46">
      <c r="A2002" s="11">
        <v>2002</v>
      </c>
      <c r="B2002" s="57">
        <v>44940</v>
      </c>
      <c r="C2002" s="54">
        <v>0.85416666666666663</v>
      </c>
      <c r="D2002" s="53">
        <v>14</v>
      </c>
      <c r="E2002" s="53">
        <v>12.8</v>
      </c>
      <c r="F2002" s="53">
        <v>0</v>
      </c>
      <c r="G2002" s="53">
        <v>13.7</v>
      </c>
      <c r="H2002" s="53">
        <v>0</v>
      </c>
      <c r="I2002" s="53">
        <v>2.1</v>
      </c>
      <c r="J2002" s="53" t="s">
        <v>149</v>
      </c>
      <c r="K2002" s="53">
        <v>2.1</v>
      </c>
      <c r="L2002" s="53" t="s">
        <v>149</v>
      </c>
      <c r="M2002" s="54">
        <v>0.85416666666666663</v>
      </c>
      <c r="N2002" s="53">
        <v>5.2</v>
      </c>
      <c r="O2002" s="53" t="s">
        <v>149</v>
      </c>
      <c r="P2002" s="54">
        <v>0.85155092592592585</v>
      </c>
      <c r="Q2002" s="53">
        <v>2.5</v>
      </c>
      <c r="R2002" s="53" t="s">
        <v>149</v>
      </c>
      <c r="S2002" s="53">
        <v>1</v>
      </c>
      <c r="T2002" s="53">
        <v>96.9</v>
      </c>
      <c r="U2002" s="53">
        <v>1</v>
      </c>
      <c r="V2002" s="53">
        <v>77</v>
      </c>
      <c r="W2002" s="53">
        <v>0</v>
      </c>
      <c r="X2002" s="53">
        <v>0.78400000000000003</v>
      </c>
      <c r="Y2002" s="53">
        <v>17.23</v>
      </c>
      <c r="Z2002" s="11">
        <f t="shared" si="5373"/>
        <v>0</v>
      </c>
      <c r="AA2002" s="11">
        <f t="shared" si="5374"/>
        <v>0</v>
      </c>
      <c r="AB2002" s="53">
        <f t="shared" si="5375"/>
        <v>0.36032968558698331</v>
      </c>
      <c r="AC2002" s="63" t="s">
        <v>204</v>
      </c>
    </row>
    <row r="2003" spans="1:46">
      <c r="A2003" s="11">
        <v>2003</v>
      </c>
      <c r="B2003" s="57">
        <v>44940</v>
      </c>
      <c r="C2003" s="54">
        <v>0.86111111111111116</v>
      </c>
      <c r="D2003" s="53">
        <v>14</v>
      </c>
      <c r="E2003" s="53">
        <v>12.8</v>
      </c>
      <c r="F2003" s="53">
        <v>0</v>
      </c>
      <c r="G2003" s="53">
        <v>13.6</v>
      </c>
      <c r="H2003" s="53">
        <v>0</v>
      </c>
      <c r="I2003" s="53">
        <v>2.5</v>
      </c>
      <c r="J2003" s="53" t="s">
        <v>149</v>
      </c>
      <c r="K2003" s="53">
        <v>2.6</v>
      </c>
      <c r="L2003" s="53" t="s">
        <v>149</v>
      </c>
      <c r="M2003" s="54">
        <v>0.85939814814814808</v>
      </c>
      <c r="N2003" s="53">
        <v>4.8</v>
      </c>
      <c r="O2003" s="53" t="s">
        <v>149</v>
      </c>
      <c r="P2003" s="54">
        <v>0.85883101851851851</v>
      </c>
      <c r="Q2003" s="53">
        <v>1.9</v>
      </c>
      <c r="R2003" s="53" t="s">
        <v>149</v>
      </c>
      <c r="S2003" s="53">
        <v>0.7</v>
      </c>
      <c r="T2003" s="53">
        <v>96.8</v>
      </c>
      <c r="U2003" s="53">
        <v>0</v>
      </c>
      <c r="V2003" s="53">
        <v>82</v>
      </c>
      <c r="W2003" s="53">
        <v>0</v>
      </c>
      <c r="X2003" s="53">
        <v>0.78400000000000003</v>
      </c>
      <c r="Y2003" s="53">
        <v>17.239999999999998</v>
      </c>
      <c r="Z2003" s="11">
        <f t="shared" si="5373"/>
        <v>0</v>
      </c>
      <c r="AA2003" s="11">
        <f t="shared" si="5374"/>
        <v>0</v>
      </c>
      <c r="AB2003" s="53">
        <f t="shared" si="5375"/>
        <v>0.36032968558698331</v>
      </c>
      <c r="AC2003" s="63" t="s">
        <v>204</v>
      </c>
    </row>
    <row r="2004" spans="1:46">
      <c r="A2004" s="11">
        <v>2004</v>
      </c>
      <c r="B2004" s="57">
        <v>44940</v>
      </c>
      <c r="C2004" s="54">
        <v>0.86805555555555547</v>
      </c>
      <c r="D2004" s="53">
        <v>14</v>
      </c>
      <c r="E2004" s="53">
        <v>12.8</v>
      </c>
      <c r="F2004" s="53">
        <v>0</v>
      </c>
      <c r="G2004" s="53">
        <v>13.7</v>
      </c>
      <c r="H2004" s="53">
        <v>0</v>
      </c>
      <c r="I2004" s="53">
        <v>2</v>
      </c>
      <c r="J2004" s="53" t="s">
        <v>149</v>
      </c>
      <c r="K2004" s="53">
        <v>2.6</v>
      </c>
      <c r="L2004" s="53" t="s">
        <v>149</v>
      </c>
      <c r="M2004" s="54">
        <v>0.86328703703703702</v>
      </c>
      <c r="N2004" s="53">
        <v>4.5</v>
      </c>
      <c r="O2004" s="53" t="s">
        <v>149</v>
      </c>
      <c r="P2004" s="54">
        <v>0.86780092592592595</v>
      </c>
      <c r="Q2004" s="53">
        <v>4.5</v>
      </c>
      <c r="R2004" s="53" t="s">
        <v>149</v>
      </c>
      <c r="S2004" s="53">
        <v>0.7</v>
      </c>
      <c r="T2004" s="53">
        <v>96.3</v>
      </c>
      <c r="U2004" s="53">
        <v>0</v>
      </c>
      <c r="V2004" s="53">
        <v>66</v>
      </c>
      <c r="W2004" s="53">
        <v>0</v>
      </c>
      <c r="X2004" s="53">
        <v>0.78300000000000003</v>
      </c>
      <c r="Y2004" s="53">
        <v>17.25</v>
      </c>
      <c r="Z2004" s="11">
        <f t="shared" si="5373"/>
        <v>0</v>
      </c>
      <c r="AA2004" s="11">
        <f t="shared" si="5374"/>
        <v>0</v>
      </c>
      <c r="AB2004" s="53">
        <f t="shared" si="5375"/>
        <v>0.35964109309234349</v>
      </c>
      <c r="AC2004" s="63" t="s">
        <v>204</v>
      </c>
    </row>
    <row r="2005" spans="1:46">
      <c r="A2005" s="11">
        <v>2005</v>
      </c>
      <c r="B2005" s="57">
        <v>44940</v>
      </c>
      <c r="C2005" s="54">
        <v>0.875</v>
      </c>
      <c r="D2005" s="53">
        <v>14</v>
      </c>
      <c r="E2005" s="53">
        <v>12.8</v>
      </c>
      <c r="F2005" s="53">
        <v>0</v>
      </c>
      <c r="G2005" s="53">
        <v>13.7</v>
      </c>
      <c r="H2005" s="53">
        <v>0</v>
      </c>
      <c r="I2005" s="53">
        <v>3.1</v>
      </c>
      <c r="J2005" s="53" t="s">
        <v>162</v>
      </c>
      <c r="K2005" s="53">
        <v>3.1</v>
      </c>
      <c r="L2005" s="53" t="s">
        <v>162</v>
      </c>
      <c r="M2005" s="54">
        <v>0.87496527777777777</v>
      </c>
      <c r="N2005" s="53">
        <v>5.7</v>
      </c>
      <c r="O2005" s="53" t="s">
        <v>162</v>
      </c>
      <c r="P2005" s="54">
        <v>0.8712847222222222</v>
      </c>
      <c r="Q2005" s="53">
        <v>2.6</v>
      </c>
      <c r="R2005" s="53" t="s">
        <v>162</v>
      </c>
      <c r="S2005" s="53">
        <v>0.8</v>
      </c>
      <c r="T2005" s="53">
        <v>96.6</v>
      </c>
      <c r="U2005" s="53">
        <v>0</v>
      </c>
      <c r="V2005" s="53">
        <v>81</v>
      </c>
      <c r="W2005" s="53">
        <v>0</v>
      </c>
      <c r="X2005" s="53">
        <v>0.78200000000000003</v>
      </c>
      <c r="Y2005" s="53">
        <v>17.23</v>
      </c>
      <c r="Z2005" s="11">
        <f t="shared" si="5373"/>
        <v>0</v>
      </c>
      <c r="AA2005" s="11">
        <f t="shared" si="5374"/>
        <v>0</v>
      </c>
      <c r="AB2005" s="53">
        <f t="shared" si="5375"/>
        <v>0.35895361682130655</v>
      </c>
      <c r="AC2005" s="63" t="s">
        <v>204</v>
      </c>
      <c r="AE2005" s="11">
        <f t="shared" ref="AE2005" si="5408">SUM(F2005:F2010)</f>
        <v>0</v>
      </c>
      <c r="AF2005" s="11">
        <f t="shared" ref="AF2005" si="5409">AVERAGE(AB2005:AB2010)</f>
        <v>0.35519847414746608</v>
      </c>
      <c r="AG2005" s="11">
        <f t="shared" ref="AG2005" si="5410">AVERAGE(G2005:G2010)</f>
        <v>13.766666666666666</v>
      </c>
      <c r="AH2005" s="11" t="e">
        <f t="shared" ref="AH2005" si="5411">AVERAGE(AC2005:AC2010)</f>
        <v>#DIV/0!</v>
      </c>
      <c r="AI2005" s="11">
        <f t="shared" ref="AI2005" si="5412">AVERAGE(T2005:T2010)</f>
        <v>95.183333333333337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432</v>
      </c>
      <c r="AM2005" s="17">
        <f t="shared" ref="AM2005" si="5416">AVERAGE(W2005:W2010)</f>
        <v>0</v>
      </c>
      <c r="AN2005" s="11">
        <f t="shared" ref="AN2005" si="5417">AVERAGE(I2005:I2010)</f>
        <v>1.95</v>
      </c>
      <c r="AO2005" s="11">
        <f t="shared" ref="AO2005" si="5418">MAX(K2005:K2010)</f>
        <v>3.1</v>
      </c>
      <c r="AP2005" s="13" t="str">
        <f t="shared" ref="AP2005" ca="1" si="5419">INDIRECT(ADDRESS(MATCH(AO2005,K2005:K2010,0)+A2005-1,12))</f>
        <v>N</v>
      </c>
      <c r="AQ2005" s="13">
        <f t="shared" ref="AQ2005" ca="1" si="5420">INDIRECT(ADDRESS(MATCH(AO2005,K2005:K2010,0)+A2005-1,13))</f>
        <v>0.87496527777777777</v>
      </c>
      <c r="AR2005" s="11">
        <f t="shared" ref="AR2005" si="5421">MAX(N2005:N2010)</f>
        <v>5.9</v>
      </c>
      <c r="AS2005" s="13" t="str">
        <f t="shared" ref="AS2005" ca="1" si="5422">INDIRECT(ADDRESS(MATCH(AR2005,N2005:N2010,0)+A2005-1,15))</f>
        <v>NNW</v>
      </c>
      <c r="AT2005" s="13">
        <f t="shared" ref="AT2005" ca="1" si="5423">INDIRECT(ADDRESS(MATCH(AR2005,N2005:N2010,0)+A2005-1,16))</f>
        <v>0.87625000000000008</v>
      </c>
    </row>
    <row r="2006" spans="1:46">
      <c r="A2006" s="11">
        <v>2006</v>
      </c>
      <c r="B2006" s="57">
        <v>44940</v>
      </c>
      <c r="C2006" s="54">
        <v>0.88194444444444453</v>
      </c>
      <c r="D2006" s="53">
        <v>14</v>
      </c>
      <c r="E2006" s="53">
        <v>12.9</v>
      </c>
      <c r="F2006" s="53">
        <v>0</v>
      </c>
      <c r="G2006" s="53">
        <v>13.7</v>
      </c>
      <c r="H2006" s="53">
        <v>0</v>
      </c>
      <c r="I2006" s="53">
        <v>2.6</v>
      </c>
      <c r="J2006" s="53" t="s">
        <v>162</v>
      </c>
      <c r="K2006" s="53">
        <v>3.1</v>
      </c>
      <c r="L2006" s="53" t="s">
        <v>162</v>
      </c>
      <c r="M2006" s="54">
        <v>0.87501157407407415</v>
      </c>
      <c r="N2006" s="53">
        <v>5.9</v>
      </c>
      <c r="O2006" s="53" t="s">
        <v>157</v>
      </c>
      <c r="P2006" s="54">
        <v>0.87625000000000008</v>
      </c>
      <c r="Q2006" s="53">
        <v>1.8</v>
      </c>
      <c r="R2006" s="53" t="s">
        <v>149</v>
      </c>
      <c r="S2006" s="53">
        <v>0.8</v>
      </c>
      <c r="T2006" s="53">
        <v>96.8</v>
      </c>
      <c r="U2006" s="53">
        <v>0</v>
      </c>
      <c r="V2006" s="53">
        <v>77</v>
      </c>
      <c r="W2006" s="53">
        <v>0</v>
      </c>
      <c r="X2006" s="53">
        <v>0.78100000000000003</v>
      </c>
      <c r="Y2006" s="53">
        <v>17.239999999999998</v>
      </c>
      <c r="Z2006" s="11">
        <f t="shared" si="5373"/>
        <v>0</v>
      </c>
      <c r="AA2006" s="11">
        <f t="shared" si="5374"/>
        <v>0</v>
      </c>
      <c r="AB2006" s="53">
        <f t="shared" si="5375"/>
        <v>0.35826724183924408</v>
      </c>
      <c r="AC2006" s="63" t="s">
        <v>204</v>
      </c>
    </row>
    <row r="2007" spans="1:46">
      <c r="A2007" s="11">
        <v>2007</v>
      </c>
      <c r="B2007" s="57">
        <v>44940</v>
      </c>
      <c r="C2007" s="54">
        <v>0.88888888888888884</v>
      </c>
      <c r="D2007" s="53">
        <v>14</v>
      </c>
      <c r="E2007" s="53">
        <v>12.8</v>
      </c>
      <c r="F2007" s="53">
        <v>0</v>
      </c>
      <c r="G2007" s="53">
        <v>13.7</v>
      </c>
      <c r="H2007" s="53">
        <v>0</v>
      </c>
      <c r="I2007" s="53">
        <v>2.2999999999999998</v>
      </c>
      <c r="J2007" s="53" t="s">
        <v>149</v>
      </c>
      <c r="K2007" s="53">
        <v>2.7</v>
      </c>
      <c r="L2007" s="53" t="s">
        <v>162</v>
      </c>
      <c r="M2007" s="54">
        <v>0.88276620370370373</v>
      </c>
      <c r="N2007" s="53">
        <v>4.3</v>
      </c>
      <c r="O2007" s="53" t="s">
        <v>162</v>
      </c>
      <c r="P2007" s="54">
        <v>0.88498842592592597</v>
      </c>
      <c r="Q2007" s="53">
        <v>2.2999999999999998</v>
      </c>
      <c r="R2007" s="53" t="s">
        <v>149</v>
      </c>
      <c r="S2007" s="53">
        <v>0.6</v>
      </c>
      <c r="T2007" s="53">
        <v>96.6</v>
      </c>
      <c r="U2007" s="53">
        <v>0</v>
      </c>
      <c r="V2007" s="53">
        <v>77</v>
      </c>
      <c r="W2007" s="53">
        <v>0</v>
      </c>
      <c r="X2007" s="53">
        <v>0.77500000000000002</v>
      </c>
      <c r="Y2007" s="53">
        <v>17.22</v>
      </c>
      <c r="Z2007" s="11">
        <f t="shared" si="5373"/>
        <v>0</v>
      </c>
      <c r="AA2007" s="11">
        <f t="shared" si="5374"/>
        <v>0</v>
      </c>
      <c r="AB2007" s="53">
        <f t="shared" si="5375"/>
        <v>0.35417131297290072</v>
      </c>
      <c r="AC2007" s="63" t="s">
        <v>204</v>
      </c>
    </row>
    <row r="2008" spans="1:46">
      <c r="A2008" s="11">
        <v>2008</v>
      </c>
      <c r="B2008" s="57">
        <v>44940</v>
      </c>
      <c r="C2008" s="54">
        <v>0.89583333333333337</v>
      </c>
      <c r="D2008" s="53">
        <v>14</v>
      </c>
      <c r="E2008" s="53">
        <v>12.8</v>
      </c>
      <c r="F2008" s="53">
        <v>0</v>
      </c>
      <c r="G2008" s="53">
        <v>13.8</v>
      </c>
      <c r="H2008" s="53">
        <v>0</v>
      </c>
      <c r="I2008" s="53">
        <v>1.6</v>
      </c>
      <c r="J2008" s="53" t="s">
        <v>147</v>
      </c>
      <c r="K2008" s="53">
        <v>2.4</v>
      </c>
      <c r="L2008" s="53" t="s">
        <v>149</v>
      </c>
      <c r="M2008" s="54">
        <v>0.88973379629629623</v>
      </c>
      <c r="N2008" s="53">
        <v>4</v>
      </c>
      <c r="O2008" s="53" t="s">
        <v>149</v>
      </c>
      <c r="P2008" s="54">
        <v>0.88952546296296298</v>
      </c>
      <c r="Q2008" s="53">
        <v>1.4</v>
      </c>
      <c r="R2008" s="53" t="s">
        <v>149</v>
      </c>
      <c r="S2008" s="53">
        <v>0.8</v>
      </c>
      <c r="T2008" s="53">
        <v>95</v>
      </c>
      <c r="U2008" s="53">
        <v>0</v>
      </c>
      <c r="V2008" s="53">
        <v>68</v>
      </c>
      <c r="W2008" s="53">
        <v>0</v>
      </c>
      <c r="X2008" s="53">
        <v>0.77400000000000002</v>
      </c>
      <c r="Y2008" s="53">
        <v>17.22</v>
      </c>
      <c r="Z2008" s="11">
        <f t="shared" si="5373"/>
        <v>0</v>
      </c>
      <c r="AA2008" s="11">
        <f t="shared" si="5374"/>
        <v>0</v>
      </c>
      <c r="AB2008" s="53">
        <f t="shared" si="5375"/>
        <v>0.35349224896186082</v>
      </c>
      <c r="AC2008" s="63" t="s">
        <v>204</v>
      </c>
    </row>
    <row r="2009" spans="1:46">
      <c r="A2009" s="11">
        <v>2009</v>
      </c>
      <c r="B2009" s="57">
        <v>44940</v>
      </c>
      <c r="C2009" s="54">
        <v>0.90277777777777779</v>
      </c>
      <c r="D2009" s="53">
        <v>14</v>
      </c>
      <c r="E2009" s="53">
        <v>12.8</v>
      </c>
      <c r="F2009" s="53">
        <v>0</v>
      </c>
      <c r="G2009" s="53">
        <v>13.8</v>
      </c>
      <c r="H2009" s="53">
        <v>0</v>
      </c>
      <c r="I2009" s="53">
        <v>1.4</v>
      </c>
      <c r="J2009" s="53" t="s">
        <v>147</v>
      </c>
      <c r="K2009" s="53">
        <v>1.6</v>
      </c>
      <c r="L2009" s="53" t="s">
        <v>147</v>
      </c>
      <c r="M2009" s="54">
        <v>0.89584490740740741</v>
      </c>
      <c r="N2009" s="53">
        <v>3.9</v>
      </c>
      <c r="O2009" s="53" t="s">
        <v>149</v>
      </c>
      <c r="P2009" s="54">
        <v>0.89754629629629623</v>
      </c>
      <c r="Q2009" s="53">
        <v>2</v>
      </c>
      <c r="R2009" s="53" t="s">
        <v>149</v>
      </c>
      <c r="S2009" s="53">
        <v>0.7</v>
      </c>
      <c r="T2009" s="53">
        <v>93.8</v>
      </c>
      <c r="U2009" s="53">
        <v>0</v>
      </c>
      <c r="V2009" s="53">
        <v>56</v>
      </c>
      <c r="W2009" s="53">
        <v>0</v>
      </c>
      <c r="X2009" s="53">
        <v>0.77400000000000002</v>
      </c>
      <c r="Y2009" s="53">
        <v>17.23</v>
      </c>
      <c r="Z2009" s="11">
        <f t="shared" si="5373"/>
        <v>0</v>
      </c>
      <c r="AA2009" s="11">
        <f t="shared" si="5374"/>
        <v>0</v>
      </c>
      <c r="AB2009" s="53">
        <f t="shared" si="5375"/>
        <v>0.35349224896186082</v>
      </c>
      <c r="AC2009" s="63" t="s">
        <v>204</v>
      </c>
    </row>
    <row r="2010" spans="1:46">
      <c r="A2010" s="11">
        <v>2010</v>
      </c>
      <c r="B2010" s="57">
        <v>44940</v>
      </c>
      <c r="C2010" s="54">
        <v>0.90972222222222221</v>
      </c>
      <c r="D2010" s="53">
        <v>14</v>
      </c>
      <c r="E2010" s="53">
        <v>12.8</v>
      </c>
      <c r="F2010" s="53">
        <v>0</v>
      </c>
      <c r="G2010" s="53">
        <v>13.9</v>
      </c>
      <c r="H2010" s="53">
        <v>0</v>
      </c>
      <c r="I2010" s="53">
        <v>0.7</v>
      </c>
      <c r="J2010" s="53" t="s">
        <v>147</v>
      </c>
      <c r="K2010" s="53">
        <v>1.4</v>
      </c>
      <c r="L2010" s="53" t="s">
        <v>147</v>
      </c>
      <c r="M2010" s="54">
        <v>0.90355324074074073</v>
      </c>
      <c r="N2010" s="53">
        <v>2.2000000000000002</v>
      </c>
      <c r="O2010" s="53" t="s">
        <v>149</v>
      </c>
      <c r="P2010" s="54">
        <v>0.9096643518518519</v>
      </c>
      <c r="Q2010" s="53">
        <v>1.4</v>
      </c>
      <c r="R2010" s="53" t="s">
        <v>162</v>
      </c>
      <c r="S2010" s="53">
        <v>0.6</v>
      </c>
      <c r="T2010" s="53">
        <v>92.3</v>
      </c>
      <c r="U2010" s="53">
        <v>0</v>
      </c>
      <c r="V2010" s="53">
        <v>73</v>
      </c>
      <c r="W2010" s="53">
        <v>0</v>
      </c>
      <c r="X2010" s="53">
        <v>0.77300000000000002</v>
      </c>
      <c r="Y2010" s="53">
        <v>17.22</v>
      </c>
      <c r="Z2010" s="11">
        <f t="shared" si="5373"/>
        <v>0</v>
      </c>
      <c r="AA2010" s="11">
        <f t="shared" si="5374"/>
        <v>0</v>
      </c>
      <c r="AB2010" s="53">
        <f t="shared" si="5375"/>
        <v>0.35281417532762349</v>
      </c>
      <c r="AC2010" s="63" t="s">
        <v>204</v>
      </c>
    </row>
    <row r="2011" spans="1:46">
      <c r="A2011" s="11">
        <v>2011</v>
      </c>
      <c r="B2011" s="57">
        <v>44940</v>
      </c>
      <c r="C2011" s="54">
        <v>0.91666666666666663</v>
      </c>
      <c r="D2011" s="53">
        <v>14</v>
      </c>
      <c r="E2011" s="53">
        <v>12.8</v>
      </c>
      <c r="F2011" s="53">
        <v>0</v>
      </c>
      <c r="G2011" s="53">
        <v>13.8</v>
      </c>
      <c r="H2011" s="53">
        <v>0</v>
      </c>
      <c r="I2011" s="53">
        <v>2.5</v>
      </c>
      <c r="J2011" s="53" t="s">
        <v>149</v>
      </c>
      <c r="K2011" s="53">
        <v>2.5</v>
      </c>
      <c r="L2011" s="53" t="s">
        <v>149</v>
      </c>
      <c r="M2011" s="54">
        <v>0.91666666666666663</v>
      </c>
      <c r="N2011" s="53">
        <v>6</v>
      </c>
      <c r="O2011" s="53" t="s">
        <v>162</v>
      </c>
      <c r="P2011" s="54">
        <v>0.91609953703703706</v>
      </c>
      <c r="Q2011" s="53">
        <v>2.4</v>
      </c>
      <c r="R2011" s="53" t="s">
        <v>162</v>
      </c>
      <c r="S2011" s="53">
        <v>0.9</v>
      </c>
      <c r="T2011" s="53">
        <v>91.3</v>
      </c>
      <c r="U2011" s="53">
        <v>0</v>
      </c>
      <c r="V2011" s="53">
        <v>58</v>
      </c>
      <c r="W2011" s="53">
        <v>0</v>
      </c>
      <c r="X2011" s="53">
        <v>0.77200000000000002</v>
      </c>
      <c r="Y2011" s="53">
        <v>17.22</v>
      </c>
      <c r="Z2011" s="11">
        <f t="shared" si="5373"/>
        <v>0</v>
      </c>
      <c r="AA2011" s="11">
        <f t="shared" si="5374"/>
        <v>0</v>
      </c>
      <c r="AB2011" s="53">
        <f t="shared" si="5375"/>
        <v>0.35213707924834403</v>
      </c>
      <c r="AC2011" s="63" t="s">
        <v>204</v>
      </c>
      <c r="AE2011" s="11">
        <f t="shared" ref="AE2011" si="5424">SUM(F2011:F2016)</f>
        <v>0</v>
      </c>
      <c r="AF2011" s="11">
        <f t="shared" ref="AF2011" si="5425">AVERAGE(AB2011:AB2016)</f>
        <v>0.35089877159014859</v>
      </c>
      <c r="AG2011" s="11">
        <f t="shared" ref="AG2011" si="5426">AVERAGE(G2011:G2016)</f>
        <v>13.466666666666667</v>
      </c>
      <c r="AH2011" s="11" t="e">
        <f t="shared" ref="AH2011" si="5427">AVERAGE(AC2011:AC2016)</f>
        <v>#DIV/0!</v>
      </c>
      <c r="AI2011" s="11">
        <f t="shared" ref="AI2011" si="5428">AVERAGE(T2011:T2016)</f>
        <v>94.8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400</v>
      </c>
      <c r="AM2011" s="17">
        <f t="shared" ref="AM2011" si="5432">AVERAGE(W2011:W2016)</f>
        <v>0</v>
      </c>
      <c r="AN2011" s="11">
        <f t="shared" ref="AN2011" si="5433">AVERAGE(I2011:I2016)</f>
        <v>3.6833333333333331</v>
      </c>
      <c r="AO2011" s="11">
        <f t="shared" ref="AO2011" si="5434">MAX(K2011:K2016)</f>
        <v>4.4000000000000004</v>
      </c>
      <c r="AP2011" s="13" t="str">
        <f t="shared" ref="AP2011" ca="1" si="5435">INDIRECT(ADDRESS(MATCH(AO2011,K2011:K2016,0)+A2011-1,12))</f>
        <v>N</v>
      </c>
      <c r="AQ2011" s="13">
        <f t="shared" ref="AQ2011" ca="1" si="5436">INDIRECT(ADDRESS(MATCH(AO2011,K2011:K2016,0)+A2011-1,13))</f>
        <v>0.92511574074074077</v>
      </c>
      <c r="AR2011" s="11">
        <f t="shared" ref="AR2011" si="5437">MAX(N2011:N2016)</f>
        <v>7.1</v>
      </c>
      <c r="AS2011" s="13" t="str">
        <f t="shared" ref="AS2011" ca="1" si="5438">INDIRECT(ADDRESS(MATCH(AR2011,N2011:N2016,0)+A2011-1,15))</f>
        <v>NNE</v>
      </c>
      <c r="AT2011" s="13">
        <f t="shared" ref="AT2011" ca="1" si="5439">INDIRECT(ADDRESS(MATCH(AR2011,N2011:N2016,0)+A2011-1,16))</f>
        <v>0.9194675925925927</v>
      </c>
    </row>
    <row r="2012" spans="1:46">
      <c r="A2012" s="11">
        <v>2012</v>
      </c>
      <c r="B2012" s="57">
        <v>44940</v>
      </c>
      <c r="C2012" s="54">
        <v>0.92361111111111116</v>
      </c>
      <c r="D2012" s="53">
        <v>14</v>
      </c>
      <c r="E2012" s="53">
        <v>12.8</v>
      </c>
      <c r="F2012" s="53">
        <v>0</v>
      </c>
      <c r="G2012" s="53">
        <v>13.5</v>
      </c>
      <c r="H2012" s="53">
        <v>0</v>
      </c>
      <c r="I2012" s="53">
        <v>4.0999999999999996</v>
      </c>
      <c r="J2012" s="53" t="s">
        <v>162</v>
      </c>
      <c r="K2012" s="53">
        <v>4.0999999999999996</v>
      </c>
      <c r="L2012" s="53" t="s">
        <v>162</v>
      </c>
      <c r="M2012" s="54">
        <v>0.92361111111111116</v>
      </c>
      <c r="N2012" s="53">
        <v>7.1</v>
      </c>
      <c r="O2012" s="53" t="s">
        <v>149</v>
      </c>
      <c r="P2012" s="54">
        <v>0.9194675925925927</v>
      </c>
      <c r="Q2012" s="53">
        <v>5.2</v>
      </c>
      <c r="R2012" s="53" t="s">
        <v>162</v>
      </c>
      <c r="S2012" s="53">
        <v>1</v>
      </c>
      <c r="T2012" s="53">
        <v>94.1</v>
      </c>
      <c r="U2012" s="53">
        <v>0</v>
      </c>
      <c r="V2012" s="53">
        <v>89</v>
      </c>
      <c r="W2012" s="53">
        <v>0</v>
      </c>
      <c r="X2012" s="53">
        <v>0.77100000000000002</v>
      </c>
      <c r="Y2012" s="53">
        <v>17.22</v>
      </c>
      <c r="Z2012" s="11">
        <f t="shared" si="5373"/>
        <v>0</v>
      </c>
      <c r="AA2012" s="11">
        <f t="shared" si="5374"/>
        <v>0</v>
      </c>
      <c r="AB2012" s="53">
        <f t="shared" si="5375"/>
        <v>0.35146094812750017</v>
      </c>
      <c r="AC2012" s="63" t="s">
        <v>204</v>
      </c>
    </row>
    <row r="2013" spans="1:46">
      <c r="A2013" s="11">
        <v>2013</v>
      </c>
      <c r="B2013" s="57">
        <v>44940</v>
      </c>
      <c r="C2013" s="54">
        <v>0.93055555555555547</v>
      </c>
      <c r="D2013" s="53">
        <v>14</v>
      </c>
      <c r="E2013" s="53">
        <v>12.8</v>
      </c>
      <c r="F2013" s="53">
        <v>0</v>
      </c>
      <c r="G2013" s="53">
        <v>13.5</v>
      </c>
      <c r="H2013" s="53">
        <v>0</v>
      </c>
      <c r="I2013" s="53">
        <v>4.0999999999999996</v>
      </c>
      <c r="J2013" s="53" t="s">
        <v>149</v>
      </c>
      <c r="K2013" s="53">
        <v>4.4000000000000004</v>
      </c>
      <c r="L2013" s="53" t="s">
        <v>162</v>
      </c>
      <c r="M2013" s="54">
        <v>0.92511574074074077</v>
      </c>
      <c r="N2013" s="53">
        <v>6.5</v>
      </c>
      <c r="O2013" s="53" t="s">
        <v>149</v>
      </c>
      <c r="P2013" s="54">
        <v>0.92435185185185187</v>
      </c>
      <c r="Q2013" s="53">
        <v>3.1</v>
      </c>
      <c r="R2013" s="53" t="s">
        <v>149</v>
      </c>
      <c r="S2013" s="53">
        <v>0.8</v>
      </c>
      <c r="T2013" s="53">
        <v>94.6</v>
      </c>
      <c r="U2013" s="53">
        <v>0</v>
      </c>
      <c r="V2013" s="53">
        <v>69</v>
      </c>
      <c r="W2013" s="53">
        <v>0</v>
      </c>
      <c r="X2013" s="53">
        <v>0.77</v>
      </c>
      <c r="Y2013" s="53">
        <v>17.190000000000001</v>
      </c>
      <c r="Z2013" s="11">
        <f t="shared" si="5373"/>
        <v>0</v>
      </c>
      <c r="AA2013" s="11">
        <f t="shared" si="5374"/>
        <v>0</v>
      </c>
      <c r="AB2013" s="53">
        <f t="shared" si="5375"/>
        <v>0.35078576959203289</v>
      </c>
      <c r="AC2013" s="63" t="s">
        <v>204</v>
      </c>
    </row>
    <row r="2014" spans="1:46">
      <c r="A2014" s="11">
        <v>2014</v>
      </c>
      <c r="B2014" s="57">
        <v>44940</v>
      </c>
      <c r="C2014" s="54">
        <v>0.9375</v>
      </c>
      <c r="D2014" s="53">
        <v>14</v>
      </c>
      <c r="E2014" s="53">
        <v>12.8</v>
      </c>
      <c r="F2014" s="53">
        <v>0</v>
      </c>
      <c r="G2014" s="53">
        <v>13.3</v>
      </c>
      <c r="H2014" s="53">
        <v>0</v>
      </c>
      <c r="I2014" s="53">
        <v>3.4</v>
      </c>
      <c r="J2014" s="53" t="s">
        <v>162</v>
      </c>
      <c r="K2014" s="53">
        <v>4.0999999999999996</v>
      </c>
      <c r="L2014" s="53" t="s">
        <v>149</v>
      </c>
      <c r="M2014" s="54">
        <v>0.93056712962962962</v>
      </c>
      <c r="N2014" s="53">
        <v>5.0999999999999996</v>
      </c>
      <c r="O2014" s="53" t="s">
        <v>162</v>
      </c>
      <c r="P2014" s="54">
        <v>0.93548611111111113</v>
      </c>
      <c r="Q2014" s="53">
        <v>4.0999999999999996</v>
      </c>
      <c r="R2014" s="53" t="s">
        <v>162</v>
      </c>
      <c r="S2014" s="53">
        <v>0.6</v>
      </c>
      <c r="T2014" s="53">
        <v>95.9</v>
      </c>
      <c r="U2014" s="53">
        <v>0</v>
      </c>
      <c r="V2014" s="53">
        <v>57</v>
      </c>
      <c r="W2014" s="53">
        <v>0</v>
      </c>
      <c r="X2014" s="53">
        <v>0.77</v>
      </c>
      <c r="Y2014" s="53">
        <v>17.2</v>
      </c>
      <c r="Z2014" s="11">
        <f t="shared" si="5373"/>
        <v>0</v>
      </c>
      <c r="AA2014" s="11">
        <f t="shared" si="5374"/>
        <v>0</v>
      </c>
      <c r="AB2014" s="53">
        <f t="shared" si="5375"/>
        <v>0.35078576959203289</v>
      </c>
      <c r="AC2014" s="63" t="s">
        <v>204</v>
      </c>
    </row>
    <row r="2015" spans="1:46">
      <c r="A2015" s="11">
        <v>2015</v>
      </c>
      <c r="B2015" s="57">
        <v>44940</v>
      </c>
      <c r="C2015" s="54">
        <v>0.94444444444444453</v>
      </c>
      <c r="D2015" s="53">
        <v>13.9</v>
      </c>
      <c r="E2015" s="53">
        <v>12.8</v>
      </c>
      <c r="F2015" s="53">
        <v>0</v>
      </c>
      <c r="G2015" s="53">
        <v>13.4</v>
      </c>
      <c r="H2015" s="53">
        <v>0</v>
      </c>
      <c r="I2015" s="53">
        <v>4.0999999999999996</v>
      </c>
      <c r="J2015" s="53" t="s">
        <v>162</v>
      </c>
      <c r="K2015" s="53">
        <v>4.0999999999999996</v>
      </c>
      <c r="L2015" s="53" t="s">
        <v>162</v>
      </c>
      <c r="M2015" s="54">
        <v>0.94428240740740732</v>
      </c>
      <c r="N2015" s="53">
        <v>6.4</v>
      </c>
      <c r="O2015" s="53" t="s">
        <v>162</v>
      </c>
      <c r="P2015" s="54">
        <v>0.94086805555555564</v>
      </c>
      <c r="Q2015" s="53">
        <v>5.0999999999999996</v>
      </c>
      <c r="R2015" s="53" t="s">
        <v>162</v>
      </c>
      <c r="S2015" s="53">
        <v>0.8</v>
      </c>
      <c r="T2015" s="53">
        <v>96.3</v>
      </c>
      <c r="U2015" s="53">
        <v>0</v>
      </c>
      <c r="V2015" s="53">
        <v>60</v>
      </c>
      <c r="W2015" s="53">
        <v>0</v>
      </c>
      <c r="X2015" s="53">
        <v>0.76900000000000002</v>
      </c>
      <c r="Y2015" s="53">
        <v>17.18</v>
      </c>
      <c r="Z2015" s="11">
        <f t="shared" si="5373"/>
        <v>0</v>
      </c>
      <c r="AA2015" s="11">
        <f t="shared" si="5374"/>
        <v>0</v>
      </c>
      <c r="AB2015" s="53">
        <f t="shared" si="5375"/>
        <v>0.35011153149049079</v>
      </c>
      <c r="AC2015" s="63" t="s">
        <v>204</v>
      </c>
    </row>
    <row r="2016" spans="1:46">
      <c r="A2016" s="11">
        <v>2016</v>
      </c>
      <c r="B2016" s="57">
        <v>44940</v>
      </c>
      <c r="C2016" s="54">
        <v>0.95138888888888884</v>
      </c>
      <c r="D2016" s="53">
        <v>13.9</v>
      </c>
      <c r="E2016" s="53">
        <v>12.8</v>
      </c>
      <c r="F2016" s="53">
        <v>0</v>
      </c>
      <c r="G2016" s="53">
        <v>13.3</v>
      </c>
      <c r="H2016" s="53">
        <v>0</v>
      </c>
      <c r="I2016" s="53">
        <v>3.9</v>
      </c>
      <c r="J2016" s="53" t="s">
        <v>149</v>
      </c>
      <c r="K2016" s="53">
        <v>4.3</v>
      </c>
      <c r="L2016" s="53" t="s">
        <v>162</v>
      </c>
      <c r="M2016" s="54">
        <v>0.9474999999999999</v>
      </c>
      <c r="N2016" s="53">
        <v>5.9</v>
      </c>
      <c r="O2016" s="53" t="s">
        <v>149</v>
      </c>
      <c r="P2016" s="54">
        <v>0.94618055555555547</v>
      </c>
      <c r="Q2016" s="53">
        <v>3.4</v>
      </c>
      <c r="R2016" s="53" t="s">
        <v>162</v>
      </c>
      <c r="S2016" s="53">
        <v>0.7</v>
      </c>
      <c r="T2016" s="53">
        <v>96.6</v>
      </c>
      <c r="U2016" s="53">
        <v>0</v>
      </c>
      <c r="V2016" s="53">
        <v>67</v>
      </c>
      <c r="W2016" s="53">
        <v>0</v>
      </c>
      <c r="X2016" s="53">
        <v>0.76900000000000002</v>
      </c>
      <c r="Y2016" s="53">
        <v>17.18</v>
      </c>
      <c r="Z2016" s="11">
        <f t="shared" si="5373"/>
        <v>0</v>
      </c>
      <c r="AA2016" s="11">
        <f t="shared" si="5374"/>
        <v>0</v>
      </c>
      <c r="AB2016" s="53">
        <f t="shared" si="5375"/>
        <v>0.35011153149049079</v>
      </c>
      <c r="AC2016" s="63" t="s">
        <v>204</v>
      </c>
    </row>
    <row r="2017" spans="1:46">
      <c r="A2017" s="11">
        <v>2017</v>
      </c>
      <c r="B2017" s="57">
        <v>44940</v>
      </c>
      <c r="C2017" s="54">
        <v>0.95833333333333337</v>
      </c>
      <c r="D2017" s="53">
        <v>13.9</v>
      </c>
      <c r="E2017" s="53">
        <v>12.8</v>
      </c>
      <c r="F2017" s="53">
        <v>0</v>
      </c>
      <c r="G2017" s="53">
        <v>13.2</v>
      </c>
      <c r="H2017" s="53">
        <v>0</v>
      </c>
      <c r="I2017" s="53">
        <v>3.8</v>
      </c>
      <c r="J2017" s="53" t="s">
        <v>149</v>
      </c>
      <c r="K2017" s="53">
        <v>3.9</v>
      </c>
      <c r="L2017" s="53" t="s">
        <v>149</v>
      </c>
      <c r="M2017" s="54">
        <v>0.95140046296296299</v>
      </c>
      <c r="N2017" s="53">
        <v>6.8</v>
      </c>
      <c r="O2017" s="53" t="s">
        <v>149</v>
      </c>
      <c r="P2017" s="54">
        <v>0.95421296296296287</v>
      </c>
      <c r="Q2017" s="53">
        <v>4.4000000000000004</v>
      </c>
      <c r="R2017" s="53" t="s">
        <v>149</v>
      </c>
      <c r="S2017" s="53">
        <v>0.7</v>
      </c>
      <c r="T2017" s="53">
        <v>97.4</v>
      </c>
      <c r="U2017" s="53">
        <v>1</v>
      </c>
      <c r="V2017" s="53">
        <v>56</v>
      </c>
      <c r="W2017" s="53">
        <v>0</v>
      </c>
      <c r="X2017" s="53">
        <v>0.76800000000000002</v>
      </c>
      <c r="Y2017" s="53">
        <v>17.190000000000001</v>
      </c>
      <c r="Z2017" s="11">
        <f t="shared" si="5373"/>
        <v>0</v>
      </c>
      <c r="AA2017" s="11">
        <f t="shared" si="5374"/>
        <v>0</v>
      </c>
      <c r="AB2017" s="53">
        <f t="shared" si="5375"/>
        <v>0.34943822189117757</v>
      </c>
      <c r="AC2017" s="63" t="s">
        <v>204</v>
      </c>
      <c r="AE2017" s="11">
        <f t="shared" ref="AE2017" si="5440">SUM(F2017:F2022)</f>
        <v>0</v>
      </c>
      <c r="AF2017" s="11">
        <f t="shared" ref="AF2017" si="5441">AVERAGE(AB2017:AB2022)</f>
        <v>0.34887804543056777</v>
      </c>
      <c r="AG2017" s="11">
        <f t="shared" ref="AG2017" si="5442">AVERAGE(G2017:G2022)</f>
        <v>13.25</v>
      </c>
      <c r="AH2017" s="11" t="e">
        <f t="shared" ref="AH2017" si="5443">AVERAGE(AC2017:AC2022)</f>
        <v>#DIV/0!</v>
      </c>
      <c r="AI2017" s="11">
        <f t="shared" ref="AI2017" si="5444">AVERAGE(T2017:T2022)</f>
        <v>92.766666666666666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374</v>
      </c>
      <c r="AM2017" s="17">
        <f t="shared" ref="AM2017" si="5448">AVERAGE(W2017:W2022)</f>
        <v>0</v>
      </c>
      <c r="AN2017" s="11">
        <f t="shared" ref="AN2017" si="5449">AVERAGE(I2017:I2022)</f>
        <v>3.2166666666666668</v>
      </c>
      <c r="AO2017" s="11">
        <f t="shared" ref="AO2017" si="5450">MAX(K2017:K2022)</f>
        <v>3.9</v>
      </c>
      <c r="AP2017" s="13" t="str">
        <f t="shared" ref="AP2017" ca="1" si="5451">INDIRECT(ADDRESS(MATCH(AO2017,K2017:K2022,0)+A2017-1,12))</f>
        <v>NNE</v>
      </c>
      <c r="AQ2017" s="13">
        <f t="shared" ref="AQ2017" ca="1" si="5452">INDIRECT(ADDRESS(MATCH(AO2017,K2017:K2022,0)+A2017-1,13))</f>
        <v>0.95140046296296299</v>
      </c>
      <c r="AR2017" s="11">
        <f t="shared" ref="AR2017" si="5453">MAX(N2017:N2022)</f>
        <v>6.8</v>
      </c>
      <c r="AS2017" s="13" t="str">
        <f t="shared" ref="AS2017" ca="1" si="5454">INDIRECT(ADDRESS(MATCH(AR2017,N2017:N2022,0)+A2017-1,15))</f>
        <v>NNE</v>
      </c>
      <c r="AT2017" s="13">
        <f t="shared" ref="AT2017" ca="1" si="5455">INDIRECT(ADDRESS(MATCH(AR2017,N2017:N2022,0)+A2017-1,16))</f>
        <v>0.95421296296296287</v>
      </c>
    </row>
    <row r="2018" spans="1:46">
      <c r="A2018" s="11">
        <v>2018</v>
      </c>
      <c r="B2018" s="57">
        <v>44940</v>
      </c>
      <c r="C2018" s="54">
        <v>0.96527777777777779</v>
      </c>
      <c r="D2018" s="53">
        <v>13.8</v>
      </c>
      <c r="E2018" s="53">
        <v>12.8</v>
      </c>
      <c r="F2018" s="53">
        <v>0</v>
      </c>
      <c r="G2018" s="53">
        <v>13.4</v>
      </c>
      <c r="H2018" s="53">
        <v>0</v>
      </c>
      <c r="I2018" s="53">
        <v>3.3</v>
      </c>
      <c r="J2018" s="53" t="s">
        <v>149</v>
      </c>
      <c r="K2018" s="53">
        <v>3.9</v>
      </c>
      <c r="L2018" s="53" t="s">
        <v>149</v>
      </c>
      <c r="M2018" s="54">
        <v>0.95940972222222232</v>
      </c>
      <c r="N2018" s="53">
        <v>5.4</v>
      </c>
      <c r="O2018" s="53" t="s">
        <v>149</v>
      </c>
      <c r="P2018" s="54">
        <v>0.96400462962962974</v>
      </c>
      <c r="Q2018" s="53">
        <v>2.6</v>
      </c>
      <c r="R2018" s="53" t="s">
        <v>149</v>
      </c>
      <c r="S2018" s="53">
        <v>0.7</v>
      </c>
      <c r="T2018" s="53">
        <v>95.4</v>
      </c>
      <c r="U2018" s="53">
        <v>0</v>
      </c>
      <c r="V2018" s="53">
        <v>72</v>
      </c>
      <c r="W2018" s="53">
        <v>0</v>
      </c>
      <c r="X2018" s="53">
        <v>0.76800000000000002</v>
      </c>
      <c r="Y2018" s="53">
        <v>17.18</v>
      </c>
      <c r="Z2018" s="11">
        <f t="shared" si="5373"/>
        <v>0</v>
      </c>
      <c r="AA2018" s="11">
        <f t="shared" si="5374"/>
        <v>0</v>
      </c>
      <c r="AB2018" s="53">
        <f t="shared" si="5375"/>
        <v>0.34943822189117757</v>
      </c>
      <c r="AC2018" s="63" t="s">
        <v>204</v>
      </c>
    </row>
    <row r="2019" spans="1:46">
      <c r="A2019" s="11">
        <v>2019</v>
      </c>
      <c r="B2019" s="57">
        <v>44940</v>
      </c>
      <c r="C2019" s="54">
        <v>0.97222222222222221</v>
      </c>
      <c r="D2019" s="53">
        <v>13.8</v>
      </c>
      <c r="E2019" s="53">
        <v>12.8</v>
      </c>
      <c r="F2019" s="53">
        <v>0</v>
      </c>
      <c r="G2019" s="53">
        <v>13.3</v>
      </c>
      <c r="H2019" s="53">
        <v>0</v>
      </c>
      <c r="I2019" s="53">
        <v>2.7</v>
      </c>
      <c r="J2019" s="53" t="s">
        <v>149</v>
      </c>
      <c r="K2019" s="53">
        <v>3.3</v>
      </c>
      <c r="L2019" s="53" t="s">
        <v>149</v>
      </c>
      <c r="M2019" s="54">
        <v>0.96528935185185183</v>
      </c>
      <c r="N2019" s="53">
        <v>5.0999999999999996</v>
      </c>
      <c r="O2019" s="53" t="s">
        <v>149</v>
      </c>
      <c r="P2019" s="54">
        <v>0.97109953703703711</v>
      </c>
      <c r="Q2019" s="53">
        <v>1.2</v>
      </c>
      <c r="R2019" s="53" t="s">
        <v>149</v>
      </c>
      <c r="S2019" s="53">
        <v>0.7</v>
      </c>
      <c r="T2019" s="53">
        <v>92.8</v>
      </c>
      <c r="U2019" s="53">
        <v>1</v>
      </c>
      <c r="V2019" s="53">
        <v>67</v>
      </c>
      <c r="W2019" s="53">
        <v>0</v>
      </c>
      <c r="X2019" s="53">
        <v>0.76700000000000002</v>
      </c>
      <c r="Y2019" s="53">
        <v>17.190000000000001</v>
      </c>
      <c r="Z2019" s="11">
        <f t="shared" si="5373"/>
        <v>0</v>
      </c>
      <c r="AA2019" s="11">
        <f t="shared" si="5374"/>
        <v>0</v>
      </c>
      <c r="AB2019" s="53">
        <f t="shared" si="5375"/>
        <v>0.34876582908030307</v>
      </c>
      <c r="AC2019" s="63" t="s">
        <v>204</v>
      </c>
    </row>
    <row r="2020" spans="1:46">
      <c r="A2020" s="11">
        <v>2020</v>
      </c>
      <c r="B2020" s="57">
        <v>44940</v>
      </c>
      <c r="C2020" s="54">
        <v>0.97916666666666663</v>
      </c>
      <c r="D2020" s="53">
        <v>13.8</v>
      </c>
      <c r="E2020" s="53">
        <v>12.8</v>
      </c>
      <c r="F2020" s="53">
        <v>0</v>
      </c>
      <c r="G2020" s="53">
        <v>13.3</v>
      </c>
      <c r="H2020" s="53">
        <v>0</v>
      </c>
      <c r="I2020" s="53">
        <v>3</v>
      </c>
      <c r="J2020" s="53" t="s">
        <v>149</v>
      </c>
      <c r="K2020" s="53">
        <v>3</v>
      </c>
      <c r="L2020" s="53" t="s">
        <v>149</v>
      </c>
      <c r="M2020" s="54">
        <v>0.97777777777777775</v>
      </c>
      <c r="N2020" s="53">
        <v>5</v>
      </c>
      <c r="O2020" s="53" t="s">
        <v>149</v>
      </c>
      <c r="P2020" s="54">
        <v>0.97692129629629632</v>
      </c>
      <c r="Q2020" s="53">
        <v>1.2</v>
      </c>
      <c r="R2020" s="53" t="s">
        <v>147</v>
      </c>
      <c r="S2020" s="53">
        <v>0.6</v>
      </c>
      <c r="T2020" s="53">
        <v>90.6</v>
      </c>
      <c r="U2020" s="53">
        <v>0</v>
      </c>
      <c r="V2020" s="53">
        <v>51</v>
      </c>
      <c r="W2020" s="53">
        <v>0</v>
      </c>
      <c r="X2020" s="53">
        <v>0.76700000000000002</v>
      </c>
      <c r="Y2020" s="53">
        <v>17.18</v>
      </c>
      <c r="Z2020" s="11">
        <f t="shared" si="5373"/>
        <v>0</v>
      </c>
      <c r="AA2020" s="11">
        <f t="shared" si="5374"/>
        <v>0</v>
      </c>
      <c r="AB2020" s="53">
        <f t="shared" si="5375"/>
        <v>0.34876582908030307</v>
      </c>
      <c r="AC2020" s="63" t="s">
        <v>204</v>
      </c>
    </row>
    <row r="2021" spans="1:46">
      <c r="A2021" s="11">
        <v>2021</v>
      </c>
      <c r="B2021" s="57">
        <v>44940</v>
      </c>
      <c r="C2021" s="54">
        <v>0.98611111111111116</v>
      </c>
      <c r="D2021" s="53">
        <v>13.7</v>
      </c>
      <c r="E2021" s="53">
        <v>12.8</v>
      </c>
      <c r="F2021" s="53">
        <v>0</v>
      </c>
      <c r="G2021" s="53">
        <v>13.2</v>
      </c>
      <c r="H2021" s="53">
        <v>-1E-3</v>
      </c>
      <c r="I2021" s="53">
        <v>3.3</v>
      </c>
      <c r="J2021" s="53" t="s">
        <v>149</v>
      </c>
      <c r="K2021" s="53">
        <v>3.3</v>
      </c>
      <c r="L2021" s="53" t="s">
        <v>149</v>
      </c>
      <c r="M2021" s="54">
        <v>0.98611111111111116</v>
      </c>
      <c r="N2021" s="53">
        <v>6.4</v>
      </c>
      <c r="O2021" s="53" t="s">
        <v>149</v>
      </c>
      <c r="P2021" s="54">
        <v>0.98113425925925923</v>
      </c>
      <c r="Q2021" s="53">
        <v>2.7</v>
      </c>
      <c r="R2021" s="53" t="s">
        <v>149</v>
      </c>
      <c r="S2021" s="53">
        <v>0.9</v>
      </c>
      <c r="T2021" s="53">
        <v>90.4</v>
      </c>
      <c r="U2021" s="53">
        <v>0</v>
      </c>
      <c r="V2021" s="53">
        <v>57</v>
      </c>
      <c r="W2021" s="53">
        <v>0</v>
      </c>
      <c r="X2021" s="53">
        <v>0.76700000000000002</v>
      </c>
      <c r="Y2021" s="53">
        <v>17.170000000000002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0.34876582908030307</v>
      </c>
      <c r="AC2021" s="63" t="s">
        <v>204</v>
      </c>
    </row>
    <row r="2022" spans="1:46">
      <c r="A2022" s="11">
        <v>2022</v>
      </c>
      <c r="B2022" s="57">
        <v>44940</v>
      </c>
      <c r="C2022" s="54">
        <v>0.99305555555555547</v>
      </c>
      <c r="D2022" s="53">
        <v>13.7</v>
      </c>
      <c r="E2022" s="53">
        <v>12.8</v>
      </c>
      <c r="F2022" s="53">
        <v>0</v>
      </c>
      <c r="G2022" s="53">
        <v>13.1</v>
      </c>
      <c r="H2022" s="53">
        <v>0</v>
      </c>
      <c r="I2022" s="53">
        <v>3.2</v>
      </c>
      <c r="J2022" s="53" t="s">
        <v>149</v>
      </c>
      <c r="K2022" s="53">
        <v>3.4</v>
      </c>
      <c r="L2022" s="53" t="s">
        <v>149</v>
      </c>
      <c r="M2022" s="54">
        <v>0.9865624999999999</v>
      </c>
      <c r="N2022" s="53">
        <v>6.6</v>
      </c>
      <c r="O2022" s="53" t="s">
        <v>147</v>
      </c>
      <c r="P2022" s="54">
        <v>0.99069444444444443</v>
      </c>
      <c r="Q2022" s="53">
        <v>3.9</v>
      </c>
      <c r="R2022" s="53" t="s">
        <v>148</v>
      </c>
      <c r="S2022" s="53">
        <v>0.7</v>
      </c>
      <c r="T2022" s="53">
        <v>90</v>
      </c>
      <c r="U2022" s="53">
        <v>0</v>
      </c>
      <c r="V2022" s="53">
        <v>71</v>
      </c>
      <c r="W2022" s="53">
        <v>0</v>
      </c>
      <c r="X2022" s="53">
        <v>0.76600000000000001</v>
      </c>
      <c r="Y2022" s="53">
        <v>17.170000000000002</v>
      </c>
      <c r="Z2022" s="11">
        <f t="shared" si="5373"/>
        <v>0</v>
      </c>
      <c r="AA2022" s="11">
        <f t="shared" si="5374"/>
        <v>0</v>
      </c>
      <c r="AB2022" s="53">
        <f t="shared" si="5375"/>
        <v>0.3480943415601423</v>
      </c>
      <c r="AC2022" s="63" t="s">
        <v>204</v>
      </c>
    </row>
    <row r="2023" spans="1:46">
      <c r="A2023" s="11">
        <v>2023</v>
      </c>
      <c r="B2023" s="57">
        <v>44941</v>
      </c>
      <c r="C2023" s="54">
        <v>0</v>
      </c>
      <c r="D2023" s="53">
        <v>13.7</v>
      </c>
      <c r="E2023" s="53">
        <v>12.8</v>
      </c>
      <c r="F2023" s="53">
        <v>0</v>
      </c>
      <c r="G2023" s="53">
        <v>13</v>
      </c>
      <c r="H2023" s="53">
        <v>0</v>
      </c>
      <c r="I2023" s="53">
        <v>3.7</v>
      </c>
      <c r="J2023" s="53" t="s">
        <v>149</v>
      </c>
      <c r="K2023" s="53">
        <v>3.7</v>
      </c>
      <c r="L2023" s="53" t="s">
        <v>149</v>
      </c>
      <c r="M2023" s="54">
        <v>0.99964120370370368</v>
      </c>
      <c r="N2023" s="53">
        <v>6.4</v>
      </c>
      <c r="O2023" s="53" t="s">
        <v>149</v>
      </c>
      <c r="P2023" s="54">
        <v>0.99496527777777777</v>
      </c>
      <c r="Q2023" s="53">
        <v>3.6</v>
      </c>
      <c r="R2023" s="53" t="s">
        <v>149</v>
      </c>
      <c r="S2023" s="53">
        <v>0.9</v>
      </c>
      <c r="T2023" s="53">
        <v>89.2</v>
      </c>
      <c r="U2023" s="53">
        <v>0</v>
      </c>
      <c r="V2023" s="53">
        <v>70</v>
      </c>
      <c r="W2023" s="53">
        <v>0</v>
      </c>
      <c r="X2023" s="53">
        <v>0.76400000000000001</v>
      </c>
      <c r="Y2023" s="53">
        <v>17.170000000000002</v>
      </c>
      <c r="Z2023" s="11">
        <f t="shared" si="5373"/>
        <v>0</v>
      </c>
      <c r="AA2023" s="11">
        <f t="shared" si="5374"/>
        <v>0</v>
      </c>
      <c r="AB2023" s="53">
        <f t="shared" si="5375"/>
        <v>0.34675403747041011</v>
      </c>
      <c r="AC2023" s="63" t="s">
        <v>204</v>
      </c>
      <c r="AE2023" s="11">
        <f t="shared" ref="AE2023" si="5456">SUM(F2023:F2028)</f>
        <v>0</v>
      </c>
      <c r="AF2023" s="11">
        <f t="shared" ref="AF2023" si="5457">AVERAGE(AB2023:AB2028)</f>
        <v>0.34552911875844</v>
      </c>
      <c r="AG2023" s="11">
        <f t="shared" ref="AG2023" si="5458">AVERAGE(G2023:G2028)</f>
        <v>12.883333333333333</v>
      </c>
      <c r="AH2023" s="11" t="e">
        <f t="shared" ref="AH2023" si="5459">AVERAGE(AC2023:AC2028)</f>
        <v>#DIV/0!</v>
      </c>
      <c r="AI2023" s="11">
        <f t="shared" ref="AI2023" si="5460">AVERAGE(T2023:T2028)</f>
        <v>88.516666666666666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411</v>
      </c>
      <c r="AM2023" s="17">
        <f t="shared" ref="AM2023" si="5464">AVERAGE(W2023:W2028)</f>
        <v>0</v>
      </c>
      <c r="AN2023" s="11">
        <f t="shared" ref="AN2023" si="5465">AVERAGE(I2023:I2028)</f>
        <v>3.65</v>
      </c>
      <c r="AO2023" s="11">
        <f t="shared" ref="AO2023" si="5466">MAX(K2023:K2028)</f>
        <v>4.0999999999999996</v>
      </c>
      <c r="AP2023" s="13" t="str">
        <f t="shared" ref="AP2023" ca="1" si="5467">INDIRECT(ADDRESS(MATCH(AO2023,K2023:K2028,0)+A2023-1,12))</f>
        <v>NNE</v>
      </c>
      <c r="AQ2023" s="13">
        <f t="shared" ref="AQ2023" ca="1" si="5468">INDIRECT(ADDRESS(MATCH(AO2023,K2023:K2028,0)+A2023-1,13))</f>
        <v>1.4305555555555557E-2</v>
      </c>
      <c r="AR2023" s="11">
        <f t="shared" ref="AR2023" si="5469">MAX(N2023:N2028)</f>
        <v>7.5</v>
      </c>
      <c r="AS2023" s="13" t="str">
        <f t="shared" ref="AS2023" ca="1" si="5470">INDIRECT(ADDRESS(MATCH(AR2023,N2023:N2028,0)+A2023-1,15))</f>
        <v>NNE</v>
      </c>
      <c r="AT2023" s="13">
        <f t="shared" ref="AT2023" ca="1" si="5471">INDIRECT(ADDRESS(MATCH(AR2023,N2023:N2028,0)+A2023-1,16))</f>
        <v>3.425925925925926E-3</v>
      </c>
    </row>
    <row r="2024" spans="1:46">
      <c r="A2024" s="11">
        <v>2024</v>
      </c>
      <c r="B2024" s="57">
        <v>44941</v>
      </c>
      <c r="C2024" s="54">
        <v>6.9444444444444441E-3</v>
      </c>
      <c r="D2024" s="53">
        <v>13.6</v>
      </c>
      <c r="E2024" s="53">
        <v>12.8</v>
      </c>
      <c r="F2024" s="53">
        <v>0</v>
      </c>
      <c r="G2024" s="53">
        <v>12.9</v>
      </c>
      <c r="H2024" s="53">
        <v>0</v>
      </c>
      <c r="I2024" s="53">
        <v>3.8</v>
      </c>
      <c r="J2024" s="53" t="s">
        <v>149</v>
      </c>
      <c r="K2024" s="53">
        <v>4</v>
      </c>
      <c r="L2024" s="53" t="s">
        <v>149</v>
      </c>
      <c r="M2024" s="54">
        <v>4.6412037037037038E-3</v>
      </c>
      <c r="N2024" s="53">
        <v>7.5</v>
      </c>
      <c r="O2024" s="53" t="s">
        <v>149</v>
      </c>
      <c r="P2024" s="54">
        <v>3.425925925925926E-3</v>
      </c>
      <c r="Q2024" s="53">
        <v>3.7</v>
      </c>
      <c r="R2024" s="53" t="s">
        <v>147</v>
      </c>
      <c r="S2024" s="53">
        <v>0.9</v>
      </c>
      <c r="T2024" s="53">
        <v>89.4</v>
      </c>
      <c r="U2024" s="53">
        <v>0</v>
      </c>
      <c r="V2024" s="53">
        <v>70</v>
      </c>
      <c r="W2024" s="53">
        <v>0</v>
      </c>
      <c r="X2024" s="53">
        <v>0.76300000000000001</v>
      </c>
      <c r="Y2024" s="53">
        <v>17.170000000000002</v>
      </c>
      <c r="Z2024" s="11">
        <f t="shared" si="5373"/>
        <v>0</v>
      </c>
      <c r="AA2024" s="11">
        <f t="shared" si="5374"/>
        <v>0</v>
      </c>
      <c r="AB2024" s="53">
        <f t="shared" si="5375"/>
        <v>0.34608519896924594</v>
      </c>
      <c r="AC2024" s="63" t="s">
        <v>204</v>
      </c>
    </row>
    <row r="2025" spans="1:46">
      <c r="A2025" s="11">
        <v>2025</v>
      </c>
      <c r="B2025" s="57">
        <v>44941</v>
      </c>
      <c r="C2025" s="54">
        <v>1.3888888888888888E-2</v>
      </c>
      <c r="D2025" s="53">
        <v>13.5</v>
      </c>
      <c r="E2025" s="53">
        <v>12.8</v>
      </c>
      <c r="F2025" s="53">
        <v>0</v>
      </c>
      <c r="G2025" s="53">
        <v>12.9</v>
      </c>
      <c r="H2025" s="53">
        <v>0</v>
      </c>
      <c r="I2025" s="53">
        <v>4</v>
      </c>
      <c r="J2025" s="53" t="s">
        <v>149</v>
      </c>
      <c r="K2025" s="53">
        <v>4</v>
      </c>
      <c r="L2025" s="53" t="s">
        <v>149</v>
      </c>
      <c r="M2025" s="54">
        <v>1.3888888888888888E-2</v>
      </c>
      <c r="N2025" s="53">
        <v>6.6</v>
      </c>
      <c r="O2025" s="53" t="s">
        <v>149</v>
      </c>
      <c r="P2025" s="54">
        <v>1.0601851851851854E-2</v>
      </c>
      <c r="Q2025" s="53">
        <v>5.2</v>
      </c>
      <c r="R2025" s="53" t="s">
        <v>147</v>
      </c>
      <c r="S2025" s="53">
        <v>0.8</v>
      </c>
      <c r="T2025" s="53">
        <v>89</v>
      </c>
      <c r="U2025" s="53">
        <v>0</v>
      </c>
      <c r="V2025" s="53">
        <v>69</v>
      </c>
      <c r="W2025" s="53">
        <v>0</v>
      </c>
      <c r="X2025" s="53">
        <v>0.76200000000000001</v>
      </c>
      <c r="Y2025" s="53">
        <v>17.13</v>
      </c>
      <c r="Z2025" s="11">
        <f t="shared" si="5373"/>
        <v>0</v>
      </c>
      <c r="AA2025" s="11">
        <f t="shared" si="5374"/>
        <v>0</v>
      </c>
      <c r="AB2025" s="53">
        <f t="shared" si="5375"/>
        <v>0.3454172218919711</v>
      </c>
      <c r="AC2025" s="63" t="s">
        <v>204</v>
      </c>
    </row>
    <row r="2026" spans="1:46">
      <c r="A2026" s="11">
        <v>2026</v>
      </c>
      <c r="B2026" s="57">
        <v>44941</v>
      </c>
      <c r="C2026" s="54">
        <v>2.0833333333333332E-2</v>
      </c>
      <c r="D2026" s="53">
        <v>13.5</v>
      </c>
      <c r="E2026" s="53">
        <v>12.8</v>
      </c>
      <c r="F2026" s="53">
        <v>0</v>
      </c>
      <c r="G2026" s="53">
        <v>12.9</v>
      </c>
      <c r="H2026" s="53">
        <v>0</v>
      </c>
      <c r="I2026" s="53">
        <v>3.9</v>
      </c>
      <c r="J2026" s="53" t="s">
        <v>149</v>
      </c>
      <c r="K2026" s="53">
        <v>4.0999999999999996</v>
      </c>
      <c r="L2026" s="53" t="s">
        <v>149</v>
      </c>
      <c r="M2026" s="54">
        <v>1.4305555555555557E-2</v>
      </c>
      <c r="N2026" s="53">
        <v>6.3</v>
      </c>
      <c r="O2026" s="53" t="s">
        <v>149</v>
      </c>
      <c r="P2026" s="54">
        <v>1.6319444444444445E-2</v>
      </c>
      <c r="Q2026" s="53">
        <v>3.6</v>
      </c>
      <c r="R2026" s="53" t="s">
        <v>149</v>
      </c>
      <c r="S2026" s="53">
        <v>0.7</v>
      </c>
      <c r="T2026" s="53">
        <v>87.5</v>
      </c>
      <c r="U2026" s="53">
        <v>0</v>
      </c>
      <c r="V2026" s="53">
        <v>69</v>
      </c>
      <c r="W2026" s="53">
        <v>0</v>
      </c>
      <c r="X2026" s="53">
        <v>0.76200000000000001</v>
      </c>
      <c r="Y2026" s="53">
        <v>17.149999999999999</v>
      </c>
      <c r="Z2026" s="11">
        <f t="shared" si="5373"/>
        <v>0</v>
      </c>
      <c r="AA2026" s="11">
        <f t="shared" si="5374"/>
        <v>0</v>
      </c>
      <c r="AB2026" s="53">
        <f t="shared" si="5375"/>
        <v>0.3454172218919711</v>
      </c>
      <c r="AC2026" s="63" t="s">
        <v>204</v>
      </c>
    </row>
    <row r="2027" spans="1:46">
      <c r="A2027" s="11">
        <v>2027</v>
      </c>
      <c r="B2027" s="57">
        <v>44941</v>
      </c>
      <c r="C2027" s="54">
        <v>2.7777777777777776E-2</v>
      </c>
      <c r="D2027" s="53">
        <v>13.4</v>
      </c>
      <c r="E2027" s="53">
        <v>12.8</v>
      </c>
      <c r="F2027" s="53">
        <v>0</v>
      </c>
      <c r="G2027" s="53">
        <v>12.9</v>
      </c>
      <c r="H2027" s="53">
        <v>-1E-3</v>
      </c>
      <c r="I2027" s="53">
        <v>3</v>
      </c>
      <c r="J2027" s="53" t="s">
        <v>149</v>
      </c>
      <c r="K2027" s="53">
        <v>3.9</v>
      </c>
      <c r="L2027" s="53" t="s">
        <v>149</v>
      </c>
      <c r="M2027" s="54">
        <v>2.0844907407407406E-2</v>
      </c>
      <c r="N2027" s="53">
        <v>5.0999999999999996</v>
      </c>
      <c r="O2027" s="53" t="s">
        <v>149</v>
      </c>
      <c r="P2027" s="54">
        <v>2.1724537037037039E-2</v>
      </c>
      <c r="Q2027" s="53">
        <v>2.9</v>
      </c>
      <c r="R2027" s="53" t="s">
        <v>162</v>
      </c>
      <c r="S2027" s="53">
        <v>0.8</v>
      </c>
      <c r="T2027" s="53">
        <v>87.3</v>
      </c>
      <c r="U2027" s="53">
        <v>0</v>
      </c>
      <c r="V2027" s="53">
        <v>66</v>
      </c>
      <c r="W2027" s="53">
        <v>0</v>
      </c>
      <c r="X2027" s="53">
        <v>0.76200000000000001</v>
      </c>
      <c r="Y2027" s="53">
        <v>17.149999999999999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0.3454172218919711</v>
      </c>
      <c r="AC2027" s="63" t="s">
        <v>204</v>
      </c>
    </row>
    <row r="2028" spans="1:46">
      <c r="A2028" s="11">
        <v>2028</v>
      </c>
      <c r="B2028" s="57">
        <v>44941</v>
      </c>
      <c r="C2028" s="54">
        <v>3.4722222222222224E-2</v>
      </c>
      <c r="D2028" s="53">
        <v>13.3</v>
      </c>
      <c r="E2028" s="53">
        <v>12.8</v>
      </c>
      <c r="F2028" s="53">
        <v>0</v>
      </c>
      <c r="G2028" s="53">
        <v>12.7</v>
      </c>
      <c r="H2028" s="53">
        <v>-1E-3</v>
      </c>
      <c r="I2028" s="53">
        <v>3.5</v>
      </c>
      <c r="J2028" s="53" t="s">
        <v>149</v>
      </c>
      <c r="K2028" s="53">
        <v>3.5</v>
      </c>
      <c r="L2028" s="53" t="s">
        <v>149</v>
      </c>
      <c r="M2028" s="54">
        <v>3.4560185185185187E-2</v>
      </c>
      <c r="N2028" s="53">
        <v>6</v>
      </c>
      <c r="O2028" s="53" t="s">
        <v>149</v>
      </c>
      <c r="P2028" s="54">
        <v>3.0810185185185187E-2</v>
      </c>
      <c r="Q2028" s="53">
        <v>2.6</v>
      </c>
      <c r="R2028" s="53" t="s">
        <v>149</v>
      </c>
      <c r="S2028" s="53">
        <v>0.7</v>
      </c>
      <c r="T2028" s="53">
        <v>88.7</v>
      </c>
      <c r="U2028" s="53">
        <v>0</v>
      </c>
      <c r="V2028" s="53">
        <v>67</v>
      </c>
      <c r="W2028" s="53">
        <v>0</v>
      </c>
      <c r="X2028" s="53">
        <v>0.76</v>
      </c>
      <c r="Y2028" s="53">
        <v>17.12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0.34408381043507075</v>
      </c>
      <c r="AC2028" s="63" t="s">
        <v>204</v>
      </c>
    </row>
    <row r="2029" spans="1:46">
      <c r="A2029" s="11">
        <v>2029</v>
      </c>
      <c r="B2029" s="57">
        <v>44941</v>
      </c>
      <c r="C2029" s="54">
        <v>4.1666666666666664E-2</v>
      </c>
      <c r="D2029" s="53">
        <v>13.2</v>
      </c>
      <c r="E2029" s="53">
        <v>12.7</v>
      </c>
      <c r="F2029" s="53">
        <v>0</v>
      </c>
      <c r="G2029" s="53">
        <v>12.7</v>
      </c>
      <c r="H2029" s="53">
        <v>-1E-3</v>
      </c>
      <c r="I2029" s="53">
        <v>2.1</v>
      </c>
      <c r="J2029" s="53" t="s">
        <v>147</v>
      </c>
      <c r="K2029" s="53">
        <v>3.5</v>
      </c>
      <c r="L2029" s="53" t="s">
        <v>149</v>
      </c>
      <c r="M2029" s="54">
        <v>3.4756944444444444E-2</v>
      </c>
      <c r="N2029" s="53">
        <v>5.6</v>
      </c>
      <c r="O2029" s="53" t="s">
        <v>149</v>
      </c>
      <c r="P2029" s="54">
        <v>3.5590277777777776E-2</v>
      </c>
      <c r="Q2029" s="53">
        <v>1.7</v>
      </c>
      <c r="R2029" s="53" t="s">
        <v>162</v>
      </c>
      <c r="S2029" s="53">
        <v>0.9</v>
      </c>
      <c r="T2029" s="53">
        <v>87.5</v>
      </c>
      <c r="U2029" s="53">
        <v>0</v>
      </c>
      <c r="V2029" s="53">
        <v>60</v>
      </c>
      <c r="W2029" s="53">
        <v>0</v>
      </c>
      <c r="X2029" s="53">
        <v>0.75900000000000001</v>
      </c>
      <c r="Y2029" s="53">
        <v>17.13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0.34341835577950675</v>
      </c>
      <c r="AC2029" s="63" t="s">
        <v>204</v>
      </c>
      <c r="AE2029" s="11">
        <f t="shared" ref="AE2029" si="5472">SUM(F2029:F2034)</f>
        <v>0</v>
      </c>
      <c r="AF2029" s="11">
        <f t="shared" ref="AF2029" si="5473">AVERAGE(AB2029:AB2034)</f>
        <v>0.34220147356563951</v>
      </c>
      <c r="AG2029" s="11">
        <f t="shared" ref="AG2029" si="5474">AVERAGE(G2029:G2034)</f>
        <v>12.683333333333332</v>
      </c>
      <c r="AH2029" s="11" t="e">
        <f t="shared" ref="AH2029" si="5475">AVERAGE(AC2029:AC2034)</f>
        <v>#DIV/0!</v>
      </c>
      <c r="AI2029" s="11">
        <f t="shared" ref="AI2029" si="5476">AVERAGE(T2029:T2034)</f>
        <v>84.333333333333329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440</v>
      </c>
      <c r="AM2029" s="17">
        <f t="shared" ref="AM2029" si="5480">AVERAGE(W2029:W2034)</f>
        <v>0</v>
      </c>
      <c r="AN2029" s="11">
        <f t="shared" ref="AN2029" si="5481">AVERAGE(I2029:I2034)</f>
        <v>1.6666666666666667</v>
      </c>
      <c r="AO2029" s="11">
        <f t="shared" ref="AO2029" si="5482">MAX(K2029:K2034)</f>
        <v>3.5</v>
      </c>
      <c r="AP2029" s="13" t="str">
        <f t="shared" ref="AP2029" ca="1" si="5483">INDIRECT(ADDRESS(MATCH(AO2029,K2029:K2034,0)+A2029-1,12))</f>
        <v>NNE</v>
      </c>
      <c r="AQ2029" s="13">
        <f t="shared" ref="AQ2029" ca="1" si="5484">INDIRECT(ADDRESS(MATCH(AO2029,K2029:K2034,0)+A2029-1,13))</f>
        <v>3.4756944444444444E-2</v>
      </c>
      <c r="AR2029" s="11">
        <f t="shared" ref="AR2029" si="5485">MAX(N2029:N2034)</f>
        <v>5.6</v>
      </c>
      <c r="AS2029" s="13" t="str">
        <f t="shared" ref="AS2029" ca="1" si="5486">INDIRECT(ADDRESS(MATCH(AR2029,N2029:N2034,0)+A2029-1,15))</f>
        <v>NNE</v>
      </c>
      <c r="AT2029" s="13">
        <f t="shared" ref="AT2029" ca="1" si="5487">INDIRECT(ADDRESS(MATCH(AR2029,N2029:N2034,0)+A2029-1,16))</f>
        <v>3.5590277777777776E-2</v>
      </c>
    </row>
    <row r="2030" spans="1:46">
      <c r="A2030" s="11">
        <v>2030</v>
      </c>
      <c r="B2030" s="57">
        <v>44941</v>
      </c>
      <c r="C2030" s="54">
        <v>4.8611111111111112E-2</v>
      </c>
      <c r="D2030" s="53">
        <v>13.2</v>
      </c>
      <c r="E2030" s="53">
        <v>12.7</v>
      </c>
      <c r="F2030" s="53">
        <v>0</v>
      </c>
      <c r="G2030" s="53">
        <v>12.9</v>
      </c>
      <c r="H2030" s="53">
        <v>-1E-3</v>
      </c>
      <c r="I2030" s="53">
        <v>1.1000000000000001</v>
      </c>
      <c r="J2030" s="53" t="s">
        <v>147</v>
      </c>
      <c r="K2030" s="53">
        <v>2.1</v>
      </c>
      <c r="L2030" s="53" t="s">
        <v>147</v>
      </c>
      <c r="M2030" s="54">
        <v>4.1678240740740745E-2</v>
      </c>
      <c r="N2030" s="53">
        <v>4</v>
      </c>
      <c r="O2030" s="53" t="s">
        <v>148</v>
      </c>
      <c r="P2030" s="54">
        <v>4.4212962962962961E-2</v>
      </c>
      <c r="Q2030" s="53">
        <v>1.6</v>
      </c>
      <c r="R2030" s="53" t="s">
        <v>149</v>
      </c>
      <c r="S2030" s="53">
        <v>0.7</v>
      </c>
      <c r="T2030" s="53">
        <v>84.3</v>
      </c>
      <c r="U2030" s="53">
        <v>0</v>
      </c>
      <c r="V2030" s="53">
        <v>72</v>
      </c>
      <c r="W2030" s="53">
        <v>0</v>
      </c>
      <c r="X2030" s="53">
        <v>0.75900000000000001</v>
      </c>
      <c r="Y2030" s="53">
        <v>17.12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0.34341835577950675</v>
      </c>
      <c r="AC2030" s="63" t="s">
        <v>204</v>
      </c>
    </row>
    <row r="2031" spans="1:46">
      <c r="A2031" s="11">
        <v>2031</v>
      </c>
      <c r="B2031" s="57">
        <v>44941</v>
      </c>
      <c r="C2031" s="54">
        <v>5.5555555555555552E-2</v>
      </c>
      <c r="D2031" s="53">
        <v>13</v>
      </c>
      <c r="E2031" s="53">
        <v>12.8</v>
      </c>
      <c r="F2031" s="53">
        <v>0</v>
      </c>
      <c r="G2031" s="53">
        <v>12.9</v>
      </c>
      <c r="H2031" s="53">
        <v>0</v>
      </c>
      <c r="I2031" s="53">
        <v>1.3</v>
      </c>
      <c r="J2031" s="53" t="s">
        <v>147</v>
      </c>
      <c r="K2031" s="53">
        <v>1.3</v>
      </c>
      <c r="L2031" s="53" t="s">
        <v>147</v>
      </c>
      <c r="M2031" s="54">
        <v>5.5405092592592596E-2</v>
      </c>
      <c r="N2031" s="53">
        <v>3.6</v>
      </c>
      <c r="O2031" s="53" t="s">
        <v>148</v>
      </c>
      <c r="P2031" s="54">
        <v>5.5231481481481486E-2</v>
      </c>
      <c r="Q2031" s="53">
        <v>1.6</v>
      </c>
      <c r="R2031" s="53" t="s">
        <v>149</v>
      </c>
      <c r="S2031" s="53">
        <v>0.7</v>
      </c>
      <c r="T2031" s="53">
        <v>82.9</v>
      </c>
      <c r="U2031" s="53">
        <v>0</v>
      </c>
      <c r="V2031" s="53">
        <v>82</v>
      </c>
      <c r="W2031" s="53">
        <v>0</v>
      </c>
      <c r="X2031" s="53">
        <v>0.75800000000000001</v>
      </c>
      <c r="Y2031" s="53">
        <v>17.13</v>
      </c>
      <c r="Z2031" s="11">
        <f t="shared" si="5373"/>
        <v>0</v>
      </c>
      <c r="AA2031" s="11">
        <f t="shared" si="5374"/>
        <v>0</v>
      </c>
      <c r="AB2031" s="53">
        <f t="shared" si="5375"/>
        <v>0.34275372199235576</v>
      </c>
      <c r="AC2031" s="63" t="s">
        <v>204</v>
      </c>
    </row>
    <row r="2032" spans="1:46">
      <c r="A2032" s="11">
        <v>2032</v>
      </c>
      <c r="B2032" s="57">
        <v>44941</v>
      </c>
      <c r="C2032" s="54">
        <v>6.25E-2</v>
      </c>
      <c r="D2032" s="53">
        <v>13</v>
      </c>
      <c r="E2032" s="53">
        <v>12.7</v>
      </c>
      <c r="F2032" s="53">
        <v>0</v>
      </c>
      <c r="G2032" s="53">
        <v>12.7</v>
      </c>
      <c r="H2032" s="53">
        <v>-1E-3</v>
      </c>
      <c r="I2032" s="53">
        <v>1.8</v>
      </c>
      <c r="J2032" s="53" t="s">
        <v>147</v>
      </c>
      <c r="K2032" s="53">
        <v>1.8</v>
      </c>
      <c r="L2032" s="53" t="s">
        <v>147</v>
      </c>
      <c r="M2032" s="54">
        <v>6.2488425925925926E-2</v>
      </c>
      <c r="N2032" s="53">
        <v>4.4000000000000004</v>
      </c>
      <c r="O2032" s="53" t="s">
        <v>149</v>
      </c>
      <c r="P2032" s="54">
        <v>6.1550925925925926E-2</v>
      </c>
      <c r="Q2032" s="53">
        <v>1.6</v>
      </c>
      <c r="R2032" s="53" t="s">
        <v>148</v>
      </c>
      <c r="S2032" s="53">
        <v>0.7</v>
      </c>
      <c r="T2032" s="53">
        <v>83.6</v>
      </c>
      <c r="U2032" s="53">
        <v>0</v>
      </c>
      <c r="V2032" s="53">
        <v>61</v>
      </c>
      <c r="W2032" s="53">
        <v>0</v>
      </c>
      <c r="X2032" s="53">
        <v>0.75600000000000001</v>
      </c>
      <c r="Y2032" s="53">
        <v>17.12</v>
      </c>
      <c r="Z2032" s="11">
        <f t="shared" si="5373"/>
        <v>-0.60000000000000009</v>
      </c>
      <c r="AA2032" s="11">
        <f t="shared" si="5374"/>
        <v>0</v>
      </c>
      <c r="AB2032" s="53">
        <f t="shared" si="5375"/>
        <v>0.34142687868136434</v>
      </c>
      <c r="AC2032" s="63" t="s">
        <v>204</v>
      </c>
    </row>
    <row r="2033" spans="1:46">
      <c r="A2033" s="11">
        <v>2033</v>
      </c>
      <c r="B2033" s="57">
        <v>44941</v>
      </c>
      <c r="C2033" s="54">
        <v>6.9444444444444434E-2</v>
      </c>
      <c r="D2033" s="53">
        <v>12.8</v>
      </c>
      <c r="E2033" s="53">
        <v>12.7</v>
      </c>
      <c r="F2033" s="53">
        <v>0</v>
      </c>
      <c r="G2033" s="53">
        <v>12.4</v>
      </c>
      <c r="H2033" s="53">
        <v>-1E-3</v>
      </c>
      <c r="I2033" s="53">
        <v>1.8</v>
      </c>
      <c r="J2033" s="53" t="s">
        <v>147</v>
      </c>
      <c r="K2033" s="53">
        <v>2</v>
      </c>
      <c r="L2033" s="53" t="s">
        <v>147</v>
      </c>
      <c r="M2033" s="54">
        <v>6.491898148148148E-2</v>
      </c>
      <c r="N2033" s="53">
        <v>4.7</v>
      </c>
      <c r="O2033" s="53" t="s">
        <v>149</v>
      </c>
      <c r="P2033" s="54">
        <v>6.3182870370370361E-2</v>
      </c>
      <c r="Q2033" s="53">
        <v>1.2</v>
      </c>
      <c r="R2033" s="53" t="s">
        <v>149</v>
      </c>
      <c r="S2033" s="53">
        <v>0.6</v>
      </c>
      <c r="T2033" s="53">
        <v>84.2</v>
      </c>
      <c r="U2033" s="53">
        <v>1</v>
      </c>
      <c r="V2033" s="53">
        <v>89</v>
      </c>
      <c r="W2033" s="53">
        <v>0</v>
      </c>
      <c r="X2033" s="53">
        <v>0.75600000000000001</v>
      </c>
      <c r="Y2033" s="53">
        <v>17.13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0.34142687868136434</v>
      </c>
      <c r="AC2033" s="63" t="s">
        <v>204</v>
      </c>
    </row>
    <row r="2034" spans="1:46">
      <c r="A2034" s="11">
        <v>2034</v>
      </c>
      <c r="B2034" s="57">
        <v>44941</v>
      </c>
      <c r="C2034" s="54">
        <v>7.6388888888888895E-2</v>
      </c>
      <c r="D2034" s="53">
        <v>12.8</v>
      </c>
      <c r="E2034" s="53">
        <v>12.7</v>
      </c>
      <c r="F2034" s="53">
        <v>0</v>
      </c>
      <c r="G2034" s="53">
        <v>12.5</v>
      </c>
      <c r="H2034" s="53">
        <v>-1E-3</v>
      </c>
      <c r="I2034" s="53">
        <v>1.9</v>
      </c>
      <c r="J2034" s="53" t="s">
        <v>149</v>
      </c>
      <c r="K2034" s="53">
        <v>1.9</v>
      </c>
      <c r="L2034" s="53" t="s">
        <v>149</v>
      </c>
      <c r="M2034" s="54">
        <v>7.6388888888888895E-2</v>
      </c>
      <c r="N2034" s="53">
        <v>4.2</v>
      </c>
      <c r="O2034" s="53" t="s">
        <v>147</v>
      </c>
      <c r="P2034" s="54">
        <v>7.6365740740740748E-2</v>
      </c>
      <c r="Q2034" s="53">
        <v>4.0999999999999996</v>
      </c>
      <c r="R2034" s="53" t="s">
        <v>147</v>
      </c>
      <c r="S2034" s="53">
        <v>0.7</v>
      </c>
      <c r="T2034" s="53">
        <v>83.5</v>
      </c>
      <c r="U2034" s="53">
        <v>1</v>
      </c>
      <c r="V2034" s="53">
        <v>76</v>
      </c>
      <c r="W2034" s="53">
        <v>0</v>
      </c>
      <c r="X2034" s="53">
        <v>0.755</v>
      </c>
      <c r="Y2034" s="53">
        <v>17.12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0.34076465047973925</v>
      </c>
      <c r="AC2034" s="63" t="s">
        <v>204</v>
      </c>
    </row>
    <row r="2035" spans="1:46">
      <c r="A2035" s="11">
        <v>2035</v>
      </c>
      <c r="B2035" s="57">
        <v>44941</v>
      </c>
      <c r="C2035" s="54">
        <v>8.3333333333333329E-2</v>
      </c>
      <c r="D2035" s="53">
        <v>12.6</v>
      </c>
      <c r="E2035" s="53">
        <v>12.7</v>
      </c>
      <c r="F2035" s="53">
        <v>0</v>
      </c>
      <c r="G2035" s="53">
        <v>12.5</v>
      </c>
      <c r="H2035" s="53">
        <v>-1E-3</v>
      </c>
      <c r="I2035" s="53">
        <v>1.9</v>
      </c>
      <c r="J2035" s="53" t="s">
        <v>147</v>
      </c>
      <c r="K2035" s="53">
        <v>2.2999999999999998</v>
      </c>
      <c r="L2035" s="53" t="s">
        <v>149</v>
      </c>
      <c r="M2035" s="54">
        <v>8.0289351851851862E-2</v>
      </c>
      <c r="N2035" s="53">
        <v>4</v>
      </c>
      <c r="O2035" s="53" t="s">
        <v>149</v>
      </c>
      <c r="P2035" s="54">
        <v>7.784722222222222E-2</v>
      </c>
      <c r="Q2035" s="53">
        <v>1.3</v>
      </c>
      <c r="R2035" s="53" t="s">
        <v>147</v>
      </c>
      <c r="S2035" s="53">
        <v>0.8</v>
      </c>
      <c r="T2035" s="53">
        <v>83.6</v>
      </c>
      <c r="U2035" s="53">
        <v>0</v>
      </c>
      <c r="V2035" s="53">
        <v>78</v>
      </c>
      <c r="W2035" s="53">
        <v>0</v>
      </c>
      <c r="X2035" s="53">
        <v>0.755</v>
      </c>
      <c r="Y2035" s="53">
        <v>17.13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0.34076465047973925</v>
      </c>
      <c r="AC2035" s="63" t="s">
        <v>204</v>
      </c>
      <c r="AE2035" s="11">
        <f t="shared" ref="AE2035" si="5488">SUM(F2035:F2040)</f>
        <v>0</v>
      </c>
      <c r="AF2035" s="11">
        <f t="shared" ref="AF2035" si="5489">AVERAGE(AB2035:AB2040)</f>
        <v>0.33889363003936362</v>
      </c>
      <c r="AG2035" s="11">
        <f t="shared" ref="AG2035" si="5490">AVERAGE(G2035:G2040)</f>
        <v>12.316666666666668</v>
      </c>
      <c r="AH2035" s="11" t="e">
        <f t="shared" ref="AH2035" si="5491">AVERAGE(AC2035:AC2040)</f>
        <v>#DIV/0!</v>
      </c>
      <c r="AI2035" s="11">
        <f t="shared" ref="AI2035" si="5492">AVERAGE(T2035:T2040)</f>
        <v>85.466666666666654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482</v>
      </c>
      <c r="AM2035" s="17">
        <f t="shared" ref="AM2035" si="5496">AVERAGE(W2035:W2040)</f>
        <v>0</v>
      </c>
      <c r="AN2035" s="11">
        <f t="shared" ref="AN2035" si="5497">AVERAGE(I2035:I2040)</f>
        <v>1.9333333333333333</v>
      </c>
      <c r="AO2035" s="11">
        <f t="shared" ref="AO2035" si="5498">MAX(K2035:K2040)</f>
        <v>3.4</v>
      </c>
      <c r="AP2035" s="13" t="str">
        <f t="shared" ref="AP2035" ca="1" si="5499">INDIRECT(ADDRESS(MATCH(AO2035,K2035:K2040,0)+A2035-1,12))</f>
        <v>NNE</v>
      </c>
      <c r="AQ2035" s="13">
        <f t="shared" ref="AQ2035" ca="1" si="5500">INDIRECT(ADDRESS(MATCH(AO2035,K2035:K2040,0)+A2035-1,13))</f>
        <v>0.11755787037037037</v>
      </c>
      <c r="AR2035" s="11">
        <f t="shared" ref="AR2035" si="5501">MAX(N2035:N2040)</f>
        <v>5.2</v>
      </c>
      <c r="AS2035" s="13" t="str">
        <f t="shared" ref="AS2035" ca="1" si="5502">INDIRECT(ADDRESS(MATCH(AR2035,N2035:N2040,0)+A2035-1,15))</f>
        <v>N</v>
      </c>
      <c r="AT2035" s="13">
        <f t="shared" ref="AT2035" ca="1" si="5503">INDIRECT(ADDRESS(MATCH(AR2035,N2035:N2040,0)+A2035-1,16))</f>
        <v>0.11084490740740742</v>
      </c>
    </row>
    <row r="2036" spans="1:46">
      <c r="A2036" s="11">
        <v>2036</v>
      </c>
      <c r="B2036" s="57">
        <v>44941</v>
      </c>
      <c r="C2036" s="54">
        <v>9.0277777777777776E-2</v>
      </c>
      <c r="D2036" s="53">
        <v>12.5</v>
      </c>
      <c r="E2036" s="53">
        <v>12.7</v>
      </c>
      <c r="F2036" s="53">
        <v>0</v>
      </c>
      <c r="G2036" s="53">
        <v>12.6</v>
      </c>
      <c r="H2036" s="53">
        <v>0</v>
      </c>
      <c r="I2036" s="53">
        <v>1.3</v>
      </c>
      <c r="J2036" s="53" t="s">
        <v>148</v>
      </c>
      <c r="K2036" s="53">
        <v>1.9</v>
      </c>
      <c r="L2036" s="53" t="s">
        <v>147</v>
      </c>
      <c r="M2036" s="54">
        <v>8.3344907407407409E-2</v>
      </c>
      <c r="N2036" s="53">
        <v>2.7</v>
      </c>
      <c r="O2036" s="53" t="s">
        <v>148</v>
      </c>
      <c r="P2036" s="54">
        <v>8.6111111111111124E-2</v>
      </c>
      <c r="Q2036" s="53">
        <v>1.4</v>
      </c>
      <c r="R2036" s="53" t="s">
        <v>148</v>
      </c>
      <c r="S2036" s="53">
        <v>0.6</v>
      </c>
      <c r="T2036" s="53">
        <v>83.6</v>
      </c>
      <c r="U2036" s="53">
        <v>0</v>
      </c>
      <c r="V2036" s="53">
        <v>63</v>
      </c>
      <c r="W2036" s="53">
        <v>0</v>
      </c>
      <c r="X2036" s="53">
        <v>0.753</v>
      </c>
      <c r="Y2036" s="53">
        <v>17.12</v>
      </c>
      <c r="Z2036" s="11">
        <f t="shared" si="5373"/>
        <v>0</v>
      </c>
      <c r="AA2036" s="11">
        <f t="shared" si="5374"/>
        <v>0</v>
      </c>
      <c r="AB2036" s="53">
        <f t="shared" si="5375"/>
        <v>0.3394425357506996</v>
      </c>
      <c r="AC2036" s="63" t="s">
        <v>204</v>
      </c>
    </row>
    <row r="2037" spans="1:46">
      <c r="A2037" s="11">
        <v>2037</v>
      </c>
      <c r="B2037" s="57">
        <v>44941</v>
      </c>
      <c r="C2037" s="54">
        <v>9.7222222222222224E-2</v>
      </c>
      <c r="D2037" s="53">
        <v>12.4</v>
      </c>
      <c r="E2037" s="53">
        <v>12.7</v>
      </c>
      <c r="F2037" s="53">
        <v>0</v>
      </c>
      <c r="G2037" s="53">
        <v>12.3</v>
      </c>
      <c r="H2037" s="53">
        <v>0</v>
      </c>
      <c r="I2037" s="53">
        <v>1.7</v>
      </c>
      <c r="J2037" s="53" t="s">
        <v>148</v>
      </c>
      <c r="K2037" s="53">
        <v>1.7</v>
      </c>
      <c r="L2037" s="53" t="s">
        <v>148</v>
      </c>
      <c r="M2037" s="54">
        <v>9.7199074074074077E-2</v>
      </c>
      <c r="N2037" s="53">
        <v>3.3</v>
      </c>
      <c r="O2037" s="53" t="s">
        <v>152</v>
      </c>
      <c r="P2037" s="54">
        <v>9.1886574074074079E-2</v>
      </c>
      <c r="Q2037" s="53">
        <v>1.2</v>
      </c>
      <c r="R2037" s="53" t="s">
        <v>152</v>
      </c>
      <c r="S2037" s="53">
        <v>0.5</v>
      </c>
      <c r="T2037" s="53">
        <v>85.7</v>
      </c>
      <c r="U2037" s="53">
        <v>0</v>
      </c>
      <c r="V2037" s="53">
        <v>76</v>
      </c>
      <c r="W2037" s="53">
        <v>0</v>
      </c>
      <c r="X2037" s="53">
        <v>0.753</v>
      </c>
      <c r="Y2037" s="53">
        <v>17.100000000000001</v>
      </c>
      <c r="Z2037" s="11">
        <f t="shared" si="5373"/>
        <v>0</v>
      </c>
      <c r="AA2037" s="11">
        <f t="shared" si="5374"/>
        <v>0</v>
      </c>
      <c r="AB2037" s="53">
        <f t="shared" si="5375"/>
        <v>0.3394425357506996</v>
      </c>
      <c r="AC2037" s="63" t="s">
        <v>204</v>
      </c>
    </row>
    <row r="2038" spans="1:46">
      <c r="A2038" s="11">
        <v>2038</v>
      </c>
      <c r="B2038" s="57">
        <v>44941</v>
      </c>
      <c r="C2038" s="54">
        <v>0.10416666666666667</v>
      </c>
      <c r="D2038" s="53">
        <v>12.4</v>
      </c>
      <c r="E2038" s="53">
        <v>12.7</v>
      </c>
      <c r="F2038" s="53">
        <v>0</v>
      </c>
      <c r="G2038" s="53">
        <v>12.4</v>
      </c>
      <c r="H2038" s="53">
        <v>-1E-3</v>
      </c>
      <c r="I2038" s="53">
        <v>1.1000000000000001</v>
      </c>
      <c r="J2038" s="53" t="s">
        <v>148</v>
      </c>
      <c r="K2038" s="53">
        <v>1.7</v>
      </c>
      <c r="L2038" s="53" t="s">
        <v>148</v>
      </c>
      <c r="M2038" s="54">
        <v>9.723379629629629E-2</v>
      </c>
      <c r="N2038" s="53">
        <v>2.7</v>
      </c>
      <c r="O2038" s="53" t="s">
        <v>149</v>
      </c>
      <c r="P2038" s="54">
        <v>0.10082175925925925</v>
      </c>
      <c r="Q2038" s="53">
        <v>1.1000000000000001</v>
      </c>
      <c r="R2038" s="53" t="s">
        <v>157</v>
      </c>
      <c r="S2038" s="53">
        <v>0.7</v>
      </c>
      <c r="T2038" s="53">
        <v>83.6</v>
      </c>
      <c r="U2038" s="53">
        <v>0</v>
      </c>
      <c r="V2038" s="53">
        <v>81</v>
      </c>
      <c r="W2038" s="53">
        <v>0</v>
      </c>
      <c r="X2038" s="53">
        <v>0.751</v>
      </c>
      <c r="Y2038" s="53">
        <v>17.11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0.33812348518220903</v>
      </c>
      <c r="AC2038" s="63" t="s">
        <v>204</v>
      </c>
    </row>
    <row r="2039" spans="1:46">
      <c r="A2039" s="11">
        <v>2039</v>
      </c>
      <c r="B2039" s="57">
        <v>44941</v>
      </c>
      <c r="C2039" s="54">
        <v>0.1111111111111111</v>
      </c>
      <c r="D2039" s="53">
        <v>12.3</v>
      </c>
      <c r="E2039" s="53">
        <v>12.7</v>
      </c>
      <c r="F2039" s="53">
        <v>0</v>
      </c>
      <c r="G2039" s="53">
        <v>12.1</v>
      </c>
      <c r="H2039" s="53">
        <v>0</v>
      </c>
      <c r="I2039" s="53">
        <v>2.2000000000000002</v>
      </c>
      <c r="J2039" s="53" t="s">
        <v>149</v>
      </c>
      <c r="K2039" s="53">
        <v>2.2000000000000002</v>
      </c>
      <c r="L2039" s="53" t="s">
        <v>149</v>
      </c>
      <c r="M2039" s="54">
        <v>0.1111111111111111</v>
      </c>
      <c r="N2039" s="53">
        <v>5.2</v>
      </c>
      <c r="O2039" s="53" t="s">
        <v>162</v>
      </c>
      <c r="P2039" s="54">
        <v>0.11084490740740742</v>
      </c>
      <c r="Q2039" s="53">
        <v>3.8</v>
      </c>
      <c r="R2039" s="53" t="s">
        <v>149</v>
      </c>
      <c r="S2039" s="53">
        <v>1</v>
      </c>
      <c r="T2039" s="53">
        <v>87.8</v>
      </c>
      <c r="U2039" s="53">
        <v>1</v>
      </c>
      <c r="V2039" s="53">
        <v>104</v>
      </c>
      <c r="W2039" s="53">
        <v>0</v>
      </c>
      <c r="X2039" s="53">
        <v>0.751</v>
      </c>
      <c r="Y2039" s="53">
        <v>17.100000000000001</v>
      </c>
      <c r="Z2039" s="11">
        <f t="shared" si="5373"/>
        <v>0</v>
      </c>
      <c r="AA2039" s="11">
        <f t="shared" si="5374"/>
        <v>0</v>
      </c>
      <c r="AB2039" s="53">
        <f t="shared" si="5375"/>
        <v>0.33812348518220903</v>
      </c>
      <c r="AC2039" s="63" t="s">
        <v>204</v>
      </c>
    </row>
    <row r="2040" spans="1:46">
      <c r="A2040" s="11">
        <v>2040</v>
      </c>
      <c r="B2040" s="57">
        <v>44941</v>
      </c>
      <c r="C2040" s="54">
        <v>0.11805555555555557</v>
      </c>
      <c r="D2040" s="53">
        <v>12.3</v>
      </c>
      <c r="E2040" s="53">
        <v>12.7</v>
      </c>
      <c r="F2040" s="53">
        <v>0</v>
      </c>
      <c r="G2040" s="53">
        <v>12</v>
      </c>
      <c r="H2040" s="53">
        <v>0</v>
      </c>
      <c r="I2040" s="53">
        <v>3.4</v>
      </c>
      <c r="J2040" s="53" t="s">
        <v>149</v>
      </c>
      <c r="K2040" s="53">
        <v>3.4</v>
      </c>
      <c r="L2040" s="53" t="s">
        <v>149</v>
      </c>
      <c r="M2040" s="54">
        <v>0.11755787037037037</v>
      </c>
      <c r="N2040" s="53">
        <v>5.2</v>
      </c>
      <c r="O2040" s="53" t="s">
        <v>149</v>
      </c>
      <c r="P2040" s="54">
        <v>0.11675925925925927</v>
      </c>
      <c r="Q2040" s="53">
        <v>5</v>
      </c>
      <c r="R2040" s="53" t="s">
        <v>162</v>
      </c>
      <c r="S2040" s="53">
        <v>0.5</v>
      </c>
      <c r="T2040" s="53">
        <v>88.5</v>
      </c>
      <c r="U2040" s="53">
        <v>0</v>
      </c>
      <c r="V2040" s="53">
        <v>80</v>
      </c>
      <c r="W2040" s="53">
        <v>0</v>
      </c>
      <c r="X2040" s="53">
        <v>0.75</v>
      </c>
      <c r="Y2040" s="53">
        <v>17.09</v>
      </c>
      <c r="Z2040" s="11">
        <f t="shared" si="5373"/>
        <v>0</v>
      </c>
      <c r="AA2040" s="11">
        <f t="shared" si="5374"/>
        <v>0</v>
      </c>
      <c r="AB2040" s="53">
        <f t="shared" si="5375"/>
        <v>0.33746508789062535</v>
      </c>
      <c r="AC2040" s="63" t="s">
        <v>204</v>
      </c>
    </row>
    <row r="2041" spans="1:46">
      <c r="A2041" s="11">
        <v>2041</v>
      </c>
      <c r="B2041" s="57">
        <v>44941</v>
      </c>
      <c r="C2041" s="54">
        <v>0.125</v>
      </c>
      <c r="D2041" s="53">
        <v>12.2</v>
      </c>
      <c r="E2041" s="53">
        <v>12.7</v>
      </c>
      <c r="F2041" s="53">
        <v>0</v>
      </c>
      <c r="G2041" s="53">
        <v>12.2</v>
      </c>
      <c r="H2041" s="53">
        <v>0</v>
      </c>
      <c r="I2041" s="53">
        <v>3.2</v>
      </c>
      <c r="J2041" s="53" t="s">
        <v>149</v>
      </c>
      <c r="K2041" s="53">
        <v>3.5</v>
      </c>
      <c r="L2041" s="53" t="s">
        <v>149</v>
      </c>
      <c r="M2041" s="54">
        <v>0.12188657407407406</v>
      </c>
      <c r="N2041" s="53">
        <v>5.0999999999999996</v>
      </c>
      <c r="O2041" s="53" t="s">
        <v>149</v>
      </c>
      <c r="P2041" s="54">
        <v>0.11978009259259259</v>
      </c>
      <c r="Q2041" s="53">
        <v>2.6</v>
      </c>
      <c r="R2041" s="53" t="s">
        <v>149</v>
      </c>
      <c r="S2041" s="53">
        <v>0.8</v>
      </c>
      <c r="T2041" s="53">
        <v>85.6</v>
      </c>
      <c r="U2041" s="53">
        <v>0</v>
      </c>
      <c r="V2041" s="53">
        <v>57</v>
      </c>
      <c r="W2041" s="53">
        <v>0</v>
      </c>
      <c r="X2041" s="53">
        <v>0.749</v>
      </c>
      <c r="Y2041" s="53">
        <v>17.100000000000001</v>
      </c>
      <c r="Z2041" s="11">
        <f t="shared" si="5373"/>
        <v>0</v>
      </c>
      <c r="AA2041" s="11">
        <f t="shared" si="5374"/>
        <v>0</v>
      </c>
      <c r="AB2041" s="53">
        <f t="shared" si="5375"/>
        <v>0.33680743173155525</v>
      </c>
      <c r="AC2041" s="63" t="s">
        <v>204</v>
      </c>
      <c r="AE2041" s="11">
        <f t="shared" ref="AE2041" si="5504">SUM(F2041:F2046)</f>
        <v>0</v>
      </c>
      <c r="AF2041" s="11">
        <f t="shared" ref="AF2041" si="5505">AVERAGE(AB2041:AB2046)</f>
        <v>0.33582289119400199</v>
      </c>
      <c r="AG2041" s="11">
        <f t="shared" ref="AG2041" si="5506">AVERAGE(G2041:G2046)</f>
        <v>12.16666666666667</v>
      </c>
      <c r="AH2041" s="11" t="e">
        <f t="shared" ref="AH2041" si="5507">AVERAGE(AC2041:AC2046)</f>
        <v>#DIV/0!</v>
      </c>
      <c r="AI2041" s="11">
        <f t="shared" ref="AI2041" si="5508">AVERAGE(T2041:T2046)</f>
        <v>84.25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407</v>
      </c>
      <c r="AM2041" s="17">
        <f t="shared" ref="AM2041" si="5512">AVERAGE(W2041:W2046)</f>
        <v>0</v>
      </c>
      <c r="AN2041" s="11">
        <f t="shared" ref="AN2041" si="5513">AVERAGE(I2041:I2046)</f>
        <v>2.2666666666666666</v>
      </c>
      <c r="AO2041" s="11">
        <f t="shared" ref="AO2041" si="5514">MAX(K2041:K2046)</f>
        <v>3.5</v>
      </c>
      <c r="AP2041" s="13" t="str">
        <f t="shared" ref="AP2041" ca="1" si="5515">INDIRECT(ADDRESS(MATCH(AO2041,K2041:K2046,0)+A2041-1,12))</f>
        <v>NNE</v>
      </c>
      <c r="AQ2041" s="13">
        <f t="shared" ref="AQ2041" ca="1" si="5516">INDIRECT(ADDRESS(MATCH(AO2041,K2041:K2046,0)+A2041-1,13))</f>
        <v>0.12188657407407406</v>
      </c>
      <c r="AR2041" s="11">
        <f t="shared" ref="AR2041" si="5517">MAX(N2041:N2046)</f>
        <v>5.0999999999999996</v>
      </c>
      <c r="AS2041" s="13" t="str">
        <f t="shared" ref="AS2041" ca="1" si="5518">INDIRECT(ADDRESS(MATCH(AR2041,N2041:N2046,0)+A2041-1,15))</f>
        <v>NNE</v>
      </c>
      <c r="AT2041" s="13">
        <f t="shared" ref="AT2041" ca="1" si="5519">INDIRECT(ADDRESS(MATCH(AR2041,N2041:N2046,0)+A2041-1,16))</f>
        <v>0.11978009259259259</v>
      </c>
    </row>
    <row r="2042" spans="1:46">
      <c r="A2042" s="11">
        <v>2042</v>
      </c>
      <c r="B2042" s="57">
        <v>44941</v>
      </c>
      <c r="C2042" s="54">
        <v>0.13194444444444445</v>
      </c>
      <c r="D2042" s="53">
        <v>12.2</v>
      </c>
      <c r="E2042" s="53">
        <v>12.7</v>
      </c>
      <c r="F2042" s="53">
        <v>0</v>
      </c>
      <c r="G2042" s="53">
        <v>12.4</v>
      </c>
      <c r="H2042" s="53">
        <v>0</v>
      </c>
      <c r="I2042" s="53">
        <v>2.4</v>
      </c>
      <c r="J2042" s="53" t="s">
        <v>149</v>
      </c>
      <c r="K2042" s="53">
        <v>3.2</v>
      </c>
      <c r="L2042" s="53" t="s">
        <v>149</v>
      </c>
      <c r="M2042" s="54">
        <v>0.12501157407407407</v>
      </c>
      <c r="N2042" s="53">
        <v>4.5</v>
      </c>
      <c r="O2042" s="53" t="s">
        <v>149</v>
      </c>
      <c r="P2042" s="54">
        <v>0.12513888888888888</v>
      </c>
      <c r="Q2042" s="53">
        <v>1.9</v>
      </c>
      <c r="R2042" s="53" t="s">
        <v>149</v>
      </c>
      <c r="S2042" s="53">
        <v>0.6</v>
      </c>
      <c r="T2042" s="53">
        <v>82.7</v>
      </c>
      <c r="U2042" s="53">
        <v>0</v>
      </c>
      <c r="V2042" s="53">
        <v>69</v>
      </c>
      <c r="W2042" s="53">
        <v>0</v>
      </c>
      <c r="X2042" s="53">
        <v>0.749</v>
      </c>
      <c r="Y2042" s="53">
        <v>17.100000000000001</v>
      </c>
      <c r="Z2042" s="11">
        <f t="shared" si="5373"/>
        <v>0</v>
      </c>
      <c r="AA2042" s="11">
        <f t="shared" si="5374"/>
        <v>0</v>
      </c>
      <c r="AB2042" s="53">
        <f t="shared" si="5375"/>
        <v>0.33680743173155525</v>
      </c>
      <c r="AC2042" s="63" t="s">
        <v>204</v>
      </c>
    </row>
    <row r="2043" spans="1:46">
      <c r="A2043" s="11">
        <v>2043</v>
      </c>
      <c r="B2043" s="57">
        <v>44941</v>
      </c>
      <c r="C2043" s="54">
        <v>0.1388888888888889</v>
      </c>
      <c r="D2043" s="53">
        <v>12.2</v>
      </c>
      <c r="E2043" s="53">
        <v>12.7</v>
      </c>
      <c r="F2043" s="53">
        <v>0</v>
      </c>
      <c r="G2043" s="53">
        <v>12.3</v>
      </c>
      <c r="H2043" s="53">
        <v>0</v>
      </c>
      <c r="I2043" s="53">
        <v>2.1</v>
      </c>
      <c r="J2043" s="53" t="s">
        <v>147</v>
      </c>
      <c r="K2043" s="53">
        <v>2.4</v>
      </c>
      <c r="L2043" s="53" t="s">
        <v>149</v>
      </c>
      <c r="M2043" s="54">
        <v>0.13195601851851851</v>
      </c>
      <c r="N2043" s="53">
        <v>4.2</v>
      </c>
      <c r="O2043" s="53" t="s">
        <v>147</v>
      </c>
      <c r="P2043" s="54">
        <v>0.13480324074074074</v>
      </c>
      <c r="Q2043" s="53">
        <v>1</v>
      </c>
      <c r="R2043" s="53" t="s">
        <v>148</v>
      </c>
      <c r="S2043" s="53">
        <v>0.6</v>
      </c>
      <c r="T2043" s="53">
        <v>82.8</v>
      </c>
      <c r="U2043" s="53">
        <v>0</v>
      </c>
      <c r="V2043" s="53">
        <v>77</v>
      </c>
      <c r="W2043" s="53">
        <v>0</v>
      </c>
      <c r="X2043" s="53">
        <v>0.748</v>
      </c>
      <c r="Y2043" s="53">
        <v>17.09</v>
      </c>
      <c r="Z2043" s="11">
        <f t="shared" si="5373"/>
        <v>0</v>
      </c>
      <c r="AA2043" s="11">
        <f t="shared" si="5374"/>
        <v>0</v>
      </c>
      <c r="AB2043" s="53">
        <f t="shared" si="5375"/>
        <v>0.33615050878841091</v>
      </c>
      <c r="AC2043" s="63" t="s">
        <v>204</v>
      </c>
    </row>
    <row r="2044" spans="1:46">
      <c r="A2044" s="11">
        <v>2044</v>
      </c>
      <c r="B2044" s="57">
        <v>44941</v>
      </c>
      <c r="C2044" s="54">
        <v>0.14583333333333334</v>
      </c>
      <c r="D2044" s="53">
        <v>12.2</v>
      </c>
      <c r="E2044" s="53">
        <v>12.7</v>
      </c>
      <c r="F2044" s="53">
        <v>0</v>
      </c>
      <c r="G2044" s="53">
        <v>12.2</v>
      </c>
      <c r="H2044" s="53">
        <v>-1E-3</v>
      </c>
      <c r="I2044" s="53">
        <v>1.9</v>
      </c>
      <c r="J2044" s="53" t="s">
        <v>147</v>
      </c>
      <c r="K2044" s="53">
        <v>2.1</v>
      </c>
      <c r="L2044" s="53" t="s">
        <v>147</v>
      </c>
      <c r="M2044" s="54">
        <v>0.13890046296296296</v>
      </c>
      <c r="N2044" s="53">
        <v>4.5</v>
      </c>
      <c r="O2044" s="53" t="s">
        <v>149</v>
      </c>
      <c r="P2044" s="54">
        <v>0.14388888888888887</v>
      </c>
      <c r="Q2044" s="53">
        <v>2.1</v>
      </c>
      <c r="R2044" s="53" t="s">
        <v>147</v>
      </c>
      <c r="S2044" s="53">
        <v>0.8</v>
      </c>
      <c r="T2044" s="53">
        <v>83.8</v>
      </c>
      <c r="U2044" s="53">
        <v>0</v>
      </c>
      <c r="V2044" s="53">
        <v>71</v>
      </c>
      <c r="W2044" s="53">
        <v>0</v>
      </c>
      <c r="X2044" s="53">
        <v>0.747</v>
      </c>
      <c r="Y2044" s="53">
        <v>17.09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0.33549431132680874</v>
      </c>
      <c r="AC2044" s="63" t="s">
        <v>204</v>
      </c>
    </row>
    <row r="2045" spans="1:46">
      <c r="A2045" s="11">
        <v>2045</v>
      </c>
      <c r="B2045" s="57">
        <v>44941</v>
      </c>
      <c r="C2045" s="54">
        <v>0.15277777777777776</v>
      </c>
      <c r="D2045" s="53">
        <v>12.2</v>
      </c>
      <c r="E2045" s="53">
        <v>12.7</v>
      </c>
      <c r="F2045" s="53">
        <v>0</v>
      </c>
      <c r="G2045" s="53">
        <v>12</v>
      </c>
      <c r="H2045" s="53">
        <v>-1E-3</v>
      </c>
      <c r="I2045" s="53">
        <v>1.9</v>
      </c>
      <c r="J2045" s="53" t="s">
        <v>149</v>
      </c>
      <c r="K2045" s="53">
        <v>2.1</v>
      </c>
      <c r="L2045" s="53" t="s">
        <v>149</v>
      </c>
      <c r="M2045" s="54">
        <v>0.15011574074074074</v>
      </c>
      <c r="N2045" s="53">
        <v>3.9</v>
      </c>
      <c r="O2045" s="53" t="s">
        <v>162</v>
      </c>
      <c r="P2045" s="54">
        <v>0.14732638888888888</v>
      </c>
      <c r="Q2045" s="53">
        <v>1.5</v>
      </c>
      <c r="R2045" s="53" t="s">
        <v>147</v>
      </c>
      <c r="S2045" s="53">
        <v>0.6</v>
      </c>
      <c r="T2045" s="53">
        <v>84.7</v>
      </c>
      <c r="U2045" s="53">
        <v>0</v>
      </c>
      <c r="V2045" s="53">
        <v>66</v>
      </c>
      <c r="W2045" s="53">
        <v>0</v>
      </c>
      <c r="X2045" s="53">
        <v>0.746</v>
      </c>
      <c r="Y2045" s="53">
        <v>17.09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0.33483883179284102</v>
      </c>
      <c r="AC2045" s="63" t="s">
        <v>204</v>
      </c>
    </row>
    <row r="2046" spans="1:46">
      <c r="A2046" s="11">
        <v>2046</v>
      </c>
      <c r="B2046" s="57">
        <v>44941</v>
      </c>
      <c r="C2046" s="54">
        <v>0.15972222222222224</v>
      </c>
      <c r="D2046" s="53">
        <v>12.1</v>
      </c>
      <c r="E2046" s="53">
        <v>12.7</v>
      </c>
      <c r="F2046" s="53">
        <v>0</v>
      </c>
      <c r="G2046" s="53">
        <v>11.9</v>
      </c>
      <c r="H2046" s="53">
        <v>0</v>
      </c>
      <c r="I2046" s="53">
        <v>2.1</v>
      </c>
      <c r="J2046" s="53" t="s">
        <v>149</v>
      </c>
      <c r="K2046" s="53">
        <v>2.1</v>
      </c>
      <c r="L2046" s="53" t="s">
        <v>149</v>
      </c>
      <c r="M2046" s="54">
        <v>0.15972222222222224</v>
      </c>
      <c r="N2046" s="53">
        <v>4.5</v>
      </c>
      <c r="O2046" s="53" t="s">
        <v>149</v>
      </c>
      <c r="P2046" s="54">
        <v>0.1544675925925926</v>
      </c>
      <c r="Q2046" s="53">
        <v>1.6</v>
      </c>
      <c r="R2046" s="53" t="s">
        <v>147</v>
      </c>
      <c r="S2046" s="53">
        <v>0.5</v>
      </c>
      <c r="T2046" s="53">
        <v>85.9</v>
      </c>
      <c r="U2046" s="53">
        <v>0</v>
      </c>
      <c r="V2046" s="53">
        <v>67</v>
      </c>
      <c r="W2046" s="53">
        <v>0</v>
      </c>
      <c r="X2046" s="53">
        <v>0.746</v>
      </c>
      <c r="Y2046" s="53">
        <v>17.079999999999998</v>
      </c>
      <c r="Z2046" s="11">
        <f t="shared" si="5373"/>
        <v>0</v>
      </c>
      <c r="AA2046" s="11">
        <f t="shared" si="5374"/>
        <v>0</v>
      </c>
      <c r="AB2046" s="53">
        <f t="shared" si="5375"/>
        <v>0.33483883179284102</v>
      </c>
      <c r="AC2046" s="63" t="s">
        <v>204</v>
      </c>
    </row>
    <row r="2047" spans="1:46">
      <c r="A2047" s="11">
        <v>2047</v>
      </c>
      <c r="B2047" s="57">
        <v>44941</v>
      </c>
      <c r="C2047" s="54">
        <v>0.16666666666666666</v>
      </c>
      <c r="D2047" s="53">
        <v>12.1</v>
      </c>
      <c r="E2047" s="53">
        <v>12.7</v>
      </c>
      <c r="F2047" s="53">
        <v>0</v>
      </c>
      <c r="G2047" s="53">
        <v>11.9</v>
      </c>
      <c r="H2047" s="53">
        <v>0</v>
      </c>
      <c r="I2047" s="53">
        <v>1.8</v>
      </c>
      <c r="J2047" s="53" t="s">
        <v>147</v>
      </c>
      <c r="K2047" s="53">
        <v>2.1</v>
      </c>
      <c r="L2047" s="53" t="s">
        <v>149</v>
      </c>
      <c r="M2047" s="54">
        <v>0.15986111111111112</v>
      </c>
      <c r="N2047" s="53">
        <v>3.2</v>
      </c>
      <c r="O2047" s="53" t="s">
        <v>149</v>
      </c>
      <c r="P2047" s="54">
        <v>0.16122685185185184</v>
      </c>
      <c r="Q2047" s="53">
        <v>2.1</v>
      </c>
      <c r="R2047" s="53" t="s">
        <v>147</v>
      </c>
      <c r="S2047" s="53">
        <v>0.5</v>
      </c>
      <c r="T2047" s="53">
        <v>85.3</v>
      </c>
      <c r="U2047" s="53">
        <v>0</v>
      </c>
      <c r="V2047" s="53">
        <v>63</v>
      </c>
      <c r="W2047" s="53">
        <v>0</v>
      </c>
      <c r="X2047" s="53">
        <v>0.745</v>
      </c>
      <c r="Y2047" s="53">
        <v>17.09</v>
      </c>
      <c r="Z2047" s="11">
        <f t="shared" si="5373"/>
        <v>0</v>
      </c>
      <c r="AA2047" s="11">
        <f t="shared" si="5374"/>
        <v>0</v>
      </c>
      <c r="AB2047" s="53">
        <f t="shared" si="5375"/>
        <v>0.33418406281137347</v>
      </c>
      <c r="AC2047" s="63" t="s">
        <v>204</v>
      </c>
      <c r="AE2047" s="11">
        <f t="shared" ref="AE2047" si="5520">SUM(F2047:F2052)</f>
        <v>0</v>
      </c>
      <c r="AF2047" s="11">
        <f t="shared" ref="AF2047" si="5521">AVERAGE(AB2047:AB2052)</f>
        <v>0.33353034420863548</v>
      </c>
      <c r="AG2047" s="11">
        <f t="shared" ref="AG2047" si="5522">AVERAGE(G2047:G2052)</f>
        <v>11.950000000000001</v>
      </c>
      <c r="AH2047" s="11" t="e">
        <f t="shared" ref="AH2047" si="5523">AVERAGE(AC2047:AC2052)</f>
        <v>#DIV/0!</v>
      </c>
      <c r="AI2047" s="11">
        <f t="shared" ref="AI2047" si="5524">AVERAGE(T2047:T2052)</f>
        <v>83.666666666666671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441</v>
      </c>
      <c r="AM2047" s="17">
        <f t="shared" ref="AM2047" si="5528">AVERAGE(W2047:W2052)</f>
        <v>0</v>
      </c>
      <c r="AN2047" s="11">
        <f t="shared" ref="AN2047" si="5529">AVERAGE(I2047:I2052)</f>
        <v>1.4166666666666667</v>
      </c>
      <c r="AO2047" s="11">
        <f t="shared" ref="AO2047" si="5530">MAX(K2047:K2052)</f>
        <v>2.1</v>
      </c>
      <c r="AP2047" s="13" t="str">
        <f t="shared" ref="AP2047" ca="1" si="5531">INDIRECT(ADDRESS(MATCH(AO2047,K2047:K2052,0)+A2047-1,12))</f>
        <v>NNE</v>
      </c>
      <c r="AQ2047" s="13">
        <f t="shared" ref="AQ2047" ca="1" si="5532">INDIRECT(ADDRESS(MATCH(AO2047,K2047:K2052,0)+A2047-1,13))</f>
        <v>0.15986111111111112</v>
      </c>
      <c r="AR2047" s="11">
        <f t="shared" ref="AR2047" si="5533">MAX(N2047:N2052)</f>
        <v>4.0999999999999996</v>
      </c>
      <c r="AS2047" s="13" t="str">
        <f t="shared" ref="AS2047" ca="1" si="5534">INDIRECT(ADDRESS(MATCH(AR2047,N2047:N2052,0)+A2047-1,15))</f>
        <v>NNE</v>
      </c>
      <c r="AT2047" s="13">
        <f t="shared" ref="AT2047" ca="1" si="5535">INDIRECT(ADDRESS(MATCH(AR2047,N2047:N2052,0)+A2047-1,16))</f>
        <v>0.19773148148148148</v>
      </c>
    </row>
    <row r="2048" spans="1:46">
      <c r="A2048" s="11">
        <v>2048</v>
      </c>
      <c r="B2048" s="57">
        <v>44941</v>
      </c>
      <c r="C2048" s="54">
        <v>0.17361111111111113</v>
      </c>
      <c r="D2048" s="53">
        <v>12</v>
      </c>
      <c r="E2048" s="53">
        <v>12.7</v>
      </c>
      <c r="F2048" s="53">
        <v>0</v>
      </c>
      <c r="G2048" s="53">
        <v>12.1</v>
      </c>
      <c r="H2048" s="53">
        <v>0</v>
      </c>
      <c r="I2048" s="53">
        <v>1.3</v>
      </c>
      <c r="J2048" s="53" t="s">
        <v>148</v>
      </c>
      <c r="K2048" s="53">
        <v>1.8</v>
      </c>
      <c r="L2048" s="53" t="s">
        <v>147</v>
      </c>
      <c r="M2048" s="54">
        <v>0.16739583333333333</v>
      </c>
      <c r="N2048" s="53">
        <v>2.9</v>
      </c>
      <c r="O2048" s="53" t="s">
        <v>148</v>
      </c>
      <c r="P2048" s="54">
        <v>0.1720949074074074</v>
      </c>
      <c r="Q2048" s="53">
        <v>0.9</v>
      </c>
      <c r="R2048" s="53" t="s">
        <v>147</v>
      </c>
      <c r="S2048" s="53">
        <v>0.7</v>
      </c>
      <c r="T2048" s="53">
        <v>82.8</v>
      </c>
      <c r="U2048" s="53">
        <v>0</v>
      </c>
      <c r="V2048" s="53">
        <v>86</v>
      </c>
      <c r="W2048" s="53">
        <v>0</v>
      </c>
      <c r="X2048" s="53">
        <v>0.745</v>
      </c>
      <c r="Y2048" s="53">
        <v>17.09</v>
      </c>
      <c r="Z2048" s="11">
        <f t="shared" si="5373"/>
        <v>0</v>
      </c>
      <c r="AA2048" s="11">
        <f t="shared" si="5374"/>
        <v>0</v>
      </c>
      <c r="AB2048" s="53">
        <f t="shared" si="5375"/>
        <v>0.33418406281137347</v>
      </c>
      <c r="AC2048" s="63" t="s">
        <v>204</v>
      </c>
    </row>
    <row r="2049" spans="1:46">
      <c r="A2049" s="11">
        <v>2049</v>
      </c>
      <c r="B2049" s="57">
        <v>44941</v>
      </c>
      <c r="C2049" s="54">
        <v>0.18055555555555555</v>
      </c>
      <c r="D2049" s="53">
        <v>12.1</v>
      </c>
      <c r="E2049" s="53">
        <v>12.7</v>
      </c>
      <c r="F2049" s="53">
        <v>0</v>
      </c>
      <c r="G2049" s="53">
        <v>12.1</v>
      </c>
      <c r="H2049" s="53">
        <v>-1E-3</v>
      </c>
      <c r="I2049" s="53">
        <v>0.9</v>
      </c>
      <c r="J2049" s="53" t="s">
        <v>147</v>
      </c>
      <c r="K2049" s="53">
        <v>1.3</v>
      </c>
      <c r="L2049" s="53" t="s">
        <v>148</v>
      </c>
      <c r="M2049" s="54">
        <v>0.1736226851851852</v>
      </c>
      <c r="N2049" s="53">
        <v>3</v>
      </c>
      <c r="O2049" s="53" t="s">
        <v>147</v>
      </c>
      <c r="P2049" s="54">
        <v>0.18037037037037038</v>
      </c>
      <c r="Q2049" s="53">
        <v>1.7</v>
      </c>
      <c r="R2049" s="53" t="s">
        <v>152</v>
      </c>
      <c r="S2049" s="53">
        <v>0.6</v>
      </c>
      <c r="T2049" s="53">
        <v>82.7</v>
      </c>
      <c r="U2049" s="53">
        <v>0</v>
      </c>
      <c r="V2049" s="53">
        <v>67</v>
      </c>
      <c r="W2049" s="53">
        <v>0</v>
      </c>
      <c r="X2049" s="53">
        <v>0.74399999999999999</v>
      </c>
      <c r="Y2049" s="53">
        <v>17.09</v>
      </c>
      <c r="Z2049" s="11">
        <f t="shared" si="5373"/>
        <v>-0.60000000000000009</v>
      </c>
      <c r="AA2049" s="11">
        <f t="shared" si="5374"/>
        <v>0</v>
      </c>
      <c r="AB2049" s="53">
        <f t="shared" si="5375"/>
        <v>0.33352999718431731</v>
      </c>
      <c r="AC2049" s="63" t="s">
        <v>204</v>
      </c>
    </row>
    <row r="2050" spans="1:46">
      <c r="A2050" s="11">
        <v>2050</v>
      </c>
      <c r="B2050" s="57">
        <v>44941</v>
      </c>
      <c r="C2050" s="54">
        <v>0.1875</v>
      </c>
      <c r="D2050" s="53">
        <v>11.9</v>
      </c>
      <c r="E2050" s="53">
        <v>12.7</v>
      </c>
      <c r="F2050" s="53">
        <v>0</v>
      </c>
      <c r="G2050" s="53">
        <v>12</v>
      </c>
      <c r="H2050" s="53">
        <v>0</v>
      </c>
      <c r="I2050" s="53">
        <v>1.1000000000000001</v>
      </c>
      <c r="J2050" s="53" t="s">
        <v>148</v>
      </c>
      <c r="K2050" s="53">
        <v>1.2</v>
      </c>
      <c r="L2050" s="53" t="s">
        <v>148</v>
      </c>
      <c r="M2050" s="54">
        <v>0.18635416666666668</v>
      </c>
      <c r="N2050" s="53">
        <v>3.8</v>
      </c>
      <c r="O2050" s="53" t="s">
        <v>152</v>
      </c>
      <c r="P2050" s="54">
        <v>0.18082175925925925</v>
      </c>
      <c r="Q2050" s="53">
        <v>1.3</v>
      </c>
      <c r="R2050" s="53" t="s">
        <v>148</v>
      </c>
      <c r="S2050" s="53">
        <v>0.7</v>
      </c>
      <c r="T2050" s="53">
        <v>82.6</v>
      </c>
      <c r="U2050" s="53">
        <v>0</v>
      </c>
      <c r="V2050" s="53">
        <v>78</v>
      </c>
      <c r="W2050" s="53">
        <v>0</v>
      </c>
      <c r="X2050" s="53">
        <v>0.74399999999999999</v>
      </c>
      <c r="Y2050" s="53">
        <v>17.100000000000001</v>
      </c>
      <c r="Z2050" s="11">
        <f t="shared" si="5373"/>
        <v>0</v>
      </c>
      <c r="AA2050" s="11">
        <f t="shared" si="5374"/>
        <v>0</v>
      </c>
      <c r="AB2050" s="53">
        <f t="shared" si="5375"/>
        <v>0.33352999718431731</v>
      </c>
      <c r="AC2050" s="63" t="s">
        <v>204</v>
      </c>
    </row>
    <row r="2051" spans="1:46">
      <c r="A2051" s="11">
        <v>2051</v>
      </c>
      <c r="B2051" s="57">
        <v>44941</v>
      </c>
      <c r="C2051" s="54">
        <v>0.19444444444444445</v>
      </c>
      <c r="D2051" s="53">
        <v>11.9</v>
      </c>
      <c r="E2051" s="53">
        <v>12.6</v>
      </c>
      <c r="F2051" s="53">
        <v>0</v>
      </c>
      <c r="G2051" s="53">
        <v>11.8</v>
      </c>
      <c r="H2051" s="53">
        <v>-1E-3</v>
      </c>
      <c r="I2051" s="53">
        <v>1.6</v>
      </c>
      <c r="J2051" s="53" t="s">
        <v>149</v>
      </c>
      <c r="K2051" s="53">
        <v>1.6</v>
      </c>
      <c r="L2051" s="53" t="s">
        <v>149</v>
      </c>
      <c r="M2051" s="54">
        <v>0.19444444444444445</v>
      </c>
      <c r="N2051" s="53">
        <v>3.8</v>
      </c>
      <c r="O2051" s="53" t="s">
        <v>149</v>
      </c>
      <c r="P2051" s="54">
        <v>0.19020833333333331</v>
      </c>
      <c r="Q2051" s="53">
        <v>2.7</v>
      </c>
      <c r="R2051" s="53" t="s">
        <v>149</v>
      </c>
      <c r="S2051" s="53">
        <v>0.7</v>
      </c>
      <c r="T2051" s="53">
        <v>84.2</v>
      </c>
      <c r="U2051" s="53">
        <v>0</v>
      </c>
      <c r="V2051" s="53">
        <v>75</v>
      </c>
      <c r="W2051" s="53">
        <v>0</v>
      </c>
      <c r="X2051" s="53">
        <v>0.74399999999999999</v>
      </c>
      <c r="Y2051" s="53">
        <v>17.100000000000001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0.33352999718431731</v>
      </c>
      <c r="AC2051" s="63" t="s">
        <v>204</v>
      </c>
    </row>
    <row r="2052" spans="1:46">
      <c r="A2052" s="11">
        <v>2052</v>
      </c>
      <c r="B2052" s="57">
        <v>44941</v>
      </c>
      <c r="C2052" s="54">
        <v>0.20138888888888887</v>
      </c>
      <c r="D2052" s="53">
        <v>11.8</v>
      </c>
      <c r="E2052" s="53">
        <v>12.7</v>
      </c>
      <c r="F2052" s="53">
        <v>0</v>
      </c>
      <c r="G2052" s="53">
        <v>11.8</v>
      </c>
      <c r="H2052" s="53">
        <v>-1E-3</v>
      </c>
      <c r="I2052" s="53">
        <v>1.8</v>
      </c>
      <c r="J2052" s="53" t="s">
        <v>149</v>
      </c>
      <c r="K2052" s="53">
        <v>1.9</v>
      </c>
      <c r="L2052" s="53" t="s">
        <v>149</v>
      </c>
      <c r="M2052" s="54">
        <v>0.1980787037037037</v>
      </c>
      <c r="N2052" s="53">
        <v>4.0999999999999996</v>
      </c>
      <c r="O2052" s="53" t="s">
        <v>149</v>
      </c>
      <c r="P2052" s="54">
        <v>0.19773148148148148</v>
      </c>
      <c r="Q2052" s="53">
        <v>1.3</v>
      </c>
      <c r="R2052" s="53" t="s">
        <v>162</v>
      </c>
      <c r="S2052" s="53">
        <v>0.7</v>
      </c>
      <c r="T2052" s="53">
        <v>84.4</v>
      </c>
      <c r="U2052" s="53">
        <v>1</v>
      </c>
      <c r="V2052" s="53">
        <v>72</v>
      </c>
      <c r="W2052" s="53">
        <v>0</v>
      </c>
      <c r="X2052" s="53">
        <v>0.74199999999999999</v>
      </c>
      <c r="Y2052" s="53">
        <v>17.12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0.33222394807611377</v>
      </c>
      <c r="AC2052" s="63" t="s">
        <v>204</v>
      </c>
    </row>
    <row r="2053" spans="1:46">
      <c r="A2053" s="11">
        <v>2053</v>
      </c>
      <c r="B2053" s="57">
        <v>44941</v>
      </c>
      <c r="C2053" s="54">
        <v>0.20833333333333334</v>
      </c>
      <c r="D2053" s="53">
        <v>11.7</v>
      </c>
      <c r="E2053" s="53">
        <v>12.6</v>
      </c>
      <c r="F2053" s="53">
        <v>0</v>
      </c>
      <c r="G2053" s="53">
        <v>11.5</v>
      </c>
      <c r="H2053" s="53">
        <v>-1E-3</v>
      </c>
      <c r="I2053" s="53">
        <v>1.8</v>
      </c>
      <c r="J2053" s="53" t="s">
        <v>149</v>
      </c>
      <c r="K2053" s="53">
        <v>1.9</v>
      </c>
      <c r="L2053" s="53" t="s">
        <v>149</v>
      </c>
      <c r="M2053" s="54">
        <v>0.20651620370370372</v>
      </c>
      <c r="N2053" s="53">
        <v>4.2</v>
      </c>
      <c r="O2053" s="53" t="s">
        <v>162</v>
      </c>
      <c r="P2053" s="54">
        <v>0.20442129629629627</v>
      </c>
      <c r="Q2053" s="53">
        <v>2.2000000000000002</v>
      </c>
      <c r="R2053" s="53" t="s">
        <v>147</v>
      </c>
      <c r="S2053" s="53">
        <v>0.6</v>
      </c>
      <c r="T2053" s="53">
        <v>85.6</v>
      </c>
      <c r="U2053" s="53">
        <v>0</v>
      </c>
      <c r="V2053" s="53">
        <v>76</v>
      </c>
      <c r="W2053" s="53">
        <v>0</v>
      </c>
      <c r="X2053" s="53">
        <v>0.74099999999999999</v>
      </c>
      <c r="Y2053" s="53">
        <v>17.100000000000001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0.3315719510687245</v>
      </c>
      <c r="AC2053" s="63" t="s">
        <v>204</v>
      </c>
      <c r="AE2053" s="11">
        <f t="shared" ref="AE2053" si="5536">SUM(F2053:F2058)</f>
        <v>0</v>
      </c>
      <c r="AF2053" s="11">
        <f t="shared" ref="AF2053" si="5537">AVERAGE(AB2053:AB2058)</f>
        <v>0.33037897458757665</v>
      </c>
      <c r="AG2053" s="11">
        <f t="shared" ref="AG2053" si="5538">AVERAGE(G2053:G2058)</f>
        <v>11.183333333333332</v>
      </c>
      <c r="AH2053" s="11" t="e">
        <f t="shared" ref="AH2053" si="5539">AVERAGE(AC2053:AC2058)</f>
        <v>#DIV/0!</v>
      </c>
      <c r="AI2053" s="11">
        <f t="shared" ref="AI2053" si="5540">AVERAGE(T2053:T2058)</f>
        <v>87.483333333333334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535</v>
      </c>
      <c r="AM2053" s="17">
        <f t="shared" ref="AM2053" si="5544">AVERAGE(W2053:W2058)</f>
        <v>0</v>
      </c>
      <c r="AN2053" s="11">
        <f t="shared" ref="AN2053" si="5545">AVERAGE(I2053:I2058)</f>
        <v>1.0833333333333333</v>
      </c>
      <c r="AO2053" s="11">
        <f t="shared" ref="AO2053" si="5546">MAX(K2053:K2058)</f>
        <v>1.9</v>
      </c>
      <c r="AP2053" s="13" t="str">
        <f t="shared" ref="AP2053" ca="1" si="5547">INDIRECT(ADDRESS(MATCH(AO2053,K2053:K2058,0)+A2053-1,12))</f>
        <v>NNE</v>
      </c>
      <c r="AQ2053" s="13">
        <f t="shared" ref="AQ2053" ca="1" si="5548">INDIRECT(ADDRESS(MATCH(AO2053,K2053:K2058,0)+A2053-1,13))</f>
        <v>0.20651620370370372</v>
      </c>
      <c r="AR2053" s="11">
        <f t="shared" ref="AR2053" si="5549">MAX(N2053:N2058)</f>
        <v>4.2</v>
      </c>
      <c r="AS2053" s="13" t="str">
        <f t="shared" ref="AS2053" ca="1" si="5550">INDIRECT(ADDRESS(MATCH(AR2053,N2053:N2058,0)+A2053-1,15))</f>
        <v>N</v>
      </c>
      <c r="AT2053" s="13">
        <f t="shared" ref="AT2053" ca="1" si="5551">INDIRECT(ADDRESS(MATCH(AR2053,N2053:N2058,0)+A2053-1,16))</f>
        <v>0.20442129629629627</v>
      </c>
    </row>
    <row r="2054" spans="1:46">
      <c r="A2054" s="11">
        <v>2054</v>
      </c>
      <c r="B2054" s="57">
        <v>44941</v>
      </c>
      <c r="C2054" s="54">
        <v>0.21527777777777779</v>
      </c>
      <c r="D2054" s="53">
        <v>11.6</v>
      </c>
      <c r="E2054" s="53">
        <v>12.6</v>
      </c>
      <c r="F2054" s="53">
        <v>0</v>
      </c>
      <c r="G2054" s="53">
        <v>11.4</v>
      </c>
      <c r="H2054" s="53">
        <v>-1E-3</v>
      </c>
      <c r="I2054" s="53">
        <v>1.3</v>
      </c>
      <c r="J2054" s="53" t="s">
        <v>149</v>
      </c>
      <c r="K2054" s="53">
        <v>1.8</v>
      </c>
      <c r="L2054" s="53" t="s">
        <v>149</v>
      </c>
      <c r="M2054" s="54">
        <v>0.2086689814814815</v>
      </c>
      <c r="N2054" s="53">
        <v>2.6</v>
      </c>
      <c r="O2054" s="53" t="s">
        <v>149</v>
      </c>
      <c r="P2054" s="54">
        <v>0.21156249999999999</v>
      </c>
      <c r="Q2054" s="53">
        <v>0.4</v>
      </c>
      <c r="R2054" s="53" t="s">
        <v>147</v>
      </c>
      <c r="S2054" s="53">
        <v>0.5</v>
      </c>
      <c r="T2054" s="53">
        <v>86.7</v>
      </c>
      <c r="U2054" s="53">
        <v>0</v>
      </c>
      <c r="V2054" s="53">
        <v>87</v>
      </c>
      <c r="W2054" s="53">
        <v>0</v>
      </c>
      <c r="X2054" s="53">
        <v>0.74</v>
      </c>
      <c r="Y2054" s="53">
        <v>17.100000000000001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0.33092063035987196</v>
      </c>
      <c r="AC2054" s="63" t="s">
        <v>204</v>
      </c>
    </row>
    <row r="2055" spans="1:46">
      <c r="A2055" s="11">
        <v>2055</v>
      </c>
      <c r="B2055" s="57">
        <v>44941</v>
      </c>
      <c r="C2055" s="54">
        <v>0.22222222222222221</v>
      </c>
      <c r="D2055" s="53">
        <v>11.4</v>
      </c>
      <c r="E2055" s="53">
        <v>12.7</v>
      </c>
      <c r="F2055" s="53">
        <v>0</v>
      </c>
      <c r="G2055" s="53">
        <v>11.4</v>
      </c>
      <c r="H2055" s="53">
        <v>-1E-3</v>
      </c>
      <c r="I2055" s="53">
        <v>0.6</v>
      </c>
      <c r="J2055" s="53" t="s">
        <v>152</v>
      </c>
      <c r="K2055" s="53">
        <v>1.3</v>
      </c>
      <c r="L2055" s="53" t="s">
        <v>149</v>
      </c>
      <c r="M2055" s="54">
        <v>0.21528935185185186</v>
      </c>
      <c r="N2055" s="53">
        <v>1.7</v>
      </c>
      <c r="O2055" s="53" t="s">
        <v>147</v>
      </c>
      <c r="P2055" s="54">
        <v>0.21856481481481482</v>
      </c>
      <c r="Q2055" s="53">
        <v>0.6</v>
      </c>
      <c r="R2055" s="53" t="s">
        <v>150</v>
      </c>
      <c r="S2055" s="53">
        <v>0.4</v>
      </c>
      <c r="T2055" s="53">
        <v>85.6</v>
      </c>
      <c r="U2055" s="53">
        <v>0</v>
      </c>
      <c r="V2055" s="53">
        <v>101</v>
      </c>
      <c r="W2055" s="53">
        <v>0</v>
      </c>
      <c r="X2055" s="53">
        <v>0.74</v>
      </c>
      <c r="Y2055" s="53">
        <v>17.100000000000001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0.33092063035987196</v>
      </c>
      <c r="AC2055" s="63" t="s">
        <v>204</v>
      </c>
    </row>
    <row r="2056" spans="1:46">
      <c r="A2056" s="11">
        <v>2056</v>
      </c>
      <c r="B2056" s="57">
        <v>44941</v>
      </c>
      <c r="C2056" s="54">
        <v>0.22916666666666666</v>
      </c>
      <c r="D2056" s="53">
        <v>11.2</v>
      </c>
      <c r="E2056" s="53">
        <v>12.6</v>
      </c>
      <c r="F2056" s="53">
        <v>0</v>
      </c>
      <c r="G2056" s="53">
        <v>10.9</v>
      </c>
      <c r="H2056" s="53">
        <v>-1E-3</v>
      </c>
      <c r="I2056" s="53">
        <v>0.8</v>
      </c>
      <c r="J2056" s="53" t="s">
        <v>150</v>
      </c>
      <c r="K2056" s="53">
        <v>0.8</v>
      </c>
      <c r="L2056" s="53" t="s">
        <v>150</v>
      </c>
      <c r="M2056" s="54">
        <v>0.22829861111111113</v>
      </c>
      <c r="N2056" s="53">
        <v>2.2000000000000002</v>
      </c>
      <c r="O2056" s="53" t="s">
        <v>148</v>
      </c>
      <c r="P2056" s="54">
        <v>0.22287037037037039</v>
      </c>
      <c r="Q2056" s="53">
        <v>0.2</v>
      </c>
      <c r="R2056" s="53" t="s">
        <v>147</v>
      </c>
      <c r="S2056" s="53">
        <v>0.3</v>
      </c>
      <c r="T2056" s="53">
        <v>88.9</v>
      </c>
      <c r="U2056" s="53">
        <v>0</v>
      </c>
      <c r="V2056" s="53">
        <v>97</v>
      </c>
      <c r="W2056" s="53">
        <v>0</v>
      </c>
      <c r="X2056" s="53">
        <v>0.73899999999999999</v>
      </c>
      <c r="Y2056" s="53">
        <v>17.11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0.33026997961124982</v>
      </c>
      <c r="AC2056" s="63" t="s">
        <v>204</v>
      </c>
    </row>
    <row r="2057" spans="1:46">
      <c r="A2057" s="11">
        <v>2057</v>
      </c>
      <c r="B2057" s="57">
        <v>44941</v>
      </c>
      <c r="C2057" s="54">
        <v>0.23611111111111113</v>
      </c>
      <c r="D2057" s="53">
        <v>11</v>
      </c>
      <c r="E2057" s="53">
        <v>12.7</v>
      </c>
      <c r="F2057" s="53">
        <v>0</v>
      </c>
      <c r="G2057" s="53">
        <v>11</v>
      </c>
      <c r="H2057" s="53">
        <v>-1E-3</v>
      </c>
      <c r="I2057" s="53">
        <v>0.7</v>
      </c>
      <c r="J2057" s="53" t="s">
        <v>148</v>
      </c>
      <c r="K2057" s="53">
        <v>0.9</v>
      </c>
      <c r="L2057" s="53" t="s">
        <v>152</v>
      </c>
      <c r="M2057" s="54">
        <v>0.23238425925925923</v>
      </c>
      <c r="N2057" s="53">
        <v>1.6</v>
      </c>
      <c r="O2057" s="53" t="s">
        <v>152</v>
      </c>
      <c r="P2057" s="54">
        <v>0.23083333333333333</v>
      </c>
      <c r="Q2057" s="53">
        <v>1.1000000000000001</v>
      </c>
      <c r="R2057" s="53" t="s">
        <v>148</v>
      </c>
      <c r="S2057" s="53">
        <v>0.4</v>
      </c>
      <c r="T2057" s="53">
        <v>89.1</v>
      </c>
      <c r="U2057" s="53">
        <v>0</v>
      </c>
      <c r="V2057" s="53">
        <v>86</v>
      </c>
      <c r="W2057" s="53">
        <v>0</v>
      </c>
      <c r="X2057" s="53">
        <v>0.73799999999999999</v>
      </c>
      <c r="Y2057" s="53">
        <v>17.12</v>
      </c>
      <c r="Z2057" s="11">
        <f t="shared" si="5552"/>
        <v>-0.60000000000000009</v>
      </c>
      <c r="AA2057" s="11">
        <f t="shared" si="5553"/>
        <v>0</v>
      </c>
      <c r="AB2057" s="53">
        <f t="shared" si="5554"/>
        <v>0.32961999265144848</v>
      </c>
      <c r="AC2057" s="63" t="s">
        <v>204</v>
      </c>
    </row>
    <row r="2058" spans="1:46">
      <c r="A2058" s="11">
        <v>2058</v>
      </c>
      <c r="B2058" s="57">
        <v>44941</v>
      </c>
      <c r="C2058" s="54">
        <v>0.24305555555555555</v>
      </c>
      <c r="D2058" s="53">
        <v>10.9</v>
      </c>
      <c r="E2058" s="53">
        <v>12.6</v>
      </c>
      <c r="F2058" s="53">
        <v>0</v>
      </c>
      <c r="G2058" s="53">
        <v>10.9</v>
      </c>
      <c r="H2058" s="53">
        <v>0</v>
      </c>
      <c r="I2058" s="53">
        <v>1.3</v>
      </c>
      <c r="J2058" s="53" t="s">
        <v>147</v>
      </c>
      <c r="K2058" s="53">
        <v>1.3</v>
      </c>
      <c r="L2058" s="53" t="s">
        <v>147</v>
      </c>
      <c r="M2058" s="54">
        <v>0.24305555555555555</v>
      </c>
      <c r="N2058" s="53">
        <v>3.4</v>
      </c>
      <c r="O2058" s="53" t="s">
        <v>162</v>
      </c>
      <c r="P2058" s="54">
        <v>0.24222222222222223</v>
      </c>
      <c r="Q2058" s="53">
        <v>1.4</v>
      </c>
      <c r="R2058" s="53" t="s">
        <v>149</v>
      </c>
      <c r="S2058" s="53">
        <v>0.6</v>
      </c>
      <c r="T2058" s="53">
        <v>89</v>
      </c>
      <c r="U2058" s="53">
        <v>0</v>
      </c>
      <c r="V2058" s="53">
        <v>88</v>
      </c>
      <c r="W2058" s="53">
        <v>0</v>
      </c>
      <c r="X2058" s="53">
        <v>0.73699999999999999</v>
      </c>
      <c r="Y2058" s="53">
        <v>17.11</v>
      </c>
      <c r="Z2058" s="11">
        <f t="shared" si="5552"/>
        <v>0</v>
      </c>
      <c r="AA2058" s="11">
        <f t="shared" si="5553"/>
        <v>0</v>
      </c>
      <c r="AB2058" s="53">
        <f t="shared" si="5554"/>
        <v>0.32897066347429305</v>
      </c>
      <c r="AC2058" s="63" t="s">
        <v>204</v>
      </c>
    </row>
    <row r="2059" spans="1:46">
      <c r="A2059" s="11">
        <v>2059</v>
      </c>
      <c r="B2059" s="57">
        <v>44941</v>
      </c>
      <c r="C2059" s="54">
        <v>0.25</v>
      </c>
      <c r="D2059" s="53">
        <v>10.8</v>
      </c>
      <c r="E2059" s="53">
        <v>12.7</v>
      </c>
      <c r="F2059" s="53">
        <v>0</v>
      </c>
      <c r="G2059" s="53">
        <v>10.9</v>
      </c>
      <c r="H2059" s="53">
        <v>-1E-3</v>
      </c>
      <c r="I2059" s="53">
        <v>1.3</v>
      </c>
      <c r="J2059" s="53" t="s">
        <v>149</v>
      </c>
      <c r="K2059" s="53">
        <v>1.5</v>
      </c>
      <c r="L2059" s="53" t="s">
        <v>149</v>
      </c>
      <c r="M2059" s="54">
        <v>0.2465509259259259</v>
      </c>
      <c r="N2059" s="53">
        <v>2.7</v>
      </c>
      <c r="O2059" s="53" t="s">
        <v>149</v>
      </c>
      <c r="P2059" s="54">
        <v>0.24399305555555553</v>
      </c>
      <c r="Q2059" s="53">
        <v>1.6</v>
      </c>
      <c r="R2059" s="53" t="s">
        <v>149</v>
      </c>
      <c r="S2059" s="53">
        <v>0.4</v>
      </c>
      <c r="T2059" s="53">
        <v>89.2</v>
      </c>
      <c r="U2059" s="53">
        <v>0</v>
      </c>
      <c r="V2059" s="53">
        <v>69</v>
      </c>
      <c r="W2059" s="53">
        <v>0</v>
      </c>
      <c r="X2059" s="53">
        <v>0.73599999999999999</v>
      </c>
      <c r="Y2059" s="53">
        <v>17.09</v>
      </c>
      <c r="Z2059" s="11">
        <f t="shared" si="5552"/>
        <v>-0.60000000000000009</v>
      </c>
      <c r="AA2059" s="11">
        <f t="shared" si="5553"/>
        <v>0</v>
      </c>
      <c r="AB2059" s="53">
        <f t="shared" si="5554"/>
        <v>0.32832198623716691</v>
      </c>
      <c r="AC2059" s="63" t="s">
        <v>204</v>
      </c>
      <c r="AE2059" s="11">
        <f t="shared" ref="AE2059" si="5555">SUM(F2059:F2064)</f>
        <v>0</v>
      </c>
      <c r="AF2059" s="11">
        <f t="shared" ref="AF2059" si="5556">AVERAGE(AB2059:AB2064)</f>
        <v>0.3264895860947154</v>
      </c>
      <c r="AG2059" s="11">
        <f t="shared" ref="AG2059" si="5557">AVERAGE(G2059:G2064)</f>
        <v>11.066666666666668</v>
      </c>
      <c r="AH2059" s="11" t="e">
        <f t="shared" ref="AH2059" si="5558">AVERAGE(AC2059:AC2064)</f>
        <v>#DIV/0!</v>
      </c>
      <c r="AI2059" s="11">
        <f t="shared" ref="AI2059" si="5559">AVERAGE(T2059:T2064)</f>
        <v>90.13333333333334</v>
      </c>
      <c r="AJ2059" s="11">
        <f t="shared" ref="AJ2059" si="5560">SUMIF(H2059:H2064,"&gt;0",H2059:H2064)</f>
        <v>1E-3</v>
      </c>
      <c r="AK2059" s="17">
        <f t="shared" ref="AK2059" si="5561">SUM(AA2059:AA2064)/60</f>
        <v>0</v>
      </c>
      <c r="AL2059" s="17">
        <f t="shared" ref="AL2059" si="5562">SUM(V2059:V2064)</f>
        <v>579</v>
      </c>
      <c r="AM2059" s="17">
        <f t="shared" ref="AM2059" si="5563">AVERAGE(W2059:W2064)</f>
        <v>0</v>
      </c>
      <c r="AN2059" s="11">
        <f t="shared" ref="AN2059" si="5564">AVERAGE(I2059:I2064)</f>
        <v>1.9166666666666667</v>
      </c>
      <c r="AO2059" s="11">
        <f t="shared" ref="AO2059" si="5565">MAX(K2059:K2064)</f>
        <v>2.7</v>
      </c>
      <c r="AP2059" s="13" t="str">
        <f t="shared" ref="AP2059" ca="1" si="5566">INDIRECT(ADDRESS(MATCH(AO2059,K2059:K2064,0)+A2059-1,12))</f>
        <v>N</v>
      </c>
      <c r="AQ2059" s="13">
        <f t="shared" ref="AQ2059" ca="1" si="5567">INDIRECT(ADDRESS(MATCH(AO2059,K2059:K2064,0)+A2059-1,13))</f>
        <v>0.2634259259259259</v>
      </c>
      <c r="AR2059" s="11">
        <f t="shared" ref="AR2059" si="5568">MAX(N2059:N2064)</f>
        <v>5</v>
      </c>
      <c r="AS2059" s="13" t="str">
        <f t="shared" ref="AS2059" ca="1" si="5569">INDIRECT(ADDRESS(MATCH(AR2059,N2059:N2064,0)+A2059-1,15))</f>
        <v>N</v>
      </c>
      <c r="AT2059" s="13">
        <f t="shared" ref="AT2059" ca="1" si="5570">INDIRECT(ADDRESS(MATCH(AR2059,N2059:N2064,0)+A2059-1,16))</f>
        <v>0.26100694444444444</v>
      </c>
    </row>
    <row r="2060" spans="1:46">
      <c r="A2060" s="11">
        <v>2060</v>
      </c>
      <c r="B2060" s="57">
        <v>44941</v>
      </c>
      <c r="C2060" s="54">
        <v>0.25694444444444448</v>
      </c>
      <c r="D2060" s="53">
        <v>10.6</v>
      </c>
      <c r="E2060" s="53">
        <v>12.6</v>
      </c>
      <c r="F2060" s="53">
        <v>0</v>
      </c>
      <c r="G2060" s="53">
        <v>10.7</v>
      </c>
      <c r="H2060" s="53">
        <v>0</v>
      </c>
      <c r="I2060" s="53">
        <v>2.2000000000000002</v>
      </c>
      <c r="J2060" s="53" t="s">
        <v>149</v>
      </c>
      <c r="K2060" s="53">
        <v>2.2000000000000002</v>
      </c>
      <c r="L2060" s="53" t="s">
        <v>149</v>
      </c>
      <c r="M2060" s="54">
        <v>0.25694444444444448</v>
      </c>
      <c r="N2060" s="53">
        <v>3.9</v>
      </c>
      <c r="O2060" s="53" t="s">
        <v>149</v>
      </c>
      <c r="P2060" s="54">
        <v>0.2556134259259259</v>
      </c>
      <c r="Q2060" s="53">
        <v>2.2999999999999998</v>
      </c>
      <c r="R2060" s="53" t="s">
        <v>162</v>
      </c>
      <c r="S2060" s="53">
        <v>0.5</v>
      </c>
      <c r="T2060" s="53">
        <v>91.5</v>
      </c>
      <c r="U2060" s="53">
        <v>0</v>
      </c>
      <c r="V2060" s="53">
        <v>66</v>
      </c>
      <c r="W2060" s="53">
        <v>0</v>
      </c>
      <c r="X2060" s="53">
        <v>0.73499999999999999</v>
      </c>
      <c r="Y2060" s="53">
        <v>17.09</v>
      </c>
      <c r="Z2060" s="11">
        <f t="shared" si="5552"/>
        <v>0</v>
      </c>
      <c r="AA2060" s="11">
        <f t="shared" si="5553"/>
        <v>0</v>
      </c>
      <c r="AB2060" s="53">
        <f t="shared" si="5554"/>
        <v>0.32767395525936083</v>
      </c>
      <c r="AC2060" s="63" t="s">
        <v>204</v>
      </c>
    </row>
    <row r="2061" spans="1:46">
      <c r="A2061" s="11">
        <v>2061</v>
      </c>
      <c r="B2061" s="57">
        <v>44941</v>
      </c>
      <c r="C2061" s="54">
        <v>0.2638888888888889</v>
      </c>
      <c r="D2061" s="53">
        <v>10.5</v>
      </c>
      <c r="E2061" s="53">
        <v>12.6</v>
      </c>
      <c r="F2061" s="53">
        <v>0</v>
      </c>
      <c r="G2061" s="53">
        <v>11</v>
      </c>
      <c r="H2061" s="53">
        <v>1E-3</v>
      </c>
      <c r="I2061" s="53">
        <v>2.7</v>
      </c>
      <c r="J2061" s="53" t="s">
        <v>162</v>
      </c>
      <c r="K2061" s="53">
        <v>2.7</v>
      </c>
      <c r="L2061" s="53" t="s">
        <v>162</v>
      </c>
      <c r="M2061" s="54">
        <v>0.2634259259259259</v>
      </c>
      <c r="N2061" s="53">
        <v>5</v>
      </c>
      <c r="O2061" s="53" t="s">
        <v>162</v>
      </c>
      <c r="P2061" s="54">
        <v>0.26100694444444444</v>
      </c>
      <c r="Q2061" s="53">
        <v>2.2999999999999998</v>
      </c>
      <c r="R2061" s="53" t="s">
        <v>149</v>
      </c>
      <c r="S2061" s="53">
        <v>0.5</v>
      </c>
      <c r="T2061" s="53">
        <v>92.4</v>
      </c>
      <c r="U2061" s="53">
        <v>0</v>
      </c>
      <c r="V2061" s="53">
        <v>82</v>
      </c>
      <c r="W2061" s="53">
        <v>0</v>
      </c>
      <c r="X2061" s="53">
        <v>0.73399999999999999</v>
      </c>
      <c r="Y2061" s="53">
        <v>17.100000000000001</v>
      </c>
      <c r="Z2061" s="11">
        <f t="shared" si="5552"/>
        <v>0.60000000000000009</v>
      </c>
      <c r="AA2061" s="11">
        <f t="shared" si="5553"/>
        <v>0</v>
      </c>
      <c r="AB2061" s="53">
        <f t="shared" si="5554"/>
        <v>0.32702656502041361</v>
      </c>
      <c r="AC2061" s="63" t="s">
        <v>204</v>
      </c>
    </row>
    <row r="2062" spans="1:46">
      <c r="A2062" s="11">
        <v>2062</v>
      </c>
      <c r="B2062" s="57">
        <v>44941</v>
      </c>
      <c r="C2062" s="54">
        <v>0.27083333333333331</v>
      </c>
      <c r="D2062" s="53">
        <v>10.4</v>
      </c>
      <c r="E2062" s="53">
        <v>12.6</v>
      </c>
      <c r="F2062" s="53">
        <v>0</v>
      </c>
      <c r="G2062" s="53">
        <v>11.2</v>
      </c>
      <c r="H2062" s="53">
        <v>0</v>
      </c>
      <c r="I2062" s="53">
        <v>2.2000000000000002</v>
      </c>
      <c r="J2062" s="53" t="s">
        <v>149</v>
      </c>
      <c r="K2062" s="53">
        <v>2.7</v>
      </c>
      <c r="L2062" s="53" t="s">
        <v>162</v>
      </c>
      <c r="M2062" s="54">
        <v>0.26390046296296293</v>
      </c>
      <c r="N2062" s="53">
        <v>4.2</v>
      </c>
      <c r="O2062" s="53" t="s">
        <v>162</v>
      </c>
      <c r="P2062" s="54">
        <v>0.26519675925925928</v>
      </c>
      <c r="Q2062" s="53">
        <v>2.1</v>
      </c>
      <c r="R2062" s="53" t="s">
        <v>149</v>
      </c>
      <c r="S2062" s="53">
        <v>0.6</v>
      </c>
      <c r="T2062" s="53">
        <v>90.3</v>
      </c>
      <c r="U2062" s="53">
        <v>0</v>
      </c>
      <c r="V2062" s="53">
        <v>91</v>
      </c>
      <c r="W2062" s="53">
        <v>0</v>
      </c>
      <c r="X2062" s="53">
        <v>0.73299999999999998</v>
      </c>
      <c r="Y2062" s="53">
        <v>17.12</v>
      </c>
      <c r="Z2062" s="11">
        <f t="shared" si="5552"/>
        <v>0</v>
      </c>
      <c r="AA2062" s="11">
        <f t="shared" si="5553"/>
        <v>0</v>
      </c>
      <c r="AB2062" s="53">
        <f t="shared" si="5554"/>
        <v>0.32637981015846762</v>
      </c>
      <c r="AC2062" s="63" t="s">
        <v>204</v>
      </c>
    </row>
    <row r="2063" spans="1:46">
      <c r="A2063" s="11">
        <v>2063</v>
      </c>
      <c r="B2063" s="57">
        <v>44941</v>
      </c>
      <c r="C2063" s="54">
        <v>0.27777777777777779</v>
      </c>
      <c r="D2063" s="53">
        <v>10.6</v>
      </c>
      <c r="E2063" s="53">
        <v>12.6</v>
      </c>
      <c r="F2063" s="53">
        <v>0</v>
      </c>
      <c r="G2063" s="53">
        <v>11.1</v>
      </c>
      <c r="H2063" s="53">
        <v>0</v>
      </c>
      <c r="I2063" s="53">
        <v>1.5</v>
      </c>
      <c r="J2063" s="53" t="s">
        <v>148</v>
      </c>
      <c r="K2063" s="53">
        <v>2.2000000000000002</v>
      </c>
      <c r="L2063" s="53" t="s">
        <v>149</v>
      </c>
      <c r="M2063" s="54">
        <v>0.27084490740740741</v>
      </c>
      <c r="N2063" s="53">
        <v>2.5</v>
      </c>
      <c r="O2063" s="53" t="s">
        <v>150</v>
      </c>
      <c r="P2063" s="54">
        <v>0.27679398148148149</v>
      </c>
      <c r="Q2063" s="53">
        <v>1.8</v>
      </c>
      <c r="R2063" s="53" t="s">
        <v>148</v>
      </c>
      <c r="S2063" s="53">
        <v>0.4</v>
      </c>
      <c r="T2063" s="53">
        <v>89.2</v>
      </c>
      <c r="U2063" s="53">
        <v>1</v>
      </c>
      <c r="V2063" s="53">
        <v>88</v>
      </c>
      <c r="W2063" s="53">
        <v>0</v>
      </c>
      <c r="X2063" s="53">
        <v>0.73299999999999998</v>
      </c>
      <c r="Y2063" s="53">
        <v>17.12</v>
      </c>
      <c r="Z2063" s="11">
        <f t="shared" si="5552"/>
        <v>0</v>
      </c>
      <c r="AA2063" s="11">
        <f t="shared" si="5553"/>
        <v>0</v>
      </c>
      <c r="AB2063" s="53">
        <f t="shared" si="5554"/>
        <v>0.32637981015846762</v>
      </c>
      <c r="AC2063" s="63" t="s">
        <v>204</v>
      </c>
    </row>
    <row r="2064" spans="1:46">
      <c r="A2064" s="11">
        <v>2064</v>
      </c>
      <c r="B2064" s="57">
        <v>44941</v>
      </c>
      <c r="C2064" s="54">
        <v>0.28472222222222221</v>
      </c>
      <c r="D2064" s="53">
        <v>10.7</v>
      </c>
      <c r="E2064" s="53">
        <v>12.6</v>
      </c>
      <c r="F2064" s="53">
        <v>0</v>
      </c>
      <c r="G2064" s="53">
        <v>11.5</v>
      </c>
      <c r="H2064" s="53">
        <v>0</v>
      </c>
      <c r="I2064" s="53">
        <v>1.6</v>
      </c>
      <c r="J2064" s="53" t="s">
        <v>148</v>
      </c>
      <c r="K2064" s="53">
        <v>1.6</v>
      </c>
      <c r="L2064" s="53" t="s">
        <v>148</v>
      </c>
      <c r="M2064" s="54">
        <v>0.28472222222222221</v>
      </c>
      <c r="N2064" s="53">
        <v>4</v>
      </c>
      <c r="O2064" s="53" t="s">
        <v>150</v>
      </c>
      <c r="P2064" s="54">
        <v>0.28452546296296294</v>
      </c>
      <c r="Q2064" s="53">
        <v>3.4</v>
      </c>
      <c r="R2064" s="53" t="s">
        <v>152</v>
      </c>
      <c r="S2064" s="53">
        <v>0.7</v>
      </c>
      <c r="T2064" s="53">
        <v>88.2</v>
      </c>
      <c r="U2064" s="53">
        <v>0</v>
      </c>
      <c r="V2064" s="53">
        <v>183</v>
      </c>
      <c r="W2064" s="53">
        <v>0</v>
      </c>
      <c r="X2064" s="53">
        <v>0.72799999999999998</v>
      </c>
      <c r="Y2064" s="53">
        <v>17.100000000000001</v>
      </c>
      <c r="Z2064" s="11">
        <f t="shared" si="5552"/>
        <v>0</v>
      </c>
      <c r="AA2064" s="11">
        <f t="shared" si="5553"/>
        <v>0</v>
      </c>
      <c r="AB2064" s="53">
        <f t="shared" si="5554"/>
        <v>0.32315538973441571</v>
      </c>
      <c r="AC2064" s="63" t="s">
        <v>204</v>
      </c>
    </row>
    <row r="2065" spans="1:46">
      <c r="A2065" s="11">
        <v>2065</v>
      </c>
      <c r="B2065" s="57">
        <v>44941</v>
      </c>
      <c r="C2065" s="54">
        <v>0.29166666666666669</v>
      </c>
      <c r="D2065" s="53">
        <v>10.8</v>
      </c>
      <c r="E2065" s="53">
        <v>12.6</v>
      </c>
      <c r="F2065" s="53">
        <v>0</v>
      </c>
      <c r="G2065" s="53">
        <v>11.3</v>
      </c>
      <c r="H2065" s="53">
        <v>0</v>
      </c>
      <c r="I2065" s="53">
        <v>1.5</v>
      </c>
      <c r="J2065" s="53" t="s">
        <v>147</v>
      </c>
      <c r="K2065" s="53">
        <v>1.9</v>
      </c>
      <c r="L2065" s="53" t="s">
        <v>148</v>
      </c>
      <c r="M2065" s="54">
        <v>0.28871527777777778</v>
      </c>
      <c r="N2065" s="53">
        <v>3.4</v>
      </c>
      <c r="O2065" s="53" t="s">
        <v>162</v>
      </c>
      <c r="P2065" s="54">
        <v>0.29159722222222223</v>
      </c>
      <c r="Q2065" s="53">
        <v>2.6</v>
      </c>
      <c r="R2065" s="53" t="s">
        <v>149</v>
      </c>
      <c r="S2065" s="53">
        <v>0.6</v>
      </c>
      <c r="T2065" s="53">
        <v>89.9</v>
      </c>
      <c r="U2065" s="53">
        <v>2</v>
      </c>
      <c r="V2065" s="53">
        <v>1006</v>
      </c>
      <c r="W2065" s="53">
        <v>2</v>
      </c>
      <c r="X2065" s="53">
        <v>0.72699999999999998</v>
      </c>
      <c r="Y2065" s="53">
        <v>17.100000000000001</v>
      </c>
      <c r="Z2065" s="11">
        <f t="shared" si="5552"/>
        <v>0</v>
      </c>
      <c r="AA2065" s="11">
        <f t="shared" si="5553"/>
        <v>0</v>
      </c>
      <c r="AB2065" s="53">
        <f t="shared" si="5554"/>
        <v>0.32251234321097266</v>
      </c>
      <c r="AC2065" s="63" t="s">
        <v>204</v>
      </c>
      <c r="AE2065" s="11">
        <f t="shared" ref="AE2065" si="5571">SUM(F2065:F2070)</f>
        <v>0</v>
      </c>
      <c r="AF2065" s="11">
        <f t="shared" ref="AF2065" si="5572">AVERAGE(AB2065:AB2070)</f>
        <v>0.32144229891070364</v>
      </c>
      <c r="AG2065" s="11">
        <f t="shared" ref="AG2065" si="5573">AVERAGE(G2065:G2070)</f>
        <v>11.533333333333333</v>
      </c>
      <c r="AH2065" s="11" t="e">
        <f t="shared" ref="AH2065" si="5574">AVERAGE(AC2065:AC2070)</f>
        <v>#DIV/0!</v>
      </c>
      <c r="AI2065" s="11">
        <f t="shared" ref="AI2065" si="5575">AVERAGE(T2065:T2070)</f>
        <v>87.166666666666671</v>
      </c>
      <c r="AJ2065" s="11">
        <f t="shared" ref="AJ2065" si="5576">SUMIF(H2065:H2070,"&gt;0",H2065:H2070)</f>
        <v>3.3000000000000002E-2</v>
      </c>
      <c r="AK2065" s="17">
        <f t="shared" ref="AK2065" si="5577">SUM(AA2065:AA2070)/60</f>
        <v>0</v>
      </c>
      <c r="AL2065" s="17">
        <f t="shared" ref="AL2065" si="5578">SUM(V2065:V2070)</f>
        <v>79607</v>
      </c>
      <c r="AM2065" s="17">
        <f t="shared" ref="AM2065" si="5579">AVERAGE(W2065:W2070)</f>
        <v>22</v>
      </c>
      <c r="AN2065" s="11">
        <f t="shared" ref="AN2065" si="5580">AVERAGE(I2065:I2070)</f>
        <v>2.5333333333333332</v>
      </c>
      <c r="AO2065" s="11">
        <f t="shared" ref="AO2065" si="5581">MAX(K2065:K2070)</f>
        <v>3.2</v>
      </c>
      <c r="AP2065" s="13" t="str">
        <f t="shared" ref="AP2065" ca="1" si="5582">INDIRECT(ADDRESS(MATCH(AO2065,K2065:K2070,0)+A2065-1,12))</f>
        <v>NNE</v>
      </c>
      <c r="AQ2065" s="13">
        <f t="shared" ref="AQ2065" ca="1" si="5583">INDIRECT(ADDRESS(MATCH(AO2065,K2065:K2070,0)+A2065-1,13))</f>
        <v>0.31479166666666664</v>
      </c>
      <c r="AR2065" s="11">
        <f t="shared" ref="AR2065" si="5584">MAX(N2065:N2070)</f>
        <v>5.2</v>
      </c>
      <c r="AS2065" s="13" t="str">
        <f t="shared" ref="AS2065" ca="1" si="5585">INDIRECT(ADDRESS(MATCH(AR2065,N2065:N2070,0)+A2065-1,15))</f>
        <v>NNE</v>
      </c>
      <c r="AT2065" s="13">
        <f t="shared" ref="AT2065" ca="1" si="5586">INDIRECT(ADDRESS(MATCH(AR2065,N2065:N2070,0)+A2065-1,16))</f>
        <v>0.31001157407407409</v>
      </c>
    </row>
    <row r="2066" spans="1:46">
      <c r="A2066" s="11">
        <v>2066</v>
      </c>
      <c r="B2066" s="57">
        <v>44941</v>
      </c>
      <c r="C2066" s="54">
        <v>0.2986111111111111</v>
      </c>
      <c r="D2066" s="53">
        <v>11</v>
      </c>
      <c r="E2066" s="53">
        <v>12.6</v>
      </c>
      <c r="F2066" s="53">
        <v>0</v>
      </c>
      <c r="G2066" s="53">
        <v>11.4</v>
      </c>
      <c r="H2066" s="53">
        <v>1E-3</v>
      </c>
      <c r="I2066" s="53">
        <v>2.9</v>
      </c>
      <c r="J2066" s="53" t="s">
        <v>149</v>
      </c>
      <c r="K2066" s="53">
        <v>2.9</v>
      </c>
      <c r="L2066" s="53" t="s">
        <v>149</v>
      </c>
      <c r="M2066" s="54">
        <v>0.2986111111111111</v>
      </c>
      <c r="N2066" s="53">
        <v>4.9000000000000004</v>
      </c>
      <c r="O2066" s="53" t="s">
        <v>149</v>
      </c>
      <c r="P2066" s="54">
        <v>0.29582175925925924</v>
      </c>
      <c r="Q2066" s="53">
        <v>3.1</v>
      </c>
      <c r="R2066" s="53" t="s">
        <v>149</v>
      </c>
      <c r="S2066" s="53">
        <v>0.7</v>
      </c>
      <c r="T2066" s="53">
        <v>90.3</v>
      </c>
      <c r="U2066" s="53">
        <v>8</v>
      </c>
      <c r="V2066" s="53">
        <v>3259</v>
      </c>
      <c r="W2066" s="53">
        <v>5</v>
      </c>
      <c r="X2066" s="53">
        <v>0.72599999999999998</v>
      </c>
      <c r="Y2066" s="53">
        <v>17.14</v>
      </c>
      <c r="Z2066" s="11">
        <f t="shared" si="5552"/>
        <v>0.60000000000000009</v>
      </c>
      <c r="AA2066" s="11">
        <f t="shared" si="5553"/>
        <v>0</v>
      </c>
      <c r="AB2066" s="53">
        <f t="shared" si="5554"/>
        <v>0.32186989883516692</v>
      </c>
      <c r="AC2066" s="63" t="s">
        <v>204</v>
      </c>
    </row>
    <row r="2067" spans="1:46">
      <c r="A2067" s="11">
        <v>2067</v>
      </c>
      <c r="B2067" s="57">
        <v>44941</v>
      </c>
      <c r="C2067" s="54">
        <v>0.30555555555555552</v>
      </c>
      <c r="D2067" s="53">
        <v>11</v>
      </c>
      <c r="E2067" s="53">
        <v>12.6</v>
      </c>
      <c r="F2067" s="53">
        <v>0</v>
      </c>
      <c r="G2067" s="53">
        <v>11.5</v>
      </c>
      <c r="H2067" s="53">
        <v>3.0000000000000001E-3</v>
      </c>
      <c r="I2067" s="53">
        <v>2.7</v>
      </c>
      <c r="J2067" s="53" t="s">
        <v>149</v>
      </c>
      <c r="K2067" s="53">
        <v>3.1</v>
      </c>
      <c r="L2067" s="53" t="s">
        <v>149</v>
      </c>
      <c r="M2067" s="54">
        <v>0.30238425925925927</v>
      </c>
      <c r="N2067" s="53">
        <v>4.5999999999999996</v>
      </c>
      <c r="O2067" s="53" t="s">
        <v>149</v>
      </c>
      <c r="P2067" s="54">
        <v>0.30123842592592592</v>
      </c>
      <c r="Q2067" s="53">
        <v>1.4</v>
      </c>
      <c r="R2067" s="53" t="s">
        <v>147</v>
      </c>
      <c r="S2067" s="53">
        <v>0.5</v>
      </c>
      <c r="T2067" s="53">
        <v>89.8</v>
      </c>
      <c r="U2067" s="53">
        <v>17</v>
      </c>
      <c r="V2067" s="53">
        <v>7369</v>
      </c>
      <c r="W2067" s="53">
        <v>12</v>
      </c>
      <c r="X2067" s="53">
        <v>0.72599999999999998</v>
      </c>
      <c r="Y2067" s="53">
        <v>17.12</v>
      </c>
      <c r="Z2067" s="11">
        <f t="shared" si="5552"/>
        <v>1.8000000000000003</v>
      </c>
      <c r="AA2067" s="11">
        <f t="shared" si="5553"/>
        <v>0</v>
      </c>
      <c r="AB2067" s="53">
        <f t="shared" si="5554"/>
        <v>0.32186989883516692</v>
      </c>
      <c r="AC2067" s="63" t="s">
        <v>204</v>
      </c>
    </row>
    <row r="2068" spans="1:46">
      <c r="A2068" s="11">
        <v>2068</v>
      </c>
      <c r="B2068" s="57">
        <v>44941</v>
      </c>
      <c r="C2068" s="54">
        <v>0.3125</v>
      </c>
      <c r="D2068" s="53">
        <v>11.1</v>
      </c>
      <c r="E2068" s="53">
        <v>12.7</v>
      </c>
      <c r="F2068" s="53">
        <v>0</v>
      </c>
      <c r="G2068" s="53">
        <v>11.7</v>
      </c>
      <c r="H2068" s="53">
        <v>5.0000000000000001E-3</v>
      </c>
      <c r="I2068" s="53">
        <v>2.8</v>
      </c>
      <c r="J2068" s="53" t="s">
        <v>149</v>
      </c>
      <c r="K2068" s="53">
        <v>2.8</v>
      </c>
      <c r="L2068" s="53" t="s">
        <v>149</v>
      </c>
      <c r="M2068" s="54">
        <v>0.3125</v>
      </c>
      <c r="N2068" s="53">
        <v>5.2</v>
      </c>
      <c r="O2068" s="53" t="s">
        <v>149</v>
      </c>
      <c r="P2068" s="54">
        <v>0.31001157407407409</v>
      </c>
      <c r="Q2068" s="53">
        <v>2.4</v>
      </c>
      <c r="R2068" s="53" t="s">
        <v>149</v>
      </c>
      <c r="S2068" s="53">
        <v>0.8</v>
      </c>
      <c r="T2068" s="53">
        <v>87</v>
      </c>
      <c r="U2068" s="53">
        <v>27</v>
      </c>
      <c r="V2068" s="53">
        <v>12629</v>
      </c>
      <c r="W2068" s="53">
        <v>21</v>
      </c>
      <c r="X2068" s="53">
        <v>0.72499999999999998</v>
      </c>
      <c r="Y2068" s="53">
        <v>17.12</v>
      </c>
      <c r="Z2068" s="11">
        <f t="shared" si="5552"/>
        <v>3</v>
      </c>
      <c r="AA2068" s="11">
        <f t="shared" si="5553"/>
        <v>0</v>
      </c>
      <c r="AB2068" s="53">
        <f t="shared" si="5554"/>
        <v>0.3212280524553226</v>
      </c>
      <c r="AC2068" s="63" t="s">
        <v>204</v>
      </c>
    </row>
    <row r="2069" spans="1:46">
      <c r="A2069" s="11">
        <v>2069</v>
      </c>
      <c r="B2069" s="57">
        <v>44941</v>
      </c>
      <c r="C2069" s="54">
        <v>0.31944444444444448</v>
      </c>
      <c r="D2069" s="53">
        <v>11.3</v>
      </c>
      <c r="E2069" s="53">
        <v>12.7</v>
      </c>
      <c r="F2069" s="53">
        <v>0</v>
      </c>
      <c r="G2069" s="53">
        <v>11.7</v>
      </c>
      <c r="H2069" s="53">
        <v>8.0000000000000002E-3</v>
      </c>
      <c r="I2069" s="53">
        <v>2.8</v>
      </c>
      <c r="J2069" s="53" t="s">
        <v>149</v>
      </c>
      <c r="K2069" s="53">
        <v>3.2</v>
      </c>
      <c r="L2069" s="53" t="s">
        <v>149</v>
      </c>
      <c r="M2069" s="54">
        <v>0.31479166666666664</v>
      </c>
      <c r="N2069" s="53">
        <v>5</v>
      </c>
      <c r="O2069" s="53" t="s">
        <v>162</v>
      </c>
      <c r="P2069" s="54">
        <v>0.3168287037037037</v>
      </c>
      <c r="Q2069" s="53">
        <v>2.2999999999999998</v>
      </c>
      <c r="R2069" s="53" t="s">
        <v>149</v>
      </c>
      <c r="S2069" s="53">
        <v>0.8</v>
      </c>
      <c r="T2069" s="53">
        <v>83</v>
      </c>
      <c r="U2069" s="53">
        <v>43</v>
      </c>
      <c r="V2069" s="53">
        <v>19736</v>
      </c>
      <c r="W2069" s="53">
        <v>33</v>
      </c>
      <c r="X2069" s="53">
        <v>0.72399999999999998</v>
      </c>
      <c r="Y2069" s="53">
        <v>17.149999999999999</v>
      </c>
      <c r="Z2069" s="11">
        <f t="shared" si="5552"/>
        <v>4.8000000000000007</v>
      </c>
      <c r="AA2069" s="11">
        <f t="shared" si="5553"/>
        <v>0</v>
      </c>
      <c r="AB2069" s="53">
        <f t="shared" si="5554"/>
        <v>0.32058680006379636</v>
      </c>
      <c r="AC2069" s="63" t="s">
        <v>204</v>
      </c>
    </row>
    <row r="2070" spans="1:46">
      <c r="A2070" s="11">
        <v>2070</v>
      </c>
      <c r="B2070" s="57">
        <v>44941</v>
      </c>
      <c r="C2070" s="54">
        <v>0.3263888888888889</v>
      </c>
      <c r="D2070" s="53">
        <v>11.4</v>
      </c>
      <c r="E2070" s="53">
        <v>12.7</v>
      </c>
      <c r="F2070" s="53">
        <v>0</v>
      </c>
      <c r="G2070" s="53">
        <v>11.6</v>
      </c>
      <c r="H2070" s="53">
        <v>1.6E-2</v>
      </c>
      <c r="I2070" s="53">
        <v>2.5</v>
      </c>
      <c r="J2070" s="53" t="s">
        <v>149</v>
      </c>
      <c r="K2070" s="53">
        <v>2.8</v>
      </c>
      <c r="L2070" s="53" t="s">
        <v>149</v>
      </c>
      <c r="M2070" s="54">
        <v>0.31974537037037037</v>
      </c>
      <c r="N2070" s="53">
        <v>4.9000000000000004</v>
      </c>
      <c r="O2070" s="53" t="s">
        <v>149</v>
      </c>
      <c r="P2070" s="54">
        <v>0.32547453703703705</v>
      </c>
      <c r="Q2070" s="53">
        <v>3</v>
      </c>
      <c r="R2070" s="53" t="s">
        <v>147</v>
      </c>
      <c r="S2070" s="53">
        <v>0.8</v>
      </c>
      <c r="T2070" s="53">
        <v>83</v>
      </c>
      <c r="U2070" s="53">
        <v>77</v>
      </c>
      <c r="V2070" s="53">
        <v>35608</v>
      </c>
      <c r="W2070" s="53">
        <v>59</v>
      </c>
      <c r="X2070" s="53">
        <v>0.72399999999999998</v>
      </c>
      <c r="Y2070" s="53">
        <v>17.149999999999999</v>
      </c>
      <c r="Z2070" s="11">
        <f t="shared" si="5552"/>
        <v>9.6000000000000014</v>
      </c>
      <c r="AA2070" s="11">
        <f t="shared" si="5553"/>
        <v>0</v>
      </c>
      <c r="AB2070" s="53">
        <f t="shared" si="5554"/>
        <v>0.32058680006379636</v>
      </c>
      <c r="AC2070" s="63" t="s">
        <v>204</v>
      </c>
    </row>
    <row r="2071" spans="1:46">
      <c r="A2071" s="11">
        <v>2071</v>
      </c>
      <c r="B2071" s="57">
        <v>44941</v>
      </c>
      <c r="C2071" s="54">
        <v>0.33333333333333331</v>
      </c>
      <c r="D2071" s="53">
        <v>11.5</v>
      </c>
      <c r="E2071" s="53">
        <v>12.8</v>
      </c>
      <c r="F2071" s="53">
        <v>0</v>
      </c>
      <c r="G2071" s="53">
        <v>11.8</v>
      </c>
      <c r="H2071" s="53">
        <v>2.5999999999999999E-2</v>
      </c>
      <c r="I2071" s="53">
        <v>2.9</v>
      </c>
      <c r="J2071" s="53" t="s">
        <v>149</v>
      </c>
      <c r="K2071" s="53">
        <v>3</v>
      </c>
      <c r="L2071" s="53" t="s">
        <v>149</v>
      </c>
      <c r="M2071" s="54">
        <v>0.331087962962963</v>
      </c>
      <c r="N2071" s="53">
        <v>5.6</v>
      </c>
      <c r="O2071" s="53" t="s">
        <v>162</v>
      </c>
      <c r="P2071" s="54">
        <v>0.32643518518518516</v>
      </c>
      <c r="Q2071" s="53">
        <v>1.9</v>
      </c>
      <c r="R2071" s="53" t="s">
        <v>149</v>
      </c>
      <c r="S2071" s="53">
        <v>0.7</v>
      </c>
      <c r="T2071" s="53">
        <v>82.8</v>
      </c>
      <c r="U2071" s="53">
        <v>103</v>
      </c>
      <c r="V2071" s="53">
        <v>55648</v>
      </c>
      <c r="W2071" s="53">
        <v>93</v>
      </c>
      <c r="X2071" s="53">
        <v>0.72299999999999998</v>
      </c>
      <c r="Y2071" s="53">
        <v>17.170000000000002</v>
      </c>
      <c r="Z2071" s="11">
        <f t="shared" si="5552"/>
        <v>15.6</v>
      </c>
      <c r="AA2071" s="11">
        <f t="shared" si="5553"/>
        <v>0</v>
      </c>
      <c r="AB2071" s="53">
        <f t="shared" si="5554"/>
        <v>0.31994613779539005</v>
      </c>
      <c r="AC2071" s="63" t="s">
        <v>204</v>
      </c>
      <c r="AE2071" s="11">
        <f t="shared" ref="AE2071" si="5587">SUM(F2071:F2076)</f>
        <v>0</v>
      </c>
      <c r="AF2071" s="11">
        <f t="shared" ref="AF2071" si="5588">AVERAGE(AB2071:AB2076)</f>
        <v>0.31813567877757465</v>
      </c>
      <c r="AG2071" s="11">
        <f t="shared" ref="AG2071" si="5589">AVERAGE(G2071:G2076)</f>
        <v>11.883333333333335</v>
      </c>
      <c r="AH2071" s="11" t="e">
        <f t="shared" ref="AH2071" si="5590">AVERAGE(AC2071:AC2076)</f>
        <v>#DIV/0!</v>
      </c>
      <c r="AI2071" s="11">
        <f t="shared" ref="AI2071" si="5591">AVERAGE(T2071:T2076)</f>
        <v>80.266666666666666</v>
      </c>
      <c r="AJ2071" s="11">
        <f t="shared" ref="AJ2071" si="5592">SUMIF(H2071:H2076,"&gt;0",H2071:H2076)</f>
        <v>0.223</v>
      </c>
      <c r="AK2071" s="17">
        <f t="shared" ref="AK2071" si="5593">SUM(AA2071:AA2076)/60</f>
        <v>0</v>
      </c>
      <c r="AL2071" s="17">
        <f t="shared" ref="AL2071" si="5594">SUM(V2071:V2076)</f>
        <v>490526</v>
      </c>
      <c r="AM2071" s="17">
        <f t="shared" ref="AM2071" si="5595">AVERAGE(W2071:W2076)</f>
        <v>136.16666666666666</v>
      </c>
      <c r="AN2071" s="11">
        <f t="shared" ref="AN2071" si="5596">AVERAGE(I2071:I2076)</f>
        <v>3.1</v>
      </c>
      <c r="AO2071" s="11">
        <f t="shared" ref="AO2071" si="5597">MAX(K2071:K2076)</f>
        <v>3.6</v>
      </c>
      <c r="AP2071" s="13" t="str">
        <f t="shared" ref="AP2071" ca="1" si="5598">INDIRECT(ADDRESS(MATCH(AO2071,K2071:K2076,0)+A2071-1,12))</f>
        <v>NNE</v>
      </c>
      <c r="AQ2071" s="13">
        <f t="shared" ref="AQ2071" ca="1" si="5599">INDIRECT(ADDRESS(MATCH(AO2071,K2071:K2076,0)+A2071-1,13))</f>
        <v>0.35173611111111108</v>
      </c>
      <c r="AR2071" s="11">
        <f t="shared" ref="AR2071" si="5600">MAX(N2071:N2076)</f>
        <v>7.1</v>
      </c>
      <c r="AS2071" s="13" t="str">
        <f t="shared" ref="AS2071" ca="1" si="5601">INDIRECT(ADDRESS(MATCH(AR2071,N2071:N2076,0)+A2071-1,15))</f>
        <v>NNE</v>
      </c>
      <c r="AT2071" s="13">
        <f t="shared" ref="AT2071" ca="1" si="5602">INDIRECT(ADDRESS(MATCH(AR2071,N2071:N2076,0)+A2071-1,16))</f>
        <v>0.36702546296296296</v>
      </c>
    </row>
    <row r="2072" spans="1:46">
      <c r="A2072" s="11">
        <v>2072</v>
      </c>
      <c r="B2072" s="57">
        <v>44941</v>
      </c>
      <c r="C2072" s="54">
        <v>0.34027777777777773</v>
      </c>
      <c r="D2072" s="53">
        <v>11.6</v>
      </c>
      <c r="E2072" s="53">
        <v>12.8</v>
      </c>
      <c r="F2072" s="53">
        <v>0</v>
      </c>
      <c r="G2072" s="53">
        <v>11.9</v>
      </c>
      <c r="H2072" s="53">
        <v>2.8000000000000001E-2</v>
      </c>
      <c r="I2072" s="53">
        <v>2.6</v>
      </c>
      <c r="J2072" s="53" t="s">
        <v>149</v>
      </c>
      <c r="K2072" s="53">
        <v>2.9</v>
      </c>
      <c r="L2072" s="53" t="s">
        <v>149</v>
      </c>
      <c r="M2072" s="54">
        <v>0.33334490740740735</v>
      </c>
      <c r="N2072" s="53">
        <v>5.2</v>
      </c>
      <c r="O2072" s="53" t="s">
        <v>149</v>
      </c>
      <c r="P2072" s="54">
        <v>0.33704861111111112</v>
      </c>
      <c r="Q2072" s="53">
        <v>4.3</v>
      </c>
      <c r="R2072" s="53" t="s">
        <v>149</v>
      </c>
      <c r="S2072" s="53">
        <v>0.7</v>
      </c>
      <c r="T2072" s="53">
        <v>82.2</v>
      </c>
      <c r="U2072" s="53">
        <v>95</v>
      </c>
      <c r="V2072" s="53">
        <v>62229</v>
      </c>
      <c r="W2072" s="53">
        <v>104</v>
      </c>
      <c r="X2072" s="53">
        <v>0.72299999999999998</v>
      </c>
      <c r="Y2072" s="53">
        <v>17.170000000000002</v>
      </c>
      <c r="Z2072" s="11">
        <f t="shared" si="5552"/>
        <v>16.8</v>
      </c>
      <c r="AA2072" s="11">
        <f t="shared" si="5553"/>
        <v>0</v>
      </c>
      <c r="AB2072" s="53">
        <f t="shared" si="5554"/>
        <v>0.31994613779539005</v>
      </c>
      <c r="AC2072" s="63" t="s">
        <v>204</v>
      </c>
    </row>
    <row r="2073" spans="1:46">
      <c r="A2073" s="11">
        <v>2073</v>
      </c>
      <c r="B2073" s="57">
        <v>44941</v>
      </c>
      <c r="C2073" s="54">
        <v>0.34722222222222227</v>
      </c>
      <c r="D2073" s="53">
        <v>11.9</v>
      </c>
      <c r="E2073" s="53">
        <v>12.8</v>
      </c>
      <c r="F2073" s="53">
        <v>0</v>
      </c>
      <c r="G2073" s="53">
        <v>11.7</v>
      </c>
      <c r="H2073" s="53">
        <v>2.5000000000000001E-2</v>
      </c>
      <c r="I2073" s="53">
        <v>3</v>
      </c>
      <c r="J2073" s="53" t="s">
        <v>149</v>
      </c>
      <c r="K2073" s="53">
        <v>3</v>
      </c>
      <c r="L2073" s="53" t="s">
        <v>149</v>
      </c>
      <c r="M2073" s="54">
        <v>0.34718749999999998</v>
      </c>
      <c r="N2073" s="53">
        <v>5.6</v>
      </c>
      <c r="O2073" s="53" t="s">
        <v>149</v>
      </c>
      <c r="P2073" s="54">
        <v>0.34033564814814815</v>
      </c>
      <c r="Q2073" s="53">
        <v>3.3</v>
      </c>
      <c r="R2073" s="53" t="s">
        <v>149</v>
      </c>
      <c r="S2073" s="53">
        <v>0.8</v>
      </c>
      <c r="T2073" s="53">
        <v>81.5</v>
      </c>
      <c r="U2073" s="53">
        <v>88</v>
      </c>
      <c r="V2073" s="53">
        <v>56570</v>
      </c>
      <c r="W2073" s="53">
        <v>94</v>
      </c>
      <c r="X2073" s="53">
        <v>0.72099999999999997</v>
      </c>
      <c r="Y2073" s="53">
        <v>17.170000000000002</v>
      </c>
      <c r="Z2073" s="11">
        <f t="shared" si="5552"/>
        <v>15.000000000000004</v>
      </c>
      <c r="AA2073" s="11">
        <f t="shared" si="5553"/>
        <v>0</v>
      </c>
      <c r="AB2073" s="53">
        <f t="shared" si="5554"/>
        <v>0.31866656886984424</v>
      </c>
      <c r="AC2073" s="63" t="s">
        <v>204</v>
      </c>
    </row>
    <row r="2074" spans="1:46">
      <c r="A2074" s="11">
        <v>2074</v>
      </c>
      <c r="B2074" s="57">
        <v>44941</v>
      </c>
      <c r="C2074" s="54">
        <v>0.35416666666666669</v>
      </c>
      <c r="D2074" s="53">
        <v>11.9</v>
      </c>
      <c r="E2074" s="53">
        <v>12.8</v>
      </c>
      <c r="F2074" s="53">
        <v>0</v>
      </c>
      <c r="G2074" s="53">
        <v>11.9</v>
      </c>
      <c r="H2074" s="53">
        <v>2.7E-2</v>
      </c>
      <c r="I2074" s="53">
        <v>3.4</v>
      </c>
      <c r="J2074" s="53" t="s">
        <v>149</v>
      </c>
      <c r="K2074" s="53">
        <v>3.6</v>
      </c>
      <c r="L2074" s="53" t="s">
        <v>149</v>
      </c>
      <c r="M2074" s="54">
        <v>0.35173611111111108</v>
      </c>
      <c r="N2074" s="53">
        <v>6.3</v>
      </c>
      <c r="O2074" s="53" t="s">
        <v>149</v>
      </c>
      <c r="P2074" s="54">
        <v>0.35328703703703707</v>
      </c>
      <c r="Q2074" s="53">
        <v>2.9</v>
      </c>
      <c r="R2074" s="53" t="s">
        <v>147</v>
      </c>
      <c r="S2074" s="53">
        <v>0.8</v>
      </c>
      <c r="T2074" s="53">
        <v>79.900000000000006</v>
      </c>
      <c r="U2074" s="53">
        <v>137</v>
      </c>
      <c r="V2074" s="53">
        <v>61975</v>
      </c>
      <c r="W2074" s="53">
        <v>103</v>
      </c>
      <c r="X2074" s="53">
        <v>0.71899999999999997</v>
      </c>
      <c r="Y2074" s="53">
        <v>17.190000000000001</v>
      </c>
      <c r="Z2074" s="11">
        <f t="shared" si="5552"/>
        <v>16.2</v>
      </c>
      <c r="AA2074" s="11">
        <f t="shared" si="5553"/>
        <v>0</v>
      </c>
      <c r="AB2074" s="53">
        <f t="shared" si="5554"/>
        <v>0.31738931754587574</v>
      </c>
      <c r="AC2074" s="63" t="s">
        <v>204</v>
      </c>
    </row>
    <row r="2075" spans="1:46">
      <c r="A2075" s="11">
        <v>2075</v>
      </c>
      <c r="B2075" s="57">
        <v>44941</v>
      </c>
      <c r="C2075" s="54">
        <v>0.3611111111111111</v>
      </c>
      <c r="D2075" s="53">
        <v>12.1</v>
      </c>
      <c r="E2075" s="53">
        <v>13</v>
      </c>
      <c r="F2075" s="53">
        <v>0</v>
      </c>
      <c r="G2075" s="53">
        <v>12</v>
      </c>
      <c r="H2075" s="53">
        <v>4.7E-2</v>
      </c>
      <c r="I2075" s="53">
        <v>3.2</v>
      </c>
      <c r="J2075" s="53" t="s">
        <v>149</v>
      </c>
      <c r="K2075" s="53">
        <v>3.4</v>
      </c>
      <c r="L2075" s="53" t="s">
        <v>149</v>
      </c>
      <c r="M2075" s="54">
        <v>0.35417824074074072</v>
      </c>
      <c r="N2075" s="53">
        <v>6</v>
      </c>
      <c r="O2075" s="53" t="s">
        <v>147</v>
      </c>
      <c r="P2075" s="54">
        <v>0.35640046296296296</v>
      </c>
      <c r="Q2075" s="53">
        <v>2.2000000000000002</v>
      </c>
      <c r="R2075" s="53" t="s">
        <v>147</v>
      </c>
      <c r="S2075" s="53">
        <v>0.9</v>
      </c>
      <c r="T2075" s="53">
        <v>78.3</v>
      </c>
      <c r="U2075" s="53">
        <v>215</v>
      </c>
      <c r="V2075" s="53">
        <v>101683</v>
      </c>
      <c r="W2075" s="53">
        <v>169</v>
      </c>
      <c r="X2075" s="53">
        <v>0.71799999999999997</v>
      </c>
      <c r="Y2075" s="53">
        <v>17.21</v>
      </c>
      <c r="Z2075" s="11">
        <f t="shared" si="5552"/>
        <v>28.200000000000003</v>
      </c>
      <c r="AA2075" s="11">
        <f t="shared" si="5553"/>
        <v>0</v>
      </c>
      <c r="AB2075" s="53">
        <f t="shared" si="5554"/>
        <v>0.31675155278997402</v>
      </c>
      <c r="AC2075" s="63" t="s">
        <v>204</v>
      </c>
    </row>
    <row r="2076" spans="1:46">
      <c r="A2076" s="11">
        <v>2076</v>
      </c>
      <c r="B2076" s="57">
        <v>44941</v>
      </c>
      <c r="C2076" s="54">
        <v>0.36805555555555558</v>
      </c>
      <c r="D2076" s="53">
        <v>12.1</v>
      </c>
      <c r="E2076" s="53">
        <v>13.4</v>
      </c>
      <c r="F2076" s="53">
        <v>0</v>
      </c>
      <c r="G2076" s="53">
        <v>12</v>
      </c>
      <c r="H2076" s="53">
        <v>7.0000000000000007E-2</v>
      </c>
      <c r="I2076" s="53">
        <v>3.5</v>
      </c>
      <c r="J2076" s="53" t="s">
        <v>149</v>
      </c>
      <c r="K2076" s="53">
        <v>3.5</v>
      </c>
      <c r="L2076" s="53" t="s">
        <v>149</v>
      </c>
      <c r="M2076" s="54">
        <v>0.36724537037037036</v>
      </c>
      <c r="N2076" s="53">
        <v>7.1</v>
      </c>
      <c r="O2076" s="53" t="s">
        <v>149</v>
      </c>
      <c r="P2076" s="54">
        <v>0.36702546296296296</v>
      </c>
      <c r="Q2076" s="53">
        <v>3.3</v>
      </c>
      <c r="R2076" s="53" t="s">
        <v>149</v>
      </c>
      <c r="S2076" s="53">
        <v>0.8</v>
      </c>
      <c r="T2076" s="53">
        <v>76.900000000000006</v>
      </c>
      <c r="U2076" s="53">
        <v>285</v>
      </c>
      <c r="V2076" s="53">
        <v>152421</v>
      </c>
      <c r="W2076" s="53">
        <v>254</v>
      </c>
      <c r="X2076" s="53">
        <v>0.71699999999999997</v>
      </c>
      <c r="Y2076" s="53">
        <v>17.28</v>
      </c>
      <c r="Z2076" s="11">
        <f t="shared" si="5552"/>
        <v>42.000000000000007</v>
      </c>
      <c r="AA2076" s="11">
        <f t="shared" si="5553"/>
        <v>0</v>
      </c>
      <c r="AB2076" s="53">
        <f t="shared" si="5554"/>
        <v>0.31611435786897379</v>
      </c>
      <c r="AC2076" s="63" t="s">
        <v>204</v>
      </c>
    </row>
    <row r="2077" spans="1:46">
      <c r="A2077" s="11">
        <v>2077</v>
      </c>
      <c r="B2077" s="57">
        <v>44941</v>
      </c>
      <c r="C2077" s="54">
        <v>0.375</v>
      </c>
      <c r="D2077" s="53">
        <v>12.4</v>
      </c>
      <c r="E2077" s="53">
        <v>13.5</v>
      </c>
      <c r="F2077" s="53">
        <v>0</v>
      </c>
      <c r="G2077" s="53">
        <v>12.2</v>
      </c>
      <c r="H2077" s="53">
        <v>8.7999999999999995E-2</v>
      </c>
      <c r="I2077" s="53">
        <v>3.8</v>
      </c>
      <c r="J2077" s="53" t="s">
        <v>149</v>
      </c>
      <c r="K2077" s="53">
        <v>3.8</v>
      </c>
      <c r="L2077" s="53" t="s">
        <v>149</v>
      </c>
      <c r="M2077" s="54">
        <v>0.37489583333333337</v>
      </c>
      <c r="N2077" s="53">
        <v>7.1</v>
      </c>
      <c r="O2077" s="53" t="s">
        <v>162</v>
      </c>
      <c r="P2077" s="54">
        <v>0.37431712962962965</v>
      </c>
      <c r="Q2077" s="53">
        <v>2.2999999999999998</v>
      </c>
      <c r="R2077" s="53" t="s">
        <v>149</v>
      </c>
      <c r="S2077" s="53">
        <v>1.1000000000000001</v>
      </c>
      <c r="T2077" s="53">
        <v>75.7</v>
      </c>
      <c r="U2077" s="53">
        <v>287</v>
      </c>
      <c r="V2077" s="53">
        <v>190354</v>
      </c>
      <c r="W2077" s="53">
        <v>317</v>
      </c>
      <c r="X2077" s="53">
        <v>0.71499999999999997</v>
      </c>
      <c r="Y2077" s="53">
        <v>17.29</v>
      </c>
      <c r="Z2077" s="11">
        <f t="shared" si="5552"/>
        <v>52.79999999999999</v>
      </c>
      <c r="AA2077" s="11">
        <f t="shared" si="5553"/>
        <v>0</v>
      </c>
      <c r="AB2077" s="53">
        <f t="shared" si="5554"/>
        <v>0.31484166601308639</v>
      </c>
      <c r="AC2077" s="63" t="s">
        <v>204</v>
      </c>
      <c r="AE2077" s="11">
        <f t="shared" ref="AE2077" si="5603">SUM(F2077:F2082)</f>
        <v>0</v>
      </c>
      <c r="AF2077" s="11">
        <f t="shared" ref="AF2077" si="5604">AVERAGE(AB2077:AB2082)</f>
        <v>0.31367732281236371</v>
      </c>
      <c r="AG2077" s="11">
        <f t="shared" ref="AG2077" si="5605">AVERAGE(G2077:G2082)</f>
        <v>12.316666666666665</v>
      </c>
      <c r="AH2077" s="11" t="e">
        <f t="shared" ref="AH2077" si="5606">AVERAGE(AC2077:AC2082)</f>
        <v>#DIV/0!</v>
      </c>
      <c r="AI2077" s="11">
        <f t="shared" ref="AI2077" si="5607">AVERAGE(T2077:T2082)</f>
        <v>76.100000000000009</v>
      </c>
      <c r="AJ2077" s="11">
        <f t="shared" ref="AJ2077" si="5608">SUMIF(H2077:H2082,"&gt;0",H2077:H2082)</f>
        <v>0.46799999999999997</v>
      </c>
      <c r="AK2077" s="17">
        <f t="shared" ref="AK2077" si="5609">SUM(AA2077:AA2082)/60</f>
        <v>0</v>
      </c>
      <c r="AL2077" s="17">
        <f t="shared" ref="AL2077" si="5610">SUM(V2077:V2082)</f>
        <v>1045205</v>
      </c>
      <c r="AM2077" s="17">
        <f t="shared" ref="AM2077" si="5611">AVERAGE(W2077:W2082)</f>
        <v>290.33333333333331</v>
      </c>
      <c r="AN2077" s="11">
        <f t="shared" ref="AN2077" si="5612">AVERAGE(I2077:I2082)</f>
        <v>2.2333333333333329</v>
      </c>
      <c r="AO2077" s="11">
        <f t="shared" ref="AO2077" si="5613">MAX(K2077:K2082)</f>
        <v>3.9</v>
      </c>
      <c r="AP2077" s="13" t="str">
        <f t="shared" ref="AP2077" ca="1" si="5614">INDIRECT(ADDRESS(MATCH(AO2077,K2077:K2082,0)+A2077-1,12))</f>
        <v>NNE</v>
      </c>
      <c r="AQ2077" s="13">
        <f t="shared" ref="AQ2077" ca="1" si="5615">INDIRECT(ADDRESS(MATCH(AO2077,K2077:K2082,0)+A2077-1,13))</f>
        <v>0.37678240740740737</v>
      </c>
      <c r="AR2077" s="11">
        <f t="shared" ref="AR2077" si="5616">MAX(N2077:N2082)</f>
        <v>7.1</v>
      </c>
      <c r="AS2077" s="13" t="str">
        <f t="shared" ref="AS2077" ca="1" si="5617">INDIRECT(ADDRESS(MATCH(AR2077,N2077:N2082,0)+A2077-1,15))</f>
        <v>N</v>
      </c>
      <c r="AT2077" s="13">
        <f t="shared" ref="AT2077" ca="1" si="5618">INDIRECT(ADDRESS(MATCH(AR2077,N2077:N2082,0)+A2077-1,16))</f>
        <v>0.37431712962962965</v>
      </c>
    </row>
    <row r="2078" spans="1:46">
      <c r="A2078" s="11">
        <v>2078</v>
      </c>
      <c r="B2078" s="57">
        <v>44941</v>
      </c>
      <c r="C2078" s="54">
        <v>0.38194444444444442</v>
      </c>
      <c r="D2078" s="53">
        <v>12.6</v>
      </c>
      <c r="E2078" s="53">
        <v>13.6</v>
      </c>
      <c r="F2078" s="53">
        <v>0</v>
      </c>
      <c r="G2078" s="53">
        <v>12.3</v>
      </c>
      <c r="H2078" s="53">
        <v>7.9000000000000001E-2</v>
      </c>
      <c r="I2078" s="53">
        <v>2.8</v>
      </c>
      <c r="J2078" s="53" t="s">
        <v>147</v>
      </c>
      <c r="K2078" s="53">
        <v>3.9</v>
      </c>
      <c r="L2078" s="53" t="s">
        <v>149</v>
      </c>
      <c r="M2078" s="54">
        <v>0.37678240740740737</v>
      </c>
      <c r="N2078" s="53">
        <v>6.2</v>
      </c>
      <c r="O2078" s="53" t="s">
        <v>162</v>
      </c>
      <c r="P2078" s="54">
        <v>0.37641203703703702</v>
      </c>
      <c r="Q2078" s="53">
        <v>0.8</v>
      </c>
      <c r="R2078" s="53" t="s">
        <v>148</v>
      </c>
      <c r="S2078" s="53">
        <v>1.2</v>
      </c>
      <c r="T2078" s="53">
        <v>75</v>
      </c>
      <c r="U2078" s="53">
        <v>293</v>
      </c>
      <c r="V2078" s="53">
        <v>174363</v>
      </c>
      <c r="W2078" s="53">
        <v>291</v>
      </c>
      <c r="X2078" s="53">
        <v>0.71399999999999997</v>
      </c>
      <c r="Y2078" s="53">
        <v>17.309999999999999</v>
      </c>
      <c r="Z2078" s="11">
        <f t="shared" si="5552"/>
        <v>47.4</v>
      </c>
      <c r="AA2078" s="11">
        <f t="shared" si="5553"/>
        <v>0</v>
      </c>
      <c r="AB2078" s="53">
        <f t="shared" si="5554"/>
        <v>0.314206163642198</v>
      </c>
      <c r="AC2078" s="63" t="s">
        <v>204</v>
      </c>
    </row>
    <row r="2079" spans="1:46">
      <c r="A2079" s="11">
        <v>2079</v>
      </c>
      <c r="B2079" s="57">
        <v>44941</v>
      </c>
      <c r="C2079" s="54">
        <v>0.3888888888888889</v>
      </c>
      <c r="D2079" s="53">
        <v>12.8</v>
      </c>
      <c r="E2079" s="53">
        <v>13.6</v>
      </c>
      <c r="F2079" s="53">
        <v>0</v>
      </c>
      <c r="G2079" s="53">
        <v>12.4</v>
      </c>
      <c r="H2079" s="53">
        <v>8.5999999999999993E-2</v>
      </c>
      <c r="I2079" s="53">
        <v>1</v>
      </c>
      <c r="J2079" s="53" t="s">
        <v>148</v>
      </c>
      <c r="K2079" s="53">
        <v>2.8</v>
      </c>
      <c r="L2079" s="53" t="s">
        <v>147</v>
      </c>
      <c r="M2079" s="54">
        <v>0.38195601851851851</v>
      </c>
      <c r="N2079" s="53">
        <v>3.1</v>
      </c>
      <c r="O2079" s="53" t="s">
        <v>148</v>
      </c>
      <c r="P2079" s="54">
        <v>0.3836458333333333</v>
      </c>
      <c r="Q2079" s="53">
        <v>0.9</v>
      </c>
      <c r="R2079" s="53" t="s">
        <v>150</v>
      </c>
      <c r="S2079" s="53">
        <v>0.7</v>
      </c>
      <c r="T2079" s="53">
        <v>75.8</v>
      </c>
      <c r="U2079" s="53">
        <v>332</v>
      </c>
      <c r="V2079" s="53">
        <v>189410</v>
      </c>
      <c r="W2079" s="53">
        <v>316</v>
      </c>
      <c r="X2079" s="53">
        <v>0.71299999999999997</v>
      </c>
      <c r="Y2079" s="53">
        <v>17.309999999999999</v>
      </c>
      <c r="Z2079" s="11">
        <f t="shared" si="5552"/>
        <v>51.599999999999994</v>
      </c>
      <c r="AA2079" s="11">
        <f t="shared" si="5553"/>
        <v>0</v>
      </c>
      <c r="AB2079" s="53">
        <f t="shared" si="5554"/>
        <v>0.31357122023113781</v>
      </c>
      <c r="AC2079" s="63" t="s">
        <v>204</v>
      </c>
    </row>
    <row r="2080" spans="1:46">
      <c r="A2080" s="11">
        <v>2080</v>
      </c>
      <c r="B2080" s="57">
        <v>44941</v>
      </c>
      <c r="C2080" s="54">
        <v>0.39583333333333331</v>
      </c>
      <c r="D2080" s="53">
        <v>13</v>
      </c>
      <c r="E2080" s="53">
        <v>13.5</v>
      </c>
      <c r="F2080" s="53">
        <v>0</v>
      </c>
      <c r="G2080" s="53">
        <v>12.4</v>
      </c>
      <c r="H2080" s="53">
        <v>8.5999999999999993E-2</v>
      </c>
      <c r="I2080" s="53">
        <v>2</v>
      </c>
      <c r="J2080" s="53" t="s">
        <v>148</v>
      </c>
      <c r="K2080" s="53">
        <v>2</v>
      </c>
      <c r="L2080" s="53" t="s">
        <v>148</v>
      </c>
      <c r="M2080" s="54">
        <v>0.39583333333333331</v>
      </c>
      <c r="N2080" s="53">
        <v>5.3</v>
      </c>
      <c r="O2080" s="53" t="s">
        <v>148</v>
      </c>
      <c r="P2080" s="54">
        <v>0.39054398148148151</v>
      </c>
      <c r="Q2080" s="53">
        <v>1.8</v>
      </c>
      <c r="R2080" s="53" t="s">
        <v>148</v>
      </c>
      <c r="S2080" s="53">
        <v>0.8</v>
      </c>
      <c r="T2080" s="53">
        <v>76</v>
      </c>
      <c r="U2080" s="53">
        <v>287</v>
      </c>
      <c r="V2080" s="53">
        <v>191027</v>
      </c>
      <c r="W2080" s="53">
        <v>318</v>
      </c>
      <c r="X2080" s="53">
        <v>0.71299999999999997</v>
      </c>
      <c r="Y2080" s="53">
        <v>17.32</v>
      </c>
      <c r="Z2080" s="11">
        <f t="shared" si="5552"/>
        <v>51.599999999999994</v>
      </c>
      <c r="AA2080" s="11">
        <f t="shared" si="5553"/>
        <v>0</v>
      </c>
      <c r="AB2080" s="53">
        <f t="shared" si="5554"/>
        <v>0.31357122023113781</v>
      </c>
      <c r="AC2080" s="63" t="s">
        <v>204</v>
      </c>
    </row>
    <row r="2081" spans="1:46">
      <c r="A2081" s="11">
        <v>2081</v>
      </c>
      <c r="B2081" s="57">
        <v>44941</v>
      </c>
      <c r="C2081" s="54">
        <v>0.40277777777777773</v>
      </c>
      <c r="D2081" s="53">
        <v>13.3</v>
      </c>
      <c r="E2081" s="53">
        <v>13.5</v>
      </c>
      <c r="F2081" s="53">
        <v>0</v>
      </c>
      <c r="G2081" s="53">
        <v>12.4</v>
      </c>
      <c r="H2081" s="53">
        <v>7.3999999999999996E-2</v>
      </c>
      <c r="I2081" s="53">
        <v>1.6</v>
      </c>
      <c r="J2081" s="53" t="s">
        <v>148</v>
      </c>
      <c r="K2081" s="53">
        <v>2</v>
      </c>
      <c r="L2081" s="53" t="s">
        <v>148</v>
      </c>
      <c r="M2081" s="54">
        <v>0.39740740740740743</v>
      </c>
      <c r="N2081" s="53">
        <v>4.5999999999999996</v>
      </c>
      <c r="O2081" s="53" t="s">
        <v>152</v>
      </c>
      <c r="P2081" s="54">
        <v>0.40208333333333335</v>
      </c>
      <c r="Q2081" s="53">
        <v>2.4</v>
      </c>
      <c r="R2081" s="53" t="s">
        <v>148</v>
      </c>
      <c r="S2081" s="53">
        <v>0.8</v>
      </c>
      <c r="T2081" s="53">
        <v>76.599999999999994</v>
      </c>
      <c r="U2081" s="53">
        <v>247</v>
      </c>
      <c r="V2081" s="53">
        <v>169068</v>
      </c>
      <c r="W2081" s="53">
        <v>282</v>
      </c>
      <c r="X2081" s="53">
        <v>0.71199999999999997</v>
      </c>
      <c r="Y2081" s="53">
        <v>17.309999999999999</v>
      </c>
      <c r="Z2081" s="11">
        <f t="shared" si="5552"/>
        <v>44.399999999999991</v>
      </c>
      <c r="AA2081" s="11">
        <f t="shared" si="5553"/>
        <v>0</v>
      </c>
      <c r="AB2081" s="53">
        <f t="shared" si="5554"/>
        <v>0.31293683337831113</v>
      </c>
      <c r="AC2081" s="63" t="s">
        <v>204</v>
      </c>
    </row>
    <row r="2082" spans="1:46">
      <c r="A2082" s="11">
        <v>2082</v>
      </c>
      <c r="B2082" s="57">
        <v>44941</v>
      </c>
      <c r="C2082" s="54">
        <v>0.40972222222222227</v>
      </c>
      <c r="D2082" s="53">
        <v>13.5</v>
      </c>
      <c r="E2082" s="53">
        <v>13.4</v>
      </c>
      <c r="F2082" s="53">
        <v>0</v>
      </c>
      <c r="G2082" s="53">
        <v>12.2</v>
      </c>
      <c r="H2082" s="53">
        <v>5.5E-2</v>
      </c>
      <c r="I2082" s="53">
        <v>2.2000000000000002</v>
      </c>
      <c r="J2082" s="53" t="s">
        <v>148</v>
      </c>
      <c r="K2082" s="53">
        <v>2.2000000000000002</v>
      </c>
      <c r="L2082" s="53" t="s">
        <v>148</v>
      </c>
      <c r="M2082" s="54">
        <v>0.40893518518518518</v>
      </c>
      <c r="N2082" s="53">
        <v>5.0999999999999996</v>
      </c>
      <c r="O2082" s="53" t="s">
        <v>152</v>
      </c>
      <c r="P2082" s="54">
        <v>0.40319444444444441</v>
      </c>
      <c r="Q2082" s="53">
        <v>1</v>
      </c>
      <c r="R2082" s="53" t="s">
        <v>147</v>
      </c>
      <c r="S2082" s="53">
        <v>1</v>
      </c>
      <c r="T2082" s="53">
        <v>77.5</v>
      </c>
      <c r="U2082" s="53">
        <v>232</v>
      </c>
      <c r="V2082" s="53">
        <v>130983</v>
      </c>
      <c r="W2082" s="53">
        <v>218</v>
      </c>
      <c r="X2082" s="53">
        <v>0.71199999999999997</v>
      </c>
      <c r="Y2082" s="53">
        <v>17.32</v>
      </c>
      <c r="Z2082" s="11">
        <f t="shared" si="5552"/>
        <v>33</v>
      </c>
      <c r="AA2082" s="11">
        <f t="shared" si="5553"/>
        <v>0</v>
      </c>
      <c r="AB2082" s="53">
        <f t="shared" si="5554"/>
        <v>0.31293683337831113</v>
      </c>
      <c r="AC2082" s="63" t="s">
        <v>204</v>
      </c>
    </row>
    <row r="2083" spans="1:46">
      <c r="A2083" s="11">
        <v>2083</v>
      </c>
      <c r="B2083" s="57">
        <v>44941</v>
      </c>
      <c r="C2083" s="54">
        <v>0.41666666666666669</v>
      </c>
      <c r="D2083" s="53">
        <v>13.5</v>
      </c>
      <c r="E2083" s="53">
        <v>13.4</v>
      </c>
      <c r="F2083" s="53">
        <v>0</v>
      </c>
      <c r="G2083" s="53">
        <v>12.2</v>
      </c>
      <c r="H2083" s="53">
        <v>6.6000000000000003E-2</v>
      </c>
      <c r="I2083" s="53">
        <v>1.8</v>
      </c>
      <c r="J2083" s="53" t="s">
        <v>148</v>
      </c>
      <c r="K2083" s="53">
        <v>2.2000000000000002</v>
      </c>
      <c r="L2083" s="53" t="s">
        <v>148</v>
      </c>
      <c r="M2083" s="54">
        <v>0.4097337962962963</v>
      </c>
      <c r="N2083" s="53">
        <v>5.5</v>
      </c>
      <c r="O2083" s="53" t="s">
        <v>148</v>
      </c>
      <c r="P2083" s="54">
        <v>0.41584490740740737</v>
      </c>
      <c r="Q2083" s="53">
        <v>1.7</v>
      </c>
      <c r="R2083" s="53" t="s">
        <v>148</v>
      </c>
      <c r="S2083" s="53">
        <v>0.9</v>
      </c>
      <c r="T2083" s="53">
        <v>77.7</v>
      </c>
      <c r="U2083" s="53">
        <v>279</v>
      </c>
      <c r="V2083" s="53">
        <v>152280</v>
      </c>
      <c r="W2083" s="53">
        <v>254</v>
      </c>
      <c r="X2083" s="53">
        <v>0.71199999999999997</v>
      </c>
      <c r="Y2083" s="53">
        <v>17.32</v>
      </c>
      <c r="Z2083" s="11">
        <f t="shared" si="5552"/>
        <v>39.599999999999994</v>
      </c>
      <c r="AA2083" s="11">
        <f t="shared" si="5553"/>
        <v>0</v>
      </c>
      <c r="AB2083" s="53">
        <f t="shared" si="5554"/>
        <v>0.31293683337831113</v>
      </c>
      <c r="AC2083" s="63" t="s">
        <v>204</v>
      </c>
      <c r="AE2083" s="11">
        <f t="shared" ref="AE2083" si="5619">SUM(F2083:F2088)</f>
        <v>0</v>
      </c>
      <c r="AF2083" s="11">
        <f t="shared" ref="AF2083" si="5620">AVERAGE(AB2083:AB2088)</f>
        <v>0.31209199934429899</v>
      </c>
      <c r="AG2083" s="11">
        <f t="shared" ref="AG2083" si="5621">AVERAGE(G2083:G2088)</f>
        <v>12.633333333333335</v>
      </c>
      <c r="AH2083" s="11" t="e">
        <f t="shared" ref="AH2083" si="5622">AVERAGE(AC2083:AC2088)</f>
        <v>#DIV/0!</v>
      </c>
      <c r="AI2083" s="11">
        <f t="shared" ref="AI2083" si="5623">AVERAGE(T2083:T2088)</f>
        <v>78.100000000000009</v>
      </c>
      <c r="AJ2083" s="11">
        <f t="shared" ref="AJ2083" si="5624">SUMIF(H2083:H2088,"&gt;0",H2083:H2088)</f>
        <v>0.71</v>
      </c>
      <c r="AK2083" s="17">
        <f t="shared" ref="AK2083" si="5625">SUM(AA2083:AA2088)/60</f>
        <v>0.16666666666666666</v>
      </c>
      <c r="AL2083" s="17">
        <f t="shared" ref="AL2083" si="5626">SUM(V2083:V2088)</f>
        <v>1583830</v>
      </c>
      <c r="AM2083" s="17">
        <f t="shared" ref="AM2083" si="5627">AVERAGE(W2083:W2088)</f>
        <v>440</v>
      </c>
      <c r="AN2083" s="11">
        <f t="shared" ref="AN2083" si="5628">AVERAGE(I2083:I2088)</f>
        <v>1.9333333333333336</v>
      </c>
      <c r="AO2083" s="11">
        <f t="shared" ref="AO2083" si="5629">MAX(K2083:K2088)</f>
        <v>2.9</v>
      </c>
      <c r="AP2083" s="13" t="str">
        <f t="shared" ref="AP2083" ca="1" si="5630">INDIRECT(ADDRESS(MATCH(AO2083,K2083:K2088,0)+A2083-1,12))</f>
        <v>NE</v>
      </c>
      <c r="AQ2083" s="13">
        <f t="shared" ref="AQ2083" ca="1" si="5631">INDIRECT(ADDRESS(MATCH(AO2083,K2083:K2088,0)+A2083-1,13))</f>
        <v>0.44711805555555556</v>
      </c>
      <c r="AR2083" s="11">
        <f t="shared" ref="AR2083" si="5632">MAX(N2083:N2088)</f>
        <v>6</v>
      </c>
      <c r="AS2083" s="13" t="str">
        <f t="shared" ref="AS2083" ca="1" si="5633">INDIRECT(ADDRESS(MATCH(AR2083,N2083:N2088,0)+A2083-1,15))</f>
        <v>NE</v>
      </c>
      <c r="AT2083" s="13">
        <f t="shared" ref="AT2083" ca="1" si="5634">INDIRECT(ADDRESS(MATCH(AR2083,N2083:N2088,0)+A2083-1,16))</f>
        <v>0.4470486111111111</v>
      </c>
    </row>
    <row r="2084" spans="1:46">
      <c r="A2084" s="11">
        <v>2084</v>
      </c>
      <c r="B2084" s="57">
        <v>44941</v>
      </c>
      <c r="C2084" s="54">
        <v>0.4236111111111111</v>
      </c>
      <c r="D2084" s="53">
        <v>13.6</v>
      </c>
      <c r="E2084" s="53">
        <v>13.5</v>
      </c>
      <c r="F2084" s="53">
        <v>0</v>
      </c>
      <c r="G2084" s="53">
        <v>12.4</v>
      </c>
      <c r="H2084" s="53">
        <v>7.3999999999999996E-2</v>
      </c>
      <c r="I2084" s="53">
        <v>1.6</v>
      </c>
      <c r="J2084" s="53" t="s">
        <v>148</v>
      </c>
      <c r="K2084" s="53">
        <v>1.9</v>
      </c>
      <c r="L2084" s="53" t="s">
        <v>148</v>
      </c>
      <c r="M2084" s="54">
        <v>0.42168981481481477</v>
      </c>
      <c r="N2084" s="53">
        <v>4.5</v>
      </c>
      <c r="O2084" s="53" t="s">
        <v>152</v>
      </c>
      <c r="P2084" s="54">
        <v>0.4211805555555555</v>
      </c>
      <c r="Q2084" s="53">
        <v>2</v>
      </c>
      <c r="R2084" s="53" t="s">
        <v>149</v>
      </c>
      <c r="S2084" s="53">
        <v>0.9</v>
      </c>
      <c r="T2084" s="53">
        <v>79.7</v>
      </c>
      <c r="U2084" s="53">
        <v>304</v>
      </c>
      <c r="V2084" s="53">
        <v>170913</v>
      </c>
      <c r="W2084" s="53">
        <v>285</v>
      </c>
      <c r="X2084" s="53">
        <v>0.71099999999999997</v>
      </c>
      <c r="Y2084" s="53">
        <v>17.350000000000001</v>
      </c>
      <c r="Z2084" s="11">
        <f t="shared" si="5552"/>
        <v>44.399999999999991</v>
      </c>
      <c r="AA2084" s="11">
        <f t="shared" si="5553"/>
        <v>0</v>
      </c>
      <c r="AB2084" s="53">
        <f t="shared" si="5554"/>
        <v>0.3123030008059362</v>
      </c>
      <c r="AC2084" s="63" t="s">
        <v>204</v>
      </c>
    </row>
    <row r="2085" spans="1:46">
      <c r="A2085" s="11">
        <v>2085</v>
      </c>
      <c r="B2085" s="57">
        <v>44941</v>
      </c>
      <c r="C2085" s="54">
        <v>0.43055555555555558</v>
      </c>
      <c r="D2085" s="53">
        <v>13.7</v>
      </c>
      <c r="E2085" s="53">
        <v>13.7</v>
      </c>
      <c r="F2085" s="53">
        <v>0</v>
      </c>
      <c r="G2085" s="53">
        <v>12.3</v>
      </c>
      <c r="H2085" s="53">
        <v>7.3999999999999996E-2</v>
      </c>
      <c r="I2085" s="53">
        <v>1.4</v>
      </c>
      <c r="J2085" s="53" t="s">
        <v>148</v>
      </c>
      <c r="K2085" s="53">
        <v>1.7</v>
      </c>
      <c r="L2085" s="53" t="s">
        <v>148</v>
      </c>
      <c r="M2085" s="54">
        <v>0.4259722222222222</v>
      </c>
      <c r="N2085" s="53">
        <v>3.4</v>
      </c>
      <c r="O2085" s="53" t="s">
        <v>152</v>
      </c>
      <c r="P2085" s="54">
        <v>0.42973379629629632</v>
      </c>
      <c r="Q2085" s="53">
        <v>0.6</v>
      </c>
      <c r="R2085" s="53" t="s">
        <v>147</v>
      </c>
      <c r="S2085" s="53">
        <v>0.8</v>
      </c>
      <c r="T2085" s="53">
        <v>79.599999999999994</v>
      </c>
      <c r="U2085" s="53">
        <v>324</v>
      </c>
      <c r="V2085" s="53">
        <v>172920</v>
      </c>
      <c r="W2085" s="53">
        <v>288</v>
      </c>
      <c r="X2085" s="53">
        <v>0.71099999999999997</v>
      </c>
      <c r="Y2085" s="53">
        <v>17.41</v>
      </c>
      <c r="Z2085" s="11">
        <f t="shared" si="5552"/>
        <v>44.399999999999991</v>
      </c>
      <c r="AA2085" s="11">
        <f t="shared" si="5553"/>
        <v>0</v>
      </c>
      <c r="AB2085" s="53">
        <f t="shared" si="5554"/>
        <v>0.3123030008059362</v>
      </c>
      <c r="AC2085" s="63" t="s">
        <v>204</v>
      </c>
    </row>
    <row r="2086" spans="1:46">
      <c r="A2086" s="11">
        <v>2086</v>
      </c>
      <c r="B2086" s="57">
        <v>44941</v>
      </c>
      <c r="C2086" s="54">
        <v>0.4375</v>
      </c>
      <c r="D2086" s="53">
        <v>13.8</v>
      </c>
      <c r="E2086" s="53">
        <v>14.6</v>
      </c>
      <c r="F2086" s="53">
        <v>0</v>
      </c>
      <c r="G2086" s="53">
        <v>12.6</v>
      </c>
      <c r="H2086" s="53">
        <v>0.11</v>
      </c>
      <c r="I2086" s="53">
        <v>1.8</v>
      </c>
      <c r="J2086" s="53" t="s">
        <v>147</v>
      </c>
      <c r="K2086" s="53">
        <v>1.9</v>
      </c>
      <c r="L2086" s="53" t="s">
        <v>147</v>
      </c>
      <c r="M2086" s="54">
        <v>0.4365046296296296</v>
      </c>
      <c r="N2086" s="53">
        <v>3.5</v>
      </c>
      <c r="O2086" s="53" t="s">
        <v>162</v>
      </c>
      <c r="P2086" s="54">
        <v>0.43406250000000002</v>
      </c>
      <c r="Q2086" s="53">
        <v>1.4</v>
      </c>
      <c r="R2086" s="53" t="s">
        <v>149</v>
      </c>
      <c r="S2086" s="53">
        <v>0.6</v>
      </c>
      <c r="T2086" s="53">
        <v>78.3</v>
      </c>
      <c r="U2086" s="53">
        <v>524</v>
      </c>
      <c r="V2086" s="53">
        <v>243553</v>
      </c>
      <c r="W2086" s="53">
        <v>406</v>
      </c>
      <c r="X2086" s="53">
        <v>0.71</v>
      </c>
      <c r="Y2086" s="53">
        <v>17.54</v>
      </c>
      <c r="Z2086" s="11">
        <f t="shared" si="5552"/>
        <v>66</v>
      </c>
      <c r="AA2086" s="11">
        <f t="shared" si="5553"/>
        <v>0</v>
      </c>
      <c r="AB2086" s="53">
        <f t="shared" si="5554"/>
        <v>0.31166972035853679</v>
      </c>
      <c r="AC2086" s="63" t="s">
        <v>204</v>
      </c>
    </row>
    <row r="2087" spans="1:46">
      <c r="A2087" s="11">
        <v>2087</v>
      </c>
      <c r="B2087" s="57">
        <v>44941</v>
      </c>
      <c r="C2087" s="54">
        <v>0.44444444444444442</v>
      </c>
      <c r="D2087" s="53">
        <v>14</v>
      </c>
      <c r="E2087" s="53">
        <v>14.5</v>
      </c>
      <c r="F2087" s="53">
        <v>0</v>
      </c>
      <c r="G2087" s="53">
        <v>13.1</v>
      </c>
      <c r="H2087" s="53">
        <v>0.20200000000000001</v>
      </c>
      <c r="I2087" s="53">
        <v>2.2999999999999998</v>
      </c>
      <c r="J2087" s="53" t="s">
        <v>147</v>
      </c>
      <c r="K2087" s="53">
        <v>2.2999999999999998</v>
      </c>
      <c r="L2087" s="53" t="s">
        <v>147</v>
      </c>
      <c r="M2087" s="54">
        <v>0.44444444444444442</v>
      </c>
      <c r="N2087" s="53">
        <v>5.2</v>
      </c>
      <c r="O2087" s="53" t="s">
        <v>149</v>
      </c>
      <c r="P2087" s="54">
        <v>0.44052083333333331</v>
      </c>
      <c r="Q2087" s="53">
        <v>3.3</v>
      </c>
      <c r="R2087" s="53" t="s">
        <v>147</v>
      </c>
      <c r="S2087" s="53">
        <v>1</v>
      </c>
      <c r="T2087" s="53">
        <v>77.8</v>
      </c>
      <c r="U2087" s="53">
        <v>835</v>
      </c>
      <c r="V2087" s="53">
        <v>436656</v>
      </c>
      <c r="W2087" s="53">
        <v>728</v>
      </c>
      <c r="X2087" s="53">
        <v>0.71</v>
      </c>
      <c r="Y2087" s="53">
        <v>17.5</v>
      </c>
      <c r="Z2087" s="11">
        <f t="shared" si="5552"/>
        <v>121.2</v>
      </c>
      <c r="AA2087" s="11">
        <f t="shared" si="5553"/>
        <v>10</v>
      </c>
      <c r="AB2087" s="53">
        <f t="shared" si="5554"/>
        <v>0.31166972035853679</v>
      </c>
      <c r="AC2087" s="63" t="s">
        <v>204</v>
      </c>
    </row>
    <row r="2088" spans="1:46">
      <c r="A2088" s="11">
        <v>2088</v>
      </c>
      <c r="B2088" s="57">
        <v>44941</v>
      </c>
      <c r="C2088" s="54">
        <v>0.4513888888888889</v>
      </c>
      <c r="D2088" s="53">
        <v>14.3</v>
      </c>
      <c r="E2088" s="53">
        <v>14.5</v>
      </c>
      <c r="F2088" s="53">
        <v>0</v>
      </c>
      <c r="G2088" s="53">
        <v>13.2</v>
      </c>
      <c r="H2088" s="53">
        <v>0.184</v>
      </c>
      <c r="I2088" s="53">
        <v>2.7</v>
      </c>
      <c r="J2088" s="53" t="s">
        <v>147</v>
      </c>
      <c r="K2088" s="53">
        <v>2.9</v>
      </c>
      <c r="L2088" s="53" t="s">
        <v>147</v>
      </c>
      <c r="M2088" s="54">
        <v>0.44711805555555556</v>
      </c>
      <c r="N2088" s="53">
        <v>6</v>
      </c>
      <c r="O2088" s="53" t="s">
        <v>147</v>
      </c>
      <c r="P2088" s="54">
        <v>0.4470486111111111</v>
      </c>
      <c r="Q2088" s="53">
        <v>1.8</v>
      </c>
      <c r="R2088" s="53" t="s">
        <v>150</v>
      </c>
      <c r="S2088" s="53">
        <v>1</v>
      </c>
      <c r="T2088" s="53">
        <v>75.5</v>
      </c>
      <c r="U2088" s="53">
        <v>604</v>
      </c>
      <c r="V2088" s="53">
        <v>407508</v>
      </c>
      <c r="W2088" s="53">
        <v>679</v>
      </c>
      <c r="X2088" s="53">
        <v>0.71</v>
      </c>
      <c r="Y2088" s="53">
        <v>17.5</v>
      </c>
      <c r="Z2088" s="11">
        <f t="shared" si="5552"/>
        <v>110.39999999999999</v>
      </c>
      <c r="AA2088" s="11">
        <f t="shared" si="5553"/>
        <v>0</v>
      </c>
      <c r="AB2088" s="53">
        <f t="shared" si="5554"/>
        <v>0.31166972035853679</v>
      </c>
      <c r="AC2088" s="63" t="s">
        <v>204</v>
      </c>
    </row>
    <row r="2089" spans="1:46">
      <c r="A2089" s="11">
        <v>2089</v>
      </c>
      <c r="B2089" s="57">
        <v>44941</v>
      </c>
      <c r="C2089" s="54">
        <v>0.45833333333333331</v>
      </c>
      <c r="D2089" s="53">
        <v>14.9</v>
      </c>
      <c r="E2089" s="53">
        <v>13.9</v>
      </c>
      <c r="F2089" s="53">
        <v>0</v>
      </c>
      <c r="G2089" s="53">
        <v>13.2</v>
      </c>
      <c r="H2089" s="53">
        <v>0.125</v>
      </c>
      <c r="I2089" s="53">
        <v>1.5</v>
      </c>
      <c r="J2089" s="53" t="s">
        <v>147</v>
      </c>
      <c r="K2089" s="53">
        <v>2.7</v>
      </c>
      <c r="L2089" s="53" t="s">
        <v>147</v>
      </c>
      <c r="M2089" s="54">
        <v>0.45140046296296293</v>
      </c>
      <c r="N2089" s="53">
        <v>3.8</v>
      </c>
      <c r="O2089" s="53" t="s">
        <v>149</v>
      </c>
      <c r="P2089" s="54">
        <v>0.45715277777777774</v>
      </c>
      <c r="Q2089" s="53">
        <v>2</v>
      </c>
      <c r="R2089" s="53" t="s">
        <v>147</v>
      </c>
      <c r="S2089" s="53">
        <v>0.7</v>
      </c>
      <c r="T2089" s="53">
        <v>76.900000000000006</v>
      </c>
      <c r="U2089" s="53">
        <v>382</v>
      </c>
      <c r="V2089" s="53">
        <v>287289</v>
      </c>
      <c r="W2089" s="53">
        <v>479</v>
      </c>
      <c r="X2089" s="53">
        <v>0.70799999999999996</v>
      </c>
      <c r="Y2089" s="53">
        <v>17.350000000000001</v>
      </c>
      <c r="Z2089" s="11">
        <f t="shared" si="5552"/>
        <v>75.000000000000014</v>
      </c>
      <c r="AA2089" s="11">
        <f t="shared" si="5553"/>
        <v>0</v>
      </c>
      <c r="AB2089" s="53">
        <f t="shared" si="5554"/>
        <v>0.31040480781924917</v>
      </c>
      <c r="AC2089" s="63" t="s">
        <v>204</v>
      </c>
      <c r="AE2089" s="11">
        <f t="shared" ref="AE2089" si="5635">SUM(F2089:F2094)</f>
        <v>0</v>
      </c>
      <c r="AF2089" s="11">
        <f t="shared" ref="AF2089" si="5636">AVERAGE(AB2089:AB2094)</f>
        <v>0.30977335357974223</v>
      </c>
      <c r="AG2089" s="11">
        <f t="shared" ref="AG2089" si="5637">AVERAGE(G2089:G2094)</f>
        <v>12.600000000000001</v>
      </c>
      <c r="AH2089" s="11" t="e">
        <f t="shared" ref="AH2089" si="5638">AVERAGE(AC2089:AC2094)</f>
        <v>#DIV/0!</v>
      </c>
      <c r="AI2089" s="11">
        <f t="shared" ref="AI2089" si="5639">AVERAGE(T2089:T2094)</f>
        <v>76.216666666666683</v>
      </c>
      <c r="AJ2089" s="11">
        <f t="shared" ref="AJ2089" si="5640">SUMIF(H2089:H2094,"&gt;0",H2089:H2094)</f>
        <v>0.28200000000000003</v>
      </c>
      <c r="AK2089" s="17">
        <f t="shared" ref="AK2089" si="5641">SUM(AA2089:AA2094)/60</f>
        <v>0</v>
      </c>
      <c r="AL2089" s="17">
        <f t="shared" ref="AL2089" si="5642">SUM(V2089:V2094)</f>
        <v>718963</v>
      </c>
      <c r="AM2089" s="17">
        <f t="shared" ref="AM2089" si="5643">AVERAGE(W2089:W2094)</f>
        <v>199.66666666666666</v>
      </c>
      <c r="AN2089" s="11">
        <f t="shared" ref="AN2089" si="5644">AVERAGE(I2089:I2094)</f>
        <v>1.6833333333333333</v>
      </c>
      <c r="AO2089" s="11">
        <f t="shared" ref="AO2089" si="5645">MAX(K2089:K2094)</f>
        <v>2.7</v>
      </c>
      <c r="AP2089" s="13" t="str">
        <f t="shared" ref="AP2089" ca="1" si="5646">INDIRECT(ADDRESS(MATCH(AO2089,K2089:K2094,0)+A2089-1,12))</f>
        <v>NE</v>
      </c>
      <c r="AQ2089" s="13">
        <f t="shared" ref="AQ2089" ca="1" si="5647">INDIRECT(ADDRESS(MATCH(AO2089,K2089:K2094,0)+A2089-1,13))</f>
        <v>0.45140046296296293</v>
      </c>
      <c r="AR2089" s="11">
        <f t="shared" ref="AR2089" si="5648">MAX(N2089:N2094)</f>
        <v>4.4000000000000004</v>
      </c>
      <c r="AS2089" s="13" t="str">
        <f t="shared" ref="AS2089" ca="1" si="5649">INDIRECT(ADDRESS(MATCH(AR2089,N2089:N2094,0)+A2089-1,15))</f>
        <v>E</v>
      </c>
      <c r="AT2089" s="13">
        <f t="shared" ref="AT2089" ca="1" si="5650">INDIRECT(ADDRESS(MATCH(AR2089,N2089:N2094,0)+A2089-1,16))</f>
        <v>0.46399305555555559</v>
      </c>
    </row>
    <row r="2090" spans="1:46">
      <c r="A2090" s="11">
        <v>2090</v>
      </c>
      <c r="B2090" s="57">
        <v>44941</v>
      </c>
      <c r="C2090" s="54">
        <v>0.46527777777777773</v>
      </c>
      <c r="D2090" s="53">
        <v>15.2</v>
      </c>
      <c r="E2090" s="53">
        <v>13.5</v>
      </c>
      <c r="F2090" s="53">
        <v>0</v>
      </c>
      <c r="G2090" s="53">
        <v>12.8</v>
      </c>
      <c r="H2090" s="53">
        <v>6.4000000000000001E-2</v>
      </c>
      <c r="I2090" s="53">
        <v>1.8</v>
      </c>
      <c r="J2090" s="53" t="s">
        <v>148</v>
      </c>
      <c r="K2090" s="53">
        <v>1.8</v>
      </c>
      <c r="L2090" s="53" t="s">
        <v>148</v>
      </c>
      <c r="M2090" s="54">
        <v>0.46251157407407412</v>
      </c>
      <c r="N2090" s="53">
        <v>4.4000000000000004</v>
      </c>
      <c r="O2090" s="53" t="s">
        <v>152</v>
      </c>
      <c r="P2090" s="54">
        <v>0.46399305555555559</v>
      </c>
      <c r="Q2090" s="53">
        <v>1.8</v>
      </c>
      <c r="R2090" s="53" t="s">
        <v>150</v>
      </c>
      <c r="S2090" s="53">
        <v>0.7</v>
      </c>
      <c r="T2090" s="53">
        <v>75.2</v>
      </c>
      <c r="U2090" s="53">
        <v>239</v>
      </c>
      <c r="V2090" s="53">
        <v>161632</v>
      </c>
      <c r="W2090" s="53">
        <v>269</v>
      </c>
      <c r="X2090" s="53">
        <v>0.70799999999999996</v>
      </c>
      <c r="Y2090" s="53">
        <v>17.34</v>
      </c>
      <c r="Z2090" s="11">
        <f t="shared" si="5552"/>
        <v>38.400000000000006</v>
      </c>
      <c r="AA2090" s="11">
        <f t="shared" si="5553"/>
        <v>0</v>
      </c>
      <c r="AB2090" s="53">
        <f t="shared" si="5554"/>
        <v>0.31040480781924917</v>
      </c>
      <c r="AC2090" s="63" t="s">
        <v>204</v>
      </c>
    </row>
    <row r="2091" spans="1:46">
      <c r="A2091" s="11">
        <v>2091</v>
      </c>
      <c r="B2091" s="57">
        <v>44941</v>
      </c>
      <c r="C2091" s="54">
        <v>0.47222222222222227</v>
      </c>
      <c r="D2091" s="53">
        <v>15.3</v>
      </c>
      <c r="E2091" s="53">
        <v>13.3</v>
      </c>
      <c r="F2091" s="53">
        <v>0</v>
      </c>
      <c r="G2091" s="53">
        <v>12.7</v>
      </c>
      <c r="H2091" s="53">
        <v>3.4000000000000002E-2</v>
      </c>
      <c r="I2091" s="53">
        <v>1.4</v>
      </c>
      <c r="J2091" s="53" t="s">
        <v>152</v>
      </c>
      <c r="K2091" s="53">
        <v>1.8</v>
      </c>
      <c r="L2091" s="53" t="s">
        <v>148</v>
      </c>
      <c r="M2091" s="54">
        <v>0.46609953703703705</v>
      </c>
      <c r="N2091" s="53">
        <v>3.2</v>
      </c>
      <c r="O2091" s="53" t="s">
        <v>152</v>
      </c>
      <c r="P2091" s="54">
        <v>0.46883101851851849</v>
      </c>
      <c r="Q2091" s="53">
        <v>0.4</v>
      </c>
      <c r="R2091" s="53" t="s">
        <v>147</v>
      </c>
      <c r="S2091" s="53">
        <v>0.7</v>
      </c>
      <c r="T2091" s="53">
        <v>74.900000000000006</v>
      </c>
      <c r="U2091" s="53">
        <v>122</v>
      </c>
      <c r="V2091" s="53">
        <v>94011</v>
      </c>
      <c r="W2091" s="53">
        <v>157</v>
      </c>
      <c r="X2091" s="53">
        <v>0.70699999999999996</v>
      </c>
      <c r="Y2091" s="53">
        <v>17.309999999999999</v>
      </c>
      <c r="Z2091" s="11">
        <f t="shared" si="5552"/>
        <v>20.400000000000002</v>
      </c>
      <c r="AA2091" s="11">
        <f t="shared" si="5553"/>
        <v>0</v>
      </c>
      <c r="AB2091" s="53">
        <f t="shared" si="5554"/>
        <v>0.30977317201439192</v>
      </c>
      <c r="AC2091" s="63" t="s">
        <v>204</v>
      </c>
    </row>
    <row r="2092" spans="1:46">
      <c r="A2092" s="11">
        <v>2092</v>
      </c>
      <c r="B2092" s="57">
        <v>44941</v>
      </c>
      <c r="C2092" s="54">
        <v>0.47916666666666669</v>
      </c>
      <c r="D2092" s="53">
        <v>15.3</v>
      </c>
      <c r="E2092" s="53">
        <v>13.2</v>
      </c>
      <c r="F2092" s="53">
        <v>0</v>
      </c>
      <c r="G2092" s="53">
        <v>12.4</v>
      </c>
      <c r="H2092" s="53">
        <v>2.4E-2</v>
      </c>
      <c r="I2092" s="53">
        <v>1.4</v>
      </c>
      <c r="J2092" s="53" t="s">
        <v>147</v>
      </c>
      <c r="K2092" s="53">
        <v>1.4</v>
      </c>
      <c r="L2092" s="53" t="s">
        <v>147</v>
      </c>
      <c r="M2092" s="54">
        <v>0.47916666666666669</v>
      </c>
      <c r="N2092" s="53">
        <v>2.7</v>
      </c>
      <c r="O2092" s="53" t="s">
        <v>147</v>
      </c>
      <c r="P2092" s="54">
        <v>0.47876157407407405</v>
      </c>
      <c r="Q2092" s="53">
        <v>1</v>
      </c>
      <c r="R2092" s="53" t="s">
        <v>149</v>
      </c>
      <c r="S2092" s="53">
        <v>0.6</v>
      </c>
      <c r="T2092" s="53">
        <v>76.099999999999994</v>
      </c>
      <c r="U2092" s="53">
        <v>99</v>
      </c>
      <c r="V2092" s="53">
        <v>67354</v>
      </c>
      <c r="W2092" s="53">
        <v>112</v>
      </c>
      <c r="X2092" s="53">
        <v>0.70699999999999996</v>
      </c>
      <c r="Y2092" s="53">
        <v>17.309999999999999</v>
      </c>
      <c r="Z2092" s="11">
        <f t="shared" si="5552"/>
        <v>14.400000000000002</v>
      </c>
      <c r="AA2092" s="11">
        <f t="shared" si="5553"/>
        <v>0</v>
      </c>
      <c r="AB2092" s="53">
        <f t="shared" si="5554"/>
        <v>0.30977317201439192</v>
      </c>
      <c r="AC2092" s="63" t="s">
        <v>204</v>
      </c>
    </row>
    <row r="2093" spans="1:46">
      <c r="A2093" s="11">
        <v>2093</v>
      </c>
      <c r="B2093" s="57">
        <v>44941</v>
      </c>
      <c r="C2093" s="54">
        <v>0.4861111111111111</v>
      </c>
      <c r="D2093" s="53">
        <v>15</v>
      </c>
      <c r="E2093" s="53">
        <v>13.2</v>
      </c>
      <c r="F2093" s="53">
        <v>0</v>
      </c>
      <c r="G2093" s="53">
        <v>12.3</v>
      </c>
      <c r="H2093" s="53">
        <v>1.7999999999999999E-2</v>
      </c>
      <c r="I2093" s="53">
        <v>1.6</v>
      </c>
      <c r="J2093" s="53" t="s">
        <v>149</v>
      </c>
      <c r="K2093" s="53">
        <v>1.8</v>
      </c>
      <c r="L2093" s="53" t="s">
        <v>147</v>
      </c>
      <c r="M2093" s="54">
        <v>0.48435185185185187</v>
      </c>
      <c r="N2093" s="53">
        <v>3</v>
      </c>
      <c r="O2093" s="53" t="s">
        <v>149</v>
      </c>
      <c r="P2093" s="54">
        <v>0.48366898148148146</v>
      </c>
      <c r="Q2093" s="53">
        <v>1.8</v>
      </c>
      <c r="R2093" s="53" t="s">
        <v>149</v>
      </c>
      <c r="S2093" s="53">
        <v>0.5</v>
      </c>
      <c r="T2093" s="53">
        <v>77.099999999999994</v>
      </c>
      <c r="U2093" s="53">
        <v>83</v>
      </c>
      <c r="V2093" s="53">
        <v>54852</v>
      </c>
      <c r="W2093" s="53">
        <v>91</v>
      </c>
      <c r="X2093" s="53">
        <v>0.70599999999999996</v>
      </c>
      <c r="Y2093" s="53">
        <v>17.3</v>
      </c>
      <c r="Z2093" s="11">
        <f t="shared" si="5552"/>
        <v>10.8</v>
      </c>
      <c r="AA2093" s="11">
        <f t="shared" si="5553"/>
        <v>0</v>
      </c>
      <c r="AB2093" s="53">
        <f t="shared" si="5554"/>
        <v>0.30914208090558559</v>
      </c>
      <c r="AC2093" s="63" t="s">
        <v>204</v>
      </c>
    </row>
    <row r="2094" spans="1:46">
      <c r="A2094" s="11">
        <v>2094</v>
      </c>
      <c r="B2094" s="57">
        <v>44941</v>
      </c>
      <c r="C2094" s="54">
        <v>0.49305555555555558</v>
      </c>
      <c r="D2094" s="53">
        <v>14.8</v>
      </c>
      <c r="E2094" s="53">
        <v>13.2</v>
      </c>
      <c r="F2094" s="53">
        <v>0</v>
      </c>
      <c r="G2094" s="53">
        <v>12.2</v>
      </c>
      <c r="H2094" s="53">
        <v>1.7000000000000001E-2</v>
      </c>
      <c r="I2094" s="53">
        <v>2.4</v>
      </c>
      <c r="J2094" s="53" t="s">
        <v>149</v>
      </c>
      <c r="K2094" s="53">
        <v>2.4</v>
      </c>
      <c r="L2094" s="53" t="s">
        <v>149</v>
      </c>
      <c r="M2094" s="54">
        <v>0.49305555555555558</v>
      </c>
      <c r="N2094" s="53">
        <v>4</v>
      </c>
      <c r="O2094" s="53" t="s">
        <v>147</v>
      </c>
      <c r="P2094" s="54">
        <v>0.49003472222222227</v>
      </c>
      <c r="Q2094" s="53">
        <v>2.6</v>
      </c>
      <c r="R2094" s="53" t="s">
        <v>147</v>
      </c>
      <c r="S2094" s="53">
        <v>0.6</v>
      </c>
      <c r="T2094" s="53">
        <v>77.099999999999994</v>
      </c>
      <c r="U2094" s="53">
        <v>108</v>
      </c>
      <c r="V2094" s="53">
        <v>53825</v>
      </c>
      <c r="W2094" s="53">
        <v>90</v>
      </c>
      <c r="X2094" s="53">
        <v>0.70599999999999996</v>
      </c>
      <c r="Y2094" s="53">
        <v>17.309999999999999</v>
      </c>
      <c r="Z2094" s="11">
        <f t="shared" si="5552"/>
        <v>10.200000000000001</v>
      </c>
      <c r="AA2094" s="11">
        <f t="shared" si="5553"/>
        <v>0</v>
      </c>
      <c r="AB2094" s="53">
        <f t="shared" si="5554"/>
        <v>0.30914208090558559</v>
      </c>
      <c r="AC2094" s="63" t="s">
        <v>204</v>
      </c>
    </row>
    <row r="2095" spans="1:46">
      <c r="A2095" s="11">
        <v>2095</v>
      </c>
      <c r="B2095" s="57">
        <v>44941</v>
      </c>
      <c r="C2095" s="54">
        <v>0.5</v>
      </c>
      <c r="D2095" s="53">
        <v>14.4</v>
      </c>
      <c r="E2095" s="53">
        <v>13.3</v>
      </c>
      <c r="F2095" s="53">
        <v>0</v>
      </c>
      <c r="G2095" s="53">
        <v>11.8</v>
      </c>
      <c r="H2095" s="53">
        <v>2.8000000000000001E-2</v>
      </c>
      <c r="I2095" s="53">
        <v>3</v>
      </c>
      <c r="J2095" s="53" t="s">
        <v>149</v>
      </c>
      <c r="K2095" s="53">
        <v>3</v>
      </c>
      <c r="L2095" s="53" t="s">
        <v>149</v>
      </c>
      <c r="M2095" s="54">
        <v>0.5</v>
      </c>
      <c r="N2095" s="53">
        <v>5.7</v>
      </c>
      <c r="O2095" s="53" t="s">
        <v>162</v>
      </c>
      <c r="P2095" s="54">
        <v>0.49939814814814815</v>
      </c>
      <c r="Q2095" s="53">
        <v>3</v>
      </c>
      <c r="R2095" s="53" t="s">
        <v>149</v>
      </c>
      <c r="S2095" s="53">
        <v>0.7</v>
      </c>
      <c r="T2095" s="53">
        <v>81</v>
      </c>
      <c r="U2095" s="53">
        <v>163</v>
      </c>
      <c r="V2095" s="53">
        <v>83826</v>
      </c>
      <c r="W2095" s="53">
        <v>140</v>
      </c>
      <c r="X2095" s="53">
        <v>0.70499999999999996</v>
      </c>
      <c r="Y2095" s="53">
        <v>17.329999999999998</v>
      </c>
      <c r="Z2095" s="11">
        <f t="shared" si="5552"/>
        <v>16.8</v>
      </c>
      <c r="AA2095" s="11">
        <f t="shared" si="5553"/>
        <v>0</v>
      </c>
      <c r="AB2095" s="53">
        <f t="shared" si="5554"/>
        <v>0.30851153292637512</v>
      </c>
      <c r="AC2095" s="63" t="s">
        <v>204</v>
      </c>
      <c r="AE2095" s="11">
        <f t="shared" ref="AE2095" si="5651">SUM(F2095:F2100)</f>
        <v>0</v>
      </c>
      <c r="AF2095" s="11">
        <f t="shared" ref="AF2095" si="5652">AVERAGE(AB2095:AB2100)</f>
        <v>0.3083015308254653</v>
      </c>
      <c r="AG2095" s="11">
        <f t="shared" ref="AG2095" si="5653">AVERAGE(G2095:G2100)</f>
        <v>12.133333333333331</v>
      </c>
      <c r="AH2095" s="11" t="e">
        <f t="shared" ref="AH2095" si="5654">AVERAGE(AC2095:AC2100)</f>
        <v>#DIV/0!</v>
      </c>
      <c r="AI2095" s="11">
        <f t="shared" ref="AI2095" si="5655">AVERAGE(T2095:T2100)</f>
        <v>85.8</v>
      </c>
      <c r="AJ2095" s="11">
        <f t="shared" ref="AJ2095" si="5656">SUMIF(H2095:H2100,"&gt;0",H2095:H2100)</f>
        <v>0.69100000000000006</v>
      </c>
      <c r="AK2095" s="17">
        <f t="shared" ref="AK2095" si="5657">SUM(AA2095:AA2100)/60</f>
        <v>0.16666666666666666</v>
      </c>
      <c r="AL2095" s="17">
        <f t="shared" ref="AL2095" si="5658">SUM(V2095:V2100)</f>
        <v>1624091</v>
      </c>
      <c r="AM2095" s="17">
        <f t="shared" ref="AM2095" si="5659">AVERAGE(W2095:W2100)</f>
        <v>451.33333333333331</v>
      </c>
      <c r="AN2095" s="11">
        <f t="shared" ref="AN2095" si="5660">AVERAGE(I2095:I2100)</f>
        <v>2.1833333333333336</v>
      </c>
      <c r="AO2095" s="11">
        <f t="shared" ref="AO2095" si="5661">MAX(K2095:K2100)</f>
        <v>3</v>
      </c>
      <c r="AP2095" s="13" t="str">
        <f t="shared" ref="AP2095" ca="1" si="5662">INDIRECT(ADDRESS(MATCH(AO2095,K2095:K2100,0)+A2095-1,12))</f>
        <v>NNE</v>
      </c>
      <c r="AQ2095" s="13">
        <f t="shared" ref="AQ2095" ca="1" si="5663">INDIRECT(ADDRESS(MATCH(AO2095,K2095:K2100,0)+A2095-1,13))</f>
        <v>0.5</v>
      </c>
      <c r="AR2095" s="11">
        <f t="shared" ref="AR2095" si="5664">MAX(N2095:N2100)</f>
        <v>5.7</v>
      </c>
      <c r="AS2095" s="13" t="str">
        <f t="shared" ref="AS2095" ca="1" si="5665">INDIRECT(ADDRESS(MATCH(AR2095,N2095:N2100,0)+A2095-1,15))</f>
        <v>N</v>
      </c>
      <c r="AT2095" s="13">
        <f t="shared" ref="AT2095" ca="1" si="5666">INDIRECT(ADDRESS(MATCH(AR2095,N2095:N2100,0)+A2095-1,16))</f>
        <v>0.49939814814814815</v>
      </c>
    </row>
    <row r="2096" spans="1:46">
      <c r="A2096" s="11">
        <v>2096</v>
      </c>
      <c r="B2096" s="57">
        <v>44941</v>
      </c>
      <c r="C2096" s="54">
        <v>0.50694444444444442</v>
      </c>
      <c r="D2096" s="53">
        <v>14</v>
      </c>
      <c r="E2096" s="53">
        <v>13.3</v>
      </c>
      <c r="F2096" s="53">
        <v>0</v>
      </c>
      <c r="G2096" s="53">
        <v>11.6</v>
      </c>
      <c r="H2096" s="53">
        <v>3.5999999999999997E-2</v>
      </c>
      <c r="I2096" s="53">
        <v>2.4</v>
      </c>
      <c r="J2096" s="53" t="s">
        <v>149</v>
      </c>
      <c r="K2096" s="53">
        <v>3</v>
      </c>
      <c r="L2096" s="53" t="s">
        <v>149</v>
      </c>
      <c r="M2096" s="54">
        <v>0.50199074074074079</v>
      </c>
      <c r="N2096" s="53">
        <v>4</v>
      </c>
      <c r="O2096" s="53" t="s">
        <v>149</v>
      </c>
      <c r="P2096" s="54">
        <v>0.5009837962962963</v>
      </c>
      <c r="Q2096" s="53">
        <v>1.9</v>
      </c>
      <c r="R2096" s="53" t="s">
        <v>149</v>
      </c>
      <c r="S2096" s="53">
        <v>0.5</v>
      </c>
      <c r="T2096" s="53">
        <v>85.9</v>
      </c>
      <c r="U2096" s="53">
        <v>148</v>
      </c>
      <c r="V2096" s="53">
        <v>97584</v>
      </c>
      <c r="W2096" s="53">
        <v>163</v>
      </c>
      <c r="X2096" s="53">
        <v>0.70499999999999996</v>
      </c>
      <c r="Y2096" s="53">
        <v>17.32</v>
      </c>
      <c r="Z2096" s="11">
        <f t="shared" si="5552"/>
        <v>21.6</v>
      </c>
      <c r="AA2096" s="11">
        <f t="shared" si="5553"/>
        <v>0</v>
      </c>
      <c r="AB2096" s="53">
        <f t="shared" si="5554"/>
        <v>0.30851153292637512</v>
      </c>
      <c r="AC2096" s="63" t="s">
        <v>204</v>
      </c>
    </row>
    <row r="2097" spans="1:46">
      <c r="A2097" s="11">
        <v>2097</v>
      </c>
      <c r="B2097" s="57">
        <v>44941</v>
      </c>
      <c r="C2097" s="54">
        <v>0.51388888888888895</v>
      </c>
      <c r="D2097" s="53">
        <v>13.7</v>
      </c>
      <c r="E2097" s="53">
        <v>14.6</v>
      </c>
      <c r="F2097" s="53">
        <v>0</v>
      </c>
      <c r="G2097" s="53">
        <v>11.7</v>
      </c>
      <c r="H2097" s="53">
        <v>7.1999999999999995E-2</v>
      </c>
      <c r="I2097" s="53">
        <v>2.2000000000000002</v>
      </c>
      <c r="J2097" s="53" t="s">
        <v>147</v>
      </c>
      <c r="K2097" s="53">
        <v>2.5</v>
      </c>
      <c r="L2097" s="53" t="s">
        <v>149</v>
      </c>
      <c r="M2097" s="54">
        <v>0.5095601851851852</v>
      </c>
      <c r="N2097" s="53">
        <v>4.5999999999999996</v>
      </c>
      <c r="O2097" s="53" t="s">
        <v>149</v>
      </c>
      <c r="P2097" s="54">
        <v>0.507349537037037</v>
      </c>
      <c r="Q2097" s="53">
        <v>0.7</v>
      </c>
      <c r="R2097" s="53" t="s">
        <v>152</v>
      </c>
      <c r="S2097" s="53">
        <v>0.9</v>
      </c>
      <c r="T2097" s="53">
        <v>87.4</v>
      </c>
      <c r="U2097" s="53">
        <v>401</v>
      </c>
      <c r="V2097" s="53">
        <v>176580</v>
      </c>
      <c r="W2097" s="53">
        <v>294</v>
      </c>
      <c r="X2097" s="53">
        <v>0.70499999999999996</v>
      </c>
      <c r="Y2097" s="53">
        <v>17.59</v>
      </c>
      <c r="Z2097" s="11">
        <f t="shared" si="5552"/>
        <v>43.2</v>
      </c>
      <c r="AA2097" s="11">
        <f t="shared" si="5553"/>
        <v>0</v>
      </c>
      <c r="AB2097" s="53">
        <f t="shared" si="5554"/>
        <v>0.30851153292637512</v>
      </c>
      <c r="AC2097" s="63" t="s">
        <v>204</v>
      </c>
    </row>
    <row r="2098" spans="1:46">
      <c r="A2098" s="11">
        <v>2098</v>
      </c>
      <c r="B2098" s="57">
        <v>44941</v>
      </c>
      <c r="C2098" s="54">
        <v>0.52083333333333337</v>
      </c>
      <c r="D2098" s="53">
        <v>13.4</v>
      </c>
      <c r="E2098" s="53">
        <v>14.6</v>
      </c>
      <c r="F2098" s="53">
        <v>0</v>
      </c>
      <c r="G2098" s="53">
        <v>11.8</v>
      </c>
      <c r="H2098" s="53">
        <v>0.12</v>
      </c>
      <c r="I2098" s="53">
        <v>2.1</v>
      </c>
      <c r="J2098" s="53" t="s">
        <v>148</v>
      </c>
      <c r="K2098" s="53">
        <v>2.2000000000000002</v>
      </c>
      <c r="L2098" s="53" t="s">
        <v>147</v>
      </c>
      <c r="M2098" s="54">
        <v>0.51390046296296299</v>
      </c>
      <c r="N2098" s="53">
        <v>5.6</v>
      </c>
      <c r="O2098" s="53" t="s">
        <v>152</v>
      </c>
      <c r="P2098" s="54">
        <v>0.51915509259259263</v>
      </c>
      <c r="Q2098" s="53">
        <v>2.2999999999999998</v>
      </c>
      <c r="R2098" s="53" t="s">
        <v>152</v>
      </c>
      <c r="S2098" s="53">
        <v>1</v>
      </c>
      <c r="T2098" s="53">
        <v>88.6</v>
      </c>
      <c r="U2098" s="53">
        <v>637</v>
      </c>
      <c r="V2098" s="53">
        <v>284779</v>
      </c>
      <c r="W2098" s="53">
        <v>475</v>
      </c>
      <c r="X2098" s="53">
        <v>0.70499999999999996</v>
      </c>
      <c r="Y2098" s="53">
        <v>17.52</v>
      </c>
      <c r="Z2098" s="11">
        <f t="shared" si="5552"/>
        <v>72</v>
      </c>
      <c r="AA2098" s="11">
        <f t="shared" si="5553"/>
        <v>0</v>
      </c>
      <c r="AB2098" s="53">
        <f t="shared" si="5554"/>
        <v>0.30851153292637512</v>
      </c>
      <c r="AC2098" s="63" t="s">
        <v>204</v>
      </c>
    </row>
    <row r="2099" spans="1:46">
      <c r="A2099" s="11">
        <v>2099</v>
      </c>
      <c r="B2099" s="57">
        <v>44941</v>
      </c>
      <c r="C2099" s="54">
        <v>0.52777777777777779</v>
      </c>
      <c r="D2099" s="53">
        <v>13.3</v>
      </c>
      <c r="E2099" s="53">
        <v>14.5</v>
      </c>
      <c r="F2099" s="53">
        <v>0</v>
      </c>
      <c r="G2099" s="53">
        <v>12.4</v>
      </c>
      <c r="H2099" s="53">
        <v>0.17399999999999999</v>
      </c>
      <c r="I2099" s="53">
        <v>1.5</v>
      </c>
      <c r="J2099" s="53" t="s">
        <v>148</v>
      </c>
      <c r="K2099" s="53">
        <v>2.4</v>
      </c>
      <c r="L2099" s="53" t="s">
        <v>148</v>
      </c>
      <c r="M2099" s="54">
        <v>0.52230324074074075</v>
      </c>
      <c r="N2099" s="53">
        <v>4.3</v>
      </c>
      <c r="O2099" s="53" t="s">
        <v>148</v>
      </c>
      <c r="P2099" s="54">
        <v>0.52153935185185185</v>
      </c>
      <c r="Q2099" s="53">
        <v>1.8</v>
      </c>
      <c r="R2099" s="53" t="s">
        <v>149</v>
      </c>
      <c r="S2099" s="53">
        <v>0.8</v>
      </c>
      <c r="T2099" s="53">
        <v>88.6</v>
      </c>
      <c r="U2099" s="53">
        <v>684</v>
      </c>
      <c r="V2099" s="53">
        <v>396486</v>
      </c>
      <c r="W2099" s="53">
        <v>661</v>
      </c>
      <c r="X2099" s="53">
        <v>0.70399999999999996</v>
      </c>
      <c r="Y2099" s="53">
        <v>17.5</v>
      </c>
      <c r="Z2099" s="11">
        <f t="shared" si="5552"/>
        <v>104.39999999999999</v>
      </c>
      <c r="AA2099" s="11">
        <f t="shared" si="5553"/>
        <v>0</v>
      </c>
      <c r="AB2099" s="53">
        <f t="shared" si="5554"/>
        <v>0.30788152662364565</v>
      </c>
      <c r="AC2099" s="63" t="s">
        <v>204</v>
      </c>
    </row>
    <row r="2100" spans="1:46">
      <c r="A2100" s="11">
        <v>2100</v>
      </c>
      <c r="B2100" s="57">
        <v>44941</v>
      </c>
      <c r="C2100" s="54">
        <v>0.53472222222222221</v>
      </c>
      <c r="D2100" s="53">
        <v>13.4</v>
      </c>
      <c r="E2100" s="53">
        <v>14.6</v>
      </c>
      <c r="F2100" s="53">
        <v>0</v>
      </c>
      <c r="G2100" s="53">
        <v>13.5</v>
      </c>
      <c r="H2100" s="53">
        <v>0.26100000000000001</v>
      </c>
      <c r="I2100" s="53">
        <v>1.9</v>
      </c>
      <c r="J2100" s="53" t="s">
        <v>147</v>
      </c>
      <c r="K2100" s="53">
        <v>1.9</v>
      </c>
      <c r="L2100" s="53" t="s">
        <v>147</v>
      </c>
      <c r="M2100" s="54">
        <v>0.53410879629629626</v>
      </c>
      <c r="N2100" s="53">
        <v>3.4</v>
      </c>
      <c r="O2100" s="53" t="s">
        <v>149</v>
      </c>
      <c r="P2100" s="54">
        <v>0.53270833333333334</v>
      </c>
      <c r="Q2100" s="53">
        <v>1.9</v>
      </c>
      <c r="R2100" s="53" t="s">
        <v>147</v>
      </c>
      <c r="S2100" s="53">
        <v>0.5</v>
      </c>
      <c r="T2100" s="53">
        <v>83.3</v>
      </c>
      <c r="U2100" s="53">
        <v>682</v>
      </c>
      <c r="V2100" s="53">
        <v>584836</v>
      </c>
      <c r="W2100" s="53">
        <v>975</v>
      </c>
      <c r="X2100" s="53">
        <v>0.70399999999999996</v>
      </c>
      <c r="Y2100" s="53">
        <v>17.5</v>
      </c>
      <c r="Z2100" s="11">
        <f t="shared" si="5552"/>
        <v>156.60000000000002</v>
      </c>
      <c r="AA2100" s="11">
        <f t="shared" si="5553"/>
        <v>10</v>
      </c>
      <c r="AB2100" s="53">
        <f t="shared" si="5554"/>
        <v>0.30788152662364565</v>
      </c>
      <c r="AC2100" s="63" t="s">
        <v>204</v>
      </c>
    </row>
    <row r="2101" spans="1:46">
      <c r="A2101" s="11">
        <v>2101</v>
      </c>
      <c r="B2101" s="57">
        <v>44941</v>
      </c>
      <c r="C2101" s="54">
        <v>0.54166666666666663</v>
      </c>
      <c r="D2101" s="53">
        <v>13.9</v>
      </c>
      <c r="E2101" s="53">
        <v>14.5</v>
      </c>
      <c r="F2101" s="53">
        <v>0</v>
      </c>
      <c r="G2101" s="53">
        <v>14</v>
      </c>
      <c r="H2101" s="53">
        <v>0.22</v>
      </c>
      <c r="I2101" s="53">
        <v>1.7</v>
      </c>
      <c r="J2101" s="53" t="s">
        <v>147</v>
      </c>
      <c r="K2101" s="53">
        <v>1.9</v>
      </c>
      <c r="L2101" s="53" t="s">
        <v>147</v>
      </c>
      <c r="M2101" s="54">
        <v>0.53850694444444447</v>
      </c>
      <c r="N2101" s="53">
        <v>3.2</v>
      </c>
      <c r="O2101" s="53" t="s">
        <v>149</v>
      </c>
      <c r="P2101" s="54">
        <v>0.53684027777777776</v>
      </c>
      <c r="Q2101" s="53">
        <v>2</v>
      </c>
      <c r="R2101" s="53" t="s">
        <v>149</v>
      </c>
      <c r="S2101" s="53">
        <v>0.5</v>
      </c>
      <c r="T2101" s="53">
        <v>82.7</v>
      </c>
      <c r="U2101" s="53">
        <v>734</v>
      </c>
      <c r="V2101" s="53">
        <v>497929</v>
      </c>
      <c r="W2101" s="53">
        <v>830</v>
      </c>
      <c r="X2101" s="53">
        <v>0.70299999999999996</v>
      </c>
      <c r="Y2101" s="53">
        <v>17.48</v>
      </c>
      <c r="Z2101" s="11">
        <f t="shared" si="5552"/>
        <v>132</v>
      </c>
      <c r="AA2101" s="11">
        <f t="shared" si="5553"/>
        <v>10</v>
      </c>
      <c r="AB2101" s="53">
        <f t="shared" si="5554"/>
        <v>0.30725206065615784</v>
      </c>
      <c r="AC2101" s="63" t="s">
        <v>204</v>
      </c>
      <c r="AE2101" s="11">
        <f t="shared" ref="AE2101" si="5667">SUM(F2101:F2106)</f>
        <v>0</v>
      </c>
      <c r="AF2101" s="11">
        <f t="shared" ref="AF2101" si="5668">AVERAGE(AB2101:AB2106)</f>
        <v>0.3067280446006701</v>
      </c>
      <c r="AG2101" s="11">
        <f t="shared" ref="AG2101" si="5669">AVERAGE(G2101:G2106)</f>
        <v>13.433333333333335</v>
      </c>
      <c r="AH2101" s="11" t="e">
        <f t="shared" ref="AH2101" si="5670">AVERAGE(AC2101:AC2106)</f>
        <v>#DIV/0!</v>
      </c>
      <c r="AI2101" s="11">
        <f t="shared" ref="AI2101" si="5671">AVERAGE(T2101:T2106)</f>
        <v>79.533333333333346</v>
      </c>
      <c r="AJ2101" s="11">
        <f t="shared" ref="AJ2101" si="5672">SUMIF(H2101:H2106,"&gt;0",H2101:H2106)</f>
        <v>0.73199999999999998</v>
      </c>
      <c r="AK2101" s="17">
        <f t="shared" ref="AK2101" si="5673">SUM(AA2101:AA2106)/60</f>
        <v>0.16666666666666666</v>
      </c>
      <c r="AL2101" s="17">
        <f t="shared" ref="AL2101" si="5674">SUM(V2101:V2106)</f>
        <v>1666148</v>
      </c>
      <c r="AM2101" s="17">
        <f t="shared" ref="AM2101" si="5675">AVERAGE(W2101:W2106)</f>
        <v>462.66666666666669</v>
      </c>
      <c r="AN2101" s="11">
        <f t="shared" ref="AN2101" si="5676">AVERAGE(I2101:I2106)</f>
        <v>1.5333333333333332</v>
      </c>
      <c r="AO2101" s="11">
        <f t="shared" ref="AO2101" si="5677">MAX(K2101:K2106)</f>
        <v>1.9</v>
      </c>
      <c r="AP2101" s="13" t="str">
        <f t="shared" ref="AP2101" ca="1" si="5678">INDIRECT(ADDRESS(MATCH(AO2101,K2101:K2106,0)+A2101-1,12))</f>
        <v>NE</v>
      </c>
      <c r="AQ2101" s="13">
        <f t="shared" ref="AQ2101" ca="1" si="5679">INDIRECT(ADDRESS(MATCH(AO2101,K2101:K2106,0)+A2101-1,13))</f>
        <v>0.53850694444444447</v>
      </c>
      <c r="AR2101" s="11">
        <f t="shared" ref="AR2101" si="5680">MAX(N2101:N2106)</f>
        <v>3.2</v>
      </c>
      <c r="AS2101" s="13" t="str">
        <f t="shared" ref="AS2101" ca="1" si="5681">INDIRECT(ADDRESS(MATCH(AR2101,N2101:N2106,0)+A2101-1,15))</f>
        <v>NNE</v>
      </c>
      <c r="AT2101" s="13">
        <f t="shared" ref="AT2101" ca="1" si="5682">INDIRECT(ADDRESS(MATCH(AR2101,N2101:N2106,0)+A2101-1,16))</f>
        <v>0.53684027777777776</v>
      </c>
    </row>
    <row r="2102" spans="1:46">
      <c r="A2102" s="11">
        <v>2102</v>
      </c>
      <c r="B2102" s="57">
        <v>44941</v>
      </c>
      <c r="C2102" s="54">
        <v>0.54861111111111105</v>
      </c>
      <c r="D2102" s="53">
        <v>14.7</v>
      </c>
      <c r="E2102" s="53">
        <v>14.4</v>
      </c>
      <c r="F2102" s="53">
        <v>0</v>
      </c>
      <c r="G2102" s="53">
        <v>13.6</v>
      </c>
      <c r="H2102" s="53">
        <v>0.13200000000000001</v>
      </c>
      <c r="I2102" s="53">
        <v>1.8</v>
      </c>
      <c r="J2102" s="53" t="s">
        <v>147</v>
      </c>
      <c r="K2102" s="53">
        <v>1.8</v>
      </c>
      <c r="L2102" s="53" t="s">
        <v>149</v>
      </c>
      <c r="M2102" s="54">
        <v>0.54802083333333329</v>
      </c>
      <c r="N2102" s="53">
        <v>3</v>
      </c>
      <c r="O2102" s="53" t="s">
        <v>162</v>
      </c>
      <c r="P2102" s="54">
        <v>0.54745370370370372</v>
      </c>
      <c r="Q2102" s="53">
        <v>1.8</v>
      </c>
      <c r="R2102" s="53" t="s">
        <v>149</v>
      </c>
      <c r="S2102" s="53">
        <v>0.5</v>
      </c>
      <c r="T2102" s="53">
        <v>78.400000000000006</v>
      </c>
      <c r="U2102" s="53">
        <v>334</v>
      </c>
      <c r="V2102" s="53">
        <v>307220</v>
      </c>
      <c r="W2102" s="53">
        <v>512</v>
      </c>
      <c r="X2102" s="53">
        <v>0.70299999999999996</v>
      </c>
      <c r="Y2102" s="53">
        <v>17.440000000000001</v>
      </c>
      <c r="Z2102" s="11">
        <f t="shared" si="5552"/>
        <v>79.199999999999989</v>
      </c>
      <c r="AA2102" s="11">
        <f t="shared" si="5553"/>
        <v>0</v>
      </c>
      <c r="AB2102" s="53">
        <f t="shared" si="5554"/>
        <v>0.30725206065615784</v>
      </c>
      <c r="AC2102" s="63" t="s">
        <v>204</v>
      </c>
    </row>
    <row r="2103" spans="1:46">
      <c r="A2103" s="11">
        <v>2103</v>
      </c>
      <c r="B2103" s="57">
        <v>44941</v>
      </c>
      <c r="C2103" s="54">
        <v>0.55555555555555558</v>
      </c>
      <c r="D2103" s="53">
        <v>15.3</v>
      </c>
      <c r="E2103" s="53">
        <v>13.6</v>
      </c>
      <c r="F2103" s="53">
        <v>0</v>
      </c>
      <c r="G2103" s="53">
        <v>13.1</v>
      </c>
      <c r="H2103" s="53">
        <v>5.7000000000000002E-2</v>
      </c>
      <c r="I2103" s="53">
        <v>1.8</v>
      </c>
      <c r="J2103" s="53" t="s">
        <v>147</v>
      </c>
      <c r="K2103" s="53">
        <v>1.8</v>
      </c>
      <c r="L2103" s="53" t="s">
        <v>147</v>
      </c>
      <c r="M2103" s="54">
        <v>0.55206018518518518</v>
      </c>
      <c r="N2103" s="53">
        <v>2.8</v>
      </c>
      <c r="O2103" s="53" t="s">
        <v>149</v>
      </c>
      <c r="P2103" s="54">
        <v>0.54966435185185192</v>
      </c>
      <c r="Q2103" s="53">
        <v>1.1000000000000001</v>
      </c>
      <c r="R2103" s="53" t="s">
        <v>147</v>
      </c>
      <c r="S2103" s="53">
        <v>0.4</v>
      </c>
      <c r="T2103" s="53">
        <v>79.099999999999994</v>
      </c>
      <c r="U2103" s="53">
        <v>222</v>
      </c>
      <c r="V2103" s="53">
        <v>142988</v>
      </c>
      <c r="W2103" s="53">
        <v>238</v>
      </c>
      <c r="X2103" s="53">
        <v>0.70199999999999996</v>
      </c>
      <c r="Y2103" s="53">
        <v>17.34</v>
      </c>
      <c r="Z2103" s="11">
        <f t="shared" si="5552"/>
        <v>34.200000000000003</v>
      </c>
      <c r="AA2103" s="11">
        <f t="shared" si="5553"/>
        <v>0</v>
      </c>
      <c r="AB2103" s="53">
        <f t="shared" si="5554"/>
        <v>0.30662313379307149</v>
      </c>
      <c r="AC2103" s="63" t="s">
        <v>204</v>
      </c>
    </row>
    <row r="2104" spans="1:46">
      <c r="A2104" s="11">
        <v>2104</v>
      </c>
      <c r="B2104" s="57">
        <v>44941</v>
      </c>
      <c r="C2104" s="54">
        <v>0.5625</v>
      </c>
      <c r="D2104" s="53">
        <v>15.5</v>
      </c>
      <c r="E2104" s="53">
        <v>14.5</v>
      </c>
      <c r="F2104" s="53">
        <v>0</v>
      </c>
      <c r="G2104" s="53">
        <v>13.1</v>
      </c>
      <c r="H2104" s="53">
        <v>7.0999999999999994E-2</v>
      </c>
      <c r="I2104" s="53">
        <v>1.6</v>
      </c>
      <c r="J2104" s="53" t="s">
        <v>147</v>
      </c>
      <c r="K2104" s="53">
        <v>1.8</v>
      </c>
      <c r="L2104" s="53" t="s">
        <v>149</v>
      </c>
      <c r="M2104" s="54">
        <v>0.56074074074074076</v>
      </c>
      <c r="N2104" s="53">
        <v>2.8</v>
      </c>
      <c r="O2104" s="53" t="s">
        <v>147</v>
      </c>
      <c r="P2104" s="54">
        <v>0.55827546296296293</v>
      </c>
      <c r="Q2104" s="53">
        <v>0.9</v>
      </c>
      <c r="R2104" s="53" t="s">
        <v>148</v>
      </c>
      <c r="S2104" s="53">
        <v>0.5</v>
      </c>
      <c r="T2104" s="53">
        <v>78.599999999999994</v>
      </c>
      <c r="U2104" s="53">
        <v>390</v>
      </c>
      <c r="V2104" s="53">
        <v>164679</v>
      </c>
      <c r="W2104" s="53">
        <v>274</v>
      </c>
      <c r="X2104" s="53">
        <v>0.70199999999999996</v>
      </c>
      <c r="Y2104" s="53">
        <v>17.61</v>
      </c>
      <c r="Z2104" s="11">
        <f t="shared" si="5552"/>
        <v>42.6</v>
      </c>
      <c r="AA2104" s="11">
        <f t="shared" si="5553"/>
        <v>0</v>
      </c>
      <c r="AB2104" s="53">
        <f t="shared" si="5554"/>
        <v>0.30662313379307149</v>
      </c>
      <c r="AC2104" s="63" t="s">
        <v>204</v>
      </c>
    </row>
    <row r="2105" spans="1:46">
      <c r="A2105" s="11">
        <v>2105</v>
      </c>
      <c r="B2105" s="57">
        <v>44941</v>
      </c>
      <c r="C2105" s="54">
        <v>0.56944444444444442</v>
      </c>
      <c r="D2105" s="53">
        <v>15.7</v>
      </c>
      <c r="E2105" s="53">
        <v>14.5</v>
      </c>
      <c r="F2105" s="53">
        <v>0</v>
      </c>
      <c r="G2105" s="53">
        <v>13.5</v>
      </c>
      <c r="H2105" s="53">
        <v>0.114</v>
      </c>
      <c r="I2105" s="53">
        <v>1.2</v>
      </c>
      <c r="J2105" s="53" t="s">
        <v>147</v>
      </c>
      <c r="K2105" s="53">
        <v>1.6</v>
      </c>
      <c r="L2105" s="53" t="s">
        <v>147</v>
      </c>
      <c r="M2105" s="54">
        <v>0.56251157407407404</v>
      </c>
      <c r="N2105" s="53">
        <v>2.5</v>
      </c>
      <c r="O2105" s="53" t="s">
        <v>147</v>
      </c>
      <c r="P2105" s="54">
        <v>0.56702546296296297</v>
      </c>
      <c r="Q2105" s="53">
        <v>1.1000000000000001</v>
      </c>
      <c r="R2105" s="53" t="s">
        <v>149</v>
      </c>
      <c r="S2105" s="53">
        <v>0.5</v>
      </c>
      <c r="T2105" s="53">
        <v>79.3</v>
      </c>
      <c r="U2105" s="53">
        <v>396</v>
      </c>
      <c r="V2105" s="53">
        <v>251281</v>
      </c>
      <c r="W2105" s="53">
        <v>419</v>
      </c>
      <c r="X2105" s="53">
        <v>0.70199999999999996</v>
      </c>
      <c r="Y2105" s="53">
        <v>17.5</v>
      </c>
      <c r="Z2105" s="11">
        <f t="shared" si="5552"/>
        <v>68.400000000000006</v>
      </c>
      <c r="AA2105" s="11">
        <f t="shared" si="5553"/>
        <v>0</v>
      </c>
      <c r="AB2105" s="53">
        <f t="shared" si="5554"/>
        <v>0.30662313379307149</v>
      </c>
      <c r="AC2105" s="63" t="s">
        <v>204</v>
      </c>
    </row>
    <row r="2106" spans="1:46">
      <c r="A2106" s="11">
        <v>2106</v>
      </c>
      <c r="B2106" s="57">
        <v>44941</v>
      </c>
      <c r="C2106" s="54">
        <v>0.57638888888888895</v>
      </c>
      <c r="D2106" s="53">
        <v>15.8</v>
      </c>
      <c r="E2106" s="53">
        <v>14.4</v>
      </c>
      <c r="F2106" s="53">
        <v>0</v>
      </c>
      <c r="G2106" s="53">
        <v>13.3</v>
      </c>
      <c r="H2106" s="53">
        <v>0.13800000000000001</v>
      </c>
      <c r="I2106" s="53">
        <v>1.1000000000000001</v>
      </c>
      <c r="J2106" s="53" t="s">
        <v>152</v>
      </c>
      <c r="K2106" s="53">
        <v>1.3</v>
      </c>
      <c r="L2106" s="53" t="s">
        <v>147</v>
      </c>
      <c r="M2106" s="54">
        <v>0.57072916666666662</v>
      </c>
      <c r="N2106" s="53">
        <v>2.2000000000000002</v>
      </c>
      <c r="O2106" s="53" t="s">
        <v>151</v>
      </c>
      <c r="P2106" s="54">
        <v>0.57512731481481483</v>
      </c>
      <c r="Q2106" s="53">
        <v>1.5</v>
      </c>
      <c r="R2106" s="53" t="s">
        <v>159</v>
      </c>
      <c r="S2106" s="53">
        <v>0.5</v>
      </c>
      <c r="T2106" s="53">
        <v>79.099999999999994</v>
      </c>
      <c r="U2106" s="53">
        <v>495</v>
      </c>
      <c r="V2106" s="53">
        <v>302051</v>
      </c>
      <c r="W2106" s="53">
        <v>503</v>
      </c>
      <c r="X2106" s="53">
        <v>0.70099999999999996</v>
      </c>
      <c r="Y2106" s="53">
        <v>17.510000000000002</v>
      </c>
      <c r="Z2106" s="11">
        <f t="shared" si="5552"/>
        <v>82.800000000000011</v>
      </c>
      <c r="AA2106" s="11">
        <f t="shared" si="5553"/>
        <v>0</v>
      </c>
      <c r="AB2106" s="53">
        <f t="shared" si="5554"/>
        <v>0.30599474491249035</v>
      </c>
      <c r="AC2106" s="63" t="s">
        <v>204</v>
      </c>
    </row>
    <row r="2107" spans="1:46">
      <c r="A2107" s="11">
        <v>2107</v>
      </c>
      <c r="B2107" s="57">
        <v>44941</v>
      </c>
      <c r="C2107" s="54">
        <v>0.58333333333333337</v>
      </c>
      <c r="D2107" s="53">
        <v>15.9</v>
      </c>
      <c r="E2107" s="53">
        <v>14.4</v>
      </c>
      <c r="F2107" s="53">
        <v>0</v>
      </c>
      <c r="G2107" s="53">
        <v>13.6</v>
      </c>
      <c r="H2107" s="53">
        <v>0.1</v>
      </c>
      <c r="I2107" s="53">
        <v>1.3</v>
      </c>
      <c r="J2107" s="53" t="s">
        <v>156</v>
      </c>
      <c r="K2107" s="53">
        <v>1.3</v>
      </c>
      <c r="L2107" s="53" t="s">
        <v>156</v>
      </c>
      <c r="M2107" s="54">
        <v>0.58333333333333337</v>
      </c>
      <c r="N2107" s="53">
        <v>3</v>
      </c>
      <c r="O2107" s="53" t="s">
        <v>155</v>
      </c>
      <c r="P2107" s="54">
        <v>0.58266203703703701</v>
      </c>
      <c r="Q2107" s="53">
        <v>2.4</v>
      </c>
      <c r="R2107" s="53" t="s">
        <v>158</v>
      </c>
      <c r="S2107" s="53">
        <v>0.6</v>
      </c>
      <c r="T2107" s="53">
        <v>79.599999999999994</v>
      </c>
      <c r="U2107" s="53">
        <v>326</v>
      </c>
      <c r="V2107" s="53">
        <v>225686</v>
      </c>
      <c r="W2107" s="53">
        <v>376</v>
      </c>
      <c r="X2107" s="53">
        <v>0.7</v>
      </c>
      <c r="Y2107" s="53">
        <v>17.5</v>
      </c>
      <c r="Z2107" s="11">
        <f t="shared" si="5552"/>
        <v>60.000000000000014</v>
      </c>
      <c r="AA2107" s="11">
        <f t="shared" si="5553"/>
        <v>0</v>
      </c>
      <c r="AB2107" s="53">
        <f t="shared" si="5554"/>
        <v>0.30536689299999986</v>
      </c>
      <c r="AC2107" s="63" t="s">
        <v>204</v>
      </c>
      <c r="AE2107" s="11">
        <f t="shared" ref="AE2107" si="5683">SUM(F2107:F2112)</f>
        <v>0</v>
      </c>
      <c r="AF2107" s="11">
        <f t="shared" ref="AF2107" si="5684">AVERAGE(AB2107:AB2112)</f>
        <v>0.30453073949093334</v>
      </c>
      <c r="AG2107" s="11">
        <f t="shared" ref="AG2107" si="5685">AVERAGE(G2107:G2112)</f>
        <v>13.399999999999999</v>
      </c>
      <c r="AH2107" s="11" t="e">
        <f t="shared" ref="AH2107" si="5686">AVERAGE(AC2107:AC2112)</f>
        <v>#DIV/0!</v>
      </c>
      <c r="AI2107" s="11">
        <f t="shared" ref="AI2107" si="5687">AVERAGE(T2107:T2112)</f>
        <v>80.133333333333326</v>
      </c>
      <c r="AJ2107" s="11">
        <f t="shared" ref="AJ2107" si="5688">SUMIF(H2107:H2112,"&gt;0",H2107:H2112)</f>
        <v>0.58199999999999996</v>
      </c>
      <c r="AK2107" s="17">
        <f t="shared" ref="AK2107" si="5689">SUM(AA2107:AA2112)/60</f>
        <v>0</v>
      </c>
      <c r="AL2107" s="17">
        <f t="shared" ref="AL2107" si="5690">SUM(V2107:V2112)</f>
        <v>1314132</v>
      </c>
      <c r="AM2107" s="17">
        <f t="shared" ref="AM2107" si="5691">AVERAGE(W2107:W2112)</f>
        <v>364.83333333333331</v>
      </c>
      <c r="AN2107" s="11">
        <f t="shared" ref="AN2107" si="5692">AVERAGE(I2107:I2112)</f>
        <v>2.5</v>
      </c>
      <c r="AO2107" s="11">
        <f t="shared" ref="AO2107" si="5693">MAX(K2107:K2112)</f>
        <v>3.4</v>
      </c>
      <c r="AP2107" s="13" t="str">
        <f t="shared" ref="AP2107" ca="1" si="5694">INDIRECT(ADDRESS(MATCH(AO2107,K2107:K2112,0)+A2107-1,12))</f>
        <v>WNW</v>
      </c>
      <c r="AQ2107" s="13">
        <f t="shared" ref="AQ2107" ca="1" si="5695">INDIRECT(ADDRESS(MATCH(AO2107,K2107:K2112,0)+A2107-1,13))</f>
        <v>0.59711805555555553</v>
      </c>
      <c r="AR2107" s="11">
        <f t="shared" ref="AR2107" si="5696">MAX(N2107:N2112)</f>
        <v>4.5999999999999996</v>
      </c>
      <c r="AS2107" s="13" t="str">
        <f t="shared" ref="AS2107" ca="1" si="5697">INDIRECT(ADDRESS(MATCH(AR2107,N2107:N2112,0)+A2107-1,15))</f>
        <v>W</v>
      </c>
      <c r="AT2107" s="13">
        <f t="shared" ref="AT2107" ca="1" si="5698">INDIRECT(ADDRESS(MATCH(AR2107,N2107:N2112,0)+A2107-1,16))</f>
        <v>0.5977083333333334</v>
      </c>
    </row>
    <row r="2108" spans="1:46">
      <c r="A2108" s="11">
        <v>2108</v>
      </c>
      <c r="B2108" s="57">
        <v>44941</v>
      </c>
      <c r="C2108" s="54">
        <v>0.59027777777777779</v>
      </c>
      <c r="D2108" s="53">
        <v>16</v>
      </c>
      <c r="E2108" s="53">
        <v>14.5</v>
      </c>
      <c r="F2108" s="53">
        <v>0</v>
      </c>
      <c r="G2108" s="53">
        <v>13.4</v>
      </c>
      <c r="H2108" s="53">
        <v>0.10100000000000001</v>
      </c>
      <c r="I2108" s="53">
        <v>2.8</v>
      </c>
      <c r="J2108" s="53" t="s">
        <v>154</v>
      </c>
      <c r="K2108" s="53">
        <v>2.8</v>
      </c>
      <c r="L2108" s="53" t="s">
        <v>154</v>
      </c>
      <c r="M2108" s="54">
        <v>0.59027777777777779</v>
      </c>
      <c r="N2108" s="53">
        <v>4.3</v>
      </c>
      <c r="O2108" s="53" t="s">
        <v>154</v>
      </c>
      <c r="P2108" s="54">
        <v>0.58494212962962966</v>
      </c>
      <c r="Q2108" s="53">
        <v>2.7</v>
      </c>
      <c r="R2108" s="53" t="s">
        <v>154</v>
      </c>
      <c r="S2108" s="53">
        <v>0.7</v>
      </c>
      <c r="T2108" s="53">
        <v>82.8</v>
      </c>
      <c r="U2108" s="53">
        <v>387</v>
      </c>
      <c r="V2108" s="53">
        <v>230664</v>
      </c>
      <c r="W2108" s="53">
        <v>384</v>
      </c>
      <c r="X2108" s="53">
        <v>0.69899999999999995</v>
      </c>
      <c r="Y2108" s="53">
        <v>17.489999999999998</v>
      </c>
      <c r="Z2108" s="11">
        <f t="shared" si="5552"/>
        <v>60.6</v>
      </c>
      <c r="AA2108" s="11">
        <f t="shared" si="5553"/>
        <v>0</v>
      </c>
      <c r="AB2108" s="53">
        <f t="shared" si="5554"/>
        <v>0.30473957714722599</v>
      </c>
      <c r="AC2108" s="63" t="s">
        <v>204</v>
      </c>
    </row>
    <row r="2109" spans="1:46">
      <c r="A2109" s="11">
        <v>2109</v>
      </c>
      <c r="B2109" s="57">
        <v>44941</v>
      </c>
      <c r="C2109" s="54">
        <v>0.59722222222222221</v>
      </c>
      <c r="D2109" s="53">
        <v>15.9</v>
      </c>
      <c r="E2109" s="53">
        <v>14.4</v>
      </c>
      <c r="F2109" s="53">
        <v>0</v>
      </c>
      <c r="G2109" s="53">
        <v>13.3</v>
      </c>
      <c r="H2109" s="53">
        <v>0.129</v>
      </c>
      <c r="I2109" s="53">
        <v>3.4</v>
      </c>
      <c r="J2109" s="53" t="s">
        <v>158</v>
      </c>
      <c r="K2109" s="53">
        <v>3.4</v>
      </c>
      <c r="L2109" s="53" t="s">
        <v>158</v>
      </c>
      <c r="M2109" s="54">
        <v>0.59711805555555553</v>
      </c>
      <c r="N2109" s="53">
        <v>4.5</v>
      </c>
      <c r="O2109" s="53" t="s">
        <v>154</v>
      </c>
      <c r="P2109" s="54">
        <v>0.5909375</v>
      </c>
      <c r="Q2109" s="53">
        <v>3.3</v>
      </c>
      <c r="R2109" s="53" t="s">
        <v>161</v>
      </c>
      <c r="S2109" s="53">
        <v>0.6</v>
      </c>
      <c r="T2109" s="53">
        <v>82.5</v>
      </c>
      <c r="U2109" s="53">
        <v>502</v>
      </c>
      <c r="V2109" s="53">
        <v>284037</v>
      </c>
      <c r="W2109" s="53">
        <v>473</v>
      </c>
      <c r="X2109" s="53">
        <v>0.69899999999999995</v>
      </c>
      <c r="Y2109" s="53">
        <v>17.510000000000002</v>
      </c>
      <c r="Z2109" s="11">
        <f t="shared" si="5552"/>
        <v>77.399999999999991</v>
      </c>
      <c r="AA2109" s="11">
        <f t="shared" si="5553"/>
        <v>0</v>
      </c>
      <c r="AB2109" s="53">
        <f t="shared" si="5554"/>
        <v>0.30473957714722599</v>
      </c>
      <c r="AC2109" s="63" t="s">
        <v>204</v>
      </c>
    </row>
    <row r="2110" spans="1:46">
      <c r="A2110" s="11">
        <v>2110</v>
      </c>
      <c r="B2110" s="57">
        <v>44941</v>
      </c>
      <c r="C2110" s="54">
        <v>0.60416666666666663</v>
      </c>
      <c r="D2110" s="53">
        <v>15.9</v>
      </c>
      <c r="E2110" s="53">
        <v>14.1</v>
      </c>
      <c r="F2110" s="53">
        <v>0</v>
      </c>
      <c r="G2110" s="53">
        <v>13.5</v>
      </c>
      <c r="H2110" s="53">
        <v>9.5000000000000001E-2</v>
      </c>
      <c r="I2110" s="53">
        <v>2.8</v>
      </c>
      <c r="J2110" s="53" t="s">
        <v>155</v>
      </c>
      <c r="K2110" s="53">
        <v>3.4</v>
      </c>
      <c r="L2110" s="53" t="s">
        <v>158</v>
      </c>
      <c r="M2110" s="54">
        <v>0.59785879629629635</v>
      </c>
      <c r="N2110" s="53">
        <v>4.5999999999999996</v>
      </c>
      <c r="O2110" s="53" t="s">
        <v>154</v>
      </c>
      <c r="P2110" s="54">
        <v>0.5977083333333334</v>
      </c>
      <c r="Q2110" s="53">
        <v>1.9</v>
      </c>
      <c r="R2110" s="53" t="s">
        <v>162</v>
      </c>
      <c r="S2110" s="53">
        <v>0.7</v>
      </c>
      <c r="T2110" s="53">
        <v>78.2</v>
      </c>
      <c r="U2110" s="53">
        <v>325</v>
      </c>
      <c r="V2110" s="53">
        <v>215534</v>
      </c>
      <c r="W2110" s="53">
        <v>359</v>
      </c>
      <c r="X2110" s="53">
        <v>0.69799999999999995</v>
      </c>
      <c r="Y2110" s="53">
        <v>17.36</v>
      </c>
      <c r="Z2110" s="11">
        <f t="shared" si="5552"/>
        <v>57</v>
      </c>
      <c r="AA2110" s="11">
        <f t="shared" si="5553"/>
        <v>0</v>
      </c>
      <c r="AB2110" s="53">
        <f t="shared" si="5554"/>
        <v>0.3041127965503827</v>
      </c>
      <c r="AC2110" s="63" t="s">
        <v>204</v>
      </c>
    </row>
    <row r="2111" spans="1:46">
      <c r="A2111" s="11">
        <v>2111</v>
      </c>
      <c r="B2111" s="57">
        <v>44941</v>
      </c>
      <c r="C2111" s="54">
        <v>0.61111111111111105</v>
      </c>
      <c r="D2111" s="53">
        <v>15.8</v>
      </c>
      <c r="E2111" s="53">
        <v>14.1</v>
      </c>
      <c r="F2111" s="53">
        <v>0</v>
      </c>
      <c r="G2111" s="53">
        <v>13.3</v>
      </c>
      <c r="H2111" s="53">
        <v>7.6999999999999999E-2</v>
      </c>
      <c r="I2111" s="53">
        <v>2.5</v>
      </c>
      <c r="J2111" s="53" t="s">
        <v>162</v>
      </c>
      <c r="K2111" s="53">
        <v>2.8</v>
      </c>
      <c r="L2111" s="53" t="s">
        <v>155</v>
      </c>
      <c r="M2111" s="54">
        <v>0.604375</v>
      </c>
      <c r="N2111" s="53">
        <v>4.2</v>
      </c>
      <c r="O2111" s="53" t="s">
        <v>162</v>
      </c>
      <c r="P2111" s="54">
        <v>0.60949074074074072</v>
      </c>
      <c r="Q2111" s="53">
        <v>3.6</v>
      </c>
      <c r="R2111" s="53" t="s">
        <v>162</v>
      </c>
      <c r="S2111" s="53">
        <v>0.6</v>
      </c>
      <c r="T2111" s="53">
        <v>78.3</v>
      </c>
      <c r="U2111" s="53">
        <v>297</v>
      </c>
      <c r="V2111" s="53">
        <v>175745</v>
      </c>
      <c r="W2111" s="53">
        <v>293</v>
      </c>
      <c r="X2111" s="53">
        <v>0.69799999999999995</v>
      </c>
      <c r="Y2111" s="53">
        <v>17.43</v>
      </c>
      <c r="Z2111" s="11">
        <f t="shared" si="5552"/>
        <v>46.199999999999996</v>
      </c>
      <c r="AA2111" s="11">
        <f t="shared" si="5553"/>
        <v>0</v>
      </c>
      <c r="AB2111" s="53">
        <f t="shared" si="5554"/>
        <v>0.3041127965503827</v>
      </c>
      <c r="AC2111" s="63" t="s">
        <v>204</v>
      </c>
    </row>
    <row r="2112" spans="1:46">
      <c r="A2112" s="11">
        <v>2112</v>
      </c>
      <c r="B2112" s="57">
        <v>44941</v>
      </c>
      <c r="C2112" s="54">
        <v>0.61805555555555558</v>
      </c>
      <c r="D2112" s="53">
        <v>15.7</v>
      </c>
      <c r="E2112" s="53">
        <v>14.1</v>
      </c>
      <c r="F2112" s="53">
        <v>0</v>
      </c>
      <c r="G2112" s="53">
        <v>13.3</v>
      </c>
      <c r="H2112" s="53">
        <v>0.08</v>
      </c>
      <c r="I2112" s="53">
        <v>2.2000000000000002</v>
      </c>
      <c r="J2112" s="53" t="s">
        <v>162</v>
      </c>
      <c r="K2112" s="53">
        <v>2.5</v>
      </c>
      <c r="L2112" s="53" t="s">
        <v>162</v>
      </c>
      <c r="M2112" s="54">
        <v>0.61175925925925922</v>
      </c>
      <c r="N2112" s="53">
        <v>4.0999999999999996</v>
      </c>
      <c r="O2112" s="53" t="s">
        <v>162</v>
      </c>
      <c r="P2112" s="54">
        <v>0.61799768518518516</v>
      </c>
      <c r="Q2112" s="53">
        <v>3.7</v>
      </c>
      <c r="R2112" s="53" t="s">
        <v>162</v>
      </c>
      <c r="S2112" s="53">
        <v>0.6</v>
      </c>
      <c r="T2112" s="53">
        <v>79.400000000000006</v>
      </c>
      <c r="U2112" s="53">
        <v>272</v>
      </c>
      <c r="V2112" s="53">
        <v>182466</v>
      </c>
      <c r="W2112" s="53">
        <v>304</v>
      </c>
      <c r="X2112" s="53">
        <v>0.69799999999999995</v>
      </c>
      <c r="Y2112" s="53">
        <v>17.440000000000001</v>
      </c>
      <c r="Z2112" s="11">
        <f t="shared" si="5552"/>
        <v>48</v>
      </c>
      <c r="AA2112" s="11">
        <f t="shared" si="5553"/>
        <v>0</v>
      </c>
      <c r="AB2112" s="53">
        <f t="shared" si="5554"/>
        <v>0.3041127965503827</v>
      </c>
      <c r="AC2112" s="63" t="s">
        <v>204</v>
      </c>
    </row>
    <row r="2113" spans="1:46">
      <c r="A2113" s="11">
        <v>2113</v>
      </c>
      <c r="B2113" s="57">
        <v>44941</v>
      </c>
      <c r="C2113" s="54">
        <v>0.625</v>
      </c>
      <c r="D2113" s="53">
        <v>15.6</v>
      </c>
      <c r="E2113" s="53">
        <v>14.1</v>
      </c>
      <c r="F2113" s="53">
        <v>0</v>
      </c>
      <c r="G2113" s="53">
        <v>13.3</v>
      </c>
      <c r="H2113" s="53">
        <v>6.9000000000000006E-2</v>
      </c>
      <c r="I2113" s="53">
        <v>2.4</v>
      </c>
      <c r="J2113" s="53" t="s">
        <v>162</v>
      </c>
      <c r="K2113" s="53">
        <v>2.5</v>
      </c>
      <c r="L2113" s="53" t="s">
        <v>162</v>
      </c>
      <c r="M2113" s="54">
        <v>0.62471064814814814</v>
      </c>
      <c r="N2113" s="53">
        <v>3.7</v>
      </c>
      <c r="O2113" s="53" t="s">
        <v>162</v>
      </c>
      <c r="P2113" s="54">
        <v>0.61818287037037034</v>
      </c>
      <c r="Q2113" s="53">
        <v>2.8</v>
      </c>
      <c r="R2113" s="53" t="s">
        <v>162</v>
      </c>
      <c r="S2113" s="53">
        <v>0.6</v>
      </c>
      <c r="T2113" s="53">
        <v>79.599999999999994</v>
      </c>
      <c r="U2113" s="53">
        <v>262</v>
      </c>
      <c r="V2113" s="53">
        <v>158866</v>
      </c>
      <c r="W2113" s="53">
        <v>265</v>
      </c>
      <c r="X2113" s="53">
        <v>0.69699999999999995</v>
      </c>
      <c r="Y2113" s="53">
        <v>17.46</v>
      </c>
      <c r="Z2113" s="11">
        <f t="shared" si="5552"/>
        <v>41.400000000000006</v>
      </c>
      <c r="AA2113" s="11">
        <f t="shared" si="5553"/>
        <v>0</v>
      </c>
      <c r="AB2113" s="53">
        <f t="shared" si="5554"/>
        <v>0.30348655050884099</v>
      </c>
      <c r="AC2113" s="63" t="s">
        <v>204</v>
      </c>
      <c r="AE2113" s="11">
        <f t="shared" ref="AE2113" si="5699">SUM(F2113:F2118)</f>
        <v>0</v>
      </c>
      <c r="AF2113" s="11">
        <f t="shared" ref="AF2113" si="5700">AVERAGE(AB2113:AB2118)</f>
        <v>0.30275690864805926</v>
      </c>
      <c r="AG2113" s="11">
        <f t="shared" ref="AG2113" si="5701">AVERAGE(G2113:G2118)</f>
        <v>13.15</v>
      </c>
      <c r="AH2113" s="11" t="e">
        <f t="shared" ref="AH2113" si="5702">AVERAGE(AC2113:AC2118)</f>
        <v>#DIV/0!</v>
      </c>
      <c r="AI2113" s="11">
        <f t="shared" ref="AI2113" si="5703">AVERAGE(T2113:T2118)</f>
        <v>79.783333333333317</v>
      </c>
      <c r="AJ2113" s="11">
        <f t="shared" ref="AJ2113" si="5704">SUMIF(H2113:H2118,"&gt;0",H2113:H2118)</f>
        <v>0.36000000000000004</v>
      </c>
      <c r="AK2113" s="17">
        <f t="shared" ref="AK2113" si="5705">SUM(AA2113:AA2118)/60</f>
        <v>0</v>
      </c>
      <c r="AL2113" s="17">
        <f t="shared" ref="AL2113" si="5706">SUM(V2113:V2118)</f>
        <v>822635</v>
      </c>
      <c r="AM2113" s="17">
        <f t="shared" ref="AM2113" si="5707">AVERAGE(W2113:W2118)</f>
        <v>228.66666666666666</v>
      </c>
      <c r="AN2113" s="11">
        <f t="shared" ref="AN2113" si="5708">AVERAGE(I2113:I2118)</f>
        <v>1.7333333333333332</v>
      </c>
      <c r="AO2113" s="11">
        <f t="shared" ref="AO2113" si="5709">MAX(K2113:K2118)</f>
        <v>2.5</v>
      </c>
      <c r="AP2113" s="13" t="str">
        <f t="shared" ref="AP2113" ca="1" si="5710">INDIRECT(ADDRESS(MATCH(AO2113,K2113:K2118,0)+A2113-1,12))</f>
        <v>N</v>
      </c>
      <c r="AQ2113" s="13">
        <f t="shared" ref="AQ2113" ca="1" si="5711">INDIRECT(ADDRESS(MATCH(AO2113,K2113:K2118,0)+A2113-1,13))</f>
        <v>0.62471064814814814</v>
      </c>
      <c r="AR2113" s="11">
        <f t="shared" ref="AR2113" si="5712">MAX(N2113:N2118)</f>
        <v>4.0999999999999996</v>
      </c>
      <c r="AS2113" s="13" t="str">
        <f t="shared" ref="AS2113" ca="1" si="5713">INDIRECT(ADDRESS(MATCH(AR2113,N2113:N2118,0)+A2113-1,15))</f>
        <v>N</v>
      </c>
      <c r="AT2113" s="13">
        <f t="shared" ref="AT2113" ca="1" si="5714">INDIRECT(ADDRESS(MATCH(AR2113,N2113:N2118,0)+A2113-1,16))</f>
        <v>0.62554398148148149</v>
      </c>
    </row>
    <row r="2114" spans="1:46">
      <c r="A2114" s="11">
        <v>2114</v>
      </c>
      <c r="B2114" s="57">
        <v>44941</v>
      </c>
      <c r="C2114" s="54">
        <v>0.63194444444444442</v>
      </c>
      <c r="D2114" s="53">
        <v>15.5</v>
      </c>
      <c r="E2114" s="53">
        <v>14.1</v>
      </c>
      <c r="F2114" s="53">
        <v>0</v>
      </c>
      <c r="G2114" s="53">
        <v>13.3</v>
      </c>
      <c r="H2114" s="53">
        <v>7.9000000000000001E-2</v>
      </c>
      <c r="I2114" s="53">
        <v>2.5</v>
      </c>
      <c r="J2114" s="53" t="s">
        <v>162</v>
      </c>
      <c r="K2114" s="53">
        <v>2.5</v>
      </c>
      <c r="L2114" s="53" t="s">
        <v>162</v>
      </c>
      <c r="M2114" s="54">
        <v>0.63119212962962956</v>
      </c>
      <c r="N2114" s="53">
        <v>4.0999999999999996</v>
      </c>
      <c r="O2114" s="53" t="s">
        <v>162</v>
      </c>
      <c r="P2114" s="54">
        <v>0.62554398148148149</v>
      </c>
      <c r="Q2114" s="53">
        <v>2.4</v>
      </c>
      <c r="R2114" s="53" t="s">
        <v>149</v>
      </c>
      <c r="S2114" s="53">
        <v>0.5</v>
      </c>
      <c r="T2114" s="53">
        <v>78.8</v>
      </c>
      <c r="U2114" s="53">
        <v>398</v>
      </c>
      <c r="V2114" s="53">
        <v>180191</v>
      </c>
      <c r="W2114" s="53">
        <v>300</v>
      </c>
      <c r="X2114" s="53">
        <v>0.69699999999999995</v>
      </c>
      <c r="Y2114" s="53">
        <v>17.45</v>
      </c>
      <c r="Z2114" s="11">
        <f t="shared" si="5552"/>
        <v>47.4</v>
      </c>
      <c r="AA2114" s="11">
        <f t="shared" si="5553"/>
        <v>0</v>
      </c>
      <c r="AB2114" s="53">
        <f t="shared" si="5554"/>
        <v>0.30348655050884099</v>
      </c>
      <c r="AC2114" s="63" t="s">
        <v>204</v>
      </c>
    </row>
    <row r="2115" spans="1:46">
      <c r="A2115" s="11">
        <v>2115</v>
      </c>
      <c r="B2115" s="57">
        <v>44941</v>
      </c>
      <c r="C2115" s="54">
        <v>0.63888888888888895</v>
      </c>
      <c r="D2115" s="53">
        <v>15.4</v>
      </c>
      <c r="E2115" s="53">
        <v>14.1</v>
      </c>
      <c r="F2115" s="53">
        <v>0</v>
      </c>
      <c r="G2115" s="53">
        <v>13.1</v>
      </c>
      <c r="H2115" s="53">
        <v>8.1000000000000003E-2</v>
      </c>
      <c r="I2115" s="53">
        <v>1.8</v>
      </c>
      <c r="J2115" s="53" t="s">
        <v>149</v>
      </c>
      <c r="K2115" s="53">
        <v>2.5</v>
      </c>
      <c r="L2115" s="53" t="s">
        <v>149</v>
      </c>
      <c r="M2115" s="54">
        <v>0.63214120370370364</v>
      </c>
      <c r="N2115" s="53">
        <v>3.2</v>
      </c>
      <c r="O2115" s="53" t="s">
        <v>149</v>
      </c>
      <c r="P2115" s="54">
        <v>0.63203703703703706</v>
      </c>
      <c r="Q2115" s="53">
        <v>0.6</v>
      </c>
      <c r="R2115" s="53" t="s">
        <v>147</v>
      </c>
      <c r="S2115" s="53">
        <v>0.6</v>
      </c>
      <c r="T2115" s="53">
        <v>79.599999999999994</v>
      </c>
      <c r="U2115" s="53">
        <v>249</v>
      </c>
      <c r="V2115" s="53">
        <v>180368</v>
      </c>
      <c r="W2115" s="53">
        <v>301</v>
      </c>
      <c r="X2115" s="53">
        <v>0.69599999999999995</v>
      </c>
      <c r="Y2115" s="53">
        <v>17.420000000000002</v>
      </c>
      <c r="Z2115" s="11">
        <f t="shared" si="5552"/>
        <v>48.6</v>
      </c>
      <c r="AA2115" s="11">
        <f t="shared" si="5553"/>
        <v>0</v>
      </c>
      <c r="AB2115" s="53">
        <f t="shared" si="5554"/>
        <v>0.30286083842369071</v>
      </c>
      <c r="AC2115" s="63" t="s">
        <v>204</v>
      </c>
    </row>
    <row r="2116" spans="1:46">
      <c r="A2116" s="11">
        <v>2116</v>
      </c>
      <c r="B2116" s="57">
        <v>44941</v>
      </c>
      <c r="C2116" s="54">
        <v>0.64583333333333337</v>
      </c>
      <c r="D2116" s="53">
        <v>15.4</v>
      </c>
      <c r="E2116" s="53">
        <v>14.1</v>
      </c>
      <c r="F2116" s="53">
        <v>0</v>
      </c>
      <c r="G2116" s="53">
        <v>13.1</v>
      </c>
      <c r="H2116" s="53">
        <v>5.8999999999999997E-2</v>
      </c>
      <c r="I2116" s="53">
        <v>1.4</v>
      </c>
      <c r="J2116" s="53" t="s">
        <v>149</v>
      </c>
      <c r="K2116" s="53">
        <v>1.8</v>
      </c>
      <c r="L2116" s="53" t="s">
        <v>149</v>
      </c>
      <c r="M2116" s="54">
        <v>0.63890046296296299</v>
      </c>
      <c r="N2116" s="53">
        <v>2.4</v>
      </c>
      <c r="O2116" s="53" t="s">
        <v>149</v>
      </c>
      <c r="P2116" s="54">
        <v>0.64089120370370367</v>
      </c>
      <c r="Q2116" s="53">
        <v>1.5</v>
      </c>
      <c r="R2116" s="53" t="s">
        <v>149</v>
      </c>
      <c r="S2116" s="53">
        <v>0.3</v>
      </c>
      <c r="T2116" s="53">
        <v>79.8</v>
      </c>
      <c r="U2116" s="53">
        <v>209</v>
      </c>
      <c r="V2116" s="53">
        <v>136102</v>
      </c>
      <c r="W2116" s="53">
        <v>227</v>
      </c>
      <c r="X2116" s="53">
        <v>0.69599999999999995</v>
      </c>
      <c r="Y2116" s="53">
        <v>17.41</v>
      </c>
      <c r="Z2116" s="11">
        <f t="shared" si="5552"/>
        <v>35.4</v>
      </c>
      <c r="AA2116" s="11">
        <f t="shared" si="5553"/>
        <v>0</v>
      </c>
      <c r="AB2116" s="53">
        <f t="shared" si="5554"/>
        <v>0.30286083842369071</v>
      </c>
      <c r="AC2116" s="63" t="s">
        <v>204</v>
      </c>
    </row>
    <row r="2117" spans="1:46">
      <c r="A2117" s="11">
        <v>2117</v>
      </c>
      <c r="B2117" s="57">
        <v>44941</v>
      </c>
      <c r="C2117" s="54">
        <v>0.65277777777777779</v>
      </c>
      <c r="D2117" s="53">
        <v>15.2</v>
      </c>
      <c r="E2117" s="53">
        <v>13.6</v>
      </c>
      <c r="F2117" s="53">
        <v>0</v>
      </c>
      <c r="G2117" s="53">
        <v>13.2</v>
      </c>
      <c r="H2117" s="53">
        <v>4.5999999999999999E-2</v>
      </c>
      <c r="I2117" s="53">
        <v>1.2</v>
      </c>
      <c r="J2117" s="53" t="s">
        <v>162</v>
      </c>
      <c r="K2117" s="53">
        <v>1.4</v>
      </c>
      <c r="L2117" s="53" t="s">
        <v>149</v>
      </c>
      <c r="M2117" s="54">
        <v>0.64752314814814815</v>
      </c>
      <c r="N2117" s="53">
        <v>2</v>
      </c>
      <c r="O2117" s="53" t="s">
        <v>162</v>
      </c>
      <c r="P2117" s="54">
        <v>0.64876157407407409</v>
      </c>
      <c r="Q2117" s="53">
        <v>1.4</v>
      </c>
      <c r="R2117" s="53" t="s">
        <v>149</v>
      </c>
      <c r="S2117" s="53">
        <v>0.3</v>
      </c>
      <c r="T2117" s="53">
        <v>79.7</v>
      </c>
      <c r="U2117" s="53">
        <v>154</v>
      </c>
      <c r="V2117" s="53">
        <v>104909</v>
      </c>
      <c r="W2117" s="53">
        <v>175</v>
      </c>
      <c r="X2117" s="53">
        <v>0.69499999999999995</v>
      </c>
      <c r="Y2117" s="53">
        <v>17.25</v>
      </c>
      <c r="Z2117" s="11">
        <f t="shared" si="5552"/>
        <v>27.599999999999998</v>
      </c>
      <c r="AA2117" s="11">
        <f t="shared" si="5553"/>
        <v>0</v>
      </c>
      <c r="AB2117" s="53">
        <f t="shared" si="5554"/>
        <v>0.30223565979631595</v>
      </c>
      <c r="AC2117" s="63" t="s">
        <v>204</v>
      </c>
    </row>
    <row r="2118" spans="1:46">
      <c r="A2118" s="11">
        <v>2118</v>
      </c>
      <c r="B2118" s="57">
        <v>44941</v>
      </c>
      <c r="C2118" s="54">
        <v>0.65972222222222221</v>
      </c>
      <c r="D2118" s="53">
        <v>15.1</v>
      </c>
      <c r="E2118" s="53">
        <v>13.3</v>
      </c>
      <c r="F2118" s="53">
        <v>0</v>
      </c>
      <c r="G2118" s="53">
        <v>12.9</v>
      </c>
      <c r="H2118" s="53">
        <v>2.5999999999999999E-2</v>
      </c>
      <c r="I2118" s="53">
        <v>1.1000000000000001</v>
      </c>
      <c r="J2118" s="53" t="s">
        <v>149</v>
      </c>
      <c r="K2118" s="53">
        <v>1.2</v>
      </c>
      <c r="L2118" s="53" t="s">
        <v>162</v>
      </c>
      <c r="M2118" s="54">
        <v>0.65288194444444447</v>
      </c>
      <c r="N2118" s="53">
        <v>1.9</v>
      </c>
      <c r="O2118" s="53" t="s">
        <v>149</v>
      </c>
      <c r="P2118" s="54">
        <v>0.65300925925925923</v>
      </c>
      <c r="Q2118" s="53">
        <v>1</v>
      </c>
      <c r="R2118" s="53" t="s">
        <v>149</v>
      </c>
      <c r="S2118" s="53">
        <v>0.2</v>
      </c>
      <c r="T2118" s="53">
        <v>81.2</v>
      </c>
      <c r="U2118" s="53">
        <v>81</v>
      </c>
      <c r="V2118" s="53">
        <v>62199</v>
      </c>
      <c r="W2118" s="53">
        <v>104</v>
      </c>
      <c r="X2118" s="53">
        <v>0.69399999999999995</v>
      </c>
      <c r="Y2118" s="53">
        <v>17.23</v>
      </c>
      <c r="Z2118" s="11">
        <f t="shared" si="5552"/>
        <v>15.6</v>
      </c>
      <c r="AA2118" s="11">
        <f t="shared" si="5553"/>
        <v>0</v>
      </c>
      <c r="AB2118" s="53">
        <f t="shared" si="5554"/>
        <v>0.30161101422697634</v>
      </c>
      <c r="AC2118" s="63" t="s">
        <v>204</v>
      </c>
    </row>
    <row r="2119" spans="1:46">
      <c r="A2119" s="11">
        <v>2119</v>
      </c>
      <c r="B2119" s="57">
        <v>44941</v>
      </c>
      <c r="C2119" s="54">
        <v>0.66666666666666663</v>
      </c>
      <c r="D2119" s="53">
        <v>14.9</v>
      </c>
      <c r="E2119" s="53">
        <v>13.2</v>
      </c>
      <c r="F2119" s="53">
        <v>0</v>
      </c>
      <c r="G2119" s="53">
        <v>12.7</v>
      </c>
      <c r="H2119" s="53">
        <v>1.9E-2</v>
      </c>
      <c r="I2119" s="53">
        <v>1.3</v>
      </c>
      <c r="J2119" s="53" t="s">
        <v>149</v>
      </c>
      <c r="K2119" s="53">
        <v>1.3</v>
      </c>
      <c r="L2119" s="53" t="s">
        <v>149</v>
      </c>
      <c r="M2119" s="54">
        <v>0.66666666666666663</v>
      </c>
      <c r="N2119" s="53">
        <v>2</v>
      </c>
      <c r="O2119" s="53" t="s">
        <v>149</v>
      </c>
      <c r="P2119" s="54">
        <v>0.66037037037037039</v>
      </c>
      <c r="Q2119" s="53">
        <v>1.2</v>
      </c>
      <c r="R2119" s="53" t="s">
        <v>147</v>
      </c>
      <c r="S2119" s="53">
        <v>0.2</v>
      </c>
      <c r="T2119" s="53">
        <v>82</v>
      </c>
      <c r="U2119" s="53">
        <v>60</v>
      </c>
      <c r="V2119" s="53">
        <v>47615</v>
      </c>
      <c r="W2119" s="53">
        <v>79</v>
      </c>
      <c r="X2119" s="53">
        <v>0.69399999999999995</v>
      </c>
      <c r="Y2119" s="53">
        <v>17.23</v>
      </c>
      <c r="Z2119" s="11">
        <f t="shared" si="5552"/>
        <v>11.4</v>
      </c>
      <c r="AA2119" s="11">
        <f t="shared" si="5553"/>
        <v>0</v>
      </c>
      <c r="AB2119" s="53">
        <f t="shared" si="5554"/>
        <v>0.30161101422697634</v>
      </c>
      <c r="AC2119" s="63" t="s">
        <v>204</v>
      </c>
      <c r="AE2119" s="11">
        <f t="shared" ref="AE2119" si="5715">SUM(F2119:F2124)</f>
        <v>0</v>
      </c>
      <c r="AF2119" s="11">
        <f t="shared" ref="AF2119" si="5716">AVERAGE(AB2119:AB2124)</f>
        <v>0.30057144747490927</v>
      </c>
      <c r="AG2119" s="11">
        <f t="shared" ref="AG2119" si="5717">AVERAGE(G2119:G2124)</f>
        <v>12.6</v>
      </c>
      <c r="AH2119" s="11" t="e">
        <f t="shared" ref="AH2119" si="5718">AVERAGE(AC2119:AC2124)</f>
        <v>#DIV/0!</v>
      </c>
      <c r="AI2119" s="11">
        <f t="shared" ref="AI2119" si="5719">AVERAGE(T2119:T2124)</f>
        <v>84.016666666666666</v>
      </c>
      <c r="AJ2119" s="11">
        <f t="shared" ref="AJ2119" si="5720">SUMIF(H2119:H2124,"&gt;0",H2119:H2124)</f>
        <v>5.8999999999999997E-2</v>
      </c>
      <c r="AK2119" s="17">
        <f t="shared" ref="AK2119" si="5721">SUM(AA2119:AA2124)/60</f>
        <v>0</v>
      </c>
      <c r="AL2119" s="17">
        <f t="shared" ref="AL2119" si="5722">SUM(V2119:V2124)</f>
        <v>149920</v>
      </c>
      <c r="AM2119" s="17">
        <f t="shared" ref="AM2119" si="5723">AVERAGE(W2119:W2124)</f>
        <v>41.5</v>
      </c>
      <c r="AN2119" s="11">
        <f t="shared" ref="AN2119" si="5724">AVERAGE(I2119:I2124)</f>
        <v>0.51666666666666661</v>
      </c>
      <c r="AO2119" s="11">
        <f t="shared" ref="AO2119" si="5725">MAX(K2119:K2124)</f>
        <v>1.3</v>
      </c>
      <c r="AP2119" s="13" t="str">
        <f t="shared" ref="AP2119" ca="1" si="5726">INDIRECT(ADDRESS(MATCH(AO2119,K2119:K2124,0)+A2119-1,12))</f>
        <v>NNE</v>
      </c>
      <c r="AQ2119" s="13">
        <f t="shared" ref="AQ2119" ca="1" si="5727">INDIRECT(ADDRESS(MATCH(AO2119,K2119:K2124,0)+A2119-1,13))</f>
        <v>0.66666666666666663</v>
      </c>
      <c r="AR2119" s="11">
        <f t="shared" ref="AR2119" si="5728">MAX(N2119:N2124)</f>
        <v>2</v>
      </c>
      <c r="AS2119" s="13" t="str">
        <f t="shared" ref="AS2119" ca="1" si="5729">INDIRECT(ADDRESS(MATCH(AR2119,N2119:N2124,0)+A2119-1,15))</f>
        <v>NNE</v>
      </c>
      <c r="AT2119" s="13">
        <f t="shared" ref="AT2119" ca="1" si="5730">INDIRECT(ADDRESS(MATCH(AR2119,N2119:N2124,0)+A2119-1,16))</f>
        <v>0.66037037037037039</v>
      </c>
    </row>
    <row r="2120" spans="1:46">
      <c r="A2120" s="11">
        <v>2120</v>
      </c>
      <c r="B2120" s="57">
        <v>44941</v>
      </c>
      <c r="C2120" s="54">
        <v>0.67361111111111116</v>
      </c>
      <c r="D2120" s="53">
        <v>14.7</v>
      </c>
      <c r="E2120" s="53">
        <v>13.1</v>
      </c>
      <c r="F2120" s="53">
        <v>0</v>
      </c>
      <c r="G2120" s="53">
        <v>12.7</v>
      </c>
      <c r="H2120" s="53">
        <v>1.2999999999999999E-2</v>
      </c>
      <c r="I2120" s="53">
        <v>0.7</v>
      </c>
      <c r="J2120" s="53" t="s">
        <v>147</v>
      </c>
      <c r="K2120" s="53">
        <v>1.3</v>
      </c>
      <c r="L2120" s="53" t="s">
        <v>149</v>
      </c>
      <c r="M2120" s="54">
        <v>0.66667824074074078</v>
      </c>
      <c r="N2120" s="53">
        <v>1.5</v>
      </c>
      <c r="O2120" s="53" t="s">
        <v>147</v>
      </c>
      <c r="P2120" s="54">
        <v>0.6674768518518519</v>
      </c>
      <c r="Q2120" s="53">
        <v>0.8</v>
      </c>
      <c r="R2120" s="53" t="s">
        <v>147</v>
      </c>
      <c r="S2120" s="53">
        <v>0.4</v>
      </c>
      <c r="T2120" s="53">
        <v>82.6</v>
      </c>
      <c r="U2120" s="53">
        <v>63</v>
      </c>
      <c r="V2120" s="53">
        <v>32973</v>
      </c>
      <c r="W2120" s="53">
        <v>55</v>
      </c>
      <c r="X2120" s="53">
        <v>0.69299999999999995</v>
      </c>
      <c r="Y2120" s="53">
        <v>17.2</v>
      </c>
      <c r="Z2120" s="11">
        <f t="shared" ref="Z2120:Z2183" si="5731">H2120*3.6/(60)*10*10^3</f>
        <v>7.8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0.30098690141338813</v>
      </c>
      <c r="AC2120" s="63" t="s">
        <v>204</v>
      </c>
    </row>
    <row r="2121" spans="1:46">
      <c r="A2121" s="11">
        <v>2121</v>
      </c>
      <c r="B2121" s="57">
        <v>44941</v>
      </c>
      <c r="C2121" s="54">
        <v>0.68055555555555547</v>
      </c>
      <c r="D2121" s="53">
        <v>14.5</v>
      </c>
      <c r="E2121" s="53">
        <v>13.1</v>
      </c>
      <c r="F2121" s="53">
        <v>0</v>
      </c>
      <c r="G2121" s="53">
        <v>12.7</v>
      </c>
      <c r="H2121" s="53">
        <v>1.4999999999999999E-2</v>
      </c>
      <c r="I2121" s="53">
        <v>0.5</v>
      </c>
      <c r="J2121" s="53" t="s">
        <v>148</v>
      </c>
      <c r="K2121" s="53">
        <v>0.7</v>
      </c>
      <c r="L2121" s="53" t="s">
        <v>147</v>
      </c>
      <c r="M2121" s="54">
        <v>0.67362268518518509</v>
      </c>
      <c r="N2121" s="53">
        <v>1.3</v>
      </c>
      <c r="O2121" s="53" t="s">
        <v>152</v>
      </c>
      <c r="P2121" s="54">
        <v>0.67733796296296289</v>
      </c>
      <c r="Q2121" s="53">
        <v>0.6</v>
      </c>
      <c r="R2121" s="53" t="s">
        <v>148</v>
      </c>
      <c r="S2121" s="53">
        <v>0.3</v>
      </c>
      <c r="T2121" s="53">
        <v>82.4</v>
      </c>
      <c r="U2121" s="53">
        <v>38</v>
      </c>
      <c r="V2121" s="53">
        <v>35534</v>
      </c>
      <c r="W2121" s="53">
        <v>59</v>
      </c>
      <c r="X2121" s="53">
        <v>0.69299999999999995</v>
      </c>
      <c r="Y2121" s="53">
        <v>17.190000000000001</v>
      </c>
      <c r="Z2121" s="11">
        <f t="shared" si="5731"/>
        <v>9</v>
      </c>
      <c r="AA2121" s="11">
        <f t="shared" si="5732"/>
        <v>0</v>
      </c>
      <c r="AB2121" s="53">
        <f t="shared" si="5733"/>
        <v>0.30098690141338813</v>
      </c>
      <c r="AC2121" s="63" t="s">
        <v>204</v>
      </c>
    </row>
    <row r="2122" spans="1:46">
      <c r="A2122" s="11">
        <v>2122</v>
      </c>
      <c r="B2122" s="57">
        <v>44941</v>
      </c>
      <c r="C2122" s="54">
        <v>0.6875</v>
      </c>
      <c r="D2122" s="53">
        <v>14.3</v>
      </c>
      <c r="E2122" s="53">
        <v>13</v>
      </c>
      <c r="F2122" s="53">
        <v>0</v>
      </c>
      <c r="G2122" s="53">
        <v>12.7</v>
      </c>
      <c r="H2122" s="53">
        <v>7.0000000000000001E-3</v>
      </c>
      <c r="I2122" s="53">
        <v>0.3</v>
      </c>
      <c r="J2122" s="53" t="s">
        <v>152</v>
      </c>
      <c r="K2122" s="53">
        <v>0.5</v>
      </c>
      <c r="L2122" s="53" t="s">
        <v>152</v>
      </c>
      <c r="M2122" s="54">
        <v>0.68346064814814822</v>
      </c>
      <c r="N2122" s="53">
        <v>1.2</v>
      </c>
      <c r="O2122" s="53" t="s">
        <v>148</v>
      </c>
      <c r="P2122" s="54">
        <v>0.68089120370370371</v>
      </c>
      <c r="Q2122" s="53">
        <v>0</v>
      </c>
      <c r="R2122" s="53" t="s">
        <v>152</v>
      </c>
      <c r="S2122" s="53">
        <v>0.3</v>
      </c>
      <c r="T2122" s="53">
        <v>83.4</v>
      </c>
      <c r="U2122" s="53">
        <v>29</v>
      </c>
      <c r="V2122" s="53">
        <v>18445</v>
      </c>
      <c r="W2122" s="53">
        <v>31</v>
      </c>
      <c r="X2122" s="53">
        <v>0.69199999999999995</v>
      </c>
      <c r="Y2122" s="53">
        <v>17.190000000000001</v>
      </c>
      <c r="Z2122" s="11">
        <f t="shared" si="5731"/>
        <v>4.2</v>
      </c>
      <c r="AA2122" s="11">
        <f t="shared" si="5732"/>
        <v>0</v>
      </c>
      <c r="AB2122" s="53">
        <f t="shared" si="5733"/>
        <v>0.30036332114932196</v>
      </c>
      <c r="AC2122" s="63" t="s">
        <v>204</v>
      </c>
    </row>
    <row r="2123" spans="1:46">
      <c r="A2123" s="11">
        <v>2123</v>
      </c>
      <c r="B2123" s="57">
        <v>44941</v>
      </c>
      <c r="C2123" s="54">
        <v>0.69444444444444453</v>
      </c>
      <c r="D2123" s="53">
        <v>14</v>
      </c>
      <c r="E2123" s="53">
        <v>13</v>
      </c>
      <c r="F2123" s="53">
        <v>0</v>
      </c>
      <c r="G2123" s="53">
        <v>12.5</v>
      </c>
      <c r="H2123" s="53">
        <v>4.0000000000000001E-3</v>
      </c>
      <c r="I2123" s="53">
        <v>0</v>
      </c>
      <c r="J2123" s="53" t="s">
        <v>152</v>
      </c>
      <c r="K2123" s="53">
        <v>0.3</v>
      </c>
      <c r="L2123" s="53" t="s">
        <v>152</v>
      </c>
      <c r="M2123" s="54">
        <v>0.68751157407407415</v>
      </c>
      <c r="N2123" s="53">
        <v>0.2</v>
      </c>
      <c r="O2123" s="53" t="s">
        <v>154</v>
      </c>
      <c r="P2123" s="54">
        <v>0.69376157407407402</v>
      </c>
      <c r="Q2123" s="53">
        <v>0</v>
      </c>
      <c r="R2123" s="53" t="s">
        <v>158</v>
      </c>
      <c r="S2123" s="53">
        <v>0</v>
      </c>
      <c r="T2123" s="53">
        <v>85.7</v>
      </c>
      <c r="U2123" s="53">
        <v>9</v>
      </c>
      <c r="V2123" s="53">
        <v>10955</v>
      </c>
      <c r="W2123" s="53">
        <v>18</v>
      </c>
      <c r="X2123" s="53">
        <v>0.69099999999999995</v>
      </c>
      <c r="Y2123" s="53">
        <v>17.18</v>
      </c>
      <c r="Z2123" s="11">
        <f t="shared" si="5731"/>
        <v>2.4000000000000004</v>
      </c>
      <c r="AA2123" s="11">
        <f t="shared" si="5732"/>
        <v>0</v>
      </c>
      <c r="AB2123" s="53">
        <f t="shared" si="5733"/>
        <v>0.29974027332319053</v>
      </c>
      <c r="AC2123" s="63" t="s">
        <v>204</v>
      </c>
    </row>
    <row r="2124" spans="1:46">
      <c r="A2124" s="11">
        <v>2124</v>
      </c>
      <c r="B2124" s="57">
        <v>44941</v>
      </c>
      <c r="C2124" s="54">
        <v>0.70138888888888884</v>
      </c>
      <c r="D2124" s="53">
        <v>13.8</v>
      </c>
      <c r="E2124" s="53">
        <v>13</v>
      </c>
      <c r="F2124" s="53">
        <v>0</v>
      </c>
      <c r="G2124" s="53">
        <v>12.3</v>
      </c>
      <c r="H2124" s="53">
        <v>1E-3</v>
      </c>
      <c r="I2124" s="53">
        <v>0.3</v>
      </c>
      <c r="J2124" s="53" t="s">
        <v>149</v>
      </c>
      <c r="K2124" s="53">
        <v>0.3</v>
      </c>
      <c r="L2124" s="53" t="s">
        <v>162</v>
      </c>
      <c r="M2124" s="54">
        <v>0.70000000000000007</v>
      </c>
      <c r="N2124" s="53">
        <v>0.9</v>
      </c>
      <c r="O2124" s="53" t="s">
        <v>149</v>
      </c>
      <c r="P2124" s="54">
        <v>0.69756944444444446</v>
      </c>
      <c r="Q2124" s="53">
        <v>0</v>
      </c>
      <c r="R2124" s="53" t="s">
        <v>147</v>
      </c>
      <c r="S2124" s="53">
        <v>0.3</v>
      </c>
      <c r="T2124" s="53">
        <v>88</v>
      </c>
      <c r="U2124" s="53">
        <v>7</v>
      </c>
      <c r="V2124" s="53">
        <v>4398</v>
      </c>
      <c r="W2124" s="53">
        <v>7</v>
      </c>
      <c r="X2124" s="53">
        <v>0.69099999999999995</v>
      </c>
      <c r="Y2124" s="53">
        <v>17.190000000000001</v>
      </c>
      <c r="Z2124" s="11">
        <f t="shared" si="5731"/>
        <v>0.60000000000000009</v>
      </c>
      <c r="AA2124" s="11">
        <f t="shared" si="5732"/>
        <v>0</v>
      </c>
      <c r="AB2124" s="53">
        <f t="shared" si="5733"/>
        <v>0.29974027332319053</v>
      </c>
      <c r="AC2124" s="63" t="s">
        <v>204</v>
      </c>
    </row>
    <row r="2125" spans="1:46">
      <c r="A2125" s="11">
        <v>2125</v>
      </c>
      <c r="B2125" s="57">
        <v>44941</v>
      </c>
      <c r="C2125" s="54">
        <v>0.70833333333333337</v>
      </c>
      <c r="D2125" s="53">
        <v>13.6</v>
      </c>
      <c r="E2125" s="53">
        <v>12.9</v>
      </c>
      <c r="F2125" s="53">
        <v>0</v>
      </c>
      <c r="G2125" s="53">
        <v>12.2</v>
      </c>
      <c r="H2125" s="53">
        <v>1E-3</v>
      </c>
      <c r="I2125" s="53">
        <v>0.5</v>
      </c>
      <c r="J2125" s="53" t="s">
        <v>152</v>
      </c>
      <c r="K2125" s="53">
        <v>0.5</v>
      </c>
      <c r="L2125" s="53" t="s">
        <v>152</v>
      </c>
      <c r="M2125" s="54">
        <v>0.70833333333333337</v>
      </c>
      <c r="N2125" s="53">
        <v>1.2</v>
      </c>
      <c r="O2125" s="53" t="s">
        <v>159</v>
      </c>
      <c r="P2125" s="54">
        <v>0.70732638888888888</v>
      </c>
      <c r="Q2125" s="53">
        <v>1.1000000000000001</v>
      </c>
      <c r="R2125" s="53" t="s">
        <v>153</v>
      </c>
      <c r="S2125" s="53">
        <v>0.3</v>
      </c>
      <c r="T2125" s="53">
        <v>89.5</v>
      </c>
      <c r="U2125" s="53">
        <v>5</v>
      </c>
      <c r="V2125" s="53">
        <v>3891</v>
      </c>
      <c r="W2125" s="53">
        <v>6</v>
      </c>
      <c r="X2125" s="53">
        <v>0.69099999999999995</v>
      </c>
      <c r="Y2125" s="53">
        <v>17.170000000000002</v>
      </c>
      <c r="Z2125" s="11">
        <f t="shared" si="5731"/>
        <v>0.60000000000000009</v>
      </c>
      <c r="AA2125" s="11">
        <f t="shared" si="5732"/>
        <v>0</v>
      </c>
      <c r="AB2125" s="53">
        <f t="shared" si="5733"/>
        <v>0.29974027332319053</v>
      </c>
      <c r="AC2125" s="63" t="s">
        <v>204</v>
      </c>
      <c r="AE2125" s="11">
        <f t="shared" ref="AE2125" si="5734">SUM(F2125:F2130)</f>
        <v>0</v>
      </c>
      <c r="AF2125" s="11">
        <f t="shared" ref="AF2125" si="5735">AVERAGE(AB2125:AB2130)</f>
        <v>0.2980819187703363</v>
      </c>
      <c r="AG2125" s="11">
        <f t="shared" ref="AG2125" si="5736">AVERAGE(G2125:G2130)</f>
        <v>11.966666666666667</v>
      </c>
      <c r="AH2125" s="11" t="e">
        <f t="shared" ref="AH2125" si="5737">AVERAGE(AC2125:AC2130)</f>
        <v>#DIV/0!</v>
      </c>
      <c r="AI2125" s="11">
        <f t="shared" ref="AI2125" si="5738">AVERAGE(T2125:T2130)</f>
        <v>91.100000000000009</v>
      </c>
      <c r="AJ2125" s="11">
        <f t="shared" ref="AJ2125" si="5739">SUMIF(H2125:H2130,"&gt;0",H2125:H2130)</f>
        <v>1E-3</v>
      </c>
      <c r="AK2125" s="17">
        <f t="shared" ref="AK2125" si="5740">SUM(AA2125:AA2130)/60</f>
        <v>0</v>
      </c>
      <c r="AL2125" s="17">
        <f t="shared" ref="AL2125" si="5741">SUM(V2125:V2130)</f>
        <v>6601</v>
      </c>
      <c r="AM2125" s="17">
        <f t="shared" ref="AM2125" si="5742">AVERAGE(W2125:W2130)</f>
        <v>1.6666666666666667</v>
      </c>
      <c r="AN2125" s="11">
        <f t="shared" ref="AN2125" si="5743">AVERAGE(I2125:I2130)</f>
        <v>0.46666666666666662</v>
      </c>
      <c r="AO2125" s="11">
        <f t="shared" ref="AO2125" si="5744">MAX(K2125:K2130)</f>
        <v>1</v>
      </c>
      <c r="AP2125" s="13" t="str">
        <f t="shared" ref="AP2125" ca="1" si="5745">INDIRECT(ADDRESS(MATCH(AO2125,K2125:K2130,0)+A2125-1,12))</f>
        <v>SW</v>
      </c>
      <c r="AQ2125" s="13">
        <f t="shared" ref="AQ2125" ca="1" si="5746">INDIRECT(ADDRESS(MATCH(AO2125,K2125:K2130,0)+A2125-1,13))</f>
        <v>0.71402777777777782</v>
      </c>
      <c r="AR2125" s="11">
        <f t="shared" ref="AR2125" si="5747">MAX(N2125:N2130)</f>
        <v>1.3</v>
      </c>
      <c r="AS2125" s="13" t="str">
        <f t="shared" ref="AS2125" ca="1" si="5748">INDIRECT(ADDRESS(MATCH(AR2125,N2125:N2130,0)+A2125-1,15))</f>
        <v>WSW</v>
      </c>
      <c r="AT2125" s="13">
        <f t="shared" ref="AT2125" ca="1" si="5749">INDIRECT(ADDRESS(MATCH(AR2125,N2125:N2130,0)+A2125-1,16))</f>
        <v>0.71201388888888895</v>
      </c>
    </row>
    <row r="2126" spans="1:46">
      <c r="A2126" s="11">
        <v>2126</v>
      </c>
      <c r="B2126" s="57">
        <v>44941</v>
      </c>
      <c r="C2126" s="54">
        <v>0.71527777777777779</v>
      </c>
      <c r="D2126" s="53">
        <v>13.4</v>
      </c>
      <c r="E2126" s="53">
        <v>12.9</v>
      </c>
      <c r="F2126" s="53">
        <v>0</v>
      </c>
      <c r="G2126" s="53">
        <v>12</v>
      </c>
      <c r="H2126" s="53">
        <v>0</v>
      </c>
      <c r="I2126" s="53">
        <v>0.9</v>
      </c>
      <c r="J2126" s="53" t="s">
        <v>160</v>
      </c>
      <c r="K2126" s="53">
        <v>1</v>
      </c>
      <c r="L2126" s="53" t="s">
        <v>160</v>
      </c>
      <c r="M2126" s="54">
        <v>0.71402777777777782</v>
      </c>
      <c r="N2126" s="53">
        <v>1.3</v>
      </c>
      <c r="O2126" s="53" t="s">
        <v>161</v>
      </c>
      <c r="P2126" s="54">
        <v>0.71201388888888895</v>
      </c>
      <c r="Q2126" s="53">
        <v>0.3</v>
      </c>
      <c r="R2126" s="53" t="s">
        <v>161</v>
      </c>
      <c r="S2126" s="53">
        <v>0.2</v>
      </c>
      <c r="T2126" s="53">
        <v>90.7</v>
      </c>
      <c r="U2126" s="53">
        <v>1</v>
      </c>
      <c r="V2126" s="53">
        <v>1775</v>
      </c>
      <c r="W2126" s="53">
        <v>3</v>
      </c>
      <c r="X2126" s="53">
        <v>0.68899999999999995</v>
      </c>
      <c r="Y2126" s="53">
        <v>17.18</v>
      </c>
      <c r="Z2126" s="11">
        <f t="shared" si="5731"/>
        <v>0</v>
      </c>
      <c r="AA2126" s="11">
        <f t="shared" si="5732"/>
        <v>0</v>
      </c>
      <c r="AB2126" s="53">
        <f t="shared" si="5733"/>
        <v>0.29849577500324387</v>
      </c>
      <c r="AC2126" s="63" t="s">
        <v>204</v>
      </c>
    </row>
    <row r="2127" spans="1:46">
      <c r="A2127" s="11">
        <v>2127</v>
      </c>
      <c r="B2127" s="57">
        <v>44941</v>
      </c>
      <c r="C2127" s="54">
        <v>0.72222222222222221</v>
      </c>
      <c r="D2127" s="53">
        <v>13.1</v>
      </c>
      <c r="E2127" s="53">
        <v>12.9</v>
      </c>
      <c r="F2127" s="53">
        <v>0</v>
      </c>
      <c r="G2127" s="53">
        <v>12</v>
      </c>
      <c r="H2127" s="53">
        <v>0</v>
      </c>
      <c r="I2127" s="53">
        <v>0.2</v>
      </c>
      <c r="J2127" s="53" t="s">
        <v>155</v>
      </c>
      <c r="K2127" s="53">
        <v>0.9</v>
      </c>
      <c r="L2127" s="53" t="s">
        <v>160</v>
      </c>
      <c r="M2127" s="54">
        <v>0.71528935185185183</v>
      </c>
      <c r="N2127" s="53">
        <v>0.8</v>
      </c>
      <c r="O2127" s="53" t="s">
        <v>147</v>
      </c>
      <c r="P2127" s="54">
        <v>0.72155092592592596</v>
      </c>
      <c r="Q2127" s="53">
        <v>0.7</v>
      </c>
      <c r="R2127" s="53" t="s">
        <v>147</v>
      </c>
      <c r="S2127" s="53">
        <v>0.3</v>
      </c>
      <c r="T2127" s="53">
        <v>90.6</v>
      </c>
      <c r="U2127" s="53">
        <v>1</v>
      </c>
      <c r="V2127" s="53">
        <v>584</v>
      </c>
      <c r="W2127" s="53">
        <v>1</v>
      </c>
      <c r="X2127" s="53">
        <v>0.68799999999999994</v>
      </c>
      <c r="Y2127" s="53">
        <v>17.18</v>
      </c>
      <c r="Z2127" s="11">
        <f t="shared" si="5731"/>
        <v>0</v>
      </c>
      <c r="AA2127" s="11">
        <f t="shared" si="5732"/>
        <v>0</v>
      </c>
      <c r="AB2127" s="53">
        <f t="shared" si="5733"/>
        <v>0.29787432474694564</v>
      </c>
      <c r="AC2127" s="63" t="s">
        <v>204</v>
      </c>
    </row>
    <row r="2128" spans="1:46">
      <c r="A2128" s="11">
        <v>2128</v>
      </c>
      <c r="B2128" s="57">
        <v>44941</v>
      </c>
      <c r="C2128" s="54">
        <v>0.72916666666666663</v>
      </c>
      <c r="D2128" s="53">
        <v>13</v>
      </c>
      <c r="E2128" s="53">
        <v>12.9</v>
      </c>
      <c r="F2128" s="53">
        <v>0</v>
      </c>
      <c r="G2128" s="53">
        <v>12</v>
      </c>
      <c r="H2128" s="53">
        <v>0</v>
      </c>
      <c r="I2128" s="53">
        <v>0.2</v>
      </c>
      <c r="J2128" s="53" t="s">
        <v>148</v>
      </c>
      <c r="K2128" s="53">
        <v>0.3</v>
      </c>
      <c r="L2128" s="53" t="s">
        <v>149</v>
      </c>
      <c r="M2128" s="54">
        <v>0.72442129629629637</v>
      </c>
      <c r="N2128" s="53">
        <v>0.8</v>
      </c>
      <c r="O2128" s="53" t="s">
        <v>147</v>
      </c>
      <c r="P2128" s="54">
        <v>0.72223379629629625</v>
      </c>
      <c r="Q2128" s="53">
        <v>0.1</v>
      </c>
      <c r="R2128" s="53" t="s">
        <v>148</v>
      </c>
      <c r="S2128" s="53">
        <v>0.2</v>
      </c>
      <c r="T2128" s="53">
        <v>90.2</v>
      </c>
      <c r="U2128" s="53">
        <v>0</v>
      </c>
      <c r="V2128" s="53">
        <v>196</v>
      </c>
      <c r="W2128" s="53">
        <v>0</v>
      </c>
      <c r="X2128" s="53">
        <v>0.68799999999999994</v>
      </c>
      <c r="Y2128" s="53">
        <v>17.170000000000002</v>
      </c>
      <c r="Z2128" s="11">
        <f t="shared" si="5731"/>
        <v>0</v>
      </c>
      <c r="AA2128" s="11">
        <f t="shared" si="5732"/>
        <v>0</v>
      </c>
      <c r="AB2128" s="53">
        <f t="shared" si="5733"/>
        <v>0.29787432474694564</v>
      </c>
      <c r="AC2128" s="63" t="s">
        <v>204</v>
      </c>
    </row>
    <row r="2129" spans="1:46">
      <c r="A2129" s="11">
        <v>2129</v>
      </c>
      <c r="B2129" s="57">
        <v>44941</v>
      </c>
      <c r="C2129" s="54">
        <v>0.73611111111111116</v>
      </c>
      <c r="D2129" s="53">
        <v>12.8</v>
      </c>
      <c r="E2129" s="53">
        <v>12.9</v>
      </c>
      <c r="F2129" s="53">
        <v>0</v>
      </c>
      <c r="G2129" s="53">
        <v>11.8</v>
      </c>
      <c r="H2129" s="53">
        <v>0</v>
      </c>
      <c r="I2129" s="53">
        <v>0.6</v>
      </c>
      <c r="J2129" s="53" t="s">
        <v>150</v>
      </c>
      <c r="K2129" s="53">
        <v>0.6</v>
      </c>
      <c r="L2129" s="53" t="s">
        <v>150</v>
      </c>
      <c r="M2129" s="54">
        <v>0.73611111111111116</v>
      </c>
      <c r="N2129" s="53">
        <v>1.2</v>
      </c>
      <c r="O2129" s="53" t="s">
        <v>150</v>
      </c>
      <c r="P2129" s="54">
        <v>0.73253472222222227</v>
      </c>
      <c r="Q2129" s="53">
        <v>0.7</v>
      </c>
      <c r="R2129" s="53" t="s">
        <v>151</v>
      </c>
      <c r="S2129" s="53">
        <v>0.3</v>
      </c>
      <c r="T2129" s="53">
        <v>92.9</v>
      </c>
      <c r="U2129" s="53">
        <v>0</v>
      </c>
      <c r="V2129" s="53">
        <v>81</v>
      </c>
      <c r="W2129" s="53">
        <v>0</v>
      </c>
      <c r="X2129" s="53">
        <v>0.68700000000000006</v>
      </c>
      <c r="Y2129" s="53">
        <v>17.149999999999999</v>
      </c>
      <c r="Z2129" s="11">
        <f t="shared" si="5731"/>
        <v>0</v>
      </c>
      <c r="AA2129" s="11">
        <f t="shared" si="5732"/>
        <v>0</v>
      </c>
      <c r="AB2129" s="53">
        <f t="shared" si="5733"/>
        <v>0.29725340740084605</v>
      </c>
      <c r="AC2129" s="63" t="s">
        <v>204</v>
      </c>
    </row>
    <row r="2130" spans="1:46">
      <c r="A2130" s="11">
        <v>2130</v>
      </c>
      <c r="B2130" s="57">
        <v>44941</v>
      </c>
      <c r="C2130" s="54">
        <v>0.74305555555555547</v>
      </c>
      <c r="D2130" s="53">
        <v>12.6</v>
      </c>
      <c r="E2130" s="53">
        <v>12.9</v>
      </c>
      <c r="F2130" s="53">
        <v>0</v>
      </c>
      <c r="G2130" s="53">
        <v>11.8</v>
      </c>
      <c r="H2130" s="53">
        <v>0</v>
      </c>
      <c r="I2130" s="53">
        <v>0.4</v>
      </c>
      <c r="J2130" s="53" t="s">
        <v>159</v>
      </c>
      <c r="K2130" s="53">
        <v>0.7</v>
      </c>
      <c r="L2130" s="53" t="s">
        <v>151</v>
      </c>
      <c r="M2130" s="54">
        <v>0.73715277777777777</v>
      </c>
      <c r="N2130" s="53">
        <v>0.8</v>
      </c>
      <c r="O2130" s="53" t="s">
        <v>151</v>
      </c>
      <c r="P2130" s="54">
        <v>0.73612268518518509</v>
      </c>
      <c r="Q2130" s="53">
        <v>0.4</v>
      </c>
      <c r="R2130" s="53" t="s">
        <v>151</v>
      </c>
      <c r="S2130" s="53">
        <v>0.1</v>
      </c>
      <c r="T2130" s="53">
        <v>92.7</v>
      </c>
      <c r="U2130" s="53">
        <v>0</v>
      </c>
      <c r="V2130" s="53">
        <v>74</v>
      </c>
      <c r="W2130" s="53">
        <v>0</v>
      </c>
      <c r="X2130" s="53">
        <v>0.68700000000000006</v>
      </c>
      <c r="Y2130" s="53">
        <v>17.170000000000002</v>
      </c>
      <c r="Z2130" s="11">
        <f t="shared" si="5731"/>
        <v>0</v>
      </c>
      <c r="AA2130" s="11">
        <f t="shared" si="5732"/>
        <v>0</v>
      </c>
      <c r="AB2130" s="53">
        <f t="shared" si="5733"/>
        <v>0.29725340740084605</v>
      </c>
      <c r="AC2130" s="63" t="s">
        <v>204</v>
      </c>
    </row>
    <row r="2131" spans="1:46">
      <c r="A2131" s="11">
        <v>2131</v>
      </c>
      <c r="B2131" s="57">
        <v>44941</v>
      </c>
      <c r="C2131" s="54">
        <v>0.75</v>
      </c>
      <c r="D2131" s="53">
        <v>12.5</v>
      </c>
      <c r="E2131" s="53">
        <v>12.9</v>
      </c>
      <c r="F2131" s="53">
        <v>0</v>
      </c>
      <c r="G2131" s="53">
        <v>11.8</v>
      </c>
      <c r="H2131" s="53">
        <v>0</v>
      </c>
      <c r="I2131" s="53">
        <v>0.8</v>
      </c>
      <c r="J2131" s="53" t="s">
        <v>151</v>
      </c>
      <c r="K2131" s="53">
        <v>0.8</v>
      </c>
      <c r="L2131" s="53" t="s">
        <v>151</v>
      </c>
      <c r="M2131" s="54">
        <v>0.75</v>
      </c>
      <c r="N2131" s="53">
        <v>1.2</v>
      </c>
      <c r="O2131" s="53" t="s">
        <v>151</v>
      </c>
      <c r="P2131" s="54">
        <v>0.74840277777777775</v>
      </c>
      <c r="Q2131" s="53">
        <v>0.6</v>
      </c>
      <c r="R2131" s="53" t="s">
        <v>151</v>
      </c>
      <c r="S2131" s="53">
        <v>0.2</v>
      </c>
      <c r="T2131" s="53">
        <v>93</v>
      </c>
      <c r="U2131" s="53">
        <v>0</v>
      </c>
      <c r="V2131" s="53">
        <v>81</v>
      </c>
      <c r="W2131" s="53">
        <v>0</v>
      </c>
      <c r="X2131" s="53">
        <v>0.68700000000000006</v>
      </c>
      <c r="Y2131" s="53">
        <v>17.18</v>
      </c>
      <c r="Z2131" s="11">
        <f t="shared" si="5731"/>
        <v>0</v>
      </c>
      <c r="AA2131" s="11">
        <f t="shared" si="5732"/>
        <v>0</v>
      </c>
      <c r="AB2131" s="53">
        <f t="shared" si="5733"/>
        <v>0.29725340740084605</v>
      </c>
      <c r="AC2131" s="63" t="s">
        <v>204</v>
      </c>
      <c r="AE2131" s="11">
        <f t="shared" ref="AE2131" si="5750">SUM(F2131:F2136)</f>
        <v>0</v>
      </c>
      <c r="AF2131" s="11">
        <f t="shared" ref="AF2131" si="5751">AVERAGE(AB2131:AB2136)</f>
        <v>0.29632345405343119</v>
      </c>
      <c r="AG2131" s="11">
        <f t="shared" ref="AG2131" si="5752">AVERAGE(G2131:G2136)</f>
        <v>11.833333333333334</v>
      </c>
      <c r="AH2131" s="11" t="e">
        <f t="shared" ref="AH2131" si="5753">AVERAGE(AC2131:AC2136)</f>
        <v>#DIV/0!</v>
      </c>
      <c r="AI2131" s="11">
        <f t="shared" ref="AI2131" si="5754">AVERAGE(T2131:T2136)</f>
        <v>91.483333333333334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448</v>
      </c>
      <c r="AM2131" s="17">
        <f t="shared" ref="AM2131" si="5758">AVERAGE(W2131:W2136)</f>
        <v>0</v>
      </c>
      <c r="AN2131" s="11">
        <f t="shared" ref="AN2131" si="5759">AVERAGE(I2131:I2136)</f>
        <v>1.05</v>
      </c>
      <c r="AO2131" s="11">
        <f t="shared" ref="AO2131" si="5760">MAX(K2131:K2136)</f>
        <v>1.7</v>
      </c>
      <c r="AP2131" s="13" t="str">
        <f t="shared" ref="AP2131" ca="1" si="5761">INDIRECT(ADDRESS(MATCH(AO2131,K2131:K2136,0)+A2131-1,12))</f>
        <v>S</v>
      </c>
      <c r="AQ2131" s="13">
        <f t="shared" ref="AQ2131" ca="1" si="5762">INDIRECT(ADDRESS(MATCH(AO2131,K2131:K2136,0)+A2131-1,13))</f>
        <v>0.78472222222222221</v>
      </c>
      <c r="AR2131" s="11">
        <f t="shared" ref="AR2131" si="5763">MAX(N2131:N2136)</f>
        <v>2.7</v>
      </c>
      <c r="AS2131" s="13" t="str">
        <f t="shared" ref="AS2131" ca="1" si="5764">INDIRECT(ADDRESS(MATCH(AR2131,N2131:N2136,0)+A2131-1,15))</f>
        <v>S</v>
      </c>
      <c r="AT2131" s="13">
        <f t="shared" ref="AT2131" ca="1" si="5765">INDIRECT(ADDRESS(MATCH(AR2131,N2131:N2136,0)+A2131-1,16))</f>
        <v>0.78385416666666663</v>
      </c>
    </row>
    <row r="2132" spans="1:46">
      <c r="A2132" s="11">
        <v>2132</v>
      </c>
      <c r="B2132" s="57">
        <v>44941</v>
      </c>
      <c r="C2132" s="54">
        <v>0.75694444444444453</v>
      </c>
      <c r="D2132" s="53">
        <v>12.4</v>
      </c>
      <c r="E2132" s="53">
        <v>12.9</v>
      </c>
      <c r="F2132" s="53">
        <v>0</v>
      </c>
      <c r="G2132" s="53">
        <v>11.8</v>
      </c>
      <c r="H2132" s="53">
        <v>0</v>
      </c>
      <c r="I2132" s="53">
        <v>0.4</v>
      </c>
      <c r="J2132" s="53" t="s">
        <v>159</v>
      </c>
      <c r="K2132" s="53">
        <v>0.8</v>
      </c>
      <c r="L2132" s="53" t="s">
        <v>151</v>
      </c>
      <c r="M2132" s="54">
        <v>0.75042824074074066</v>
      </c>
      <c r="N2132" s="53">
        <v>1</v>
      </c>
      <c r="O2132" s="53" t="s">
        <v>151</v>
      </c>
      <c r="P2132" s="54">
        <v>0.75038194444444439</v>
      </c>
      <c r="Q2132" s="53">
        <v>0.5</v>
      </c>
      <c r="R2132" s="53" t="s">
        <v>159</v>
      </c>
      <c r="S2132" s="53">
        <v>0.2</v>
      </c>
      <c r="T2132" s="53">
        <v>92.1</v>
      </c>
      <c r="U2132" s="53">
        <v>1</v>
      </c>
      <c r="V2132" s="53">
        <v>67</v>
      </c>
      <c r="W2132" s="53">
        <v>0</v>
      </c>
      <c r="X2132" s="53">
        <v>0.68700000000000006</v>
      </c>
      <c r="Y2132" s="53">
        <v>17.149999999999999</v>
      </c>
      <c r="Z2132" s="11">
        <f t="shared" si="5731"/>
        <v>0</v>
      </c>
      <c r="AA2132" s="11">
        <f t="shared" si="5732"/>
        <v>0</v>
      </c>
      <c r="AB2132" s="53">
        <f t="shared" si="5733"/>
        <v>0.29725340740084605</v>
      </c>
      <c r="AC2132" s="63" t="s">
        <v>204</v>
      </c>
    </row>
    <row r="2133" spans="1:46">
      <c r="A2133" s="11">
        <v>2133</v>
      </c>
      <c r="B2133" s="57">
        <v>44941</v>
      </c>
      <c r="C2133" s="54">
        <v>0.76388888888888884</v>
      </c>
      <c r="D2133" s="53">
        <v>12.3</v>
      </c>
      <c r="E2133" s="53">
        <v>12.9</v>
      </c>
      <c r="F2133" s="53">
        <v>0</v>
      </c>
      <c r="G2133" s="53">
        <v>11.8</v>
      </c>
      <c r="H2133" s="53">
        <v>0</v>
      </c>
      <c r="I2133" s="53">
        <v>0.8</v>
      </c>
      <c r="J2133" s="53" t="s">
        <v>153</v>
      </c>
      <c r="K2133" s="53">
        <v>0.8</v>
      </c>
      <c r="L2133" s="53" t="s">
        <v>153</v>
      </c>
      <c r="M2133" s="54">
        <v>0.76388888888888884</v>
      </c>
      <c r="N2133" s="53">
        <v>1.8</v>
      </c>
      <c r="O2133" s="53" t="s">
        <v>153</v>
      </c>
      <c r="P2133" s="54">
        <v>0.76177083333333329</v>
      </c>
      <c r="Q2133" s="53">
        <v>0.7</v>
      </c>
      <c r="R2133" s="53" t="s">
        <v>153</v>
      </c>
      <c r="S2133" s="53">
        <v>0.5</v>
      </c>
      <c r="T2133" s="53">
        <v>92.3</v>
      </c>
      <c r="U2133" s="53">
        <v>0</v>
      </c>
      <c r="V2133" s="53">
        <v>79</v>
      </c>
      <c r="W2133" s="53">
        <v>0</v>
      </c>
      <c r="X2133" s="53">
        <v>0.68600000000000005</v>
      </c>
      <c r="Y2133" s="53">
        <v>17.16</v>
      </c>
      <c r="Z2133" s="11">
        <f t="shared" si="5731"/>
        <v>0</v>
      </c>
      <c r="AA2133" s="11">
        <f t="shared" si="5732"/>
        <v>0</v>
      </c>
      <c r="AB2133" s="53">
        <f t="shared" si="5733"/>
        <v>0.29663302330575048</v>
      </c>
      <c r="AC2133" s="63" t="s">
        <v>204</v>
      </c>
    </row>
    <row r="2134" spans="1:46">
      <c r="A2134" s="11">
        <v>2134</v>
      </c>
      <c r="B2134" s="57">
        <v>44941</v>
      </c>
      <c r="C2134" s="54">
        <v>0.77083333333333337</v>
      </c>
      <c r="D2134" s="53">
        <v>12.1</v>
      </c>
      <c r="E2134" s="53">
        <v>12.9</v>
      </c>
      <c r="F2134" s="53">
        <v>0</v>
      </c>
      <c r="G2134" s="53">
        <v>11.8</v>
      </c>
      <c r="H2134" s="53">
        <v>0</v>
      </c>
      <c r="I2134" s="53">
        <v>1.2</v>
      </c>
      <c r="J2134" s="53" t="s">
        <v>156</v>
      </c>
      <c r="K2134" s="53">
        <v>1.2</v>
      </c>
      <c r="L2134" s="53" t="s">
        <v>153</v>
      </c>
      <c r="M2134" s="54">
        <v>0.7684375</v>
      </c>
      <c r="N2134" s="53">
        <v>1.8</v>
      </c>
      <c r="O2134" s="53" t="s">
        <v>153</v>
      </c>
      <c r="P2134" s="54">
        <v>0.76771990740740748</v>
      </c>
      <c r="Q2134" s="53">
        <v>1</v>
      </c>
      <c r="R2134" s="53" t="s">
        <v>153</v>
      </c>
      <c r="S2134" s="53">
        <v>0.2</v>
      </c>
      <c r="T2134" s="53">
        <v>92.5</v>
      </c>
      <c r="U2134" s="53">
        <v>0</v>
      </c>
      <c r="V2134" s="53">
        <v>72</v>
      </c>
      <c r="W2134" s="53">
        <v>0</v>
      </c>
      <c r="X2134" s="53">
        <v>0.68500000000000005</v>
      </c>
      <c r="Y2134" s="53">
        <v>17.170000000000002</v>
      </c>
      <c r="Z2134" s="11">
        <f t="shared" si="5731"/>
        <v>0</v>
      </c>
      <c r="AA2134" s="11">
        <f t="shared" si="5732"/>
        <v>0</v>
      </c>
      <c r="AB2134" s="53">
        <f t="shared" si="5733"/>
        <v>0.29601317288881024</v>
      </c>
      <c r="AC2134" s="63" t="s">
        <v>204</v>
      </c>
    </row>
    <row r="2135" spans="1:46">
      <c r="A2135" s="11">
        <v>2135</v>
      </c>
      <c r="B2135" s="57">
        <v>44941</v>
      </c>
      <c r="C2135" s="54">
        <v>0.77777777777777779</v>
      </c>
      <c r="D2135" s="53">
        <v>12.1</v>
      </c>
      <c r="E2135" s="53">
        <v>12.9</v>
      </c>
      <c r="F2135" s="53">
        <v>0</v>
      </c>
      <c r="G2135" s="53">
        <v>11.9</v>
      </c>
      <c r="H2135" s="53">
        <v>0</v>
      </c>
      <c r="I2135" s="53">
        <v>1.4</v>
      </c>
      <c r="J2135" s="53" t="s">
        <v>153</v>
      </c>
      <c r="K2135" s="53">
        <v>1.4</v>
      </c>
      <c r="L2135" s="53" t="s">
        <v>156</v>
      </c>
      <c r="M2135" s="54">
        <v>0.77752314814814805</v>
      </c>
      <c r="N2135" s="53">
        <v>2.5</v>
      </c>
      <c r="O2135" s="53" t="s">
        <v>156</v>
      </c>
      <c r="P2135" s="54">
        <v>0.77675925925925926</v>
      </c>
      <c r="Q2135" s="53">
        <v>1.4</v>
      </c>
      <c r="R2135" s="53" t="s">
        <v>156</v>
      </c>
      <c r="S2135" s="53">
        <v>0.4</v>
      </c>
      <c r="T2135" s="53">
        <v>90.3</v>
      </c>
      <c r="U2135" s="53">
        <v>0</v>
      </c>
      <c r="V2135" s="53">
        <v>76</v>
      </c>
      <c r="W2135" s="53">
        <v>0</v>
      </c>
      <c r="X2135" s="53">
        <v>0.68400000000000005</v>
      </c>
      <c r="Y2135" s="53">
        <v>17.16</v>
      </c>
      <c r="Z2135" s="11">
        <f t="shared" si="5731"/>
        <v>0</v>
      </c>
      <c r="AA2135" s="11">
        <f t="shared" si="5732"/>
        <v>0</v>
      </c>
      <c r="AB2135" s="53">
        <f t="shared" si="5733"/>
        <v>0.29539385666216722</v>
      </c>
      <c r="AC2135" s="63" t="s">
        <v>204</v>
      </c>
    </row>
    <row r="2136" spans="1:46">
      <c r="A2136" s="11">
        <v>2136</v>
      </c>
      <c r="B2136" s="57">
        <v>44941</v>
      </c>
      <c r="C2136" s="54">
        <v>0.78472222222222221</v>
      </c>
      <c r="D2136" s="53">
        <v>12.1</v>
      </c>
      <c r="E2136" s="53">
        <v>12.9</v>
      </c>
      <c r="F2136" s="53">
        <v>0</v>
      </c>
      <c r="G2136" s="53">
        <v>11.9</v>
      </c>
      <c r="H2136" s="53">
        <v>0</v>
      </c>
      <c r="I2136" s="53">
        <v>1.7</v>
      </c>
      <c r="J2136" s="53" t="s">
        <v>153</v>
      </c>
      <c r="K2136" s="53">
        <v>1.7</v>
      </c>
      <c r="L2136" s="53" t="s">
        <v>153</v>
      </c>
      <c r="M2136" s="54">
        <v>0.78472222222222221</v>
      </c>
      <c r="N2136" s="53">
        <v>2.7</v>
      </c>
      <c r="O2136" s="53" t="s">
        <v>153</v>
      </c>
      <c r="P2136" s="54">
        <v>0.78385416666666663</v>
      </c>
      <c r="Q2136" s="53">
        <v>1.7</v>
      </c>
      <c r="R2136" s="53" t="s">
        <v>153</v>
      </c>
      <c r="S2136" s="53">
        <v>0.4</v>
      </c>
      <c r="T2136" s="53">
        <v>88.7</v>
      </c>
      <c r="U2136" s="53">
        <v>0</v>
      </c>
      <c r="V2136" s="53">
        <v>73</v>
      </c>
      <c r="W2136" s="53">
        <v>0</v>
      </c>
      <c r="X2136" s="53">
        <v>0.68400000000000005</v>
      </c>
      <c r="Y2136" s="53">
        <v>17.18</v>
      </c>
      <c r="Z2136" s="11">
        <f t="shared" si="5731"/>
        <v>0</v>
      </c>
      <c r="AA2136" s="11">
        <f t="shared" si="5732"/>
        <v>0</v>
      </c>
      <c r="AB2136" s="53">
        <f t="shared" si="5733"/>
        <v>0.29539385666216722</v>
      </c>
      <c r="AC2136" s="63" t="s">
        <v>204</v>
      </c>
    </row>
    <row r="2137" spans="1:46">
      <c r="A2137" s="11">
        <v>2137</v>
      </c>
      <c r="B2137" s="57">
        <v>44941</v>
      </c>
      <c r="C2137" s="54">
        <v>0.79166666666666663</v>
      </c>
      <c r="D2137" s="53">
        <v>12</v>
      </c>
      <c r="E2137" s="53">
        <v>12.9</v>
      </c>
      <c r="F2137" s="53">
        <v>0</v>
      </c>
      <c r="G2137" s="53">
        <v>12.1</v>
      </c>
      <c r="H2137" s="53">
        <v>0</v>
      </c>
      <c r="I2137" s="53">
        <v>1.9</v>
      </c>
      <c r="J2137" s="53" t="s">
        <v>159</v>
      </c>
      <c r="K2137" s="53">
        <v>1.9</v>
      </c>
      <c r="L2137" s="53" t="s">
        <v>159</v>
      </c>
      <c r="M2137" s="54">
        <v>0.79128472222222224</v>
      </c>
      <c r="N2137" s="53">
        <v>2.8</v>
      </c>
      <c r="O2137" s="53" t="s">
        <v>151</v>
      </c>
      <c r="P2137" s="54">
        <v>0.79053240740740749</v>
      </c>
      <c r="Q2137" s="53">
        <v>2</v>
      </c>
      <c r="R2137" s="53" t="s">
        <v>159</v>
      </c>
      <c r="S2137" s="53">
        <v>0.4</v>
      </c>
      <c r="T2137" s="53">
        <v>86.3</v>
      </c>
      <c r="U2137" s="53">
        <v>0</v>
      </c>
      <c r="V2137" s="53">
        <v>86</v>
      </c>
      <c r="W2137" s="53">
        <v>0</v>
      </c>
      <c r="X2137" s="53">
        <v>0.68400000000000005</v>
      </c>
      <c r="Y2137" s="53">
        <v>17.190000000000001</v>
      </c>
      <c r="Z2137" s="11">
        <f t="shared" si="5731"/>
        <v>0</v>
      </c>
      <c r="AA2137" s="11">
        <f t="shared" si="5732"/>
        <v>0</v>
      </c>
      <c r="AB2137" s="53">
        <f t="shared" si="5733"/>
        <v>0.29539385666216722</v>
      </c>
      <c r="AC2137" s="63" t="s">
        <v>204</v>
      </c>
      <c r="AE2137" s="11">
        <f t="shared" ref="AE2137" si="5766">SUM(F2137:F2142)</f>
        <v>0</v>
      </c>
      <c r="AF2137" s="11">
        <f t="shared" ref="AF2137" si="5767">AVERAGE(AB2137:AB2142)</f>
        <v>0.29446613084790324</v>
      </c>
      <c r="AG2137" s="11">
        <f t="shared" ref="AG2137" si="5768">AVERAGE(G2137:G2142)</f>
        <v>11.766666666666666</v>
      </c>
      <c r="AH2137" s="11" t="e">
        <f t="shared" ref="AH2137" si="5769">AVERAGE(AC2137:AC2142)</f>
        <v>#DIV/0!</v>
      </c>
      <c r="AI2137" s="11">
        <f t="shared" ref="AI2137" si="5770">AVERAGE(T2137:T2142)</f>
        <v>90.45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459</v>
      </c>
      <c r="AM2137" s="17">
        <f t="shared" ref="AM2137" si="5774">AVERAGE(W2137:W2142)</f>
        <v>0</v>
      </c>
      <c r="AN2137" s="11">
        <f t="shared" ref="AN2137" si="5775">AVERAGE(I2137:I2142)</f>
        <v>1.5166666666666668</v>
      </c>
      <c r="AO2137" s="11">
        <f t="shared" ref="AO2137" si="5776">MAX(K2137:K2142)</f>
        <v>1.9</v>
      </c>
      <c r="AP2137" s="13" t="str">
        <f t="shared" ref="AP2137" ca="1" si="5777">INDIRECT(ADDRESS(MATCH(AO2137,K2137:K2142,0)+A2137-1,12))</f>
        <v>SSE</v>
      </c>
      <c r="AQ2137" s="13">
        <f t="shared" ref="AQ2137" ca="1" si="5778">INDIRECT(ADDRESS(MATCH(AO2137,K2137:K2142,0)+A2137-1,13))</f>
        <v>0.79128472222222224</v>
      </c>
      <c r="AR2137" s="11">
        <f t="shared" ref="AR2137" si="5779">MAX(N2137:N2142)</f>
        <v>3.1</v>
      </c>
      <c r="AS2137" s="13" t="str">
        <f t="shared" ref="AS2137" ca="1" si="5780">INDIRECT(ADDRESS(MATCH(AR2137,N2137:N2142,0)+A2137-1,15))</f>
        <v>SSE</v>
      </c>
      <c r="AT2137" s="13">
        <f t="shared" ref="AT2137" ca="1" si="5781">INDIRECT(ADDRESS(MATCH(AR2137,N2137:N2142,0)+A2137-1,16))</f>
        <v>0.79931712962962964</v>
      </c>
    </row>
    <row r="2138" spans="1:46">
      <c r="A2138" s="11">
        <v>2138</v>
      </c>
      <c r="B2138" s="57">
        <v>44941</v>
      </c>
      <c r="C2138" s="54">
        <v>0.79861111111111116</v>
      </c>
      <c r="D2138" s="53">
        <v>12</v>
      </c>
      <c r="E2138" s="53">
        <v>12.9</v>
      </c>
      <c r="F2138" s="53">
        <v>0</v>
      </c>
      <c r="G2138" s="53">
        <v>11.9</v>
      </c>
      <c r="H2138" s="53">
        <v>-1E-3</v>
      </c>
      <c r="I2138" s="53">
        <v>1.6</v>
      </c>
      <c r="J2138" s="53" t="s">
        <v>159</v>
      </c>
      <c r="K2138" s="53">
        <v>1.9</v>
      </c>
      <c r="L2138" s="53" t="s">
        <v>159</v>
      </c>
      <c r="M2138" s="54">
        <v>0.79383101851851856</v>
      </c>
      <c r="N2138" s="53">
        <v>2.7</v>
      </c>
      <c r="O2138" s="53" t="s">
        <v>159</v>
      </c>
      <c r="P2138" s="54">
        <v>0.79795138888888895</v>
      </c>
      <c r="Q2138" s="53">
        <v>1.5</v>
      </c>
      <c r="R2138" s="53" t="s">
        <v>159</v>
      </c>
      <c r="S2138" s="53">
        <v>0.3</v>
      </c>
      <c r="T2138" s="53">
        <v>87.6</v>
      </c>
      <c r="U2138" s="53">
        <v>0</v>
      </c>
      <c r="V2138" s="53">
        <v>79</v>
      </c>
      <c r="W2138" s="53">
        <v>0</v>
      </c>
      <c r="X2138" s="53">
        <v>0.68300000000000005</v>
      </c>
      <c r="Y2138" s="53">
        <v>17.149999999999999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0.29477507522159296</v>
      </c>
      <c r="AC2138" s="63" t="s">
        <v>204</v>
      </c>
    </row>
    <row r="2139" spans="1:46">
      <c r="A2139" s="11">
        <v>2139</v>
      </c>
      <c r="B2139" s="57">
        <v>44941</v>
      </c>
      <c r="C2139" s="54">
        <v>0.80555555555555547</v>
      </c>
      <c r="D2139" s="53">
        <v>12</v>
      </c>
      <c r="E2139" s="53">
        <v>12.9</v>
      </c>
      <c r="F2139" s="53">
        <v>0</v>
      </c>
      <c r="G2139" s="53">
        <v>11.8</v>
      </c>
      <c r="H2139" s="53">
        <v>-1E-3</v>
      </c>
      <c r="I2139" s="53">
        <v>1.7</v>
      </c>
      <c r="J2139" s="53" t="s">
        <v>159</v>
      </c>
      <c r="K2139" s="53">
        <v>1.8</v>
      </c>
      <c r="L2139" s="53" t="s">
        <v>159</v>
      </c>
      <c r="M2139" s="54">
        <v>0.80282407407407408</v>
      </c>
      <c r="N2139" s="53">
        <v>3.1</v>
      </c>
      <c r="O2139" s="53" t="s">
        <v>159</v>
      </c>
      <c r="P2139" s="54">
        <v>0.79931712962962964</v>
      </c>
      <c r="Q2139" s="53">
        <v>1.4</v>
      </c>
      <c r="R2139" s="53" t="s">
        <v>159</v>
      </c>
      <c r="S2139" s="53">
        <v>0.4</v>
      </c>
      <c r="T2139" s="53">
        <v>89.3</v>
      </c>
      <c r="U2139" s="53">
        <v>1</v>
      </c>
      <c r="V2139" s="53">
        <v>75</v>
      </c>
      <c r="W2139" s="53">
        <v>0</v>
      </c>
      <c r="X2139" s="53">
        <v>0.68300000000000005</v>
      </c>
      <c r="Y2139" s="53">
        <v>17.16</v>
      </c>
      <c r="Z2139" s="11">
        <f t="shared" si="5731"/>
        <v>-0.60000000000000009</v>
      </c>
      <c r="AA2139" s="11">
        <f t="shared" si="5732"/>
        <v>0</v>
      </c>
      <c r="AB2139" s="53">
        <f t="shared" si="5733"/>
        <v>0.29477507522159296</v>
      </c>
      <c r="AC2139" s="63" t="s">
        <v>204</v>
      </c>
    </row>
    <row r="2140" spans="1:46">
      <c r="A2140" s="11">
        <v>2140</v>
      </c>
      <c r="B2140" s="57">
        <v>44941</v>
      </c>
      <c r="C2140" s="54">
        <v>0.8125</v>
      </c>
      <c r="D2140" s="53">
        <v>12</v>
      </c>
      <c r="E2140" s="53">
        <v>12.9</v>
      </c>
      <c r="F2140" s="53">
        <v>0</v>
      </c>
      <c r="G2140" s="53">
        <v>11.7</v>
      </c>
      <c r="H2140" s="53">
        <v>-1E-3</v>
      </c>
      <c r="I2140" s="53">
        <v>1.2</v>
      </c>
      <c r="J2140" s="53" t="s">
        <v>153</v>
      </c>
      <c r="K2140" s="53">
        <v>1.7</v>
      </c>
      <c r="L2140" s="53" t="s">
        <v>159</v>
      </c>
      <c r="M2140" s="54">
        <v>0.80556712962962962</v>
      </c>
      <c r="N2140" s="53">
        <v>2.2000000000000002</v>
      </c>
      <c r="O2140" s="53" t="s">
        <v>159</v>
      </c>
      <c r="P2140" s="54">
        <v>0.80568287037037034</v>
      </c>
      <c r="Q2140" s="53">
        <v>1.7</v>
      </c>
      <c r="R2140" s="53" t="s">
        <v>153</v>
      </c>
      <c r="S2140" s="53">
        <v>0.3</v>
      </c>
      <c r="T2140" s="53">
        <v>91.9</v>
      </c>
      <c r="U2140" s="53">
        <v>0</v>
      </c>
      <c r="V2140" s="53">
        <v>75</v>
      </c>
      <c r="W2140" s="53">
        <v>0</v>
      </c>
      <c r="X2140" s="53">
        <v>0.68200000000000005</v>
      </c>
      <c r="Y2140" s="53">
        <v>17.16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0.29415682924513864</v>
      </c>
      <c r="AC2140" s="63" t="s">
        <v>204</v>
      </c>
    </row>
    <row r="2141" spans="1:46">
      <c r="A2141" s="11">
        <v>2141</v>
      </c>
      <c r="B2141" s="57">
        <v>44941</v>
      </c>
      <c r="C2141" s="54">
        <v>0.81944444444444453</v>
      </c>
      <c r="D2141" s="53">
        <v>11.9</v>
      </c>
      <c r="E2141" s="53">
        <v>12.9</v>
      </c>
      <c r="F2141" s="53">
        <v>0</v>
      </c>
      <c r="G2141" s="53">
        <v>11.6</v>
      </c>
      <c r="H2141" s="53">
        <v>0</v>
      </c>
      <c r="I2141" s="53">
        <v>1.4</v>
      </c>
      <c r="J2141" s="53" t="s">
        <v>153</v>
      </c>
      <c r="K2141" s="53">
        <v>1.5</v>
      </c>
      <c r="L2141" s="53" t="s">
        <v>153</v>
      </c>
      <c r="M2141" s="54">
        <v>0.81898148148148142</v>
      </c>
      <c r="N2141" s="53">
        <v>2.2000000000000002</v>
      </c>
      <c r="O2141" s="53" t="s">
        <v>153</v>
      </c>
      <c r="P2141" s="54">
        <v>0.81771990740740741</v>
      </c>
      <c r="Q2141" s="53">
        <v>0.7</v>
      </c>
      <c r="R2141" s="53" t="s">
        <v>156</v>
      </c>
      <c r="S2141" s="53">
        <v>0.3</v>
      </c>
      <c r="T2141" s="53">
        <v>93.4</v>
      </c>
      <c r="U2141" s="53">
        <v>0</v>
      </c>
      <c r="V2141" s="53">
        <v>67</v>
      </c>
      <c r="W2141" s="53">
        <v>0</v>
      </c>
      <c r="X2141" s="53">
        <v>0.68200000000000005</v>
      </c>
      <c r="Y2141" s="53">
        <v>17.13</v>
      </c>
      <c r="Z2141" s="11">
        <f t="shared" si="5731"/>
        <v>0</v>
      </c>
      <c r="AA2141" s="11">
        <f t="shared" si="5732"/>
        <v>0</v>
      </c>
      <c r="AB2141" s="53">
        <f t="shared" si="5733"/>
        <v>0.29415682924513864</v>
      </c>
      <c r="AC2141" s="63" t="s">
        <v>204</v>
      </c>
    </row>
    <row r="2142" spans="1:46">
      <c r="A2142" s="11">
        <v>2142</v>
      </c>
      <c r="B2142" s="57">
        <v>44941</v>
      </c>
      <c r="C2142" s="54">
        <v>0.82638888888888884</v>
      </c>
      <c r="D2142" s="53">
        <v>11.9</v>
      </c>
      <c r="E2142" s="53">
        <v>12.9</v>
      </c>
      <c r="F2142" s="53">
        <v>0</v>
      </c>
      <c r="G2142" s="53">
        <v>11.5</v>
      </c>
      <c r="H2142" s="53">
        <v>0</v>
      </c>
      <c r="I2142" s="53">
        <v>1.3</v>
      </c>
      <c r="J2142" s="53" t="s">
        <v>156</v>
      </c>
      <c r="K2142" s="53">
        <v>1.4</v>
      </c>
      <c r="L2142" s="53" t="s">
        <v>153</v>
      </c>
      <c r="M2142" s="54">
        <v>0.81945601851851846</v>
      </c>
      <c r="N2142" s="53">
        <v>2.1</v>
      </c>
      <c r="O2142" s="53" t="s">
        <v>156</v>
      </c>
      <c r="P2142" s="54">
        <v>0.82590277777777776</v>
      </c>
      <c r="Q2142" s="53">
        <v>1.5</v>
      </c>
      <c r="R2142" s="53" t="s">
        <v>153</v>
      </c>
      <c r="S2142" s="53">
        <v>0.3</v>
      </c>
      <c r="T2142" s="53">
        <v>94.2</v>
      </c>
      <c r="U2142" s="53">
        <v>0</v>
      </c>
      <c r="V2142" s="53">
        <v>77</v>
      </c>
      <c r="W2142" s="53">
        <v>0</v>
      </c>
      <c r="X2142" s="53">
        <v>0.68100000000000005</v>
      </c>
      <c r="Y2142" s="53">
        <v>17.14</v>
      </c>
      <c r="Z2142" s="11">
        <f t="shared" si="5731"/>
        <v>0</v>
      </c>
      <c r="AA2142" s="11">
        <f t="shared" si="5732"/>
        <v>0</v>
      </c>
      <c r="AB2142" s="53">
        <f t="shared" si="5733"/>
        <v>0.2935391194917889</v>
      </c>
      <c r="AC2142" s="63" t="s">
        <v>204</v>
      </c>
    </row>
    <row r="2143" spans="1:46">
      <c r="A2143" s="11">
        <v>2143</v>
      </c>
      <c r="B2143" s="57">
        <v>44941</v>
      </c>
      <c r="C2143" s="54">
        <v>0.83333333333333337</v>
      </c>
      <c r="D2143" s="53">
        <v>11.9</v>
      </c>
      <c r="E2143" s="53">
        <v>12.8</v>
      </c>
      <c r="F2143" s="53">
        <v>0</v>
      </c>
      <c r="G2143" s="53">
        <v>11.5</v>
      </c>
      <c r="H2143" s="53">
        <v>0</v>
      </c>
      <c r="I2143" s="53">
        <v>1.3</v>
      </c>
      <c r="J2143" s="53" t="s">
        <v>153</v>
      </c>
      <c r="K2143" s="53">
        <v>1.4</v>
      </c>
      <c r="L2143" s="53" t="s">
        <v>153</v>
      </c>
      <c r="M2143" s="54">
        <v>0.83077546296296301</v>
      </c>
      <c r="N2143" s="53">
        <v>2</v>
      </c>
      <c r="O2143" s="53" t="s">
        <v>156</v>
      </c>
      <c r="P2143" s="54">
        <v>0.82869212962962957</v>
      </c>
      <c r="Q2143" s="53">
        <v>1.5</v>
      </c>
      <c r="R2143" s="53" t="s">
        <v>153</v>
      </c>
      <c r="S2143" s="53">
        <v>0.2</v>
      </c>
      <c r="T2143" s="53">
        <v>94.2</v>
      </c>
      <c r="U2143" s="53">
        <v>0</v>
      </c>
      <c r="V2143" s="53">
        <v>69</v>
      </c>
      <c r="W2143" s="53">
        <v>0</v>
      </c>
      <c r="X2143" s="53">
        <v>0.68100000000000005</v>
      </c>
      <c r="Y2143" s="53">
        <v>17.14</v>
      </c>
      <c r="Z2143" s="11">
        <f t="shared" si="5731"/>
        <v>0</v>
      </c>
      <c r="AA2143" s="11">
        <f t="shared" si="5732"/>
        <v>0</v>
      </c>
      <c r="AB2143" s="53">
        <f t="shared" si="5733"/>
        <v>0.2935391194917889</v>
      </c>
      <c r="AC2143" s="63" t="s">
        <v>204</v>
      </c>
      <c r="AE2143" s="11">
        <f t="shared" ref="AE2143" si="5782">SUM(F2143:F2148)</f>
        <v>0</v>
      </c>
      <c r="AF2143" s="11">
        <f t="shared" ref="AF2143" si="5783">AVERAGE(AB2143:AB2148)</f>
        <v>0.29302489857849356</v>
      </c>
      <c r="AG2143" s="11">
        <f t="shared" ref="AG2143" si="5784">AVERAGE(G2143:G2148)</f>
        <v>11.75</v>
      </c>
      <c r="AH2143" s="11" t="e">
        <f t="shared" ref="AH2143" si="5785">AVERAGE(AC2143:AC2148)</f>
        <v>#DIV/0!</v>
      </c>
      <c r="AI2143" s="11">
        <f t="shared" ref="AI2143" si="5786">AVERAGE(T2143:T2148)</f>
        <v>91.716666666666683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435</v>
      </c>
      <c r="AM2143" s="17">
        <f t="shared" ref="AM2143" si="5790">AVERAGE(W2143:W2148)</f>
        <v>0</v>
      </c>
      <c r="AN2143" s="11">
        <f t="shared" ref="AN2143" si="5791">AVERAGE(I2143:I2148)</f>
        <v>2</v>
      </c>
      <c r="AO2143" s="11">
        <f t="shared" ref="AO2143" si="5792">MAX(K2143:K2148)</f>
        <v>2.8</v>
      </c>
      <c r="AP2143" s="13" t="str">
        <f t="shared" ref="AP2143" ca="1" si="5793">INDIRECT(ADDRESS(MATCH(AO2143,K2143:K2148,0)+A2143-1,12))</f>
        <v>SSE</v>
      </c>
      <c r="AQ2143" s="13">
        <f t="shared" ref="AQ2143" ca="1" si="5794">INDIRECT(ADDRESS(MATCH(AO2143,K2143:K2148,0)+A2143-1,13))</f>
        <v>0.85018518518518515</v>
      </c>
      <c r="AR2143" s="11">
        <f t="shared" ref="AR2143" si="5795">MAX(N2143:N2148)</f>
        <v>4.5999999999999996</v>
      </c>
      <c r="AS2143" s="13" t="str">
        <f t="shared" ref="AS2143" ca="1" si="5796">INDIRECT(ADDRESS(MATCH(AR2143,N2143:N2148,0)+A2143-1,15))</f>
        <v>S</v>
      </c>
      <c r="AT2143" s="13">
        <f t="shared" ref="AT2143" ca="1" si="5797">INDIRECT(ADDRESS(MATCH(AR2143,N2143:N2148,0)+A2143-1,16))</f>
        <v>0.85229166666666656</v>
      </c>
    </row>
    <row r="2144" spans="1:46">
      <c r="A2144" s="11">
        <v>2144</v>
      </c>
      <c r="B2144" s="57">
        <v>44941</v>
      </c>
      <c r="C2144" s="54">
        <v>0.84027777777777779</v>
      </c>
      <c r="D2144" s="53">
        <v>11.9</v>
      </c>
      <c r="E2144" s="53">
        <v>12.9</v>
      </c>
      <c r="F2144" s="53">
        <v>0</v>
      </c>
      <c r="G2144" s="53">
        <v>11.7</v>
      </c>
      <c r="H2144" s="53">
        <v>0</v>
      </c>
      <c r="I2144" s="53">
        <v>1.4</v>
      </c>
      <c r="J2144" s="53" t="s">
        <v>153</v>
      </c>
      <c r="K2144" s="53">
        <v>1.4</v>
      </c>
      <c r="L2144" s="53" t="s">
        <v>153</v>
      </c>
      <c r="M2144" s="54">
        <v>0.84027777777777779</v>
      </c>
      <c r="N2144" s="53">
        <v>2.7</v>
      </c>
      <c r="O2144" s="53" t="s">
        <v>153</v>
      </c>
      <c r="P2144" s="54">
        <v>0.83929398148148149</v>
      </c>
      <c r="Q2144" s="53">
        <v>1.6</v>
      </c>
      <c r="R2144" s="53" t="s">
        <v>153</v>
      </c>
      <c r="S2144" s="53">
        <v>0.4</v>
      </c>
      <c r="T2144" s="53">
        <v>93.4</v>
      </c>
      <c r="U2144" s="53">
        <v>0</v>
      </c>
      <c r="V2144" s="53">
        <v>79</v>
      </c>
      <c r="W2144" s="53">
        <v>0</v>
      </c>
      <c r="X2144" s="53">
        <v>0.68100000000000005</v>
      </c>
      <c r="Y2144" s="53">
        <v>17.13</v>
      </c>
      <c r="Z2144" s="11">
        <f t="shared" si="5731"/>
        <v>0</v>
      </c>
      <c r="AA2144" s="11">
        <f t="shared" si="5732"/>
        <v>0</v>
      </c>
      <c r="AB2144" s="53">
        <f t="shared" si="5733"/>
        <v>0.2935391194917889</v>
      </c>
      <c r="AC2144" s="63" t="s">
        <v>204</v>
      </c>
    </row>
    <row r="2145" spans="1:46">
      <c r="A2145" s="11">
        <v>2145</v>
      </c>
      <c r="B2145" s="57">
        <v>44941</v>
      </c>
      <c r="C2145" s="54">
        <v>0.84722222222222221</v>
      </c>
      <c r="D2145" s="53">
        <v>11.9</v>
      </c>
      <c r="E2145" s="53">
        <v>12.9</v>
      </c>
      <c r="F2145" s="53">
        <v>0</v>
      </c>
      <c r="G2145" s="53">
        <v>11.9</v>
      </c>
      <c r="H2145" s="53">
        <v>0</v>
      </c>
      <c r="I2145" s="53">
        <v>2.6</v>
      </c>
      <c r="J2145" s="53" t="s">
        <v>159</v>
      </c>
      <c r="K2145" s="53">
        <v>2.6</v>
      </c>
      <c r="L2145" s="53" t="s">
        <v>159</v>
      </c>
      <c r="M2145" s="54">
        <v>0.84722222222222221</v>
      </c>
      <c r="N2145" s="53">
        <v>4.2</v>
      </c>
      <c r="O2145" s="53" t="s">
        <v>159</v>
      </c>
      <c r="P2145" s="54">
        <v>0.84658564814814818</v>
      </c>
      <c r="Q2145" s="53">
        <v>2.5</v>
      </c>
      <c r="R2145" s="53" t="s">
        <v>159</v>
      </c>
      <c r="S2145" s="53">
        <v>0.6</v>
      </c>
      <c r="T2145" s="53">
        <v>90.6</v>
      </c>
      <c r="U2145" s="53">
        <v>1</v>
      </c>
      <c r="V2145" s="53">
        <v>89</v>
      </c>
      <c r="W2145" s="53">
        <v>0</v>
      </c>
      <c r="X2145" s="53">
        <v>0.68</v>
      </c>
      <c r="Y2145" s="53">
        <v>17.11</v>
      </c>
      <c r="Z2145" s="11">
        <f t="shared" si="5731"/>
        <v>0</v>
      </c>
      <c r="AA2145" s="11">
        <f t="shared" si="5732"/>
        <v>0</v>
      </c>
      <c r="AB2145" s="53">
        <f t="shared" si="5733"/>
        <v>0.29292194680012829</v>
      </c>
      <c r="AC2145" s="63" t="s">
        <v>204</v>
      </c>
    </row>
    <row r="2146" spans="1:46">
      <c r="A2146" s="11">
        <v>2146</v>
      </c>
      <c r="B2146" s="57">
        <v>44941</v>
      </c>
      <c r="C2146" s="54">
        <v>0.85416666666666663</v>
      </c>
      <c r="D2146" s="53">
        <v>11.9</v>
      </c>
      <c r="E2146" s="53">
        <v>12.8</v>
      </c>
      <c r="F2146" s="53">
        <v>0</v>
      </c>
      <c r="G2146" s="53">
        <v>11.9</v>
      </c>
      <c r="H2146" s="53">
        <v>0</v>
      </c>
      <c r="I2146" s="53">
        <v>2.6</v>
      </c>
      <c r="J2146" s="53" t="s">
        <v>153</v>
      </c>
      <c r="K2146" s="53">
        <v>2.8</v>
      </c>
      <c r="L2146" s="53" t="s">
        <v>159</v>
      </c>
      <c r="M2146" s="54">
        <v>0.85018518518518515</v>
      </c>
      <c r="N2146" s="53">
        <v>4.5999999999999996</v>
      </c>
      <c r="O2146" s="53" t="s">
        <v>153</v>
      </c>
      <c r="P2146" s="54">
        <v>0.85229166666666656</v>
      </c>
      <c r="Q2146" s="53">
        <v>2.9</v>
      </c>
      <c r="R2146" s="53" t="s">
        <v>153</v>
      </c>
      <c r="S2146" s="53">
        <v>0.5</v>
      </c>
      <c r="T2146" s="53">
        <v>90.6</v>
      </c>
      <c r="U2146" s="53">
        <v>0</v>
      </c>
      <c r="V2146" s="53">
        <v>68</v>
      </c>
      <c r="W2146" s="53">
        <v>0</v>
      </c>
      <c r="X2146" s="53">
        <v>0.68</v>
      </c>
      <c r="Y2146" s="53">
        <v>17.14</v>
      </c>
      <c r="Z2146" s="11">
        <f t="shared" si="5731"/>
        <v>0</v>
      </c>
      <c r="AA2146" s="11">
        <f t="shared" si="5732"/>
        <v>0</v>
      </c>
      <c r="AB2146" s="53">
        <f t="shared" si="5733"/>
        <v>0.29292194680012829</v>
      </c>
      <c r="AC2146" s="63" t="s">
        <v>204</v>
      </c>
    </row>
    <row r="2147" spans="1:46">
      <c r="A2147" s="11">
        <v>2147</v>
      </c>
      <c r="B2147" s="57">
        <v>44941</v>
      </c>
      <c r="C2147" s="54">
        <v>0.86111111111111116</v>
      </c>
      <c r="D2147" s="53">
        <v>11.9</v>
      </c>
      <c r="E2147" s="53">
        <v>12.8</v>
      </c>
      <c r="F2147" s="53">
        <v>0</v>
      </c>
      <c r="G2147" s="53">
        <v>11.8</v>
      </c>
      <c r="H2147" s="53">
        <v>-1E-3</v>
      </c>
      <c r="I2147" s="53">
        <v>2.2999999999999998</v>
      </c>
      <c r="J2147" s="53" t="s">
        <v>153</v>
      </c>
      <c r="K2147" s="53">
        <v>2.7</v>
      </c>
      <c r="L2147" s="53" t="s">
        <v>153</v>
      </c>
      <c r="M2147" s="54">
        <v>0.85553240740740744</v>
      </c>
      <c r="N2147" s="53">
        <v>4.0999999999999996</v>
      </c>
      <c r="O2147" s="53" t="s">
        <v>153</v>
      </c>
      <c r="P2147" s="54">
        <v>0.85509259259259263</v>
      </c>
      <c r="Q2147" s="53">
        <v>1.4</v>
      </c>
      <c r="R2147" s="53" t="s">
        <v>153</v>
      </c>
      <c r="S2147" s="53">
        <v>0.6</v>
      </c>
      <c r="T2147" s="53">
        <v>90.9</v>
      </c>
      <c r="U2147" s="53">
        <v>0</v>
      </c>
      <c r="V2147" s="53">
        <v>75</v>
      </c>
      <c r="W2147" s="53">
        <v>0</v>
      </c>
      <c r="X2147" s="53">
        <v>0.68</v>
      </c>
      <c r="Y2147" s="53">
        <v>17.11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0.29292194680012829</v>
      </c>
      <c r="AC2147" s="63" t="s">
        <v>204</v>
      </c>
    </row>
    <row r="2148" spans="1:46">
      <c r="A2148" s="11">
        <v>2148</v>
      </c>
      <c r="B2148" s="57">
        <v>44941</v>
      </c>
      <c r="C2148" s="54">
        <v>0.86805555555555547</v>
      </c>
      <c r="D2148" s="53">
        <v>11.9</v>
      </c>
      <c r="E2148" s="53">
        <v>12.8</v>
      </c>
      <c r="F2148" s="53">
        <v>0</v>
      </c>
      <c r="G2148" s="53">
        <v>11.7</v>
      </c>
      <c r="H2148" s="53">
        <v>0</v>
      </c>
      <c r="I2148" s="53">
        <v>1.8</v>
      </c>
      <c r="J2148" s="53" t="s">
        <v>153</v>
      </c>
      <c r="K2148" s="53">
        <v>2.2999999999999998</v>
      </c>
      <c r="L2148" s="53" t="s">
        <v>153</v>
      </c>
      <c r="M2148" s="54">
        <v>0.86112268518518509</v>
      </c>
      <c r="N2148" s="53">
        <v>2.7</v>
      </c>
      <c r="O2148" s="53" t="s">
        <v>153</v>
      </c>
      <c r="P2148" s="54">
        <v>0.86344907407407412</v>
      </c>
      <c r="Q2148" s="53">
        <v>2.2000000000000002</v>
      </c>
      <c r="R2148" s="53" t="s">
        <v>159</v>
      </c>
      <c r="S2148" s="53">
        <v>0.4</v>
      </c>
      <c r="T2148" s="53">
        <v>90.6</v>
      </c>
      <c r="U2148" s="53">
        <v>0</v>
      </c>
      <c r="V2148" s="53">
        <v>55</v>
      </c>
      <c r="W2148" s="53">
        <v>0</v>
      </c>
      <c r="X2148" s="53">
        <v>0.67900000000000005</v>
      </c>
      <c r="Y2148" s="53">
        <v>17.149999999999999</v>
      </c>
      <c r="Z2148" s="11">
        <f t="shared" si="5731"/>
        <v>0</v>
      </c>
      <c r="AA2148" s="11">
        <f t="shared" si="5732"/>
        <v>0</v>
      </c>
      <c r="AB2148" s="53">
        <f t="shared" si="5733"/>
        <v>0.29230531208699884</v>
      </c>
      <c r="AC2148" s="63" t="s">
        <v>204</v>
      </c>
    </row>
    <row r="2149" spans="1:46">
      <c r="A2149" s="11">
        <v>2149</v>
      </c>
      <c r="B2149" s="57">
        <v>44941</v>
      </c>
      <c r="C2149" s="54">
        <v>0.875</v>
      </c>
      <c r="D2149" s="53">
        <v>11.8</v>
      </c>
      <c r="E2149" s="53">
        <v>12.8</v>
      </c>
      <c r="F2149" s="53">
        <v>0</v>
      </c>
      <c r="G2149" s="53">
        <v>12</v>
      </c>
      <c r="H2149" s="53">
        <v>0</v>
      </c>
      <c r="I2149" s="53">
        <v>2.4</v>
      </c>
      <c r="J2149" s="53" t="s">
        <v>159</v>
      </c>
      <c r="K2149" s="53">
        <v>2.4</v>
      </c>
      <c r="L2149" s="53" t="s">
        <v>159</v>
      </c>
      <c r="M2149" s="54">
        <v>0.875</v>
      </c>
      <c r="N2149" s="53">
        <v>3.8</v>
      </c>
      <c r="O2149" s="53" t="s">
        <v>153</v>
      </c>
      <c r="P2149" s="54">
        <v>0.86842592592592593</v>
      </c>
      <c r="Q2149" s="53">
        <v>2.2999999999999998</v>
      </c>
      <c r="R2149" s="53" t="s">
        <v>159</v>
      </c>
      <c r="S2149" s="53">
        <v>0.6</v>
      </c>
      <c r="T2149" s="53">
        <v>86.8</v>
      </c>
      <c r="U2149" s="53">
        <v>0</v>
      </c>
      <c r="V2149" s="53">
        <v>74</v>
      </c>
      <c r="W2149" s="53">
        <v>0</v>
      </c>
      <c r="X2149" s="53">
        <v>0.67900000000000005</v>
      </c>
      <c r="Y2149" s="53">
        <v>17.14</v>
      </c>
      <c r="Z2149" s="11">
        <f t="shared" si="5731"/>
        <v>0</v>
      </c>
      <c r="AA2149" s="11">
        <f t="shared" si="5732"/>
        <v>0</v>
      </c>
      <c r="AB2149" s="53">
        <f t="shared" si="5733"/>
        <v>0.29230531208699884</v>
      </c>
      <c r="AC2149" s="63" t="s">
        <v>204</v>
      </c>
      <c r="AE2149" s="11">
        <f t="shared" ref="AE2149" si="5798">SUM(F2149:F2154)</f>
        <v>0</v>
      </c>
      <c r="AF2149" s="11">
        <f t="shared" ref="AF2149" si="5799">AVERAGE(AB2149:AB2154)</f>
        <v>0.29168939636008601</v>
      </c>
      <c r="AG2149" s="11">
        <f t="shared" ref="AG2149" si="5800">AVERAGE(G2149:G2154)</f>
        <v>12.133333333333333</v>
      </c>
      <c r="AH2149" s="11" t="e">
        <f t="shared" ref="AH2149" si="5801">AVERAGE(AC2149:AC2154)</f>
        <v>#DIV/0!</v>
      </c>
      <c r="AI2149" s="11">
        <f t="shared" ref="AI2149" si="5802">AVERAGE(T2149:T2154)</f>
        <v>84.399999999999991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470</v>
      </c>
      <c r="AM2149" s="17">
        <f t="shared" ref="AM2149" si="5806">AVERAGE(W2149:W2154)</f>
        <v>0</v>
      </c>
      <c r="AN2149" s="11">
        <f t="shared" ref="AN2149" si="5807">AVERAGE(I2149:I2154)</f>
        <v>2.6833333333333331</v>
      </c>
      <c r="AO2149" s="11">
        <f t="shared" ref="AO2149" si="5808">MAX(K2149:K2154)</f>
        <v>3.1</v>
      </c>
      <c r="AP2149" s="13" t="str">
        <f t="shared" ref="AP2149" ca="1" si="5809">INDIRECT(ADDRESS(MATCH(AO2149,K2149:K2154,0)+A2149-1,12))</f>
        <v>SSE</v>
      </c>
      <c r="AQ2149" s="13">
        <f t="shared" ref="AQ2149" ca="1" si="5810">INDIRECT(ADDRESS(MATCH(AO2149,K2149:K2154,0)+A2149-1,13))</f>
        <v>0.88467592592592592</v>
      </c>
      <c r="AR2149" s="11">
        <f t="shared" ref="AR2149" si="5811">MAX(N2149:N2154)</f>
        <v>5</v>
      </c>
      <c r="AS2149" s="13" t="str">
        <f t="shared" ref="AS2149" ca="1" si="5812">INDIRECT(ADDRESS(MATCH(AR2149,N2149:N2154,0)+A2149-1,15))</f>
        <v>SSE</v>
      </c>
      <c r="AT2149" s="13">
        <f t="shared" ref="AT2149" ca="1" si="5813">INDIRECT(ADDRESS(MATCH(AR2149,N2149:N2154,0)+A2149-1,16))</f>
        <v>0.88307870370370367</v>
      </c>
    </row>
    <row r="2150" spans="1:46">
      <c r="A2150" s="11">
        <v>2150</v>
      </c>
      <c r="B2150" s="57">
        <v>44941</v>
      </c>
      <c r="C2150" s="54">
        <v>0.88194444444444453</v>
      </c>
      <c r="D2150" s="53">
        <v>11.8</v>
      </c>
      <c r="E2150" s="53">
        <v>12.8</v>
      </c>
      <c r="F2150" s="53">
        <v>0</v>
      </c>
      <c r="G2150" s="53">
        <v>12</v>
      </c>
      <c r="H2150" s="53">
        <v>0</v>
      </c>
      <c r="I2150" s="53">
        <v>2.8</v>
      </c>
      <c r="J2150" s="53" t="s">
        <v>159</v>
      </c>
      <c r="K2150" s="53">
        <v>2.8</v>
      </c>
      <c r="L2150" s="53" t="s">
        <v>159</v>
      </c>
      <c r="M2150" s="54">
        <v>0.88194444444444453</v>
      </c>
      <c r="N2150" s="53">
        <v>4.7</v>
      </c>
      <c r="O2150" s="53" t="s">
        <v>151</v>
      </c>
      <c r="P2150" s="54">
        <v>0.88178240740740732</v>
      </c>
      <c r="Q2150" s="53">
        <v>3.4</v>
      </c>
      <c r="R2150" s="53" t="s">
        <v>159</v>
      </c>
      <c r="S2150" s="53">
        <v>0.5</v>
      </c>
      <c r="T2150" s="53">
        <v>85.3</v>
      </c>
      <c r="U2150" s="53">
        <v>0</v>
      </c>
      <c r="V2150" s="53">
        <v>76</v>
      </c>
      <c r="W2150" s="53">
        <v>0</v>
      </c>
      <c r="X2150" s="53">
        <v>0.67900000000000005</v>
      </c>
      <c r="Y2150" s="53">
        <v>17.13</v>
      </c>
      <c r="Z2150" s="11">
        <f t="shared" si="5731"/>
        <v>0</v>
      </c>
      <c r="AA2150" s="11">
        <f t="shared" si="5732"/>
        <v>0</v>
      </c>
      <c r="AB2150" s="53">
        <f t="shared" si="5733"/>
        <v>0.29230531208699884</v>
      </c>
      <c r="AC2150" s="63" t="s">
        <v>204</v>
      </c>
    </row>
    <row r="2151" spans="1:46">
      <c r="A2151" s="11">
        <v>2151</v>
      </c>
      <c r="B2151" s="57">
        <v>44941</v>
      </c>
      <c r="C2151" s="54">
        <v>0.88888888888888884</v>
      </c>
      <c r="D2151" s="53">
        <v>11.9</v>
      </c>
      <c r="E2151" s="53">
        <v>12.8</v>
      </c>
      <c r="F2151" s="53">
        <v>0</v>
      </c>
      <c r="G2151" s="53">
        <v>12.3</v>
      </c>
      <c r="H2151" s="53">
        <v>0</v>
      </c>
      <c r="I2151" s="53">
        <v>3</v>
      </c>
      <c r="J2151" s="53" t="s">
        <v>159</v>
      </c>
      <c r="K2151" s="53">
        <v>3.1</v>
      </c>
      <c r="L2151" s="53" t="s">
        <v>159</v>
      </c>
      <c r="M2151" s="54">
        <v>0.88467592592592592</v>
      </c>
      <c r="N2151" s="53">
        <v>5</v>
      </c>
      <c r="O2151" s="53" t="s">
        <v>159</v>
      </c>
      <c r="P2151" s="54">
        <v>0.88307870370370367</v>
      </c>
      <c r="Q2151" s="53">
        <v>2.2999999999999998</v>
      </c>
      <c r="R2151" s="53" t="s">
        <v>159</v>
      </c>
      <c r="S2151" s="53">
        <v>0.7</v>
      </c>
      <c r="T2151" s="53">
        <v>83.1</v>
      </c>
      <c r="U2151" s="53">
        <v>1</v>
      </c>
      <c r="V2151" s="53">
        <v>74</v>
      </c>
      <c r="W2151" s="53">
        <v>0</v>
      </c>
      <c r="X2151" s="53">
        <v>0.67800000000000005</v>
      </c>
      <c r="Y2151" s="53">
        <v>17.14</v>
      </c>
      <c r="Z2151" s="11">
        <f t="shared" si="5731"/>
        <v>0</v>
      </c>
      <c r="AA2151" s="11">
        <f t="shared" si="5732"/>
        <v>0</v>
      </c>
      <c r="AB2151" s="53">
        <f t="shared" si="5733"/>
        <v>0.29168921634618417</v>
      </c>
      <c r="AC2151" s="63" t="s">
        <v>204</v>
      </c>
    </row>
    <row r="2152" spans="1:46">
      <c r="A2152" s="11">
        <v>2152</v>
      </c>
      <c r="B2152" s="57">
        <v>44941</v>
      </c>
      <c r="C2152" s="54">
        <v>0.89583333333333337</v>
      </c>
      <c r="D2152" s="53">
        <v>11.9</v>
      </c>
      <c r="E2152" s="53">
        <v>12.8</v>
      </c>
      <c r="F2152" s="53">
        <v>0</v>
      </c>
      <c r="G2152" s="53">
        <v>12</v>
      </c>
      <c r="H2152" s="53">
        <v>-1E-3</v>
      </c>
      <c r="I2152" s="53">
        <v>2.5</v>
      </c>
      <c r="J2152" s="53" t="s">
        <v>159</v>
      </c>
      <c r="K2152" s="53">
        <v>3</v>
      </c>
      <c r="L2152" s="53" t="s">
        <v>159</v>
      </c>
      <c r="M2152" s="54">
        <v>0.88890046296296299</v>
      </c>
      <c r="N2152" s="53">
        <v>4.2</v>
      </c>
      <c r="O2152" s="53" t="s">
        <v>159</v>
      </c>
      <c r="P2152" s="54">
        <v>0.89134259259259263</v>
      </c>
      <c r="Q2152" s="53">
        <v>2.6</v>
      </c>
      <c r="R2152" s="53" t="s">
        <v>151</v>
      </c>
      <c r="S2152" s="53">
        <v>0.5</v>
      </c>
      <c r="T2152" s="53">
        <v>84.2</v>
      </c>
      <c r="U2152" s="53">
        <v>0</v>
      </c>
      <c r="V2152" s="53">
        <v>82</v>
      </c>
      <c r="W2152" s="53">
        <v>0</v>
      </c>
      <c r="X2152" s="53">
        <v>0.67800000000000005</v>
      </c>
      <c r="Y2152" s="53">
        <v>17.13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0.29168921634618417</v>
      </c>
      <c r="AC2152" s="63" t="s">
        <v>204</v>
      </c>
    </row>
    <row r="2153" spans="1:46">
      <c r="A2153" s="11">
        <v>2153</v>
      </c>
      <c r="B2153" s="57">
        <v>44941</v>
      </c>
      <c r="C2153" s="54">
        <v>0.90277777777777779</v>
      </c>
      <c r="D2153" s="53">
        <v>11.9</v>
      </c>
      <c r="E2153" s="53">
        <v>12.8</v>
      </c>
      <c r="F2153" s="53">
        <v>0</v>
      </c>
      <c r="G2153" s="53">
        <v>12.2</v>
      </c>
      <c r="H2153" s="53">
        <v>0</v>
      </c>
      <c r="I2153" s="53">
        <v>2.5</v>
      </c>
      <c r="J2153" s="53" t="s">
        <v>159</v>
      </c>
      <c r="K2153" s="53">
        <v>2.6</v>
      </c>
      <c r="L2153" s="53" t="s">
        <v>159</v>
      </c>
      <c r="M2153" s="54">
        <v>0.89621527777777776</v>
      </c>
      <c r="N2153" s="53">
        <v>4.5</v>
      </c>
      <c r="O2153" s="53" t="s">
        <v>159</v>
      </c>
      <c r="P2153" s="54">
        <v>0.8977546296296296</v>
      </c>
      <c r="Q2153" s="53">
        <v>3.5</v>
      </c>
      <c r="R2153" s="53" t="s">
        <v>159</v>
      </c>
      <c r="S2153" s="53">
        <v>0.7</v>
      </c>
      <c r="T2153" s="53">
        <v>83.8</v>
      </c>
      <c r="U2153" s="53">
        <v>0</v>
      </c>
      <c r="V2153" s="53">
        <v>86</v>
      </c>
      <c r="W2153" s="53">
        <v>0</v>
      </c>
      <c r="X2153" s="53">
        <v>0.67700000000000005</v>
      </c>
      <c r="Y2153" s="53">
        <v>17.12</v>
      </c>
      <c r="Z2153" s="11">
        <f t="shared" si="5731"/>
        <v>0</v>
      </c>
      <c r="AA2153" s="11">
        <f t="shared" si="5732"/>
        <v>0</v>
      </c>
      <c r="AB2153" s="53">
        <f t="shared" si="5733"/>
        <v>0.29107366064707496</v>
      </c>
      <c r="AC2153" s="63" t="s">
        <v>204</v>
      </c>
    </row>
    <row r="2154" spans="1:46">
      <c r="A2154" s="11">
        <v>2154</v>
      </c>
      <c r="B2154" s="57">
        <v>44941</v>
      </c>
      <c r="C2154" s="54">
        <v>0.90972222222222221</v>
      </c>
      <c r="D2154" s="53">
        <v>12</v>
      </c>
      <c r="E2154" s="53">
        <v>12.8</v>
      </c>
      <c r="F2154" s="53">
        <v>0</v>
      </c>
      <c r="G2154" s="53">
        <v>12.3</v>
      </c>
      <c r="H2154" s="53">
        <v>0</v>
      </c>
      <c r="I2154" s="53">
        <v>2.9</v>
      </c>
      <c r="J2154" s="53" t="s">
        <v>159</v>
      </c>
      <c r="K2154" s="53">
        <v>2.9</v>
      </c>
      <c r="L2154" s="53" t="s">
        <v>159</v>
      </c>
      <c r="M2154" s="54">
        <v>0.90960648148148149</v>
      </c>
      <c r="N2154" s="53">
        <v>4.5</v>
      </c>
      <c r="O2154" s="53" t="s">
        <v>159</v>
      </c>
      <c r="P2154" s="54">
        <v>0.90302083333333327</v>
      </c>
      <c r="Q2154" s="53">
        <v>2.1</v>
      </c>
      <c r="R2154" s="53" t="s">
        <v>153</v>
      </c>
      <c r="S2154" s="53">
        <v>0.6</v>
      </c>
      <c r="T2154" s="53">
        <v>83.2</v>
      </c>
      <c r="U2154" s="53">
        <v>0</v>
      </c>
      <c r="V2154" s="53">
        <v>78</v>
      </c>
      <c r="W2154" s="53">
        <v>0</v>
      </c>
      <c r="X2154" s="53">
        <v>0.67700000000000005</v>
      </c>
      <c r="Y2154" s="53">
        <v>17.11</v>
      </c>
      <c r="Z2154" s="11">
        <f t="shared" si="5731"/>
        <v>0</v>
      </c>
      <c r="AA2154" s="11">
        <f t="shared" si="5732"/>
        <v>0</v>
      </c>
      <c r="AB2154" s="53">
        <f t="shared" si="5733"/>
        <v>0.29107366064707496</v>
      </c>
      <c r="AC2154" s="63" t="s">
        <v>204</v>
      </c>
    </row>
    <row r="2155" spans="1:46">
      <c r="A2155" s="11">
        <v>2155</v>
      </c>
      <c r="B2155" s="57">
        <v>44941</v>
      </c>
      <c r="C2155" s="54">
        <v>0.91666666666666663</v>
      </c>
      <c r="D2155" s="53">
        <v>12.1</v>
      </c>
      <c r="E2155" s="53">
        <v>12.8</v>
      </c>
      <c r="F2155" s="53">
        <v>0</v>
      </c>
      <c r="G2155" s="53">
        <v>12.3</v>
      </c>
      <c r="H2155" s="53">
        <v>0</v>
      </c>
      <c r="I2155" s="53">
        <v>2.9</v>
      </c>
      <c r="J2155" s="53" t="s">
        <v>159</v>
      </c>
      <c r="K2155" s="53">
        <v>2.9</v>
      </c>
      <c r="L2155" s="53" t="s">
        <v>159</v>
      </c>
      <c r="M2155" s="54">
        <v>0.91633101851851861</v>
      </c>
      <c r="N2155" s="53">
        <v>4.5999999999999996</v>
      </c>
      <c r="O2155" s="53" t="s">
        <v>151</v>
      </c>
      <c r="P2155" s="54">
        <v>0.91510416666666661</v>
      </c>
      <c r="Q2155" s="53">
        <v>2.1</v>
      </c>
      <c r="R2155" s="53" t="s">
        <v>159</v>
      </c>
      <c r="S2155" s="53">
        <v>0.7</v>
      </c>
      <c r="T2155" s="53">
        <v>82.8</v>
      </c>
      <c r="U2155" s="53">
        <v>0</v>
      </c>
      <c r="V2155" s="53">
        <v>83</v>
      </c>
      <c r="W2155" s="53">
        <v>0</v>
      </c>
      <c r="X2155" s="53">
        <v>0.67700000000000005</v>
      </c>
      <c r="Y2155" s="53">
        <v>17.079999999999998</v>
      </c>
      <c r="Z2155" s="11">
        <f t="shared" si="5731"/>
        <v>0</v>
      </c>
      <c r="AA2155" s="11">
        <f t="shared" si="5732"/>
        <v>0</v>
      </c>
      <c r="AB2155" s="53">
        <f t="shared" si="5733"/>
        <v>0.29107366064707496</v>
      </c>
      <c r="AC2155" s="63" t="s">
        <v>204</v>
      </c>
      <c r="AE2155" s="11">
        <f t="shared" ref="AE2155" si="5814">SUM(F2155:F2160)</f>
        <v>0</v>
      </c>
      <c r="AF2155" s="11">
        <f t="shared" ref="AF2155" si="5815">AVERAGE(AB2155:AB2160)</f>
        <v>0.29025391249649757</v>
      </c>
      <c r="AG2155" s="11">
        <f t="shared" ref="AG2155" si="5816">AVERAGE(G2155:G2160)</f>
        <v>12.25</v>
      </c>
      <c r="AH2155" s="11" t="e">
        <f t="shared" ref="AH2155" si="5817">AVERAGE(AC2155:AC2160)</f>
        <v>#DIV/0!</v>
      </c>
      <c r="AI2155" s="11">
        <f t="shared" ref="AI2155" si="5818">AVERAGE(T2155:T2160)</f>
        <v>84.066666666666663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485</v>
      </c>
      <c r="AM2155" s="17">
        <f t="shared" ref="AM2155" si="5822">AVERAGE(W2155:W2160)</f>
        <v>0</v>
      </c>
      <c r="AN2155" s="11">
        <f t="shared" ref="AN2155" si="5823">AVERAGE(I2155:I2160)</f>
        <v>3.5499999999999994</v>
      </c>
      <c r="AO2155" s="11">
        <f t="shared" ref="AO2155" si="5824">MAX(K2155:K2160)</f>
        <v>4.0999999999999996</v>
      </c>
      <c r="AP2155" s="13" t="str">
        <f t="shared" ref="AP2155" ca="1" si="5825">INDIRECT(ADDRESS(MATCH(AO2155,K2155:K2160,0)+A2155-1,12))</f>
        <v>SSE</v>
      </c>
      <c r="AQ2155" s="13">
        <f t="shared" ref="AQ2155" ca="1" si="5826">INDIRECT(ADDRESS(MATCH(AO2155,K2155:K2160,0)+A2155-1,13))</f>
        <v>0.95092592592592595</v>
      </c>
      <c r="AR2155" s="11">
        <f t="shared" ref="AR2155" si="5827">MAX(N2155:N2160)</f>
        <v>6.4</v>
      </c>
      <c r="AS2155" s="13" t="str">
        <f t="shared" ref="AS2155" ca="1" si="5828">INDIRECT(ADDRESS(MATCH(AR2155,N2155:N2160,0)+A2155-1,15))</f>
        <v>SSE</v>
      </c>
      <c r="AT2155" s="13">
        <f t="shared" ref="AT2155" ca="1" si="5829">INDIRECT(ADDRESS(MATCH(AR2155,N2155:N2160,0)+A2155-1,16))</f>
        <v>0.94589120370370372</v>
      </c>
    </row>
    <row r="2156" spans="1:46">
      <c r="A2156" s="11">
        <v>2156</v>
      </c>
      <c r="B2156" s="57">
        <v>44941</v>
      </c>
      <c r="C2156" s="54">
        <v>0.92361111111111116</v>
      </c>
      <c r="D2156" s="53">
        <v>12.1</v>
      </c>
      <c r="E2156" s="53">
        <v>12.8</v>
      </c>
      <c r="F2156" s="53">
        <v>0</v>
      </c>
      <c r="G2156" s="53">
        <v>12.2</v>
      </c>
      <c r="H2156" s="53">
        <v>0</v>
      </c>
      <c r="I2156" s="53">
        <v>3</v>
      </c>
      <c r="J2156" s="53" t="s">
        <v>159</v>
      </c>
      <c r="K2156" s="53">
        <v>3</v>
      </c>
      <c r="L2156" s="53" t="s">
        <v>159</v>
      </c>
      <c r="M2156" s="54">
        <v>0.91991898148148143</v>
      </c>
      <c r="N2156" s="53">
        <v>4.8</v>
      </c>
      <c r="O2156" s="53" t="s">
        <v>159</v>
      </c>
      <c r="P2156" s="54">
        <v>0.92146990740740742</v>
      </c>
      <c r="Q2156" s="53">
        <v>3.9</v>
      </c>
      <c r="R2156" s="53" t="s">
        <v>159</v>
      </c>
      <c r="S2156" s="53">
        <v>0.7</v>
      </c>
      <c r="T2156" s="53">
        <v>83.7</v>
      </c>
      <c r="U2156" s="53">
        <v>0</v>
      </c>
      <c r="V2156" s="53">
        <v>77</v>
      </c>
      <c r="W2156" s="53">
        <v>0</v>
      </c>
      <c r="X2156" s="53">
        <v>0.67600000000000005</v>
      </c>
      <c r="Y2156" s="53">
        <v>17.11</v>
      </c>
      <c r="Z2156" s="11">
        <f t="shared" si="5731"/>
        <v>0</v>
      </c>
      <c r="AA2156" s="11">
        <f t="shared" si="5732"/>
        <v>0</v>
      </c>
      <c r="AB2156" s="53">
        <f t="shared" si="5733"/>
        <v>0.29045864613336303</v>
      </c>
      <c r="AC2156" s="63" t="s">
        <v>204</v>
      </c>
    </row>
    <row r="2157" spans="1:46">
      <c r="A2157" s="11">
        <v>2157</v>
      </c>
      <c r="B2157" s="57">
        <v>44941</v>
      </c>
      <c r="C2157" s="54">
        <v>0.93055555555555547</v>
      </c>
      <c r="D2157" s="53">
        <v>12.2</v>
      </c>
      <c r="E2157" s="53">
        <v>12.8</v>
      </c>
      <c r="F2157" s="53">
        <v>0</v>
      </c>
      <c r="G2157" s="53">
        <v>12.3</v>
      </c>
      <c r="H2157" s="53">
        <v>0</v>
      </c>
      <c r="I2157" s="53">
        <v>3.8</v>
      </c>
      <c r="J2157" s="53" t="s">
        <v>159</v>
      </c>
      <c r="K2157" s="53">
        <v>3.8</v>
      </c>
      <c r="L2157" s="53" t="s">
        <v>159</v>
      </c>
      <c r="M2157" s="54">
        <v>0.92928240740740742</v>
      </c>
      <c r="N2157" s="53">
        <v>6.1</v>
      </c>
      <c r="O2157" s="53" t="s">
        <v>153</v>
      </c>
      <c r="P2157" s="54">
        <v>0.9277777777777777</v>
      </c>
      <c r="Q2157" s="53">
        <v>4.5</v>
      </c>
      <c r="R2157" s="53" t="s">
        <v>159</v>
      </c>
      <c r="S2157" s="53">
        <v>0.7</v>
      </c>
      <c r="T2157" s="53">
        <v>84.4</v>
      </c>
      <c r="U2157" s="53">
        <v>0</v>
      </c>
      <c r="V2157" s="53">
        <v>75</v>
      </c>
      <c r="W2157" s="53">
        <v>0</v>
      </c>
      <c r="X2157" s="53">
        <v>0.67600000000000005</v>
      </c>
      <c r="Y2157" s="53">
        <v>17.09</v>
      </c>
      <c r="Z2157" s="11">
        <f t="shared" si="5731"/>
        <v>0</v>
      </c>
      <c r="AA2157" s="11">
        <f t="shared" si="5732"/>
        <v>0</v>
      </c>
      <c r="AB2157" s="53">
        <f t="shared" si="5733"/>
        <v>0.29045864613336303</v>
      </c>
      <c r="AC2157" s="63" t="s">
        <v>204</v>
      </c>
    </row>
    <row r="2158" spans="1:46">
      <c r="A2158" s="11">
        <v>2158</v>
      </c>
      <c r="B2158" s="57">
        <v>44941</v>
      </c>
      <c r="C2158" s="54">
        <v>0.9375</v>
      </c>
      <c r="D2158" s="53">
        <v>12.2</v>
      </c>
      <c r="E2158" s="53">
        <v>12.8</v>
      </c>
      <c r="F2158" s="53">
        <v>0</v>
      </c>
      <c r="G2158" s="53">
        <v>12.2</v>
      </c>
      <c r="H2158" s="53">
        <v>0</v>
      </c>
      <c r="I2158" s="53">
        <v>3.7</v>
      </c>
      <c r="J2158" s="53" t="s">
        <v>159</v>
      </c>
      <c r="K2158" s="53">
        <v>3.8</v>
      </c>
      <c r="L2158" s="53" t="s">
        <v>159</v>
      </c>
      <c r="M2158" s="54">
        <v>0.93148148148148147</v>
      </c>
      <c r="N2158" s="53">
        <v>6.2</v>
      </c>
      <c r="O2158" s="53" t="s">
        <v>151</v>
      </c>
      <c r="P2158" s="54">
        <v>0.9371990740740741</v>
      </c>
      <c r="Q2158" s="53">
        <v>3.3</v>
      </c>
      <c r="R2158" s="53" t="s">
        <v>159</v>
      </c>
      <c r="S2158" s="53">
        <v>0.7</v>
      </c>
      <c r="T2158" s="53">
        <v>84.8</v>
      </c>
      <c r="U2158" s="53">
        <v>1</v>
      </c>
      <c r="V2158" s="53">
        <v>81</v>
      </c>
      <c r="W2158" s="53">
        <v>0</v>
      </c>
      <c r="X2158" s="53">
        <v>0.67500000000000004</v>
      </c>
      <c r="Y2158" s="53">
        <v>17.12</v>
      </c>
      <c r="Z2158" s="11">
        <f t="shared" si="5731"/>
        <v>0</v>
      </c>
      <c r="AA2158" s="11">
        <f t="shared" si="5732"/>
        <v>0</v>
      </c>
      <c r="AB2158" s="53">
        <f t="shared" si="5733"/>
        <v>0.28984417402172813</v>
      </c>
      <c r="AC2158" s="63" t="s">
        <v>204</v>
      </c>
    </row>
    <row r="2159" spans="1:46">
      <c r="A2159" s="11">
        <v>2159</v>
      </c>
      <c r="B2159" s="57">
        <v>44941</v>
      </c>
      <c r="C2159" s="54">
        <v>0.94444444444444453</v>
      </c>
      <c r="D2159" s="53">
        <v>12.2</v>
      </c>
      <c r="E2159" s="53">
        <v>12.8</v>
      </c>
      <c r="F2159" s="53">
        <v>0</v>
      </c>
      <c r="G2159" s="53">
        <v>12.2</v>
      </c>
      <c r="H2159" s="53">
        <v>0</v>
      </c>
      <c r="I2159" s="53">
        <v>3.8</v>
      </c>
      <c r="J2159" s="53" t="s">
        <v>159</v>
      </c>
      <c r="K2159" s="53">
        <v>3.9</v>
      </c>
      <c r="L2159" s="53" t="s">
        <v>159</v>
      </c>
      <c r="M2159" s="54">
        <v>0.94202546296296286</v>
      </c>
      <c r="N2159" s="53">
        <v>6.1</v>
      </c>
      <c r="O2159" s="53" t="s">
        <v>159</v>
      </c>
      <c r="P2159" s="54">
        <v>0.94166666666666676</v>
      </c>
      <c r="Q2159" s="53">
        <v>4.5</v>
      </c>
      <c r="R2159" s="53" t="s">
        <v>153</v>
      </c>
      <c r="S2159" s="53">
        <v>0.9</v>
      </c>
      <c r="T2159" s="53">
        <v>85</v>
      </c>
      <c r="U2159" s="53">
        <v>0</v>
      </c>
      <c r="V2159" s="53">
        <v>77</v>
      </c>
      <c r="W2159" s="53">
        <v>0</v>
      </c>
      <c r="X2159" s="53">
        <v>0.67500000000000004</v>
      </c>
      <c r="Y2159" s="53">
        <v>17.09</v>
      </c>
      <c r="Z2159" s="11">
        <f t="shared" si="5731"/>
        <v>0</v>
      </c>
      <c r="AA2159" s="11">
        <f t="shared" si="5732"/>
        <v>0</v>
      </c>
      <c r="AB2159" s="53">
        <f t="shared" si="5733"/>
        <v>0.28984417402172813</v>
      </c>
      <c r="AC2159" s="63" t="s">
        <v>204</v>
      </c>
    </row>
    <row r="2160" spans="1:46">
      <c r="A2160" s="11">
        <v>2160</v>
      </c>
      <c r="B2160" s="57">
        <v>44941</v>
      </c>
      <c r="C2160" s="54">
        <v>0.95138888888888884</v>
      </c>
      <c r="D2160" s="53">
        <v>12.3</v>
      </c>
      <c r="E2160" s="53">
        <v>12.8</v>
      </c>
      <c r="F2160" s="53">
        <v>0</v>
      </c>
      <c r="G2160" s="53">
        <v>12.3</v>
      </c>
      <c r="H2160" s="53">
        <v>0</v>
      </c>
      <c r="I2160" s="53">
        <v>4.0999999999999996</v>
      </c>
      <c r="J2160" s="53" t="s">
        <v>159</v>
      </c>
      <c r="K2160" s="53">
        <v>4.0999999999999996</v>
      </c>
      <c r="L2160" s="53" t="s">
        <v>159</v>
      </c>
      <c r="M2160" s="54">
        <v>0.95092592592592595</v>
      </c>
      <c r="N2160" s="53">
        <v>6.4</v>
      </c>
      <c r="O2160" s="53" t="s">
        <v>159</v>
      </c>
      <c r="P2160" s="54">
        <v>0.94589120370370372</v>
      </c>
      <c r="Q2160" s="53">
        <v>4.5</v>
      </c>
      <c r="R2160" s="53" t="s">
        <v>153</v>
      </c>
      <c r="S2160" s="53">
        <v>0.9</v>
      </c>
      <c r="T2160" s="53">
        <v>83.7</v>
      </c>
      <c r="U2160" s="53">
        <v>1</v>
      </c>
      <c r="V2160" s="53">
        <v>92</v>
      </c>
      <c r="W2160" s="53">
        <v>0</v>
      </c>
      <c r="X2160" s="53">
        <v>0.67500000000000004</v>
      </c>
      <c r="Y2160" s="53">
        <v>17.12</v>
      </c>
      <c r="Z2160" s="11">
        <f t="shared" si="5731"/>
        <v>0</v>
      </c>
      <c r="AA2160" s="11">
        <f t="shared" si="5732"/>
        <v>0</v>
      </c>
      <c r="AB2160" s="53">
        <f t="shared" si="5733"/>
        <v>0.28984417402172813</v>
      </c>
      <c r="AC2160" s="63" t="s">
        <v>204</v>
      </c>
    </row>
    <row r="2161" spans="1:46">
      <c r="A2161" s="11">
        <v>2161</v>
      </c>
      <c r="B2161" s="57">
        <v>44941</v>
      </c>
      <c r="C2161" s="54">
        <v>0.95833333333333337</v>
      </c>
      <c r="D2161" s="53">
        <v>12.3</v>
      </c>
      <c r="E2161" s="53">
        <v>12.8</v>
      </c>
      <c r="F2161" s="53">
        <v>0</v>
      </c>
      <c r="G2161" s="53">
        <v>12.2</v>
      </c>
      <c r="H2161" s="53">
        <v>0</v>
      </c>
      <c r="I2161" s="53">
        <v>3.9</v>
      </c>
      <c r="J2161" s="53" t="s">
        <v>159</v>
      </c>
      <c r="K2161" s="53">
        <v>4.0999999999999996</v>
      </c>
      <c r="L2161" s="53" t="s">
        <v>159</v>
      </c>
      <c r="M2161" s="54">
        <v>0.95208333333333339</v>
      </c>
      <c r="N2161" s="53">
        <v>6.1</v>
      </c>
      <c r="O2161" s="53" t="s">
        <v>153</v>
      </c>
      <c r="P2161" s="54">
        <v>0.95466435185185183</v>
      </c>
      <c r="Q2161" s="53">
        <v>2.4</v>
      </c>
      <c r="R2161" s="53" t="s">
        <v>153</v>
      </c>
      <c r="S2161" s="53">
        <v>0.8</v>
      </c>
      <c r="T2161" s="53">
        <v>83.9</v>
      </c>
      <c r="U2161" s="53">
        <v>0</v>
      </c>
      <c r="V2161" s="53">
        <v>66</v>
      </c>
      <c r="W2161" s="53">
        <v>0</v>
      </c>
      <c r="X2161" s="53">
        <v>0.67400000000000004</v>
      </c>
      <c r="Y2161" s="53">
        <v>17.11</v>
      </c>
      <c r="Z2161" s="11">
        <f t="shared" si="5731"/>
        <v>0</v>
      </c>
      <c r="AA2161" s="11">
        <f t="shared" si="5732"/>
        <v>0</v>
      </c>
      <c r="AB2161" s="53">
        <f t="shared" si="5733"/>
        <v>0.28923024560053312</v>
      </c>
      <c r="AC2161" s="63" t="s">
        <v>204</v>
      </c>
      <c r="AE2161" s="11">
        <f t="shared" ref="AE2161" si="5830">SUM(F2161:F2166)</f>
        <v>0</v>
      </c>
      <c r="AF2161" s="11">
        <f t="shared" ref="AF2161" si="5831">AVERAGE(AB2161:AB2166)</f>
        <v>0.28902578447653077</v>
      </c>
      <c r="AG2161" s="11">
        <f t="shared" ref="AG2161" si="5832">AVERAGE(G2161:G2166)</f>
        <v>12.299999999999999</v>
      </c>
      <c r="AH2161" s="11" t="e">
        <f t="shared" ref="AH2161" si="5833">AVERAGE(AC2161:AC2166)</f>
        <v>#DIV/0!</v>
      </c>
      <c r="AI2161" s="11">
        <f t="shared" ref="AI2161" si="5834">AVERAGE(T2161:T2166)</f>
        <v>83.716666666666683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457</v>
      </c>
      <c r="AM2161" s="17">
        <f t="shared" ref="AM2161" si="5838">AVERAGE(W2161:W2166)</f>
        <v>0</v>
      </c>
      <c r="AN2161" s="11">
        <f t="shared" ref="AN2161" si="5839">AVERAGE(I2161:I2166)</f>
        <v>3.6833333333333331</v>
      </c>
      <c r="AO2161" s="11">
        <f t="shared" ref="AO2161" si="5840">MAX(K2161:K2166)</f>
        <v>4.0999999999999996</v>
      </c>
      <c r="AP2161" s="13" t="str">
        <f t="shared" ref="AP2161" ca="1" si="5841">INDIRECT(ADDRESS(MATCH(AO2161,K2161:K2166,0)+A2161-1,12))</f>
        <v>SSE</v>
      </c>
      <c r="AQ2161" s="13">
        <f t="shared" ref="AQ2161" ca="1" si="5842">INDIRECT(ADDRESS(MATCH(AO2161,K2161:K2166,0)+A2161-1,13))</f>
        <v>0.95208333333333339</v>
      </c>
      <c r="AR2161" s="11">
        <f t="shared" ref="AR2161" si="5843">MAX(N2161:N2166)</f>
        <v>6.3</v>
      </c>
      <c r="AS2161" s="13" t="str">
        <f t="shared" ref="AS2161" ca="1" si="5844">INDIRECT(ADDRESS(MATCH(AR2161,N2161:N2166,0)+A2161-1,15))</f>
        <v>SSE</v>
      </c>
      <c r="AT2161" s="13">
        <f t="shared" ref="AT2161" ca="1" si="5845">INDIRECT(ADDRESS(MATCH(AR2161,N2161:N2166,0)+A2161-1,16))</f>
        <v>0.98495370370370372</v>
      </c>
    </row>
    <row r="2162" spans="1:46">
      <c r="A2162" s="11">
        <v>2162</v>
      </c>
      <c r="B2162" s="57">
        <v>44941</v>
      </c>
      <c r="C2162" s="54">
        <v>0.96527777777777779</v>
      </c>
      <c r="D2162" s="53">
        <v>12.3</v>
      </c>
      <c r="E2162" s="53">
        <v>12.8</v>
      </c>
      <c r="F2162" s="53">
        <v>0</v>
      </c>
      <c r="G2162" s="53">
        <v>12.3</v>
      </c>
      <c r="H2162" s="53">
        <v>0</v>
      </c>
      <c r="I2162" s="53">
        <v>3.6</v>
      </c>
      <c r="J2162" s="53" t="s">
        <v>159</v>
      </c>
      <c r="K2162" s="53">
        <v>3.9</v>
      </c>
      <c r="L2162" s="53" t="s">
        <v>159</v>
      </c>
      <c r="M2162" s="54">
        <v>0.95834490740740741</v>
      </c>
      <c r="N2162" s="53">
        <v>5.0999999999999996</v>
      </c>
      <c r="O2162" s="53" t="s">
        <v>159</v>
      </c>
      <c r="P2162" s="54">
        <v>0.96518518518518526</v>
      </c>
      <c r="Q2162" s="53">
        <v>4.5999999999999996</v>
      </c>
      <c r="R2162" s="53" t="s">
        <v>151</v>
      </c>
      <c r="S2162" s="53">
        <v>0.6</v>
      </c>
      <c r="T2162" s="53">
        <v>83.5</v>
      </c>
      <c r="U2162" s="53">
        <v>0</v>
      </c>
      <c r="V2162" s="53">
        <v>81</v>
      </c>
      <c r="W2162" s="53">
        <v>0</v>
      </c>
      <c r="X2162" s="53">
        <v>0.67400000000000004</v>
      </c>
      <c r="Y2162" s="53">
        <v>17.11</v>
      </c>
      <c r="Z2162" s="11">
        <f t="shared" si="5731"/>
        <v>0</v>
      </c>
      <c r="AA2162" s="11">
        <f t="shared" si="5732"/>
        <v>0</v>
      </c>
      <c r="AB2162" s="53">
        <f t="shared" si="5733"/>
        <v>0.28923024560053312</v>
      </c>
      <c r="AC2162" s="63" t="s">
        <v>204</v>
      </c>
    </row>
    <row r="2163" spans="1:46">
      <c r="A2163" s="11">
        <v>2163</v>
      </c>
      <c r="B2163" s="57">
        <v>44941</v>
      </c>
      <c r="C2163" s="54">
        <v>0.97222222222222221</v>
      </c>
      <c r="D2163" s="53">
        <v>12.3</v>
      </c>
      <c r="E2163" s="53">
        <v>12.8</v>
      </c>
      <c r="F2163" s="53">
        <v>0</v>
      </c>
      <c r="G2163" s="53">
        <v>12.3</v>
      </c>
      <c r="H2163" s="53">
        <v>0</v>
      </c>
      <c r="I2163" s="53">
        <v>3.7</v>
      </c>
      <c r="J2163" s="53" t="s">
        <v>159</v>
      </c>
      <c r="K2163" s="53">
        <v>3.8</v>
      </c>
      <c r="L2163" s="53" t="s">
        <v>159</v>
      </c>
      <c r="M2163" s="54">
        <v>0.9708564814814814</v>
      </c>
      <c r="N2163" s="53">
        <v>5.9</v>
      </c>
      <c r="O2163" s="53" t="s">
        <v>153</v>
      </c>
      <c r="P2163" s="54">
        <v>0.96599537037037031</v>
      </c>
      <c r="Q2163" s="53">
        <v>2.8</v>
      </c>
      <c r="R2163" s="53" t="s">
        <v>153</v>
      </c>
      <c r="S2163" s="53">
        <v>0.8</v>
      </c>
      <c r="T2163" s="53">
        <v>83.7</v>
      </c>
      <c r="U2163" s="53">
        <v>0</v>
      </c>
      <c r="V2163" s="53">
        <v>60</v>
      </c>
      <c r="W2163" s="53">
        <v>0</v>
      </c>
      <c r="X2163" s="53">
        <v>0.67400000000000004</v>
      </c>
      <c r="Y2163" s="53">
        <v>17.100000000000001</v>
      </c>
      <c r="Z2163" s="11">
        <f t="shared" si="5731"/>
        <v>0</v>
      </c>
      <c r="AA2163" s="11">
        <f t="shared" si="5732"/>
        <v>0</v>
      </c>
      <c r="AB2163" s="53">
        <f t="shared" si="5733"/>
        <v>0.28923024560053312</v>
      </c>
      <c r="AC2163" s="63" t="s">
        <v>204</v>
      </c>
    </row>
    <row r="2164" spans="1:46">
      <c r="A2164" s="11">
        <v>2164</v>
      </c>
      <c r="B2164" s="57">
        <v>44941</v>
      </c>
      <c r="C2164" s="54">
        <v>0.97916666666666663</v>
      </c>
      <c r="D2164" s="53">
        <v>12.4</v>
      </c>
      <c r="E2164" s="53">
        <v>12.8</v>
      </c>
      <c r="F2164" s="53">
        <v>0</v>
      </c>
      <c r="G2164" s="53">
        <v>12.3</v>
      </c>
      <c r="H2164" s="53">
        <v>0</v>
      </c>
      <c r="I2164" s="53">
        <v>3.7</v>
      </c>
      <c r="J2164" s="53" t="s">
        <v>159</v>
      </c>
      <c r="K2164" s="53">
        <v>3.7</v>
      </c>
      <c r="L2164" s="53" t="s">
        <v>159</v>
      </c>
      <c r="M2164" s="54">
        <v>0.97688657407407409</v>
      </c>
      <c r="N2164" s="53">
        <v>5.9</v>
      </c>
      <c r="O2164" s="53" t="s">
        <v>159</v>
      </c>
      <c r="P2164" s="54">
        <v>0.97498842592592594</v>
      </c>
      <c r="Q2164" s="53">
        <v>3.2</v>
      </c>
      <c r="R2164" s="53" t="s">
        <v>151</v>
      </c>
      <c r="S2164" s="53">
        <v>0.8</v>
      </c>
      <c r="T2164" s="53">
        <v>83.7</v>
      </c>
      <c r="U2164" s="53">
        <v>0</v>
      </c>
      <c r="V2164" s="53">
        <v>87</v>
      </c>
      <c r="W2164" s="53">
        <v>0</v>
      </c>
      <c r="X2164" s="53">
        <v>0.67400000000000004</v>
      </c>
      <c r="Y2164" s="53">
        <v>17.079999999999998</v>
      </c>
      <c r="Z2164" s="11">
        <f t="shared" si="5731"/>
        <v>0</v>
      </c>
      <c r="AA2164" s="11">
        <f t="shared" si="5732"/>
        <v>0</v>
      </c>
      <c r="AB2164" s="53">
        <f t="shared" si="5733"/>
        <v>0.28923024560053312</v>
      </c>
      <c r="AC2164" s="63" t="s">
        <v>204</v>
      </c>
    </row>
    <row r="2165" spans="1:46">
      <c r="A2165" s="11">
        <v>2165</v>
      </c>
      <c r="B2165" s="57">
        <v>44941</v>
      </c>
      <c r="C2165" s="54">
        <v>0.98611111111111116</v>
      </c>
      <c r="D2165" s="53">
        <v>12.4</v>
      </c>
      <c r="E2165" s="53">
        <v>12.8</v>
      </c>
      <c r="F2165" s="53">
        <v>0</v>
      </c>
      <c r="G2165" s="53">
        <v>12.4</v>
      </c>
      <c r="H2165" s="53">
        <v>0</v>
      </c>
      <c r="I2165" s="53">
        <v>3.8</v>
      </c>
      <c r="J2165" s="53" t="s">
        <v>159</v>
      </c>
      <c r="K2165" s="53">
        <v>3.8</v>
      </c>
      <c r="L2165" s="53" t="s">
        <v>159</v>
      </c>
      <c r="M2165" s="54">
        <v>0.98143518518518524</v>
      </c>
      <c r="N2165" s="53">
        <v>6.3</v>
      </c>
      <c r="O2165" s="53" t="s">
        <v>159</v>
      </c>
      <c r="P2165" s="54">
        <v>0.98495370370370372</v>
      </c>
      <c r="Q2165" s="53">
        <v>3.8</v>
      </c>
      <c r="R2165" s="53" t="s">
        <v>159</v>
      </c>
      <c r="S2165" s="53">
        <v>0.8</v>
      </c>
      <c r="T2165" s="53">
        <v>83.4</v>
      </c>
      <c r="U2165" s="53">
        <v>1</v>
      </c>
      <c r="V2165" s="53">
        <v>83</v>
      </c>
      <c r="W2165" s="53">
        <v>0</v>
      </c>
      <c r="X2165" s="53">
        <v>0.67300000000000004</v>
      </c>
      <c r="Y2165" s="53">
        <v>17.079999999999998</v>
      </c>
      <c r="Z2165" s="11">
        <f t="shared" si="5731"/>
        <v>0</v>
      </c>
      <c r="AA2165" s="11">
        <f t="shared" si="5732"/>
        <v>0</v>
      </c>
      <c r="AB2165" s="53">
        <f t="shared" si="5733"/>
        <v>0.28861686222852601</v>
      </c>
      <c r="AC2165" s="63" t="s">
        <v>204</v>
      </c>
    </row>
    <row r="2166" spans="1:46">
      <c r="A2166" s="11">
        <v>2166</v>
      </c>
      <c r="B2166" s="57">
        <v>44941</v>
      </c>
      <c r="C2166" s="54">
        <v>0.99305555555555547</v>
      </c>
      <c r="D2166" s="53">
        <v>12.4</v>
      </c>
      <c r="E2166" s="53">
        <v>12.8</v>
      </c>
      <c r="F2166" s="53">
        <v>0</v>
      </c>
      <c r="G2166" s="53">
        <v>12.3</v>
      </c>
      <c r="H2166" s="53">
        <v>-1E-3</v>
      </c>
      <c r="I2166" s="53">
        <v>3.4</v>
      </c>
      <c r="J2166" s="53" t="s">
        <v>159</v>
      </c>
      <c r="K2166" s="53">
        <v>3.8</v>
      </c>
      <c r="L2166" s="53" t="s">
        <v>159</v>
      </c>
      <c r="M2166" s="54">
        <v>0.98744212962962974</v>
      </c>
      <c r="N2166" s="53">
        <v>5.7</v>
      </c>
      <c r="O2166" s="53" t="s">
        <v>159</v>
      </c>
      <c r="P2166" s="54">
        <v>0.98719907407407403</v>
      </c>
      <c r="Q2166" s="53">
        <v>3</v>
      </c>
      <c r="R2166" s="53" t="s">
        <v>151</v>
      </c>
      <c r="S2166" s="53">
        <v>0.8</v>
      </c>
      <c r="T2166" s="53">
        <v>84.1</v>
      </c>
      <c r="U2166" s="53">
        <v>1</v>
      </c>
      <c r="V2166" s="53">
        <v>80</v>
      </c>
      <c r="W2166" s="53">
        <v>0</v>
      </c>
      <c r="X2166" s="53">
        <v>0.67300000000000004</v>
      </c>
      <c r="Y2166" s="53">
        <v>17.12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0.28861686222852601</v>
      </c>
      <c r="AC2166" s="63" t="s">
        <v>204</v>
      </c>
    </row>
    <row r="2167" spans="1:46">
      <c r="A2167" s="11">
        <v>2167</v>
      </c>
      <c r="B2167" s="57">
        <v>44942</v>
      </c>
      <c r="C2167" s="54">
        <v>0</v>
      </c>
      <c r="D2167" s="53">
        <v>12.4</v>
      </c>
      <c r="E2167" s="53">
        <v>12.8</v>
      </c>
      <c r="F2167" s="53">
        <v>0</v>
      </c>
      <c r="G2167" s="53">
        <v>12.2</v>
      </c>
      <c r="H2167" s="53">
        <v>0</v>
      </c>
      <c r="I2167" s="53">
        <v>3.4</v>
      </c>
      <c r="J2167" s="53" t="s">
        <v>159</v>
      </c>
      <c r="K2167" s="53">
        <v>3.5</v>
      </c>
      <c r="L2167" s="53" t="s">
        <v>159</v>
      </c>
      <c r="M2167" s="54">
        <v>0.99591435185185195</v>
      </c>
      <c r="N2167" s="53">
        <v>6</v>
      </c>
      <c r="O2167" s="53" t="s">
        <v>153</v>
      </c>
      <c r="P2167" s="54">
        <v>0.9943981481481482</v>
      </c>
      <c r="Q2167" s="53">
        <v>3.1</v>
      </c>
      <c r="R2167" s="53" t="s">
        <v>159</v>
      </c>
      <c r="S2167" s="53">
        <v>0.8</v>
      </c>
      <c r="T2167" s="53">
        <v>84.4</v>
      </c>
      <c r="U2167" s="53">
        <v>0</v>
      </c>
      <c r="V2167" s="53">
        <v>82</v>
      </c>
      <c r="W2167" s="53">
        <v>0</v>
      </c>
      <c r="X2167" s="53">
        <v>0.67300000000000004</v>
      </c>
      <c r="Y2167" s="53">
        <v>17.100000000000001</v>
      </c>
      <c r="Z2167" s="11">
        <f t="shared" si="5731"/>
        <v>0</v>
      </c>
      <c r="AA2167" s="11">
        <f t="shared" si="5732"/>
        <v>0</v>
      </c>
      <c r="AB2167" s="53">
        <f t="shared" si="5733"/>
        <v>0.28861686222852601</v>
      </c>
      <c r="AC2167" s="63" t="s">
        <v>204</v>
      </c>
      <c r="AE2167" s="11">
        <f t="shared" ref="AE2167" si="5846">SUM(F2167:F2172)</f>
        <v>0</v>
      </c>
      <c r="AF2167" s="11">
        <f t="shared" ref="AF2167" si="5847">AVERAGE(AB2167:AB2172)</f>
        <v>0.28800411666232678</v>
      </c>
      <c r="AG2167" s="11">
        <f t="shared" ref="AG2167" si="5848">AVERAGE(G2167:G2172)</f>
        <v>12.183333333333332</v>
      </c>
      <c r="AH2167" s="11" t="e">
        <f t="shared" ref="AH2167" si="5849">AVERAGE(AC2167:AC2172)</f>
        <v>#DIV/0!</v>
      </c>
      <c r="AI2167" s="11">
        <f t="shared" ref="AI2167" si="5850">AVERAGE(T2167:T2172)</f>
        <v>84.433333333333323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472</v>
      </c>
      <c r="AM2167" s="17">
        <f t="shared" ref="AM2167" si="5854">AVERAGE(W2167:W2172)</f>
        <v>0</v>
      </c>
      <c r="AN2167" s="11">
        <f t="shared" ref="AN2167" si="5855">AVERAGE(I2167:I2172)</f>
        <v>3.0666666666666664</v>
      </c>
      <c r="AO2167" s="11">
        <f t="shared" ref="AO2167" si="5856">MAX(K2167:K2172)</f>
        <v>3.5</v>
      </c>
      <c r="AP2167" s="13" t="str">
        <f t="shared" ref="AP2167" ca="1" si="5857">INDIRECT(ADDRESS(MATCH(AO2167,K2167:K2172,0)+A2167-1,12))</f>
        <v>SSE</v>
      </c>
      <c r="AQ2167" s="13">
        <f t="shared" ref="AQ2167" ca="1" si="5858">INDIRECT(ADDRESS(MATCH(AO2167,K2167:K2172,0)+A2167-1,13))</f>
        <v>0.99591435185185195</v>
      </c>
      <c r="AR2167" s="11">
        <f t="shared" ref="AR2167" si="5859">MAX(N2167:N2172)</f>
        <v>6</v>
      </c>
      <c r="AS2167" s="13" t="str">
        <f t="shared" ref="AS2167" ca="1" si="5860">INDIRECT(ADDRESS(MATCH(AR2167,N2167:N2172,0)+A2167-1,15))</f>
        <v>S</v>
      </c>
      <c r="AT2167" s="13">
        <f t="shared" ref="AT2167" ca="1" si="5861">INDIRECT(ADDRESS(MATCH(AR2167,N2167:N2172,0)+A2167-1,16))</f>
        <v>0.9943981481481482</v>
      </c>
    </row>
    <row r="2168" spans="1:46">
      <c r="A2168" s="11">
        <v>2168</v>
      </c>
      <c r="B2168" s="57">
        <v>44942</v>
      </c>
      <c r="C2168" s="54">
        <v>6.9444444444444441E-3</v>
      </c>
      <c r="D2168" s="53">
        <v>12.5</v>
      </c>
      <c r="E2168" s="53">
        <v>12.8</v>
      </c>
      <c r="F2168" s="53">
        <v>0</v>
      </c>
      <c r="G2168" s="53">
        <v>12.2</v>
      </c>
      <c r="H2168" s="53">
        <v>0</v>
      </c>
      <c r="I2168" s="53">
        <v>3.2</v>
      </c>
      <c r="J2168" s="53" t="s">
        <v>159</v>
      </c>
      <c r="K2168" s="53">
        <v>3.4</v>
      </c>
      <c r="L2168" s="53" t="s">
        <v>159</v>
      </c>
      <c r="M2168" s="54">
        <v>1.1574074074074073E-4</v>
      </c>
      <c r="N2168" s="53">
        <v>5.6</v>
      </c>
      <c r="O2168" s="53" t="s">
        <v>159</v>
      </c>
      <c r="P2168" s="54">
        <v>1.2962962962962963E-3</v>
      </c>
      <c r="Q2168" s="53">
        <v>3.5</v>
      </c>
      <c r="R2168" s="53" t="s">
        <v>159</v>
      </c>
      <c r="S2168" s="53">
        <v>0.8</v>
      </c>
      <c r="T2168" s="53">
        <v>83.9</v>
      </c>
      <c r="U2168" s="53">
        <v>0</v>
      </c>
      <c r="V2168" s="53">
        <v>85</v>
      </c>
      <c r="W2168" s="53">
        <v>0</v>
      </c>
      <c r="X2168" s="53">
        <v>0.67200000000000004</v>
      </c>
      <c r="Y2168" s="53">
        <v>17.12</v>
      </c>
      <c r="Z2168" s="11">
        <f t="shared" si="5731"/>
        <v>0</v>
      </c>
      <c r="AA2168" s="11">
        <f t="shared" si="5732"/>
        <v>0</v>
      </c>
      <c r="AB2168" s="53">
        <f t="shared" si="5733"/>
        <v>0.28800402533354741</v>
      </c>
      <c r="AC2168" s="63" t="s">
        <v>204</v>
      </c>
    </row>
    <row r="2169" spans="1:46">
      <c r="A2169" s="11">
        <v>2169</v>
      </c>
      <c r="B2169" s="57">
        <v>44942</v>
      </c>
      <c r="C2169" s="54">
        <v>1.3888888888888888E-2</v>
      </c>
      <c r="D2169" s="53">
        <v>12.5</v>
      </c>
      <c r="E2169" s="53">
        <v>12.8</v>
      </c>
      <c r="F2169" s="53">
        <v>0</v>
      </c>
      <c r="G2169" s="53">
        <v>12.2</v>
      </c>
      <c r="H2169" s="53">
        <v>-1E-3</v>
      </c>
      <c r="I2169" s="53">
        <v>2.8</v>
      </c>
      <c r="J2169" s="53" t="s">
        <v>159</v>
      </c>
      <c r="K2169" s="53">
        <v>3.3</v>
      </c>
      <c r="L2169" s="53" t="s">
        <v>159</v>
      </c>
      <c r="M2169" s="54">
        <v>7.3958333333333341E-3</v>
      </c>
      <c r="N2169" s="53">
        <v>4.7</v>
      </c>
      <c r="O2169" s="53" t="s">
        <v>159</v>
      </c>
      <c r="P2169" s="54">
        <v>1.300925925925926E-2</v>
      </c>
      <c r="Q2169" s="53">
        <v>3.7</v>
      </c>
      <c r="R2169" s="53" t="s">
        <v>151</v>
      </c>
      <c r="S2169" s="53">
        <v>0.5</v>
      </c>
      <c r="T2169" s="53">
        <v>83.7</v>
      </c>
      <c r="U2169" s="53">
        <v>0</v>
      </c>
      <c r="V2169" s="53">
        <v>70</v>
      </c>
      <c r="W2169" s="53">
        <v>0</v>
      </c>
      <c r="X2169" s="53">
        <v>0.67200000000000004</v>
      </c>
      <c r="Y2169" s="53">
        <v>17.13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0.28800402533354741</v>
      </c>
      <c r="AC2169" s="63" t="s">
        <v>204</v>
      </c>
    </row>
    <row r="2170" spans="1:46">
      <c r="A2170" s="11">
        <v>2170</v>
      </c>
      <c r="B2170" s="57">
        <v>44942</v>
      </c>
      <c r="C2170" s="54">
        <v>2.0833333333333332E-2</v>
      </c>
      <c r="D2170" s="53">
        <v>12.4</v>
      </c>
      <c r="E2170" s="53">
        <v>12.8</v>
      </c>
      <c r="F2170" s="53">
        <v>0</v>
      </c>
      <c r="G2170" s="53">
        <v>12.2</v>
      </c>
      <c r="H2170" s="53">
        <v>0</v>
      </c>
      <c r="I2170" s="53">
        <v>2.9</v>
      </c>
      <c r="J2170" s="53" t="s">
        <v>159</v>
      </c>
      <c r="K2170" s="53">
        <v>3</v>
      </c>
      <c r="L2170" s="53" t="s">
        <v>159</v>
      </c>
      <c r="M2170" s="54">
        <v>1.8287037037037036E-2</v>
      </c>
      <c r="N2170" s="53">
        <v>4.9000000000000004</v>
      </c>
      <c r="O2170" s="53" t="s">
        <v>151</v>
      </c>
      <c r="P2170" s="54">
        <v>1.4548611111111111E-2</v>
      </c>
      <c r="Q2170" s="53">
        <v>2.4</v>
      </c>
      <c r="R2170" s="53" t="s">
        <v>153</v>
      </c>
      <c r="S2170" s="53">
        <v>0.6</v>
      </c>
      <c r="T2170" s="53">
        <v>84</v>
      </c>
      <c r="U2170" s="53">
        <v>0</v>
      </c>
      <c r="V2170" s="53">
        <v>78</v>
      </c>
      <c r="W2170" s="53">
        <v>0</v>
      </c>
      <c r="X2170" s="53">
        <v>0.67200000000000004</v>
      </c>
      <c r="Y2170" s="53">
        <v>17.13</v>
      </c>
      <c r="Z2170" s="11">
        <f t="shared" si="5731"/>
        <v>0</v>
      </c>
      <c r="AA2170" s="11">
        <f t="shared" si="5732"/>
        <v>0</v>
      </c>
      <c r="AB2170" s="53">
        <f t="shared" si="5733"/>
        <v>0.28800402533354741</v>
      </c>
      <c r="AC2170" s="63" t="s">
        <v>204</v>
      </c>
    </row>
    <row r="2171" spans="1:46">
      <c r="A2171" s="11">
        <v>2171</v>
      </c>
      <c r="B2171" s="57">
        <v>44942</v>
      </c>
      <c r="C2171" s="54">
        <v>2.7777777777777776E-2</v>
      </c>
      <c r="D2171" s="53">
        <v>12.4</v>
      </c>
      <c r="E2171" s="53">
        <v>12.8</v>
      </c>
      <c r="F2171" s="53">
        <v>0</v>
      </c>
      <c r="G2171" s="53">
        <v>12.2</v>
      </c>
      <c r="H2171" s="53">
        <v>0</v>
      </c>
      <c r="I2171" s="53">
        <v>3.2</v>
      </c>
      <c r="J2171" s="53" t="s">
        <v>153</v>
      </c>
      <c r="K2171" s="53">
        <v>3.2</v>
      </c>
      <c r="L2171" s="53" t="s">
        <v>153</v>
      </c>
      <c r="M2171" s="54">
        <v>2.7777777777777776E-2</v>
      </c>
      <c r="N2171" s="53">
        <v>5.0999999999999996</v>
      </c>
      <c r="O2171" s="53" t="s">
        <v>159</v>
      </c>
      <c r="P2171" s="54">
        <v>2.5694444444444447E-2</v>
      </c>
      <c r="Q2171" s="53">
        <v>2.7</v>
      </c>
      <c r="R2171" s="53" t="s">
        <v>153</v>
      </c>
      <c r="S2171" s="53">
        <v>0.6</v>
      </c>
      <c r="T2171" s="53">
        <v>84.9</v>
      </c>
      <c r="U2171" s="53">
        <v>0</v>
      </c>
      <c r="V2171" s="53">
        <v>75</v>
      </c>
      <c r="W2171" s="53">
        <v>0</v>
      </c>
      <c r="X2171" s="53">
        <v>0.67200000000000004</v>
      </c>
      <c r="Y2171" s="53">
        <v>17.12</v>
      </c>
      <c r="Z2171" s="11">
        <f t="shared" si="5731"/>
        <v>0</v>
      </c>
      <c r="AA2171" s="11">
        <f t="shared" si="5732"/>
        <v>0</v>
      </c>
      <c r="AB2171" s="53">
        <f t="shared" si="5733"/>
        <v>0.28800402533354741</v>
      </c>
      <c r="AC2171" s="63" t="s">
        <v>204</v>
      </c>
    </row>
    <row r="2172" spans="1:46">
      <c r="A2172" s="11">
        <v>2172</v>
      </c>
      <c r="B2172" s="57">
        <v>44942</v>
      </c>
      <c r="C2172" s="54">
        <v>3.4722222222222224E-2</v>
      </c>
      <c r="D2172" s="53">
        <v>12.4</v>
      </c>
      <c r="E2172" s="53">
        <v>12.8</v>
      </c>
      <c r="F2172" s="53">
        <v>0</v>
      </c>
      <c r="G2172" s="53">
        <v>12.1</v>
      </c>
      <c r="H2172" s="53">
        <v>0</v>
      </c>
      <c r="I2172" s="53">
        <v>2.9</v>
      </c>
      <c r="J2172" s="53" t="s">
        <v>153</v>
      </c>
      <c r="K2172" s="53">
        <v>3.2</v>
      </c>
      <c r="L2172" s="53" t="s">
        <v>153</v>
      </c>
      <c r="M2172" s="54">
        <v>2.7789351851851853E-2</v>
      </c>
      <c r="N2172" s="53">
        <v>4.5</v>
      </c>
      <c r="O2172" s="53" t="s">
        <v>159</v>
      </c>
      <c r="P2172" s="54">
        <v>2.9791666666666664E-2</v>
      </c>
      <c r="Q2172" s="53">
        <v>2.7</v>
      </c>
      <c r="R2172" s="53" t="s">
        <v>159</v>
      </c>
      <c r="S2172" s="53">
        <v>0.7</v>
      </c>
      <c r="T2172" s="53">
        <v>85.7</v>
      </c>
      <c r="U2172" s="53">
        <v>1</v>
      </c>
      <c r="V2172" s="53">
        <v>82</v>
      </c>
      <c r="W2172" s="53">
        <v>0</v>
      </c>
      <c r="X2172" s="53">
        <v>0.67100000000000004</v>
      </c>
      <c r="Y2172" s="53">
        <v>17.13</v>
      </c>
      <c r="Z2172" s="11">
        <f t="shared" si="5731"/>
        <v>0</v>
      </c>
      <c r="AA2172" s="11">
        <f t="shared" si="5732"/>
        <v>0</v>
      </c>
      <c r="AB2172" s="53">
        <f t="shared" si="5733"/>
        <v>0.28739173641124527</v>
      </c>
      <c r="AC2172" s="63" t="s">
        <v>204</v>
      </c>
    </row>
    <row r="2173" spans="1:46">
      <c r="A2173" s="11">
        <v>2173</v>
      </c>
      <c r="B2173" s="57">
        <v>44942</v>
      </c>
      <c r="C2173" s="54">
        <v>4.1666666666666664E-2</v>
      </c>
      <c r="D2173" s="53">
        <v>12.4</v>
      </c>
      <c r="E2173" s="53">
        <v>12.8</v>
      </c>
      <c r="F2173" s="53">
        <v>0</v>
      </c>
      <c r="G2173" s="53">
        <v>12.1</v>
      </c>
      <c r="H2173" s="53">
        <v>0</v>
      </c>
      <c r="I2173" s="53">
        <v>2.6</v>
      </c>
      <c r="J2173" s="53" t="s">
        <v>153</v>
      </c>
      <c r="K2173" s="53">
        <v>2.9</v>
      </c>
      <c r="L2173" s="53" t="s">
        <v>153</v>
      </c>
      <c r="M2173" s="54">
        <v>3.4733796296296297E-2</v>
      </c>
      <c r="N2173" s="53">
        <v>4.8</v>
      </c>
      <c r="O2173" s="53" t="s">
        <v>153</v>
      </c>
      <c r="P2173" s="54">
        <v>4.0347222222222222E-2</v>
      </c>
      <c r="Q2173" s="53">
        <v>2.2999999999999998</v>
      </c>
      <c r="R2173" s="53" t="s">
        <v>156</v>
      </c>
      <c r="S2173" s="53">
        <v>0.7</v>
      </c>
      <c r="T2173" s="53">
        <v>86.6</v>
      </c>
      <c r="U2173" s="53">
        <v>0</v>
      </c>
      <c r="V2173" s="53">
        <v>72</v>
      </c>
      <c r="W2173" s="53">
        <v>0</v>
      </c>
      <c r="X2173" s="53">
        <v>0.67100000000000004</v>
      </c>
      <c r="Y2173" s="53">
        <v>17.11</v>
      </c>
      <c r="Z2173" s="11">
        <f t="shared" si="5731"/>
        <v>0</v>
      </c>
      <c r="AA2173" s="11">
        <f t="shared" si="5732"/>
        <v>0</v>
      </c>
      <c r="AB2173" s="53">
        <f t="shared" si="5733"/>
        <v>0.28739173641124527</v>
      </c>
      <c r="AC2173" s="63" t="s">
        <v>204</v>
      </c>
      <c r="AE2173" s="11">
        <f t="shared" ref="AE2173" si="5862">SUM(F2173:F2178)</f>
        <v>0</v>
      </c>
      <c r="AF2173" s="11">
        <f t="shared" ref="AF2173" si="5863">AVERAGE(AB2173:AB2178)</f>
        <v>0.28688204544874724</v>
      </c>
      <c r="AG2173" s="11">
        <f t="shared" ref="AG2173" si="5864">AVERAGE(G2173:G2178)</f>
        <v>12.083333333333334</v>
      </c>
      <c r="AH2173" s="11" t="e">
        <f t="shared" ref="AH2173" si="5865">AVERAGE(AC2173:AC2178)</f>
        <v>#DIV/0!</v>
      </c>
      <c r="AI2173" s="11">
        <f t="shared" ref="AI2173" si="5866">AVERAGE(T2173:T2178)</f>
        <v>87.366666666666674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420</v>
      </c>
      <c r="AM2173" s="17">
        <f t="shared" ref="AM2173" si="5870">AVERAGE(W2173:W2178)</f>
        <v>0</v>
      </c>
      <c r="AN2173" s="11">
        <f t="shared" ref="AN2173" si="5871">AVERAGE(I2173:I2178)</f>
        <v>2.65</v>
      </c>
      <c r="AO2173" s="11">
        <f t="shared" ref="AO2173" si="5872">MAX(K2173:K2178)</f>
        <v>3</v>
      </c>
      <c r="AP2173" s="13" t="str">
        <f t="shared" ref="AP2173" ca="1" si="5873">INDIRECT(ADDRESS(MATCH(AO2173,K2173:K2178,0)+A2173-1,12))</f>
        <v>S</v>
      </c>
      <c r="AQ2173" s="13">
        <f t="shared" ref="AQ2173" ca="1" si="5874">INDIRECT(ADDRESS(MATCH(AO2173,K2173:K2178,0)+A2173-1,13))</f>
        <v>5.393518518518519E-2</v>
      </c>
      <c r="AR2173" s="11">
        <f t="shared" ref="AR2173" si="5875">MAX(N2173:N2178)</f>
        <v>4.8</v>
      </c>
      <c r="AS2173" s="13" t="str">
        <f t="shared" ref="AS2173" ca="1" si="5876">INDIRECT(ADDRESS(MATCH(AR2173,N2173:N2178,0)+A2173-1,15))</f>
        <v>S</v>
      </c>
      <c r="AT2173" s="13">
        <f t="shared" ref="AT2173" ca="1" si="5877">INDIRECT(ADDRESS(MATCH(AR2173,N2173:N2178,0)+A2173-1,16))</f>
        <v>4.0347222222222222E-2</v>
      </c>
    </row>
    <row r="2174" spans="1:46">
      <c r="A2174" s="11">
        <v>2174</v>
      </c>
      <c r="B2174" s="57">
        <v>44942</v>
      </c>
      <c r="C2174" s="54">
        <v>4.8611111111111112E-2</v>
      </c>
      <c r="D2174" s="53">
        <v>12.4</v>
      </c>
      <c r="E2174" s="53">
        <v>12.7</v>
      </c>
      <c r="F2174" s="53">
        <v>0</v>
      </c>
      <c r="G2174" s="53">
        <v>12</v>
      </c>
      <c r="H2174" s="53">
        <v>-1E-3</v>
      </c>
      <c r="I2174" s="53">
        <v>2.4</v>
      </c>
      <c r="J2174" s="53" t="s">
        <v>153</v>
      </c>
      <c r="K2174" s="53">
        <v>2.7</v>
      </c>
      <c r="L2174" s="53" t="s">
        <v>153</v>
      </c>
      <c r="M2174" s="54">
        <v>4.2407407407407401E-2</v>
      </c>
      <c r="N2174" s="53">
        <v>3.8</v>
      </c>
      <c r="O2174" s="53" t="s">
        <v>156</v>
      </c>
      <c r="P2174" s="54">
        <v>4.3171296296296298E-2</v>
      </c>
      <c r="Q2174" s="53">
        <v>2.2999999999999998</v>
      </c>
      <c r="R2174" s="53" t="s">
        <v>153</v>
      </c>
      <c r="S2174" s="53">
        <v>0.5</v>
      </c>
      <c r="T2174" s="53">
        <v>87.4</v>
      </c>
      <c r="U2174" s="53">
        <v>0</v>
      </c>
      <c r="V2174" s="53">
        <v>83</v>
      </c>
      <c r="W2174" s="53">
        <v>0</v>
      </c>
      <c r="X2174" s="53">
        <v>0.67100000000000004</v>
      </c>
      <c r="Y2174" s="53">
        <v>17.09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0.28739173641124527</v>
      </c>
      <c r="AC2174" s="63" t="s">
        <v>204</v>
      </c>
    </row>
    <row r="2175" spans="1:46">
      <c r="A2175" s="11">
        <v>2175</v>
      </c>
      <c r="B2175" s="57">
        <v>44942</v>
      </c>
      <c r="C2175" s="54">
        <v>5.5555555555555552E-2</v>
      </c>
      <c r="D2175" s="53">
        <v>12.4</v>
      </c>
      <c r="E2175" s="53">
        <v>12.8</v>
      </c>
      <c r="F2175" s="53">
        <v>0</v>
      </c>
      <c r="G2175" s="53">
        <v>12</v>
      </c>
      <c r="H2175" s="53">
        <v>0</v>
      </c>
      <c r="I2175" s="53">
        <v>2.9</v>
      </c>
      <c r="J2175" s="53" t="s">
        <v>153</v>
      </c>
      <c r="K2175" s="53">
        <v>3</v>
      </c>
      <c r="L2175" s="53" t="s">
        <v>153</v>
      </c>
      <c r="M2175" s="54">
        <v>5.393518518518519E-2</v>
      </c>
      <c r="N2175" s="53">
        <v>4.4000000000000004</v>
      </c>
      <c r="O2175" s="53" t="s">
        <v>153</v>
      </c>
      <c r="P2175" s="54">
        <v>5.1550925925925924E-2</v>
      </c>
      <c r="Q2175" s="53">
        <v>1.9</v>
      </c>
      <c r="R2175" s="53" t="s">
        <v>153</v>
      </c>
      <c r="S2175" s="53">
        <v>0.7</v>
      </c>
      <c r="T2175" s="53">
        <v>87.6</v>
      </c>
      <c r="U2175" s="53">
        <v>0</v>
      </c>
      <c r="V2175" s="53">
        <v>71</v>
      </c>
      <c r="W2175" s="53">
        <v>0</v>
      </c>
      <c r="X2175" s="53">
        <v>0.67</v>
      </c>
      <c r="Y2175" s="53">
        <v>17.11</v>
      </c>
      <c r="Z2175" s="11">
        <f t="shared" si="5731"/>
        <v>0</v>
      </c>
      <c r="AA2175" s="11">
        <f t="shared" si="5732"/>
        <v>0</v>
      </c>
      <c r="AB2175" s="53">
        <f t="shared" si="5733"/>
        <v>0.28677999702379309</v>
      </c>
      <c r="AC2175" s="63" t="s">
        <v>204</v>
      </c>
    </row>
    <row r="2176" spans="1:46">
      <c r="A2176" s="11">
        <v>2176</v>
      </c>
      <c r="B2176" s="57">
        <v>44942</v>
      </c>
      <c r="C2176" s="54">
        <v>6.25E-2</v>
      </c>
      <c r="D2176" s="53">
        <v>12.4</v>
      </c>
      <c r="E2176" s="53">
        <v>12.7</v>
      </c>
      <c r="F2176" s="53">
        <v>0</v>
      </c>
      <c r="G2176" s="53">
        <v>12.1</v>
      </c>
      <c r="H2176" s="53">
        <v>0</v>
      </c>
      <c r="I2176" s="53">
        <v>2.7</v>
      </c>
      <c r="J2176" s="53" t="s">
        <v>153</v>
      </c>
      <c r="K2176" s="53">
        <v>2.9</v>
      </c>
      <c r="L2176" s="53" t="s">
        <v>153</v>
      </c>
      <c r="M2176" s="54">
        <v>5.5659722222222228E-2</v>
      </c>
      <c r="N2176" s="53">
        <v>4.5999999999999996</v>
      </c>
      <c r="O2176" s="53" t="s">
        <v>153</v>
      </c>
      <c r="P2176" s="54">
        <v>6.1967592592592595E-2</v>
      </c>
      <c r="Q2176" s="53">
        <v>3.3</v>
      </c>
      <c r="R2176" s="53" t="s">
        <v>153</v>
      </c>
      <c r="S2176" s="53">
        <v>0.6</v>
      </c>
      <c r="T2176" s="53">
        <v>87</v>
      </c>
      <c r="U2176" s="53">
        <v>0</v>
      </c>
      <c r="V2176" s="53">
        <v>67</v>
      </c>
      <c r="W2176" s="53">
        <v>0</v>
      </c>
      <c r="X2176" s="53">
        <v>0.67</v>
      </c>
      <c r="Y2176" s="53">
        <v>17.13</v>
      </c>
      <c r="Z2176" s="11">
        <f t="shared" si="5731"/>
        <v>0</v>
      </c>
      <c r="AA2176" s="11">
        <f t="shared" si="5732"/>
        <v>0</v>
      </c>
      <c r="AB2176" s="53">
        <f t="shared" si="5733"/>
        <v>0.28677999702379309</v>
      </c>
      <c r="AC2176" s="63" t="s">
        <v>204</v>
      </c>
    </row>
    <row r="2177" spans="1:46">
      <c r="A2177" s="11">
        <v>2177</v>
      </c>
      <c r="B2177" s="57">
        <v>44942</v>
      </c>
      <c r="C2177" s="54">
        <v>6.9444444444444434E-2</v>
      </c>
      <c r="D2177" s="53">
        <v>12.3</v>
      </c>
      <c r="E2177" s="53">
        <v>12.7</v>
      </c>
      <c r="F2177" s="53">
        <v>0</v>
      </c>
      <c r="G2177" s="53">
        <v>12.2</v>
      </c>
      <c r="H2177" s="53">
        <v>0</v>
      </c>
      <c r="I2177" s="53">
        <v>2.7</v>
      </c>
      <c r="J2177" s="53" t="s">
        <v>156</v>
      </c>
      <c r="K2177" s="53">
        <v>2.8</v>
      </c>
      <c r="L2177" s="53" t="s">
        <v>153</v>
      </c>
      <c r="M2177" s="54">
        <v>6.4722222222222223E-2</v>
      </c>
      <c r="N2177" s="53">
        <v>4.2</v>
      </c>
      <c r="O2177" s="53" t="s">
        <v>153</v>
      </c>
      <c r="P2177" s="54">
        <v>6.7951388888888895E-2</v>
      </c>
      <c r="Q2177" s="53">
        <v>2.8</v>
      </c>
      <c r="R2177" s="53" t="s">
        <v>156</v>
      </c>
      <c r="S2177" s="53">
        <v>0.6</v>
      </c>
      <c r="T2177" s="53">
        <v>87.3</v>
      </c>
      <c r="U2177" s="53">
        <v>0</v>
      </c>
      <c r="V2177" s="53">
        <v>64</v>
      </c>
      <c r="W2177" s="53">
        <v>0</v>
      </c>
      <c r="X2177" s="53">
        <v>0.67</v>
      </c>
      <c r="Y2177" s="53">
        <v>17.14</v>
      </c>
      <c r="Z2177" s="11">
        <f t="shared" si="5731"/>
        <v>0</v>
      </c>
      <c r="AA2177" s="11">
        <f t="shared" si="5732"/>
        <v>0</v>
      </c>
      <c r="AB2177" s="53">
        <f t="shared" si="5733"/>
        <v>0.28677999702379309</v>
      </c>
      <c r="AC2177" s="63" t="s">
        <v>204</v>
      </c>
    </row>
    <row r="2178" spans="1:46">
      <c r="A2178" s="11">
        <v>2178</v>
      </c>
      <c r="B2178" s="57">
        <v>44942</v>
      </c>
      <c r="C2178" s="54">
        <v>7.6388888888888895E-2</v>
      </c>
      <c r="D2178" s="53">
        <v>12.4</v>
      </c>
      <c r="E2178" s="53">
        <v>12.7</v>
      </c>
      <c r="F2178" s="53">
        <v>0</v>
      </c>
      <c r="G2178" s="53">
        <v>12.1</v>
      </c>
      <c r="H2178" s="53">
        <v>0</v>
      </c>
      <c r="I2178" s="53">
        <v>2.6</v>
      </c>
      <c r="J2178" s="53" t="s">
        <v>156</v>
      </c>
      <c r="K2178" s="53">
        <v>2.8</v>
      </c>
      <c r="L2178" s="53" t="s">
        <v>156</v>
      </c>
      <c r="M2178" s="54">
        <v>7.4062499999999989E-2</v>
      </c>
      <c r="N2178" s="53">
        <v>4.7</v>
      </c>
      <c r="O2178" s="53" t="s">
        <v>153</v>
      </c>
      <c r="P2178" s="54">
        <v>7.289351851851851E-2</v>
      </c>
      <c r="Q2178" s="53">
        <v>2.4</v>
      </c>
      <c r="R2178" s="53" t="s">
        <v>156</v>
      </c>
      <c r="S2178" s="53">
        <v>0.5</v>
      </c>
      <c r="T2178" s="53">
        <v>88.3</v>
      </c>
      <c r="U2178" s="53">
        <v>0</v>
      </c>
      <c r="V2178" s="53">
        <v>63</v>
      </c>
      <c r="W2178" s="53">
        <v>0</v>
      </c>
      <c r="X2178" s="53">
        <v>0.66900000000000004</v>
      </c>
      <c r="Y2178" s="53">
        <v>17.12</v>
      </c>
      <c r="Z2178" s="11">
        <f t="shared" si="5731"/>
        <v>0</v>
      </c>
      <c r="AA2178" s="11">
        <f t="shared" si="5732"/>
        <v>0</v>
      </c>
      <c r="AB2178" s="53">
        <f t="shared" si="5733"/>
        <v>0.28616880879861351</v>
      </c>
      <c r="AC2178" s="63" t="s">
        <v>204</v>
      </c>
    </row>
    <row r="2179" spans="1:46">
      <c r="A2179" s="11">
        <v>2179</v>
      </c>
      <c r="B2179" s="57">
        <v>44942</v>
      </c>
      <c r="C2179" s="54">
        <v>8.3333333333333329E-2</v>
      </c>
      <c r="D2179" s="53">
        <v>12.4</v>
      </c>
      <c r="E2179" s="53">
        <v>12.7</v>
      </c>
      <c r="F2179" s="53">
        <v>0</v>
      </c>
      <c r="G2179" s="53">
        <v>12.3</v>
      </c>
      <c r="H2179" s="53">
        <v>0</v>
      </c>
      <c r="I2179" s="53">
        <v>1.8</v>
      </c>
      <c r="J2179" s="53" t="s">
        <v>160</v>
      </c>
      <c r="K2179" s="53">
        <v>2.6</v>
      </c>
      <c r="L2179" s="53" t="s">
        <v>156</v>
      </c>
      <c r="M2179" s="54">
        <v>7.6400462962962962E-2</v>
      </c>
      <c r="N2179" s="53">
        <v>3.1</v>
      </c>
      <c r="O2179" s="53" t="s">
        <v>156</v>
      </c>
      <c r="P2179" s="54">
        <v>7.6562499999999992E-2</v>
      </c>
      <c r="Q2179" s="53">
        <v>1.7</v>
      </c>
      <c r="R2179" s="53" t="s">
        <v>156</v>
      </c>
      <c r="S2179" s="53">
        <v>0.5</v>
      </c>
      <c r="T2179" s="53">
        <v>86.1</v>
      </c>
      <c r="U2179" s="53">
        <v>0</v>
      </c>
      <c r="V2179" s="53">
        <v>66</v>
      </c>
      <c r="W2179" s="53">
        <v>0</v>
      </c>
      <c r="X2179" s="53">
        <v>0.66900000000000004</v>
      </c>
      <c r="Y2179" s="53">
        <v>17.14</v>
      </c>
      <c r="Z2179" s="11">
        <f t="shared" si="5731"/>
        <v>0</v>
      </c>
      <c r="AA2179" s="11">
        <f t="shared" si="5732"/>
        <v>0</v>
      </c>
      <c r="AB2179" s="53">
        <f t="shared" si="5733"/>
        <v>0.28616880879861351</v>
      </c>
      <c r="AC2179" s="63" t="s">
        <v>204</v>
      </c>
      <c r="AE2179" s="11">
        <f t="shared" ref="AE2179" si="5878">SUM(F2179:F2184)</f>
        <v>0</v>
      </c>
      <c r="AF2179" s="11">
        <f t="shared" ref="AF2179" si="5879">AVERAGE(AB2179:AB2184)</f>
        <v>0.28545658573446081</v>
      </c>
      <c r="AG2179" s="11">
        <f t="shared" ref="AG2179" si="5880">AVERAGE(G2179:G2184)</f>
        <v>12.299999999999999</v>
      </c>
      <c r="AH2179" s="11" t="e">
        <f t="shared" ref="AH2179" si="5881">AVERAGE(AC2179:AC2184)</f>
        <v>#DIV/0!</v>
      </c>
      <c r="AI2179" s="11">
        <f t="shared" ref="AI2179" si="5882">AVERAGE(T2179:T2184)</f>
        <v>81.783333333333331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432</v>
      </c>
      <c r="AM2179" s="17">
        <f t="shared" ref="AM2179" si="5886">AVERAGE(W2179:W2184)</f>
        <v>0</v>
      </c>
      <c r="AN2179" s="11">
        <f t="shared" ref="AN2179" si="5887">AVERAGE(I2179:I2184)</f>
        <v>2.1333333333333333</v>
      </c>
      <c r="AO2179" s="11">
        <f t="shared" ref="AO2179" si="5888">MAX(K2179:K2184)</f>
        <v>3.4</v>
      </c>
      <c r="AP2179" s="13" t="str">
        <f t="shared" ref="AP2179" ca="1" si="5889">INDIRECT(ADDRESS(MATCH(AO2179,K2179:K2184,0)+A2179-1,12))</f>
        <v>WSW</v>
      </c>
      <c r="AQ2179" s="13">
        <f t="shared" ref="AQ2179" ca="1" si="5890">INDIRECT(ADDRESS(MATCH(AO2179,K2179:K2184,0)+A2179-1,13))</f>
        <v>0.11076388888888888</v>
      </c>
      <c r="AR2179" s="11">
        <f t="shared" ref="AR2179" si="5891">MAX(N2179:N2184)</f>
        <v>5.9</v>
      </c>
      <c r="AS2179" s="13" t="str">
        <f t="shared" ref="AS2179" ca="1" si="5892">INDIRECT(ADDRESS(MATCH(AR2179,N2179:N2184,0)+A2179-1,15))</f>
        <v>W</v>
      </c>
      <c r="AT2179" s="13">
        <f t="shared" ref="AT2179" ca="1" si="5893">INDIRECT(ADDRESS(MATCH(AR2179,N2179:N2184,0)+A2179-1,16))</f>
        <v>0.10570601851851852</v>
      </c>
    </row>
    <row r="2180" spans="1:46">
      <c r="A2180" s="11">
        <v>2180</v>
      </c>
      <c r="B2180" s="57">
        <v>44942</v>
      </c>
      <c r="C2180" s="54">
        <v>9.0277777777777776E-2</v>
      </c>
      <c r="D2180" s="53">
        <v>12.3</v>
      </c>
      <c r="E2180" s="53">
        <v>12.7</v>
      </c>
      <c r="F2180" s="53">
        <v>0</v>
      </c>
      <c r="G2180" s="53">
        <v>12.4</v>
      </c>
      <c r="H2180" s="53">
        <v>0</v>
      </c>
      <c r="I2180" s="53">
        <v>1.6</v>
      </c>
      <c r="J2180" s="53" t="s">
        <v>160</v>
      </c>
      <c r="K2180" s="53">
        <v>1.8</v>
      </c>
      <c r="L2180" s="53" t="s">
        <v>161</v>
      </c>
      <c r="M2180" s="54">
        <v>8.560185185185186E-2</v>
      </c>
      <c r="N2180" s="53">
        <v>2.5</v>
      </c>
      <c r="O2180" s="53" t="s">
        <v>160</v>
      </c>
      <c r="P2180" s="54">
        <v>8.9583333333333334E-2</v>
      </c>
      <c r="Q2180" s="53">
        <v>1.9</v>
      </c>
      <c r="R2180" s="53" t="s">
        <v>156</v>
      </c>
      <c r="S2180" s="53">
        <v>0.4</v>
      </c>
      <c r="T2180" s="53">
        <v>82.5</v>
      </c>
      <c r="U2180" s="53">
        <v>0</v>
      </c>
      <c r="V2180" s="53">
        <v>63</v>
      </c>
      <c r="W2180" s="53">
        <v>0</v>
      </c>
      <c r="X2180" s="53">
        <v>0.66800000000000004</v>
      </c>
      <c r="Y2180" s="53">
        <v>17.12</v>
      </c>
      <c r="Z2180" s="11">
        <f t="shared" si="5731"/>
        <v>0</v>
      </c>
      <c r="AA2180" s="11">
        <f t="shared" si="5732"/>
        <v>0</v>
      </c>
      <c r="AB2180" s="53">
        <f t="shared" si="5733"/>
        <v>0.28555817342711087</v>
      </c>
      <c r="AC2180" s="63" t="s">
        <v>204</v>
      </c>
    </row>
    <row r="2181" spans="1:46">
      <c r="A2181" s="11">
        <v>2181</v>
      </c>
      <c r="B2181" s="57">
        <v>44942</v>
      </c>
      <c r="C2181" s="54">
        <v>9.7222222222222224E-2</v>
      </c>
      <c r="D2181" s="53">
        <v>12.3</v>
      </c>
      <c r="E2181" s="53">
        <v>12.7</v>
      </c>
      <c r="F2181" s="53">
        <v>0</v>
      </c>
      <c r="G2181" s="53">
        <v>12.3</v>
      </c>
      <c r="H2181" s="53">
        <v>0</v>
      </c>
      <c r="I2181" s="53">
        <v>1.6</v>
      </c>
      <c r="J2181" s="53" t="s">
        <v>156</v>
      </c>
      <c r="K2181" s="53">
        <v>1.6</v>
      </c>
      <c r="L2181" s="53" t="s">
        <v>160</v>
      </c>
      <c r="M2181" s="54">
        <v>9.0624999999999997E-2</v>
      </c>
      <c r="N2181" s="53">
        <v>2.8</v>
      </c>
      <c r="O2181" s="53" t="s">
        <v>156</v>
      </c>
      <c r="P2181" s="54">
        <v>9.5381944444444436E-2</v>
      </c>
      <c r="Q2181" s="53">
        <v>1.7</v>
      </c>
      <c r="R2181" s="53" t="s">
        <v>160</v>
      </c>
      <c r="S2181" s="53">
        <v>0.4</v>
      </c>
      <c r="T2181" s="53">
        <v>84.3</v>
      </c>
      <c r="U2181" s="53">
        <v>0</v>
      </c>
      <c r="V2181" s="53">
        <v>80</v>
      </c>
      <c r="W2181" s="53">
        <v>0</v>
      </c>
      <c r="X2181" s="53">
        <v>0.66800000000000004</v>
      </c>
      <c r="Y2181" s="53">
        <v>17.14</v>
      </c>
      <c r="Z2181" s="11">
        <f t="shared" si="5731"/>
        <v>0</v>
      </c>
      <c r="AA2181" s="11">
        <f t="shared" si="5732"/>
        <v>0</v>
      </c>
      <c r="AB2181" s="53">
        <f t="shared" si="5733"/>
        <v>0.28555817342711087</v>
      </c>
      <c r="AC2181" s="63" t="s">
        <v>204</v>
      </c>
    </row>
    <row r="2182" spans="1:46">
      <c r="A2182" s="11">
        <v>2182</v>
      </c>
      <c r="B2182" s="57">
        <v>44942</v>
      </c>
      <c r="C2182" s="54">
        <v>0.10416666666666667</v>
      </c>
      <c r="D2182" s="53">
        <v>12.4</v>
      </c>
      <c r="E2182" s="53">
        <v>12.7</v>
      </c>
      <c r="F2182" s="53">
        <v>0</v>
      </c>
      <c r="G2182" s="53">
        <v>12.2</v>
      </c>
      <c r="H2182" s="53">
        <v>0</v>
      </c>
      <c r="I2182" s="53">
        <v>1.4</v>
      </c>
      <c r="J2182" s="53" t="s">
        <v>161</v>
      </c>
      <c r="K2182" s="53">
        <v>1.6</v>
      </c>
      <c r="L2182" s="53" t="s">
        <v>156</v>
      </c>
      <c r="M2182" s="54">
        <v>9.723379629629629E-2</v>
      </c>
      <c r="N2182" s="53">
        <v>5.4</v>
      </c>
      <c r="O2182" s="53" t="s">
        <v>154</v>
      </c>
      <c r="P2182" s="54">
        <v>0.10413194444444444</v>
      </c>
      <c r="Q2182" s="53">
        <v>4.5999999999999996</v>
      </c>
      <c r="R2182" s="53" t="s">
        <v>161</v>
      </c>
      <c r="S2182" s="53">
        <v>0.9</v>
      </c>
      <c r="T2182" s="53">
        <v>81.3</v>
      </c>
      <c r="U2182" s="53">
        <v>0</v>
      </c>
      <c r="V2182" s="53">
        <v>67</v>
      </c>
      <c r="W2182" s="53">
        <v>0</v>
      </c>
      <c r="X2182" s="53">
        <v>0.66800000000000004</v>
      </c>
      <c r="Y2182" s="53">
        <v>17.11</v>
      </c>
      <c r="Z2182" s="11">
        <f t="shared" si="5731"/>
        <v>0</v>
      </c>
      <c r="AA2182" s="11">
        <f t="shared" si="5732"/>
        <v>0</v>
      </c>
      <c r="AB2182" s="53">
        <f t="shared" si="5733"/>
        <v>0.28555817342711087</v>
      </c>
      <c r="AC2182" s="63" t="s">
        <v>204</v>
      </c>
    </row>
    <row r="2183" spans="1:46">
      <c r="A2183" s="11">
        <v>2183</v>
      </c>
      <c r="B2183" s="57">
        <v>44942</v>
      </c>
      <c r="C2183" s="54">
        <v>0.1111111111111111</v>
      </c>
      <c r="D2183" s="53">
        <v>12.4</v>
      </c>
      <c r="E2183" s="53">
        <v>12.7</v>
      </c>
      <c r="F2183" s="53">
        <v>0</v>
      </c>
      <c r="G2183" s="53">
        <v>12.4</v>
      </c>
      <c r="H2183" s="53">
        <v>0</v>
      </c>
      <c r="I2183" s="53">
        <v>3.4</v>
      </c>
      <c r="J2183" s="53" t="s">
        <v>161</v>
      </c>
      <c r="K2183" s="53">
        <v>3.4</v>
      </c>
      <c r="L2183" s="53" t="s">
        <v>161</v>
      </c>
      <c r="M2183" s="54">
        <v>0.11076388888888888</v>
      </c>
      <c r="N2183" s="53">
        <v>5.9</v>
      </c>
      <c r="O2183" s="53" t="s">
        <v>154</v>
      </c>
      <c r="P2183" s="54">
        <v>0.10570601851851852</v>
      </c>
      <c r="Q2183" s="53">
        <v>4</v>
      </c>
      <c r="R2183" s="53" t="s">
        <v>161</v>
      </c>
      <c r="S2183" s="53">
        <v>0.8</v>
      </c>
      <c r="T2183" s="53">
        <v>78.2</v>
      </c>
      <c r="U2183" s="53">
        <v>0</v>
      </c>
      <c r="V2183" s="53">
        <v>81</v>
      </c>
      <c r="W2183" s="53">
        <v>0</v>
      </c>
      <c r="X2183" s="53">
        <v>0.66700000000000004</v>
      </c>
      <c r="Y2183" s="53">
        <v>17.11</v>
      </c>
      <c r="Z2183" s="11">
        <f t="shared" si="5731"/>
        <v>0</v>
      </c>
      <c r="AA2183" s="11">
        <f t="shared" si="5732"/>
        <v>0</v>
      </c>
      <c r="AB2183" s="53">
        <f t="shared" si="5733"/>
        <v>0.28494809266340926</v>
      </c>
      <c r="AC2183" s="63" t="s">
        <v>204</v>
      </c>
    </row>
    <row r="2184" spans="1:46">
      <c r="A2184" s="11">
        <v>2184</v>
      </c>
      <c r="B2184" s="57">
        <v>44942</v>
      </c>
      <c r="C2184" s="54">
        <v>0.11805555555555557</v>
      </c>
      <c r="D2184" s="53">
        <v>12.3</v>
      </c>
      <c r="E2184" s="53">
        <v>12.7</v>
      </c>
      <c r="F2184" s="53">
        <v>0</v>
      </c>
      <c r="G2184" s="53">
        <v>12.2</v>
      </c>
      <c r="H2184" s="53">
        <v>0</v>
      </c>
      <c r="I2184" s="53">
        <v>3</v>
      </c>
      <c r="J2184" s="53" t="s">
        <v>154</v>
      </c>
      <c r="K2184" s="53">
        <v>3.4</v>
      </c>
      <c r="L2184" s="53" t="s">
        <v>161</v>
      </c>
      <c r="M2184" s="54">
        <v>0.1115162037037037</v>
      </c>
      <c r="N2184" s="53">
        <v>4.8</v>
      </c>
      <c r="O2184" s="53" t="s">
        <v>154</v>
      </c>
      <c r="P2184" s="54">
        <v>0.11780092592592593</v>
      </c>
      <c r="Q2184" s="53">
        <v>4.4000000000000004</v>
      </c>
      <c r="R2184" s="53" t="s">
        <v>161</v>
      </c>
      <c r="S2184" s="53">
        <v>0.7</v>
      </c>
      <c r="T2184" s="53">
        <v>78.3</v>
      </c>
      <c r="U2184" s="53">
        <v>0</v>
      </c>
      <c r="V2184" s="53">
        <v>75</v>
      </c>
      <c r="W2184" s="53">
        <v>0</v>
      </c>
      <c r="X2184" s="53">
        <v>0.66700000000000004</v>
      </c>
      <c r="Y2184" s="53">
        <v>17.11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0.28494809266340926</v>
      </c>
      <c r="AC2184" s="63" t="s">
        <v>204</v>
      </c>
    </row>
    <row r="2185" spans="1:46">
      <c r="A2185" s="11">
        <v>2185</v>
      </c>
      <c r="B2185" s="57">
        <v>44942</v>
      </c>
      <c r="C2185" s="54">
        <v>0.125</v>
      </c>
      <c r="D2185" s="53">
        <v>12.4</v>
      </c>
      <c r="E2185" s="53">
        <v>12.7</v>
      </c>
      <c r="F2185" s="53">
        <v>0</v>
      </c>
      <c r="G2185" s="53">
        <v>12.3</v>
      </c>
      <c r="H2185" s="53">
        <v>0</v>
      </c>
      <c r="I2185" s="53">
        <v>3.4</v>
      </c>
      <c r="J2185" s="53" t="s">
        <v>154</v>
      </c>
      <c r="K2185" s="53">
        <v>3.4</v>
      </c>
      <c r="L2185" s="53" t="s">
        <v>154</v>
      </c>
      <c r="M2185" s="54">
        <v>0.12432870370370371</v>
      </c>
      <c r="N2185" s="53">
        <v>6.5</v>
      </c>
      <c r="O2185" s="53" t="s">
        <v>154</v>
      </c>
      <c r="P2185" s="54">
        <v>0.11953703703703704</v>
      </c>
      <c r="Q2185" s="53">
        <v>3.1</v>
      </c>
      <c r="R2185" s="53" t="s">
        <v>161</v>
      </c>
      <c r="S2185" s="53">
        <v>0.8</v>
      </c>
      <c r="T2185" s="53">
        <v>79.099999999999994</v>
      </c>
      <c r="U2185" s="53">
        <v>0</v>
      </c>
      <c r="V2185" s="53">
        <v>66</v>
      </c>
      <c r="W2185" s="53">
        <v>0</v>
      </c>
      <c r="X2185" s="53">
        <v>0.66700000000000004</v>
      </c>
      <c r="Y2185" s="53">
        <v>17.11</v>
      </c>
      <c r="Z2185" s="11">
        <f t="shared" si="5894"/>
        <v>0</v>
      </c>
      <c r="AA2185" s="11">
        <f t="shared" si="5895"/>
        <v>0</v>
      </c>
      <c r="AB2185" s="53">
        <f t="shared" si="5896"/>
        <v>0.28494809266340926</v>
      </c>
      <c r="AC2185" s="63" t="s">
        <v>204</v>
      </c>
      <c r="AE2185" s="11">
        <f t="shared" ref="AE2185" si="5897">SUM(F2185:F2190)</f>
        <v>0.5</v>
      </c>
      <c r="AF2185" s="11">
        <f t="shared" ref="AF2185" si="5898">AVERAGE(AB2185:AB2190)</f>
        <v>0.28464333049324991</v>
      </c>
      <c r="AG2185" s="11">
        <f t="shared" ref="AG2185" si="5899">AVERAGE(G2185:G2190)</f>
        <v>11.85</v>
      </c>
      <c r="AH2185" s="11" t="e">
        <f t="shared" ref="AH2185" si="5900">AVERAGE(AC2185:AC2190)</f>
        <v>#DIV/0!</v>
      </c>
      <c r="AI2185" s="11">
        <f t="shared" ref="AI2185" si="5901">AVERAGE(T2185:T2190)</f>
        <v>82.433333333333337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430</v>
      </c>
      <c r="AM2185" s="17">
        <f t="shared" ref="AM2185" si="5905">AVERAGE(W2185:W2190)</f>
        <v>0</v>
      </c>
      <c r="AN2185" s="11">
        <f t="shared" ref="AN2185" si="5906">AVERAGE(I2185:I2190)</f>
        <v>2.5666666666666664</v>
      </c>
      <c r="AO2185" s="11">
        <f t="shared" ref="AO2185" si="5907">MAX(K2185:K2190)</f>
        <v>3.6</v>
      </c>
      <c r="AP2185" s="13" t="str">
        <f t="shared" ref="AP2185" ca="1" si="5908">INDIRECT(ADDRESS(MATCH(AO2185,K2185:K2190,0)+A2185-1,12))</f>
        <v>WSW</v>
      </c>
      <c r="AQ2185" s="13">
        <f t="shared" ref="AQ2185" ca="1" si="5909">INDIRECT(ADDRESS(MATCH(AO2185,K2185:K2190,0)+A2185-1,13))</f>
        <v>0.13322916666666665</v>
      </c>
      <c r="AR2185" s="11">
        <f t="shared" ref="AR2185" si="5910">MAX(N2185:N2190)</f>
        <v>6.5</v>
      </c>
      <c r="AS2185" s="13" t="str">
        <f t="shared" ref="AS2185" ca="1" si="5911">INDIRECT(ADDRESS(MATCH(AR2185,N2185:N2190,0)+A2185-1,15))</f>
        <v>W</v>
      </c>
      <c r="AT2185" s="13">
        <f t="shared" ref="AT2185" ca="1" si="5912">INDIRECT(ADDRESS(MATCH(AR2185,N2185:N2190,0)+A2185-1,16))</f>
        <v>0.11953703703703704</v>
      </c>
    </row>
    <row r="2186" spans="1:46">
      <c r="A2186" s="11">
        <v>2186</v>
      </c>
      <c r="B2186" s="57">
        <v>44942</v>
      </c>
      <c r="C2186" s="54">
        <v>0.13194444444444445</v>
      </c>
      <c r="D2186" s="53">
        <v>12.4</v>
      </c>
      <c r="E2186" s="53">
        <v>12.7</v>
      </c>
      <c r="F2186" s="53">
        <v>0</v>
      </c>
      <c r="G2186" s="53">
        <v>12.3</v>
      </c>
      <c r="H2186" s="53">
        <v>0</v>
      </c>
      <c r="I2186" s="53">
        <v>3.5</v>
      </c>
      <c r="J2186" s="53" t="s">
        <v>161</v>
      </c>
      <c r="K2186" s="53">
        <v>3.5</v>
      </c>
      <c r="L2186" s="53" t="s">
        <v>161</v>
      </c>
      <c r="M2186" s="54">
        <v>0.1310300925925926</v>
      </c>
      <c r="N2186" s="53">
        <v>5.6</v>
      </c>
      <c r="O2186" s="53" t="s">
        <v>154</v>
      </c>
      <c r="P2186" s="54">
        <v>0.12638888888888888</v>
      </c>
      <c r="Q2186" s="53">
        <v>3.4</v>
      </c>
      <c r="R2186" s="53" t="s">
        <v>161</v>
      </c>
      <c r="S2186" s="53">
        <v>0.8</v>
      </c>
      <c r="T2186" s="53">
        <v>77.5</v>
      </c>
      <c r="U2186" s="53">
        <v>0</v>
      </c>
      <c r="V2186" s="53">
        <v>75</v>
      </c>
      <c r="W2186" s="53">
        <v>0</v>
      </c>
      <c r="X2186" s="53">
        <v>0.66700000000000004</v>
      </c>
      <c r="Y2186" s="53">
        <v>17.100000000000001</v>
      </c>
      <c r="Z2186" s="11">
        <f t="shared" si="5894"/>
        <v>0</v>
      </c>
      <c r="AA2186" s="11">
        <f t="shared" si="5895"/>
        <v>0</v>
      </c>
      <c r="AB2186" s="53">
        <f t="shared" si="5896"/>
        <v>0.28494809266340926</v>
      </c>
      <c r="AC2186" s="63" t="s">
        <v>204</v>
      </c>
    </row>
    <row r="2187" spans="1:46">
      <c r="A2187" s="11">
        <v>2187</v>
      </c>
      <c r="B2187" s="57">
        <v>44942</v>
      </c>
      <c r="C2187" s="54">
        <v>0.1388888888888889</v>
      </c>
      <c r="D2187" s="53">
        <v>12.3</v>
      </c>
      <c r="E2187" s="53">
        <v>12.7</v>
      </c>
      <c r="F2187" s="53">
        <v>0</v>
      </c>
      <c r="G2187" s="53">
        <v>12.2</v>
      </c>
      <c r="H2187" s="53">
        <v>0</v>
      </c>
      <c r="I2187" s="53">
        <v>3.3</v>
      </c>
      <c r="J2187" s="53" t="s">
        <v>161</v>
      </c>
      <c r="K2187" s="53">
        <v>3.6</v>
      </c>
      <c r="L2187" s="53" t="s">
        <v>161</v>
      </c>
      <c r="M2187" s="54">
        <v>0.13322916666666665</v>
      </c>
      <c r="N2187" s="53">
        <v>5.4</v>
      </c>
      <c r="O2187" s="53" t="s">
        <v>161</v>
      </c>
      <c r="P2187" s="54">
        <v>0.13728009259259258</v>
      </c>
      <c r="Q2187" s="53">
        <v>2.9</v>
      </c>
      <c r="R2187" s="53" t="s">
        <v>158</v>
      </c>
      <c r="S2187" s="53">
        <v>0.9</v>
      </c>
      <c r="T2187" s="53">
        <v>78</v>
      </c>
      <c r="U2187" s="53">
        <v>0</v>
      </c>
      <c r="V2187" s="53">
        <v>77</v>
      </c>
      <c r="W2187" s="53">
        <v>0</v>
      </c>
      <c r="X2187" s="53">
        <v>0.66700000000000004</v>
      </c>
      <c r="Y2187" s="53">
        <v>17.14</v>
      </c>
      <c r="Z2187" s="11">
        <f t="shared" si="5894"/>
        <v>0</v>
      </c>
      <c r="AA2187" s="11">
        <f t="shared" si="5895"/>
        <v>0</v>
      </c>
      <c r="AB2187" s="53">
        <f t="shared" si="5896"/>
        <v>0.28494809266340926</v>
      </c>
      <c r="AC2187" s="63" t="s">
        <v>204</v>
      </c>
    </row>
    <row r="2188" spans="1:46">
      <c r="A2188" s="11">
        <v>2188</v>
      </c>
      <c r="B2188" s="57">
        <v>44942</v>
      </c>
      <c r="C2188" s="54">
        <v>0.14583333333333334</v>
      </c>
      <c r="D2188" s="53">
        <v>12.3</v>
      </c>
      <c r="E2188" s="53">
        <v>12.7</v>
      </c>
      <c r="F2188" s="53">
        <v>0</v>
      </c>
      <c r="G2188" s="53">
        <v>11.7</v>
      </c>
      <c r="H2188" s="53">
        <v>-3.0000000000000001E-3</v>
      </c>
      <c r="I2188" s="53">
        <v>2.5</v>
      </c>
      <c r="J2188" s="53" t="s">
        <v>161</v>
      </c>
      <c r="K2188" s="53">
        <v>3.3</v>
      </c>
      <c r="L2188" s="53" t="s">
        <v>161</v>
      </c>
      <c r="M2188" s="54">
        <v>0.13930555555555554</v>
      </c>
      <c r="N2188" s="53">
        <v>4.7</v>
      </c>
      <c r="O2188" s="53" t="s">
        <v>161</v>
      </c>
      <c r="P2188" s="54">
        <v>0.14150462962962962</v>
      </c>
      <c r="Q2188" s="53">
        <v>1.4</v>
      </c>
      <c r="R2188" s="53" t="s">
        <v>161</v>
      </c>
      <c r="S2188" s="53">
        <v>0.8</v>
      </c>
      <c r="T2188" s="53">
        <v>85.4</v>
      </c>
      <c r="U2188" s="53">
        <v>0</v>
      </c>
      <c r="V2188" s="53">
        <v>67</v>
      </c>
      <c r="W2188" s="53">
        <v>0</v>
      </c>
      <c r="X2188" s="53">
        <v>0.66600000000000004</v>
      </c>
      <c r="Y2188" s="53">
        <v>17.12</v>
      </c>
      <c r="Z2188" s="11">
        <f t="shared" si="5894"/>
        <v>-1.8000000000000003</v>
      </c>
      <c r="AA2188" s="11">
        <f t="shared" si="5895"/>
        <v>0</v>
      </c>
      <c r="AB2188" s="53">
        <f t="shared" si="5896"/>
        <v>0.28433856832309057</v>
      </c>
      <c r="AC2188" s="63" t="s">
        <v>204</v>
      </c>
    </row>
    <row r="2189" spans="1:46">
      <c r="A2189" s="11">
        <v>2189</v>
      </c>
      <c r="B2189" s="57">
        <v>44942</v>
      </c>
      <c r="C2189" s="54">
        <v>0.15277777777777776</v>
      </c>
      <c r="D2189" s="53">
        <v>12.3</v>
      </c>
      <c r="E2189" s="53">
        <v>12.7</v>
      </c>
      <c r="F2189" s="53">
        <v>0.5</v>
      </c>
      <c r="G2189" s="53">
        <v>11.4</v>
      </c>
      <c r="H2189" s="53">
        <v>-1E-3</v>
      </c>
      <c r="I2189" s="53">
        <v>1.7</v>
      </c>
      <c r="J2189" s="53" t="s">
        <v>160</v>
      </c>
      <c r="K2189" s="53">
        <v>2.6</v>
      </c>
      <c r="L2189" s="53" t="s">
        <v>161</v>
      </c>
      <c r="M2189" s="54">
        <v>0.14818287037037037</v>
      </c>
      <c r="N2189" s="53">
        <v>3.8</v>
      </c>
      <c r="O2189" s="53" t="s">
        <v>154</v>
      </c>
      <c r="P2189" s="54">
        <v>0.14707175925925928</v>
      </c>
      <c r="Q2189" s="53">
        <v>1</v>
      </c>
      <c r="R2189" s="53" t="s">
        <v>161</v>
      </c>
      <c r="S2189" s="53">
        <v>0.9</v>
      </c>
      <c r="T2189" s="53">
        <v>87.3</v>
      </c>
      <c r="U2189" s="53">
        <v>0</v>
      </c>
      <c r="V2189" s="53">
        <v>77</v>
      </c>
      <c r="W2189" s="53">
        <v>0</v>
      </c>
      <c r="X2189" s="53">
        <v>0.66600000000000004</v>
      </c>
      <c r="Y2189" s="53">
        <v>17.12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0.28433856832309057</v>
      </c>
      <c r="AC2189" s="63" t="s">
        <v>204</v>
      </c>
    </row>
    <row r="2190" spans="1:46">
      <c r="A2190" s="11">
        <v>2190</v>
      </c>
      <c r="B2190" s="57">
        <v>44942</v>
      </c>
      <c r="C2190" s="54">
        <v>0.15972222222222224</v>
      </c>
      <c r="D2190" s="53">
        <v>12.1</v>
      </c>
      <c r="E2190" s="53">
        <v>12.7</v>
      </c>
      <c r="F2190" s="53">
        <v>0</v>
      </c>
      <c r="G2190" s="53">
        <v>11.2</v>
      </c>
      <c r="H2190" s="53">
        <v>0</v>
      </c>
      <c r="I2190" s="53">
        <v>1</v>
      </c>
      <c r="J2190" s="53" t="s">
        <v>160</v>
      </c>
      <c r="K2190" s="53">
        <v>1.7</v>
      </c>
      <c r="L2190" s="53" t="s">
        <v>160</v>
      </c>
      <c r="M2190" s="54">
        <v>0.15278935185185186</v>
      </c>
      <c r="N2190" s="53">
        <v>2.9</v>
      </c>
      <c r="O2190" s="53" t="s">
        <v>154</v>
      </c>
      <c r="P2190" s="54">
        <v>0.15466435185185187</v>
      </c>
      <c r="Q2190" s="53">
        <v>1</v>
      </c>
      <c r="R2190" s="53" t="s">
        <v>159</v>
      </c>
      <c r="S2190" s="53">
        <v>0.6</v>
      </c>
      <c r="T2190" s="53">
        <v>87.3</v>
      </c>
      <c r="U2190" s="53">
        <v>0</v>
      </c>
      <c r="V2190" s="53">
        <v>68</v>
      </c>
      <c r="W2190" s="53">
        <v>0</v>
      </c>
      <c r="X2190" s="53">
        <v>0.66600000000000004</v>
      </c>
      <c r="Y2190" s="53">
        <v>17.11</v>
      </c>
      <c r="Z2190" s="11">
        <f t="shared" si="5894"/>
        <v>0</v>
      </c>
      <c r="AA2190" s="11">
        <f t="shared" si="5895"/>
        <v>0</v>
      </c>
      <c r="AB2190" s="53">
        <f t="shared" si="5896"/>
        <v>0.28433856832309057</v>
      </c>
      <c r="AC2190" s="63" t="s">
        <v>204</v>
      </c>
    </row>
    <row r="2191" spans="1:46">
      <c r="A2191" s="11">
        <v>2191</v>
      </c>
      <c r="B2191" s="57">
        <v>44942</v>
      </c>
      <c r="C2191" s="54">
        <v>0.16666666666666666</v>
      </c>
      <c r="D2191" s="53">
        <v>11.9</v>
      </c>
      <c r="E2191" s="53">
        <v>12.7</v>
      </c>
      <c r="F2191" s="53">
        <v>0</v>
      </c>
      <c r="G2191" s="53">
        <v>11.1</v>
      </c>
      <c r="H2191" s="53">
        <v>0</v>
      </c>
      <c r="I2191" s="53">
        <v>1.8</v>
      </c>
      <c r="J2191" s="53" t="s">
        <v>159</v>
      </c>
      <c r="K2191" s="53">
        <v>1.8</v>
      </c>
      <c r="L2191" s="53" t="s">
        <v>159</v>
      </c>
      <c r="M2191" s="54">
        <v>0.16666666666666666</v>
      </c>
      <c r="N2191" s="53">
        <v>2.5</v>
      </c>
      <c r="O2191" s="53" t="s">
        <v>159</v>
      </c>
      <c r="P2191" s="54">
        <v>0.16666666666666666</v>
      </c>
      <c r="Q2191" s="53">
        <v>2.5</v>
      </c>
      <c r="R2191" s="53" t="s">
        <v>159</v>
      </c>
      <c r="S2191" s="53">
        <v>0.4</v>
      </c>
      <c r="T2191" s="53">
        <v>89.4</v>
      </c>
      <c r="U2191" s="53">
        <v>0</v>
      </c>
      <c r="V2191" s="53">
        <v>70</v>
      </c>
      <c r="W2191" s="53">
        <v>0</v>
      </c>
      <c r="X2191" s="53">
        <v>0.66600000000000004</v>
      </c>
      <c r="Y2191" s="53">
        <v>17.100000000000001</v>
      </c>
      <c r="Z2191" s="11">
        <f t="shared" si="5894"/>
        <v>0</v>
      </c>
      <c r="AA2191" s="11">
        <f t="shared" si="5895"/>
        <v>0</v>
      </c>
      <c r="AB2191" s="53">
        <f t="shared" si="5896"/>
        <v>0.28433856832309057</v>
      </c>
      <c r="AC2191" s="63" t="s">
        <v>204</v>
      </c>
      <c r="AE2191" s="11">
        <f t="shared" ref="AE2191" si="5913">SUM(F2191:F2196)</f>
        <v>0</v>
      </c>
      <c r="AF2191" s="11">
        <f t="shared" ref="AF2191" si="5914">AVERAGE(AB2191:AB2196)</f>
        <v>0.28383109662213973</v>
      </c>
      <c r="AG2191" s="11">
        <f t="shared" ref="AG2191" si="5915">AVERAGE(G2191:G2196)</f>
        <v>11</v>
      </c>
      <c r="AH2191" s="11" t="e">
        <f t="shared" ref="AH2191" si="5916">AVERAGE(AC2191:AC2196)</f>
        <v>#DIV/0!</v>
      </c>
      <c r="AI2191" s="11">
        <f t="shared" ref="AI2191" si="5917">AVERAGE(T2191:T2196)</f>
        <v>89.766666666666666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426</v>
      </c>
      <c r="AM2191" s="17">
        <f t="shared" ref="AM2191" si="5921">AVERAGE(W2191:W2196)</f>
        <v>0</v>
      </c>
      <c r="AN2191" s="11">
        <f t="shared" ref="AN2191" si="5922">AVERAGE(I2191:I2196)</f>
        <v>1.0833333333333335</v>
      </c>
      <c r="AO2191" s="11">
        <f t="shared" ref="AO2191" si="5923">MAX(K2191:K2196)</f>
        <v>1.8</v>
      </c>
      <c r="AP2191" s="13" t="str">
        <f t="shared" ref="AP2191" ca="1" si="5924">INDIRECT(ADDRESS(MATCH(AO2191,K2191:K2196,0)+A2191-1,12))</f>
        <v>SSE</v>
      </c>
      <c r="AQ2191" s="13">
        <f t="shared" ref="AQ2191" ca="1" si="5925">INDIRECT(ADDRESS(MATCH(AO2191,K2191:K2196,0)+A2191-1,13))</f>
        <v>0.16666666666666666</v>
      </c>
      <c r="AR2191" s="11">
        <f t="shared" ref="AR2191" si="5926">MAX(N2191:N2196)</f>
        <v>2.9</v>
      </c>
      <c r="AS2191" s="13" t="str">
        <f t="shared" ref="AS2191" ca="1" si="5927">INDIRECT(ADDRESS(MATCH(AR2191,N2191:N2196,0)+A2191-1,15))</f>
        <v>S</v>
      </c>
      <c r="AT2191" s="13">
        <f t="shared" ref="AT2191" ca="1" si="5928">INDIRECT(ADDRESS(MATCH(AR2191,N2191:N2196,0)+A2191-1,16))</f>
        <v>0.16681712962962961</v>
      </c>
    </row>
    <row r="2192" spans="1:46">
      <c r="A2192" s="11">
        <v>2192</v>
      </c>
      <c r="B2192" s="57">
        <v>44942</v>
      </c>
      <c r="C2192" s="54">
        <v>0.17361111111111113</v>
      </c>
      <c r="D2192" s="53">
        <v>11.8</v>
      </c>
      <c r="E2192" s="53">
        <v>12.7</v>
      </c>
      <c r="F2192" s="53">
        <v>0</v>
      </c>
      <c r="G2192" s="53">
        <v>10.8</v>
      </c>
      <c r="H2192" s="53">
        <v>0</v>
      </c>
      <c r="I2192" s="53">
        <v>0.8</v>
      </c>
      <c r="J2192" s="53" t="s">
        <v>160</v>
      </c>
      <c r="K2192" s="53">
        <v>1.8</v>
      </c>
      <c r="L2192" s="53" t="s">
        <v>159</v>
      </c>
      <c r="M2192" s="54">
        <v>0.16782407407407407</v>
      </c>
      <c r="N2192" s="53">
        <v>2.9</v>
      </c>
      <c r="O2192" s="53" t="s">
        <v>153</v>
      </c>
      <c r="P2192" s="54">
        <v>0.16681712962962961</v>
      </c>
      <c r="Q2192" s="53">
        <v>0.7</v>
      </c>
      <c r="R2192" s="53" t="s">
        <v>151</v>
      </c>
      <c r="S2192" s="53">
        <v>0.4</v>
      </c>
      <c r="T2192" s="53">
        <v>92.5</v>
      </c>
      <c r="U2192" s="53">
        <v>0</v>
      </c>
      <c r="V2192" s="53">
        <v>90</v>
      </c>
      <c r="W2192" s="53">
        <v>0</v>
      </c>
      <c r="X2192" s="53">
        <v>0.66500000000000004</v>
      </c>
      <c r="Y2192" s="53">
        <v>17.11</v>
      </c>
      <c r="Z2192" s="11">
        <f t="shared" si="5894"/>
        <v>0</v>
      </c>
      <c r="AA2192" s="11">
        <f t="shared" si="5895"/>
        <v>0</v>
      </c>
      <c r="AB2192" s="53">
        <f t="shared" si="5896"/>
        <v>0.28372960228194954</v>
      </c>
      <c r="AC2192" s="63" t="s">
        <v>204</v>
      </c>
    </row>
    <row r="2193" spans="1:46">
      <c r="A2193" s="11">
        <v>2193</v>
      </c>
      <c r="B2193" s="57">
        <v>44942</v>
      </c>
      <c r="C2193" s="54">
        <v>0.18055555555555555</v>
      </c>
      <c r="D2193" s="53">
        <v>11.6</v>
      </c>
      <c r="E2193" s="53">
        <v>12.7</v>
      </c>
      <c r="F2193" s="53">
        <v>0</v>
      </c>
      <c r="G2193" s="53">
        <v>11</v>
      </c>
      <c r="H2193" s="53">
        <v>0</v>
      </c>
      <c r="I2193" s="53">
        <v>0.8</v>
      </c>
      <c r="J2193" s="53" t="s">
        <v>159</v>
      </c>
      <c r="K2193" s="53">
        <v>0.8</v>
      </c>
      <c r="L2193" s="53" t="s">
        <v>160</v>
      </c>
      <c r="M2193" s="54">
        <v>0.1736226851851852</v>
      </c>
      <c r="N2193" s="53">
        <v>2</v>
      </c>
      <c r="O2193" s="53" t="s">
        <v>159</v>
      </c>
      <c r="P2193" s="54">
        <v>0.18008101851851852</v>
      </c>
      <c r="Q2193" s="53">
        <v>1.2</v>
      </c>
      <c r="R2193" s="53" t="s">
        <v>153</v>
      </c>
      <c r="S2193" s="53">
        <v>0.4</v>
      </c>
      <c r="T2193" s="53">
        <v>89.9</v>
      </c>
      <c r="U2193" s="53">
        <v>0</v>
      </c>
      <c r="V2193" s="53">
        <v>71</v>
      </c>
      <c r="W2193" s="53">
        <v>0</v>
      </c>
      <c r="X2193" s="53">
        <v>0.66500000000000004</v>
      </c>
      <c r="Y2193" s="53">
        <v>17.11</v>
      </c>
      <c r="Z2193" s="11">
        <f t="shared" si="5894"/>
        <v>0</v>
      </c>
      <c r="AA2193" s="11">
        <f t="shared" si="5895"/>
        <v>0</v>
      </c>
      <c r="AB2193" s="53">
        <f t="shared" si="5896"/>
        <v>0.28372960228194954</v>
      </c>
      <c r="AC2193" s="63" t="s">
        <v>204</v>
      </c>
    </row>
    <row r="2194" spans="1:46">
      <c r="A2194" s="11">
        <v>2194</v>
      </c>
      <c r="B2194" s="57">
        <v>44942</v>
      </c>
      <c r="C2194" s="54">
        <v>0.1875</v>
      </c>
      <c r="D2194" s="53">
        <v>11.4</v>
      </c>
      <c r="E2194" s="53">
        <v>12.7</v>
      </c>
      <c r="F2194" s="53">
        <v>0</v>
      </c>
      <c r="G2194" s="53">
        <v>11</v>
      </c>
      <c r="H2194" s="53">
        <v>0</v>
      </c>
      <c r="I2194" s="53">
        <v>1.2</v>
      </c>
      <c r="J2194" s="53" t="s">
        <v>153</v>
      </c>
      <c r="K2194" s="53">
        <v>1.2</v>
      </c>
      <c r="L2194" s="53" t="s">
        <v>159</v>
      </c>
      <c r="M2194" s="54">
        <v>0.18667824074074071</v>
      </c>
      <c r="N2194" s="53">
        <v>2.1</v>
      </c>
      <c r="O2194" s="53" t="s">
        <v>159</v>
      </c>
      <c r="P2194" s="54">
        <v>0.18443287037037037</v>
      </c>
      <c r="Q2194" s="53">
        <v>1.2</v>
      </c>
      <c r="R2194" s="53" t="s">
        <v>156</v>
      </c>
      <c r="S2194" s="53">
        <v>0.3</v>
      </c>
      <c r="T2194" s="53">
        <v>89.8</v>
      </c>
      <c r="U2194" s="53">
        <v>0</v>
      </c>
      <c r="V2194" s="53">
        <v>65</v>
      </c>
      <c r="W2194" s="53">
        <v>0</v>
      </c>
      <c r="X2194" s="53">
        <v>0.66500000000000004</v>
      </c>
      <c r="Y2194" s="53">
        <v>17.12</v>
      </c>
      <c r="Z2194" s="11">
        <f t="shared" si="5894"/>
        <v>0</v>
      </c>
      <c r="AA2194" s="11">
        <f t="shared" si="5895"/>
        <v>0</v>
      </c>
      <c r="AB2194" s="53">
        <f t="shared" si="5896"/>
        <v>0.28372960228194954</v>
      </c>
      <c r="AC2194" s="63" t="s">
        <v>204</v>
      </c>
    </row>
    <row r="2195" spans="1:46">
      <c r="A2195" s="11">
        <v>2195</v>
      </c>
      <c r="B2195" s="57">
        <v>44942</v>
      </c>
      <c r="C2195" s="54">
        <v>0.19444444444444445</v>
      </c>
      <c r="D2195" s="53">
        <v>11.3</v>
      </c>
      <c r="E2195" s="53">
        <v>12.7</v>
      </c>
      <c r="F2195" s="53">
        <v>0</v>
      </c>
      <c r="G2195" s="53">
        <v>11</v>
      </c>
      <c r="H2195" s="53">
        <v>0</v>
      </c>
      <c r="I2195" s="53">
        <v>1</v>
      </c>
      <c r="J2195" s="53" t="s">
        <v>153</v>
      </c>
      <c r="K2195" s="53">
        <v>1.3</v>
      </c>
      <c r="L2195" s="53" t="s">
        <v>153</v>
      </c>
      <c r="M2195" s="54">
        <v>0.19015046296296298</v>
      </c>
      <c r="N2195" s="53">
        <v>2</v>
      </c>
      <c r="O2195" s="53" t="s">
        <v>156</v>
      </c>
      <c r="P2195" s="54">
        <v>0.19090277777777778</v>
      </c>
      <c r="Q2195" s="53">
        <v>0.8</v>
      </c>
      <c r="R2195" s="53" t="s">
        <v>159</v>
      </c>
      <c r="S2195" s="53">
        <v>0.4</v>
      </c>
      <c r="T2195" s="53">
        <v>88.5</v>
      </c>
      <c r="U2195" s="53">
        <v>0</v>
      </c>
      <c r="V2195" s="53">
        <v>63</v>
      </c>
      <c r="W2195" s="53">
        <v>0</v>
      </c>
      <c r="X2195" s="53">
        <v>0.66500000000000004</v>
      </c>
      <c r="Y2195" s="53">
        <v>17.12</v>
      </c>
      <c r="Z2195" s="11">
        <f t="shared" si="5894"/>
        <v>0</v>
      </c>
      <c r="AA2195" s="11">
        <f t="shared" si="5895"/>
        <v>0</v>
      </c>
      <c r="AB2195" s="53">
        <f t="shared" si="5896"/>
        <v>0.28372960228194954</v>
      </c>
      <c r="AC2195" s="63" t="s">
        <v>204</v>
      </c>
    </row>
    <row r="2196" spans="1:46">
      <c r="A2196" s="11">
        <v>2196</v>
      </c>
      <c r="B2196" s="57">
        <v>44942</v>
      </c>
      <c r="C2196" s="54">
        <v>0.20138888888888887</v>
      </c>
      <c r="D2196" s="53">
        <v>11.3</v>
      </c>
      <c r="E2196" s="53">
        <v>12.7</v>
      </c>
      <c r="F2196" s="53">
        <v>0</v>
      </c>
      <c r="G2196" s="53">
        <v>11.1</v>
      </c>
      <c r="H2196" s="53">
        <v>0</v>
      </c>
      <c r="I2196" s="53">
        <v>0.9</v>
      </c>
      <c r="J2196" s="53" t="s">
        <v>156</v>
      </c>
      <c r="K2196" s="53">
        <v>1</v>
      </c>
      <c r="L2196" s="53" t="s">
        <v>153</v>
      </c>
      <c r="M2196" s="54">
        <v>0.19445601851851854</v>
      </c>
      <c r="N2196" s="53">
        <v>2.2999999999999998</v>
      </c>
      <c r="O2196" s="53" t="s">
        <v>161</v>
      </c>
      <c r="P2196" s="54">
        <v>0.2013773148148148</v>
      </c>
      <c r="Q2196" s="53">
        <v>2.2000000000000002</v>
      </c>
      <c r="R2196" s="53" t="s">
        <v>161</v>
      </c>
      <c r="S2196" s="53">
        <v>0.4</v>
      </c>
      <c r="T2196" s="53">
        <v>88.5</v>
      </c>
      <c r="U2196" s="53">
        <v>0</v>
      </c>
      <c r="V2196" s="53">
        <v>67</v>
      </c>
      <c r="W2196" s="53">
        <v>0</v>
      </c>
      <c r="X2196" s="53">
        <v>0.66500000000000004</v>
      </c>
      <c r="Y2196" s="53">
        <v>17.11</v>
      </c>
      <c r="Z2196" s="11">
        <f t="shared" si="5894"/>
        <v>0</v>
      </c>
      <c r="AA2196" s="11">
        <f t="shared" si="5895"/>
        <v>0</v>
      </c>
      <c r="AB2196" s="53">
        <f t="shared" si="5896"/>
        <v>0.28372960228194954</v>
      </c>
      <c r="AC2196" s="63" t="s">
        <v>204</v>
      </c>
    </row>
    <row r="2197" spans="1:46">
      <c r="A2197" s="11">
        <v>2197</v>
      </c>
      <c r="B2197" s="57">
        <v>44942</v>
      </c>
      <c r="C2197" s="54">
        <v>0.20833333333333334</v>
      </c>
      <c r="D2197" s="53">
        <v>11.1</v>
      </c>
      <c r="E2197" s="53">
        <v>12.7</v>
      </c>
      <c r="F2197" s="53">
        <v>0</v>
      </c>
      <c r="G2197" s="53">
        <v>11.1</v>
      </c>
      <c r="H2197" s="53">
        <v>0</v>
      </c>
      <c r="I2197" s="53">
        <v>1.3</v>
      </c>
      <c r="J2197" s="53" t="s">
        <v>156</v>
      </c>
      <c r="K2197" s="53">
        <v>1.3</v>
      </c>
      <c r="L2197" s="53" t="s">
        <v>156</v>
      </c>
      <c r="M2197" s="54">
        <v>0.20789351851851853</v>
      </c>
      <c r="N2197" s="53">
        <v>2.9</v>
      </c>
      <c r="O2197" s="53" t="s">
        <v>161</v>
      </c>
      <c r="P2197" s="54">
        <v>0.20202546296296298</v>
      </c>
      <c r="Q2197" s="53">
        <v>1.7</v>
      </c>
      <c r="R2197" s="53" t="s">
        <v>156</v>
      </c>
      <c r="S2197" s="53">
        <v>0.4</v>
      </c>
      <c r="T2197" s="53">
        <v>89.6</v>
      </c>
      <c r="U2197" s="53">
        <v>0</v>
      </c>
      <c r="V2197" s="53">
        <v>88</v>
      </c>
      <c r="W2197" s="53">
        <v>0</v>
      </c>
      <c r="X2197" s="53">
        <v>0.66400000000000003</v>
      </c>
      <c r="Y2197" s="53">
        <v>17.12</v>
      </c>
      <c r="Z2197" s="11">
        <f t="shared" si="5894"/>
        <v>0</v>
      </c>
      <c r="AA2197" s="11">
        <f t="shared" si="5895"/>
        <v>0</v>
      </c>
      <c r="AB2197" s="53">
        <f t="shared" si="5896"/>
        <v>0.28312119647474021</v>
      </c>
      <c r="AC2197" s="63" t="s">
        <v>204</v>
      </c>
      <c r="AE2197" s="11">
        <f t="shared" ref="AE2197" si="5929">SUM(F2197:F2202)</f>
        <v>0.5</v>
      </c>
      <c r="AF2197" s="11">
        <f t="shared" ref="AF2197" si="5930">AVERAGE(AB2197:AB2202)</f>
        <v>0.28291858194780684</v>
      </c>
      <c r="AG2197" s="11">
        <f t="shared" ref="AG2197" si="5931">AVERAGE(G2197:G2202)</f>
        <v>10.933333333333332</v>
      </c>
      <c r="AH2197" s="11" t="e">
        <f t="shared" ref="AH2197" si="5932">AVERAGE(AC2197:AC2202)</f>
        <v>#DIV/0!</v>
      </c>
      <c r="AI2197" s="11">
        <f t="shared" ref="AI2197" si="5933">AVERAGE(T2197:T2202)</f>
        <v>89.59999999999998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462</v>
      </c>
      <c r="AM2197" s="17">
        <f t="shared" ref="AM2197" si="5937">AVERAGE(W2197:W2202)</f>
        <v>0</v>
      </c>
      <c r="AN2197" s="11">
        <f t="shared" ref="AN2197" si="5938">AVERAGE(I2197:I2202)</f>
        <v>1.2</v>
      </c>
      <c r="AO2197" s="11">
        <f t="shared" ref="AO2197" si="5939">MAX(K2197:K2202)</f>
        <v>1.6</v>
      </c>
      <c r="AP2197" s="13" t="str">
        <f t="shared" ref="AP2197" ca="1" si="5940">INDIRECT(ADDRESS(MATCH(AO2197,K2197:K2202,0)+A2197-1,12))</f>
        <v>W</v>
      </c>
      <c r="AQ2197" s="13">
        <f t="shared" ref="AQ2197" ca="1" si="5941">INDIRECT(ADDRESS(MATCH(AO2197,K2197:K2202,0)+A2197-1,13))</f>
        <v>0.22916666666666666</v>
      </c>
      <c r="AR2197" s="11">
        <f t="shared" ref="AR2197" si="5942">MAX(N2197:N2202)</f>
        <v>3.1</v>
      </c>
      <c r="AS2197" s="13" t="str">
        <f t="shared" ref="AS2197" ca="1" si="5943">INDIRECT(ADDRESS(MATCH(AR2197,N2197:N2202,0)+A2197-1,15))</f>
        <v>WSW</v>
      </c>
      <c r="AT2197" s="13">
        <f t="shared" ref="AT2197" ca="1" si="5944">INDIRECT(ADDRESS(MATCH(AR2197,N2197:N2202,0)+A2197-1,16))</f>
        <v>0.22005787037037036</v>
      </c>
    </row>
    <row r="2198" spans="1:46">
      <c r="A2198" s="11">
        <v>2198</v>
      </c>
      <c r="B2198" s="57">
        <v>44942</v>
      </c>
      <c r="C2198" s="54">
        <v>0.21527777777777779</v>
      </c>
      <c r="D2198" s="53">
        <v>11.1</v>
      </c>
      <c r="E2198" s="53">
        <v>12.6</v>
      </c>
      <c r="F2198" s="53">
        <v>0</v>
      </c>
      <c r="G2198" s="53">
        <v>11</v>
      </c>
      <c r="H2198" s="53">
        <v>0</v>
      </c>
      <c r="I2198" s="53">
        <v>1</v>
      </c>
      <c r="J2198" s="53" t="s">
        <v>156</v>
      </c>
      <c r="K2198" s="53">
        <v>1.3</v>
      </c>
      <c r="L2198" s="53" t="s">
        <v>156</v>
      </c>
      <c r="M2198" s="54">
        <v>0.20834490740740741</v>
      </c>
      <c r="N2198" s="53">
        <v>1.8</v>
      </c>
      <c r="O2198" s="53" t="s">
        <v>156</v>
      </c>
      <c r="P2198" s="54">
        <v>0.20943287037037037</v>
      </c>
      <c r="Q2198" s="53">
        <v>0.9</v>
      </c>
      <c r="R2198" s="53" t="s">
        <v>156</v>
      </c>
      <c r="S2198" s="53">
        <v>0.3</v>
      </c>
      <c r="T2198" s="53">
        <v>87.8</v>
      </c>
      <c r="U2198" s="53">
        <v>0</v>
      </c>
      <c r="V2198" s="53">
        <v>58</v>
      </c>
      <c r="W2198" s="53">
        <v>0</v>
      </c>
      <c r="X2198" s="53">
        <v>0.66400000000000003</v>
      </c>
      <c r="Y2198" s="53">
        <v>17.11</v>
      </c>
      <c r="Z2198" s="11">
        <f t="shared" si="5894"/>
        <v>0</v>
      </c>
      <c r="AA2198" s="11">
        <f t="shared" si="5895"/>
        <v>0</v>
      </c>
      <c r="AB2198" s="53">
        <f t="shared" si="5896"/>
        <v>0.28312119647474021</v>
      </c>
      <c r="AC2198" s="63" t="s">
        <v>204</v>
      </c>
    </row>
    <row r="2199" spans="1:46">
      <c r="A2199" s="11">
        <v>2199</v>
      </c>
      <c r="B2199" s="57">
        <v>44942</v>
      </c>
      <c r="C2199" s="54">
        <v>0.22222222222222221</v>
      </c>
      <c r="D2199" s="53">
        <v>11.1</v>
      </c>
      <c r="E2199" s="53">
        <v>12.6</v>
      </c>
      <c r="F2199" s="53">
        <v>0</v>
      </c>
      <c r="G2199" s="53">
        <v>11.2</v>
      </c>
      <c r="H2199" s="53">
        <v>0</v>
      </c>
      <c r="I2199" s="53">
        <v>1.4</v>
      </c>
      <c r="J2199" s="53" t="s">
        <v>160</v>
      </c>
      <c r="K2199" s="53">
        <v>1.4</v>
      </c>
      <c r="L2199" s="53" t="s">
        <v>160</v>
      </c>
      <c r="M2199" s="54">
        <v>0.22123842592592591</v>
      </c>
      <c r="N2199" s="53">
        <v>3.1</v>
      </c>
      <c r="O2199" s="53" t="s">
        <v>161</v>
      </c>
      <c r="P2199" s="54">
        <v>0.22005787037037036</v>
      </c>
      <c r="Q2199" s="53">
        <v>0.8</v>
      </c>
      <c r="R2199" s="53" t="s">
        <v>161</v>
      </c>
      <c r="S2199" s="53">
        <v>0.5</v>
      </c>
      <c r="T2199" s="53">
        <v>85.7</v>
      </c>
      <c r="U2199" s="53">
        <v>0</v>
      </c>
      <c r="V2199" s="53">
        <v>83</v>
      </c>
      <c r="W2199" s="53">
        <v>0</v>
      </c>
      <c r="X2199" s="53">
        <v>0.66400000000000003</v>
      </c>
      <c r="Y2199" s="53">
        <v>17.11</v>
      </c>
      <c r="Z2199" s="11">
        <f t="shared" si="5894"/>
        <v>0</v>
      </c>
      <c r="AA2199" s="11">
        <f t="shared" si="5895"/>
        <v>0</v>
      </c>
      <c r="AB2199" s="53">
        <f t="shared" si="5896"/>
        <v>0.28312119647474021</v>
      </c>
      <c r="AC2199" s="63" t="s">
        <v>204</v>
      </c>
    </row>
    <row r="2200" spans="1:46">
      <c r="A2200" s="11">
        <v>2200</v>
      </c>
      <c r="B2200" s="57">
        <v>44942</v>
      </c>
      <c r="C2200" s="54">
        <v>0.22916666666666666</v>
      </c>
      <c r="D2200" s="53">
        <v>11.1</v>
      </c>
      <c r="E2200" s="53">
        <v>12.6</v>
      </c>
      <c r="F2200" s="53">
        <v>0</v>
      </c>
      <c r="G2200" s="53">
        <v>11.1</v>
      </c>
      <c r="H2200" s="53">
        <v>0</v>
      </c>
      <c r="I2200" s="53">
        <v>1.6</v>
      </c>
      <c r="J2200" s="53" t="s">
        <v>154</v>
      </c>
      <c r="K2200" s="53">
        <v>1.6</v>
      </c>
      <c r="L2200" s="53" t="s">
        <v>154</v>
      </c>
      <c r="M2200" s="54">
        <v>0.22916666666666666</v>
      </c>
      <c r="N2200" s="53">
        <v>3</v>
      </c>
      <c r="O2200" s="53" t="s">
        <v>158</v>
      </c>
      <c r="P2200" s="54">
        <v>0.22751157407407407</v>
      </c>
      <c r="Q2200" s="53">
        <v>1.8</v>
      </c>
      <c r="R2200" s="53" t="s">
        <v>158</v>
      </c>
      <c r="S2200" s="53">
        <v>0.5</v>
      </c>
      <c r="T2200" s="53">
        <v>88</v>
      </c>
      <c r="U2200" s="53">
        <v>0</v>
      </c>
      <c r="V2200" s="53">
        <v>89</v>
      </c>
      <c r="W2200" s="53">
        <v>0</v>
      </c>
      <c r="X2200" s="53">
        <v>0.66400000000000003</v>
      </c>
      <c r="Y2200" s="53">
        <v>17.12</v>
      </c>
      <c r="Z2200" s="11">
        <f t="shared" si="5894"/>
        <v>0</v>
      </c>
      <c r="AA2200" s="11">
        <f t="shared" si="5895"/>
        <v>0</v>
      </c>
      <c r="AB2200" s="53">
        <f t="shared" si="5896"/>
        <v>0.28312119647474021</v>
      </c>
      <c r="AC2200" s="63" t="s">
        <v>204</v>
      </c>
    </row>
    <row r="2201" spans="1:46">
      <c r="A2201" s="11">
        <v>2201</v>
      </c>
      <c r="B2201" s="57">
        <v>44942</v>
      </c>
      <c r="C2201" s="54">
        <v>0.23611111111111113</v>
      </c>
      <c r="D2201" s="53">
        <v>11.1</v>
      </c>
      <c r="E2201" s="53">
        <v>12.6</v>
      </c>
      <c r="F2201" s="53">
        <v>0</v>
      </c>
      <c r="G2201" s="53">
        <v>10.7</v>
      </c>
      <c r="H2201" s="53">
        <v>0</v>
      </c>
      <c r="I2201" s="53">
        <v>1</v>
      </c>
      <c r="J2201" s="53" t="s">
        <v>162</v>
      </c>
      <c r="K2201" s="53">
        <v>1.6</v>
      </c>
      <c r="L2201" s="53" t="s">
        <v>158</v>
      </c>
      <c r="M2201" s="54">
        <v>0.23001157407407405</v>
      </c>
      <c r="N2201" s="53">
        <v>2</v>
      </c>
      <c r="O2201" s="53" t="s">
        <v>155</v>
      </c>
      <c r="P2201" s="54">
        <v>0.2293287037037037</v>
      </c>
      <c r="Q2201" s="53">
        <v>1</v>
      </c>
      <c r="R2201" s="53" t="s">
        <v>152</v>
      </c>
      <c r="S2201" s="53">
        <v>0.4</v>
      </c>
      <c r="T2201" s="53">
        <v>93</v>
      </c>
      <c r="U2201" s="53">
        <v>0</v>
      </c>
      <c r="V2201" s="53">
        <v>72</v>
      </c>
      <c r="W2201" s="53">
        <v>0</v>
      </c>
      <c r="X2201" s="53">
        <v>0.66300000000000003</v>
      </c>
      <c r="Y2201" s="53">
        <v>17.100000000000001</v>
      </c>
      <c r="Z2201" s="11">
        <f t="shared" si="5894"/>
        <v>0</v>
      </c>
      <c r="AA2201" s="11">
        <f t="shared" si="5895"/>
        <v>0</v>
      </c>
      <c r="AB2201" s="53">
        <f t="shared" si="5896"/>
        <v>0.28251335289394008</v>
      </c>
      <c r="AC2201" s="63" t="s">
        <v>204</v>
      </c>
    </row>
    <row r="2202" spans="1:46">
      <c r="A2202" s="11">
        <v>2202</v>
      </c>
      <c r="B2202" s="57">
        <v>44942</v>
      </c>
      <c r="C2202" s="54">
        <v>0.24305555555555555</v>
      </c>
      <c r="D2202" s="53">
        <v>11</v>
      </c>
      <c r="E2202" s="53">
        <v>12.6</v>
      </c>
      <c r="F2202" s="53">
        <v>0.5</v>
      </c>
      <c r="G2202" s="53">
        <v>10.5</v>
      </c>
      <c r="H2202" s="53">
        <v>-1E-3</v>
      </c>
      <c r="I2202" s="53">
        <v>0.9</v>
      </c>
      <c r="J2202" s="53" t="s">
        <v>148</v>
      </c>
      <c r="K2202" s="53">
        <v>1</v>
      </c>
      <c r="L2202" s="53" t="s">
        <v>162</v>
      </c>
      <c r="M2202" s="54">
        <v>0.2361226851851852</v>
      </c>
      <c r="N2202" s="53">
        <v>1.8</v>
      </c>
      <c r="O2202" s="53" t="s">
        <v>152</v>
      </c>
      <c r="P2202" s="54">
        <v>0.23804398148148151</v>
      </c>
      <c r="Q2202" s="53">
        <v>1.2</v>
      </c>
      <c r="R2202" s="53" t="s">
        <v>147</v>
      </c>
      <c r="S2202" s="53">
        <v>0.3</v>
      </c>
      <c r="T2202" s="53">
        <v>93.5</v>
      </c>
      <c r="U2202" s="53">
        <v>0</v>
      </c>
      <c r="V2202" s="53">
        <v>72</v>
      </c>
      <c r="W2202" s="53">
        <v>0</v>
      </c>
      <c r="X2202" s="53">
        <v>0.66300000000000003</v>
      </c>
      <c r="Y2202" s="53">
        <v>17.100000000000001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0.28251335289394008</v>
      </c>
      <c r="AC2202" s="63" t="s">
        <v>204</v>
      </c>
    </row>
    <row r="2203" spans="1:46">
      <c r="A2203" s="11">
        <v>2203</v>
      </c>
      <c r="B2203" s="57">
        <v>44942</v>
      </c>
      <c r="C2203" s="54">
        <v>0.25</v>
      </c>
      <c r="D2203" s="53">
        <v>10.9</v>
      </c>
      <c r="E2203" s="53">
        <v>12.6</v>
      </c>
      <c r="F2203" s="53">
        <v>0</v>
      </c>
      <c r="G2203" s="53">
        <v>10.3</v>
      </c>
      <c r="H2203" s="53">
        <v>-1E-3</v>
      </c>
      <c r="I2203" s="53">
        <v>1.3</v>
      </c>
      <c r="J2203" s="53" t="s">
        <v>148</v>
      </c>
      <c r="K2203" s="53">
        <v>1.3</v>
      </c>
      <c r="L2203" s="53" t="s">
        <v>148</v>
      </c>
      <c r="M2203" s="54">
        <v>0.24972222222222221</v>
      </c>
      <c r="N2203" s="53">
        <v>2.6</v>
      </c>
      <c r="O2203" s="53" t="s">
        <v>152</v>
      </c>
      <c r="P2203" s="54">
        <v>0.24804398148148146</v>
      </c>
      <c r="Q2203" s="53">
        <v>1</v>
      </c>
      <c r="R2203" s="53" t="s">
        <v>147</v>
      </c>
      <c r="S2203" s="53">
        <v>0.4</v>
      </c>
      <c r="T2203" s="53">
        <v>90.8</v>
      </c>
      <c r="U2203" s="53">
        <v>0</v>
      </c>
      <c r="V2203" s="53">
        <v>63</v>
      </c>
      <c r="W2203" s="53">
        <v>0</v>
      </c>
      <c r="X2203" s="53">
        <v>0.66300000000000003</v>
      </c>
      <c r="Y2203" s="53">
        <v>17.100000000000001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0.28251335289394008</v>
      </c>
      <c r="AC2203" s="63" t="s">
        <v>204</v>
      </c>
      <c r="AE2203" s="11">
        <f t="shared" ref="AE2203" si="5945">SUM(F2203:F2208)</f>
        <v>0</v>
      </c>
      <c r="AF2203" s="11">
        <f t="shared" ref="AF2203" si="5946">AVERAGE(AB2203:AB2208)</f>
        <v>0.28210850002365762</v>
      </c>
      <c r="AG2203" s="11">
        <f t="shared" ref="AG2203" si="5947">AVERAGE(G2203:G2208)</f>
        <v>10.266666666666667</v>
      </c>
      <c r="AH2203" s="11" t="e">
        <f t="shared" ref="AH2203" si="5948">AVERAGE(AC2203:AC2208)</f>
        <v>#DIV/0!</v>
      </c>
      <c r="AI2203" s="11">
        <f t="shared" ref="AI2203" si="5949">AVERAGE(T2203:T2208)</f>
        <v>90.916666666666671</v>
      </c>
      <c r="AJ2203" s="11">
        <f t="shared" ref="AJ2203" si="5950">SUMIF(H2203:H2208,"&gt;0",H2203:H2208)</f>
        <v>0</v>
      </c>
      <c r="AK2203" s="17">
        <f t="shared" ref="AK2203" si="5951">SUM(AA2203:AA2208)/60</f>
        <v>0</v>
      </c>
      <c r="AL2203" s="17">
        <f t="shared" ref="AL2203" si="5952">SUM(V2203:V2208)</f>
        <v>538</v>
      </c>
      <c r="AM2203" s="17">
        <f t="shared" ref="AM2203" si="5953">AVERAGE(W2203:W2208)</f>
        <v>0</v>
      </c>
      <c r="AN2203" s="11">
        <f t="shared" ref="AN2203" si="5954">AVERAGE(I2203:I2208)</f>
        <v>1.1333333333333333</v>
      </c>
      <c r="AO2203" s="11">
        <f t="shared" ref="AO2203" si="5955">MAX(K2203:K2208)</f>
        <v>1.5</v>
      </c>
      <c r="AP2203" s="13" t="str">
        <f t="shared" ref="AP2203" ca="1" si="5956">INDIRECT(ADDRESS(MATCH(AO2203,K2203:K2208,0)+A2203-1,12))</f>
        <v>E</v>
      </c>
      <c r="AQ2203" s="13">
        <f t="shared" ref="AQ2203" ca="1" si="5957">INDIRECT(ADDRESS(MATCH(AO2203,K2203:K2208,0)+A2203-1,13))</f>
        <v>0.2633449074074074</v>
      </c>
      <c r="AR2203" s="11">
        <f t="shared" ref="AR2203" si="5958">MAX(N2203:N2208)</f>
        <v>2.6</v>
      </c>
      <c r="AS2203" s="13" t="str">
        <f t="shared" ref="AS2203" ca="1" si="5959">INDIRECT(ADDRESS(MATCH(AR2203,N2203:N2208,0)+A2203-1,15))</f>
        <v>E</v>
      </c>
      <c r="AT2203" s="13">
        <f t="shared" ref="AT2203" ca="1" si="5960">INDIRECT(ADDRESS(MATCH(AR2203,N2203:N2208,0)+A2203-1,16))</f>
        <v>0.24804398148148146</v>
      </c>
    </row>
    <row r="2204" spans="1:46">
      <c r="A2204" s="11">
        <v>2204</v>
      </c>
      <c r="B2204" s="57">
        <v>44942</v>
      </c>
      <c r="C2204" s="54">
        <v>0.25694444444444448</v>
      </c>
      <c r="D2204" s="53">
        <v>10.9</v>
      </c>
      <c r="E2204" s="53">
        <v>12.6</v>
      </c>
      <c r="F2204" s="53">
        <v>0</v>
      </c>
      <c r="G2204" s="53">
        <v>10.4</v>
      </c>
      <c r="H2204" s="53">
        <v>-1E-3</v>
      </c>
      <c r="I2204" s="53">
        <v>1.3</v>
      </c>
      <c r="J2204" s="53" t="s">
        <v>148</v>
      </c>
      <c r="K2204" s="53">
        <v>1.4</v>
      </c>
      <c r="L2204" s="53" t="s">
        <v>148</v>
      </c>
      <c r="M2204" s="54">
        <v>0.25415509259259256</v>
      </c>
      <c r="N2204" s="53">
        <v>2.2999999999999998</v>
      </c>
      <c r="O2204" s="53" t="s">
        <v>152</v>
      </c>
      <c r="P2204" s="54">
        <v>0.25552083333333336</v>
      </c>
      <c r="Q2204" s="53">
        <v>1.8</v>
      </c>
      <c r="R2204" s="53" t="s">
        <v>152</v>
      </c>
      <c r="S2204" s="53">
        <v>0.3</v>
      </c>
      <c r="T2204" s="53">
        <v>92</v>
      </c>
      <c r="U2204" s="53">
        <v>0</v>
      </c>
      <c r="V2204" s="53">
        <v>69</v>
      </c>
      <c r="W2204" s="53">
        <v>0</v>
      </c>
      <c r="X2204" s="53">
        <v>0.66300000000000003</v>
      </c>
      <c r="Y2204" s="53">
        <v>17.100000000000001</v>
      </c>
      <c r="Z2204" s="11">
        <f t="shared" si="5894"/>
        <v>-0.60000000000000009</v>
      </c>
      <c r="AA2204" s="11">
        <f t="shared" si="5895"/>
        <v>0</v>
      </c>
      <c r="AB2204" s="53">
        <f t="shared" si="5896"/>
        <v>0.28251335289394008</v>
      </c>
      <c r="AC2204" s="63" t="s">
        <v>204</v>
      </c>
    </row>
    <row r="2205" spans="1:46">
      <c r="A2205" s="11">
        <v>2205</v>
      </c>
      <c r="B2205" s="57">
        <v>44942</v>
      </c>
      <c r="C2205" s="54">
        <v>0.2638888888888889</v>
      </c>
      <c r="D2205" s="53">
        <v>10.8</v>
      </c>
      <c r="E2205" s="53">
        <v>12.7</v>
      </c>
      <c r="F2205" s="53">
        <v>0</v>
      </c>
      <c r="G2205" s="53">
        <v>10.199999999999999</v>
      </c>
      <c r="H2205" s="53">
        <v>0</v>
      </c>
      <c r="I2205" s="53">
        <v>1.5</v>
      </c>
      <c r="J2205" s="53" t="s">
        <v>152</v>
      </c>
      <c r="K2205" s="53">
        <v>1.5</v>
      </c>
      <c r="L2205" s="53" t="s">
        <v>152</v>
      </c>
      <c r="M2205" s="54">
        <v>0.2633449074074074</v>
      </c>
      <c r="N2205" s="53">
        <v>2.5</v>
      </c>
      <c r="O2205" s="53" t="s">
        <v>148</v>
      </c>
      <c r="P2205" s="54">
        <v>0.25811342592592595</v>
      </c>
      <c r="Q2205" s="53">
        <v>1.6</v>
      </c>
      <c r="R2205" s="53" t="s">
        <v>152</v>
      </c>
      <c r="S2205" s="53">
        <v>0.4</v>
      </c>
      <c r="T2205" s="53">
        <v>92.6</v>
      </c>
      <c r="U2205" s="53">
        <v>1</v>
      </c>
      <c r="V2205" s="53">
        <v>87</v>
      </c>
      <c r="W2205" s="53">
        <v>0</v>
      </c>
      <c r="X2205" s="53">
        <v>0.66200000000000003</v>
      </c>
      <c r="Y2205" s="53">
        <v>17.11</v>
      </c>
      <c r="Z2205" s="11">
        <f t="shared" si="5894"/>
        <v>0</v>
      </c>
      <c r="AA2205" s="11">
        <f t="shared" si="5895"/>
        <v>0</v>
      </c>
      <c r="AB2205" s="53">
        <f t="shared" si="5896"/>
        <v>0.28190607358851638</v>
      </c>
      <c r="AC2205" s="63" t="s">
        <v>204</v>
      </c>
    </row>
    <row r="2206" spans="1:46">
      <c r="A2206" s="11">
        <v>2206</v>
      </c>
      <c r="B2206" s="57">
        <v>44942</v>
      </c>
      <c r="C2206" s="54">
        <v>0.27083333333333331</v>
      </c>
      <c r="D2206" s="53">
        <v>10.7</v>
      </c>
      <c r="E2206" s="53">
        <v>12.6</v>
      </c>
      <c r="F2206" s="53">
        <v>0</v>
      </c>
      <c r="G2206" s="53">
        <v>10.3</v>
      </c>
      <c r="H2206" s="53">
        <v>0</v>
      </c>
      <c r="I2206" s="53">
        <v>1.4</v>
      </c>
      <c r="J2206" s="53" t="s">
        <v>148</v>
      </c>
      <c r="K2206" s="53">
        <v>1.5</v>
      </c>
      <c r="L2206" s="53" t="s">
        <v>152</v>
      </c>
      <c r="M2206" s="54">
        <v>0.26833333333333337</v>
      </c>
      <c r="N2206" s="53">
        <v>2.2999999999999998</v>
      </c>
      <c r="O2206" s="53" t="s">
        <v>152</v>
      </c>
      <c r="P2206" s="54">
        <v>0.26547453703703705</v>
      </c>
      <c r="Q2206" s="53">
        <v>1.1000000000000001</v>
      </c>
      <c r="R2206" s="53" t="s">
        <v>148</v>
      </c>
      <c r="S2206" s="53">
        <v>0.3</v>
      </c>
      <c r="T2206" s="53">
        <v>89.3</v>
      </c>
      <c r="U2206" s="53">
        <v>0</v>
      </c>
      <c r="V2206" s="53">
        <v>67</v>
      </c>
      <c r="W2206" s="53">
        <v>0</v>
      </c>
      <c r="X2206" s="53">
        <v>0.66200000000000003</v>
      </c>
      <c r="Y2206" s="53">
        <v>17.13</v>
      </c>
      <c r="Z2206" s="11">
        <f t="shared" si="5894"/>
        <v>0</v>
      </c>
      <c r="AA2206" s="11">
        <f t="shared" si="5895"/>
        <v>0</v>
      </c>
      <c r="AB2206" s="53">
        <f t="shared" si="5896"/>
        <v>0.28190607358851638</v>
      </c>
      <c r="AC2206" s="63" t="s">
        <v>204</v>
      </c>
    </row>
    <row r="2207" spans="1:46">
      <c r="A2207" s="11">
        <v>2207</v>
      </c>
      <c r="B2207" s="57">
        <v>44942</v>
      </c>
      <c r="C2207" s="54">
        <v>0.27777777777777779</v>
      </c>
      <c r="D2207" s="53">
        <v>10.5</v>
      </c>
      <c r="E2207" s="53">
        <v>12.6</v>
      </c>
      <c r="F2207" s="53">
        <v>0</v>
      </c>
      <c r="G2207" s="53">
        <v>10.3</v>
      </c>
      <c r="H2207" s="53">
        <v>0</v>
      </c>
      <c r="I2207" s="53">
        <v>0.5</v>
      </c>
      <c r="J2207" s="53" t="s">
        <v>148</v>
      </c>
      <c r="K2207" s="53">
        <v>1.4</v>
      </c>
      <c r="L2207" s="53" t="s">
        <v>148</v>
      </c>
      <c r="M2207" s="54">
        <v>0.2709375</v>
      </c>
      <c r="N2207" s="53">
        <v>1.5</v>
      </c>
      <c r="O2207" s="53" t="s">
        <v>148</v>
      </c>
      <c r="P2207" s="54">
        <v>0.27118055555555554</v>
      </c>
      <c r="Q2207" s="53">
        <v>0.1</v>
      </c>
      <c r="R2207" s="53" t="s">
        <v>150</v>
      </c>
      <c r="S2207" s="53">
        <v>0.4</v>
      </c>
      <c r="T2207" s="53">
        <v>89.4</v>
      </c>
      <c r="U2207" s="53">
        <v>0</v>
      </c>
      <c r="V2207" s="53">
        <v>95</v>
      </c>
      <c r="W2207" s="53">
        <v>0</v>
      </c>
      <c r="X2207" s="53">
        <v>0.66200000000000003</v>
      </c>
      <c r="Y2207" s="53">
        <v>17.09</v>
      </c>
      <c r="Z2207" s="11">
        <f t="shared" si="5894"/>
        <v>0</v>
      </c>
      <c r="AA2207" s="11">
        <f t="shared" si="5895"/>
        <v>0</v>
      </c>
      <c r="AB2207" s="53">
        <f t="shared" si="5896"/>
        <v>0.28190607358851638</v>
      </c>
      <c r="AC2207" s="63" t="s">
        <v>204</v>
      </c>
    </row>
    <row r="2208" spans="1:46">
      <c r="A2208" s="11">
        <v>2208</v>
      </c>
      <c r="B2208" s="57">
        <v>44942</v>
      </c>
      <c r="C2208" s="54">
        <v>0.28472222222222221</v>
      </c>
      <c r="D2208" s="53">
        <v>10.4</v>
      </c>
      <c r="E2208" s="53">
        <v>12.6</v>
      </c>
      <c r="F2208" s="53">
        <v>0</v>
      </c>
      <c r="G2208" s="53">
        <v>10.1</v>
      </c>
      <c r="H2208" s="53">
        <v>0</v>
      </c>
      <c r="I2208" s="53">
        <v>0.8</v>
      </c>
      <c r="J2208" s="53" t="s">
        <v>152</v>
      </c>
      <c r="K2208" s="53">
        <v>0.8</v>
      </c>
      <c r="L2208" s="53" t="s">
        <v>152</v>
      </c>
      <c r="M2208" s="54">
        <v>0.28472222222222221</v>
      </c>
      <c r="N2208" s="53">
        <v>1.8</v>
      </c>
      <c r="O2208" s="53" t="s">
        <v>150</v>
      </c>
      <c r="P2208" s="54">
        <v>0.28062500000000001</v>
      </c>
      <c r="Q2208" s="53">
        <v>0.8</v>
      </c>
      <c r="R2208" s="53" t="s">
        <v>152</v>
      </c>
      <c r="S2208" s="53">
        <v>0.3</v>
      </c>
      <c r="T2208" s="53">
        <v>91.4</v>
      </c>
      <c r="U2208" s="53">
        <v>0</v>
      </c>
      <c r="V2208" s="53">
        <v>157</v>
      </c>
      <c r="W2208" s="53">
        <v>0</v>
      </c>
      <c r="X2208" s="53">
        <v>0.66200000000000003</v>
      </c>
      <c r="Y2208" s="53">
        <v>17.12</v>
      </c>
      <c r="Z2208" s="11">
        <f t="shared" si="5894"/>
        <v>0</v>
      </c>
      <c r="AA2208" s="11">
        <f t="shared" si="5895"/>
        <v>0</v>
      </c>
      <c r="AB2208" s="53">
        <f t="shared" si="5896"/>
        <v>0.28190607358851638</v>
      </c>
      <c r="AC2208" s="63" t="s">
        <v>204</v>
      </c>
    </row>
    <row r="2209" spans="1:46">
      <c r="A2209" s="11">
        <v>2209</v>
      </c>
      <c r="B2209" s="57">
        <v>44942</v>
      </c>
      <c r="C2209" s="54">
        <v>0.29166666666666669</v>
      </c>
      <c r="D2209" s="53">
        <v>10.5</v>
      </c>
      <c r="E2209" s="53">
        <v>12.6</v>
      </c>
      <c r="F2209" s="53">
        <v>0</v>
      </c>
      <c r="G2209" s="53">
        <v>9.9</v>
      </c>
      <c r="H2209" s="53">
        <v>0</v>
      </c>
      <c r="I2209" s="53">
        <v>1.1000000000000001</v>
      </c>
      <c r="J2209" s="53" t="s">
        <v>152</v>
      </c>
      <c r="K2209" s="53">
        <v>1.2</v>
      </c>
      <c r="L2209" s="53" t="s">
        <v>152</v>
      </c>
      <c r="M2209" s="54">
        <v>0.29070601851851852</v>
      </c>
      <c r="N2209" s="53">
        <v>2.2000000000000002</v>
      </c>
      <c r="O2209" s="53" t="s">
        <v>152</v>
      </c>
      <c r="P2209" s="54">
        <v>0.28869212962962965</v>
      </c>
      <c r="Q2209" s="53">
        <v>0.8</v>
      </c>
      <c r="R2209" s="53" t="s">
        <v>152</v>
      </c>
      <c r="S2209" s="53">
        <v>0.5</v>
      </c>
      <c r="T2209" s="53">
        <v>91.4</v>
      </c>
      <c r="U2209" s="53">
        <v>2</v>
      </c>
      <c r="V2209" s="53">
        <v>367</v>
      </c>
      <c r="W2209" s="53">
        <v>1</v>
      </c>
      <c r="X2209" s="53">
        <v>0.66100000000000003</v>
      </c>
      <c r="Y2209" s="53">
        <v>17.09</v>
      </c>
      <c r="Z2209" s="11">
        <f t="shared" si="5894"/>
        <v>0</v>
      </c>
      <c r="AA2209" s="11">
        <f t="shared" si="5895"/>
        <v>0</v>
      </c>
      <c r="AB2209" s="53">
        <f t="shared" si="5896"/>
        <v>0.28129936066269912</v>
      </c>
      <c r="AC2209" s="63" t="s">
        <v>204</v>
      </c>
      <c r="AE2209" s="11">
        <f t="shared" ref="AE2209" si="5961">SUM(F2209:F2214)</f>
        <v>0</v>
      </c>
      <c r="AF2209" s="11">
        <f t="shared" ref="AF2209" si="5962">AVERAGE(AB2209:AB2214)</f>
        <v>0.28099628846872565</v>
      </c>
      <c r="AG2209" s="11">
        <f t="shared" ref="AG2209" si="5963">AVERAGE(G2209:G2214)</f>
        <v>10.016666666666666</v>
      </c>
      <c r="AH2209" s="11" t="e">
        <f t="shared" ref="AH2209" si="5964">AVERAGE(AC2209:AC2214)</f>
        <v>#DIV/0!</v>
      </c>
      <c r="AI2209" s="11">
        <f t="shared" ref="AI2209" si="5965">AVERAGE(T2209:T2214)</f>
        <v>88.366666666666674</v>
      </c>
      <c r="AJ2209" s="11">
        <f t="shared" ref="AJ2209" si="5966">SUMIF(H2209:H2214,"&gt;0",H2209:H2214)</f>
        <v>0.01</v>
      </c>
      <c r="AK2209" s="17">
        <f t="shared" ref="AK2209" si="5967">SUM(AA2209:AA2214)/60</f>
        <v>0</v>
      </c>
      <c r="AL2209" s="17">
        <f t="shared" ref="AL2209" si="5968">SUM(V2209:V2214)</f>
        <v>28506</v>
      </c>
      <c r="AM2209" s="17">
        <f t="shared" ref="AM2209" si="5969">AVERAGE(W2209:W2214)</f>
        <v>8</v>
      </c>
      <c r="AN2209" s="11">
        <f t="shared" ref="AN2209" si="5970">AVERAGE(I2209:I2214)</f>
        <v>0.65</v>
      </c>
      <c r="AO2209" s="11">
        <f t="shared" ref="AO2209" si="5971">MAX(K2209:K2214)</f>
        <v>1.2</v>
      </c>
      <c r="AP2209" s="13" t="str">
        <f t="shared" ref="AP2209" ca="1" si="5972">INDIRECT(ADDRESS(MATCH(AO2209,K2209:K2214,0)+A2209-1,12))</f>
        <v>E</v>
      </c>
      <c r="AQ2209" s="13">
        <f t="shared" ref="AQ2209" ca="1" si="5973">INDIRECT(ADDRESS(MATCH(AO2209,K2209:K2214,0)+A2209-1,13))</f>
        <v>0.29070601851851852</v>
      </c>
      <c r="AR2209" s="11">
        <f t="shared" ref="AR2209" si="5974">MAX(N2209:N2214)</f>
        <v>2.2999999999999998</v>
      </c>
      <c r="AS2209" s="13" t="str">
        <f t="shared" ref="AS2209" ca="1" si="5975">INDIRECT(ADDRESS(MATCH(AR2209,N2209:N2214,0)+A2209-1,15))</f>
        <v>ENE</v>
      </c>
      <c r="AT2209" s="13">
        <f t="shared" ref="AT2209" ca="1" si="5976">INDIRECT(ADDRESS(MATCH(AR2209,N2209:N2214,0)+A2209-1,16))</f>
        <v>0.29724537037037035</v>
      </c>
    </row>
    <row r="2210" spans="1:46">
      <c r="A2210" s="11">
        <v>2210</v>
      </c>
      <c r="B2210" s="57">
        <v>44942</v>
      </c>
      <c r="C2210" s="54">
        <v>0.2986111111111111</v>
      </c>
      <c r="D2210" s="53">
        <v>10.4</v>
      </c>
      <c r="E2210" s="53">
        <v>12.6</v>
      </c>
      <c r="F2210" s="53">
        <v>0</v>
      </c>
      <c r="G2210" s="53">
        <v>10</v>
      </c>
      <c r="H2210" s="53">
        <v>0</v>
      </c>
      <c r="I2210" s="53">
        <v>0.9</v>
      </c>
      <c r="J2210" s="53" t="s">
        <v>152</v>
      </c>
      <c r="K2210" s="53">
        <v>1.1000000000000001</v>
      </c>
      <c r="L2210" s="53" t="s">
        <v>152</v>
      </c>
      <c r="M2210" s="54">
        <v>0.29167824074074072</v>
      </c>
      <c r="N2210" s="53">
        <v>2.2999999999999998</v>
      </c>
      <c r="O2210" s="53" t="s">
        <v>148</v>
      </c>
      <c r="P2210" s="54">
        <v>0.29724537037037035</v>
      </c>
      <c r="Q2210" s="53">
        <v>0.4</v>
      </c>
      <c r="R2210" s="53" t="s">
        <v>149</v>
      </c>
      <c r="S2210" s="53">
        <v>0.5</v>
      </c>
      <c r="T2210" s="53">
        <v>89</v>
      </c>
      <c r="U2210" s="53">
        <v>2</v>
      </c>
      <c r="V2210" s="53">
        <v>1099</v>
      </c>
      <c r="W2210" s="53">
        <v>2</v>
      </c>
      <c r="X2210" s="53">
        <v>0.66100000000000003</v>
      </c>
      <c r="Y2210" s="53">
        <v>17.100000000000001</v>
      </c>
      <c r="Z2210" s="11">
        <f t="shared" si="5894"/>
        <v>0</v>
      </c>
      <c r="AA2210" s="11">
        <f t="shared" si="5895"/>
        <v>0</v>
      </c>
      <c r="AB2210" s="53">
        <f t="shared" si="5896"/>
        <v>0.28129936066269912</v>
      </c>
      <c r="AC2210" s="63" t="s">
        <v>204</v>
      </c>
    </row>
    <row r="2211" spans="1:46">
      <c r="A2211" s="11">
        <v>2211</v>
      </c>
      <c r="B2211" s="57">
        <v>44942</v>
      </c>
      <c r="C2211" s="54">
        <v>0.30555555555555552</v>
      </c>
      <c r="D2211" s="53">
        <v>10.3</v>
      </c>
      <c r="E2211" s="53">
        <v>12.6</v>
      </c>
      <c r="F2211" s="53">
        <v>0</v>
      </c>
      <c r="G2211" s="53">
        <v>10.3</v>
      </c>
      <c r="H2211" s="53">
        <v>1E-3</v>
      </c>
      <c r="I2211" s="53">
        <v>0.2</v>
      </c>
      <c r="J2211" s="53" t="s">
        <v>149</v>
      </c>
      <c r="K2211" s="53">
        <v>0.9</v>
      </c>
      <c r="L2211" s="53" t="s">
        <v>152</v>
      </c>
      <c r="M2211" s="54">
        <v>0.2986226851851852</v>
      </c>
      <c r="N2211" s="53">
        <v>0.7</v>
      </c>
      <c r="O2211" s="53" t="s">
        <v>148</v>
      </c>
      <c r="P2211" s="54">
        <v>0.30394675925925924</v>
      </c>
      <c r="Q2211" s="53">
        <v>0.5</v>
      </c>
      <c r="R2211" s="53" t="s">
        <v>152</v>
      </c>
      <c r="S2211" s="53">
        <v>0.2</v>
      </c>
      <c r="T2211" s="53">
        <v>83.9</v>
      </c>
      <c r="U2211" s="53">
        <v>10</v>
      </c>
      <c r="V2211" s="53">
        <v>3619</v>
      </c>
      <c r="W2211" s="53">
        <v>6</v>
      </c>
      <c r="X2211" s="53">
        <v>0.66100000000000003</v>
      </c>
      <c r="Y2211" s="53">
        <v>17.100000000000001</v>
      </c>
      <c r="Z2211" s="11">
        <f t="shared" si="5894"/>
        <v>0.60000000000000009</v>
      </c>
      <c r="AA2211" s="11">
        <f t="shared" si="5895"/>
        <v>0</v>
      </c>
      <c r="AB2211" s="53">
        <f t="shared" si="5896"/>
        <v>0.28129936066269912</v>
      </c>
      <c r="AC2211" s="63" t="s">
        <v>204</v>
      </c>
    </row>
    <row r="2212" spans="1:46">
      <c r="A2212" s="11">
        <v>2212</v>
      </c>
      <c r="B2212" s="57">
        <v>44942</v>
      </c>
      <c r="C2212" s="54">
        <v>0.3125</v>
      </c>
      <c r="D2212" s="53">
        <v>10.199999999999999</v>
      </c>
      <c r="E2212" s="53">
        <v>12.6</v>
      </c>
      <c r="F2212" s="53">
        <v>0</v>
      </c>
      <c r="G2212" s="53">
        <v>10.1</v>
      </c>
      <c r="H2212" s="53">
        <v>2E-3</v>
      </c>
      <c r="I2212" s="53">
        <v>0.6</v>
      </c>
      <c r="J2212" s="53" t="s">
        <v>147</v>
      </c>
      <c r="K2212" s="53">
        <v>0.6</v>
      </c>
      <c r="L2212" s="53" t="s">
        <v>147</v>
      </c>
      <c r="M2212" s="54">
        <v>0.3125</v>
      </c>
      <c r="N2212" s="53">
        <v>1.5</v>
      </c>
      <c r="O2212" s="53" t="s">
        <v>148</v>
      </c>
      <c r="P2212" s="54">
        <v>0.30934027777777778</v>
      </c>
      <c r="Q2212" s="53">
        <v>0.6</v>
      </c>
      <c r="R2212" s="53" t="s">
        <v>154</v>
      </c>
      <c r="S2212" s="53">
        <v>0.3</v>
      </c>
      <c r="T2212" s="53">
        <v>87.7</v>
      </c>
      <c r="U2212" s="53">
        <v>9</v>
      </c>
      <c r="V2212" s="53">
        <v>5369</v>
      </c>
      <c r="W2212" s="53">
        <v>9</v>
      </c>
      <c r="X2212" s="53">
        <v>0.66</v>
      </c>
      <c r="Y2212" s="53">
        <v>17.12</v>
      </c>
      <c r="Z2212" s="11">
        <f t="shared" si="5894"/>
        <v>1.2000000000000002</v>
      </c>
      <c r="AA2212" s="11">
        <f t="shared" si="5895"/>
        <v>0</v>
      </c>
      <c r="AB2212" s="53">
        <f t="shared" si="5896"/>
        <v>0.28069321627475219</v>
      </c>
      <c r="AC2212" s="63" t="s">
        <v>204</v>
      </c>
    </row>
    <row r="2213" spans="1:46">
      <c r="A2213" s="11">
        <v>2213</v>
      </c>
      <c r="B2213" s="57">
        <v>44942</v>
      </c>
      <c r="C2213" s="54">
        <v>0.31944444444444448</v>
      </c>
      <c r="D2213" s="53">
        <v>10.3</v>
      </c>
      <c r="E2213" s="53">
        <v>12.6</v>
      </c>
      <c r="F2213" s="53">
        <v>0</v>
      </c>
      <c r="G2213" s="53">
        <v>9.8000000000000007</v>
      </c>
      <c r="H2213" s="53">
        <v>2E-3</v>
      </c>
      <c r="I2213" s="53">
        <v>0.6</v>
      </c>
      <c r="J2213" s="53" t="s">
        <v>156</v>
      </c>
      <c r="K2213" s="53">
        <v>0.7</v>
      </c>
      <c r="L2213" s="53" t="s">
        <v>160</v>
      </c>
      <c r="M2213" s="54">
        <v>0.31862268518518516</v>
      </c>
      <c r="N2213" s="53">
        <v>1.5</v>
      </c>
      <c r="O2213" s="53" t="s">
        <v>160</v>
      </c>
      <c r="P2213" s="54">
        <v>0.31694444444444442</v>
      </c>
      <c r="Q2213" s="53">
        <v>0.4</v>
      </c>
      <c r="R2213" s="53" t="s">
        <v>161</v>
      </c>
      <c r="S2213" s="53">
        <v>0.4</v>
      </c>
      <c r="T2213" s="53">
        <v>90</v>
      </c>
      <c r="U2213" s="53">
        <v>10</v>
      </c>
      <c r="V2213" s="53">
        <v>5482</v>
      </c>
      <c r="W2213" s="53">
        <v>9</v>
      </c>
      <c r="X2213" s="53">
        <v>0.66</v>
      </c>
      <c r="Y2213" s="53">
        <v>17.11</v>
      </c>
      <c r="Z2213" s="11">
        <f t="shared" si="5894"/>
        <v>1.2000000000000002</v>
      </c>
      <c r="AA2213" s="11">
        <f t="shared" si="5895"/>
        <v>0</v>
      </c>
      <c r="AB2213" s="53">
        <f t="shared" si="5896"/>
        <v>0.28069321627475219</v>
      </c>
      <c r="AC2213" s="63" t="s">
        <v>204</v>
      </c>
    </row>
    <row r="2214" spans="1:46">
      <c r="A2214" s="11">
        <v>2214</v>
      </c>
      <c r="B2214" s="57">
        <v>44942</v>
      </c>
      <c r="C2214" s="54">
        <v>0.3263888888888889</v>
      </c>
      <c r="D2214" s="53">
        <v>10.199999999999999</v>
      </c>
      <c r="E2214" s="53">
        <v>12.6</v>
      </c>
      <c r="F2214" s="53">
        <v>0</v>
      </c>
      <c r="G2214" s="53">
        <v>10</v>
      </c>
      <c r="H2214" s="53">
        <v>5.0000000000000001E-3</v>
      </c>
      <c r="I2214" s="53">
        <v>0.5</v>
      </c>
      <c r="J2214" s="53" t="s">
        <v>159</v>
      </c>
      <c r="K2214" s="53">
        <v>0.7</v>
      </c>
      <c r="L2214" s="53" t="s">
        <v>156</v>
      </c>
      <c r="M2214" s="54">
        <v>0.32332175925925927</v>
      </c>
      <c r="N2214" s="53">
        <v>1.1000000000000001</v>
      </c>
      <c r="O2214" s="53" t="s">
        <v>159</v>
      </c>
      <c r="P2214" s="54">
        <v>0.32319444444444445</v>
      </c>
      <c r="Q2214" s="53">
        <v>0.7</v>
      </c>
      <c r="R2214" s="53" t="s">
        <v>159</v>
      </c>
      <c r="S2214" s="53">
        <v>0.3</v>
      </c>
      <c r="T2214" s="53">
        <v>88.2</v>
      </c>
      <c r="U2214" s="53">
        <v>41</v>
      </c>
      <c r="V2214" s="53">
        <v>12570</v>
      </c>
      <c r="W2214" s="53">
        <v>21</v>
      </c>
      <c r="X2214" s="53">
        <v>0.66</v>
      </c>
      <c r="Y2214" s="53">
        <v>17.100000000000001</v>
      </c>
      <c r="Z2214" s="11">
        <f t="shared" si="5894"/>
        <v>3</v>
      </c>
      <c r="AA2214" s="11">
        <f t="shared" si="5895"/>
        <v>0</v>
      </c>
      <c r="AB2214" s="53">
        <f t="shared" si="5896"/>
        <v>0.28069321627475219</v>
      </c>
      <c r="AC2214" s="63" t="s">
        <v>204</v>
      </c>
    </row>
    <row r="2215" spans="1:46">
      <c r="A2215" s="11">
        <v>2215</v>
      </c>
      <c r="B2215" s="57">
        <v>44942</v>
      </c>
      <c r="C2215" s="54">
        <v>0.33333333333333331</v>
      </c>
      <c r="D2215" s="53">
        <v>10.1</v>
      </c>
      <c r="E2215" s="53">
        <v>12.7</v>
      </c>
      <c r="F2215" s="53">
        <v>0</v>
      </c>
      <c r="G2215" s="53">
        <v>10.4</v>
      </c>
      <c r="H2215" s="53">
        <v>1.9E-2</v>
      </c>
      <c r="I2215" s="53">
        <v>1.1000000000000001</v>
      </c>
      <c r="J2215" s="53" t="s">
        <v>159</v>
      </c>
      <c r="K2215" s="53">
        <v>1.1000000000000001</v>
      </c>
      <c r="L2215" s="53" t="s">
        <v>159</v>
      </c>
      <c r="M2215" s="54">
        <v>0.33333333333333331</v>
      </c>
      <c r="N2215" s="53">
        <v>1.9</v>
      </c>
      <c r="O2215" s="53" t="s">
        <v>153</v>
      </c>
      <c r="P2215" s="54">
        <v>0.32711805555555556</v>
      </c>
      <c r="Q2215" s="53">
        <v>1</v>
      </c>
      <c r="R2215" s="53" t="s">
        <v>150</v>
      </c>
      <c r="S2215" s="53">
        <v>0.3</v>
      </c>
      <c r="T2215" s="53">
        <v>84.9</v>
      </c>
      <c r="U2215" s="53">
        <v>93</v>
      </c>
      <c r="V2215" s="53">
        <v>42158</v>
      </c>
      <c r="W2215" s="53">
        <v>70</v>
      </c>
      <c r="X2215" s="53">
        <v>0.65900000000000003</v>
      </c>
      <c r="Y2215" s="53">
        <v>17.12</v>
      </c>
      <c r="Z2215" s="11">
        <f t="shared" si="5894"/>
        <v>11.4</v>
      </c>
      <c r="AA2215" s="11">
        <f t="shared" si="5895"/>
        <v>0</v>
      </c>
      <c r="AB2215" s="53">
        <f t="shared" si="5896"/>
        <v>0.28008764263576347</v>
      </c>
      <c r="AC2215" s="63" t="s">
        <v>204</v>
      </c>
      <c r="AE2215" s="11">
        <f t="shared" ref="AE2215" si="5977">SUM(F2215:F2220)</f>
        <v>0</v>
      </c>
      <c r="AF2215" s="11">
        <f t="shared" ref="AF2215" si="5978">AVERAGE(AB2215:AB2220)</f>
        <v>0.27978514232209761</v>
      </c>
      <c r="AG2215" s="11">
        <f t="shared" ref="AG2215" si="5979">AVERAGE(G2215:G2220)</f>
        <v>10.983333333333333</v>
      </c>
      <c r="AH2215" s="11" t="e">
        <f t="shared" ref="AH2215" si="5980">AVERAGE(AC2215:AC2220)</f>
        <v>#DIV/0!</v>
      </c>
      <c r="AI2215" s="11">
        <f t="shared" ref="AI2215" si="5981">AVERAGE(T2215:T2220)</f>
        <v>79.233333333333334</v>
      </c>
      <c r="AJ2215" s="11">
        <f t="shared" ref="AJ2215" si="5982">SUMIF(H2215:H2220,"&gt;0",H2215:H2220)</f>
        <v>0.16500000000000001</v>
      </c>
      <c r="AK2215" s="17">
        <f t="shared" ref="AK2215" si="5983">SUM(AA2215:AA2220)/60</f>
        <v>0</v>
      </c>
      <c r="AL2215" s="17">
        <f t="shared" ref="AL2215" si="5984">SUM(V2215:V2220)</f>
        <v>361499</v>
      </c>
      <c r="AM2215" s="17">
        <f t="shared" ref="AM2215" si="5985">AVERAGE(W2215:W2220)</f>
        <v>100.16666666666667</v>
      </c>
      <c r="AN2215" s="11">
        <f t="shared" ref="AN2215" si="5986">AVERAGE(I2215:I2220)</f>
        <v>1.0333333333333332</v>
      </c>
      <c r="AO2215" s="11">
        <f t="shared" ref="AO2215" si="5987">MAX(K2215:K2220)</f>
        <v>2.6</v>
      </c>
      <c r="AP2215" s="13" t="str">
        <f t="shared" ref="AP2215" ca="1" si="5988">INDIRECT(ADDRESS(MATCH(AO2215,K2215:K2220,0)+A2215-1,12))</f>
        <v>WNW</v>
      </c>
      <c r="AQ2215" s="13">
        <f t="shared" ref="AQ2215" ca="1" si="5989">INDIRECT(ADDRESS(MATCH(AO2215,K2215:K2220,0)+A2215-1,13))</f>
        <v>0.36556712962962962</v>
      </c>
      <c r="AR2215" s="11">
        <f t="shared" ref="AR2215" si="5990">MAX(N2215:N2220)</f>
        <v>4.4000000000000004</v>
      </c>
      <c r="AS2215" s="13" t="str">
        <f t="shared" ref="AS2215" ca="1" si="5991">INDIRECT(ADDRESS(MATCH(AR2215,N2215:N2220,0)+A2215-1,15))</f>
        <v>WNW</v>
      </c>
      <c r="AT2215" s="13">
        <f t="shared" ref="AT2215" ca="1" si="5992">INDIRECT(ADDRESS(MATCH(AR2215,N2215:N2220,0)+A2215-1,16))</f>
        <v>0.36056712962962961</v>
      </c>
    </row>
    <row r="2216" spans="1:46">
      <c r="A2216" s="11">
        <v>2216</v>
      </c>
      <c r="B2216" s="57">
        <v>44942</v>
      </c>
      <c r="C2216" s="54">
        <v>0.34027777777777773</v>
      </c>
      <c r="D2216" s="53">
        <v>10.3</v>
      </c>
      <c r="E2216" s="53">
        <v>12.7</v>
      </c>
      <c r="F2216" s="53">
        <v>0</v>
      </c>
      <c r="G2216" s="53">
        <v>11</v>
      </c>
      <c r="H2216" s="53">
        <v>2.1999999999999999E-2</v>
      </c>
      <c r="I2216" s="53">
        <v>0.5</v>
      </c>
      <c r="J2216" s="53" t="s">
        <v>153</v>
      </c>
      <c r="K2216" s="53">
        <v>1.1000000000000001</v>
      </c>
      <c r="L2216" s="53" t="s">
        <v>159</v>
      </c>
      <c r="M2216" s="54">
        <v>0.33351851851851855</v>
      </c>
      <c r="N2216" s="53">
        <v>1.9</v>
      </c>
      <c r="O2216" s="53" t="s">
        <v>154</v>
      </c>
      <c r="P2216" s="54">
        <v>0.33569444444444446</v>
      </c>
      <c r="Q2216" s="53">
        <v>0.6</v>
      </c>
      <c r="R2216" s="53" t="s">
        <v>154</v>
      </c>
      <c r="S2216" s="53">
        <v>0.4</v>
      </c>
      <c r="T2216" s="53">
        <v>79.8</v>
      </c>
      <c r="U2216" s="53">
        <v>67</v>
      </c>
      <c r="V2216" s="53">
        <v>46236</v>
      </c>
      <c r="W2216" s="53">
        <v>77</v>
      </c>
      <c r="X2216" s="53">
        <v>0.65900000000000003</v>
      </c>
      <c r="Y2216" s="53">
        <v>17.12</v>
      </c>
      <c r="Z2216" s="11">
        <f t="shared" si="5894"/>
        <v>13.199999999999998</v>
      </c>
      <c r="AA2216" s="11">
        <f t="shared" si="5895"/>
        <v>0</v>
      </c>
      <c r="AB2216" s="53">
        <f t="shared" si="5896"/>
        <v>0.28008764263576347</v>
      </c>
      <c r="AC2216" s="63" t="s">
        <v>204</v>
      </c>
    </row>
    <row r="2217" spans="1:46">
      <c r="A2217" s="11">
        <v>2217</v>
      </c>
      <c r="B2217" s="57">
        <v>44942</v>
      </c>
      <c r="C2217" s="54">
        <v>0.34722222222222227</v>
      </c>
      <c r="D2217" s="53">
        <v>10.4</v>
      </c>
      <c r="E2217" s="53">
        <v>12.8</v>
      </c>
      <c r="F2217" s="53">
        <v>0</v>
      </c>
      <c r="G2217" s="53">
        <v>10.9</v>
      </c>
      <c r="H2217" s="53">
        <v>2.5000000000000001E-2</v>
      </c>
      <c r="I2217" s="53">
        <v>0.4</v>
      </c>
      <c r="J2217" s="53" t="s">
        <v>153</v>
      </c>
      <c r="K2217" s="53">
        <v>0.5</v>
      </c>
      <c r="L2217" s="53" t="s">
        <v>153</v>
      </c>
      <c r="M2217" s="54">
        <v>0.34028935185185188</v>
      </c>
      <c r="N2217" s="53">
        <v>1.5</v>
      </c>
      <c r="O2217" s="53" t="s">
        <v>156</v>
      </c>
      <c r="P2217" s="54">
        <v>0.34695601851851854</v>
      </c>
      <c r="Q2217" s="53">
        <v>0.9</v>
      </c>
      <c r="R2217" s="53" t="s">
        <v>161</v>
      </c>
      <c r="S2217" s="53">
        <v>0.4</v>
      </c>
      <c r="T2217" s="53">
        <v>79.5</v>
      </c>
      <c r="U2217" s="53">
        <v>102</v>
      </c>
      <c r="V2217" s="53">
        <v>55473</v>
      </c>
      <c r="W2217" s="53">
        <v>92</v>
      </c>
      <c r="X2217" s="53">
        <v>0.65900000000000003</v>
      </c>
      <c r="Y2217" s="53">
        <v>17.13</v>
      </c>
      <c r="Z2217" s="11">
        <f t="shared" si="5894"/>
        <v>15.000000000000004</v>
      </c>
      <c r="AA2217" s="11">
        <f t="shared" si="5895"/>
        <v>0</v>
      </c>
      <c r="AB2217" s="53">
        <f t="shared" si="5896"/>
        <v>0.28008764263576347</v>
      </c>
      <c r="AC2217" s="63" t="s">
        <v>204</v>
      </c>
    </row>
    <row r="2218" spans="1:46">
      <c r="A2218" s="11">
        <v>2218</v>
      </c>
      <c r="B2218" s="57">
        <v>44942</v>
      </c>
      <c r="C2218" s="54">
        <v>0.35416666666666669</v>
      </c>
      <c r="D2218" s="53">
        <v>10.5</v>
      </c>
      <c r="E2218" s="53">
        <v>12.8</v>
      </c>
      <c r="F2218" s="53">
        <v>0</v>
      </c>
      <c r="G2218" s="53">
        <v>11.1</v>
      </c>
      <c r="H2218" s="53">
        <v>2.1000000000000001E-2</v>
      </c>
      <c r="I2218" s="53">
        <v>0.4</v>
      </c>
      <c r="J2218" s="53" t="s">
        <v>160</v>
      </c>
      <c r="K2218" s="53">
        <v>0.6</v>
      </c>
      <c r="L2218" s="53" t="s">
        <v>156</v>
      </c>
      <c r="M2218" s="54">
        <v>0.35152777777777783</v>
      </c>
      <c r="N2218" s="53">
        <v>1.2</v>
      </c>
      <c r="O2218" s="53" t="s">
        <v>156</v>
      </c>
      <c r="P2218" s="54">
        <v>0.34930555555555554</v>
      </c>
      <c r="Q2218" s="53">
        <v>0</v>
      </c>
      <c r="R2218" s="53" t="s">
        <v>161</v>
      </c>
      <c r="S2218" s="53">
        <v>0.3</v>
      </c>
      <c r="T2218" s="53">
        <v>80.099999999999994</v>
      </c>
      <c r="U2218" s="53">
        <v>104</v>
      </c>
      <c r="V2218" s="53">
        <v>48107</v>
      </c>
      <c r="W2218" s="53">
        <v>80</v>
      </c>
      <c r="X2218" s="53">
        <v>0.65800000000000003</v>
      </c>
      <c r="Y2218" s="53">
        <v>17.149999999999999</v>
      </c>
      <c r="Z2218" s="11">
        <f t="shared" si="5894"/>
        <v>12.6</v>
      </c>
      <c r="AA2218" s="11">
        <f t="shared" si="5895"/>
        <v>0</v>
      </c>
      <c r="AB2218" s="53">
        <f t="shared" si="5896"/>
        <v>0.27948264200843176</v>
      </c>
      <c r="AC2218" s="63" t="s">
        <v>204</v>
      </c>
    </row>
    <row r="2219" spans="1:46">
      <c r="A2219" s="11">
        <v>2219</v>
      </c>
      <c r="B2219" s="57">
        <v>44942</v>
      </c>
      <c r="C2219" s="54">
        <v>0.3611111111111111</v>
      </c>
      <c r="D2219" s="53">
        <v>10.7</v>
      </c>
      <c r="E2219" s="53">
        <v>12.9</v>
      </c>
      <c r="F2219" s="53">
        <v>0</v>
      </c>
      <c r="G2219" s="53">
        <v>11.2</v>
      </c>
      <c r="H2219" s="53">
        <v>3.3000000000000002E-2</v>
      </c>
      <c r="I2219" s="53">
        <v>1.4</v>
      </c>
      <c r="J2219" s="53" t="s">
        <v>158</v>
      </c>
      <c r="K2219" s="53">
        <v>1.4</v>
      </c>
      <c r="L2219" s="53" t="s">
        <v>158</v>
      </c>
      <c r="M2219" s="54">
        <v>0.3611111111111111</v>
      </c>
      <c r="N2219" s="53">
        <v>4.4000000000000004</v>
      </c>
      <c r="O2219" s="53" t="s">
        <v>158</v>
      </c>
      <c r="P2219" s="54">
        <v>0.36056712962962961</v>
      </c>
      <c r="Q2219" s="53">
        <v>1.9</v>
      </c>
      <c r="R2219" s="53" t="s">
        <v>158</v>
      </c>
      <c r="S2219" s="53">
        <v>1.1000000000000001</v>
      </c>
      <c r="T2219" s="53">
        <v>76</v>
      </c>
      <c r="U2219" s="53">
        <v>141</v>
      </c>
      <c r="V2219" s="53">
        <v>73883</v>
      </c>
      <c r="W2219" s="53">
        <v>123</v>
      </c>
      <c r="X2219" s="53">
        <v>0.65800000000000003</v>
      </c>
      <c r="Y2219" s="53">
        <v>17.170000000000002</v>
      </c>
      <c r="Z2219" s="11">
        <f t="shared" si="5894"/>
        <v>19.799999999999997</v>
      </c>
      <c r="AA2219" s="11">
        <f t="shared" si="5895"/>
        <v>0</v>
      </c>
      <c r="AB2219" s="53">
        <f t="shared" si="5896"/>
        <v>0.27948264200843176</v>
      </c>
      <c r="AC2219" s="63" t="s">
        <v>204</v>
      </c>
    </row>
    <row r="2220" spans="1:46">
      <c r="A2220" s="11">
        <v>2220</v>
      </c>
      <c r="B2220" s="57">
        <v>44942</v>
      </c>
      <c r="C2220" s="54">
        <v>0.36805555555555558</v>
      </c>
      <c r="D2220" s="53">
        <v>10.8</v>
      </c>
      <c r="E2220" s="53">
        <v>13.1</v>
      </c>
      <c r="F2220" s="53">
        <v>0</v>
      </c>
      <c r="G2220" s="53">
        <v>11.3</v>
      </c>
      <c r="H2220" s="53">
        <v>4.4999999999999998E-2</v>
      </c>
      <c r="I2220" s="53">
        <v>2.4</v>
      </c>
      <c r="J2220" s="53" t="s">
        <v>158</v>
      </c>
      <c r="K2220" s="53">
        <v>2.6</v>
      </c>
      <c r="L2220" s="53" t="s">
        <v>158</v>
      </c>
      <c r="M2220" s="54">
        <v>0.36556712962962962</v>
      </c>
      <c r="N2220" s="53">
        <v>4.2</v>
      </c>
      <c r="O2220" s="53" t="s">
        <v>158</v>
      </c>
      <c r="P2220" s="54">
        <v>0.36241898148148149</v>
      </c>
      <c r="Q2220" s="53">
        <v>2.4</v>
      </c>
      <c r="R2220" s="53" t="s">
        <v>155</v>
      </c>
      <c r="S2220" s="53">
        <v>0.7</v>
      </c>
      <c r="T2220" s="53">
        <v>75.099999999999994</v>
      </c>
      <c r="U2220" s="53">
        <v>182</v>
      </c>
      <c r="V2220" s="53">
        <v>95642</v>
      </c>
      <c r="W2220" s="53">
        <v>159</v>
      </c>
      <c r="X2220" s="53">
        <v>0.65800000000000003</v>
      </c>
      <c r="Y2220" s="53">
        <v>17.21</v>
      </c>
      <c r="Z2220" s="11">
        <f t="shared" si="5894"/>
        <v>27.000000000000004</v>
      </c>
      <c r="AA2220" s="11">
        <f t="shared" si="5895"/>
        <v>0</v>
      </c>
      <c r="AB2220" s="53">
        <f t="shared" si="5896"/>
        <v>0.27948264200843176</v>
      </c>
      <c r="AC2220" s="63" t="s">
        <v>204</v>
      </c>
    </row>
    <row r="2221" spans="1:46">
      <c r="A2221" s="11">
        <v>2221</v>
      </c>
      <c r="B2221" s="57">
        <v>44942</v>
      </c>
      <c r="C2221" s="54">
        <v>0.375</v>
      </c>
      <c r="D2221" s="53">
        <v>11</v>
      </c>
      <c r="E2221" s="53">
        <v>13.2</v>
      </c>
      <c r="F2221" s="53">
        <v>0</v>
      </c>
      <c r="G2221" s="53">
        <v>11.3</v>
      </c>
      <c r="H2221" s="53">
        <v>4.8000000000000001E-2</v>
      </c>
      <c r="I2221" s="53">
        <v>2.7</v>
      </c>
      <c r="J2221" s="53" t="s">
        <v>155</v>
      </c>
      <c r="K2221" s="53">
        <v>2.7</v>
      </c>
      <c r="L2221" s="53" t="s">
        <v>155</v>
      </c>
      <c r="M2221" s="54">
        <v>0.375</v>
      </c>
      <c r="N2221" s="53">
        <v>5.2</v>
      </c>
      <c r="O2221" s="53" t="s">
        <v>158</v>
      </c>
      <c r="P2221" s="54">
        <v>0.3744675925925926</v>
      </c>
      <c r="Q2221" s="53">
        <v>2.6</v>
      </c>
      <c r="R2221" s="53" t="s">
        <v>154</v>
      </c>
      <c r="S2221" s="53">
        <v>0.7</v>
      </c>
      <c r="T2221" s="53">
        <v>73.7</v>
      </c>
      <c r="U2221" s="53">
        <v>154</v>
      </c>
      <c r="V2221" s="53">
        <v>101207</v>
      </c>
      <c r="W2221" s="53">
        <v>169</v>
      </c>
      <c r="X2221" s="53">
        <v>0.65800000000000003</v>
      </c>
      <c r="Y2221" s="53">
        <v>17.22</v>
      </c>
      <c r="Z2221" s="11">
        <f t="shared" si="5894"/>
        <v>28.800000000000004</v>
      </c>
      <c r="AA2221" s="11">
        <f t="shared" si="5895"/>
        <v>0</v>
      </c>
      <c r="AB2221" s="53">
        <f t="shared" si="5896"/>
        <v>0.27948264200843176</v>
      </c>
      <c r="AC2221" s="63" t="s">
        <v>204</v>
      </c>
      <c r="AE2221" s="11">
        <f t="shared" ref="AE2221" si="5993">SUM(F2221:F2226)</f>
        <v>0</v>
      </c>
      <c r="AF2221" s="11">
        <f t="shared" ref="AF2221" si="5994">AVERAGE(AB2221:AB2226)</f>
        <v>0.27897905053746597</v>
      </c>
      <c r="AG2221" s="11">
        <f t="shared" ref="AG2221" si="5995">AVERAGE(G2221:G2226)</f>
        <v>11.4</v>
      </c>
      <c r="AH2221" s="11" t="e">
        <f t="shared" ref="AH2221" si="5996">AVERAGE(AC2221:AC2226)</f>
        <v>#DIV/0!</v>
      </c>
      <c r="AI2221" s="11">
        <f t="shared" ref="AI2221" si="5997">AVERAGE(T2221:T2226)</f>
        <v>71.500000000000014</v>
      </c>
      <c r="AJ2221" s="11">
        <f t="shared" ref="AJ2221" si="5998">SUMIF(H2221:H2226,"&gt;0",H2221:H2226)</f>
        <v>0.375</v>
      </c>
      <c r="AK2221" s="17">
        <f t="shared" ref="AK2221" si="5999">SUM(AA2221:AA2226)/60</f>
        <v>0</v>
      </c>
      <c r="AL2221" s="17">
        <f t="shared" ref="AL2221" si="6000">SUM(V2221:V2226)</f>
        <v>792424</v>
      </c>
      <c r="AM2221" s="17">
        <f t="shared" ref="AM2221" si="6001">AVERAGE(W2221:W2226)</f>
        <v>220.33333333333334</v>
      </c>
      <c r="AN2221" s="11">
        <f t="shared" ref="AN2221" si="6002">AVERAGE(I2221:I2226)</f>
        <v>3.2999999999999994</v>
      </c>
      <c r="AO2221" s="11">
        <f t="shared" ref="AO2221" si="6003">MAX(K2221:K2226)</f>
        <v>4.2</v>
      </c>
      <c r="AP2221" s="13" t="str">
        <f t="shared" ref="AP2221" ca="1" si="6004">INDIRECT(ADDRESS(MATCH(AO2221,K2221:K2226,0)+A2221-1,12))</f>
        <v>W</v>
      </c>
      <c r="AQ2221" s="13">
        <f t="shared" ref="AQ2221" ca="1" si="6005">INDIRECT(ADDRESS(MATCH(AO2221,K2221:K2226,0)+A2221-1,13))</f>
        <v>0.40341435185185182</v>
      </c>
      <c r="AR2221" s="11">
        <f t="shared" ref="AR2221" si="6006">MAX(N2221:N2226)</f>
        <v>6.5</v>
      </c>
      <c r="AS2221" s="13" t="str">
        <f t="shared" ref="AS2221" ca="1" si="6007">INDIRECT(ADDRESS(MATCH(AR2221,N2221:N2226,0)+A2221-1,15))</f>
        <v>WNW</v>
      </c>
      <c r="AT2221" s="13">
        <f t="shared" ref="AT2221" ca="1" si="6008">INDIRECT(ADDRESS(MATCH(AR2221,N2221:N2226,0)+A2221-1,16))</f>
        <v>0.40246527777777774</v>
      </c>
    </row>
    <row r="2222" spans="1:46">
      <c r="A2222" s="11">
        <v>2222</v>
      </c>
      <c r="B2222" s="57">
        <v>44942</v>
      </c>
      <c r="C2222" s="54">
        <v>0.38194444444444442</v>
      </c>
      <c r="D2222" s="53">
        <v>11.3</v>
      </c>
      <c r="E2222" s="53">
        <v>13.3</v>
      </c>
      <c r="F2222" s="53">
        <v>0</v>
      </c>
      <c r="G2222" s="53">
        <v>11.4</v>
      </c>
      <c r="H2222" s="53">
        <v>0.05</v>
      </c>
      <c r="I2222" s="53">
        <v>2.8</v>
      </c>
      <c r="J2222" s="53" t="s">
        <v>158</v>
      </c>
      <c r="K2222" s="53">
        <v>3</v>
      </c>
      <c r="L2222" s="53" t="s">
        <v>158</v>
      </c>
      <c r="M2222" s="54">
        <v>0.37821759259259258</v>
      </c>
      <c r="N2222" s="53">
        <v>5.0999999999999996</v>
      </c>
      <c r="O2222" s="53" t="s">
        <v>158</v>
      </c>
      <c r="P2222" s="54">
        <v>0.37572916666666667</v>
      </c>
      <c r="Q2222" s="53">
        <v>3.5</v>
      </c>
      <c r="R2222" s="53" t="s">
        <v>154</v>
      </c>
      <c r="S2222" s="53">
        <v>0.8</v>
      </c>
      <c r="T2222" s="53">
        <v>72.400000000000006</v>
      </c>
      <c r="U2222" s="53">
        <v>208</v>
      </c>
      <c r="V2222" s="53">
        <v>106238</v>
      </c>
      <c r="W2222" s="53">
        <v>177</v>
      </c>
      <c r="X2222" s="53">
        <v>0.65800000000000003</v>
      </c>
      <c r="Y2222" s="53">
        <v>17.260000000000002</v>
      </c>
      <c r="Z2222" s="11">
        <f t="shared" si="5894"/>
        <v>30.000000000000007</v>
      </c>
      <c r="AA2222" s="11">
        <f t="shared" si="5895"/>
        <v>0</v>
      </c>
      <c r="AB2222" s="53">
        <f t="shared" si="5896"/>
        <v>0.27948264200843176</v>
      </c>
      <c r="AC2222" s="63" t="s">
        <v>204</v>
      </c>
    </row>
    <row r="2223" spans="1:46">
      <c r="A2223" s="11">
        <v>2223</v>
      </c>
      <c r="B2223" s="57">
        <v>44942</v>
      </c>
      <c r="C2223" s="54">
        <v>0.3888888888888889</v>
      </c>
      <c r="D2223" s="53">
        <v>11.4</v>
      </c>
      <c r="E2223" s="53">
        <v>13.4</v>
      </c>
      <c r="F2223" s="53">
        <v>0</v>
      </c>
      <c r="G2223" s="53">
        <v>11.5</v>
      </c>
      <c r="H2223" s="53">
        <v>6.5000000000000002E-2</v>
      </c>
      <c r="I2223" s="53">
        <v>2.9</v>
      </c>
      <c r="J2223" s="53" t="s">
        <v>154</v>
      </c>
      <c r="K2223" s="53">
        <v>2.9</v>
      </c>
      <c r="L2223" s="53" t="s">
        <v>154</v>
      </c>
      <c r="M2223" s="54">
        <v>0.3888888888888889</v>
      </c>
      <c r="N2223" s="53">
        <v>5.6</v>
      </c>
      <c r="O2223" s="53" t="s">
        <v>154</v>
      </c>
      <c r="P2223" s="54">
        <v>0.38670138888888889</v>
      </c>
      <c r="Q2223" s="53">
        <v>5</v>
      </c>
      <c r="R2223" s="53" t="s">
        <v>158</v>
      </c>
      <c r="S2223" s="53">
        <v>1.1000000000000001</v>
      </c>
      <c r="T2223" s="53">
        <v>71.900000000000006</v>
      </c>
      <c r="U2223" s="53">
        <v>212</v>
      </c>
      <c r="V2223" s="53">
        <v>132977</v>
      </c>
      <c r="W2223" s="53">
        <v>222</v>
      </c>
      <c r="X2223" s="53">
        <v>0.65700000000000003</v>
      </c>
      <c r="Y2223" s="53">
        <v>17.29</v>
      </c>
      <c r="Z2223" s="11">
        <f t="shared" si="5894"/>
        <v>39</v>
      </c>
      <c r="AA2223" s="11">
        <f t="shared" si="5895"/>
        <v>0</v>
      </c>
      <c r="AB2223" s="53">
        <f t="shared" si="5896"/>
        <v>0.27887821670585888</v>
      </c>
      <c r="AC2223" s="63" t="s">
        <v>204</v>
      </c>
    </row>
    <row r="2224" spans="1:46">
      <c r="A2224" s="11">
        <v>2224</v>
      </c>
      <c r="B2224" s="57">
        <v>44942</v>
      </c>
      <c r="C2224" s="54">
        <v>0.39583333333333331</v>
      </c>
      <c r="D2224" s="53">
        <v>11.6</v>
      </c>
      <c r="E2224" s="53">
        <v>13.3</v>
      </c>
      <c r="F2224" s="53">
        <v>0</v>
      </c>
      <c r="G2224" s="53">
        <v>11.4</v>
      </c>
      <c r="H2224" s="53">
        <v>0.06</v>
      </c>
      <c r="I2224" s="53">
        <v>3.9</v>
      </c>
      <c r="J2224" s="53" t="s">
        <v>154</v>
      </c>
      <c r="K2224" s="53">
        <v>3.9</v>
      </c>
      <c r="L2224" s="53" t="s">
        <v>154</v>
      </c>
      <c r="M2224" s="54">
        <v>0.39532407407407405</v>
      </c>
      <c r="N2224" s="53">
        <v>6.4</v>
      </c>
      <c r="O2224" s="53" t="s">
        <v>154</v>
      </c>
      <c r="P2224" s="54">
        <v>0.39400462962962962</v>
      </c>
      <c r="Q2224" s="53">
        <v>3</v>
      </c>
      <c r="R2224" s="53" t="s">
        <v>158</v>
      </c>
      <c r="S2224" s="53">
        <v>0.9</v>
      </c>
      <c r="T2224" s="53">
        <v>71.7</v>
      </c>
      <c r="U2224" s="53">
        <v>241</v>
      </c>
      <c r="V2224" s="53">
        <v>128442</v>
      </c>
      <c r="W2224" s="53">
        <v>214</v>
      </c>
      <c r="X2224" s="53">
        <v>0.65700000000000003</v>
      </c>
      <c r="Y2224" s="53">
        <v>17.260000000000002</v>
      </c>
      <c r="Z2224" s="11">
        <f t="shared" si="5894"/>
        <v>36</v>
      </c>
      <c r="AA2224" s="11">
        <f t="shared" si="5895"/>
        <v>0</v>
      </c>
      <c r="AB2224" s="53">
        <f t="shared" si="5896"/>
        <v>0.27887821670585888</v>
      </c>
      <c r="AC2224" s="63" t="s">
        <v>204</v>
      </c>
    </row>
    <row r="2225" spans="1:46">
      <c r="A2225" s="11">
        <v>2225</v>
      </c>
      <c r="B2225" s="57">
        <v>44942</v>
      </c>
      <c r="C2225" s="54">
        <v>0.40277777777777773</v>
      </c>
      <c r="D2225" s="53">
        <v>11.8</v>
      </c>
      <c r="E2225" s="53">
        <v>13.5</v>
      </c>
      <c r="F2225" s="53">
        <v>0</v>
      </c>
      <c r="G2225" s="53">
        <v>11.4</v>
      </c>
      <c r="H2225" s="53">
        <v>7.4999999999999997E-2</v>
      </c>
      <c r="I2225" s="53">
        <v>4.0999999999999996</v>
      </c>
      <c r="J2225" s="53" t="s">
        <v>154</v>
      </c>
      <c r="K2225" s="53">
        <v>4.0999999999999996</v>
      </c>
      <c r="L2225" s="53" t="s">
        <v>154</v>
      </c>
      <c r="M2225" s="54">
        <v>0.40277777777777773</v>
      </c>
      <c r="N2225" s="53">
        <v>6.5</v>
      </c>
      <c r="O2225" s="53" t="s">
        <v>158</v>
      </c>
      <c r="P2225" s="54">
        <v>0.40246527777777774</v>
      </c>
      <c r="Q2225" s="53">
        <v>4.3</v>
      </c>
      <c r="R2225" s="53" t="s">
        <v>154</v>
      </c>
      <c r="S2225" s="53">
        <v>1</v>
      </c>
      <c r="T2225" s="53">
        <v>69.099999999999994</v>
      </c>
      <c r="U2225" s="53">
        <v>306</v>
      </c>
      <c r="V2225" s="53">
        <v>157656</v>
      </c>
      <c r="W2225" s="53">
        <v>263</v>
      </c>
      <c r="X2225" s="53">
        <v>0.65700000000000003</v>
      </c>
      <c r="Y2225" s="53">
        <v>17.28</v>
      </c>
      <c r="Z2225" s="11">
        <f t="shared" si="5894"/>
        <v>45.000000000000007</v>
      </c>
      <c r="AA2225" s="11">
        <f t="shared" si="5895"/>
        <v>0</v>
      </c>
      <c r="AB2225" s="53">
        <f t="shared" si="5896"/>
        <v>0.27887821670585888</v>
      </c>
      <c r="AC2225" s="63" t="s">
        <v>204</v>
      </c>
    </row>
    <row r="2226" spans="1:46">
      <c r="A2226" s="11">
        <v>2226</v>
      </c>
      <c r="B2226" s="57">
        <v>44942</v>
      </c>
      <c r="C2226" s="54">
        <v>0.40972222222222227</v>
      </c>
      <c r="D2226" s="53">
        <v>11.8</v>
      </c>
      <c r="E2226" s="53">
        <v>13.4</v>
      </c>
      <c r="F2226" s="53">
        <v>0</v>
      </c>
      <c r="G2226" s="53">
        <v>11.4</v>
      </c>
      <c r="H2226" s="53">
        <v>7.6999999999999999E-2</v>
      </c>
      <c r="I2226" s="53">
        <v>3.4</v>
      </c>
      <c r="J2226" s="53" t="s">
        <v>158</v>
      </c>
      <c r="K2226" s="53">
        <v>4.2</v>
      </c>
      <c r="L2226" s="53" t="s">
        <v>154</v>
      </c>
      <c r="M2226" s="54">
        <v>0.40341435185185182</v>
      </c>
      <c r="N2226" s="53">
        <v>6.2</v>
      </c>
      <c r="O2226" s="53" t="s">
        <v>154</v>
      </c>
      <c r="P2226" s="54">
        <v>0.40640046296296295</v>
      </c>
      <c r="Q2226" s="53">
        <v>4.4000000000000004</v>
      </c>
      <c r="R2226" s="53" t="s">
        <v>154</v>
      </c>
      <c r="S2226" s="53">
        <v>0.8</v>
      </c>
      <c r="T2226" s="53">
        <v>70.2</v>
      </c>
      <c r="U2226" s="53">
        <v>267</v>
      </c>
      <c r="V2226" s="53">
        <v>165904</v>
      </c>
      <c r="W2226" s="53">
        <v>277</v>
      </c>
      <c r="X2226" s="53">
        <v>0.65600000000000003</v>
      </c>
      <c r="Y2226" s="53">
        <v>17.27</v>
      </c>
      <c r="Z2226" s="11">
        <f t="shared" si="5894"/>
        <v>46.199999999999996</v>
      </c>
      <c r="AA2226" s="11">
        <f t="shared" si="5895"/>
        <v>0</v>
      </c>
      <c r="AB2226" s="53">
        <f t="shared" si="5896"/>
        <v>0.27827436909035552</v>
      </c>
      <c r="AC2226" s="63" t="s">
        <v>204</v>
      </c>
    </row>
    <row r="2227" spans="1:46">
      <c r="A2227" s="11">
        <v>2227</v>
      </c>
      <c r="B2227" s="57">
        <v>44942</v>
      </c>
      <c r="C2227" s="54">
        <v>0.41666666666666669</v>
      </c>
      <c r="D2227" s="53">
        <v>12</v>
      </c>
      <c r="E2227" s="53">
        <v>13.5</v>
      </c>
      <c r="F2227" s="53">
        <v>0</v>
      </c>
      <c r="G2227" s="53">
        <v>11.4</v>
      </c>
      <c r="H2227" s="53">
        <v>7.8E-2</v>
      </c>
      <c r="I2227" s="53">
        <v>3.8</v>
      </c>
      <c r="J2227" s="53" t="s">
        <v>154</v>
      </c>
      <c r="K2227" s="53">
        <v>3.8</v>
      </c>
      <c r="L2227" s="53" t="s">
        <v>154</v>
      </c>
      <c r="M2227" s="54">
        <v>0.4166435185185185</v>
      </c>
      <c r="N2227" s="53">
        <v>6</v>
      </c>
      <c r="O2227" s="53" t="s">
        <v>154</v>
      </c>
      <c r="P2227" s="54">
        <v>0.41503472222222221</v>
      </c>
      <c r="Q2227" s="53">
        <v>2.9</v>
      </c>
      <c r="R2227" s="53" t="s">
        <v>154</v>
      </c>
      <c r="S2227" s="53">
        <v>0.8</v>
      </c>
      <c r="T2227" s="53">
        <v>67.099999999999994</v>
      </c>
      <c r="U2227" s="53">
        <v>296</v>
      </c>
      <c r="V2227" s="53">
        <v>168515</v>
      </c>
      <c r="W2227" s="53">
        <v>281</v>
      </c>
      <c r="X2227" s="53">
        <v>0.65600000000000003</v>
      </c>
      <c r="Y2227" s="53">
        <v>17.29</v>
      </c>
      <c r="Z2227" s="11">
        <f t="shared" si="5894"/>
        <v>46.800000000000004</v>
      </c>
      <c r="AA2227" s="11">
        <f t="shared" si="5895"/>
        <v>0</v>
      </c>
      <c r="AB2227" s="53">
        <f t="shared" si="5896"/>
        <v>0.27827436909035552</v>
      </c>
      <c r="AC2227" s="63" t="s">
        <v>204</v>
      </c>
      <c r="AE2227" s="11">
        <f t="shared" ref="AE2227" si="6009">SUM(F2227:F2232)</f>
        <v>0</v>
      </c>
      <c r="AF2227" s="11">
        <f t="shared" ref="AF2227" si="6010">AVERAGE(AB2227:AB2232)</f>
        <v>0.27827436909035552</v>
      </c>
      <c r="AG2227" s="11">
        <f t="shared" ref="AG2227" si="6011">AVERAGE(G2227:G2232)</f>
        <v>11.566666666666668</v>
      </c>
      <c r="AH2227" s="11" t="e">
        <f t="shared" ref="AH2227" si="6012">AVERAGE(AC2227:AC2232)</f>
        <v>#DIV/0!</v>
      </c>
      <c r="AI2227" s="11">
        <f t="shared" ref="AI2227" si="6013">AVERAGE(T2227:T2232)</f>
        <v>66.899999999999991</v>
      </c>
      <c r="AJ2227" s="11">
        <f t="shared" ref="AJ2227" si="6014">SUMIF(H2227:H2232,"&gt;0",H2227:H2232)</f>
        <v>0.61299999999999999</v>
      </c>
      <c r="AK2227" s="17">
        <f t="shared" ref="AK2227" si="6015">SUM(AA2227:AA2232)/60</f>
        <v>0</v>
      </c>
      <c r="AL2227" s="17">
        <f t="shared" ref="AL2227" si="6016">SUM(V2227:V2232)</f>
        <v>1316684</v>
      </c>
      <c r="AM2227" s="17">
        <f t="shared" ref="AM2227" si="6017">AVERAGE(W2227:W2232)</f>
        <v>365.66666666666669</v>
      </c>
      <c r="AN2227" s="11">
        <f t="shared" ref="AN2227" si="6018">AVERAGE(I2227:I2232)</f>
        <v>3.1666666666666665</v>
      </c>
      <c r="AO2227" s="11">
        <f t="shared" ref="AO2227" si="6019">MAX(K2227:K2232)</f>
        <v>3.8</v>
      </c>
      <c r="AP2227" s="13" t="str">
        <f t="shared" ref="AP2227" ca="1" si="6020">INDIRECT(ADDRESS(MATCH(AO2227,K2227:K2232,0)+A2227-1,12))</f>
        <v>W</v>
      </c>
      <c r="AQ2227" s="13">
        <f t="shared" ref="AQ2227" ca="1" si="6021">INDIRECT(ADDRESS(MATCH(AO2227,K2227:K2232,0)+A2227-1,13))</f>
        <v>0.4166435185185185</v>
      </c>
      <c r="AR2227" s="11">
        <f t="shared" ref="AR2227" si="6022">MAX(N2227:N2232)</f>
        <v>6</v>
      </c>
      <c r="AS2227" s="13" t="str">
        <f t="shared" ref="AS2227" ca="1" si="6023">INDIRECT(ADDRESS(MATCH(AR2227,N2227:N2232,0)+A2227-1,15))</f>
        <v>W</v>
      </c>
      <c r="AT2227" s="13">
        <f t="shared" ref="AT2227" ca="1" si="6024">INDIRECT(ADDRESS(MATCH(AR2227,N2227:N2232,0)+A2227-1,16))</f>
        <v>0.41503472222222221</v>
      </c>
    </row>
    <row r="2228" spans="1:46">
      <c r="A2228" s="11">
        <v>2228</v>
      </c>
      <c r="B2228" s="57">
        <v>44942</v>
      </c>
      <c r="C2228" s="54">
        <v>0.4236111111111111</v>
      </c>
      <c r="D2228" s="53">
        <v>12.1</v>
      </c>
      <c r="E2228" s="53">
        <v>13.5</v>
      </c>
      <c r="F2228" s="53">
        <v>0</v>
      </c>
      <c r="G2228" s="53">
        <v>11.5</v>
      </c>
      <c r="H2228" s="53">
        <v>8.8999999999999996E-2</v>
      </c>
      <c r="I2228" s="53">
        <v>3.3</v>
      </c>
      <c r="J2228" s="53" t="s">
        <v>154</v>
      </c>
      <c r="K2228" s="53">
        <v>3.8</v>
      </c>
      <c r="L2228" s="53" t="s">
        <v>154</v>
      </c>
      <c r="M2228" s="54">
        <v>0.41667824074074072</v>
      </c>
      <c r="N2228" s="53">
        <v>5</v>
      </c>
      <c r="O2228" s="53" t="s">
        <v>158</v>
      </c>
      <c r="P2228" s="54">
        <v>0.42167824074074073</v>
      </c>
      <c r="Q2228" s="53">
        <v>3.1</v>
      </c>
      <c r="R2228" s="53" t="s">
        <v>158</v>
      </c>
      <c r="S2228" s="53">
        <v>0.7</v>
      </c>
      <c r="T2228" s="53">
        <v>68.3</v>
      </c>
      <c r="U2228" s="53">
        <v>296</v>
      </c>
      <c r="V2228" s="53">
        <v>190312</v>
      </c>
      <c r="W2228" s="53">
        <v>317</v>
      </c>
      <c r="X2228" s="53">
        <v>0.65600000000000003</v>
      </c>
      <c r="Y2228" s="53">
        <v>17.3</v>
      </c>
      <c r="Z2228" s="11">
        <f t="shared" si="5894"/>
        <v>53.400000000000006</v>
      </c>
      <c r="AA2228" s="11">
        <f t="shared" si="5895"/>
        <v>0</v>
      </c>
      <c r="AB2228" s="53">
        <f t="shared" si="5896"/>
        <v>0.27827436909035552</v>
      </c>
      <c r="AC2228" s="63" t="s">
        <v>204</v>
      </c>
    </row>
    <row r="2229" spans="1:46">
      <c r="A2229" s="11">
        <v>2229</v>
      </c>
      <c r="B2229" s="57">
        <v>44942</v>
      </c>
      <c r="C2229" s="54">
        <v>0.43055555555555558</v>
      </c>
      <c r="D2229" s="53">
        <v>12.2</v>
      </c>
      <c r="E2229" s="53">
        <v>13.7</v>
      </c>
      <c r="F2229" s="53">
        <v>0</v>
      </c>
      <c r="G2229" s="53">
        <v>11.5</v>
      </c>
      <c r="H2229" s="53">
        <v>9.4E-2</v>
      </c>
      <c r="I2229" s="53">
        <v>3.1</v>
      </c>
      <c r="J2229" s="53" t="s">
        <v>154</v>
      </c>
      <c r="K2229" s="53">
        <v>3.5</v>
      </c>
      <c r="L2229" s="53" t="s">
        <v>154</v>
      </c>
      <c r="M2229" s="54">
        <v>0.4258912037037037</v>
      </c>
      <c r="N2229" s="53">
        <v>5.3</v>
      </c>
      <c r="O2229" s="53" t="s">
        <v>154</v>
      </c>
      <c r="P2229" s="54">
        <v>0.42528935185185185</v>
      </c>
      <c r="Q2229" s="53">
        <v>2.4</v>
      </c>
      <c r="R2229" s="53" t="s">
        <v>161</v>
      </c>
      <c r="S2229" s="53">
        <v>0.7</v>
      </c>
      <c r="T2229" s="53">
        <v>68.3</v>
      </c>
      <c r="U2229" s="53">
        <v>401</v>
      </c>
      <c r="V2229" s="53">
        <v>202404</v>
      </c>
      <c r="W2229" s="53">
        <v>337</v>
      </c>
      <c r="X2229" s="53">
        <v>0.65600000000000003</v>
      </c>
      <c r="Y2229" s="53">
        <v>17.37</v>
      </c>
      <c r="Z2229" s="11">
        <f t="shared" si="5894"/>
        <v>56.400000000000006</v>
      </c>
      <c r="AA2229" s="11">
        <f t="shared" si="5895"/>
        <v>0</v>
      </c>
      <c r="AB2229" s="53">
        <f t="shared" si="5896"/>
        <v>0.27827436909035552</v>
      </c>
      <c r="AC2229" s="63" t="s">
        <v>204</v>
      </c>
    </row>
    <row r="2230" spans="1:46">
      <c r="A2230" s="11">
        <v>2230</v>
      </c>
      <c r="B2230" s="57">
        <v>44942</v>
      </c>
      <c r="C2230" s="54">
        <v>0.4375</v>
      </c>
      <c r="D2230" s="53">
        <v>12.3</v>
      </c>
      <c r="E2230" s="53">
        <v>13.8</v>
      </c>
      <c r="F2230" s="53">
        <v>0</v>
      </c>
      <c r="G2230" s="53">
        <v>11.5</v>
      </c>
      <c r="H2230" s="53">
        <v>0.111</v>
      </c>
      <c r="I2230" s="53">
        <v>2.9</v>
      </c>
      <c r="J2230" s="53" t="s">
        <v>154</v>
      </c>
      <c r="K2230" s="53">
        <v>3.1</v>
      </c>
      <c r="L2230" s="53" t="s">
        <v>154</v>
      </c>
      <c r="M2230" s="54">
        <v>0.43065972222222221</v>
      </c>
      <c r="N2230" s="53">
        <v>5.8</v>
      </c>
      <c r="O2230" s="53" t="s">
        <v>154</v>
      </c>
      <c r="P2230" s="54">
        <v>0.43634259259259256</v>
      </c>
      <c r="Q2230" s="53">
        <v>4.8</v>
      </c>
      <c r="R2230" s="53" t="s">
        <v>158</v>
      </c>
      <c r="S2230" s="53">
        <v>0.8</v>
      </c>
      <c r="T2230" s="53">
        <v>67.2</v>
      </c>
      <c r="U2230" s="53">
        <v>404</v>
      </c>
      <c r="V2230" s="53">
        <v>239133</v>
      </c>
      <c r="W2230" s="53">
        <v>399</v>
      </c>
      <c r="X2230" s="53">
        <v>0.65600000000000003</v>
      </c>
      <c r="Y2230" s="53">
        <v>17.36</v>
      </c>
      <c r="Z2230" s="11">
        <f t="shared" si="5894"/>
        <v>66.600000000000009</v>
      </c>
      <c r="AA2230" s="11">
        <f t="shared" si="5895"/>
        <v>0</v>
      </c>
      <c r="AB2230" s="53">
        <f t="shared" si="5896"/>
        <v>0.27827436909035552</v>
      </c>
      <c r="AC2230" s="63" t="s">
        <v>204</v>
      </c>
    </row>
    <row r="2231" spans="1:46">
      <c r="A2231" s="11">
        <v>2231</v>
      </c>
      <c r="B2231" s="57">
        <v>44942</v>
      </c>
      <c r="C2231" s="54">
        <v>0.44444444444444442</v>
      </c>
      <c r="D2231" s="53">
        <v>12.5</v>
      </c>
      <c r="E2231" s="53">
        <v>14</v>
      </c>
      <c r="F2231" s="53">
        <v>0</v>
      </c>
      <c r="G2231" s="53">
        <v>11.8</v>
      </c>
      <c r="H2231" s="53">
        <v>0.11899999999999999</v>
      </c>
      <c r="I2231" s="53">
        <v>2.6</v>
      </c>
      <c r="J2231" s="53" t="s">
        <v>154</v>
      </c>
      <c r="K2231" s="53">
        <v>3.1</v>
      </c>
      <c r="L2231" s="53" t="s">
        <v>154</v>
      </c>
      <c r="M2231" s="54">
        <v>0.44064814814814812</v>
      </c>
      <c r="N2231" s="53">
        <v>4.8</v>
      </c>
      <c r="O2231" s="53" t="s">
        <v>154</v>
      </c>
      <c r="P2231" s="54">
        <v>0.43752314814814813</v>
      </c>
      <c r="Q2231" s="53">
        <v>1.5</v>
      </c>
      <c r="R2231" s="53" t="s">
        <v>158</v>
      </c>
      <c r="S2231" s="53">
        <v>0.7</v>
      </c>
      <c r="T2231" s="53">
        <v>66.599999999999994</v>
      </c>
      <c r="U2231" s="53">
        <v>440</v>
      </c>
      <c r="V2231" s="53">
        <v>253946</v>
      </c>
      <c r="W2231" s="53">
        <v>423</v>
      </c>
      <c r="X2231" s="53">
        <v>0.65600000000000003</v>
      </c>
      <c r="Y2231" s="53">
        <v>17.420000000000002</v>
      </c>
      <c r="Z2231" s="11">
        <f t="shared" si="5894"/>
        <v>71.399999999999991</v>
      </c>
      <c r="AA2231" s="11">
        <f t="shared" si="5895"/>
        <v>0</v>
      </c>
      <c r="AB2231" s="53">
        <f t="shared" si="5896"/>
        <v>0.27827436909035552</v>
      </c>
      <c r="AC2231" s="63" t="s">
        <v>204</v>
      </c>
    </row>
    <row r="2232" spans="1:46">
      <c r="A2232" s="11">
        <v>2232</v>
      </c>
      <c r="B2232" s="57">
        <v>44942</v>
      </c>
      <c r="C2232" s="54">
        <v>0.4513888888888889</v>
      </c>
      <c r="D2232" s="53">
        <v>12.7</v>
      </c>
      <c r="E2232" s="53">
        <v>14.6</v>
      </c>
      <c r="F2232" s="53">
        <v>0</v>
      </c>
      <c r="G2232" s="53">
        <v>11.7</v>
      </c>
      <c r="H2232" s="53">
        <v>0.122</v>
      </c>
      <c r="I2232" s="53">
        <v>3.3</v>
      </c>
      <c r="J2232" s="53" t="s">
        <v>161</v>
      </c>
      <c r="K2232" s="53">
        <v>3.3</v>
      </c>
      <c r="L2232" s="53" t="s">
        <v>161</v>
      </c>
      <c r="M2232" s="54">
        <v>0.4513888888888889</v>
      </c>
      <c r="N2232" s="53">
        <v>5.5</v>
      </c>
      <c r="O2232" s="53" t="s">
        <v>161</v>
      </c>
      <c r="P2232" s="54">
        <v>0.45055555555555554</v>
      </c>
      <c r="Q2232" s="53">
        <v>3.4</v>
      </c>
      <c r="R2232" s="53" t="s">
        <v>161</v>
      </c>
      <c r="S2232" s="53">
        <v>0.8</v>
      </c>
      <c r="T2232" s="53">
        <v>63.9</v>
      </c>
      <c r="U2232" s="53">
        <v>493</v>
      </c>
      <c r="V2232" s="53">
        <v>262374</v>
      </c>
      <c r="W2232" s="53">
        <v>437</v>
      </c>
      <c r="X2232" s="53">
        <v>0.65600000000000003</v>
      </c>
      <c r="Y2232" s="53">
        <v>17.5</v>
      </c>
      <c r="Z2232" s="11">
        <f t="shared" si="5894"/>
        <v>73.199999999999989</v>
      </c>
      <c r="AA2232" s="11">
        <f t="shared" si="5895"/>
        <v>0</v>
      </c>
      <c r="AB2232" s="53">
        <f t="shared" si="5896"/>
        <v>0.27827436909035552</v>
      </c>
      <c r="AC2232" s="63" t="s">
        <v>204</v>
      </c>
    </row>
    <row r="2233" spans="1:46">
      <c r="A2233" s="11">
        <v>2233</v>
      </c>
      <c r="B2233" s="57">
        <v>44942</v>
      </c>
      <c r="C2233" s="54">
        <v>0.45833333333333331</v>
      </c>
      <c r="D2233" s="53">
        <v>12.9</v>
      </c>
      <c r="E2233" s="53">
        <v>14.5</v>
      </c>
      <c r="F2233" s="53">
        <v>0</v>
      </c>
      <c r="G2233" s="53">
        <v>11.9</v>
      </c>
      <c r="H2233" s="53">
        <v>0.16500000000000001</v>
      </c>
      <c r="I2233" s="53">
        <v>3.6</v>
      </c>
      <c r="J2233" s="53" t="s">
        <v>161</v>
      </c>
      <c r="K2233" s="53">
        <v>3.7</v>
      </c>
      <c r="L2233" s="53" t="s">
        <v>161</v>
      </c>
      <c r="M2233" s="54">
        <v>0.45740740740740743</v>
      </c>
      <c r="N2233" s="53">
        <v>5.8</v>
      </c>
      <c r="O2233" s="53" t="s">
        <v>161</v>
      </c>
      <c r="P2233" s="54">
        <v>0.45685185185185184</v>
      </c>
      <c r="Q2233" s="53">
        <v>4.0999999999999996</v>
      </c>
      <c r="R2233" s="53" t="s">
        <v>161</v>
      </c>
      <c r="S2233" s="53">
        <v>0.9</v>
      </c>
      <c r="T2233" s="53">
        <v>63.1</v>
      </c>
      <c r="U2233" s="53">
        <v>635</v>
      </c>
      <c r="V2233" s="53">
        <v>346918</v>
      </c>
      <c r="W2233" s="53">
        <v>578</v>
      </c>
      <c r="X2233" s="53">
        <v>0.65500000000000003</v>
      </c>
      <c r="Y2233" s="53">
        <v>17.47</v>
      </c>
      <c r="Z2233" s="11">
        <f t="shared" si="5894"/>
        <v>99</v>
      </c>
      <c r="AA2233" s="11">
        <f t="shared" si="5895"/>
        <v>0</v>
      </c>
      <c r="AB2233" s="53">
        <f t="shared" si="5896"/>
        <v>0.27767110157224428</v>
      </c>
      <c r="AC2233" s="63" t="s">
        <v>204</v>
      </c>
      <c r="AE2233" s="11">
        <f t="shared" ref="AE2233" si="6025">SUM(F2233:F2238)</f>
        <v>0</v>
      </c>
      <c r="AF2233" s="11">
        <f t="shared" ref="AF2233" si="6026">AVERAGE(AB2233:AB2238)</f>
        <v>0.27747020658438726</v>
      </c>
      <c r="AG2233" s="11">
        <f t="shared" ref="AG2233" si="6027">AVERAGE(G2233:G2238)</f>
        <v>12.433333333333335</v>
      </c>
      <c r="AH2233" s="11" t="e">
        <f t="shared" ref="AH2233" si="6028">AVERAGE(AC2233:AC2238)</f>
        <v>#DIV/0!</v>
      </c>
      <c r="AI2233" s="11">
        <f t="shared" ref="AI2233" si="6029">AVERAGE(T2233:T2238)</f>
        <v>60.083333333333336</v>
      </c>
      <c r="AJ2233" s="11">
        <f t="shared" ref="AJ2233" si="6030">SUMIF(H2233:H2238,"&gt;0",H2233:H2238)</f>
        <v>1.5250000000000001</v>
      </c>
      <c r="AK2233" s="17">
        <f t="shared" ref="AK2233" si="6031">SUM(AA2233:AA2238)/60</f>
        <v>0.66666666666666663</v>
      </c>
      <c r="AL2233" s="17">
        <f t="shared" ref="AL2233" si="6032">SUM(V2233:V2238)</f>
        <v>3164255</v>
      </c>
      <c r="AM2233" s="17">
        <f t="shared" ref="AM2233" si="6033">AVERAGE(W2233:W2238)</f>
        <v>878.83333333333337</v>
      </c>
      <c r="AN2233" s="11">
        <f t="shared" ref="AN2233" si="6034">AVERAGE(I2233:I2238)</f>
        <v>3.8833333333333329</v>
      </c>
      <c r="AO2233" s="11">
        <f t="shared" ref="AO2233" si="6035">MAX(K2233:K2238)</f>
        <v>4.3</v>
      </c>
      <c r="AP2233" s="13" t="str">
        <f t="shared" ref="AP2233" ca="1" si="6036">INDIRECT(ADDRESS(MATCH(AO2233,K2233:K2238,0)+A2233-1,12))</f>
        <v>WSW</v>
      </c>
      <c r="AQ2233" s="13">
        <f t="shared" ref="AQ2233" ca="1" si="6037">INDIRECT(ADDRESS(MATCH(AO2233,K2233:K2238,0)+A2233-1,13))</f>
        <v>0.48776620370370366</v>
      </c>
      <c r="AR2233" s="11">
        <f t="shared" ref="AR2233" si="6038">MAX(N2233:N2238)</f>
        <v>6.9</v>
      </c>
      <c r="AS2233" s="13" t="str">
        <f t="shared" ref="AS2233" ca="1" si="6039">INDIRECT(ADDRESS(MATCH(AR2233,N2233:N2238,0)+A2233-1,15))</f>
        <v>W</v>
      </c>
      <c r="AT2233" s="13">
        <f t="shared" ref="AT2233" ca="1" si="6040">INDIRECT(ADDRESS(MATCH(AR2233,N2233:N2238,0)+A2233-1,16))</f>
        <v>0.45890046296296294</v>
      </c>
    </row>
    <row r="2234" spans="1:46">
      <c r="A2234" s="11">
        <v>2234</v>
      </c>
      <c r="B2234" s="57">
        <v>44942</v>
      </c>
      <c r="C2234" s="54">
        <v>0.46527777777777773</v>
      </c>
      <c r="D2234" s="53">
        <v>13.2</v>
      </c>
      <c r="E2234" s="53">
        <v>14.6</v>
      </c>
      <c r="F2234" s="53">
        <v>0</v>
      </c>
      <c r="G2234" s="53">
        <v>12</v>
      </c>
      <c r="H2234" s="53">
        <v>0.16600000000000001</v>
      </c>
      <c r="I2234" s="53">
        <v>4</v>
      </c>
      <c r="J2234" s="53" t="s">
        <v>161</v>
      </c>
      <c r="K2234" s="53">
        <v>4.2</v>
      </c>
      <c r="L2234" s="53" t="s">
        <v>161</v>
      </c>
      <c r="M2234" s="54">
        <v>0.46248842592592593</v>
      </c>
      <c r="N2234" s="53">
        <v>6.9</v>
      </c>
      <c r="O2234" s="53" t="s">
        <v>154</v>
      </c>
      <c r="P2234" s="54">
        <v>0.45890046296296294</v>
      </c>
      <c r="Q2234" s="53">
        <v>1.5</v>
      </c>
      <c r="R2234" s="53" t="s">
        <v>154</v>
      </c>
      <c r="S2234" s="53">
        <v>1</v>
      </c>
      <c r="T2234" s="53">
        <v>62.4</v>
      </c>
      <c r="U2234" s="53">
        <v>638</v>
      </c>
      <c r="V2234" s="53">
        <v>353893</v>
      </c>
      <c r="W2234" s="53">
        <v>590</v>
      </c>
      <c r="X2234" s="53">
        <v>0.65500000000000003</v>
      </c>
      <c r="Y2234" s="53">
        <v>17.47</v>
      </c>
      <c r="Z2234" s="11">
        <f t="shared" si="5894"/>
        <v>99.6</v>
      </c>
      <c r="AA2234" s="11">
        <f t="shared" si="5895"/>
        <v>0</v>
      </c>
      <c r="AB2234" s="53">
        <f t="shared" si="5896"/>
        <v>0.27767110157224428</v>
      </c>
      <c r="AC2234" s="63" t="s">
        <v>204</v>
      </c>
    </row>
    <row r="2235" spans="1:46">
      <c r="A2235" s="11">
        <v>2235</v>
      </c>
      <c r="B2235" s="57">
        <v>44942</v>
      </c>
      <c r="C2235" s="54">
        <v>0.47222222222222227</v>
      </c>
      <c r="D2235" s="53">
        <v>13.4</v>
      </c>
      <c r="E2235" s="53">
        <v>14.6</v>
      </c>
      <c r="F2235" s="53">
        <v>0</v>
      </c>
      <c r="G2235" s="53">
        <v>12.3</v>
      </c>
      <c r="H2235" s="53">
        <v>0.22900000000000001</v>
      </c>
      <c r="I2235" s="53">
        <v>3.6</v>
      </c>
      <c r="J2235" s="53" t="s">
        <v>154</v>
      </c>
      <c r="K2235" s="53">
        <v>4</v>
      </c>
      <c r="L2235" s="53" t="s">
        <v>161</v>
      </c>
      <c r="M2235" s="54">
        <v>0.46528935185185188</v>
      </c>
      <c r="N2235" s="53">
        <v>5.7</v>
      </c>
      <c r="O2235" s="53" t="s">
        <v>154</v>
      </c>
      <c r="P2235" s="54">
        <v>0.46667824074074077</v>
      </c>
      <c r="Q2235" s="53">
        <v>3.4</v>
      </c>
      <c r="R2235" s="53" t="s">
        <v>161</v>
      </c>
      <c r="S2235" s="53">
        <v>0.9</v>
      </c>
      <c r="T2235" s="53">
        <v>57.3</v>
      </c>
      <c r="U2235" s="53">
        <v>674</v>
      </c>
      <c r="V2235" s="53">
        <v>481099</v>
      </c>
      <c r="W2235" s="53">
        <v>802</v>
      </c>
      <c r="X2235" s="53">
        <v>0.65500000000000003</v>
      </c>
      <c r="Y2235" s="53">
        <v>17.489999999999998</v>
      </c>
      <c r="Z2235" s="11">
        <f t="shared" si="5894"/>
        <v>137.4</v>
      </c>
      <c r="AA2235" s="11">
        <f t="shared" si="5895"/>
        <v>10</v>
      </c>
      <c r="AB2235" s="53">
        <f t="shared" si="5896"/>
        <v>0.27767110157224428</v>
      </c>
      <c r="AC2235" s="63" t="s">
        <v>204</v>
      </c>
    </row>
    <row r="2236" spans="1:46">
      <c r="A2236" s="11">
        <v>2236</v>
      </c>
      <c r="B2236" s="57">
        <v>44942</v>
      </c>
      <c r="C2236" s="54">
        <v>0.47916666666666669</v>
      </c>
      <c r="D2236" s="53">
        <v>13.7</v>
      </c>
      <c r="E2236" s="53">
        <v>14.5</v>
      </c>
      <c r="F2236" s="53">
        <v>0</v>
      </c>
      <c r="G2236" s="53">
        <v>12.8</v>
      </c>
      <c r="H2236" s="53">
        <v>0.33500000000000002</v>
      </c>
      <c r="I2236" s="53">
        <v>4.0999999999999996</v>
      </c>
      <c r="J2236" s="53" t="s">
        <v>154</v>
      </c>
      <c r="K2236" s="53">
        <v>4.0999999999999996</v>
      </c>
      <c r="L2236" s="53" t="s">
        <v>154</v>
      </c>
      <c r="M2236" s="54">
        <v>0.47866898148148151</v>
      </c>
      <c r="N2236" s="53">
        <v>6.4</v>
      </c>
      <c r="O2236" s="53" t="s">
        <v>154</v>
      </c>
      <c r="P2236" s="54">
        <v>0.47334490740740742</v>
      </c>
      <c r="Q2236" s="53">
        <v>3.5</v>
      </c>
      <c r="R2236" s="53" t="s">
        <v>154</v>
      </c>
      <c r="S2236" s="53">
        <v>0.9</v>
      </c>
      <c r="T2236" s="53">
        <v>58.6</v>
      </c>
      <c r="U2236" s="53">
        <v>1036</v>
      </c>
      <c r="V2236" s="53">
        <v>681270</v>
      </c>
      <c r="W2236" s="53">
        <v>1135</v>
      </c>
      <c r="X2236" s="53">
        <v>0.65500000000000003</v>
      </c>
      <c r="Y2236" s="53">
        <v>17.48</v>
      </c>
      <c r="Z2236" s="11">
        <f t="shared" si="5894"/>
        <v>201.00000000000003</v>
      </c>
      <c r="AA2236" s="11">
        <f t="shared" si="5895"/>
        <v>10</v>
      </c>
      <c r="AB2236" s="53">
        <f t="shared" si="5896"/>
        <v>0.27767110157224428</v>
      </c>
      <c r="AC2236" s="63" t="s">
        <v>204</v>
      </c>
    </row>
    <row r="2237" spans="1:46">
      <c r="A2237" s="11">
        <v>2237</v>
      </c>
      <c r="B2237" s="57">
        <v>44942</v>
      </c>
      <c r="C2237" s="54">
        <v>0.4861111111111111</v>
      </c>
      <c r="D2237" s="53">
        <v>14.2</v>
      </c>
      <c r="E2237" s="53">
        <v>14.5</v>
      </c>
      <c r="F2237" s="53">
        <v>0</v>
      </c>
      <c r="G2237" s="53">
        <v>12.7</v>
      </c>
      <c r="H2237" s="53">
        <v>0.30399999999999999</v>
      </c>
      <c r="I2237" s="53">
        <v>3.9</v>
      </c>
      <c r="J2237" s="53" t="s">
        <v>161</v>
      </c>
      <c r="K2237" s="53">
        <v>4.0999999999999996</v>
      </c>
      <c r="L2237" s="53" t="s">
        <v>154</v>
      </c>
      <c r="M2237" s="54">
        <v>0.47965277777777776</v>
      </c>
      <c r="N2237" s="53">
        <v>6.6</v>
      </c>
      <c r="O2237" s="53" t="s">
        <v>161</v>
      </c>
      <c r="P2237" s="54">
        <v>0.48115740740740742</v>
      </c>
      <c r="Q2237" s="53">
        <v>4.4000000000000004</v>
      </c>
      <c r="R2237" s="53" t="s">
        <v>161</v>
      </c>
      <c r="S2237" s="53">
        <v>0.9</v>
      </c>
      <c r="T2237" s="53">
        <v>58.2</v>
      </c>
      <c r="U2237" s="53">
        <v>1326</v>
      </c>
      <c r="V2237" s="53">
        <v>632437</v>
      </c>
      <c r="W2237" s="53">
        <v>1054</v>
      </c>
      <c r="X2237" s="53">
        <v>0.65400000000000003</v>
      </c>
      <c r="Y2237" s="53">
        <v>17.489999999999998</v>
      </c>
      <c r="Z2237" s="11">
        <f t="shared" si="5894"/>
        <v>182.4</v>
      </c>
      <c r="AA2237" s="11">
        <f t="shared" si="5895"/>
        <v>10</v>
      </c>
      <c r="AB2237" s="53">
        <f t="shared" si="5896"/>
        <v>0.2770684166086731</v>
      </c>
      <c r="AC2237" s="63" t="s">
        <v>204</v>
      </c>
    </row>
    <row r="2238" spans="1:46">
      <c r="A2238" s="11">
        <v>2238</v>
      </c>
      <c r="B2238" s="57">
        <v>44942</v>
      </c>
      <c r="C2238" s="54">
        <v>0.49305555555555558</v>
      </c>
      <c r="D2238" s="53">
        <v>14.7</v>
      </c>
      <c r="E2238" s="53">
        <v>14.5</v>
      </c>
      <c r="F2238" s="53">
        <v>0</v>
      </c>
      <c r="G2238" s="53">
        <v>12.9</v>
      </c>
      <c r="H2238" s="53">
        <v>0.32600000000000001</v>
      </c>
      <c r="I2238" s="53">
        <v>4.0999999999999996</v>
      </c>
      <c r="J2238" s="53" t="s">
        <v>161</v>
      </c>
      <c r="K2238" s="53">
        <v>4.3</v>
      </c>
      <c r="L2238" s="53" t="s">
        <v>161</v>
      </c>
      <c r="M2238" s="54">
        <v>0.48776620370370366</v>
      </c>
      <c r="N2238" s="53">
        <v>6.7</v>
      </c>
      <c r="O2238" s="53" t="s">
        <v>161</v>
      </c>
      <c r="P2238" s="54">
        <v>0.48718750000000005</v>
      </c>
      <c r="Q2238" s="53">
        <v>2.8</v>
      </c>
      <c r="R2238" s="53" t="s">
        <v>160</v>
      </c>
      <c r="S2238" s="53">
        <v>1</v>
      </c>
      <c r="T2238" s="53">
        <v>60.9</v>
      </c>
      <c r="U2238" s="53">
        <v>1364</v>
      </c>
      <c r="V2238" s="53">
        <v>668638</v>
      </c>
      <c r="W2238" s="53">
        <v>1114</v>
      </c>
      <c r="X2238" s="53">
        <v>0.65400000000000003</v>
      </c>
      <c r="Y2238" s="53">
        <v>17.47</v>
      </c>
      <c r="Z2238" s="11">
        <f t="shared" si="5894"/>
        <v>195.6</v>
      </c>
      <c r="AA2238" s="11">
        <f t="shared" si="5895"/>
        <v>10</v>
      </c>
      <c r="AB2238" s="53">
        <f t="shared" si="5896"/>
        <v>0.2770684166086731</v>
      </c>
      <c r="AC2238" s="63" t="s">
        <v>204</v>
      </c>
    </row>
    <row r="2239" spans="1:46">
      <c r="A2239" s="11">
        <v>2239</v>
      </c>
      <c r="B2239" s="57">
        <v>44942</v>
      </c>
      <c r="C2239" s="54">
        <v>0.5</v>
      </c>
      <c r="D2239" s="53">
        <v>15.2</v>
      </c>
      <c r="E2239" s="53">
        <v>14.4</v>
      </c>
      <c r="F2239" s="53">
        <v>0</v>
      </c>
      <c r="G2239" s="53">
        <v>12.4</v>
      </c>
      <c r="H2239" s="53">
        <v>0.26900000000000002</v>
      </c>
      <c r="I2239" s="53">
        <v>4</v>
      </c>
      <c r="J2239" s="53" t="s">
        <v>161</v>
      </c>
      <c r="K2239" s="53">
        <v>4.2</v>
      </c>
      <c r="L2239" s="53" t="s">
        <v>161</v>
      </c>
      <c r="M2239" s="54">
        <v>0.49355324074074075</v>
      </c>
      <c r="N2239" s="53">
        <v>6.2</v>
      </c>
      <c r="O2239" s="53" t="s">
        <v>161</v>
      </c>
      <c r="P2239" s="54">
        <v>0.49717592592592591</v>
      </c>
      <c r="Q2239" s="53">
        <v>3.2</v>
      </c>
      <c r="R2239" s="53" t="s">
        <v>160</v>
      </c>
      <c r="S2239" s="53">
        <v>0.8</v>
      </c>
      <c r="T2239" s="53">
        <v>60.6</v>
      </c>
      <c r="U2239" s="53">
        <v>1322</v>
      </c>
      <c r="V2239" s="53">
        <v>563758</v>
      </c>
      <c r="W2239" s="53">
        <v>940</v>
      </c>
      <c r="X2239" s="53">
        <v>0.65400000000000003</v>
      </c>
      <c r="Y2239" s="53">
        <v>17.47</v>
      </c>
      <c r="Z2239" s="11">
        <f t="shared" si="5894"/>
        <v>161.4</v>
      </c>
      <c r="AA2239" s="11">
        <f t="shared" si="5895"/>
        <v>10</v>
      </c>
      <c r="AB2239" s="53">
        <f t="shared" si="5896"/>
        <v>0.2770684166086731</v>
      </c>
      <c r="AC2239" s="63" t="s">
        <v>204</v>
      </c>
      <c r="AE2239" s="11">
        <f t="shared" ref="AE2239" si="6041">SUM(F2239:F2244)</f>
        <v>0</v>
      </c>
      <c r="AF2239" s="11">
        <f t="shared" ref="AF2239" si="6042">AVERAGE(AB2239:AB2244)</f>
        <v>0.27686771663992654</v>
      </c>
      <c r="AG2239" s="11">
        <f t="shared" ref="AG2239" si="6043">AVERAGE(G2239:G2244)</f>
        <v>12.416666666666666</v>
      </c>
      <c r="AH2239" s="11" t="e">
        <f t="shared" ref="AH2239" si="6044">AVERAGE(AC2239:AC2244)</f>
        <v>#DIV/0!</v>
      </c>
      <c r="AI2239" s="11">
        <f t="shared" ref="AI2239" si="6045">AVERAGE(T2239:T2244)</f>
        <v>58.716666666666669</v>
      </c>
      <c r="AJ2239" s="11">
        <f t="shared" ref="AJ2239" si="6046">SUMIF(H2239:H2244,"&gt;0",H2239:H2244)</f>
        <v>1.117</v>
      </c>
      <c r="AK2239" s="17">
        <f t="shared" ref="AK2239" si="6047">SUM(AA2239:AA2244)/60</f>
        <v>0.5</v>
      </c>
      <c r="AL2239" s="17">
        <f t="shared" ref="AL2239" si="6048">SUM(V2239:V2244)</f>
        <v>2390367</v>
      </c>
      <c r="AM2239" s="17">
        <f t="shared" ref="AM2239" si="6049">AVERAGE(W2239:W2244)</f>
        <v>664</v>
      </c>
      <c r="AN2239" s="11">
        <f t="shared" ref="AN2239" si="6050">AVERAGE(I2239:I2244)</f>
        <v>4.25</v>
      </c>
      <c r="AO2239" s="11">
        <f t="shared" ref="AO2239" si="6051">MAX(K2239:K2244)</f>
        <v>5.3</v>
      </c>
      <c r="AP2239" s="13" t="str">
        <f t="shared" ref="AP2239" ca="1" si="6052">INDIRECT(ADDRESS(MATCH(AO2239,K2239:K2244,0)+A2239-1,12))</f>
        <v>WSW</v>
      </c>
      <c r="AQ2239" s="13">
        <f t="shared" ref="AQ2239" ca="1" si="6053">INDIRECT(ADDRESS(MATCH(AO2239,K2239:K2244,0)+A2239-1,13))</f>
        <v>0.51974537037037039</v>
      </c>
      <c r="AR2239" s="11">
        <f t="shared" ref="AR2239" si="6054">MAX(N2239:N2244)</f>
        <v>8.3000000000000007</v>
      </c>
      <c r="AS2239" s="13" t="str">
        <f t="shared" ref="AS2239" ca="1" si="6055">INDIRECT(ADDRESS(MATCH(AR2239,N2239:N2244,0)+A2239-1,15))</f>
        <v>WSW</v>
      </c>
      <c r="AT2239" s="13">
        <f t="shared" ref="AT2239" ca="1" si="6056">INDIRECT(ADDRESS(MATCH(AR2239,N2239:N2244,0)+A2239-1,16))</f>
        <v>0.52417824074074071</v>
      </c>
    </row>
    <row r="2240" spans="1:46">
      <c r="A2240" s="11">
        <v>2240</v>
      </c>
      <c r="B2240" s="57">
        <v>44942</v>
      </c>
      <c r="C2240" s="54">
        <v>0.50694444444444442</v>
      </c>
      <c r="D2240" s="53">
        <v>15.7</v>
      </c>
      <c r="E2240" s="53">
        <v>14.4</v>
      </c>
      <c r="F2240" s="53">
        <v>0</v>
      </c>
      <c r="G2240" s="53">
        <v>13</v>
      </c>
      <c r="H2240" s="53">
        <v>0.29399999999999998</v>
      </c>
      <c r="I2240" s="53">
        <v>3.9</v>
      </c>
      <c r="J2240" s="53" t="s">
        <v>161</v>
      </c>
      <c r="K2240" s="53">
        <v>4</v>
      </c>
      <c r="L2240" s="53" t="s">
        <v>161</v>
      </c>
      <c r="M2240" s="54">
        <v>0.50608796296296299</v>
      </c>
      <c r="N2240" s="53">
        <v>7</v>
      </c>
      <c r="O2240" s="53" t="s">
        <v>160</v>
      </c>
      <c r="P2240" s="54">
        <v>0.50428240740740737</v>
      </c>
      <c r="Q2240" s="53">
        <v>3</v>
      </c>
      <c r="R2240" s="53" t="s">
        <v>161</v>
      </c>
      <c r="S2240" s="53">
        <v>1.1000000000000001</v>
      </c>
      <c r="T2240" s="53">
        <v>61.4</v>
      </c>
      <c r="U2240" s="53">
        <v>717</v>
      </c>
      <c r="V2240" s="53">
        <v>607877</v>
      </c>
      <c r="W2240" s="53">
        <v>1013</v>
      </c>
      <c r="X2240" s="53">
        <v>0.65400000000000003</v>
      </c>
      <c r="Y2240" s="53">
        <v>17.46</v>
      </c>
      <c r="Z2240" s="11">
        <f t="shared" si="5894"/>
        <v>176.4</v>
      </c>
      <c r="AA2240" s="11">
        <f t="shared" si="5895"/>
        <v>10</v>
      </c>
      <c r="AB2240" s="53">
        <f t="shared" si="5896"/>
        <v>0.2770684166086731</v>
      </c>
      <c r="AC2240" s="63" t="s">
        <v>204</v>
      </c>
    </row>
    <row r="2241" spans="1:46">
      <c r="A2241" s="11">
        <v>2241</v>
      </c>
      <c r="B2241" s="57">
        <v>44942</v>
      </c>
      <c r="C2241" s="54">
        <v>0.51388888888888895</v>
      </c>
      <c r="D2241" s="53">
        <v>15.9</v>
      </c>
      <c r="E2241" s="53">
        <v>14.4</v>
      </c>
      <c r="F2241" s="53">
        <v>0</v>
      </c>
      <c r="G2241" s="53">
        <v>12.4</v>
      </c>
      <c r="H2241" s="53">
        <v>0.14899999999999999</v>
      </c>
      <c r="I2241" s="53">
        <v>3.6</v>
      </c>
      <c r="J2241" s="53" t="s">
        <v>161</v>
      </c>
      <c r="K2241" s="53">
        <v>4</v>
      </c>
      <c r="L2241" s="53" t="s">
        <v>161</v>
      </c>
      <c r="M2241" s="54">
        <v>0.50790509259259264</v>
      </c>
      <c r="N2241" s="53">
        <v>6.1</v>
      </c>
      <c r="O2241" s="53" t="s">
        <v>160</v>
      </c>
      <c r="P2241" s="54">
        <v>0.51288194444444446</v>
      </c>
      <c r="Q2241" s="53">
        <v>5.7</v>
      </c>
      <c r="R2241" s="53" t="s">
        <v>161</v>
      </c>
      <c r="S2241" s="53">
        <v>0.9</v>
      </c>
      <c r="T2241" s="53">
        <v>60.7</v>
      </c>
      <c r="U2241" s="53">
        <v>440</v>
      </c>
      <c r="V2241" s="53">
        <v>330815</v>
      </c>
      <c r="W2241" s="53">
        <v>551</v>
      </c>
      <c r="X2241" s="53">
        <v>0.65400000000000003</v>
      </c>
      <c r="Y2241" s="53">
        <v>17.489999999999998</v>
      </c>
      <c r="Z2241" s="11">
        <f t="shared" si="5894"/>
        <v>89.4</v>
      </c>
      <c r="AA2241" s="11">
        <f t="shared" si="5895"/>
        <v>0</v>
      </c>
      <c r="AB2241" s="53">
        <f t="shared" si="5896"/>
        <v>0.2770684166086731</v>
      </c>
      <c r="AC2241" s="63" t="s">
        <v>204</v>
      </c>
    </row>
    <row r="2242" spans="1:46">
      <c r="A2242" s="11">
        <v>2242</v>
      </c>
      <c r="B2242" s="57">
        <v>44942</v>
      </c>
      <c r="C2242" s="54">
        <v>0.52083333333333337</v>
      </c>
      <c r="D2242" s="53">
        <v>16</v>
      </c>
      <c r="E2242" s="53">
        <v>14.5</v>
      </c>
      <c r="F2242" s="53">
        <v>0</v>
      </c>
      <c r="G2242" s="53">
        <v>11.9</v>
      </c>
      <c r="H2242" s="53">
        <v>7.8E-2</v>
      </c>
      <c r="I2242" s="53">
        <v>5.2</v>
      </c>
      <c r="J2242" s="53" t="s">
        <v>161</v>
      </c>
      <c r="K2242" s="53">
        <v>5.3</v>
      </c>
      <c r="L2242" s="53" t="s">
        <v>161</v>
      </c>
      <c r="M2242" s="54">
        <v>0.51974537037037039</v>
      </c>
      <c r="N2242" s="53">
        <v>8</v>
      </c>
      <c r="O2242" s="53" t="s">
        <v>161</v>
      </c>
      <c r="P2242" s="54">
        <v>0.51429398148148142</v>
      </c>
      <c r="Q2242" s="53">
        <v>6.3</v>
      </c>
      <c r="R2242" s="53" t="s">
        <v>154</v>
      </c>
      <c r="S2242" s="53">
        <v>1.2</v>
      </c>
      <c r="T2242" s="53">
        <v>60.1</v>
      </c>
      <c r="U2242" s="53">
        <v>286</v>
      </c>
      <c r="V2242" s="53">
        <v>185256</v>
      </c>
      <c r="W2242" s="53">
        <v>309</v>
      </c>
      <c r="X2242" s="53">
        <v>0.65400000000000003</v>
      </c>
      <c r="Y2242" s="53">
        <v>17.5</v>
      </c>
      <c r="Z2242" s="11">
        <f t="shared" si="5894"/>
        <v>46.800000000000004</v>
      </c>
      <c r="AA2242" s="11">
        <f t="shared" si="5895"/>
        <v>0</v>
      </c>
      <c r="AB2242" s="53">
        <f t="shared" si="5896"/>
        <v>0.2770684166086731</v>
      </c>
      <c r="AC2242" s="63" t="s">
        <v>204</v>
      </c>
    </row>
    <row r="2243" spans="1:46">
      <c r="A2243" s="11">
        <v>2243</v>
      </c>
      <c r="B2243" s="57">
        <v>44942</v>
      </c>
      <c r="C2243" s="54">
        <v>0.52777777777777779</v>
      </c>
      <c r="D2243" s="53">
        <v>15.6</v>
      </c>
      <c r="E2243" s="53">
        <v>14.4</v>
      </c>
      <c r="F2243" s="53">
        <v>0</v>
      </c>
      <c r="G2243" s="53">
        <v>11.9</v>
      </c>
      <c r="H2243" s="53">
        <v>9.4E-2</v>
      </c>
      <c r="I2243" s="53">
        <v>4.7</v>
      </c>
      <c r="J2243" s="53" t="s">
        <v>161</v>
      </c>
      <c r="K2243" s="53">
        <v>5.2</v>
      </c>
      <c r="L2243" s="53" t="s">
        <v>161</v>
      </c>
      <c r="M2243" s="54">
        <v>0.52085648148148145</v>
      </c>
      <c r="N2243" s="53">
        <v>8.3000000000000007</v>
      </c>
      <c r="O2243" s="53" t="s">
        <v>161</v>
      </c>
      <c r="P2243" s="54">
        <v>0.52417824074074071</v>
      </c>
      <c r="Q2243" s="53">
        <v>3.2</v>
      </c>
      <c r="R2243" s="53" t="s">
        <v>160</v>
      </c>
      <c r="S2243" s="53">
        <v>1.3</v>
      </c>
      <c r="T2243" s="53">
        <v>55.4</v>
      </c>
      <c r="U2243" s="53">
        <v>419</v>
      </c>
      <c r="V2243" s="53">
        <v>214980</v>
      </c>
      <c r="W2243" s="53">
        <v>358</v>
      </c>
      <c r="X2243" s="53">
        <v>0.65300000000000002</v>
      </c>
      <c r="Y2243" s="53">
        <v>17.48</v>
      </c>
      <c r="Z2243" s="11">
        <f t="shared" si="5894"/>
        <v>56.400000000000006</v>
      </c>
      <c r="AA2243" s="11">
        <f t="shared" si="5895"/>
        <v>0</v>
      </c>
      <c r="AB2243" s="53">
        <f t="shared" si="5896"/>
        <v>0.27646631670243349</v>
      </c>
      <c r="AC2243" s="63" t="s">
        <v>204</v>
      </c>
    </row>
    <row r="2244" spans="1:46">
      <c r="A2244" s="11">
        <v>2244</v>
      </c>
      <c r="B2244" s="57">
        <v>44942</v>
      </c>
      <c r="C2244" s="54">
        <v>0.53472222222222221</v>
      </c>
      <c r="D2244" s="53">
        <v>15.2</v>
      </c>
      <c r="E2244" s="53">
        <v>14.5</v>
      </c>
      <c r="F2244" s="53">
        <v>0</v>
      </c>
      <c r="G2244" s="53">
        <v>12.9</v>
      </c>
      <c r="H2244" s="53">
        <v>0.23300000000000001</v>
      </c>
      <c r="I2244" s="53">
        <v>4.0999999999999996</v>
      </c>
      <c r="J2244" s="53" t="s">
        <v>161</v>
      </c>
      <c r="K2244" s="53">
        <v>4.7</v>
      </c>
      <c r="L2244" s="53" t="s">
        <v>161</v>
      </c>
      <c r="M2244" s="54">
        <v>0.52778935185185183</v>
      </c>
      <c r="N2244" s="53">
        <v>7.1</v>
      </c>
      <c r="O2244" s="53" t="s">
        <v>160</v>
      </c>
      <c r="P2244" s="54">
        <v>0.53111111111111109</v>
      </c>
      <c r="Q2244" s="53">
        <v>4.4000000000000004</v>
      </c>
      <c r="R2244" s="53" t="s">
        <v>160</v>
      </c>
      <c r="S2244" s="53">
        <v>1.1000000000000001</v>
      </c>
      <c r="T2244" s="53">
        <v>54.1</v>
      </c>
      <c r="U2244" s="53">
        <v>1267</v>
      </c>
      <c r="V2244" s="53">
        <v>487681</v>
      </c>
      <c r="W2244" s="53">
        <v>813</v>
      </c>
      <c r="X2244" s="53">
        <v>0.65300000000000002</v>
      </c>
      <c r="Y2244" s="53">
        <v>17.48</v>
      </c>
      <c r="Z2244" s="11">
        <f t="shared" si="5894"/>
        <v>139.80000000000001</v>
      </c>
      <c r="AA2244" s="11">
        <f t="shared" si="5895"/>
        <v>10</v>
      </c>
      <c r="AB2244" s="53">
        <f t="shared" si="5896"/>
        <v>0.27646631670243349</v>
      </c>
      <c r="AC2244" s="63" t="s">
        <v>204</v>
      </c>
    </row>
    <row r="2245" spans="1:46">
      <c r="A2245" s="11">
        <v>2245</v>
      </c>
      <c r="B2245" s="57">
        <v>44942</v>
      </c>
      <c r="C2245" s="54">
        <v>0.54166666666666663</v>
      </c>
      <c r="D2245" s="53">
        <v>15.1</v>
      </c>
      <c r="E2245" s="53">
        <v>14.1</v>
      </c>
      <c r="F2245" s="53">
        <v>0</v>
      </c>
      <c r="G2245" s="53">
        <v>12.4</v>
      </c>
      <c r="H2245" s="53">
        <v>0.19500000000000001</v>
      </c>
      <c r="I2245" s="53">
        <v>4.3</v>
      </c>
      <c r="J2245" s="53" t="s">
        <v>161</v>
      </c>
      <c r="K2245" s="53">
        <v>4.5</v>
      </c>
      <c r="L2245" s="53" t="s">
        <v>161</v>
      </c>
      <c r="M2245" s="54">
        <v>0.53780092592592588</v>
      </c>
      <c r="N2245" s="53">
        <v>7.4</v>
      </c>
      <c r="O2245" s="53" t="s">
        <v>154</v>
      </c>
      <c r="P2245" s="54">
        <v>0.53612268518518513</v>
      </c>
      <c r="Q2245" s="53">
        <v>2.2000000000000002</v>
      </c>
      <c r="R2245" s="53" t="s">
        <v>161</v>
      </c>
      <c r="S2245" s="53">
        <v>1.1000000000000001</v>
      </c>
      <c r="T2245" s="53">
        <v>57.6</v>
      </c>
      <c r="U2245" s="53">
        <v>619</v>
      </c>
      <c r="V2245" s="53">
        <v>424032</v>
      </c>
      <c r="W2245" s="53">
        <v>707</v>
      </c>
      <c r="X2245" s="53">
        <v>0.65300000000000002</v>
      </c>
      <c r="Y2245" s="53">
        <v>17.420000000000002</v>
      </c>
      <c r="Z2245" s="11">
        <f t="shared" si="5894"/>
        <v>117</v>
      </c>
      <c r="AA2245" s="11">
        <f t="shared" si="5895"/>
        <v>0</v>
      </c>
      <c r="AB2245" s="53">
        <f t="shared" si="5896"/>
        <v>0.27646631670243349</v>
      </c>
      <c r="AC2245" s="63" t="s">
        <v>204</v>
      </c>
      <c r="AE2245" s="11">
        <f t="shared" ref="AE2245" si="6057">SUM(F2245:F2250)</f>
        <v>0</v>
      </c>
      <c r="AF2245" s="11">
        <f t="shared" ref="AF2245" si="6058">AVERAGE(AB2245:AB2250)</f>
        <v>0.2759650564510599</v>
      </c>
      <c r="AG2245" s="11">
        <f t="shared" ref="AG2245" si="6059">AVERAGE(G2245:G2250)</f>
        <v>12.283333333333333</v>
      </c>
      <c r="AH2245" s="11" t="e">
        <f t="shared" ref="AH2245" si="6060">AVERAGE(AC2245:AC2250)</f>
        <v>#DIV/0!</v>
      </c>
      <c r="AI2245" s="11">
        <f t="shared" ref="AI2245" si="6061">AVERAGE(T2245:T2250)</f>
        <v>54.983333333333341</v>
      </c>
      <c r="AJ2245" s="11">
        <f t="shared" ref="AJ2245" si="6062">SUMIF(H2245:H2250,"&gt;0",H2245:H2250)</f>
        <v>0.93599999999999994</v>
      </c>
      <c r="AK2245" s="17">
        <f t="shared" ref="AK2245" si="6063">SUM(AA2245:AA2250)/60</f>
        <v>0.16666666666666666</v>
      </c>
      <c r="AL2245" s="17">
        <f t="shared" ref="AL2245" si="6064">SUM(V2245:V2250)</f>
        <v>2035073</v>
      </c>
      <c r="AM2245" s="17">
        <f t="shared" ref="AM2245" si="6065">AVERAGE(W2245:W2250)</f>
        <v>565.33333333333337</v>
      </c>
      <c r="AN2245" s="11">
        <f t="shared" ref="AN2245" si="6066">AVERAGE(I2245:I2250)</f>
        <v>3.5500000000000003</v>
      </c>
      <c r="AO2245" s="11">
        <f t="shared" ref="AO2245" si="6067">MAX(K2245:K2250)</f>
        <v>4.5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0.53780092592592588</v>
      </c>
      <c r="AR2245" s="11">
        <f t="shared" ref="AR2245" si="6070">MAX(N2245:N2250)</f>
        <v>7.4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0.53612268518518513</v>
      </c>
    </row>
    <row r="2246" spans="1:46">
      <c r="A2246" s="11">
        <v>2246</v>
      </c>
      <c r="B2246" s="57">
        <v>44942</v>
      </c>
      <c r="C2246" s="54">
        <v>0.54861111111111105</v>
      </c>
      <c r="D2246" s="53">
        <v>15.1</v>
      </c>
      <c r="E2246" s="53">
        <v>14.1</v>
      </c>
      <c r="F2246" s="53">
        <v>0</v>
      </c>
      <c r="G2246" s="53">
        <v>12.6</v>
      </c>
      <c r="H2246" s="53">
        <v>0.26600000000000001</v>
      </c>
      <c r="I2246" s="53">
        <v>3.7</v>
      </c>
      <c r="J2246" s="53" t="s">
        <v>161</v>
      </c>
      <c r="K2246" s="53">
        <v>4.3</v>
      </c>
      <c r="L2246" s="53" t="s">
        <v>161</v>
      </c>
      <c r="M2246" s="54">
        <v>0.54167824074074067</v>
      </c>
      <c r="N2246" s="53">
        <v>6.2</v>
      </c>
      <c r="O2246" s="53" t="s">
        <v>154</v>
      </c>
      <c r="P2246" s="54">
        <v>0.54697916666666668</v>
      </c>
      <c r="Q2246" s="53">
        <v>2.8</v>
      </c>
      <c r="R2246" s="53" t="s">
        <v>158</v>
      </c>
      <c r="S2246" s="53">
        <v>1</v>
      </c>
      <c r="T2246" s="53">
        <v>53.4</v>
      </c>
      <c r="U2246" s="53">
        <v>589</v>
      </c>
      <c r="V2246" s="53">
        <v>559281</v>
      </c>
      <c r="W2246" s="53">
        <v>932</v>
      </c>
      <c r="X2246" s="53">
        <v>0.65200000000000002</v>
      </c>
      <c r="Y2246" s="53">
        <v>17.420000000000002</v>
      </c>
      <c r="Z2246" s="11">
        <f t="shared" si="5894"/>
        <v>159.60000000000002</v>
      </c>
      <c r="AA2246" s="11">
        <f t="shared" si="5895"/>
        <v>10</v>
      </c>
      <c r="AB2246" s="53">
        <f t="shared" si="5896"/>
        <v>0.2758648044007852</v>
      </c>
      <c r="AC2246" s="63" t="s">
        <v>204</v>
      </c>
    </row>
    <row r="2247" spans="1:46">
      <c r="A2247" s="11">
        <v>2247</v>
      </c>
      <c r="B2247" s="57">
        <v>44942</v>
      </c>
      <c r="C2247" s="54">
        <v>0.55555555555555558</v>
      </c>
      <c r="D2247" s="53">
        <v>15.1</v>
      </c>
      <c r="E2247" s="53">
        <v>14.1</v>
      </c>
      <c r="F2247" s="53">
        <v>0</v>
      </c>
      <c r="G2247" s="53">
        <v>12.2</v>
      </c>
      <c r="H2247" s="53">
        <v>0.11799999999999999</v>
      </c>
      <c r="I2247" s="53">
        <v>3.6</v>
      </c>
      <c r="J2247" s="53" t="s">
        <v>154</v>
      </c>
      <c r="K2247" s="53">
        <v>4</v>
      </c>
      <c r="L2247" s="53" t="s">
        <v>154</v>
      </c>
      <c r="M2247" s="54">
        <v>0.54973379629629626</v>
      </c>
      <c r="N2247" s="53">
        <v>5.9</v>
      </c>
      <c r="O2247" s="53" t="s">
        <v>154</v>
      </c>
      <c r="P2247" s="54">
        <v>0.55538194444444444</v>
      </c>
      <c r="Q2247" s="53">
        <v>4.5999999999999996</v>
      </c>
      <c r="R2247" s="53" t="s">
        <v>161</v>
      </c>
      <c r="S2247" s="53">
        <v>0.8</v>
      </c>
      <c r="T2247" s="53">
        <v>55.3</v>
      </c>
      <c r="U2247" s="53">
        <v>410</v>
      </c>
      <c r="V2247" s="53">
        <v>273181</v>
      </c>
      <c r="W2247" s="53">
        <v>455</v>
      </c>
      <c r="X2247" s="53">
        <v>0.65200000000000002</v>
      </c>
      <c r="Y2247" s="53">
        <v>17.43</v>
      </c>
      <c r="Z2247" s="11">
        <f t="shared" si="5894"/>
        <v>70.8</v>
      </c>
      <c r="AA2247" s="11">
        <f t="shared" si="5895"/>
        <v>0</v>
      </c>
      <c r="AB2247" s="53">
        <f t="shared" si="5896"/>
        <v>0.2758648044007852</v>
      </c>
      <c r="AC2247" s="63" t="s">
        <v>204</v>
      </c>
    </row>
    <row r="2248" spans="1:46">
      <c r="A2248" s="11">
        <v>2248</v>
      </c>
      <c r="B2248" s="57">
        <v>44942</v>
      </c>
      <c r="C2248" s="54">
        <v>0.5625</v>
      </c>
      <c r="D2248" s="53">
        <v>15.1</v>
      </c>
      <c r="E2248" s="53">
        <v>14</v>
      </c>
      <c r="F2248" s="53">
        <v>0</v>
      </c>
      <c r="G2248" s="53">
        <v>12.1</v>
      </c>
      <c r="H2248" s="53">
        <v>0.111</v>
      </c>
      <c r="I2248" s="53">
        <v>3.7</v>
      </c>
      <c r="J2248" s="53" t="s">
        <v>154</v>
      </c>
      <c r="K2248" s="53">
        <v>3.8</v>
      </c>
      <c r="L2248" s="53" t="s">
        <v>154</v>
      </c>
      <c r="M2248" s="54">
        <v>0.5621990740740741</v>
      </c>
      <c r="N2248" s="53">
        <v>6.4</v>
      </c>
      <c r="O2248" s="53" t="s">
        <v>158</v>
      </c>
      <c r="P2248" s="54">
        <v>0.56038194444444445</v>
      </c>
      <c r="Q2248" s="53">
        <v>3.5</v>
      </c>
      <c r="R2248" s="53" t="s">
        <v>158</v>
      </c>
      <c r="S2248" s="53">
        <v>0.7</v>
      </c>
      <c r="T2248" s="53">
        <v>53.7</v>
      </c>
      <c r="U2248" s="53">
        <v>375</v>
      </c>
      <c r="V2248" s="53">
        <v>245836</v>
      </c>
      <c r="W2248" s="53">
        <v>410</v>
      </c>
      <c r="X2248" s="53">
        <v>0.65200000000000002</v>
      </c>
      <c r="Y2248" s="53">
        <v>17.41</v>
      </c>
      <c r="Z2248" s="11">
        <f t="shared" ref="Z2248:Z2311" si="6073">H2248*3.6/(60)*10*10^3</f>
        <v>66.600000000000009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0.2758648044007852</v>
      </c>
      <c r="AC2248" s="63" t="s">
        <v>204</v>
      </c>
    </row>
    <row r="2249" spans="1:46">
      <c r="A2249" s="11">
        <v>2249</v>
      </c>
      <c r="B2249" s="57">
        <v>44942</v>
      </c>
      <c r="C2249" s="54">
        <v>0.56944444444444442</v>
      </c>
      <c r="D2249" s="53">
        <v>14.9</v>
      </c>
      <c r="E2249" s="53">
        <v>14.1</v>
      </c>
      <c r="F2249" s="53">
        <v>0</v>
      </c>
      <c r="G2249" s="53">
        <v>12.1</v>
      </c>
      <c r="H2249" s="53">
        <v>0.112</v>
      </c>
      <c r="I2249" s="53">
        <v>2.6</v>
      </c>
      <c r="J2249" s="53" t="s">
        <v>154</v>
      </c>
      <c r="K2249" s="53">
        <v>3.7</v>
      </c>
      <c r="L2249" s="53" t="s">
        <v>154</v>
      </c>
      <c r="M2249" s="54">
        <v>0.56285879629629632</v>
      </c>
      <c r="N2249" s="53">
        <v>5.4</v>
      </c>
      <c r="O2249" s="53" t="s">
        <v>158</v>
      </c>
      <c r="P2249" s="54">
        <v>0.56273148148148155</v>
      </c>
      <c r="Q2249" s="53">
        <v>2.4</v>
      </c>
      <c r="R2249" s="53" t="s">
        <v>161</v>
      </c>
      <c r="S2249" s="53">
        <v>0.7</v>
      </c>
      <c r="T2249" s="53">
        <v>55.3</v>
      </c>
      <c r="U2249" s="53">
        <v>441</v>
      </c>
      <c r="V2249" s="53">
        <v>243117</v>
      </c>
      <c r="W2249" s="53">
        <v>405</v>
      </c>
      <c r="X2249" s="53">
        <v>0.65200000000000002</v>
      </c>
      <c r="Y2249" s="53">
        <v>17.440000000000001</v>
      </c>
      <c r="Z2249" s="11">
        <f t="shared" si="6073"/>
        <v>67.2</v>
      </c>
      <c r="AA2249" s="11">
        <f t="shared" si="6074"/>
        <v>0</v>
      </c>
      <c r="AB2249" s="53">
        <f t="shared" si="6075"/>
        <v>0.2758648044007852</v>
      </c>
      <c r="AC2249" s="63" t="s">
        <v>204</v>
      </c>
    </row>
    <row r="2250" spans="1:46">
      <c r="A2250" s="11">
        <v>2250</v>
      </c>
      <c r="B2250" s="57">
        <v>44942</v>
      </c>
      <c r="C2250" s="54">
        <v>0.57638888888888895</v>
      </c>
      <c r="D2250" s="53">
        <v>14.7</v>
      </c>
      <c r="E2250" s="53">
        <v>14.1</v>
      </c>
      <c r="F2250" s="53">
        <v>0</v>
      </c>
      <c r="G2250" s="53">
        <v>12.3</v>
      </c>
      <c r="H2250" s="53">
        <v>0.13400000000000001</v>
      </c>
      <c r="I2250" s="53">
        <v>3.4</v>
      </c>
      <c r="J2250" s="53" t="s">
        <v>154</v>
      </c>
      <c r="K2250" s="53">
        <v>3.4</v>
      </c>
      <c r="L2250" s="53" t="s">
        <v>154</v>
      </c>
      <c r="M2250" s="54">
        <v>0.57638888888888895</v>
      </c>
      <c r="N2250" s="53">
        <v>7.2</v>
      </c>
      <c r="O2250" s="53" t="s">
        <v>154</v>
      </c>
      <c r="P2250" s="54">
        <v>0.5758564814814815</v>
      </c>
      <c r="Q2250" s="53">
        <v>5.0999999999999996</v>
      </c>
      <c r="R2250" s="53" t="s">
        <v>161</v>
      </c>
      <c r="S2250" s="53">
        <v>1.1000000000000001</v>
      </c>
      <c r="T2250" s="53">
        <v>54.6</v>
      </c>
      <c r="U2250" s="53">
        <v>825</v>
      </c>
      <c r="V2250" s="53">
        <v>289626</v>
      </c>
      <c r="W2250" s="53">
        <v>483</v>
      </c>
      <c r="X2250" s="53">
        <v>0.65200000000000002</v>
      </c>
      <c r="Y2250" s="53">
        <v>17.420000000000002</v>
      </c>
      <c r="Z2250" s="11">
        <f t="shared" si="6073"/>
        <v>80.400000000000006</v>
      </c>
      <c r="AA2250" s="11">
        <f t="shared" si="6074"/>
        <v>0</v>
      </c>
      <c r="AB2250" s="53">
        <f t="shared" si="6075"/>
        <v>0.2758648044007852</v>
      </c>
      <c r="AC2250" s="63" t="s">
        <v>204</v>
      </c>
    </row>
    <row r="2251" spans="1:46">
      <c r="A2251" s="11">
        <v>2251</v>
      </c>
      <c r="B2251" s="57">
        <v>44942</v>
      </c>
      <c r="C2251" s="54">
        <v>0.58333333333333337</v>
      </c>
      <c r="D2251" s="53">
        <v>14.7</v>
      </c>
      <c r="E2251" s="53">
        <v>14.1</v>
      </c>
      <c r="F2251" s="53">
        <v>0</v>
      </c>
      <c r="G2251" s="53">
        <v>13.1</v>
      </c>
      <c r="H2251" s="53">
        <v>0.30599999999999999</v>
      </c>
      <c r="I2251" s="53">
        <v>3.7</v>
      </c>
      <c r="J2251" s="53" t="s">
        <v>161</v>
      </c>
      <c r="K2251" s="53">
        <v>4</v>
      </c>
      <c r="L2251" s="53" t="s">
        <v>161</v>
      </c>
      <c r="M2251" s="54">
        <v>0.58190972222222226</v>
      </c>
      <c r="N2251" s="53">
        <v>6.3</v>
      </c>
      <c r="O2251" s="53" t="s">
        <v>154</v>
      </c>
      <c r="P2251" s="54">
        <v>0.58035879629629628</v>
      </c>
      <c r="Q2251" s="53">
        <v>2.5</v>
      </c>
      <c r="R2251" s="53" t="s">
        <v>161</v>
      </c>
      <c r="S2251" s="53">
        <v>0.9</v>
      </c>
      <c r="T2251" s="53">
        <v>52.8</v>
      </c>
      <c r="U2251" s="53">
        <v>587</v>
      </c>
      <c r="V2251" s="53">
        <v>625920</v>
      </c>
      <c r="W2251" s="53">
        <v>1043</v>
      </c>
      <c r="X2251" s="53">
        <v>0.65200000000000002</v>
      </c>
      <c r="Y2251" s="53">
        <v>17.399999999999999</v>
      </c>
      <c r="Z2251" s="11">
        <f t="shared" si="6073"/>
        <v>183.6</v>
      </c>
      <c r="AA2251" s="11">
        <f t="shared" si="6074"/>
        <v>10</v>
      </c>
      <c r="AB2251" s="53">
        <f t="shared" si="6075"/>
        <v>0.2758648044007852</v>
      </c>
      <c r="AC2251" s="63" t="s">
        <v>204</v>
      </c>
      <c r="AE2251" s="11">
        <f t="shared" ref="AE2251" si="6076">SUM(F2251:F2256)</f>
        <v>0</v>
      </c>
      <c r="AF2251" s="11">
        <f t="shared" ref="AF2251" si="6077">AVERAGE(AB2251:AB2256)</f>
        <v>0.27556434334753499</v>
      </c>
      <c r="AG2251" s="11">
        <f t="shared" ref="AG2251" si="6078">AVERAGE(G2251:G2256)</f>
        <v>12.5</v>
      </c>
      <c r="AH2251" s="11" t="e">
        <f t="shared" ref="AH2251" si="6079">AVERAGE(AC2251:AC2256)</f>
        <v>#DIV/0!</v>
      </c>
      <c r="AI2251" s="11">
        <f t="shared" ref="AI2251" si="6080">AVERAGE(T2251:T2256)</f>
        <v>54.883333333333333</v>
      </c>
      <c r="AJ2251" s="11">
        <f t="shared" ref="AJ2251" si="6081">SUMIF(H2251:H2256,"&gt;0",H2251:H2256)</f>
        <v>0.92</v>
      </c>
      <c r="AK2251" s="17">
        <f t="shared" ref="AK2251" si="6082">SUM(AA2251:AA2256)/60</f>
        <v>0.16666666666666666</v>
      </c>
      <c r="AL2251" s="17">
        <f t="shared" ref="AL2251" si="6083">SUM(V2251:V2256)</f>
        <v>1963488</v>
      </c>
      <c r="AM2251" s="17">
        <f t="shared" ref="AM2251" si="6084">AVERAGE(W2251:W2256)</f>
        <v>545.5</v>
      </c>
      <c r="AN2251" s="11">
        <f t="shared" ref="AN2251" si="6085">AVERAGE(I2251:I2256)</f>
        <v>3.1999999999999997</v>
      </c>
      <c r="AO2251" s="11">
        <f t="shared" ref="AO2251" si="6086">MAX(K2251:K2256)</f>
        <v>4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0.58190972222222226</v>
      </c>
      <c r="AR2251" s="11">
        <f t="shared" ref="AR2251" si="6089">MAX(N2251:N2256)</f>
        <v>6.3</v>
      </c>
      <c r="AS2251" s="13" t="str">
        <f t="shared" ref="AS2251" ca="1" si="6090">INDIRECT(ADDRESS(MATCH(AR2251,N2251:N2256,0)+A2251-1,15))</f>
        <v>W</v>
      </c>
      <c r="AT2251" s="13">
        <f t="shared" ref="AT2251" ca="1" si="6091">INDIRECT(ADDRESS(MATCH(AR2251,N2251:N2256,0)+A2251-1,16))</f>
        <v>0.58035879629629628</v>
      </c>
    </row>
    <row r="2252" spans="1:46">
      <c r="A2252" s="11">
        <v>2252</v>
      </c>
      <c r="B2252" s="57">
        <v>44942</v>
      </c>
      <c r="C2252" s="54">
        <v>0.59027777777777779</v>
      </c>
      <c r="D2252" s="53">
        <v>14.8</v>
      </c>
      <c r="E2252" s="53">
        <v>14</v>
      </c>
      <c r="F2252" s="53">
        <v>0</v>
      </c>
      <c r="G2252" s="53">
        <v>12.5</v>
      </c>
      <c r="H2252" s="53">
        <v>0.13400000000000001</v>
      </c>
      <c r="I2252" s="53">
        <v>2.9</v>
      </c>
      <c r="J2252" s="53" t="s">
        <v>160</v>
      </c>
      <c r="K2252" s="53">
        <v>3.7</v>
      </c>
      <c r="L2252" s="53" t="s">
        <v>161</v>
      </c>
      <c r="M2252" s="54">
        <v>0.58334490740740741</v>
      </c>
      <c r="N2252" s="53">
        <v>4.8</v>
      </c>
      <c r="O2252" s="53" t="s">
        <v>161</v>
      </c>
      <c r="P2252" s="54">
        <v>0.585474537037037</v>
      </c>
      <c r="Q2252" s="53">
        <v>3.7</v>
      </c>
      <c r="R2252" s="53" t="s">
        <v>160</v>
      </c>
      <c r="S2252" s="53">
        <v>0.8</v>
      </c>
      <c r="T2252" s="53">
        <v>55.9</v>
      </c>
      <c r="U2252" s="53">
        <v>474</v>
      </c>
      <c r="V2252" s="53">
        <v>296181</v>
      </c>
      <c r="W2252" s="53">
        <v>494</v>
      </c>
      <c r="X2252" s="53">
        <v>0.65200000000000002</v>
      </c>
      <c r="Y2252" s="53">
        <v>17.399999999999999</v>
      </c>
      <c r="Z2252" s="11">
        <f t="shared" si="6073"/>
        <v>80.400000000000006</v>
      </c>
      <c r="AA2252" s="11">
        <f t="shared" si="6074"/>
        <v>0</v>
      </c>
      <c r="AB2252" s="53">
        <f t="shared" si="6075"/>
        <v>0.2758648044007852</v>
      </c>
      <c r="AC2252" s="63" t="s">
        <v>204</v>
      </c>
    </row>
    <row r="2253" spans="1:46">
      <c r="A2253" s="11">
        <v>2253</v>
      </c>
      <c r="B2253" s="57">
        <v>44942</v>
      </c>
      <c r="C2253" s="54">
        <v>0.59722222222222221</v>
      </c>
      <c r="D2253" s="53">
        <v>14.9</v>
      </c>
      <c r="E2253" s="53">
        <v>14.1</v>
      </c>
      <c r="F2253" s="53">
        <v>0</v>
      </c>
      <c r="G2253" s="53">
        <v>12.4</v>
      </c>
      <c r="H2253" s="53">
        <v>0.124</v>
      </c>
      <c r="I2253" s="53">
        <v>3.8</v>
      </c>
      <c r="J2253" s="53" t="s">
        <v>161</v>
      </c>
      <c r="K2253" s="53">
        <v>3.8</v>
      </c>
      <c r="L2253" s="53" t="s">
        <v>161</v>
      </c>
      <c r="M2253" s="54">
        <v>0.59722222222222221</v>
      </c>
      <c r="N2253" s="53">
        <v>6.2</v>
      </c>
      <c r="O2253" s="53" t="s">
        <v>160</v>
      </c>
      <c r="P2253" s="54">
        <v>0.59715277777777775</v>
      </c>
      <c r="Q2253" s="53">
        <v>4.5</v>
      </c>
      <c r="R2253" s="53" t="s">
        <v>161</v>
      </c>
      <c r="S2253" s="53">
        <v>0.9</v>
      </c>
      <c r="T2253" s="53">
        <v>55.7</v>
      </c>
      <c r="U2253" s="53">
        <v>437</v>
      </c>
      <c r="V2253" s="53">
        <v>269854</v>
      </c>
      <c r="W2253" s="53">
        <v>450</v>
      </c>
      <c r="X2253" s="53">
        <v>0.65200000000000002</v>
      </c>
      <c r="Y2253" s="53">
        <v>17.41</v>
      </c>
      <c r="Z2253" s="11">
        <f t="shared" si="6073"/>
        <v>74.400000000000006</v>
      </c>
      <c r="AA2253" s="11">
        <f t="shared" si="6074"/>
        <v>0</v>
      </c>
      <c r="AB2253" s="53">
        <f t="shared" si="6075"/>
        <v>0.2758648044007852</v>
      </c>
      <c r="AC2253" s="63" t="s">
        <v>204</v>
      </c>
    </row>
    <row r="2254" spans="1:46">
      <c r="A2254" s="11">
        <v>2254</v>
      </c>
      <c r="B2254" s="57">
        <v>44942</v>
      </c>
      <c r="C2254" s="54">
        <v>0.60416666666666663</v>
      </c>
      <c r="D2254" s="53">
        <v>14.9</v>
      </c>
      <c r="E2254" s="53">
        <v>14</v>
      </c>
      <c r="F2254" s="53">
        <v>0</v>
      </c>
      <c r="G2254" s="53">
        <v>12.4</v>
      </c>
      <c r="H2254" s="53">
        <v>0.13700000000000001</v>
      </c>
      <c r="I2254" s="53">
        <v>3.2</v>
      </c>
      <c r="J2254" s="53" t="s">
        <v>160</v>
      </c>
      <c r="K2254" s="53">
        <v>3.9</v>
      </c>
      <c r="L2254" s="53" t="s">
        <v>161</v>
      </c>
      <c r="M2254" s="54">
        <v>0.5982291666666667</v>
      </c>
      <c r="N2254" s="53">
        <v>5.9</v>
      </c>
      <c r="O2254" s="53" t="s">
        <v>161</v>
      </c>
      <c r="P2254" s="54">
        <v>0.59797453703703707</v>
      </c>
      <c r="Q2254" s="53">
        <v>2.4</v>
      </c>
      <c r="R2254" s="53" t="s">
        <v>160</v>
      </c>
      <c r="S2254" s="53">
        <v>0.9</v>
      </c>
      <c r="T2254" s="53">
        <v>55.4</v>
      </c>
      <c r="U2254" s="53">
        <v>612</v>
      </c>
      <c r="V2254" s="53">
        <v>293641</v>
      </c>
      <c r="W2254" s="53">
        <v>489</v>
      </c>
      <c r="X2254" s="53">
        <v>0.65100000000000002</v>
      </c>
      <c r="Y2254" s="53">
        <v>17.399999999999999</v>
      </c>
      <c r="Z2254" s="11">
        <f t="shared" si="6073"/>
        <v>82.199999999999989</v>
      </c>
      <c r="AA2254" s="11">
        <f t="shared" si="6074"/>
        <v>0</v>
      </c>
      <c r="AB2254" s="53">
        <f t="shared" si="6075"/>
        <v>0.27526388229428478</v>
      </c>
      <c r="AC2254" s="63" t="s">
        <v>204</v>
      </c>
    </row>
    <row r="2255" spans="1:46">
      <c r="A2255" s="11">
        <v>2255</v>
      </c>
      <c r="B2255" s="57">
        <v>44942</v>
      </c>
      <c r="C2255" s="54">
        <v>0.61111111111111105</v>
      </c>
      <c r="D2255" s="53">
        <v>14.9</v>
      </c>
      <c r="E2255" s="53">
        <v>14.1</v>
      </c>
      <c r="F2255" s="53">
        <v>0</v>
      </c>
      <c r="G2255" s="53">
        <v>12.4</v>
      </c>
      <c r="H2255" s="53">
        <v>0.13200000000000001</v>
      </c>
      <c r="I2255" s="53">
        <v>3</v>
      </c>
      <c r="J2255" s="53" t="s">
        <v>160</v>
      </c>
      <c r="K2255" s="53">
        <v>3.2</v>
      </c>
      <c r="L2255" s="53" t="s">
        <v>160</v>
      </c>
      <c r="M2255" s="54">
        <v>0.60417824074074067</v>
      </c>
      <c r="N2255" s="53">
        <v>4.8</v>
      </c>
      <c r="O2255" s="53" t="s">
        <v>161</v>
      </c>
      <c r="P2255" s="54">
        <v>0.60593750000000002</v>
      </c>
      <c r="Q2255" s="53">
        <v>2.4</v>
      </c>
      <c r="R2255" s="53" t="s">
        <v>156</v>
      </c>
      <c r="S2255" s="53">
        <v>0.7</v>
      </c>
      <c r="T2255" s="53">
        <v>55.7</v>
      </c>
      <c r="U2255" s="53">
        <v>361</v>
      </c>
      <c r="V2255" s="53">
        <v>284359</v>
      </c>
      <c r="W2255" s="53">
        <v>474</v>
      </c>
      <c r="X2255" s="53">
        <v>0.65100000000000002</v>
      </c>
      <c r="Y2255" s="53">
        <v>17.38</v>
      </c>
      <c r="Z2255" s="11">
        <f t="shared" si="6073"/>
        <v>79.199999999999989</v>
      </c>
      <c r="AA2255" s="11">
        <f t="shared" si="6074"/>
        <v>0</v>
      </c>
      <c r="AB2255" s="53">
        <f t="shared" si="6075"/>
        <v>0.27526388229428478</v>
      </c>
      <c r="AC2255" s="63" t="s">
        <v>204</v>
      </c>
    </row>
    <row r="2256" spans="1:46">
      <c r="A2256" s="11">
        <v>2256</v>
      </c>
      <c r="B2256" s="57">
        <v>44942</v>
      </c>
      <c r="C2256" s="54">
        <v>0.61805555555555558</v>
      </c>
      <c r="D2256" s="53">
        <v>14.9</v>
      </c>
      <c r="E2256" s="53">
        <v>14</v>
      </c>
      <c r="F2256" s="53">
        <v>0</v>
      </c>
      <c r="G2256" s="53">
        <v>12.2</v>
      </c>
      <c r="H2256" s="53">
        <v>8.6999999999999994E-2</v>
      </c>
      <c r="I2256" s="53">
        <v>2.6</v>
      </c>
      <c r="J2256" s="53" t="s">
        <v>161</v>
      </c>
      <c r="K2256" s="53">
        <v>3</v>
      </c>
      <c r="L2256" s="53" t="s">
        <v>160</v>
      </c>
      <c r="M2256" s="54">
        <v>0.61153935185185182</v>
      </c>
      <c r="N2256" s="53">
        <v>4.3</v>
      </c>
      <c r="O2256" s="53" t="s">
        <v>160</v>
      </c>
      <c r="P2256" s="54">
        <v>0.61547453703703703</v>
      </c>
      <c r="Q2256" s="53">
        <v>3.7</v>
      </c>
      <c r="R2256" s="53" t="s">
        <v>161</v>
      </c>
      <c r="S2256" s="53">
        <v>0.7</v>
      </c>
      <c r="T2256" s="53">
        <v>53.8</v>
      </c>
      <c r="U2256" s="53">
        <v>283</v>
      </c>
      <c r="V2256" s="53">
        <v>193533</v>
      </c>
      <c r="W2256" s="53">
        <v>323</v>
      </c>
      <c r="X2256" s="53">
        <v>0.65100000000000002</v>
      </c>
      <c r="Y2256" s="53">
        <v>17.41</v>
      </c>
      <c r="Z2256" s="11">
        <f t="shared" si="6073"/>
        <v>52.199999999999996</v>
      </c>
      <c r="AA2256" s="11">
        <f t="shared" si="6074"/>
        <v>0</v>
      </c>
      <c r="AB2256" s="53">
        <f t="shared" si="6075"/>
        <v>0.27526388229428478</v>
      </c>
      <c r="AC2256" s="63" t="s">
        <v>204</v>
      </c>
    </row>
    <row r="2257" spans="1:46">
      <c r="A2257" s="11">
        <v>2257</v>
      </c>
      <c r="B2257" s="57">
        <v>44942</v>
      </c>
      <c r="C2257" s="54">
        <v>0.625</v>
      </c>
      <c r="D2257" s="53">
        <v>14.8</v>
      </c>
      <c r="E2257" s="53">
        <v>14</v>
      </c>
      <c r="F2257" s="53">
        <v>0</v>
      </c>
      <c r="G2257" s="53">
        <v>12</v>
      </c>
      <c r="H2257" s="53">
        <v>5.1999999999999998E-2</v>
      </c>
      <c r="I2257" s="53">
        <v>2.8</v>
      </c>
      <c r="J2257" s="53" t="s">
        <v>161</v>
      </c>
      <c r="K2257" s="53">
        <v>2.9</v>
      </c>
      <c r="L2257" s="53" t="s">
        <v>161</v>
      </c>
      <c r="M2257" s="54">
        <v>0.62368055555555557</v>
      </c>
      <c r="N2257" s="53">
        <v>4.5999999999999996</v>
      </c>
      <c r="O2257" s="53" t="s">
        <v>161</v>
      </c>
      <c r="P2257" s="54">
        <v>0.62246527777777783</v>
      </c>
      <c r="Q2257" s="53">
        <v>3</v>
      </c>
      <c r="R2257" s="53" t="s">
        <v>161</v>
      </c>
      <c r="S2257" s="53">
        <v>0.7</v>
      </c>
      <c r="T2257" s="53">
        <v>53.5</v>
      </c>
      <c r="U2257" s="53">
        <v>150</v>
      </c>
      <c r="V2257" s="53">
        <v>121238</v>
      </c>
      <c r="W2257" s="53">
        <v>202</v>
      </c>
      <c r="X2257" s="53">
        <v>0.65100000000000002</v>
      </c>
      <c r="Y2257" s="53">
        <v>17.41</v>
      </c>
      <c r="Z2257" s="11">
        <f t="shared" si="6073"/>
        <v>31.2</v>
      </c>
      <c r="AA2257" s="11">
        <f t="shared" si="6074"/>
        <v>0</v>
      </c>
      <c r="AB2257" s="53">
        <f t="shared" si="6075"/>
        <v>0.27526388229428478</v>
      </c>
      <c r="AC2257" s="63" t="s">
        <v>204</v>
      </c>
      <c r="AE2257" s="11">
        <f t="shared" ref="AE2257" si="6092">SUM(F2257:F2262)</f>
        <v>0</v>
      </c>
      <c r="AF2257" s="11">
        <f t="shared" ref="AF2257" si="6093">AVERAGE(AB2257:AB2262)</f>
        <v>0.27476360789540105</v>
      </c>
      <c r="AG2257" s="11">
        <f t="shared" ref="AG2257" si="6094">AVERAGE(G2257:G2262)</f>
        <v>11.4</v>
      </c>
      <c r="AH2257" s="11" t="e">
        <f t="shared" ref="AH2257" si="6095">AVERAGE(AC2257:AC2262)</f>
        <v>#DIV/0!</v>
      </c>
      <c r="AI2257" s="11">
        <f t="shared" ref="AI2257" si="6096">AVERAGE(T2257:T2262)</f>
        <v>64.366666666666674</v>
      </c>
      <c r="AJ2257" s="11">
        <f t="shared" ref="AJ2257" si="6097">SUMIF(H2257:H2262,"&gt;0",H2257:H2262)</f>
        <v>0.16</v>
      </c>
      <c r="AK2257" s="17">
        <f t="shared" ref="AK2257" si="6098">SUM(AA2257:AA2262)/60</f>
        <v>0</v>
      </c>
      <c r="AL2257" s="17">
        <f t="shared" ref="AL2257" si="6099">SUM(V2257:V2262)</f>
        <v>389125</v>
      </c>
      <c r="AM2257" s="17">
        <f t="shared" ref="AM2257" si="6100">AVERAGE(W2257:W2262)</f>
        <v>108</v>
      </c>
      <c r="AN2257" s="11">
        <f t="shared" ref="AN2257" si="6101">AVERAGE(I2257:I2262)</f>
        <v>3.7166666666666668</v>
      </c>
      <c r="AO2257" s="11">
        <f t="shared" ref="AO2257" si="6102">MAX(K2257:K2262)</f>
        <v>5.4</v>
      </c>
      <c r="AP2257" s="13" t="str">
        <f t="shared" ref="AP2257" ca="1" si="6103">INDIRECT(ADDRESS(MATCH(AO2257,K2257:K2262,0)+A2257-1,12))</f>
        <v>N</v>
      </c>
      <c r="AQ2257" s="13">
        <f t="shared" ref="AQ2257" ca="1" si="6104">INDIRECT(ADDRESS(MATCH(AO2257,K2257:K2262,0)+A2257-1,13))</f>
        <v>0.65863425925925922</v>
      </c>
      <c r="AR2257" s="11">
        <f t="shared" ref="AR2257" si="6105">MAX(N2257:N2262)</f>
        <v>9.8000000000000007</v>
      </c>
      <c r="AS2257" s="13" t="str">
        <f t="shared" ref="AS2257" ca="1" si="6106">INDIRECT(ADDRESS(MATCH(AR2257,N2257:N2262,0)+A2257-1,15))</f>
        <v>NNW</v>
      </c>
      <c r="AT2257" s="13">
        <f t="shared" ref="AT2257" ca="1" si="6107">INDIRECT(ADDRESS(MATCH(AR2257,N2257:N2262,0)+A2257-1,16))</f>
        <v>0.64728009259259256</v>
      </c>
    </row>
    <row r="2258" spans="1:46">
      <c r="A2258" s="11">
        <v>2258</v>
      </c>
      <c r="B2258" s="57">
        <v>44942</v>
      </c>
      <c r="C2258" s="54">
        <v>0.63194444444444442</v>
      </c>
      <c r="D2258" s="53">
        <v>14.7</v>
      </c>
      <c r="E2258" s="53">
        <v>14.1</v>
      </c>
      <c r="F2258" s="53">
        <v>0</v>
      </c>
      <c r="G2258" s="53">
        <v>12.1</v>
      </c>
      <c r="H2258" s="53">
        <v>3.6999999999999998E-2</v>
      </c>
      <c r="I2258" s="53">
        <v>3.1</v>
      </c>
      <c r="J2258" s="53" t="s">
        <v>154</v>
      </c>
      <c r="K2258" s="53">
        <v>3.1</v>
      </c>
      <c r="L2258" s="53" t="s">
        <v>154</v>
      </c>
      <c r="M2258" s="54">
        <v>0.63194444444444442</v>
      </c>
      <c r="N2258" s="53">
        <v>4.5</v>
      </c>
      <c r="O2258" s="53" t="s">
        <v>158</v>
      </c>
      <c r="P2258" s="54">
        <v>0.63032407407407409</v>
      </c>
      <c r="Q2258" s="53">
        <v>4</v>
      </c>
      <c r="R2258" s="53" t="s">
        <v>158</v>
      </c>
      <c r="S2258" s="53">
        <v>0.6</v>
      </c>
      <c r="T2258" s="53">
        <v>54.7</v>
      </c>
      <c r="U2258" s="53">
        <v>139</v>
      </c>
      <c r="V2258" s="53">
        <v>87249</v>
      </c>
      <c r="W2258" s="53">
        <v>145</v>
      </c>
      <c r="X2258" s="53">
        <v>0.65</v>
      </c>
      <c r="Y2258" s="53">
        <v>17.399999999999999</v>
      </c>
      <c r="Z2258" s="11">
        <f t="shared" si="6073"/>
        <v>22.199999999999996</v>
      </c>
      <c r="AA2258" s="11">
        <f t="shared" si="6074"/>
        <v>0</v>
      </c>
      <c r="AB2258" s="53">
        <f t="shared" si="6075"/>
        <v>0.2746635530156244</v>
      </c>
      <c r="AC2258" s="63" t="s">
        <v>204</v>
      </c>
    </row>
    <row r="2259" spans="1:46">
      <c r="A2259" s="11">
        <v>2259</v>
      </c>
      <c r="B2259" s="57">
        <v>44942</v>
      </c>
      <c r="C2259" s="54">
        <v>0.63888888888888895</v>
      </c>
      <c r="D2259" s="53">
        <v>14.4</v>
      </c>
      <c r="E2259" s="53">
        <v>14.1</v>
      </c>
      <c r="F2259" s="53">
        <v>0</v>
      </c>
      <c r="G2259" s="53">
        <v>11.7</v>
      </c>
      <c r="H2259" s="53">
        <v>3.5999999999999997E-2</v>
      </c>
      <c r="I2259" s="53">
        <v>3.1</v>
      </c>
      <c r="J2259" s="53" t="s">
        <v>161</v>
      </c>
      <c r="K2259" s="53">
        <v>3.2</v>
      </c>
      <c r="L2259" s="53" t="s">
        <v>154</v>
      </c>
      <c r="M2259" s="54">
        <v>0.63706018518518526</v>
      </c>
      <c r="N2259" s="53">
        <v>5.4</v>
      </c>
      <c r="O2259" s="53" t="s">
        <v>161</v>
      </c>
      <c r="P2259" s="54">
        <v>0.6366087962962963</v>
      </c>
      <c r="Q2259" s="53">
        <v>2.7</v>
      </c>
      <c r="R2259" s="53" t="s">
        <v>161</v>
      </c>
      <c r="S2259" s="53">
        <v>0.8</v>
      </c>
      <c r="T2259" s="53">
        <v>67.2</v>
      </c>
      <c r="U2259" s="53">
        <v>121</v>
      </c>
      <c r="V2259" s="53">
        <v>84394</v>
      </c>
      <c r="W2259" s="53">
        <v>141</v>
      </c>
      <c r="X2259" s="53">
        <v>0.65</v>
      </c>
      <c r="Y2259" s="53">
        <v>17.399999999999999</v>
      </c>
      <c r="Z2259" s="11">
        <f t="shared" si="6073"/>
        <v>21.6</v>
      </c>
      <c r="AA2259" s="11">
        <f t="shared" si="6074"/>
        <v>0</v>
      </c>
      <c r="AB2259" s="53">
        <f t="shared" si="6075"/>
        <v>0.2746635530156244</v>
      </c>
      <c r="AC2259" s="63" t="s">
        <v>204</v>
      </c>
    </row>
    <row r="2260" spans="1:46">
      <c r="A2260" s="11">
        <v>2260</v>
      </c>
      <c r="B2260" s="57">
        <v>44942</v>
      </c>
      <c r="C2260" s="54">
        <v>0.64583333333333337</v>
      </c>
      <c r="D2260" s="53">
        <v>14.1</v>
      </c>
      <c r="E2260" s="53">
        <v>13.3</v>
      </c>
      <c r="F2260" s="53">
        <v>0</v>
      </c>
      <c r="G2260" s="53">
        <v>11.4</v>
      </c>
      <c r="H2260" s="53">
        <v>1.7999999999999999E-2</v>
      </c>
      <c r="I2260" s="53">
        <v>3.1</v>
      </c>
      <c r="J2260" s="53" t="s">
        <v>161</v>
      </c>
      <c r="K2260" s="53">
        <v>3.2</v>
      </c>
      <c r="L2260" s="53" t="s">
        <v>161</v>
      </c>
      <c r="M2260" s="54">
        <v>0.64202546296296303</v>
      </c>
      <c r="N2260" s="53">
        <v>5.0999999999999996</v>
      </c>
      <c r="O2260" s="53" t="s">
        <v>161</v>
      </c>
      <c r="P2260" s="54">
        <v>0.64465277777777785</v>
      </c>
      <c r="Q2260" s="53">
        <v>4.2</v>
      </c>
      <c r="R2260" s="53" t="s">
        <v>161</v>
      </c>
      <c r="S2260" s="53">
        <v>0.8</v>
      </c>
      <c r="T2260" s="53">
        <v>67.099999999999994</v>
      </c>
      <c r="U2260" s="53">
        <v>43</v>
      </c>
      <c r="V2260" s="53">
        <v>47201</v>
      </c>
      <c r="W2260" s="53">
        <v>79</v>
      </c>
      <c r="X2260" s="53">
        <v>0.65</v>
      </c>
      <c r="Y2260" s="53">
        <v>17.25</v>
      </c>
      <c r="Z2260" s="11">
        <f t="shared" si="6073"/>
        <v>10.8</v>
      </c>
      <c r="AA2260" s="11">
        <f t="shared" si="6074"/>
        <v>0</v>
      </c>
      <c r="AB2260" s="53">
        <f t="shared" si="6075"/>
        <v>0.2746635530156244</v>
      </c>
      <c r="AC2260" s="63" t="s">
        <v>204</v>
      </c>
    </row>
    <row r="2261" spans="1:46">
      <c r="A2261" s="11">
        <v>2261</v>
      </c>
      <c r="B2261" s="57">
        <v>44942</v>
      </c>
      <c r="C2261" s="54">
        <v>0.65277777777777779</v>
      </c>
      <c r="D2261" s="53">
        <v>13.7</v>
      </c>
      <c r="E2261" s="53">
        <v>13.1</v>
      </c>
      <c r="F2261" s="53">
        <v>0</v>
      </c>
      <c r="G2261" s="53">
        <v>10.8</v>
      </c>
      <c r="H2261" s="53">
        <v>5.0000000000000001E-3</v>
      </c>
      <c r="I2261" s="53">
        <v>4.9000000000000004</v>
      </c>
      <c r="J2261" s="53" t="s">
        <v>162</v>
      </c>
      <c r="K2261" s="53">
        <v>4.9000000000000004</v>
      </c>
      <c r="L2261" s="53" t="s">
        <v>162</v>
      </c>
      <c r="M2261" s="54">
        <v>0.65274305555555556</v>
      </c>
      <c r="N2261" s="53">
        <v>9.8000000000000007</v>
      </c>
      <c r="O2261" s="53" t="s">
        <v>157</v>
      </c>
      <c r="P2261" s="54">
        <v>0.64728009259259256</v>
      </c>
      <c r="Q2261" s="53">
        <v>4.0999999999999996</v>
      </c>
      <c r="R2261" s="53" t="s">
        <v>162</v>
      </c>
      <c r="S2261" s="53">
        <v>1.5</v>
      </c>
      <c r="T2261" s="53">
        <v>69.8</v>
      </c>
      <c r="U2261" s="53">
        <v>30</v>
      </c>
      <c r="V2261" s="53">
        <v>17008</v>
      </c>
      <c r="W2261" s="53">
        <v>28</v>
      </c>
      <c r="X2261" s="53">
        <v>0.65</v>
      </c>
      <c r="Y2261" s="53">
        <v>17.28</v>
      </c>
      <c r="Z2261" s="11">
        <f t="shared" si="6073"/>
        <v>3</v>
      </c>
      <c r="AA2261" s="11">
        <f t="shared" si="6074"/>
        <v>0</v>
      </c>
      <c r="AB2261" s="53">
        <f t="shared" si="6075"/>
        <v>0.2746635530156244</v>
      </c>
      <c r="AC2261" s="63" t="s">
        <v>204</v>
      </c>
    </row>
    <row r="2262" spans="1:46">
      <c r="A2262" s="11">
        <v>2262</v>
      </c>
      <c r="B2262" s="57">
        <v>44942</v>
      </c>
      <c r="C2262" s="54">
        <v>0.65972222222222221</v>
      </c>
      <c r="D2262" s="53">
        <v>13.3</v>
      </c>
      <c r="E2262" s="53">
        <v>13.1</v>
      </c>
      <c r="F2262" s="53">
        <v>0</v>
      </c>
      <c r="G2262" s="53">
        <v>10.4</v>
      </c>
      <c r="H2262" s="53">
        <v>1.2E-2</v>
      </c>
      <c r="I2262" s="53">
        <v>5.3</v>
      </c>
      <c r="J2262" s="53" t="s">
        <v>162</v>
      </c>
      <c r="K2262" s="53">
        <v>5.4</v>
      </c>
      <c r="L2262" s="53" t="s">
        <v>162</v>
      </c>
      <c r="M2262" s="54">
        <v>0.65863425925925922</v>
      </c>
      <c r="N2262" s="53">
        <v>8.6</v>
      </c>
      <c r="O2262" s="53" t="s">
        <v>149</v>
      </c>
      <c r="P2262" s="54">
        <v>0.65635416666666668</v>
      </c>
      <c r="Q2262" s="53">
        <v>3.7</v>
      </c>
      <c r="R2262" s="53" t="s">
        <v>149</v>
      </c>
      <c r="S2262" s="53">
        <v>1.3</v>
      </c>
      <c r="T2262" s="53">
        <v>73.900000000000006</v>
      </c>
      <c r="U2262" s="53">
        <v>76</v>
      </c>
      <c r="V2262" s="53">
        <v>32035</v>
      </c>
      <c r="W2262" s="53">
        <v>53</v>
      </c>
      <c r="X2262" s="53">
        <v>0.65</v>
      </c>
      <c r="Y2262" s="53">
        <v>17.25</v>
      </c>
      <c r="Z2262" s="11">
        <f t="shared" si="6073"/>
        <v>7.2000000000000011</v>
      </c>
      <c r="AA2262" s="11">
        <f t="shared" si="6074"/>
        <v>0</v>
      </c>
      <c r="AB2262" s="53">
        <f t="shared" si="6075"/>
        <v>0.2746635530156244</v>
      </c>
      <c r="AC2262" s="63" t="s">
        <v>204</v>
      </c>
    </row>
    <row r="2263" spans="1:46">
      <c r="A2263" s="11">
        <v>2263</v>
      </c>
      <c r="B2263" s="57">
        <v>44942</v>
      </c>
      <c r="C2263" s="54">
        <v>0.66666666666666663</v>
      </c>
      <c r="D2263" s="53">
        <v>12.9</v>
      </c>
      <c r="E2263" s="53">
        <v>13.1</v>
      </c>
      <c r="F2263" s="53">
        <v>0</v>
      </c>
      <c r="G2263" s="53">
        <v>10.199999999999999</v>
      </c>
      <c r="H2263" s="53">
        <v>1.4999999999999999E-2</v>
      </c>
      <c r="I2263" s="53">
        <v>3.5</v>
      </c>
      <c r="J2263" s="53" t="s">
        <v>149</v>
      </c>
      <c r="K2263" s="53">
        <v>5.4</v>
      </c>
      <c r="L2263" s="53" t="s">
        <v>162</v>
      </c>
      <c r="M2263" s="54">
        <v>0.65991898148148154</v>
      </c>
      <c r="N2263" s="53">
        <v>6.6</v>
      </c>
      <c r="O2263" s="53" t="s">
        <v>149</v>
      </c>
      <c r="P2263" s="54">
        <v>0.6598032407407407</v>
      </c>
      <c r="Q2263" s="53">
        <v>3.2</v>
      </c>
      <c r="R2263" s="53" t="s">
        <v>149</v>
      </c>
      <c r="S2263" s="53">
        <v>0.8</v>
      </c>
      <c r="T2263" s="53">
        <v>77.599999999999994</v>
      </c>
      <c r="U2263" s="53">
        <v>58</v>
      </c>
      <c r="V2263" s="53">
        <v>38597</v>
      </c>
      <c r="W2263" s="53">
        <v>64</v>
      </c>
      <c r="X2263" s="53">
        <v>0.64900000000000002</v>
      </c>
      <c r="Y2263" s="53">
        <v>17.239999999999998</v>
      </c>
      <c r="Z2263" s="11">
        <f t="shared" si="6073"/>
        <v>9</v>
      </c>
      <c r="AA2263" s="11">
        <f t="shared" si="6074"/>
        <v>0</v>
      </c>
      <c r="AB2263" s="53">
        <f t="shared" si="6075"/>
        <v>0.27406381923847078</v>
      </c>
      <c r="AC2263" s="63" t="s">
        <v>204</v>
      </c>
      <c r="AE2263" s="11">
        <f t="shared" ref="AE2263" si="6108">SUM(F2263:F2268)</f>
        <v>0</v>
      </c>
      <c r="AF2263" s="11">
        <f t="shared" ref="AF2263" si="6109">AVERAGE(AB2263:AB2268)</f>
        <v>0.27396396331144418</v>
      </c>
      <c r="AG2263" s="11">
        <f t="shared" ref="AG2263" si="6110">AVERAGE(G2263:G2268)</f>
        <v>9.7666666666666675</v>
      </c>
      <c r="AH2263" s="11" t="e">
        <f t="shared" ref="AH2263" si="6111">AVERAGE(AC2263:AC2268)</f>
        <v>#DIV/0!</v>
      </c>
      <c r="AI2263" s="11">
        <f t="shared" ref="AI2263" si="6112">AVERAGE(T2263:T2268)</f>
        <v>79.86666666666666</v>
      </c>
      <c r="AJ2263" s="11">
        <f t="shared" ref="AJ2263" si="6113">SUMIF(H2263:H2268,"&gt;0",H2263:H2268)</f>
        <v>9.9999999999999992E-2</v>
      </c>
      <c r="AK2263" s="17">
        <f t="shared" ref="AK2263" si="6114">SUM(AA2263:AA2268)/60</f>
        <v>0</v>
      </c>
      <c r="AL2263" s="17">
        <f t="shared" ref="AL2263" si="6115">SUM(V2263:V2268)</f>
        <v>226151</v>
      </c>
      <c r="AM2263" s="17">
        <f t="shared" ref="AM2263" si="6116">AVERAGE(W2263:W2268)</f>
        <v>62.666666666666664</v>
      </c>
      <c r="AN2263" s="11">
        <f t="shared" ref="AN2263" si="6117">AVERAGE(I2263:I2268)</f>
        <v>2.5499999999999998</v>
      </c>
      <c r="AO2263" s="11">
        <f t="shared" ref="AO2263" si="6118">MAX(K2263:K2268)</f>
        <v>5.4</v>
      </c>
      <c r="AP2263" s="13" t="str">
        <f t="shared" ref="AP2263" ca="1" si="6119">INDIRECT(ADDRESS(MATCH(AO2263,K2263:K2268,0)+A2263-1,12))</f>
        <v>N</v>
      </c>
      <c r="AQ2263" s="13">
        <f t="shared" ref="AQ2263" ca="1" si="6120">INDIRECT(ADDRESS(MATCH(AO2263,K2263:K2268,0)+A2263-1,13))</f>
        <v>0.65991898148148154</v>
      </c>
      <c r="AR2263" s="11">
        <f t="shared" ref="AR2263" si="6121">MAX(N2263:N2268)</f>
        <v>7</v>
      </c>
      <c r="AS2263" s="13" t="str">
        <f t="shared" ref="AS2263" ca="1" si="6122">INDIRECT(ADDRESS(MATCH(AR2263,N2263:N2268,0)+A2263-1,15))</f>
        <v>NNE</v>
      </c>
      <c r="AT2263" s="13">
        <f t="shared" ref="AT2263" ca="1" si="6123">INDIRECT(ADDRESS(MATCH(AR2263,N2263:N2268,0)+A2263-1,16))</f>
        <v>0.67104166666666665</v>
      </c>
    </row>
    <row r="2264" spans="1:46">
      <c r="A2264" s="11">
        <v>2264</v>
      </c>
      <c r="B2264" s="57">
        <v>44942</v>
      </c>
      <c r="C2264" s="54">
        <v>0.67361111111111116</v>
      </c>
      <c r="D2264" s="53">
        <v>12.4</v>
      </c>
      <c r="E2264" s="53">
        <v>13.1</v>
      </c>
      <c r="F2264" s="53">
        <v>0</v>
      </c>
      <c r="G2264" s="53">
        <v>9.9</v>
      </c>
      <c r="H2264" s="53">
        <v>1.6E-2</v>
      </c>
      <c r="I2264" s="53">
        <v>3.6</v>
      </c>
      <c r="J2264" s="53" t="s">
        <v>149</v>
      </c>
      <c r="K2264" s="53">
        <v>3.8</v>
      </c>
      <c r="L2264" s="53" t="s">
        <v>149</v>
      </c>
      <c r="M2264" s="54">
        <v>0.67270833333333335</v>
      </c>
      <c r="N2264" s="53">
        <v>7</v>
      </c>
      <c r="O2264" s="53" t="s">
        <v>149</v>
      </c>
      <c r="P2264" s="54">
        <v>0.67104166666666665</v>
      </c>
      <c r="Q2264" s="53">
        <v>2.5</v>
      </c>
      <c r="R2264" s="53" t="s">
        <v>147</v>
      </c>
      <c r="S2264" s="53">
        <v>1</v>
      </c>
      <c r="T2264" s="53">
        <v>77.5</v>
      </c>
      <c r="U2264" s="53">
        <v>92</v>
      </c>
      <c r="V2264" s="53">
        <v>37975</v>
      </c>
      <c r="W2264" s="53">
        <v>63</v>
      </c>
      <c r="X2264" s="53">
        <v>0.64900000000000002</v>
      </c>
      <c r="Y2264" s="53">
        <v>17.25</v>
      </c>
      <c r="Z2264" s="11">
        <f t="shared" si="6073"/>
        <v>9.6000000000000014</v>
      </c>
      <c r="AA2264" s="11">
        <f t="shared" si="6074"/>
        <v>0</v>
      </c>
      <c r="AB2264" s="53">
        <f t="shared" si="6075"/>
        <v>0.27406381923847078</v>
      </c>
      <c r="AC2264" s="63" t="s">
        <v>204</v>
      </c>
    </row>
    <row r="2265" spans="1:46">
      <c r="A2265" s="11">
        <v>2265</v>
      </c>
      <c r="B2265" s="57">
        <v>44942</v>
      </c>
      <c r="C2265" s="54">
        <v>0.68055555555555547</v>
      </c>
      <c r="D2265" s="53">
        <v>12</v>
      </c>
      <c r="E2265" s="53">
        <v>13.1</v>
      </c>
      <c r="F2265" s="53">
        <v>0</v>
      </c>
      <c r="G2265" s="53">
        <v>9.9</v>
      </c>
      <c r="H2265" s="53">
        <v>2.9000000000000001E-2</v>
      </c>
      <c r="I2265" s="53">
        <v>2.9</v>
      </c>
      <c r="J2265" s="53" t="s">
        <v>149</v>
      </c>
      <c r="K2265" s="53">
        <v>3.6</v>
      </c>
      <c r="L2265" s="53" t="s">
        <v>149</v>
      </c>
      <c r="M2265" s="54">
        <v>0.67365740740740743</v>
      </c>
      <c r="N2265" s="53">
        <v>4.8</v>
      </c>
      <c r="O2265" s="53" t="s">
        <v>162</v>
      </c>
      <c r="P2265" s="54">
        <v>0.67876157407407411</v>
      </c>
      <c r="Q2265" s="53">
        <v>2.2999999999999998</v>
      </c>
      <c r="R2265" s="53" t="s">
        <v>147</v>
      </c>
      <c r="S2265" s="53">
        <v>0.6</v>
      </c>
      <c r="T2265" s="53">
        <v>78.5</v>
      </c>
      <c r="U2265" s="53">
        <v>93</v>
      </c>
      <c r="V2265" s="53">
        <v>63213</v>
      </c>
      <c r="W2265" s="53">
        <v>105</v>
      </c>
      <c r="X2265" s="53">
        <v>0.64900000000000002</v>
      </c>
      <c r="Y2265" s="53">
        <v>17.260000000000002</v>
      </c>
      <c r="Z2265" s="11">
        <f t="shared" si="6073"/>
        <v>17.399999999999999</v>
      </c>
      <c r="AA2265" s="11">
        <f t="shared" si="6074"/>
        <v>0</v>
      </c>
      <c r="AB2265" s="53">
        <f t="shared" si="6075"/>
        <v>0.27406381923847078</v>
      </c>
      <c r="AC2265" s="63" t="s">
        <v>204</v>
      </c>
    </row>
    <row r="2266" spans="1:46">
      <c r="A2266" s="11">
        <v>2266</v>
      </c>
      <c r="B2266" s="57">
        <v>44942</v>
      </c>
      <c r="C2266" s="54">
        <v>0.6875</v>
      </c>
      <c r="D2266" s="53">
        <v>11.7</v>
      </c>
      <c r="E2266" s="53">
        <v>13.1</v>
      </c>
      <c r="F2266" s="53">
        <v>0</v>
      </c>
      <c r="G2266" s="53">
        <v>9.6999999999999993</v>
      </c>
      <c r="H2266" s="53">
        <v>1.9E-2</v>
      </c>
      <c r="I2266" s="53">
        <v>2.2000000000000002</v>
      </c>
      <c r="J2266" s="53" t="s">
        <v>147</v>
      </c>
      <c r="K2266" s="53">
        <v>2.9</v>
      </c>
      <c r="L2266" s="53" t="s">
        <v>149</v>
      </c>
      <c r="M2266" s="54">
        <v>0.68056712962962962</v>
      </c>
      <c r="N2266" s="53">
        <v>4.9000000000000004</v>
      </c>
      <c r="O2266" s="53" t="s">
        <v>147</v>
      </c>
      <c r="P2266" s="54">
        <v>0.68518518518518512</v>
      </c>
      <c r="Q2266" s="53">
        <v>2.6</v>
      </c>
      <c r="R2266" s="53" t="s">
        <v>147</v>
      </c>
      <c r="S2266" s="53">
        <v>0.9</v>
      </c>
      <c r="T2266" s="53">
        <v>81.400000000000006</v>
      </c>
      <c r="U2266" s="53">
        <v>55</v>
      </c>
      <c r="V2266" s="53">
        <v>41984</v>
      </c>
      <c r="W2266" s="53">
        <v>70</v>
      </c>
      <c r="X2266" s="53">
        <v>0.64900000000000002</v>
      </c>
      <c r="Y2266" s="53">
        <v>17.239999999999998</v>
      </c>
      <c r="Z2266" s="11">
        <f t="shared" si="6073"/>
        <v>11.4</v>
      </c>
      <c r="AA2266" s="11">
        <f t="shared" si="6074"/>
        <v>0</v>
      </c>
      <c r="AB2266" s="53">
        <f t="shared" si="6075"/>
        <v>0.27406381923847078</v>
      </c>
      <c r="AC2266" s="63" t="s">
        <v>204</v>
      </c>
    </row>
    <row r="2267" spans="1:46">
      <c r="A2267" s="11">
        <v>2267</v>
      </c>
      <c r="B2267" s="57">
        <v>44942</v>
      </c>
      <c r="C2267" s="54">
        <v>0.69444444444444453</v>
      </c>
      <c r="D2267" s="53">
        <v>11.3</v>
      </c>
      <c r="E2267" s="53">
        <v>13</v>
      </c>
      <c r="F2267" s="53">
        <v>0</v>
      </c>
      <c r="G2267" s="53">
        <v>9.5</v>
      </c>
      <c r="H2267" s="53">
        <v>1.2E-2</v>
      </c>
      <c r="I2267" s="53">
        <v>1.6</v>
      </c>
      <c r="J2267" s="53" t="s">
        <v>147</v>
      </c>
      <c r="K2267" s="53">
        <v>2.2000000000000002</v>
      </c>
      <c r="L2267" s="53" t="s">
        <v>147</v>
      </c>
      <c r="M2267" s="54">
        <v>0.68788194444444439</v>
      </c>
      <c r="N2267" s="53">
        <v>5.0999999999999996</v>
      </c>
      <c r="O2267" s="53" t="s">
        <v>148</v>
      </c>
      <c r="P2267" s="54">
        <v>0.68765046296296306</v>
      </c>
      <c r="Q2267" s="53">
        <v>0.3</v>
      </c>
      <c r="R2267" s="53" t="s">
        <v>156</v>
      </c>
      <c r="S2267" s="53">
        <v>0.9</v>
      </c>
      <c r="T2267" s="53">
        <v>82.2</v>
      </c>
      <c r="U2267" s="53">
        <v>33</v>
      </c>
      <c r="V2267" s="53">
        <v>25858</v>
      </c>
      <c r="W2267" s="53">
        <v>43</v>
      </c>
      <c r="X2267" s="53">
        <v>0.64900000000000002</v>
      </c>
      <c r="Y2267" s="53">
        <v>17.25</v>
      </c>
      <c r="Z2267" s="11">
        <f t="shared" si="6073"/>
        <v>7.2000000000000011</v>
      </c>
      <c r="AA2267" s="11">
        <f t="shared" si="6074"/>
        <v>0</v>
      </c>
      <c r="AB2267" s="53">
        <f t="shared" si="6075"/>
        <v>0.27406381923847078</v>
      </c>
      <c r="AC2267" s="63" t="s">
        <v>204</v>
      </c>
    </row>
    <row r="2268" spans="1:46">
      <c r="A2268" s="11">
        <v>2268</v>
      </c>
      <c r="B2268" s="57">
        <v>44942</v>
      </c>
      <c r="C2268" s="54">
        <v>0.70138888888888884</v>
      </c>
      <c r="D2268" s="53">
        <v>11.1</v>
      </c>
      <c r="E2268" s="53">
        <v>13</v>
      </c>
      <c r="F2268" s="53">
        <v>0</v>
      </c>
      <c r="G2268" s="53">
        <v>9.4</v>
      </c>
      <c r="H2268" s="53">
        <v>8.9999999999999993E-3</v>
      </c>
      <c r="I2268" s="53">
        <v>1.5</v>
      </c>
      <c r="J2268" s="53" t="s">
        <v>147</v>
      </c>
      <c r="K2268" s="53">
        <v>1.6</v>
      </c>
      <c r="L2268" s="53" t="s">
        <v>147</v>
      </c>
      <c r="M2268" s="54">
        <v>0.69445601851851846</v>
      </c>
      <c r="N2268" s="53">
        <v>4.5</v>
      </c>
      <c r="O2268" s="53" t="s">
        <v>149</v>
      </c>
      <c r="P2268" s="54">
        <v>0.69488425925925934</v>
      </c>
      <c r="Q2268" s="53">
        <v>2</v>
      </c>
      <c r="R2268" s="53" t="s">
        <v>147</v>
      </c>
      <c r="S2268" s="53">
        <v>0.8</v>
      </c>
      <c r="T2268" s="53">
        <v>82</v>
      </c>
      <c r="U2268" s="53">
        <v>19</v>
      </c>
      <c r="V2268" s="53">
        <v>18524</v>
      </c>
      <c r="W2268" s="53">
        <v>31</v>
      </c>
      <c r="X2268" s="53">
        <v>0.64800000000000002</v>
      </c>
      <c r="Y2268" s="53">
        <v>17.23</v>
      </c>
      <c r="Z2268" s="11">
        <f t="shared" si="6073"/>
        <v>5.4</v>
      </c>
      <c r="AA2268" s="11">
        <f t="shared" si="6074"/>
        <v>0</v>
      </c>
      <c r="AB2268" s="53">
        <f t="shared" si="6075"/>
        <v>0.27346468367631105</v>
      </c>
      <c r="AC2268" s="63" t="s">
        <v>204</v>
      </c>
    </row>
    <row r="2269" spans="1:46">
      <c r="A2269" s="11">
        <v>2269</v>
      </c>
      <c r="B2269" s="57">
        <v>44942</v>
      </c>
      <c r="C2269" s="54">
        <v>0.70833333333333337</v>
      </c>
      <c r="D2269" s="53">
        <v>10.7</v>
      </c>
      <c r="E2269" s="53">
        <v>13</v>
      </c>
      <c r="F2269" s="53">
        <v>0</v>
      </c>
      <c r="G2269" s="53">
        <v>9.1999999999999993</v>
      </c>
      <c r="H2269" s="53">
        <v>3.0000000000000001E-3</v>
      </c>
      <c r="I2269" s="53">
        <v>1.4</v>
      </c>
      <c r="J2269" s="53" t="s">
        <v>147</v>
      </c>
      <c r="K2269" s="53">
        <v>1.8</v>
      </c>
      <c r="L2269" s="53" t="s">
        <v>147</v>
      </c>
      <c r="M2269" s="54">
        <v>0.70438657407407401</v>
      </c>
      <c r="N2269" s="53">
        <v>4.9000000000000004</v>
      </c>
      <c r="O2269" s="53" t="s">
        <v>149</v>
      </c>
      <c r="P2269" s="54">
        <v>0.70396990740740739</v>
      </c>
      <c r="Q2269" s="53">
        <v>1</v>
      </c>
      <c r="R2269" s="53" t="s">
        <v>149</v>
      </c>
      <c r="S2269" s="53">
        <v>1</v>
      </c>
      <c r="T2269" s="53">
        <v>82.7</v>
      </c>
      <c r="U2269" s="53">
        <v>13</v>
      </c>
      <c r="V2269" s="53">
        <v>9918</v>
      </c>
      <c r="W2269" s="53">
        <v>17</v>
      </c>
      <c r="X2269" s="53">
        <v>0.64800000000000002</v>
      </c>
      <c r="Y2269" s="53">
        <v>17.22</v>
      </c>
      <c r="Z2269" s="11">
        <f t="shared" si="6073"/>
        <v>1.8000000000000003</v>
      </c>
      <c r="AA2269" s="11">
        <f t="shared" si="6074"/>
        <v>0</v>
      </c>
      <c r="AB2269" s="53">
        <f t="shared" si="6075"/>
        <v>0.27346468367631105</v>
      </c>
      <c r="AC2269" s="63" t="s">
        <v>204</v>
      </c>
      <c r="AE2269" s="11">
        <f t="shared" ref="AE2269" si="6124">SUM(F2269:F2274)</f>
        <v>0</v>
      </c>
      <c r="AF2269" s="11">
        <f t="shared" ref="AF2269" si="6125">AVERAGE(AB2269:AB2274)</f>
        <v>0.27336492791047778</v>
      </c>
      <c r="AG2269" s="11">
        <f t="shared" ref="AG2269" si="6126">AVERAGE(G2269:G2274)</f>
        <v>8.7666666666666657</v>
      </c>
      <c r="AH2269" s="11" t="e">
        <f t="shared" ref="AH2269" si="6127">AVERAGE(AC2269:AC2274)</f>
        <v>#DIV/0!</v>
      </c>
      <c r="AI2269" s="11">
        <f t="shared" ref="AI2269" si="6128">AVERAGE(T2269:T2274)</f>
        <v>81.666666666666671</v>
      </c>
      <c r="AJ2269" s="11">
        <f t="shared" ref="AJ2269" si="6129">SUMIF(H2269:H2274,"&gt;0",H2269:H2274)</f>
        <v>6.0000000000000001E-3</v>
      </c>
      <c r="AK2269" s="17">
        <f t="shared" ref="AK2269" si="6130">SUM(AA2269:AA2274)/60</f>
        <v>0</v>
      </c>
      <c r="AL2269" s="17">
        <f t="shared" ref="AL2269" si="6131">SUM(V2269:V2274)</f>
        <v>19752</v>
      </c>
      <c r="AM2269" s="17">
        <f t="shared" ref="AM2269" si="6132">AVERAGE(W2269:W2274)</f>
        <v>5.5</v>
      </c>
      <c r="AN2269" s="11">
        <f t="shared" ref="AN2269" si="6133">AVERAGE(I2269:I2274)</f>
        <v>1.8166666666666667</v>
      </c>
      <c r="AO2269" s="11">
        <f t="shared" ref="AO2269" si="6134">MAX(K2269:K2274)</f>
        <v>2.2999999999999998</v>
      </c>
      <c r="AP2269" s="13" t="str">
        <f t="shared" ref="AP2269" ca="1" si="6135">INDIRECT(ADDRESS(MATCH(AO2269,K2269:K2274,0)+A2269-1,12))</f>
        <v>NNE</v>
      </c>
      <c r="AQ2269" s="13">
        <f t="shared" ref="AQ2269" ca="1" si="6136">INDIRECT(ADDRESS(MATCH(AO2269,K2269:K2274,0)+A2269-1,13))</f>
        <v>0.72401620370370379</v>
      </c>
      <c r="AR2269" s="11">
        <f t="shared" ref="AR2269" si="6137">MAX(N2269:N2274)</f>
        <v>4.9000000000000004</v>
      </c>
      <c r="AS2269" s="13" t="str">
        <f t="shared" ref="AS2269" ca="1" si="6138">INDIRECT(ADDRESS(MATCH(AR2269,N2269:N2274,0)+A2269-1,15))</f>
        <v>NNE</v>
      </c>
      <c r="AT2269" s="13">
        <f t="shared" ref="AT2269" ca="1" si="6139">INDIRECT(ADDRESS(MATCH(AR2269,N2269:N2274,0)+A2269-1,16))</f>
        <v>0.70396990740740739</v>
      </c>
    </row>
    <row r="2270" spans="1:46">
      <c r="A2270" s="11">
        <v>2270</v>
      </c>
      <c r="B2270" s="57">
        <v>44942</v>
      </c>
      <c r="C2270" s="54">
        <v>0.71527777777777779</v>
      </c>
      <c r="D2270" s="53">
        <v>10.6</v>
      </c>
      <c r="E2270" s="53">
        <v>12.9</v>
      </c>
      <c r="F2270" s="53">
        <v>0</v>
      </c>
      <c r="G2270" s="53">
        <v>9</v>
      </c>
      <c r="H2270" s="53">
        <v>2E-3</v>
      </c>
      <c r="I2270" s="53">
        <v>1.7</v>
      </c>
      <c r="J2270" s="53" t="s">
        <v>147</v>
      </c>
      <c r="K2270" s="53">
        <v>1.7</v>
      </c>
      <c r="L2270" s="53" t="s">
        <v>147</v>
      </c>
      <c r="M2270" s="54">
        <v>0.71527777777777779</v>
      </c>
      <c r="N2270" s="53">
        <v>3.9</v>
      </c>
      <c r="O2270" s="53" t="s">
        <v>149</v>
      </c>
      <c r="P2270" s="54">
        <v>0.71121527777777782</v>
      </c>
      <c r="Q2270" s="53">
        <v>2.7</v>
      </c>
      <c r="R2270" s="53" t="s">
        <v>147</v>
      </c>
      <c r="S2270" s="53">
        <v>0.7</v>
      </c>
      <c r="T2270" s="53">
        <v>82.8</v>
      </c>
      <c r="U2270" s="53">
        <v>7</v>
      </c>
      <c r="V2270" s="53">
        <v>5825</v>
      </c>
      <c r="W2270" s="53">
        <v>10</v>
      </c>
      <c r="X2270" s="53">
        <v>0.64800000000000002</v>
      </c>
      <c r="Y2270" s="53">
        <v>17.22</v>
      </c>
      <c r="Z2270" s="11">
        <f t="shared" si="6073"/>
        <v>1.2000000000000002</v>
      </c>
      <c r="AA2270" s="11">
        <f t="shared" si="6074"/>
        <v>0</v>
      </c>
      <c r="AB2270" s="53">
        <f t="shared" si="6075"/>
        <v>0.27346468367631105</v>
      </c>
      <c r="AC2270" s="63" t="s">
        <v>204</v>
      </c>
    </row>
    <row r="2271" spans="1:46">
      <c r="A2271" s="11">
        <v>2271</v>
      </c>
      <c r="B2271" s="57">
        <v>44942</v>
      </c>
      <c r="C2271" s="54">
        <v>0.72222222222222221</v>
      </c>
      <c r="D2271" s="53">
        <v>10.3</v>
      </c>
      <c r="E2271" s="53">
        <v>12.9</v>
      </c>
      <c r="F2271" s="53">
        <v>0</v>
      </c>
      <c r="G2271" s="53">
        <v>8.9</v>
      </c>
      <c r="H2271" s="53">
        <v>1E-3</v>
      </c>
      <c r="I2271" s="53">
        <v>2.2000000000000002</v>
      </c>
      <c r="J2271" s="53" t="s">
        <v>149</v>
      </c>
      <c r="K2271" s="53">
        <v>2.2000000000000002</v>
      </c>
      <c r="L2271" s="53" t="s">
        <v>149</v>
      </c>
      <c r="M2271" s="54">
        <v>0.72203703703703714</v>
      </c>
      <c r="N2271" s="53">
        <v>4.0999999999999996</v>
      </c>
      <c r="O2271" s="53" t="s">
        <v>149</v>
      </c>
      <c r="P2271" s="54">
        <v>0.71891203703703699</v>
      </c>
      <c r="Q2271" s="53">
        <v>2.1</v>
      </c>
      <c r="R2271" s="53" t="s">
        <v>147</v>
      </c>
      <c r="S2271" s="53">
        <v>0.6</v>
      </c>
      <c r="T2271" s="53">
        <v>82.7</v>
      </c>
      <c r="U2271" s="53">
        <v>3</v>
      </c>
      <c r="V2271" s="53">
        <v>2777</v>
      </c>
      <c r="W2271" s="53">
        <v>5</v>
      </c>
      <c r="X2271" s="53">
        <v>0.64800000000000002</v>
      </c>
      <c r="Y2271" s="53">
        <v>17.2</v>
      </c>
      <c r="Z2271" s="11">
        <f t="shared" si="6073"/>
        <v>0.60000000000000009</v>
      </c>
      <c r="AA2271" s="11">
        <f t="shared" si="6074"/>
        <v>0</v>
      </c>
      <c r="AB2271" s="53">
        <f t="shared" si="6075"/>
        <v>0.27346468367631105</v>
      </c>
      <c r="AC2271" s="63" t="s">
        <v>204</v>
      </c>
    </row>
    <row r="2272" spans="1:46">
      <c r="A2272" s="11">
        <v>2272</v>
      </c>
      <c r="B2272" s="57">
        <v>44942</v>
      </c>
      <c r="C2272" s="54">
        <v>0.72916666666666663</v>
      </c>
      <c r="D2272" s="53">
        <v>10.1</v>
      </c>
      <c r="E2272" s="53">
        <v>12.9</v>
      </c>
      <c r="F2272" s="53">
        <v>0</v>
      </c>
      <c r="G2272" s="53">
        <v>8.6999999999999993</v>
      </c>
      <c r="H2272" s="53">
        <v>-1E-3</v>
      </c>
      <c r="I2272" s="53">
        <v>1.7</v>
      </c>
      <c r="J2272" s="53" t="s">
        <v>147</v>
      </c>
      <c r="K2272" s="53">
        <v>2.2999999999999998</v>
      </c>
      <c r="L2272" s="53" t="s">
        <v>149</v>
      </c>
      <c r="M2272" s="54">
        <v>0.72401620370370379</v>
      </c>
      <c r="N2272" s="53">
        <v>3.9</v>
      </c>
      <c r="O2272" s="53" t="s">
        <v>147</v>
      </c>
      <c r="P2272" s="54">
        <v>0.72857638888888887</v>
      </c>
      <c r="Q2272" s="53">
        <v>1.7</v>
      </c>
      <c r="R2272" s="53" t="s">
        <v>149</v>
      </c>
      <c r="S2272" s="53">
        <v>0.8</v>
      </c>
      <c r="T2272" s="53">
        <v>81.900000000000006</v>
      </c>
      <c r="U2272" s="53">
        <v>0</v>
      </c>
      <c r="V2272" s="53">
        <v>898</v>
      </c>
      <c r="W2272" s="53">
        <v>1</v>
      </c>
      <c r="X2272" s="53">
        <v>0.64800000000000002</v>
      </c>
      <c r="Y2272" s="53">
        <v>17.239999999999998</v>
      </c>
      <c r="Z2272" s="11">
        <f t="shared" si="6073"/>
        <v>-0.60000000000000009</v>
      </c>
      <c r="AA2272" s="11">
        <f t="shared" si="6074"/>
        <v>0</v>
      </c>
      <c r="AB2272" s="53">
        <f t="shared" si="6075"/>
        <v>0.27346468367631105</v>
      </c>
      <c r="AC2272" s="63" t="s">
        <v>204</v>
      </c>
    </row>
    <row r="2273" spans="1:46">
      <c r="A2273" s="11">
        <v>2273</v>
      </c>
      <c r="B2273" s="57">
        <v>44942</v>
      </c>
      <c r="C2273" s="54">
        <v>0.73611111111111116</v>
      </c>
      <c r="D2273" s="53">
        <v>9.9</v>
      </c>
      <c r="E2273" s="53">
        <v>12.9</v>
      </c>
      <c r="F2273" s="53">
        <v>0</v>
      </c>
      <c r="G2273" s="53">
        <v>8.5</v>
      </c>
      <c r="H2273" s="53">
        <v>-1E-3</v>
      </c>
      <c r="I2273" s="53">
        <v>1.8</v>
      </c>
      <c r="J2273" s="53" t="s">
        <v>147</v>
      </c>
      <c r="K2273" s="53">
        <v>1.8</v>
      </c>
      <c r="L2273" s="53" t="s">
        <v>147</v>
      </c>
      <c r="M2273" s="54">
        <v>0.7353587962962963</v>
      </c>
      <c r="N2273" s="53">
        <v>4.5</v>
      </c>
      <c r="O2273" s="53" t="s">
        <v>148</v>
      </c>
      <c r="P2273" s="54">
        <v>0.73591435185185183</v>
      </c>
      <c r="Q2273" s="53">
        <v>3.4</v>
      </c>
      <c r="R2273" s="53" t="s">
        <v>148</v>
      </c>
      <c r="S2273" s="53">
        <v>0.8</v>
      </c>
      <c r="T2273" s="53">
        <v>80.599999999999994</v>
      </c>
      <c r="U2273" s="53">
        <v>0</v>
      </c>
      <c r="V2273" s="53">
        <v>193</v>
      </c>
      <c r="W2273" s="53">
        <v>0</v>
      </c>
      <c r="X2273" s="53">
        <v>0.64800000000000002</v>
      </c>
      <c r="Y2273" s="53">
        <v>17.22</v>
      </c>
      <c r="Z2273" s="11">
        <f t="shared" si="6073"/>
        <v>-0.60000000000000009</v>
      </c>
      <c r="AA2273" s="11">
        <f t="shared" si="6074"/>
        <v>0</v>
      </c>
      <c r="AB2273" s="53">
        <f t="shared" si="6075"/>
        <v>0.27346468367631105</v>
      </c>
      <c r="AC2273" s="63" t="s">
        <v>204</v>
      </c>
    </row>
    <row r="2274" spans="1:46">
      <c r="A2274" s="11">
        <v>2274</v>
      </c>
      <c r="B2274" s="57">
        <v>44942</v>
      </c>
      <c r="C2274" s="54">
        <v>0.74305555555555547</v>
      </c>
      <c r="D2274" s="53">
        <v>9.5</v>
      </c>
      <c r="E2274" s="53">
        <v>12.9</v>
      </c>
      <c r="F2274" s="53">
        <v>0</v>
      </c>
      <c r="G2274" s="53">
        <v>8.3000000000000007</v>
      </c>
      <c r="H2274" s="53">
        <v>-1E-3</v>
      </c>
      <c r="I2274" s="53">
        <v>2.1</v>
      </c>
      <c r="J2274" s="53" t="s">
        <v>147</v>
      </c>
      <c r="K2274" s="53">
        <v>2.1</v>
      </c>
      <c r="L2274" s="53" t="s">
        <v>147</v>
      </c>
      <c r="M2274" s="54">
        <v>0.74266203703703704</v>
      </c>
      <c r="N2274" s="53">
        <v>4.8</v>
      </c>
      <c r="O2274" s="53" t="s">
        <v>147</v>
      </c>
      <c r="P2274" s="54">
        <v>0.73813657407407407</v>
      </c>
      <c r="Q2274" s="53">
        <v>2.5</v>
      </c>
      <c r="R2274" s="53" t="s">
        <v>148</v>
      </c>
      <c r="S2274" s="53">
        <v>0.8</v>
      </c>
      <c r="T2274" s="53">
        <v>79.3</v>
      </c>
      <c r="U2274" s="53">
        <v>0</v>
      </c>
      <c r="V2274" s="53">
        <v>141</v>
      </c>
      <c r="W2274" s="53">
        <v>0</v>
      </c>
      <c r="X2274" s="53">
        <v>0.64700000000000002</v>
      </c>
      <c r="Y2274" s="53">
        <v>17.2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0.27286614908131157</v>
      </c>
      <c r="AC2274" s="63" t="s">
        <v>204</v>
      </c>
    </row>
    <row r="2275" spans="1:46">
      <c r="A2275" s="11">
        <v>2275</v>
      </c>
      <c r="B2275" s="57">
        <v>44942</v>
      </c>
      <c r="C2275" s="54">
        <v>0.75</v>
      </c>
      <c r="D2275" s="53">
        <v>9.1999999999999993</v>
      </c>
      <c r="E2275" s="53">
        <v>12.9</v>
      </c>
      <c r="F2275" s="53">
        <v>0</v>
      </c>
      <c r="G2275" s="53">
        <v>8.5</v>
      </c>
      <c r="H2275" s="53">
        <v>-1E-3</v>
      </c>
      <c r="I2275" s="53">
        <v>1.7</v>
      </c>
      <c r="J2275" s="53" t="s">
        <v>147</v>
      </c>
      <c r="K2275" s="53">
        <v>2.1</v>
      </c>
      <c r="L2275" s="53" t="s">
        <v>147</v>
      </c>
      <c r="M2275" s="54">
        <v>0.74306712962962962</v>
      </c>
      <c r="N2275" s="53">
        <v>4.5</v>
      </c>
      <c r="O2275" s="53" t="s">
        <v>147</v>
      </c>
      <c r="P2275" s="54">
        <v>0.7471875</v>
      </c>
      <c r="Q2275" s="53">
        <v>2.1</v>
      </c>
      <c r="R2275" s="53" t="s">
        <v>162</v>
      </c>
      <c r="S2275" s="53">
        <v>0.7</v>
      </c>
      <c r="T2275" s="53">
        <v>77.2</v>
      </c>
      <c r="U2275" s="53">
        <v>0</v>
      </c>
      <c r="V2275" s="53">
        <v>103</v>
      </c>
      <c r="W2275" s="53">
        <v>0</v>
      </c>
      <c r="X2275" s="53">
        <v>0.64700000000000002</v>
      </c>
      <c r="Y2275" s="53">
        <v>17.22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0.27286614908131157</v>
      </c>
      <c r="AC2275" s="63" t="s">
        <v>204</v>
      </c>
      <c r="AE2275" s="11">
        <f t="shared" ref="AE2275" si="6140">SUM(F2275:F2280)</f>
        <v>0</v>
      </c>
      <c r="AF2275" s="11">
        <f t="shared" ref="AF2275" si="6141">AVERAGE(AB2275:AB2280)</f>
        <v>0.27276649394162183</v>
      </c>
      <c r="AG2275" s="11">
        <f t="shared" ref="AG2275" si="6142">AVERAGE(G2275:G2280)</f>
        <v>8.1166666666666654</v>
      </c>
      <c r="AH2275" s="11" t="e">
        <f t="shared" ref="AH2275" si="6143">AVERAGE(AC2275:AC2280)</f>
        <v>#DIV/0!</v>
      </c>
      <c r="AI2275" s="11">
        <f t="shared" ref="AI2275" si="6144">AVERAGE(T2275:T2280)</f>
        <v>77.816666666666663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582</v>
      </c>
      <c r="AM2275" s="17">
        <f t="shared" ref="AM2275" si="6148">AVERAGE(W2275:W2280)</f>
        <v>0</v>
      </c>
      <c r="AN2275" s="11">
        <f t="shared" ref="AN2275" si="6149">AVERAGE(I2275:I2280)</f>
        <v>2.1666666666666665</v>
      </c>
      <c r="AO2275" s="11">
        <f t="shared" ref="AO2275" si="6150">MAX(K2275:K2280)</f>
        <v>2.6</v>
      </c>
      <c r="AP2275" s="13" t="str">
        <f t="shared" ref="AP2275" ca="1" si="6151">INDIRECT(ADDRESS(MATCH(AO2275,K2275:K2280,0)+A2275-1,12))</f>
        <v>NNE</v>
      </c>
      <c r="AQ2275" s="13">
        <f t="shared" ref="AQ2275" ca="1" si="6152">INDIRECT(ADDRESS(MATCH(AO2275,K2275:K2280,0)+A2275-1,13))</f>
        <v>0.7759490740740741</v>
      </c>
      <c r="AR2275" s="11">
        <f t="shared" ref="AR2275" si="6153">MAX(N2275:N2280)</f>
        <v>5.5</v>
      </c>
      <c r="AS2275" s="13" t="str">
        <f t="shared" ref="AS2275" ca="1" si="6154">INDIRECT(ADDRESS(MATCH(AR2275,N2275:N2280,0)+A2275-1,15))</f>
        <v>NNE</v>
      </c>
      <c r="AT2275" s="13">
        <f t="shared" ref="AT2275" ca="1" si="6155">INDIRECT(ADDRESS(MATCH(AR2275,N2275:N2280,0)+A2275-1,16))</f>
        <v>0.77931712962962962</v>
      </c>
    </row>
    <row r="2276" spans="1:46">
      <c r="A2276" s="11">
        <v>2276</v>
      </c>
      <c r="B2276" s="57">
        <v>44942</v>
      </c>
      <c r="C2276" s="54">
        <v>0.75694444444444453</v>
      </c>
      <c r="D2276" s="53">
        <v>8.9</v>
      </c>
      <c r="E2276" s="53">
        <v>12.9</v>
      </c>
      <c r="F2276" s="53">
        <v>0</v>
      </c>
      <c r="G2276" s="53">
        <v>8.1999999999999993</v>
      </c>
      <c r="H2276" s="53">
        <v>0</v>
      </c>
      <c r="I2276" s="53">
        <v>2.1</v>
      </c>
      <c r="J2276" s="53" t="s">
        <v>147</v>
      </c>
      <c r="K2276" s="53">
        <v>2.1</v>
      </c>
      <c r="L2276" s="53" t="s">
        <v>147</v>
      </c>
      <c r="M2276" s="54">
        <v>0.75664351851851841</v>
      </c>
      <c r="N2276" s="53">
        <v>4.5999999999999996</v>
      </c>
      <c r="O2276" s="53" t="s">
        <v>148</v>
      </c>
      <c r="P2276" s="54">
        <v>0.75074074074074071</v>
      </c>
      <c r="Q2276" s="53">
        <v>1.9</v>
      </c>
      <c r="R2276" s="53" t="s">
        <v>149</v>
      </c>
      <c r="S2276" s="53">
        <v>0.9</v>
      </c>
      <c r="T2276" s="53">
        <v>78.3</v>
      </c>
      <c r="U2276" s="53">
        <v>0</v>
      </c>
      <c r="V2276" s="53">
        <v>124</v>
      </c>
      <c r="W2276" s="53">
        <v>0</v>
      </c>
      <c r="X2276" s="53">
        <v>0.64700000000000002</v>
      </c>
      <c r="Y2276" s="53">
        <v>17.190000000000001</v>
      </c>
      <c r="Z2276" s="11">
        <f t="shared" si="6073"/>
        <v>0</v>
      </c>
      <c r="AA2276" s="11">
        <f t="shared" si="6074"/>
        <v>0</v>
      </c>
      <c r="AB2276" s="53">
        <f t="shared" si="6075"/>
        <v>0.27286614908131157</v>
      </c>
      <c r="AC2276" s="63" t="s">
        <v>204</v>
      </c>
    </row>
    <row r="2277" spans="1:46">
      <c r="A2277" s="11">
        <v>2277</v>
      </c>
      <c r="B2277" s="57">
        <v>44942</v>
      </c>
      <c r="C2277" s="54">
        <v>0.76388888888888884</v>
      </c>
      <c r="D2277" s="53">
        <v>8.6</v>
      </c>
      <c r="E2277" s="53">
        <v>12.9</v>
      </c>
      <c r="F2277" s="53">
        <v>0</v>
      </c>
      <c r="G2277" s="53">
        <v>8.1</v>
      </c>
      <c r="H2277" s="53">
        <v>-1E-3</v>
      </c>
      <c r="I2277" s="53">
        <v>1.8</v>
      </c>
      <c r="J2277" s="53" t="s">
        <v>147</v>
      </c>
      <c r="K2277" s="53">
        <v>2.1</v>
      </c>
      <c r="L2277" s="53" t="s">
        <v>147</v>
      </c>
      <c r="M2277" s="54">
        <v>0.75707175925925929</v>
      </c>
      <c r="N2277" s="53">
        <v>3.5</v>
      </c>
      <c r="O2277" s="53" t="s">
        <v>147</v>
      </c>
      <c r="P2277" s="54">
        <v>0.76363425925925921</v>
      </c>
      <c r="Q2277" s="53">
        <v>1.2</v>
      </c>
      <c r="R2277" s="53" t="s">
        <v>150</v>
      </c>
      <c r="S2277" s="53">
        <v>0.9</v>
      </c>
      <c r="T2277" s="53">
        <v>75.900000000000006</v>
      </c>
      <c r="U2277" s="53">
        <v>0</v>
      </c>
      <c r="V2277" s="53">
        <v>96</v>
      </c>
      <c r="W2277" s="53">
        <v>0</v>
      </c>
      <c r="X2277" s="53">
        <v>0.64700000000000002</v>
      </c>
      <c r="Y2277" s="53">
        <v>17.21</v>
      </c>
      <c r="Z2277" s="11">
        <f t="shared" si="6073"/>
        <v>-0.60000000000000009</v>
      </c>
      <c r="AA2277" s="11">
        <f t="shared" si="6074"/>
        <v>0</v>
      </c>
      <c r="AB2277" s="53">
        <f t="shared" si="6075"/>
        <v>0.27286614908131157</v>
      </c>
      <c r="AC2277" s="63" t="s">
        <v>204</v>
      </c>
    </row>
    <row r="2278" spans="1:46">
      <c r="A2278" s="11">
        <v>2278</v>
      </c>
      <c r="B2278" s="57">
        <v>44942</v>
      </c>
      <c r="C2278" s="54">
        <v>0.77083333333333337</v>
      </c>
      <c r="D2278" s="53">
        <v>8.4</v>
      </c>
      <c r="E2278" s="53">
        <v>12.9</v>
      </c>
      <c r="F2278" s="53">
        <v>0</v>
      </c>
      <c r="G2278" s="53">
        <v>8</v>
      </c>
      <c r="H2278" s="53">
        <v>0</v>
      </c>
      <c r="I2278" s="53">
        <v>2.4</v>
      </c>
      <c r="J2278" s="53" t="s">
        <v>149</v>
      </c>
      <c r="K2278" s="53">
        <v>2.4</v>
      </c>
      <c r="L2278" s="53" t="s">
        <v>149</v>
      </c>
      <c r="M2278" s="54">
        <v>0.77003472222222225</v>
      </c>
      <c r="N2278" s="53">
        <v>4.5999999999999996</v>
      </c>
      <c r="O2278" s="53" t="s">
        <v>149</v>
      </c>
      <c r="P2278" s="54">
        <v>0.76673611111111117</v>
      </c>
      <c r="Q2278" s="53">
        <v>2</v>
      </c>
      <c r="R2278" s="53" t="s">
        <v>149</v>
      </c>
      <c r="S2278" s="53">
        <v>0.8</v>
      </c>
      <c r="T2278" s="53">
        <v>78</v>
      </c>
      <c r="U2278" s="53">
        <v>0</v>
      </c>
      <c r="V2278" s="53">
        <v>96</v>
      </c>
      <c r="W2278" s="53">
        <v>0</v>
      </c>
      <c r="X2278" s="53">
        <v>0.64700000000000002</v>
      </c>
      <c r="Y2278" s="53">
        <v>17.21</v>
      </c>
      <c r="Z2278" s="11">
        <f t="shared" si="6073"/>
        <v>0</v>
      </c>
      <c r="AA2278" s="11">
        <f t="shared" si="6074"/>
        <v>0</v>
      </c>
      <c r="AB2278" s="53">
        <f t="shared" si="6075"/>
        <v>0.27286614908131157</v>
      </c>
      <c r="AC2278" s="63" t="s">
        <v>204</v>
      </c>
    </row>
    <row r="2279" spans="1:46">
      <c r="A2279" s="11">
        <v>2279</v>
      </c>
      <c r="B2279" s="57">
        <v>44942</v>
      </c>
      <c r="C2279" s="54">
        <v>0.77777777777777779</v>
      </c>
      <c r="D2279" s="53">
        <v>8.1</v>
      </c>
      <c r="E2279" s="53">
        <v>12.9</v>
      </c>
      <c r="F2279" s="53">
        <v>0</v>
      </c>
      <c r="G2279" s="53">
        <v>8</v>
      </c>
      <c r="H2279" s="53">
        <v>-1E-3</v>
      </c>
      <c r="I2279" s="53">
        <v>2.5</v>
      </c>
      <c r="J2279" s="53" t="s">
        <v>149</v>
      </c>
      <c r="K2279" s="53">
        <v>2.6</v>
      </c>
      <c r="L2279" s="53" t="s">
        <v>149</v>
      </c>
      <c r="M2279" s="54">
        <v>0.7759490740740741</v>
      </c>
      <c r="N2279" s="53">
        <v>4.5999999999999996</v>
      </c>
      <c r="O2279" s="53" t="s">
        <v>147</v>
      </c>
      <c r="P2279" s="54">
        <v>0.77311342592592591</v>
      </c>
      <c r="Q2279" s="53">
        <v>2</v>
      </c>
      <c r="R2279" s="53" t="s">
        <v>162</v>
      </c>
      <c r="S2279" s="53">
        <v>0.6</v>
      </c>
      <c r="T2279" s="53">
        <v>78.5</v>
      </c>
      <c r="U2279" s="53">
        <v>0</v>
      </c>
      <c r="V2279" s="53">
        <v>80</v>
      </c>
      <c r="W2279" s="53">
        <v>0</v>
      </c>
      <c r="X2279" s="53">
        <v>0.64700000000000002</v>
      </c>
      <c r="Y2279" s="53">
        <v>17.22</v>
      </c>
      <c r="Z2279" s="11">
        <f t="shared" si="6073"/>
        <v>-0.60000000000000009</v>
      </c>
      <c r="AA2279" s="11">
        <f t="shared" si="6074"/>
        <v>0</v>
      </c>
      <c r="AB2279" s="53">
        <f t="shared" si="6075"/>
        <v>0.27286614908131157</v>
      </c>
      <c r="AC2279" s="63" t="s">
        <v>204</v>
      </c>
    </row>
    <row r="2280" spans="1:46">
      <c r="A2280" s="11">
        <v>2280</v>
      </c>
      <c r="B2280" s="57">
        <v>44942</v>
      </c>
      <c r="C2280" s="54">
        <v>0.78472222222222221</v>
      </c>
      <c r="D2280" s="53">
        <v>8</v>
      </c>
      <c r="E2280" s="53">
        <v>12.9</v>
      </c>
      <c r="F2280" s="53">
        <v>0</v>
      </c>
      <c r="G2280" s="53">
        <v>7.9</v>
      </c>
      <c r="H2280" s="53">
        <v>-1E-3</v>
      </c>
      <c r="I2280" s="53">
        <v>2.5</v>
      </c>
      <c r="J2280" s="53" t="s">
        <v>149</v>
      </c>
      <c r="K2280" s="53">
        <v>2.6</v>
      </c>
      <c r="L2280" s="53" t="s">
        <v>149</v>
      </c>
      <c r="M2280" s="54">
        <v>0.78379629629629621</v>
      </c>
      <c r="N2280" s="53">
        <v>5.5</v>
      </c>
      <c r="O2280" s="53" t="s">
        <v>149</v>
      </c>
      <c r="P2280" s="54">
        <v>0.77931712962962962</v>
      </c>
      <c r="Q2280" s="53">
        <v>2</v>
      </c>
      <c r="R2280" s="53" t="s">
        <v>149</v>
      </c>
      <c r="S2280" s="53">
        <v>0.7</v>
      </c>
      <c r="T2280" s="53">
        <v>79</v>
      </c>
      <c r="U2280" s="53">
        <v>0</v>
      </c>
      <c r="V2280" s="53">
        <v>83</v>
      </c>
      <c r="W2280" s="53">
        <v>0</v>
      </c>
      <c r="X2280" s="53">
        <v>0.64600000000000002</v>
      </c>
      <c r="Y2280" s="53">
        <v>17.23</v>
      </c>
      <c r="Z2280" s="11">
        <f t="shared" si="6073"/>
        <v>-0.60000000000000009</v>
      </c>
      <c r="AA2280" s="11">
        <f t="shared" si="6074"/>
        <v>0</v>
      </c>
      <c r="AB2280" s="53">
        <f t="shared" si="6075"/>
        <v>0.27226821824317304</v>
      </c>
      <c r="AC2280" s="63" t="s">
        <v>204</v>
      </c>
    </row>
    <row r="2281" spans="1:46">
      <c r="A2281" s="11">
        <v>2281</v>
      </c>
      <c r="B2281" s="57">
        <v>44942</v>
      </c>
      <c r="C2281" s="54">
        <v>0.79166666666666663</v>
      </c>
      <c r="D2281" s="53">
        <v>7.8</v>
      </c>
      <c r="E2281" s="53">
        <v>12.9</v>
      </c>
      <c r="F2281" s="53">
        <v>0</v>
      </c>
      <c r="G2281" s="53">
        <v>8</v>
      </c>
      <c r="H2281" s="53">
        <v>0</v>
      </c>
      <c r="I2281" s="53">
        <v>2.7</v>
      </c>
      <c r="J2281" s="53" t="s">
        <v>149</v>
      </c>
      <c r="K2281" s="53">
        <v>2.7</v>
      </c>
      <c r="L2281" s="53" t="s">
        <v>149</v>
      </c>
      <c r="M2281" s="54">
        <v>0.79166666666666663</v>
      </c>
      <c r="N2281" s="53">
        <v>4.3</v>
      </c>
      <c r="O2281" s="53" t="s">
        <v>149</v>
      </c>
      <c r="P2281" s="54">
        <v>0.7883796296296296</v>
      </c>
      <c r="Q2281" s="53">
        <v>2.8</v>
      </c>
      <c r="R2281" s="53" t="s">
        <v>149</v>
      </c>
      <c r="S2281" s="53">
        <v>0.7</v>
      </c>
      <c r="T2281" s="53">
        <v>79.3</v>
      </c>
      <c r="U2281" s="53">
        <v>0</v>
      </c>
      <c r="V2281" s="53">
        <v>83</v>
      </c>
      <c r="W2281" s="53">
        <v>0</v>
      </c>
      <c r="X2281" s="53">
        <v>0.64600000000000002</v>
      </c>
      <c r="Y2281" s="53">
        <v>17.23</v>
      </c>
      <c r="Z2281" s="11">
        <f t="shared" si="6073"/>
        <v>0</v>
      </c>
      <c r="AA2281" s="11">
        <f t="shared" si="6074"/>
        <v>0</v>
      </c>
      <c r="AB2281" s="53">
        <f t="shared" si="6075"/>
        <v>0.27226821824317304</v>
      </c>
      <c r="AC2281" s="63" t="s">
        <v>204</v>
      </c>
      <c r="AE2281" s="11">
        <f t="shared" ref="AE2281" si="6156">SUM(F2281:F2286)</f>
        <v>0</v>
      </c>
      <c r="AF2281" s="11">
        <f t="shared" ref="AF2281" si="6157">AVERAGE(AB2281:AB2286)</f>
        <v>0.27226821824317304</v>
      </c>
      <c r="AG2281" s="11">
        <f t="shared" ref="AG2281" si="6158">AVERAGE(G2281:G2286)</f>
        <v>7.8166666666666673</v>
      </c>
      <c r="AH2281" s="11" t="e">
        <f t="shared" ref="AH2281" si="6159">AVERAGE(AC2281:AC2286)</f>
        <v>#DIV/0!</v>
      </c>
      <c r="AI2281" s="11">
        <f t="shared" ref="AI2281" si="6160">AVERAGE(T2281:T2286)</f>
        <v>77.183333333333323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493</v>
      </c>
      <c r="AM2281" s="17">
        <f t="shared" ref="AM2281" si="6164">AVERAGE(W2281:W2286)</f>
        <v>0</v>
      </c>
      <c r="AN2281" s="11">
        <f t="shared" ref="AN2281" si="6165">AVERAGE(I2281:I2286)</f>
        <v>2.9</v>
      </c>
      <c r="AO2281" s="11">
        <f t="shared" ref="AO2281" si="6166">MAX(K2281:K2286)</f>
        <v>3.2</v>
      </c>
      <c r="AP2281" s="13" t="str">
        <f t="shared" ref="AP2281" ca="1" si="6167">INDIRECT(ADDRESS(MATCH(AO2281,K2281:K2286,0)+A2281-1,12))</f>
        <v>NNE</v>
      </c>
      <c r="AQ2281" s="13">
        <f t="shared" ref="AQ2281" ca="1" si="6168">INDIRECT(ADDRESS(MATCH(AO2281,K2281:K2286,0)+A2281-1,13))</f>
        <v>0.79777777777777781</v>
      </c>
      <c r="AR2281" s="11">
        <f t="shared" ref="AR2281" si="6169">MAX(N2281:N2286)</f>
        <v>6</v>
      </c>
      <c r="AS2281" s="13" t="str">
        <f t="shared" ref="AS2281" ca="1" si="6170">INDIRECT(ADDRESS(MATCH(AR2281,N2281:N2286,0)+A2281-1,15))</f>
        <v>NNE</v>
      </c>
      <c r="AT2281" s="13">
        <f t="shared" ref="AT2281" ca="1" si="6171">INDIRECT(ADDRESS(MATCH(AR2281,N2281:N2286,0)+A2281-1,16))</f>
        <v>0.81990740740740742</v>
      </c>
    </row>
    <row r="2282" spans="1:46">
      <c r="A2282" s="11">
        <v>2282</v>
      </c>
      <c r="B2282" s="57">
        <v>44942</v>
      </c>
      <c r="C2282" s="54">
        <v>0.79861111111111116</v>
      </c>
      <c r="D2282" s="53">
        <v>7.7</v>
      </c>
      <c r="E2282" s="53">
        <v>12.9</v>
      </c>
      <c r="F2282" s="53">
        <v>0</v>
      </c>
      <c r="G2282" s="53">
        <v>8.1</v>
      </c>
      <c r="H2282" s="53">
        <v>0</v>
      </c>
      <c r="I2282" s="53">
        <v>3.1</v>
      </c>
      <c r="J2282" s="53" t="s">
        <v>149</v>
      </c>
      <c r="K2282" s="53">
        <v>3.2</v>
      </c>
      <c r="L2282" s="53" t="s">
        <v>149</v>
      </c>
      <c r="M2282" s="54">
        <v>0.79777777777777781</v>
      </c>
      <c r="N2282" s="53">
        <v>5.2</v>
      </c>
      <c r="O2282" s="53" t="s">
        <v>149</v>
      </c>
      <c r="P2282" s="54">
        <v>0.79267361111111112</v>
      </c>
      <c r="Q2282" s="53">
        <v>2.2999999999999998</v>
      </c>
      <c r="R2282" s="53" t="s">
        <v>149</v>
      </c>
      <c r="S2282" s="53">
        <v>0.7</v>
      </c>
      <c r="T2282" s="53">
        <v>78.400000000000006</v>
      </c>
      <c r="U2282" s="53">
        <v>0</v>
      </c>
      <c r="V2282" s="53">
        <v>96</v>
      </c>
      <c r="W2282" s="53">
        <v>0</v>
      </c>
      <c r="X2282" s="53">
        <v>0.64600000000000002</v>
      </c>
      <c r="Y2282" s="53">
        <v>17.23</v>
      </c>
      <c r="Z2282" s="11">
        <f t="shared" si="6073"/>
        <v>0</v>
      </c>
      <c r="AA2282" s="11">
        <f t="shared" si="6074"/>
        <v>0</v>
      </c>
      <c r="AB2282" s="53">
        <f t="shared" si="6075"/>
        <v>0.27226821824317304</v>
      </c>
      <c r="AC2282" s="63" t="s">
        <v>204</v>
      </c>
    </row>
    <row r="2283" spans="1:46">
      <c r="A2283" s="11">
        <v>2283</v>
      </c>
      <c r="B2283" s="57">
        <v>44942</v>
      </c>
      <c r="C2283" s="54">
        <v>0.80555555555555547</v>
      </c>
      <c r="D2283" s="53">
        <v>7.6</v>
      </c>
      <c r="E2283" s="53">
        <v>12.9</v>
      </c>
      <c r="F2283" s="53">
        <v>0</v>
      </c>
      <c r="G2283" s="53">
        <v>8</v>
      </c>
      <c r="H2283" s="53">
        <v>-1E-3</v>
      </c>
      <c r="I2283" s="53">
        <v>2.6</v>
      </c>
      <c r="J2283" s="53" t="s">
        <v>149</v>
      </c>
      <c r="K2283" s="53">
        <v>3.1</v>
      </c>
      <c r="L2283" s="53" t="s">
        <v>149</v>
      </c>
      <c r="M2283" s="54">
        <v>0.79862268518518509</v>
      </c>
      <c r="N2283" s="53">
        <v>5.6</v>
      </c>
      <c r="O2283" s="53" t="s">
        <v>149</v>
      </c>
      <c r="P2283" s="54">
        <v>0.79943287037037036</v>
      </c>
      <c r="Q2283" s="53">
        <v>1.8</v>
      </c>
      <c r="R2283" s="53" t="s">
        <v>147</v>
      </c>
      <c r="S2283" s="53">
        <v>0.7</v>
      </c>
      <c r="T2283" s="53">
        <v>77.2</v>
      </c>
      <c r="U2283" s="53">
        <v>0</v>
      </c>
      <c r="V2283" s="53">
        <v>67</v>
      </c>
      <c r="W2283" s="53">
        <v>0</v>
      </c>
      <c r="X2283" s="53">
        <v>0.64600000000000002</v>
      </c>
      <c r="Y2283" s="53">
        <v>17.21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0.27226821824317304</v>
      </c>
      <c r="AC2283" s="63" t="s">
        <v>204</v>
      </c>
    </row>
    <row r="2284" spans="1:46">
      <c r="A2284" s="11">
        <v>2284</v>
      </c>
      <c r="B2284" s="57">
        <v>44942</v>
      </c>
      <c r="C2284" s="54">
        <v>0.8125</v>
      </c>
      <c r="D2284" s="53">
        <v>7.5</v>
      </c>
      <c r="E2284" s="53">
        <v>12.9</v>
      </c>
      <c r="F2284" s="53">
        <v>0</v>
      </c>
      <c r="G2284" s="53">
        <v>7.8</v>
      </c>
      <c r="H2284" s="53">
        <v>-1E-3</v>
      </c>
      <c r="I2284" s="53">
        <v>2.9</v>
      </c>
      <c r="J2284" s="53" t="s">
        <v>147</v>
      </c>
      <c r="K2284" s="53">
        <v>2.9</v>
      </c>
      <c r="L2284" s="53" t="s">
        <v>147</v>
      </c>
      <c r="M2284" s="54">
        <v>0.8125</v>
      </c>
      <c r="N2284" s="53">
        <v>5.0999999999999996</v>
      </c>
      <c r="O2284" s="53" t="s">
        <v>149</v>
      </c>
      <c r="P2284" s="54">
        <v>0.81001157407407398</v>
      </c>
      <c r="Q2284" s="53">
        <v>1.9</v>
      </c>
      <c r="R2284" s="53" t="s">
        <v>152</v>
      </c>
      <c r="S2284" s="53">
        <v>0.7</v>
      </c>
      <c r="T2284" s="53">
        <v>76.900000000000006</v>
      </c>
      <c r="U2284" s="53">
        <v>0</v>
      </c>
      <c r="V2284" s="53">
        <v>91</v>
      </c>
      <c r="W2284" s="53">
        <v>0</v>
      </c>
      <c r="X2284" s="53">
        <v>0.64600000000000002</v>
      </c>
      <c r="Y2284" s="53">
        <v>17.22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0.27226821824317304</v>
      </c>
      <c r="AC2284" s="63" t="s">
        <v>204</v>
      </c>
    </row>
    <row r="2285" spans="1:46">
      <c r="A2285" s="11">
        <v>2285</v>
      </c>
      <c r="B2285" s="57">
        <v>44942</v>
      </c>
      <c r="C2285" s="54">
        <v>0.81944444444444453</v>
      </c>
      <c r="D2285" s="53">
        <v>7.4</v>
      </c>
      <c r="E2285" s="53">
        <v>12.9</v>
      </c>
      <c r="F2285" s="53">
        <v>0</v>
      </c>
      <c r="G2285" s="53">
        <v>7.5</v>
      </c>
      <c r="H2285" s="53">
        <v>-1E-3</v>
      </c>
      <c r="I2285" s="53">
        <v>3.1</v>
      </c>
      <c r="J2285" s="53" t="s">
        <v>147</v>
      </c>
      <c r="K2285" s="53">
        <v>3.1</v>
      </c>
      <c r="L2285" s="53" t="s">
        <v>147</v>
      </c>
      <c r="M2285" s="54">
        <v>0.81878472222222232</v>
      </c>
      <c r="N2285" s="53">
        <v>5.4</v>
      </c>
      <c r="O2285" s="53" t="s">
        <v>147</v>
      </c>
      <c r="P2285" s="54">
        <v>0.81290509259259258</v>
      </c>
      <c r="Q2285" s="53">
        <v>2.4</v>
      </c>
      <c r="R2285" s="53" t="s">
        <v>149</v>
      </c>
      <c r="S2285" s="53">
        <v>0.8</v>
      </c>
      <c r="T2285" s="53">
        <v>76.2</v>
      </c>
      <c r="U2285" s="53">
        <v>0</v>
      </c>
      <c r="V2285" s="53">
        <v>83</v>
      </c>
      <c r="W2285" s="53">
        <v>0</v>
      </c>
      <c r="X2285" s="53">
        <v>0.64600000000000002</v>
      </c>
      <c r="Y2285" s="53">
        <v>17.239999999999998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0.27226821824317304</v>
      </c>
      <c r="AC2285" s="63" t="s">
        <v>204</v>
      </c>
    </row>
    <row r="2286" spans="1:46">
      <c r="A2286" s="11">
        <v>2286</v>
      </c>
      <c r="B2286" s="57">
        <v>44942</v>
      </c>
      <c r="C2286" s="54">
        <v>0.82638888888888884</v>
      </c>
      <c r="D2286" s="53">
        <v>7.3</v>
      </c>
      <c r="E2286" s="53">
        <v>12.9</v>
      </c>
      <c r="F2286" s="53">
        <v>0</v>
      </c>
      <c r="G2286" s="53">
        <v>7.5</v>
      </c>
      <c r="H2286" s="53">
        <v>-1E-3</v>
      </c>
      <c r="I2286" s="53">
        <v>3</v>
      </c>
      <c r="J2286" s="53" t="s">
        <v>149</v>
      </c>
      <c r="K2286" s="53">
        <v>3.2</v>
      </c>
      <c r="L2286" s="53" t="s">
        <v>147</v>
      </c>
      <c r="M2286" s="54">
        <v>0.82050925925925933</v>
      </c>
      <c r="N2286" s="53">
        <v>6</v>
      </c>
      <c r="O2286" s="53" t="s">
        <v>149</v>
      </c>
      <c r="P2286" s="54">
        <v>0.81990740740740742</v>
      </c>
      <c r="Q2286" s="53">
        <v>2.9</v>
      </c>
      <c r="R2286" s="53" t="s">
        <v>147</v>
      </c>
      <c r="S2286" s="53">
        <v>0.8</v>
      </c>
      <c r="T2286" s="53">
        <v>75.099999999999994</v>
      </c>
      <c r="U2286" s="53">
        <v>0</v>
      </c>
      <c r="V2286" s="53">
        <v>73</v>
      </c>
      <c r="W2286" s="53">
        <v>0</v>
      </c>
      <c r="X2286" s="53">
        <v>0.64600000000000002</v>
      </c>
      <c r="Y2286" s="53">
        <v>17.23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0.27226821824317304</v>
      </c>
      <c r="AC2286" s="63" t="s">
        <v>204</v>
      </c>
    </row>
    <row r="2287" spans="1:46">
      <c r="A2287" s="11">
        <v>2287</v>
      </c>
      <c r="B2287" s="57">
        <v>44942</v>
      </c>
      <c r="C2287" s="54">
        <v>0.83333333333333337</v>
      </c>
      <c r="D2287" s="53">
        <v>7.2</v>
      </c>
      <c r="E2287" s="53">
        <v>12.9</v>
      </c>
      <c r="F2287" s="53">
        <v>0</v>
      </c>
      <c r="G2287" s="53">
        <v>7.4</v>
      </c>
      <c r="H2287" s="53">
        <v>-1E-3</v>
      </c>
      <c r="I2287" s="53">
        <v>2.6</v>
      </c>
      <c r="J2287" s="53" t="s">
        <v>147</v>
      </c>
      <c r="K2287" s="53">
        <v>3</v>
      </c>
      <c r="L2287" s="53" t="s">
        <v>149</v>
      </c>
      <c r="M2287" s="54">
        <v>0.82643518518518511</v>
      </c>
      <c r="N2287" s="53">
        <v>5.9</v>
      </c>
      <c r="O2287" s="53" t="s">
        <v>147</v>
      </c>
      <c r="P2287" s="54">
        <v>0.82846064814814813</v>
      </c>
      <c r="Q2287" s="53">
        <v>2.9</v>
      </c>
      <c r="R2287" s="53" t="s">
        <v>149</v>
      </c>
      <c r="S2287" s="53">
        <v>0.8</v>
      </c>
      <c r="T2287" s="53">
        <v>73.7</v>
      </c>
      <c r="U2287" s="53">
        <v>1</v>
      </c>
      <c r="V2287" s="53">
        <v>98</v>
      </c>
      <c r="W2287" s="53">
        <v>0</v>
      </c>
      <c r="X2287" s="53">
        <v>0.64500000000000002</v>
      </c>
      <c r="Y2287" s="53">
        <v>17.22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0.27167089398799205</v>
      </c>
      <c r="AC2287" s="63" t="s">
        <v>204</v>
      </c>
      <c r="AE2287" s="11">
        <f t="shared" ref="AE2287" si="6172">SUM(F2287:F2292)</f>
        <v>0</v>
      </c>
      <c r="AF2287" s="11">
        <f t="shared" ref="AF2287" si="6173">AVERAGE(AB2287:AB2292)</f>
        <v>0.27157144151951723</v>
      </c>
      <c r="AG2287" s="11">
        <f t="shared" ref="AG2287" si="6174">AVERAGE(G2287:G2292)</f>
        <v>7.05</v>
      </c>
      <c r="AH2287" s="11" t="e">
        <f t="shared" ref="AH2287" si="6175">AVERAGE(AC2287:AC2292)</f>
        <v>#DIV/0!</v>
      </c>
      <c r="AI2287" s="11">
        <f t="shared" ref="AI2287" si="6176">AVERAGE(T2287:T2292)</f>
        <v>71.95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494</v>
      </c>
      <c r="AM2287" s="17">
        <f t="shared" ref="AM2287" si="6180">AVERAGE(W2287:W2292)</f>
        <v>0</v>
      </c>
      <c r="AN2287" s="11">
        <f t="shared" ref="AN2287" si="6181">AVERAGE(I2287:I2292)</f>
        <v>3.2000000000000006</v>
      </c>
      <c r="AO2287" s="11">
        <f t="shared" ref="AO2287" si="6182">MAX(K2287:K2292)</f>
        <v>3.8</v>
      </c>
      <c r="AP2287" s="13" t="str">
        <f t="shared" ref="AP2287" ca="1" si="6183">INDIRECT(ADDRESS(MATCH(AO2287,K2287:K2292,0)+A2287-1,12))</f>
        <v>NNE</v>
      </c>
      <c r="AQ2287" s="13">
        <f t="shared" ref="AQ2287" ca="1" si="6184">INDIRECT(ADDRESS(MATCH(AO2287,K2287:K2292,0)+A2287-1,13))</f>
        <v>0.86072916666666666</v>
      </c>
      <c r="AR2287" s="11">
        <f t="shared" ref="AR2287" si="6185">MAX(N2287:N2292)</f>
        <v>7.1</v>
      </c>
      <c r="AS2287" s="13" t="str">
        <f t="shared" ref="AS2287" ca="1" si="6186">INDIRECT(ADDRESS(MATCH(AR2287,N2287:N2292,0)+A2287-1,15))</f>
        <v>NE</v>
      </c>
      <c r="AT2287" s="13">
        <f t="shared" ref="AT2287" ca="1" si="6187">INDIRECT(ADDRESS(MATCH(AR2287,N2287:N2292,0)+A2287-1,16))</f>
        <v>0.84690972222222216</v>
      </c>
    </row>
    <row r="2288" spans="1:46">
      <c r="A2288" s="11">
        <v>2288</v>
      </c>
      <c r="B2288" s="57">
        <v>44942</v>
      </c>
      <c r="C2288" s="54">
        <v>0.84027777777777779</v>
      </c>
      <c r="D2288" s="53">
        <v>7.1</v>
      </c>
      <c r="E2288" s="53">
        <v>12.8</v>
      </c>
      <c r="F2288" s="53">
        <v>0</v>
      </c>
      <c r="G2288" s="53">
        <v>7.1</v>
      </c>
      <c r="H2288" s="53">
        <v>-1E-3</v>
      </c>
      <c r="I2288" s="53">
        <v>2.7</v>
      </c>
      <c r="J2288" s="53" t="s">
        <v>147</v>
      </c>
      <c r="K2288" s="53">
        <v>2.7</v>
      </c>
      <c r="L2288" s="53" t="s">
        <v>147</v>
      </c>
      <c r="M2288" s="54">
        <v>0.83906249999999993</v>
      </c>
      <c r="N2288" s="53">
        <v>4.9000000000000004</v>
      </c>
      <c r="O2288" s="53" t="s">
        <v>147</v>
      </c>
      <c r="P2288" s="54">
        <v>0.83549768518518519</v>
      </c>
      <c r="Q2288" s="53">
        <v>2.4</v>
      </c>
      <c r="R2288" s="53" t="s">
        <v>149</v>
      </c>
      <c r="S2288" s="53">
        <v>0.7</v>
      </c>
      <c r="T2288" s="53">
        <v>72.8</v>
      </c>
      <c r="U2288" s="53">
        <v>0</v>
      </c>
      <c r="V2288" s="53">
        <v>70</v>
      </c>
      <c r="W2288" s="53">
        <v>0</v>
      </c>
      <c r="X2288" s="53">
        <v>0.64500000000000002</v>
      </c>
      <c r="Y2288" s="53">
        <v>17.22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0.27167089398799205</v>
      </c>
      <c r="AC2288" s="63" t="s">
        <v>204</v>
      </c>
    </row>
    <row r="2289" spans="1:46">
      <c r="A2289" s="11">
        <v>2289</v>
      </c>
      <c r="B2289" s="57">
        <v>44942</v>
      </c>
      <c r="C2289" s="54">
        <v>0.84722222222222221</v>
      </c>
      <c r="D2289" s="53">
        <v>6.9</v>
      </c>
      <c r="E2289" s="53">
        <v>12.8</v>
      </c>
      <c r="F2289" s="53">
        <v>0</v>
      </c>
      <c r="G2289" s="53">
        <v>7.1</v>
      </c>
      <c r="H2289" s="53">
        <v>-1E-3</v>
      </c>
      <c r="I2289" s="53">
        <v>2.8</v>
      </c>
      <c r="J2289" s="53" t="s">
        <v>147</v>
      </c>
      <c r="K2289" s="53">
        <v>2.8</v>
      </c>
      <c r="L2289" s="53" t="s">
        <v>147</v>
      </c>
      <c r="M2289" s="54">
        <v>0.84722222222222221</v>
      </c>
      <c r="N2289" s="53">
        <v>7.1</v>
      </c>
      <c r="O2289" s="53" t="s">
        <v>147</v>
      </c>
      <c r="P2289" s="54">
        <v>0.84690972222222216</v>
      </c>
      <c r="Q2289" s="53">
        <v>4.5999999999999996</v>
      </c>
      <c r="R2289" s="53" t="s">
        <v>149</v>
      </c>
      <c r="S2289" s="53">
        <v>0.8</v>
      </c>
      <c r="T2289" s="53">
        <v>71.8</v>
      </c>
      <c r="U2289" s="53">
        <v>0</v>
      </c>
      <c r="V2289" s="53">
        <v>76</v>
      </c>
      <c r="W2289" s="53">
        <v>0</v>
      </c>
      <c r="X2289" s="53">
        <v>0.64500000000000002</v>
      </c>
      <c r="Y2289" s="53">
        <v>17.239999999999998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0.27167089398799205</v>
      </c>
      <c r="AC2289" s="63" t="s">
        <v>204</v>
      </c>
    </row>
    <row r="2290" spans="1:46">
      <c r="A2290" s="11">
        <v>2290</v>
      </c>
      <c r="B2290" s="57">
        <v>44942</v>
      </c>
      <c r="C2290" s="54">
        <v>0.85416666666666663</v>
      </c>
      <c r="D2290" s="53">
        <v>6.8</v>
      </c>
      <c r="E2290" s="53">
        <v>12.8</v>
      </c>
      <c r="F2290" s="53">
        <v>0</v>
      </c>
      <c r="G2290" s="53">
        <v>7.1</v>
      </c>
      <c r="H2290" s="53">
        <v>0</v>
      </c>
      <c r="I2290" s="53">
        <v>3.6</v>
      </c>
      <c r="J2290" s="53" t="s">
        <v>149</v>
      </c>
      <c r="K2290" s="53">
        <v>3.7</v>
      </c>
      <c r="L2290" s="53" t="s">
        <v>149</v>
      </c>
      <c r="M2290" s="54">
        <v>0.8531481481481481</v>
      </c>
      <c r="N2290" s="53">
        <v>5.8</v>
      </c>
      <c r="O2290" s="53" t="s">
        <v>162</v>
      </c>
      <c r="P2290" s="54">
        <v>0.84887731481481488</v>
      </c>
      <c r="Q2290" s="53">
        <v>4</v>
      </c>
      <c r="R2290" s="53" t="s">
        <v>149</v>
      </c>
      <c r="S2290" s="53">
        <v>0.7</v>
      </c>
      <c r="T2290" s="53">
        <v>70.400000000000006</v>
      </c>
      <c r="U2290" s="53">
        <v>0</v>
      </c>
      <c r="V2290" s="53">
        <v>78</v>
      </c>
      <c r="W2290" s="53">
        <v>0</v>
      </c>
      <c r="X2290" s="53">
        <v>0.64500000000000002</v>
      </c>
      <c r="Y2290" s="53">
        <v>17.239999999999998</v>
      </c>
      <c r="Z2290" s="11">
        <f t="shared" si="6073"/>
        <v>0</v>
      </c>
      <c r="AA2290" s="11">
        <f t="shared" si="6074"/>
        <v>0</v>
      </c>
      <c r="AB2290" s="53">
        <f t="shared" si="6075"/>
        <v>0.27167089398799205</v>
      </c>
      <c r="AC2290" s="63" t="s">
        <v>204</v>
      </c>
    </row>
    <row r="2291" spans="1:46">
      <c r="A2291" s="11">
        <v>2291</v>
      </c>
      <c r="B2291" s="57">
        <v>44942</v>
      </c>
      <c r="C2291" s="54">
        <v>0.86111111111111116</v>
      </c>
      <c r="D2291" s="53">
        <v>6.7</v>
      </c>
      <c r="E2291" s="53">
        <v>12.9</v>
      </c>
      <c r="F2291" s="53">
        <v>0</v>
      </c>
      <c r="G2291" s="53">
        <v>6.8</v>
      </c>
      <c r="H2291" s="53">
        <v>-1E-3</v>
      </c>
      <c r="I2291" s="53">
        <v>3.7</v>
      </c>
      <c r="J2291" s="53" t="s">
        <v>149</v>
      </c>
      <c r="K2291" s="53">
        <v>3.8</v>
      </c>
      <c r="L2291" s="53" t="s">
        <v>149</v>
      </c>
      <c r="M2291" s="54">
        <v>0.86072916666666666</v>
      </c>
      <c r="N2291" s="53">
        <v>5.8</v>
      </c>
      <c r="O2291" s="53" t="s">
        <v>147</v>
      </c>
      <c r="P2291" s="54">
        <v>0.85577546296296303</v>
      </c>
      <c r="Q2291" s="53">
        <v>2.8</v>
      </c>
      <c r="R2291" s="53" t="s">
        <v>149</v>
      </c>
      <c r="S2291" s="53">
        <v>0.7</v>
      </c>
      <c r="T2291" s="53">
        <v>72.099999999999994</v>
      </c>
      <c r="U2291" s="53">
        <v>0</v>
      </c>
      <c r="V2291" s="53">
        <v>85</v>
      </c>
      <c r="W2291" s="53">
        <v>0</v>
      </c>
      <c r="X2291" s="53">
        <v>0.64500000000000002</v>
      </c>
      <c r="Y2291" s="53">
        <v>17.25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0.27167089398799205</v>
      </c>
      <c r="AC2291" s="63" t="s">
        <v>204</v>
      </c>
    </row>
    <row r="2292" spans="1:46">
      <c r="A2292" s="11">
        <v>2292</v>
      </c>
      <c r="B2292" s="57">
        <v>44942</v>
      </c>
      <c r="C2292" s="54">
        <v>0.86805555555555547</v>
      </c>
      <c r="D2292" s="53">
        <v>6.6</v>
      </c>
      <c r="E2292" s="53">
        <v>12.8</v>
      </c>
      <c r="F2292" s="53">
        <v>0</v>
      </c>
      <c r="G2292" s="53">
        <v>6.8</v>
      </c>
      <c r="H2292" s="53">
        <v>-1E-3</v>
      </c>
      <c r="I2292" s="53">
        <v>3.8</v>
      </c>
      <c r="J2292" s="53" t="s">
        <v>149</v>
      </c>
      <c r="K2292" s="53">
        <v>3.8</v>
      </c>
      <c r="L2292" s="53" t="s">
        <v>149</v>
      </c>
      <c r="M2292" s="54">
        <v>0.86804398148148154</v>
      </c>
      <c r="N2292" s="53">
        <v>6.7</v>
      </c>
      <c r="O2292" s="53" t="s">
        <v>149</v>
      </c>
      <c r="P2292" s="54">
        <v>0.86701388888888886</v>
      </c>
      <c r="Q2292" s="53">
        <v>2.4</v>
      </c>
      <c r="R2292" s="53" t="s">
        <v>149</v>
      </c>
      <c r="S2292" s="53">
        <v>0.9</v>
      </c>
      <c r="T2292" s="53">
        <v>70.900000000000006</v>
      </c>
      <c r="U2292" s="53">
        <v>0</v>
      </c>
      <c r="V2292" s="53">
        <v>87</v>
      </c>
      <c r="W2292" s="53">
        <v>0</v>
      </c>
      <c r="X2292" s="53">
        <v>0.64400000000000002</v>
      </c>
      <c r="Y2292" s="53">
        <v>17.239999999999998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0.27107417917714338</v>
      </c>
      <c r="AC2292" s="63" t="s">
        <v>204</v>
      </c>
    </row>
    <row r="2293" spans="1:46">
      <c r="A2293" s="11">
        <v>2293</v>
      </c>
      <c r="B2293" s="57">
        <v>44942</v>
      </c>
      <c r="C2293" s="54">
        <v>0.875</v>
      </c>
      <c r="D2293" s="53">
        <v>6.6</v>
      </c>
      <c r="E2293" s="53">
        <v>12.8</v>
      </c>
      <c r="F2293" s="53">
        <v>0</v>
      </c>
      <c r="G2293" s="53">
        <v>6.7</v>
      </c>
      <c r="H2293" s="53">
        <v>-1E-3</v>
      </c>
      <c r="I2293" s="53">
        <v>4</v>
      </c>
      <c r="J2293" s="53" t="s">
        <v>149</v>
      </c>
      <c r="K2293" s="53">
        <v>4.2</v>
      </c>
      <c r="L2293" s="53" t="s">
        <v>149</v>
      </c>
      <c r="M2293" s="54">
        <v>0.87219907407407404</v>
      </c>
      <c r="N2293" s="53">
        <v>6.6</v>
      </c>
      <c r="O2293" s="53" t="s">
        <v>149</v>
      </c>
      <c r="P2293" s="54">
        <v>0.87082175925925931</v>
      </c>
      <c r="Q2293" s="53">
        <v>3.8</v>
      </c>
      <c r="R2293" s="53" t="s">
        <v>149</v>
      </c>
      <c r="S2293" s="53">
        <v>0.8</v>
      </c>
      <c r="T2293" s="53">
        <v>71</v>
      </c>
      <c r="U2293" s="53">
        <v>0</v>
      </c>
      <c r="V2293" s="53">
        <v>80</v>
      </c>
      <c r="W2293" s="53">
        <v>0</v>
      </c>
      <c r="X2293" s="53">
        <v>0.64400000000000002</v>
      </c>
      <c r="Y2293" s="53">
        <v>17.239999999999998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0.27107417917714338</v>
      </c>
      <c r="AC2293" s="63" t="s">
        <v>204</v>
      </c>
      <c r="AE2293" s="11">
        <f t="shared" ref="AE2293" si="6188">SUM(F2293:F2298)</f>
        <v>0</v>
      </c>
      <c r="AF2293" s="11">
        <f t="shared" ref="AF2293" si="6189">AVERAGE(AB2293:AB2298)</f>
        <v>0.27087547835347631</v>
      </c>
      <c r="AG2293" s="11">
        <f t="shared" ref="AG2293" si="6190">AVERAGE(G2293:G2298)</f>
        <v>6.5666666666666664</v>
      </c>
      <c r="AH2293" s="11" t="e">
        <f t="shared" ref="AH2293" si="6191">AVERAGE(AC2293:AC2298)</f>
        <v>#DIV/0!</v>
      </c>
      <c r="AI2293" s="11">
        <f t="shared" ref="AI2293" si="6192">AVERAGE(T2293:T2298)</f>
        <v>69.749999999999986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485</v>
      </c>
      <c r="AM2293" s="17">
        <f t="shared" ref="AM2293" si="6196">AVERAGE(W2293:W2298)</f>
        <v>0</v>
      </c>
      <c r="AN2293" s="11">
        <f t="shared" ref="AN2293" si="6197">AVERAGE(I2293:I2298)</f>
        <v>4.0833333333333339</v>
      </c>
      <c r="AO2293" s="11">
        <f t="shared" ref="AO2293" si="6198">MAX(K2293:K2298)</f>
        <v>4.4000000000000004</v>
      </c>
      <c r="AP2293" s="13" t="str">
        <f t="shared" ref="AP2293" ca="1" si="6199">INDIRECT(ADDRESS(MATCH(AO2293,K2293:K2298,0)+A2293-1,12))</f>
        <v>NNE</v>
      </c>
      <c r="AQ2293" s="13">
        <f t="shared" ref="AQ2293" ca="1" si="6200">INDIRECT(ADDRESS(MATCH(AO2293,K2293:K2298,0)+A2293-1,13))</f>
        <v>0.89163194444444438</v>
      </c>
      <c r="AR2293" s="11">
        <f t="shared" ref="AR2293" si="6201">MAX(N2293:N2298)</f>
        <v>8</v>
      </c>
      <c r="AS2293" s="13" t="str">
        <f t="shared" ref="AS2293" ca="1" si="6202">INDIRECT(ADDRESS(MATCH(AR2293,N2293:N2298,0)+A2293-1,15))</f>
        <v>N</v>
      </c>
      <c r="AT2293" s="13">
        <f t="shared" ref="AT2293" ca="1" si="6203">INDIRECT(ADDRESS(MATCH(AR2293,N2293:N2298,0)+A2293-1,16))</f>
        <v>0.90462962962962967</v>
      </c>
    </row>
    <row r="2294" spans="1:46">
      <c r="A2294" s="11">
        <v>2294</v>
      </c>
      <c r="B2294" s="57">
        <v>44942</v>
      </c>
      <c r="C2294" s="54">
        <v>0.88194444444444453</v>
      </c>
      <c r="D2294" s="53">
        <v>6.4</v>
      </c>
      <c r="E2294" s="53">
        <v>12.9</v>
      </c>
      <c r="F2294" s="53">
        <v>0</v>
      </c>
      <c r="G2294" s="53">
        <v>6.6</v>
      </c>
      <c r="H2294" s="53">
        <v>-1E-3</v>
      </c>
      <c r="I2294" s="53">
        <v>3.7</v>
      </c>
      <c r="J2294" s="53" t="s">
        <v>149</v>
      </c>
      <c r="K2294" s="53">
        <v>4.0999999999999996</v>
      </c>
      <c r="L2294" s="53" t="s">
        <v>149</v>
      </c>
      <c r="M2294" s="54">
        <v>0.87591435185185185</v>
      </c>
      <c r="N2294" s="53">
        <v>6.4</v>
      </c>
      <c r="O2294" s="53" t="s">
        <v>149</v>
      </c>
      <c r="P2294" s="54">
        <v>0.88171296296296298</v>
      </c>
      <c r="Q2294" s="53">
        <v>3.8</v>
      </c>
      <c r="R2294" s="53" t="s">
        <v>162</v>
      </c>
      <c r="S2294" s="53">
        <v>0.9</v>
      </c>
      <c r="T2294" s="53">
        <v>69.8</v>
      </c>
      <c r="U2294" s="53">
        <v>0</v>
      </c>
      <c r="V2294" s="53">
        <v>81</v>
      </c>
      <c r="W2294" s="53">
        <v>0</v>
      </c>
      <c r="X2294" s="53">
        <v>0.64400000000000002</v>
      </c>
      <c r="Y2294" s="53">
        <v>17.25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0.27107417917714338</v>
      </c>
      <c r="AC2294" s="63" t="s">
        <v>204</v>
      </c>
    </row>
    <row r="2295" spans="1:46">
      <c r="A2295" s="11">
        <v>2295</v>
      </c>
      <c r="B2295" s="57">
        <v>44942</v>
      </c>
      <c r="C2295" s="54">
        <v>0.88888888888888884</v>
      </c>
      <c r="D2295" s="53">
        <v>6.3</v>
      </c>
      <c r="E2295" s="53">
        <v>12.8</v>
      </c>
      <c r="F2295" s="53">
        <v>0</v>
      </c>
      <c r="G2295" s="53">
        <v>6.6</v>
      </c>
      <c r="H2295" s="53">
        <v>0</v>
      </c>
      <c r="I2295" s="53">
        <v>4.3</v>
      </c>
      <c r="J2295" s="53" t="s">
        <v>149</v>
      </c>
      <c r="K2295" s="53">
        <v>4.3</v>
      </c>
      <c r="L2295" s="53" t="s">
        <v>149</v>
      </c>
      <c r="M2295" s="54">
        <v>0.88858796296296294</v>
      </c>
      <c r="N2295" s="53">
        <v>7.6</v>
      </c>
      <c r="O2295" s="53" t="s">
        <v>149</v>
      </c>
      <c r="P2295" s="54">
        <v>0.88692129629629635</v>
      </c>
      <c r="Q2295" s="53">
        <v>4.0999999999999996</v>
      </c>
      <c r="R2295" s="53" t="s">
        <v>149</v>
      </c>
      <c r="S2295" s="53">
        <v>1.1000000000000001</v>
      </c>
      <c r="T2295" s="53">
        <v>68.599999999999994</v>
      </c>
      <c r="U2295" s="53">
        <v>0</v>
      </c>
      <c r="V2295" s="53">
        <v>82</v>
      </c>
      <c r="W2295" s="53">
        <v>0</v>
      </c>
      <c r="X2295" s="53">
        <v>0.64400000000000002</v>
      </c>
      <c r="Y2295" s="53">
        <v>17.239999999999998</v>
      </c>
      <c r="Z2295" s="11">
        <f t="shared" si="6073"/>
        <v>0</v>
      </c>
      <c r="AA2295" s="11">
        <f t="shared" si="6074"/>
        <v>0</v>
      </c>
      <c r="AB2295" s="53">
        <f t="shared" si="6075"/>
        <v>0.27107417917714338</v>
      </c>
      <c r="AC2295" s="63" t="s">
        <v>204</v>
      </c>
    </row>
    <row r="2296" spans="1:46">
      <c r="A2296" s="11">
        <v>2296</v>
      </c>
      <c r="B2296" s="57">
        <v>44942</v>
      </c>
      <c r="C2296" s="54">
        <v>0.89583333333333337</v>
      </c>
      <c r="D2296" s="53">
        <v>6.3</v>
      </c>
      <c r="E2296" s="53">
        <v>12.8</v>
      </c>
      <c r="F2296" s="53">
        <v>0</v>
      </c>
      <c r="G2296" s="53">
        <v>6.5</v>
      </c>
      <c r="H2296" s="53">
        <v>-1E-3</v>
      </c>
      <c r="I2296" s="53">
        <v>4.0999999999999996</v>
      </c>
      <c r="J2296" s="53" t="s">
        <v>149</v>
      </c>
      <c r="K2296" s="53">
        <v>4.4000000000000004</v>
      </c>
      <c r="L2296" s="53" t="s">
        <v>149</v>
      </c>
      <c r="M2296" s="54">
        <v>0.89163194444444438</v>
      </c>
      <c r="N2296" s="53">
        <v>7.4</v>
      </c>
      <c r="O2296" s="53" t="s">
        <v>149</v>
      </c>
      <c r="P2296" s="54">
        <v>0.89564814814814808</v>
      </c>
      <c r="Q2296" s="53">
        <v>4.4000000000000004</v>
      </c>
      <c r="R2296" s="53" t="s">
        <v>149</v>
      </c>
      <c r="S2296" s="53">
        <v>1</v>
      </c>
      <c r="T2296" s="53">
        <v>69.3</v>
      </c>
      <c r="U2296" s="53">
        <v>0</v>
      </c>
      <c r="V2296" s="53">
        <v>75</v>
      </c>
      <c r="W2296" s="53">
        <v>0</v>
      </c>
      <c r="X2296" s="53">
        <v>0.64400000000000002</v>
      </c>
      <c r="Y2296" s="53">
        <v>17.239999999999998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0.27107417917714338</v>
      </c>
      <c r="AC2296" s="63" t="s">
        <v>204</v>
      </c>
    </row>
    <row r="2297" spans="1:46">
      <c r="A2297" s="11">
        <v>2297</v>
      </c>
      <c r="B2297" s="57">
        <v>44942</v>
      </c>
      <c r="C2297" s="54">
        <v>0.90277777777777779</v>
      </c>
      <c r="D2297" s="53">
        <v>6.2</v>
      </c>
      <c r="E2297" s="53">
        <v>12.8</v>
      </c>
      <c r="F2297" s="53">
        <v>0</v>
      </c>
      <c r="G2297" s="53">
        <v>6.5</v>
      </c>
      <c r="H2297" s="53">
        <v>-1E-3</v>
      </c>
      <c r="I2297" s="53">
        <v>4.0999999999999996</v>
      </c>
      <c r="J2297" s="53" t="s">
        <v>149</v>
      </c>
      <c r="K2297" s="53">
        <v>4.2</v>
      </c>
      <c r="L2297" s="53" t="s">
        <v>149</v>
      </c>
      <c r="M2297" s="54">
        <v>0.89785879629629628</v>
      </c>
      <c r="N2297" s="53">
        <v>7.4</v>
      </c>
      <c r="O2297" s="53" t="s">
        <v>149</v>
      </c>
      <c r="P2297" s="54">
        <v>0.89679398148148148</v>
      </c>
      <c r="Q2297" s="53">
        <v>5.0999999999999996</v>
      </c>
      <c r="R2297" s="53" t="s">
        <v>149</v>
      </c>
      <c r="S2297" s="53">
        <v>0.8</v>
      </c>
      <c r="T2297" s="53">
        <v>69.599999999999994</v>
      </c>
      <c r="U2297" s="53">
        <v>0</v>
      </c>
      <c r="V2297" s="53">
        <v>78</v>
      </c>
      <c r="W2297" s="53">
        <v>0</v>
      </c>
      <c r="X2297" s="53">
        <v>0.64300000000000002</v>
      </c>
      <c r="Y2297" s="53">
        <v>17.25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0.27047807670614221</v>
      </c>
      <c r="AC2297" s="63" t="s">
        <v>204</v>
      </c>
    </row>
    <row r="2298" spans="1:46">
      <c r="A2298" s="11">
        <v>2298</v>
      </c>
      <c r="B2298" s="57">
        <v>44942</v>
      </c>
      <c r="C2298" s="54">
        <v>0.90972222222222221</v>
      </c>
      <c r="D2298" s="53">
        <v>6.1</v>
      </c>
      <c r="E2298" s="53">
        <v>12.8</v>
      </c>
      <c r="F2298" s="53">
        <v>0</v>
      </c>
      <c r="G2298" s="53">
        <v>6.5</v>
      </c>
      <c r="H2298" s="53">
        <v>-1E-3</v>
      </c>
      <c r="I2298" s="53">
        <v>4.3</v>
      </c>
      <c r="J2298" s="53" t="s">
        <v>149</v>
      </c>
      <c r="K2298" s="53">
        <v>4.4000000000000004</v>
      </c>
      <c r="L2298" s="53" t="s">
        <v>149</v>
      </c>
      <c r="M2298" s="54">
        <v>0.9090625</v>
      </c>
      <c r="N2298" s="53">
        <v>8</v>
      </c>
      <c r="O2298" s="53" t="s">
        <v>162</v>
      </c>
      <c r="P2298" s="54">
        <v>0.90462962962962967</v>
      </c>
      <c r="Q2298" s="53">
        <v>5.0999999999999996</v>
      </c>
      <c r="R2298" s="53" t="s">
        <v>149</v>
      </c>
      <c r="S2298" s="53">
        <v>1.1000000000000001</v>
      </c>
      <c r="T2298" s="53">
        <v>70.2</v>
      </c>
      <c r="U2298" s="53">
        <v>0</v>
      </c>
      <c r="V2298" s="53">
        <v>89</v>
      </c>
      <c r="W2298" s="53">
        <v>0</v>
      </c>
      <c r="X2298" s="53">
        <v>0.64300000000000002</v>
      </c>
      <c r="Y2298" s="53">
        <v>17.260000000000002</v>
      </c>
      <c r="Z2298" s="11">
        <f t="shared" si="6073"/>
        <v>-0.60000000000000009</v>
      </c>
      <c r="AA2298" s="11">
        <f t="shared" si="6074"/>
        <v>0</v>
      </c>
      <c r="AB2298" s="53">
        <f t="shared" si="6075"/>
        <v>0.27047807670614221</v>
      </c>
      <c r="AC2298" s="63" t="s">
        <v>204</v>
      </c>
    </row>
    <row r="2299" spans="1:46">
      <c r="A2299" s="11">
        <v>2299</v>
      </c>
      <c r="B2299" s="57">
        <v>44942</v>
      </c>
      <c r="C2299" s="54">
        <v>0.91666666666666663</v>
      </c>
      <c r="D2299" s="53">
        <v>6.1</v>
      </c>
      <c r="E2299" s="53">
        <v>12.8</v>
      </c>
      <c r="F2299" s="53">
        <v>0</v>
      </c>
      <c r="G2299" s="53">
        <v>6.4</v>
      </c>
      <c r="H2299" s="53">
        <v>-1E-3</v>
      </c>
      <c r="I2299" s="53">
        <v>4</v>
      </c>
      <c r="J2299" s="53" t="s">
        <v>149</v>
      </c>
      <c r="K2299" s="53">
        <v>4.3</v>
      </c>
      <c r="L2299" s="53" t="s">
        <v>149</v>
      </c>
      <c r="M2299" s="54">
        <v>0.91043981481481484</v>
      </c>
      <c r="N2299" s="53">
        <v>6.5</v>
      </c>
      <c r="O2299" s="53" t="s">
        <v>149</v>
      </c>
      <c r="P2299" s="54">
        <v>0.91030092592592593</v>
      </c>
      <c r="Q2299" s="53">
        <v>4</v>
      </c>
      <c r="R2299" s="53" t="s">
        <v>149</v>
      </c>
      <c r="S2299" s="53">
        <v>0.9</v>
      </c>
      <c r="T2299" s="53">
        <v>71.099999999999994</v>
      </c>
      <c r="U2299" s="53">
        <v>0</v>
      </c>
      <c r="V2299" s="53">
        <v>77</v>
      </c>
      <c r="W2299" s="53">
        <v>0</v>
      </c>
      <c r="X2299" s="53">
        <v>0.64300000000000002</v>
      </c>
      <c r="Y2299" s="53">
        <v>17.28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0.27047807670614221</v>
      </c>
      <c r="AC2299" s="63" t="s">
        <v>204</v>
      </c>
      <c r="AE2299" s="11">
        <f t="shared" ref="AE2299" si="6204">SUM(F2299:F2304)</f>
        <v>0</v>
      </c>
      <c r="AF2299" s="11">
        <f t="shared" ref="AF2299" si="6205">AVERAGE(AB2299:AB2304)</f>
        <v>0.27018033310483958</v>
      </c>
      <c r="AG2299" s="11">
        <f t="shared" ref="AG2299" si="6206">AVERAGE(G2299:G2304)</f>
        <v>6.1999999999999993</v>
      </c>
      <c r="AH2299" s="11" t="e">
        <f t="shared" ref="AH2299" si="6207">AVERAGE(AC2299:AC2304)</f>
        <v>#DIV/0!</v>
      </c>
      <c r="AI2299" s="11">
        <f t="shared" ref="AI2299" si="6208">AVERAGE(T2299:T2304)</f>
        <v>72.716666666666669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461</v>
      </c>
      <c r="AM2299" s="17">
        <f t="shared" ref="AM2299" si="6212">AVERAGE(W2299:W2304)</f>
        <v>0</v>
      </c>
      <c r="AN2299" s="11">
        <f t="shared" ref="AN2299" si="6213">AVERAGE(I2299:I2304)</f>
        <v>3.7833333333333332</v>
      </c>
      <c r="AO2299" s="11">
        <f t="shared" ref="AO2299" si="6214">MAX(K2299:K2304)</f>
        <v>4.3</v>
      </c>
      <c r="AP2299" s="13" t="str">
        <f t="shared" ref="AP2299" ca="1" si="6215">INDIRECT(ADDRESS(MATCH(AO2299,K2299:K2304,0)+A2299-1,12))</f>
        <v>NNE</v>
      </c>
      <c r="AQ2299" s="13">
        <f t="shared" ref="AQ2299" ca="1" si="6216">INDIRECT(ADDRESS(MATCH(AO2299,K2299:K2304,0)+A2299-1,13))</f>
        <v>0.91043981481481484</v>
      </c>
      <c r="AR2299" s="11">
        <f t="shared" ref="AR2299" si="6217">MAX(N2299:N2304)</f>
        <v>7</v>
      </c>
      <c r="AS2299" s="13" t="str">
        <f t="shared" ref="AS2299" ca="1" si="6218">INDIRECT(ADDRESS(MATCH(AR2299,N2299:N2304,0)+A2299-1,15))</f>
        <v>NNE</v>
      </c>
      <c r="AT2299" s="13">
        <f t="shared" ref="AT2299" ca="1" si="6219">INDIRECT(ADDRESS(MATCH(AR2299,N2299:N2304,0)+A2299-1,16))</f>
        <v>0.93725694444444441</v>
      </c>
    </row>
    <row r="2300" spans="1:46">
      <c r="A2300" s="11">
        <v>2300</v>
      </c>
      <c r="B2300" s="57">
        <v>44942</v>
      </c>
      <c r="C2300" s="54">
        <v>0.92361111111111116</v>
      </c>
      <c r="D2300" s="53">
        <v>6</v>
      </c>
      <c r="E2300" s="53">
        <v>12.8</v>
      </c>
      <c r="F2300" s="53">
        <v>0</v>
      </c>
      <c r="G2300" s="53">
        <v>6.3</v>
      </c>
      <c r="H2300" s="53">
        <v>-1E-3</v>
      </c>
      <c r="I2300" s="53">
        <v>3.3</v>
      </c>
      <c r="J2300" s="53" t="s">
        <v>149</v>
      </c>
      <c r="K2300" s="53">
        <v>4</v>
      </c>
      <c r="L2300" s="53" t="s">
        <v>149</v>
      </c>
      <c r="M2300" s="54">
        <v>0.91667824074074078</v>
      </c>
      <c r="N2300" s="53">
        <v>6.1</v>
      </c>
      <c r="O2300" s="53" t="s">
        <v>149</v>
      </c>
      <c r="P2300" s="54">
        <v>0.92113425925925929</v>
      </c>
      <c r="Q2300" s="53">
        <v>3.4</v>
      </c>
      <c r="R2300" s="53" t="s">
        <v>149</v>
      </c>
      <c r="S2300" s="53">
        <v>0.7</v>
      </c>
      <c r="T2300" s="53">
        <v>72.5</v>
      </c>
      <c r="U2300" s="53">
        <v>0</v>
      </c>
      <c r="V2300" s="53">
        <v>78</v>
      </c>
      <c r="W2300" s="53">
        <v>0</v>
      </c>
      <c r="X2300" s="53">
        <v>0.64300000000000002</v>
      </c>
      <c r="Y2300" s="53">
        <v>17.25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0.27047807670614221</v>
      </c>
      <c r="AC2300" s="63" t="s">
        <v>204</v>
      </c>
    </row>
    <row r="2301" spans="1:46">
      <c r="A2301" s="11">
        <v>2301</v>
      </c>
      <c r="B2301" s="57">
        <v>44942</v>
      </c>
      <c r="C2301" s="54">
        <v>0.93055555555555547</v>
      </c>
      <c r="D2301" s="53">
        <v>5.9</v>
      </c>
      <c r="E2301" s="53">
        <v>12.8</v>
      </c>
      <c r="F2301" s="53">
        <v>0</v>
      </c>
      <c r="G2301" s="53">
        <v>6.1</v>
      </c>
      <c r="H2301" s="53">
        <v>-1E-3</v>
      </c>
      <c r="I2301" s="53">
        <v>3.3</v>
      </c>
      <c r="J2301" s="53" t="s">
        <v>149</v>
      </c>
      <c r="K2301" s="53">
        <v>3.5</v>
      </c>
      <c r="L2301" s="53" t="s">
        <v>149</v>
      </c>
      <c r="M2301" s="54">
        <v>0.92796296296296299</v>
      </c>
      <c r="N2301" s="53">
        <v>6.5</v>
      </c>
      <c r="O2301" s="53" t="s">
        <v>149</v>
      </c>
      <c r="P2301" s="54">
        <v>0.92511574074074077</v>
      </c>
      <c r="Q2301" s="53">
        <v>3.6</v>
      </c>
      <c r="R2301" s="53" t="s">
        <v>149</v>
      </c>
      <c r="S2301" s="53">
        <v>0.8</v>
      </c>
      <c r="T2301" s="53">
        <v>73.5</v>
      </c>
      <c r="U2301" s="53">
        <v>0</v>
      </c>
      <c r="V2301" s="53">
        <v>74</v>
      </c>
      <c r="W2301" s="53">
        <v>0</v>
      </c>
      <c r="X2301" s="53">
        <v>0.64300000000000002</v>
      </c>
      <c r="Y2301" s="53">
        <v>17.3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0.27047807670614221</v>
      </c>
      <c r="AC2301" s="63" t="s">
        <v>204</v>
      </c>
    </row>
    <row r="2302" spans="1:46">
      <c r="A2302" s="11">
        <v>2302</v>
      </c>
      <c r="B2302" s="57">
        <v>44942</v>
      </c>
      <c r="C2302" s="54">
        <v>0.9375</v>
      </c>
      <c r="D2302" s="53">
        <v>5.9</v>
      </c>
      <c r="E2302" s="53">
        <v>12.8</v>
      </c>
      <c r="F2302" s="53">
        <v>0</v>
      </c>
      <c r="G2302" s="53">
        <v>6.2</v>
      </c>
      <c r="H2302" s="53">
        <v>0</v>
      </c>
      <c r="I2302" s="53">
        <v>4.3</v>
      </c>
      <c r="J2302" s="53" t="s">
        <v>149</v>
      </c>
      <c r="K2302" s="53">
        <v>4.3</v>
      </c>
      <c r="L2302" s="53" t="s">
        <v>149</v>
      </c>
      <c r="M2302" s="54">
        <v>0.93738425925925928</v>
      </c>
      <c r="N2302" s="53">
        <v>7</v>
      </c>
      <c r="O2302" s="53" t="s">
        <v>149</v>
      </c>
      <c r="P2302" s="54">
        <v>0.93725694444444441</v>
      </c>
      <c r="Q2302" s="53">
        <v>3.1</v>
      </c>
      <c r="R2302" s="53" t="s">
        <v>162</v>
      </c>
      <c r="S2302" s="53">
        <v>0.8</v>
      </c>
      <c r="T2302" s="53">
        <v>72.5</v>
      </c>
      <c r="U2302" s="53">
        <v>0</v>
      </c>
      <c r="V2302" s="53">
        <v>79</v>
      </c>
      <c r="W2302" s="53">
        <v>0</v>
      </c>
      <c r="X2302" s="53">
        <v>0.64200000000000002</v>
      </c>
      <c r="Y2302" s="53">
        <v>17.309999999999999</v>
      </c>
      <c r="Z2302" s="11">
        <f t="shared" si="6073"/>
        <v>0</v>
      </c>
      <c r="AA2302" s="11">
        <f t="shared" si="6074"/>
        <v>0</v>
      </c>
      <c r="AB2302" s="53">
        <f t="shared" si="6075"/>
        <v>0.26988258950353694</v>
      </c>
      <c r="AC2302" s="63" t="s">
        <v>204</v>
      </c>
    </row>
    <row r="2303" spans="1:46">
      <c r="A2303" s="11">
        <v>2303</v>
      </c>
      <c r="B2303" s="57">
        <v>44942</v>
      </c>
      <c r="C2303" s="54">
        <v>0.94444444444444453</v>
      </c>
      <c r="D2303" s="53">
        <v>5.8</v>
      </c>
      <c r="E2303" s="53">
        <v>12.8</v>
      </c>
      <c r="F2303" s="53">
        <v>0</v>
      </c>
      <c r="G2303" s="53">
        <v>6.1</v>
      </c>
      <c r="H2303" s="53">
        <v>-1E-3</v>
      </c>
      <c r="I2303" s="53">
        <v>3.8</v>
      </c>
      <c r="J2303" s="53" t="s">
        <v>149</v>
      </c>
      <c r="K2303" s="53">
        <v>4.3</v>
      </c>
      <c r="L2303" s="53" t="s">
        <v>149</v>
      </c>
      <c r="M2303" s="54">
        <v>0.93751157407407415</v>
      </c>
      <c r="N2303" s="53">
        <v>6.5</v>
      </c>
      <c r="O2303" s="53" t="s">
        <v>162</v>
      </c>
      <c r="P2303" s="54">
        <v>0.94260416666666658</v>
      </c>
      <c r="Q2303" s="53">
        <v>5.4</v>
      </c>
      <c r="R2303" s="53" t="s">
        <v>149</v>
      </c>
      <c r="S2303" s="53">
        <v>0.8</v>
      </c>
      <c r="T2303" s="53">
        <v>73.400000000000006</v>
      </c>
      <c r="U2303" s="53">
        <v>0</v>
      </c>
      <c r="V2303" s="53">
        <v>89</v>
      </c>
      <c r="W2303" s="53">
        <v>0</v>
      </c>
      <c r="X2303" s="53">
        <v>0.64200000000000002</v>
      </c>
      <c r="Y2303" s="53">
        <v>17.28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0.26988258950353694</v>
      </c>
      <c r="AC2303" s="63" t="s">
        <v>204</v>
      </c>
    </row>
    <row r="2304" spans="1:46">
      <c r="A2304" s="11">
        <v>2304</v>
      </c>
      <c r="B2304" s="57">
        <v>44942</v>
      </c>
      <c r="C2304" s="54">
        <v>0.95138888888888884</v>
      </c>
      <c r="D2304" s="53">
        <v>5.7</v>
      </c>
      <c r="E2304" s="53">
        <v>12.8</v>
      </c>
      <c r="F2304" s="53">
        <v>0</v>
      </c>
      <c r="G2304" s="53">
        <v>6.1</v>
      </c>
      <c r="H2304" s="53">
        <v>-1E-3</v>
      </c>
      <c r="I2304" s="53">
        <v>4</v>
      </c>
      <c r="J2304" s="53" t="s">
        <v>149</v>
      </c>
      <c r="K2304" s="53">
        <v>4.0999999999999996</v>
      </c>
      <c r="L2304" s="53" t="s">
        <v>149</v>
      </c>
      <c r="M2304" s="54">
        <v>0.94931712962962955</v>
      </c>
      <c r="N2304" s="53">
        <v>7</v>
      </c>
      <c r="O2304" s="53" t="s">
        <v>149</v>
      </c>
      <c r="P2304" s="54">
        <v>0.94841435185185186</v>
      </c>
      <c r="Q2304" s="53">
        <v>4.5</v>
      </c>
      <c r="R2304" s="53" t="s">
        <v>162</v>
      </c>
      <c r="S2304" s="53">
        <v>0.9</v>
      </c>
      <c r="T2304" s="53">
        <v>73.3</v>
      </c>
      <c r="U2304" s="53">
        <v>0</v>
      </c>
      <c r="V2304" s="53">
        <v>64</v>
      </c>
      <c r="W2304" s="53">
        <v>0</v>
      </c>
      <c r="X2304" s="53">
        <v>0.64200000000000002</v>
      </c>
      <c r="Y2304" s="53">
        <v>17.28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0.26988258950353694</v>
      </c>
      <c r="AC2304" s="63" t="s">
        <v>204</v>
      </c>
    </row>
    <row r="2305" spans="1:46">
      <c r="A2305" s="11">
        <v>2305</v>
      </c>
      <c r="B2305" s="57">
        <v>44942</v>
      </c>
      <c r="C2305" s="54">
        <v>0.95833333333333337</v>
      </c>
      <c r="D2305" s="53">
        <v>5.7</v>
      </c>
      <c r="E2305" s="53">
        <v>12.8</v>
      </c>
      <c r="F2305" s="53">
        <v>0</v>
      </c>
      <c r="G2305" s="53">
        <v>6</v>
      </c>
      <c r="H2305" s="53">
        <v>-1E-3</v>
      </c>
      <c r="I2305" s="53">
        <v>3.7</v>
      </c>
      <c r="J2305" s="53" t="s">
        <v>149</v>
      </c>
      <c r="K2305" s="53">
        <v>4.0999999999999996</v>
      </c>
      <c r="L2305" s="53" t="s">
        <v>149</v>
      </c>
      <c r="M2305" s="54">
        <v>0.95256944444444447</v>
      </c>
      <c r="N2305" s="53">
        <v>6.3</v>
      </c>
      <c r="O2305" s="53" t="s">
        <v>162</v>
      </c>
      <c r="P2305" s="54">
        <v>0.95810185185185182</v>
      </c>
      <c r="Q2305" s="53">
        <v>5.8</v>
      </c>
      <c r="R2305" s="53" t="s">
        <v>147</v>
      </c>
      <c r="S2305" s="53">
        <v>0.9</v>
      </c>
      <c r="T2305" s="53">
        <v>73</v>
      </c>
      <c r="U2305" s="53">
        <v>0</v>
      </c>
      <c r="V2305" s="53">
        <v>85</v>
      </c>
      <c r="W2305" s="53">
        <v>0</v>
      </c>
      <c r="X2305" s="53">
        <v>0.64200000000000002</v>
      </c>
      <c r="Y2305" s="53">
        <v>17.28</v>
      </c>
      <c r="Z2305" s="11">
        <f t="shared" si="6073"/>
        <v>-0.60000000000000009</v>
      </c>
      <c r="AA2305" s="11">
        <f t="shared" si="6074"/>
        <v>0</v>
      </c>
      <c r="AB2305" s="53">
        <f t="shared" si="6075"/>
        <v>0.26988258950353694</v>
      </c>
      <c r="AC2305" s="63" t="s">
        <v>204</v>
      </c>
      <c r="AE2305" s="11">
        <f t="shared" ref="AE2305" si="6220">SUM(F2305:F2310)</f>
        <v>0</v>
      </c>
      <c r="AF2305" s="11">
        <f t="shared" ref="AF2305" si="6221">AVERAGE(AB2305:AB2310)</f>
        <v>0.26958515501666563</v>
      </c>
      <c r="AG2305" s="11">
        <f t="shared" ref="AG2305" si="6222">AVERAGE(G2305:G2310)</f>
        <v>5.8000000000000007</v>
      </c>
      <c r="AH2305" s="11" t="e">
        <f t="shared" ref="AH2305" si="6223">AVERAGE(AC2305:AC2310)</f>
        <v>#DIV/0!</v>
      </c>
      <c r="AI2305" s="11">
        <f t="shared" ref="AI2305" si="6224">AVERAGE(T2305:T2310)</f>
        <v>73.2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505</v>
      </c>
      <c r="AM2305" s="17">
        <f t="shared" ref="AM2305" si="6228">AVERAGE(W2305:W2310)</f>
        <v>0</v>
      </c>
      <c r="AN2305" s="11">
        <f t="shared" ref="AN2305" si="6229">AVERAGE(I2305:I2310)</f>
        <v>3.5</v>
      </c>
      <c r="AO2305" s="11">
        <f t="shared" ref="AO2305" si="6230">MAX(K2305:K2310)</f>
        <v>4.0999999999999996</v>
      </c>
      <c r="AP2305" s="13" t="str">
        <f t="shared" ref="AP2305" ca="1" si="6231">INDIRECT(ADDRESS(MATCH(AO2305,K2305:K2310,0)+A2305-1,12))</f>
        <v>NNE</v>
      </c>
      <c r="AQ2305" s="13">
        <f t="shared" ref="AQ2305" ca="1" si="6232">INDIRECT(ADDRESS(MATCH(AO2305,K2305:K2310,0)+A2305-1,13))</f>
        <v>0.95256944444444447</v>
      </c>
      <c r="AR2305" s="11">
        <f t="shared" ref="AR2305" si="6233">MAX(N2305:N2310)</f>
        <v>6.9</v>
      </c>
      <c r="AS2305" s="13" t="str">
        <f t="shared" ref="AS2305" ca="1" si="6234">INDIRECT(ADDRESS(MATCH(AR2305,N2305:N2310,0)+A2305-1,15))</f>
        <v>NE</v>
      </c>
      <c r="AT2305" s="13">
        <f t="shared" ref="AT2305" ca="1" si="6235">INDIRECT(ADDRESS(MATCH(AR2305,N2305:N2310,0)+A2305-1,16))</f>
        <v>0.95952546296296293</v>
      </c>
    </row>
    <row r="2306" spans="1:46">
      <c r="A2306" s="11">
        <v>2306</v>
      </c>
      <c r="B2306" s="57">
        <v>44942</v>
      </c>
      <c r="C2306" s="54">
        <v>0.96527777777777779</v>
      </c>
      <c r="D2306" s="53">
        <v>5.7</v>
      </c>
      <c r="E2306" s="53">
        <v>12.8</v>
      </c>
      <c r="F2306" s="53">
        <v>0</v>
      </c>
      <c r="G2306" s="53">
        <v>5.9</v>
      </c>
      <c r="H2306" s="53">
        <v>-1E-3</v>
      </c>
      <c r="I2306" s="53">
        <v>3.7</v>
      </c>
      <c r="J2306" s="53" t="s">
        <v>149</v>
      </c>
      <c r="K2306" s="53">
        <v>3.8</v>
      </c>
      <c r="L2306" s="53" t="s">
        <v>149</v>
      </c>
      <c r="M2306" s="54">
        <v>0.96340277777777772</v>
      </c>
      <c r="N2306" s="53">
        <v>6.9</v>
      </c>
      <c r="O2306" s="53" t="s">
        <v>147</v>
      </c>
      <c r="P2306" s="54">
        <v>0.95952546296296293</v>
      </c>
      <c r="Q2306" s="53">
        <v>4.4000000000000004</v>
      </c>
      <c r="R2306" s="53" t="s">
        <v>162</v>
      </c>
      <c r="S2306" s="53">
        <v>0.8</v>
      </c>
      <c r="T2306" s="53">
        <v>73.3</v>
      </c>
      <c r="U2306" s="53">
        <v>0</v>
      </c>
      <c r="V2306" s="53">
        <v>80</v>
      </c>
      <c r="W2306" s="53">
        <v>0</v>
      </c>
      <c r="X2306" s="53">
        <v>0.64200000000000002</v>
      </c>
      <c r="Y2306" s="53">
        <v>17.29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0.26988258950353694</v>
      </c>
      <c r="AC2306" s="63" t="s">
        <v>204</v>
      </c>
    </row>
    <row r="2307" spans="1:46">
      <c r="A2307" s="11">
        <v>2307</v>
      </c>
      <c r="B2307" s="57">
        <v>44942</v>
      </c>
      <c r="C2307" s="54">
        <v>0.97222222222222221</v>
      </c>
      <c r="D2307" s="53">
        <v>5.6</v>
      </c>
      <c r="E2307" s="53">
        <v>12.8</v>
      </c>
      <c r="F2307" s="53">
        <v>0</v>
      </c>
      <c r="G2307" s="53">
        <v>5.9</v>
      </c>
      <c r="H2307" s="53">
        <v>-1E-3</v>
      </c>
      <c r="I2307" s="53">
        <v>3.9</v>
      </c>
      <c r="J2307" s="53" t="s">
        <v>149</v>
      </c>
      <c r="K2307" s="53">
        <v>4</v>
      </c>
      <c r="L2307" s="53" t="s">
        <v>149</v>
      </c>
      <c r="M2307" s="54">
        <v>0.9708796296296297</v>
      </c>
      <c r="N2307" s="53">
        <v>6.7</v>
      </c>
      <c r="O2307" s="53" t="s">
        <v>149</v>
      </c>
      <c r="P2307" s="54">
        <v>0.96870370370370373</v>
      </c>
      <c r="Q2307" s="53">
        <v>2.6</v>
      </c>
      <c r="R2307" s="53" t="s">
        <v>149</v>
      </c>
      <c r="S2307" s="53">
        <v>0.9</v>
      </c>
      <c r="T2307" s="53">
        <v>72.3</v>
      </c>
      <c r="U2307" s="53">
        <v>0</v>
      </c>
      <c r="V2307" s="53">
        <v>90</v>
      </c>
      <c r="W2307" s="53">
        <v>0</v>
      </c>
      <c r="X2307" s="53">
        <v>0.64200000000000002</v>
      </c>
      <c r="Y2307" s="53">
        <v>17.309999999999999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0.26988258950353694</v>
      </c>
      <c r="AC2307" s="63" t="s">
        <v>204</v>
      </c>
    </row>
    <row r="2308" spans="1:46">
      <c r="A2308" s="11">
        <v>2308</v>
      </c>
      <c r="B2308" s="57">
        <v>44942</v>
      </c>
      <c r="C2308" s="54">
        <v>0.97916666666666663</v>
      </c>
      <c r="D2308" s="53">
        <v>5.5</v>
      </c>
      <c r="E2308" s="53">
        <v>12.8</v>
      </c>
      <c r="F2308" s="53">
        <v>0</v>
      </c>
      <c r="G2308" s="53">
        <v>5.8</v>
      </c>
      <c r="H2308" s="53">
        <v>-1E-3</v>
      </c>
      <c r="I2308" s="53">
        <v>3.6</v>
      </c>
      <c r="J2308" s="53" t="s">
        <v>149</v>
      </c>
      <c r="K2308" s="53">
        <v>3.9</v>
      </c>
      <c r="L2308" s="53" t="s">
        <v>149</v>
      </c>
      <c r="M2308" s="54">
        <v>0.97436342592592595</v>
      </c>
      <c r="N2308" s="53">
        <v>6.9</v>
      </c>
      <c r="O2308" s="53" t="s">
        <v>162</v>
      </c>
      <c r="P2308" s="54">
        <v>0.97368055555555555</v>
      </c>
      <c r="Q2308" s="53">
        <v>3.8</v>
      </c>
      <c r="R2308" s="53" t="s">
        <v>149</v>
      </c>
      <c r="S2308" s="53">
        <v>0.9</v>
      </c>
      <c r="T2308" s="53">
        <v>72.599999999999994</v>
      </c>
      <c r="U2308" s="53">
        <v>0</v>
      </c>
      <c r="V2308" s="53">
        <v>81</v>
      </c>
      <c r="W2308" s="53">
        <v>0</v>
      </c>
      <c r="X2308" s="53">
        <v>0.64100000000000001</v>
      </c>
      <c r="Y2308" s="53">
        <v>17.29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0.26928772052979433</v>
      </c>
      <c r="AC2308" s="63" t="s">
        <v>204</v>
      </c>
    </row>
    <row r="2309" spans="1:46">
      <c r="A2309" s="11">
        <v>2309</v>
      </c>
      <c r="B2309" s="57">
        <v>44942</v>
      </c>
      <c r="C2309" s="54">
        <v>0.98611111111111116</v>
      </c>
      <c r="D2309" s="53">
        <v>5.4</v>
      </c>
      <c r="E2309" s="53">
        <v>12.8</v>
      </c>
      <c r="F2309" s="53">
        <v>0</v>
      </c>
      <c r="G2309" s="53">
        <v>5.6</v>
      </c>
      <c r="H2309" s="53">
        <v>-1E-3</v>
      </c>
      <c r="I2309" s="53">
        <v>3.1</v>
      </c>
      <c r="J2309" s="53" t="s">
        <v>149</v>
      </c>
      <c r="K2309" s="53">
        <v>3.7</v>
      </c>
      <c r="L2309" s="53" t="s">
        <v>149</v>
      </c>
      <c r="M2309" s="54">
        <v>0.97978009259259258</v>
      </c>
      <c r="N2309" s="53">
        <v>6.1</v>
      </c>
      <c r="O2309" s="53" t="s">
        <v>149</v>
      </c>
      <c r="P2309" s="54">
        <v>0.983912037037037</v>
      </c>
      <c r="Q2309" s="53">
        <v>2.4</v>
      </c>
      <c r="R2309" s="53" t="s">
        <v>149</v>
      </c>
      <c r="S2309" s="53">
        <v>0.8</v>
      </c>
      <c r="T2309" s="53">
        <v>73.599999999999994</v>
      </c>
      <c r="U2309" s="53">
        <v>0</v>
      </c>
      <c r="V2309" s="53">
        <v>78</v>
      </c>
      <c r="W2309" s="53">
        <v>0</v>
      </c>
      <c r="X2309" s="53">
        <v>0.64100000000000001</v>
      </c>
      <c r="Y2309" s="53">
        <v>17.309999999999999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0.26928772052979433</v>
      </c>
      <c r="AC2309" s="63" t="s">
        <v>204</v>
      </c>
    </row>
    <row r="2310" spans="1:46">
      <c r="A2310" s="11">
        <v>2310</v>
      </c>
      <c r="B2310" s="57">
        <v>44942</v>
      </c>
      <c r="C2310" s="54">
        <v>0.99305555555555547</v>
      </c>
      <c r="D2310" s="53">
        <v>5.3</v>
      </c>
      <c r="E2310" s="53">
        <v>12.8</v>
      </c>
      <c r="F2310" s="53">
        <v>0</v>
      </c>
      <c r="G2310" s="53">
        <v>5.6</v>
      </c>
      <c r="H2310" s="53">
        <v>-1E-3</v>
      </c>
      <c r="I2310" s="53">
        <v>3</v>
      </c>
      <c r="J2310" s="53" t="s">
        <v>149</v>
      </c>
      <c r="K2310" s="53">
        <v>3.1</v>
      </c>
      <c r="L2310" s="53" t="s">
        <v>149</v>
      </c>
      <c r="M2310" s="54">
        <v>0.98612268518518509</v>
      </c>
      <c r="N2310" s="53">
        <v>5.8</v>
      </c>
      <c r="O2310" s="53" t="s">
        <v>162</v>
      </c>
      <c r="P2310" s="54">
        <v>0.99137731481481473</v>
      </c>
      <c r="Q2310" s="53">
        <v>2.4</v>
      </c>
      <c r="R2310" s="53" t="s">
        <v>149</v>
      </c>
      <c r="S2310" s="53">
        <v>0.8</v>
      </c>
      <c r="T2310" s="53">
        <v>74.400000000000006</v>
      </c>
      <c r="U2310" s="53">
        <v>0</v>
      </c>
      <c r="V2310" s="53">
        <v>91</v>
      </c>
      <c r="W2310" s="53">
        <v>0</v>
      </c>
      <c r="X2310" s="53">
        <v>0.64100000000000001</v>
      </c>
      <c r="Y2310" s="53">
        <v>17.329999999999998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0.26928772052979433</v>
      </c>
      <c r="AC2310" s="63" t="s">
        <v>204</v>
      </c>
    </row>
    <row r="2311" spans="1:46">
      <c r="A2311" s="11">
        <v>2311</v>
      </c>
      <c r="B2311" s="57">
        <v>44943</v>
      </c>
      <c r="C2311" s="54">
        <v>0</v>
      </c>
      <c r="D2311" s="53">
        <v>5.2</v>
      </c>
      <c r="E2311" s="53">
        <v>12.8</v>
      </c>
      <c r="F2311" s="53">
        <v>0</v>
      </c>
      <c r="G2311" s="53">
        <v>5.7</v>
      </c>
      <c r="H2311" s="53">
        <v>0</v>
      </c>
      <c r="I2311" s="53">
        <v>3</v>
      </c>
      <c r="J2311" s="53" t="s">
        <v>149</v>
      </c>
      <c r="K2311" s="53">
        <v>3.3</v>
      </c>
      <c r="L2311" s="53" t="s">
        <v>149</v>
      </c>
      <c r="M2311" s="54">
        <v>0.99616898148148147</v>
      </c>
      <c r="N2311" s="53">
        <v>4.9000000000000004</v>
      </c>
      <c r="O2311" s="53" t="s">
        <v>162</v>
      </c>
      <c r="P2311" s="54">
        <v>0.99350694444444443</v>
      </c>
      <c r="Q2311" s="53">
        <v>2.8</v>
      </c>
      <c r="R2311" s="53" t="s">
        <v>162</v>
      </c>
      <c r="S2311" s="53">
        <v>0.6</v>
      </c>
      <c r="T2311" s="53">
        <v>73.7</v>
      </c>
      <c r="U2311" s="53">
        <v>0</v>
      </c>
      <c r="V2311" s="53">
        <v>70</v>
      </c>
      <c r="W2311" s="53">
        <v>0</v>
      </c>
      <c r="X2311" s="53">
        <v>0.64100000000000001</v>
      </c>
      <c r="Y2311" s="53">
        <v>17.32</v>
      </c>
      <c r="Z2311" s="11">
        <f t="shared" si="6073"/>
        <v>0</v>
      </c>
      <c r="AA2311" s="11">
        <f t="shared" si="6074"/>
        <v>0</v>
      </c>
      <c r="AB2311" s="53">
        <f t="shared" si="6075"/>
        <v>0.26928772052979433</v>
      </c>
      <c r="AC2311" s="63" t="s">
        <v>204</v>
      </c>
      <c r="AE2311" s="11">
        <f t="shared" ref="AE2311" si="6236">SUM(F2311:F2316)</f>
        <v>0</v>
      </c>
      <c r="AF2311" s="11">
        <f t="shared" ref="AF2311" si="6237">AVERAGE(AB2311:AB2316)</f>
        <v>0.26899059665299296</v>
      </c>
      <c r="AG2311" s="11">
        <f t="shared" ref="AG2311" si="6238">AVERAGE(G2311:G2316)</f>
        <v>5.4999999999999991</v>
      </c>
      <c r="AH2311" s="11" t="e">
        <f t="shared" ref="AH2311" si="6239">AVERAGE(AC2311:AC2316)</f>
        <v>#DIV/0!</v>
      </c>
      <c r="AI2311" s="11">
        <f t="shared" ref="AI2311" si="6240">AVERAGE(T2311:T2316)</f>
        <v>74.766666666666666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496</v>
      </c>
      <c r="AM2311" s="17">
        <f t="shared" ref="AM2311" si="6244">AVERAGE(W2311:W2316)</f>
        <v>0</v>
      </c>
      <c r="AN2311" s="11">
        <f t="shared" ref="AN2311" si="6245">AVERAGE(I2311:I2316)</f>
        <v>2.9000000000000004</v>
      </c>
      <c r="AO2311" s="11">
        <f t="shared" ref="AO2311" si="6246">MAX(K2311:K2316)</f>
        <v>3.8</v>
      </c>
      <c r="AP2311" s="13" t="str">
        <f t="shared" ref="AP2311" ca="1" si="6247">INDIRECT(ADDRESS(MATCH(AO2311,K2311:K2316,0)+A2311-1,12))</f>
        <v>NNE</v>
      </c>
      <c r="AQ2311" s="13">
        <f t="shared" ref="AQ2311" ca="1" si="6248">INDIRECT(ADDRESS(MATCH(AO2311,K2311:K2316,0)+A2311-1,13))</f>
        <v>3.1539351851851853E-2</v>
      </c>
      <c r="AR2311" s="11">
        <f t="shared" ref="AR2311" si="6249">MAX(N2311:N2316)</f>
        <v>6.7</v>
      </c>
      <c r="AS2311" s="13" t="str">
        <f t="shared" ref="AS2311" ca="1" si="6250">INDIRECT(ADDRESS(MATCH(AR2311,N2311:N2316,0)+A2311-1,15))</f>
        <v>N</v>
      </c>
      <c r="AT2311" s="13">
        <f t="shared" ref="AT2311" ca="1" si="6251">INDIRECT(ADDRESS(MATCH(AR2311,N2311:N2316,0)+A2311-1,16))</f>
        <v>3.037037037037037E-2</v>
      </c>
    </row>
    <row r="2312" spans="1:46">
      <c r="A2312" s="11">
        <v>2312</v>
      </c>
      <c r="B2312" s="57">
        <v>44943</v>
      </c>
      <c r="C2312" s="54">
        <v>6.9444444444444441E-3</v>
      </c>
      <c r="D2312" s="53">
        <v>5.0999999999999996</v>
      </c>
      <c r="E2312" s="53">
        <v>12.8</v>
      </c>
      <c r="F2312" s="53">
        <v>0</v>
      </c>
      <c r="G2312" s="53">
        <v>5.5</v>
      </c>
      <c r="H2312" s="53">
        <v>-1E-3</v>
      </c>
      <c r="I2312" s="53">
        <v>2.2999999999999998</v>
      </c>
      <c r="J2312" s="53" t="s">
        <v>149</v>
      </c>
      <c r="K2312" s="53">
        <v>3</v>
      </c>
      <c r="L2312" s="53" t="s">
        <v>149</v>
      </c>
      <c r="M2312" s="54">
        <v>1.3888888888888889E-4</v>
      </c>
      <c r="N2312" s="53">
        <v>4</v>
      </c>
      <c r="O2312" s="53" t="s">
        <v>162</v>
      </c>
      <c r="P2312" s="54">
        <v>6.7245370370370367E-3</v>
      </c>
      <c r="Q2312" s="53">
        <v>1.8</v>
      </c>
      <c r="R2312" s="53" t="s">
        <v>147</v>
      </c>
      <c r="S2312" s="53">
        <v>0.6</v>
      </c>
      <c r="T2312" s="53">
        <v>74.900000000000006</v>
      </c>
      <c r="U2312" s="53">
        <v>0</v>
      </c>
      <c r="V2312" s="53">
        <v>86</v>
      </c>
      <c r="W2312" s="53">
        <v>0</v>
      </c>
      <c r="X2312" s="53">
        <v>0.64100000000000001</v>
      </c>
      <c r="Y2312" s="53">
        <v>17.34</v>
      </c>
      <c r="Z2312" s="11">
        <f t="shared" ref="Z2312:Z2375" si="6252">H2312*3.6/(60)*10*10^3</f>
        <v>-0.60000000000000009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0.26928772052979433</v>
      </c>
      <c r="AC2312" s="63" t="s">
        <v>204</v>
      </c>
    </row>
    <row r="2313" spans="1:46">
      <c r="A2313" s="11">
        <v>2313</v>
      </c>
      <c r="B2313" s="57">
        <v>44943</v>
      </c>
      <c r="C2313" s="54">
        <v>1.3888888888888888E-2</v>
      </c>
      <c r="D2313" s="53">
        <v>5</v>
      </c>
      <c r="E2313" s="53">
        <v>12.8</v>
      </c>
      <c r="F2313" s="53">
        <v>0</v>
      </c>
      <c r="G2313" s="53">
        <v>5.6</v>
      </c>
      <c r="H2313" s="53">
        <v>0</v>
      </c>
      <c r="I2313" s="53">
        <v>2.8</v>
      </c>
      <c r="J2313" s="53" t="s">
        <v>149</v>
      </c>
      <c r="K2313" s="53">
        <v>2.8</v>
      </c>
      <c r="L2313" s="53" t="s">
        <v>149</v>
      </c>
      <c r="M2313" s="54">
        <v>1.3425925925925924E-2</v>
      </c>
      <c r="N2313" s="53">
        <v>5.5</v>
      </c>
      <c r="O2313" s="53" t="s">
        <v>149</v>
      </c>
      <c r="P2313" s="54">
        <v>1.005787037037037E-2</v>
      </c>
      <c r="Q2313" s="53">
        <v>2.2000000000000002</v>
      </c>
      <c r="R2313" s="53" t="s">
        <v>162</v>
      </c>
      <c r="S2313" s="53">
        <v>0.6</v>
      </c>
      <c r="T2313" s="53">
        <v>74.400000000000006</v>
      </c>
      <c r="U2313" s="53">
        <v>0</v>
      </c>
      <c r="V2313" s="53">
        <v>80</v>
      </c>
      <c r="W2313" s="53">
        <v>0</v>
      </c>
      <c r="X2313" s="53">
        <v>0.64100000000000001</v>
      </c>
      <c r="Y2313" s="53">
        <v>17.32</v>
      </c>
      <c r="Z2313" s="11">
        <f t="shared" si="6252"/>
        <v>0</v>
      </c>
      <c r="AA2313" s="11">
        <f t="shared" si="6253"/>
        <v>0</v>
      </c>
      <c r="AB2313" s="53">
        <f t="shared" si="6254"/>
        <v>0.26928772052979433</v>
      </c>
      <c r="AC2313" s="63" t="s">
        <v>204</v>
      </c>
    </row>
    <row r="2314" spans="1:46">
      <c r="A2314" s="11">
        <v>2314</v>
      </c>
      <c r="B2314" s="57">
        <v>44943</v>
      </c>
      <c r="C2314" s="54">
        <v>2.0833333333333332E-2</v>
      </c>
      <c r="D2314" s="53">
        <v>4.9000000000000004</v>
      </c>
      <c r="E2314" s="53">
        <v>12.8</v>
      </c>
      <c r="F2314" s="53">
        <v>0</v>
      </c>
      <c r="G2314" s="53">
        <v>5.4</v>
      </c>
      <c r="H2314" s="53">
        <v>-1E-3</v>
      </c>
      <c r="I2314" s="53">
        <v>2.5</v>
      </c>
      <c r="J2314" s="53" t="s">
        <v>149</v>
      </c>
      <c r="K2314" s="53">
        <v>2.9</v>
      </c>
      <c r="L2314" s="53" t="s">
        <v>149</v>
      </c>
      <c r="M2314" s="54">
        <v>1.5358796296296296E-2</v>
      </c>
      <c r="N2314" s="53">
        <v>4.7</v>
      </c>
      <c r="O2314" s="53" t="s">
        <v>149</v>
      </c>
      <c r="P2314" s="54">
        <v>1.4398148148148148E-2</v>
      </c>
      <c r="Q2314" s="53">
        <v>2.5</v>
      </c>
      <c r="R2314" s="53" t="s">
        <v>149</v>
      </c>
      <c r="S2314" s="53">
        <v>0.7</v>
      </c>
      <c r="T2314" s="53">
        <v>74.599999999999994</v>
      </c>
      <c r="U2314" s="53">
        <v>0</v>
      </c>
      <c r="V2314" s="53">
        <v>99</v>
      </c>
      <c r="W2314" s="53">
        <v>0</v>
      </c>
      <c r="X2314" s="53">
        <v>0.64</v>
      </c>
      <c r="Y2314" s="53">
        <v>17.350000000000001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0.2686934727761916</v>
      </c>
      <c r="AC2314" s="63" t="s">
        <v>204</v>
      </c>
    </row>
    <row r="2315" spans="1:46">
      <c r="A2315" s="11">
        <v>2315</v>
      </c>
      <c r="B2315" s="57">
        <v>44943</v>
      </c>
      <c r="C2315" s="54">
        <v>2.7777777777777776E-2</v>
      </c>
      <c r="D2315" s="53">
        <v>4.8</v>
      </c>
      <c r="E2315" s="53">
        <v>12.8</v>
      </c>
      <c r="F2315" s="53">
        <v>0</v>
      </c>
      <c r="G2315" s="53">
        <v>5.4</v>
      </c>
      <c r="H2315" s="53">
        <v>0</v>
      </c>
      <c r="I2315" s="53">
        <v>3.2</v>
      </c>
      <c r="J2315" s="53" t="s">
        <v>149</v>
      </c>
      <c r="K2315" s="53">
        <v>3.2</v>
      </c>
      <c r="L2315" s="53" t="s">
        <v>149</v>
      </c>
      <c r="M2315" s="54">
        <v>2.7777777777777776E-2</v>
      </c>
      <c r="N2315" s="53">
        <v>5.5</v>
      </c>
      <c r="O2315" s="53" t="s">
        <v>162</v>
      </c>
      <c r="P2315" s="54">
        <v>2.4675925925925924E-2</v>
      </c>
      <c r="Q2315" s="53">
        <v>3</v>
      </c>
      <c r="R2315" s="53" t="s">
        <v>149</v>
      </c>
      <c r="S2315" s="53">
        <v>0.8</v>
      </c>
      <c r="T2315" s="53">
        <v>75.400000000000006</v>
      </c>
      <c r="U2315" s="53">
        <v>0</v>
      </c>
      <c r="V2315" s="53">
        <v>86</v>
      </c>
      <c r="W2315" s="53">
        <v>0</v>
      </c>
      <c r="X2315" s="53">
        <v>0.64</v>
      </c>
      <c r="Y2315" s="53">
        <v>17.36</v>
      </c>
      <c r="Z2315" s="11">
        <f t="shared" si="6252"/>
        <v>0</v>
      </c>
      <c r="AA2315" s="11">
        <f t="shared" si="6253"/>
        <v>0</v>
      </c>
      <c r="AB2315" s="53">
        <f t="shared" si="6254"/>
        <v>0.2686934727761916</v>
      </c>
      <c r="AC2315" s="63" t="s">
        <v>204</v>
      </c>
    </row>
    <row r="2316" spans="1:46">
      <c r="A2316" s="11">
        <v>2316</v>
      </c>
      <c r="B2316" s="57">
        <v>44943</v>
      </c>
      <c r="C2316" s="54">
        <v>3.4722222222222224E-2</v>
      </c>
      <c r="D2316" s="53">
        <v>4.8</v>
      </c>
      <c r="E2316" s="53">
        <v>12.7</v>
      </c>
      <c r="F2316" s="53">
        <v>0</v>
      </c>
      <c r="G2316" s="53">
        <v>5.4</v>
      </c>
      <c r="H2316" s="53">
        <v>0</v>
      </c>
      <c r="I2316" s="53">
        <v>3.6</v>
      </c>
      <c r="J2316" s="53" t="s">
        <v>149</v>
      </c>
      <c r="K2316" s="53">
        <v>3.8</v>
      </c>
      <c r="L2316" s="53" t="s">
        <v>149</v>
      </c>
      <c r="M2316" s="54">
        <v>3.1539351851851853E-2</v>
      </c>
      <c r="N2316" s="53">
        <v>6.7</v>
      </c>
      <c r="O2316" s="53" t="s">
        <v>162</v>
      </c>
      <c r="P2316" s="54">
        <v>3.037037037037037E-2</v>
      </c>
      <c r="Q2316" s="53">
        <v>3.9</v>
      </c>
      <c r="R2316" s="53" t="s">
        <v>149</v>
      </c>
      <c r="S2316" s="53">
        <v>0.8</v>
      </c>
      <c r="T2316" s="53">
        <v>75.599999999999994</v>
      </c>
      <c r="U2316" s="53">
        <v>0</v>
      </c>
      <c r="V2316" s="53">
        <v>75</v>
      </c>
      <c r="W2316" s="53">
        <v>0</v>
      </c>
      <c r="X2316" s="53">
        <v>0.64</v>
      </c>
      <c r="Y2316" s="53">
        <v>17.36</v>
      </c>
      <c r="Z2316" s="11">
        <f t="shared" si="6252"/>
        <v>0</v>
      </c>
      <c r="AA2316" s="11">
        <f t="shared" si="6253"/>
        <v>0</v>
      </c>
      <c r="AB2316" s="53">
        <f t="shared" si="6254"/>
        <v>0.2686934727761916</v>
      </c>
      <c r="AC2316" s="63" t="s">
        <v>204</v>
      </c>
    </row>
    <row r="2317" spans="1:46">
      <c r="A2317" s="11">
        <v>2317</v>
      </c>
      <c r="B2317" s="57">
        <v>44943</v>
      </c>
      <c r="C2317" s="54">
        <v>4.1666666666666664E-2</v>
      </c>
      <c r="D2317" s="53">
        <v>4.7</v>
      </c>
      <c r="E2317" s="53">
        <v>12.7</v>
      </c>
      <c r="F2317" s="53">
        <v>0</v>
      </c>
      <c r="G2317" s="53">
        <v>5.3</v>
      </c>
      <c r="H2317" s="53">
        <v>-1E-3</v>
      </c>
      <c r="I2317" s="53">
        <v>2.5</v>
      </c>
      <c r="J2317" s="53" t="s">
        <v>149</v>
      </c>
      <c r="K2317" s="53">
        <v>3.6</v>
      </c>
      <c r="L2317" s="53" t="s">
        <v>149</v>
      </c>
      <c r="M2317" s="54">
        <v>3.4745370370370371E-2</v>
      </c>
      <c r="N2317" s="53">
        <v>4.3</v>
      </c>
      <c r="O2317" s="53" t="s">
        <v>162</v>
      </c>
      <c r="P2317" s="54">
        <v>3.5439814814814813E-2</v>
      </c>
      <c r="Q2317" s="53">
        <v>2.2999999999999998</v>
      </c>
      <c r="R2317" s="53" t="s">
        <v>149</v>
      </c>
      <c r="S2317" s="53">
        <v>0.6</v>
      </c>
      <c r="T2317" s="53">
        <v>76.2</v>
      </c>
      <c r="U2317" s="53">
        <v>0</v>
      </c>
      <c r="V2317" s="53">
        <v>82</v>
      </c>
      <c r="W2317" s="53">
        <v>0</v>
      </c>
      <c r="X2317" s="53">
        <v>0.64</v>
      </c>
      <c r="Y2317" s="53">
        <v>17.38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0.2686934727761916</v>
      </c>
      <c r="AC2317" s="63" t="s">
        <v>204</v>
      </c>
      <c r="AE2317" s="11">
        <f t="shared" ref="AE2317" si="6255">SUM(F2317:F2322)</f>
        <v>0</v>
      </c>
      <c r="AF2317" s="11">
        <f t="shared" ref="AF2317" si="6256">AVERAGE(AB2317:AB2322)</f>
        <v>0.2681987865157987</v>
      </c>
      <c r="AG2317" s="11">
        <f t="shared" ref="AG2317" si="6257">AVERAGE(G2317:G2322)</f>
        <v>5.2666666666666666</v>
      </c>
      <c r="AH2317" s="11" t="e">
        <f t="shared" ref="AH2317" si="6258">AVERAGE(AC2317:AC2322)</f>
        <v>#DIV/0!</v>
      </c>
      <c r="AI2317" s="11">
        <f t="shared" ref="AI2317" si="6259">AVERAGE(T2317:T2322)</f>
        <v>75.149999999999991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501</v>
      </c>
      <c r="AM2317" s="17">
        <f t="shared" ref="AM2317" si="6263">AVERAGE(W2317:W2322)</f>
        <v>0</v>
      </c>
      <c r="AN2317" s="11">
        <f t="shared" ref="AN2317" si="6264">AVERAGE(I2317:I2322)</f>
        <v>2.3166666666666669</v>
      </c>
      <c r="AO2317" s="11">
        <f t="shared" ref="AO2317" si="6265">MAX(K2317:K2322)</f>
        <v>3.6</v>
      </c>
      <c r="AP2317" s="13" t="str">
        <f t="shared" ref="AP2317" ca="1" si="6266">INDIRECT(ADDRESS(MATCH(AO2317,K2317:K2322,0)+A2317-1,12))</f>
        <v>NNE</v>
      </c>
      <c r="AQ2317" s="13">
        <f t="shared" ref="AQ2317" ca="1" si="6267">INDIRECT(ADDRESS(MATCH(AO2317,K2317:K2322,0)+A2317-1,13))</f>
        <v>3.4745370370370371E-2</v>
      </c>
      <c r="AR2317" s="11">
        <f t="shared" ref="AR2317" si="6268">MAX(N2317:N2322)</f>
        <v>4.8</v>
      </c>
      <c r="AS2317" s="13" t="str">
        <f t="shared" ref="AS2317" ca="1" si="6269">INDIRECT(ADDRESS(MATCH(AR2317,N2317:N2322,0)+A2317-1,15))</f>
        <v>NNE</v>
      </c>
      <c r="AT2317" s="13">
        <f t="shared" ref="AT2317" ca="1" si="6270">INDIRECT(ADDRESS(MATCH(AR2317,N2317:N2322,0)+A2317-1,16))</f>
        <v>6.4131944444444436E-2</v>
      </c>
    </row>
    <row r="2318" spans="1:46">
      <c r="A2318" s="11">
        <v>2318</v>
      </c>
      <c r="B2318" s="57">
        <v>44943</v>
      </c>
      <c r="C2318" s="54">
        <v>4.8611111111111112E-2</v>
      </c>
      <c r="D2318" s="53">
        <v>4.7</v>
      </c>
      <c r="E2318" s="53">
        <v>12.8</v>
      </c>
      <c r="F2318" s="53">
        <v>0</v>
      </c>
      <c r="G2318" s="53">
        <v>5.4</v>
      </c>
      <c r="H2318" s="53">
        <v>-1E-3</v>
      </c>
      <c r="I2318" s="53">
        <v>2.2000000000000002</v>
      </c>
      <c r="J2318" s="53" t="s">
        <v>149</v>
      </c>
      <c r="K2318" s="53">
        <v>2.5</v>
      </c>
      <c r="L2318" s="53" t="s">
        <v>149</v>
      </c>
      <c r="M2318" s="54">
        <v>4.1678240740740745E-2</v>
      </c>
      <c r="N2318" s="53">
        <v>4.5999999999999996</v>
      </c>
      <c r="O2318" s="53" t="s">
        <v>162</v>
      </c>
      <c r="P2318" s="54">
        <v>4.8101851851851847E-2</v>
      </c>
      <c r="Q2318" s="53">
        <v>2.1</v>
      </c>
      <c r="R2318" s="53" t="s">
        <v>149</v>
      </c>
      <c r="S2318" s="53">
        <v>0.6</v>
      </c>
      <c r="T2318" s="53">
        <v>75.8</v>
      </c>
      <c r="U2318" s="53">
        <v>0</v>
      </c>
      <c r="V2318" s="53">
        <v>94</v>
      </c>
      <c r="W2318" s="53">
        <v>0</v>
      </c>
      <c r="X2318" s="53">
        <v>0.63900000000000001</v>
      </c>
      <c r="Y2318" s="53">
        <v>17.38</v>
      </c>
      <c r="Z2318" s="11">
        <f t="shared" si="6252"/>
        <v>-0.60000000000000009</v>
      </c>
      <c r="AA2318" s="11">
        <f t="shared" si="6253"/>
        <v>0</v>
      </c>
      <c r="AB2318" s="53">
        <f t="shared" si="6254"/>
        <v>0.2680998492637201</v>
      </c>
      <c r="AC2318" s="63" t="s">
        <v>204</v>
      </c>
    </row>
    <row r="2319" spans="1:46">
      <c r="A2319" s="11">
        <v>2319</v>
      </c>
      <c r="B2319" s="57">
        <v>44943</v>
      </c>
      <c r="C2319" s="54">
        <v>5.5555555555555552E-2</v>
      </c>
      <c r="D2319" s="53">
        <v>4.5999999999999996</v>
      </c>
      <c r="E2319" s="53">
        <v>12.7</v>
      </c>
      <c r="F2319" s="53">
        <v>0</v>
      </c>
      <c r="G2319" s="53">
        <v>5.2</v>
      </c>
      <c r="H2319" s="53">
        <v>-1E-3</v>
      </c>
      <c r="I2319" s="53">
        <v>1.7</v>
      </c>
      <c r="J2319" s="53" t="s">
        <v>149</v>
      </c>
      <c r="K2319" s="53">
        <v>2.2000000000000002</v>
      </c>
      <c r="L2319" s="53" t="s">
        <v>149</v>
      </c>
      <c r="M2319" s="54">
        <v>4.9166666666666664E-2</v>
      </c>
      <c r="N2319" s="53">
        <v>3.4</v>
      </c>
      <c r="O2319" s="53" t="s">
        <v>162</v>
      </c>
      <c r="P2319" s="54">
        <v>5.167824074074074E-2</v>
      </c>
      <c r="Q2319" s="53">
        <v>1.4</v>
      </c>
      <c r="R2319" s="53" t="s">
        <v>149</v>
      </c>
      <c r="S2319" s="53">
        <v>0.7</v>
      </c>
      <c r="T2319" s="53">
        <v>75.5</v>
      </c>
      <c r="U2319" s="53">
        <v>0</v>
      </c>
      <c r="V2319" s="53">
        <v>81</v>
      </c>
      <c r="W2319" s="53">
        <v>0</v>
      </c>
      <c r="X2319" s="53">
        <v>0.63900000000000001</v>
      </c>
      <c r="Y2319" s="53">
        <v>17.37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0.2680998492637201</v>
      </c>
      <c r="AC2319" s="63" t="s">
        <v>204</v>
      </c>
    </row>
    <row r="2320" spans="1:46">
      <c r="A2320" s="11">
        <v>2320</v>
      </c>
      <c r="B2320" s="57">
        <v>44943</v>
      </c>
      <c r="C2320" s="54">
        <v>6.25E-2</v>
      </c>
      <c r="D2320" s="53">
        <v>4.5</v>
      </c>
      <c r="E2320" s="53">
        <v>12.7</v>
      </c>
      <c r="F2320" s="53">
        <v>0</v>
      </c>
      <c r="G2320" s="53">
        <v>5.3</v>
      </c>
      <c r="H2320" s="53">
        <v>0</v>
      </c>
      <c r="I2320" s="53">
        <v>2.7</v>
      </c>
      <c r="J2320" s="53" t="s">
        <v>149</v>
      </c>
      <c r="K2320" s="53">
        <v>2.7</v>
      </c>
      <c r="L2320" s="53" t="s">
        <v>149</v>
      </c>
      <c r="M2320" s="54">
        <v>6.25E-2</v>
      </c>
      <c r="N2320" s="53">
        <v>4.4000000000000004</v>
      </c>
      <c r="O2320" s="53" t="s">
        <v>149</v>
      </c>
      <c r="P2320" s="54">
        <v>5.8576388888888886E-2</v>
      </c>
      <c r="Q2320" s="53">
        <v>2.7</v>
      </c>
      <c r="R2320" s="53" t="s">
        <v>162</v>
      </c>
      <c r="S2320" s="53">
        <v>0.6</v>
      </c>
      <c r="T2320" s="53">
        <v>74.3</v>
      </c>
      <c r="U2320" s="53">
        <v>0</v>
      </c>
      <c r="V2320" s="53">
        <v>83</v>
      </c>
      <c r="W2320" s="53">
        <v>0</v>
      </c>
      <c r="X2320" s="53">
        <v>0.63900000000000001</v>
      </c>
      <c r="Y2320" s="53">
        <v>17.36</v>
      </c>
      <c r="Z2320" s="11">
        <f t="shared" si="6252"/>
        <v>0</v>
      </c>
      <c r="AA2320" s="11">
        <f t="shared" si="6253"/>
        <v>0</v>
      </c>
      <c r="AB2320" s="53">
        <f t="shared" si="6254"/>
        <v>0.2680998492637201</v>
      </c>
      <c r="AC2320" s="63" t="s">
        <v>204</v>
      </c>
    </row>
    <row r="2321" spans="1:46">
      <c r="A2321" s="11">
        <v>2321</v>
      </c>
      <c r="B2321" s="57">
        <v>44943</v>
      </c>
      <c r="C2321" s="54">
        <v>6.9444444444444434E-2</v>
      </c>
      <c r="D2321" s="53">
        <v>4.4000000000000004</v>
      </c>
      <c r="E2321" s="53">
        <v>12.7</v>
      </c>
      <c r="F2321" s="53">
        <v>0</v>
      </c>
      <c r="G2321" s="53">
        <v>5.3</v>
      </c>
      <c r="H2321" s="53">
        <v>-1E-3</v>
      </c>
      <c r="I2321" s="53">
        <v>2.6</v>
      </c>
      <c r="J2321" s="53" t="s">
        <v>149</v>
      </c>
      <c r="K2321" s="53">
        <v>2.9</v>
      </c>
      <c r="L2321" s="53" t="s">
        <v>149</v>
      </c>
      <c r="M2321" s="54">
        <v>6.458333333333334E-2</v>
      </c>
      <c r="N2321" s="53">
        <v>4.8</v>
      </c>
      <c r="O2321" s="53" t="s">
        <v>149</v>
      </c>
      <c r="P2321" s="54">
        <v>6.4131944444444436E-2</v>
      </c>
      <c r="Q2321" s="53">
        <v>2.8</v>
      </c>
      <c r="R2321" s="53" t="s">
        <v>149</v>
      </c>
      <c r="S2321" s="53">
        <v>0.7</v>
      </c>
      <c r="T2321" s="53">
        <v>74.099999999999994</v>
      </c>
      <c r="U2321" s="53">
        <v>0</v>
      </c>
      <c r="V2321" s="53">
        <v>81</v>
      </c>
      <c r="W2321" s="53">
        <v>0</v>
      </c>
      <c r="X2321" s="53">
        <v>0.63900000000000001</v>
      </c>
      <c r="Y2321" s="53">
        <v>17.420000000000002</v>
      </c>
      <c r="Z2321" s="11">
        <f t="shared" si="6252"/>
        <v>-0.60000000000000009</v>
      </c>
      <c r="AA2321" s="11">
        <f t="shared" si="6253"/>
        <v>0</v>
      </c>
      <c r="AB2321" s="53">
        <f t="shared" si="6254"/>
        <v>0.2680998492637201</v>
      </c>
      <c r="AC2321" s="63" t="s">
        <v>204</v>
      </c>
    </row>
    <row r="2322" spans="1:46">
      <c r="A2322" s="11">
        <v>2322</v>
      </c>
      <c r="B2322" s="57">
        <v>44943</v>
      </c>
      <c r="C2322" s="54">
        <v>7.6388888888888895E-2</v>
      </c>
      <c r="D2322" s="53">
        <v>4.4000000000000004</v>
      </c>
      <c r="E2322" s="53">
        <v>12.7</v>
      </c>
      <c r="F2322" s="53">
        <v>0</v>
      </c>
      <c r="G2322" s="53">
        <v>5.0999999999999996</v>
      </c>
      <c r="H2322" s="53">
        <v>-1E-3</v>
      </c>
      <c r="I2322" s="53">
        <v>2.2000000000000002</v>
      </c>
      <c r="J2322" s="53" t="s">
        <v>149</v>
      </c>
      <c r="K2322" s="53">
        <v>2.6</v>
      </c>
      <c r="L2322" s="53" t="s">
        <v>149</v>
      </c>
      <c r="M2322" s="54">
        <v>6.9479166666666661E-2</v>
      </c>
      <c r="N2322" s="53">
        <v>4.3</v>
      </c>
      <c r="O2322" s="53" t="s">
        <v>149</v>
      </c>
      <c r="P2322" s="54">
        <v>7.4375000000000011E-2</v>
      </c>
      <c r="Q2322" s="53">
        <v>1.9</v>
      </c>
      <c r="R2322" s="53" t="s">
        <v>149</v>
      </c>
      <c r="S2322" s="53">
        <v>0.6</v>
      </c>
      <c r="T2322" s="53">
        <v>75</v>
      </c>
      <c r="U2322" s="53">
        <v>0</v>
      </c>
      <c r="V2322" s="53">
        <v>80</v>
      </c>
      <c r="W2322" s="53">
        <v>0</v>
      </c>
      <c r="X2322" s="53">
        <v>0.63900000000000001</v>
      </c>
      <c r="Y2322" s="53">
        <v>17.38</v>
      </c>
      <c r="Z2322" s="11">
        <f t="shared" si="6252"/>
        <v>-0.60000000000000009</v>
      </c>
      <c r="AA2322" s="11">
        <f t="shared" si="6253"/>
        <v>0</v>
      </c>
      <c r="AB2322" s="53">
        <f t="shared" si="6254"/>
        <v>0.2680998492637201</v>
      </c>
      <c r="AC2322" s="63" t="s">
        <v>204</v>
      </c>
    </row>
    <row r="2323" spans="1:46">
      <c r="A2323" s="11">
        <v>2323</v>
      </c>
      <c r="B2323" s="57">
        <v>44943</v>
      </c>
      <c r="C2323" s="54">
        <v>8.3333333333333329E-2</v>
      </c>
      <c r="D2323" s="53">
        <v>4.3</v>
      </c>
      <c r="E2323" s="53">
        <v>12.7</v>
      </c>
      <c r="F2323" s="53">
        <v>0</v>
      </c>
      <c r="G2323" s="53">
        <v>5.2</v>
      </c>
      <c r="H2323" s="53">
        <v>-1E-3</v>
      </c>
      <c r="I2323" s="53">
        <v>2.4</v>
      </c>
      <c r="J2323" s="53" t="s">
        <v>149</v>
      </c>
      <c r="K2323" s="53">
        <v>2.4</v>
      </c>
      <c r="L2323" s="53" t="s">
        <v>149</v>
      </c>
      <c r="M2323" s="54">
        <v>8.3333333333333329E-2</v>
      </c>
      <c r="N2323" s="53">
        <v>4</v>
      </c>
      <c r="O2323" s="53" t="s">
        <v>149</v>
      </c>
      <c r="P2323" s="54">
        <v>8.2604166666666659E-2</v>
      </c>
      <c r="Q2323" s="53">
        <v>2.5</v>
      </c>
      <c r="R2323" s="53" t="s">
        <v>149</v>
      </c>
      <c r="S2323" s="53">
        <v>0.5</v>
      </c>
      <c r="T2323" s="53">
        <v>75.2</v>
      </c>
      <c r="U2323" s="53">
        <v>0</v>
      </c>
      <c r="V2323" s="53">
        <v>82</v>
      </c>
      <c r="W2323" s="53">
        <v>0</v>
      </c>
      <c r="X2323" s="53">
        <v>0.63800000000000001</v>
      </c>
      <c r="Y2323" s="53">
        <v>17.41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0.26750685304198596</v>
      </c>
      <c r="AC2323" s="63" t="s">
        <v>204</v>
      </c>
      <c r="AE2323" s="11">
        <f t="shared" ref="AE2323" si="6271">SUM(F2323:F2328)</f>
        <v>0</v>
      </c>
      <c r="AF2323" s="11">
        <f t="shared" ref="AF2323" si="6272">AVERAGE(AB2323:AB2328)</f>
        <v>0.26740812539967612</v>
      </c>
      <c r="AG2323" s="11">
        <f t="shared" ref="AG2323" si="6273">AVERAGE(G2323:G2328)</f>
        <v>5.0333333333333332</v>
      </c>
      <c r="AH2323" s="11" t="e">
        <f t="shared" ref="AH2323" si="6274">AVERAGE(AC2323:AC2328)</f>
        <v>#DIV/0!</v>
      </c>
      <c r="AI2323" s="11">
        <f t="shared" ref="AI2323" si="6275">AVERAGE(T2323:T2328)</f>
        <v>75.233333333333334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496</v>
      </c>
      <c r="AM2323" s="17">
        <f t="shared" ref="AM2323" si="6279">AVERAGE(W2323:W2328)</f>
        <v>0</v>
      </c>
      <c r="AN2323" s="11">
        <f t="shared" ref="AN2323" si="6280">AVERAGE(I2323:I2328)</f>
        <v>1.6333333333333335</v>
      </c>
      <c r="AO2323" s="11">
        <f t="shared" ref="AO2323" si="6281">MAX(K2323:K2328)</f>
        <v>2.7</v>
      </c>
      <c r="AP2323" s="13" t="str">
        <f t="shared" ref="AP2323" ca="1" si="6282">INDIRECT(ADDRESS(MATCH(AO2323,K2323:K2328,0)+A2323-1,12))</f>
        <v>NNE</v>
      </c>
      <c r="AQ2323" s="13">
        <f t="shared" ref="AQ2323" ca="1" si="6283">INDIRECT(ADDRESS(MATCH(AO2323,K2323:K2328,0)+A2323-1,13))</f>
        <v>8.9409722222222224E-2</v>
      </c>
      <c r="AR2323" s="11">
        <f t="shared" ref="AR2323" si="6284">MAX(N2323:N2328)</f>
        <v>4.4000000000000004</v>
      </c>
      <c r="AS2323" s="13" t="str">
        <f t="shared" ref="AS2323" ca="1" si="6285">INDIRECT(ADDRESS(MATCH(AR2323,N2323:N2328,0)+A2323-1,15))</f>
        <v>NNE</v>
      </c>
      <c r="AT2323" s="13">
        <f t="shared" ref="AT2323" ca="1" si="6286">INDIRECT(ADDRESS(MATCH(AR2323,N2323:N2328,0)+A2323-1,16))</f>
        <v>8.487268518518519E-2</v>
      </c>
    </row>
    <row r="2324" spans="1:46">
      <c r="A2324" s="11">
        <v>2324</v>
      </c>
      <c r="B2324" s="57">
        <v>44943</v>
      </c>
      <c r="C2324" s="54">
        <v>9.0277777777777776E-2</v>
      </c>
      <c r="D2324" s="53">
        <v>4.3</v>
      </c>
      <c r="E2324" s="53">
        <v>12.7</v>
      </c>
      <c r="F2324" s="53">
        <v>0</v>
      </c>
      <c r="G2324" s="53">
        <v>5</v>
      </c>
      <c r="H2324" s="53">
        <v>-1E-3</v>
      </c>
      <c r="I2324" s="53">
        <v>2.6</v>
      </c>
      <c r="J2324" s="53" t="s">
        <v>149</v>
      </c>
      <c r="K2324" s="53">
        <v>2.7</v>
      </c>
      <c r="L2324" s="53" t="s">
        <v>149</v>
      </c>
      <c r="M2324" s="54">
        <v>8.9409722222222224E-2</v>
      </c>
      <c r="N2324" s="53">
        <v>4.4000000000000004</v>
      </c>
      <c r="O2324" s="53" t="s">
        <v>149</v>
      </c>
      <c r="P2324" s="54">
        <v>8.487268518518519E-2</v>
      </c>
      <c r="Q2324" s="53">
        <v>2.1</v>
      </c>
      <c r="R2324" s="53" t="s">
        <v>162</v>
      </c>
      <c r="S2324" s="53">
        <v>0.6</v>
      </c>
      <c r="T2324" s="53">
        <v>75.400000000000006</v>
      </c>
      <c r="U2324" s="53">
        <v>0</v>
      </c>
      <c r="V2324" s="53">
        <v>78</v>
      </c>
      <c r="W2324" s="53">
        <v>0</v>
      </c>
      <c r="X2324" s="53">
        <v>0.63800000000000001</v>
      </c>
      <c r="Y2324" s="53">
        <v>17.440000000000001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0.26750685304198596</v>
      </c>
      <c r="AC2324" s="63" t="s">
        <v>204</v>
      </c>
    </row>
    <row r="2325" spans="1:46">
      <c r="A2325" s="11">
        <v>2325</v>
      </c>
      <c r="B2325" s="57">
        <v>44943</v>
      </c>
      <c r="C2325" s="54">
        <v>9.7222222222222224E-2</v>
      </c>
      <c r="D2325" s="53">
        <v>4.2</v>
      </c>
      <c r="E2325" s="53">
        <v>12.7</v>
      </c>
      <c r="F2325" s="53">
        <v>0</v>
      </c>
      <c r="G2325" s="53">
        <v>5.2</v>
      </c>
      <c r="H2325" s="53">
        <v>-1E-3</v>
      </c>
      <c r="I2325" s="53">
        <v>1.8</v>
      </c>
      <c r="J2325" s="53" t="s">
        <v>149</v>
      </c>
      <c r="K2325" s="53">
        <v>2.6</v>
      </c>
      <c r="L2325" s="53" t="s">
        <v>149</v>
      </c>
      <c r="M2325" s="54">
        <v>9.0347222222222232E-2</v>
      </c>
      <c r="N2325" s="53">
        <v>3.6</v>
      </c>
      <c r="O2325" s="53" t="s">
        <v>149</v>
      </c>
      <c r="P2325" s="54">
        <v>9.5891203703703701E-2</v>
      </c>
      <c r="Q2325" s="53">
        <v>1.3</v>
      </c>
      <c r="R2325" s="53" t="s">
        <v>147</v>
      </c>
      <c r="S2325" s="53">
        <v>0.6</v>
      </c>
      <c r="T2325" s="53">
        <v>74.400000000000006</v>
      </c>
      <c r="U2325" s="53">
        <v>0</v>
      </c>
      <c r="V2325" s="53">
        <v>87</v>
      </c>
      <c r="W2325" s="53">
        <v>0</v>
      </c>
      <c r="X2325" s="53">
        <v>0.63800000000000001</v>
      </c>
      <c r="Y2325" s="53">
        <v>17.440000000000001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0.26750685304198596</v>
      </c>
      <c r="AC2325" s="63" t="s">
        <v>204</v>
      </c>
    </row>
    <row r="2326" spans="1:46">
      <c r="A2326" s="11">
        <v>2326</v>
      </c>
      <c r="B2326" s="57">
        <v>44943</v>
      </c>
      <c r="C2326" s="54">
        <v>0.10416666666666667</v>
      </c>
      <c r="D2326" s="53">
        <v>4.0999999999999996</v>
      </c>
      <c r="E2326" s="53">
        <v>12.7</v>
      </c>
      <c r="F2326" s="53">
        <v>0</v>
      </c>
      <c r="G2326" s="53">
        <v>5.0999999999999996</v>
      </c>
      <c r="H2326" s="53">
        <v>-1E-3</v>
      </c>
      <c r="I2326" s="53">
        <v>1.2</v>
      </c>
      <c r="J2326" s="53" t="s">
        <v>147</v>
      </c>
      <c r="K2326" s="53">
        <v>1.9</v>
      </c>
      <c r="L2326" s="53" t="s">
        <v>149</v>
      </c>
      <c r="M2326" s="54">
        <v>9.825231481481482E-2</v>
      </c>
      <c r="N2326" s="53">
        <v>3.2</v>
      </c>
      <c r="O2326" s="53" t="s">
        <v>149</v>
      </c>
      <c r="P2326" s="54">
        <v>9.8148148148148151E-2</v>
      </c>
      <c r="Q2326" s="53">
        <v>0.8</v>
      </c>
      <c r="R2326" s="53" t="s">
        <v>149</v>
      </c>
      <c r="S2326" s="53">
        <v>0.5</v>
      </c>
      <c r="T2326" s="53">
        <v>74.599999999999994</v>
      </c>
      <c r="U2326" s="53">
        <v>0</v>
      </c>
      <c r="V2326" s="53">
        <v>93</v>
      </c>
      <c r="W2326" s="53">
        <v>0</v>
      </c>
      <c r="X2326" s="53">
        <v>0.63800000000000001</v>
      </c>
      <c r="Y2326" s="53">
        <v>17.45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0.26750685304198596</v>
      </c>
      <c r="AC2326" s="63" t="s">
        <v>204</v>
      </c>
    </row>
    <row r="2327" spans="1:46">
      <c r="A2327" s="11">
        <v>2327</v>
      </c>
      <c r="B2327" s="57">
        <v>44943</v>
      </c>
      <c r="C2327" s="54">
        <v>0.1111111111111111</v>
      </c>
      <c r="D2327" s="53">
        <v>4</v>
      </c>
      <c r="E2327" s="53">
        <v>12.7</v>
      </c>
      <c r="F2327" s="53">
        <v>0</v>
      </c>
      <c r="G2327" s="53">
        <v>4.9000000000000004</v>
      </c>
      <c r="H2327" s="53">
        <v>-1E-3</v>
      </c>
      <c r="I2327" s="53">
        <v>1.3</v>
      </c>
      <c r="J2327" s="53" t="s">
        <v>147</v>
      </c>
      <c r="K2327" s="53">
        <v>1.3</v>
      </c>
      <c r="L2327" s="53" t="s">
        <v>147</v>
      </c>
      <c r="M2327" s="54">
        <v>0.1111111111111111</v>
      </c>
      <c r="N2327" s="53">
        <v>2.7</v>
      </c>
      <c r="O2327" s="53" t="s">
        <v>162</v>
      </c>
      <c r="P2327" s="54">
        <v>0.1053587962962963</v>
      </c>
      <c r="Q2327" s="53">
        <v>1.2</v>
      </c>
      <c r="R2327" s="53" t="s">
        <v>162</v>
      </c>
      <c r="S2327" s="53">
        <v>0.5</v>
      </c>
      <c r="T2327" s="53">
        <v>75.599999999999994</v>
      </c>
      <c r="U2327" s="53">
        <v>0</v>
      </c>
      <c r="V2327" s="53">
        <v>78</v>
      </c>
      <c r="W2327" s="53">
        <v>0</v>
      </c>
      <c r="X2327" s="53">
        <v>0.63800000000000001</v>
      </c>
      <c r="Y2327" s="53">
        <v>17.489999999999998</v>
      </c>
      <c r="Z2327" s="11">
        <f t="shared" si="6252"/>
        <v>-0.60000000000000009</v>
      </c>
      <c r="AA2327" s="11">
        <f t="shared" si="6253"/>
        <v>0</v>
      </c>
      <c r="AB2327" s="53">
        <f t="shared" si="6254"/>
        <v>0.26750685304198596</v>
      </c>
      <c r="AC2327" s="63" t="s">
        <v>204</v>
      </c>
    </row>
    <row r="2328" spans="1:46">
      <c r="A2328" s="11">
        <v>2328</v>
      </c>
      <c r="B2328" s="57">
        <v>44943</v>
      </c>
      <c r="C2328" s="54">
        <v>0.11805555555555557</v>
      </c>
      <c r="D2328" s="53">
        <v>3.9</v>
      </c>
      <c r="E2328" s="53">
        <v>12.7</v>
      </c>
      <c r="F2328" s="53">
        <v>0</v>
      </c>
      <c r="G2328" s="53">
        <v>4.8</v>
      </c>
      <c r="H2328" s="53">
        <v>-1E-3</v>
      </c>
      <c r="I2328" s="53">
        <v>0.5</v>
      </c>
      <c r="J2328" s="53" t="s">
        <v>147</v>
      </c>
      <c r="K2328" s="53">
        <v>1.3</v>
      </c>
      <c r="L2328" s="53" t="s">
        <v>149</v>
      </c>
      <c r="M2328" s="54">
        <v>0.11133101851851852</v>
      </c>
      <c r="N2328" s="53">
        <v>1.8</v>
      </c>
      <c r="O2328" s="53" t="s">
        <v>149</v>
      </c>
      <c r="P2328" s="54">
        <v>0.1178125</v>
      </c>
      <c r="Q2328" s="53">
        <v>1.1000000000000001</v>
      </c>
      <c r="R2328" s="53" t="s">
        <v>149</v>
      </c>
      <c r="S2328" s="53">
        <v>0.4</v>
      </c>
      <c r="T2328" s="53">
        <v>76.2</v>
      </c>
      <c r="U2328" s="53">
        <v>0</v>
      </c>
      <c r="V2328" s="53">
        <v>78</v>
      </c>
      <c r="W2328" s="53">
        <v>0</v>
      </c>
      <c r="X2328" s="53">
        <v>0.63700000000000001</v>
      </c>
      <c r="Y2328" s="53">
        <v>17.5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0.26691448718812716</v>
      </c>
      <c r="AC2328" s="63" t="s">
        <v>204</v>
      </c>
    </row>
    <row r="2329" spans="1:46">
      <c r="A2329" s="11">
        <v>2329</v>
      </c>
      <c r="B2329" s="57">
        <v>44943</v>
      </c>
      <c r="C2329" s="54">
        <v>0.125</v>
      </c>
      <c r="D2329" s="53">
        <v>3.7</v>
      </c>
      <c r="E2329" s="53">
        <v>12.7</v>
      </c>
      <c r="F2329" s="53">
        <v>0</v>
      </c>
      <c r="G2329" s="53">
        <v>4.5</v>
      </c>
      <c r="H2329" s="53">
        <v>0</v>
      </c>
      <c r="I2329" s="53">
        <v>1.3</v>
      </c>
      <c r="J2329" s="53" t="s">
        <v>149</v>
      </c>
      <c r="K2329" s="53">
        <v>1.3</v>
      </c>
      <c r="L2329" s="53" t="s">
        <v>149</v>
      </c>
      <c r="M2329" s="54">
        <v>0.12472222222222222</v>
      </c>
      <c r="N2329" s="53">
        <v>3.5</v>
      </c>
      <c r="O2329" s="53" t="s">
        <v>147</v>
      </c>
      <c r="P2329" s="54">
        <v>0.11987268518518518</v>
      </c>
      <c r="Q2329" s="53">
        <v>0.8</v>
      </c>
      <c r="R2329" s="53" t="s">
        <v>147</v>
      </c>
      <c r="S2329" s="53">
        <v>0.4</v>
      </c>
      <c r="T2329" s="53">
        <v>78.2</v>
      </c>
      <c r="U2329" s="53">
        <v>0</v>
      </c>
      <c r="V2329" s="53">
        <v>90</v>
      </c>
      <c r="W2329" s="53">
        <v>0</v>
      </c>
      <c r="X2329" s="53">
        <v>0.63700000000000001</v>
      </c>
      <c r="Y2329" s="53">
        <v>17.47</v>
      </c>
      <c r="Z2329" s="11">
        <f t="shared" si="6252"/>
        <v>0</v>
      </c>
      <c r="AA2329" s="11">
        <f t="shared" si="6253"/>
        <v>0</v>
      </c>
      <c r="AB2329" s="53">
        <f t="shared" si="6254"/>
        <v>0.26691448718812716</v>
      </c>
      <c r="AC2329" s="63" t="s">
        <v>204</v>
      </c>
      <c r="AE2329" s="11">
        <f t="shared" ref="AE2329" si="6287">SUM(F2329:F2334)</f>
        <v>0</v>
      </c>
      <c r="AF2329" s="11">
        <f t="shared" ref="AF2329" si="6288">AVERAGE(AB2329:AB2334)</f>
        <v>0.26681586512439415</v>
      </c>
      <c r="AG2329" s="11">
        <f t="shared" ref="AG2329" si="6289">AVERAGE(G2329:G2334)</f>
        <v>4.8000000000000007</v>
      </c>
      <c r="AH2329" s="11" t="e">
        <f t="shared" ref="AH2329" si="6290">AVERAGE(AC2329:AC2334)</f>
        <v>#DIV/0!</v>
      </c>
      <c r="AI2329" s="11">
        <f t="shared" ref="AI2329" si="6291">AVERAGE(T2329:T2334)</f>
        <v>77.899999999999991</v>
      </c>
      <c r="AJ2329" s="11">
        <f t="shared" ref="AJ2329" si="6292">SUMIF(H2329:H2334,"&gt;0",H2329:H2334)</f>
        <v>1E-3</v>
      </c>
      <c r="AK2329" s="17">
        <f t="shared" ref="AK2329" si="6293">SUM(AA2329:AA2334)/60</f>
        <v>0</v>
      </c>
      <c r="AL2329" s="17">
        <f t="shared" ref="AL2329" si="6294">SUM(V2329:V2334)</f>
        <v>514</v>
      </c>
      <c r="AM2329" s="17">
        <f t="shared" ref="AM2329" si="6295">AVERAGE(W2329:W2334)</f>
        <v>0</v>
      </c>
      <c r="AN2329" s="11">
        <f t="shared" ref="AN2329" si="6296">AVERAGE(I2329:I2334)</f>
        <v>1.8833333333333335</v>
      </c>
      <c r="AO2329" s="11">
        <f t="shared" ref="AO2329" si="6297">MAX(K2329:K2334)</f>
        <v>2.6</v>
      </c>
      <c r="AP2329" s="13" t="str">
        <f t="shared" ref="AP2329" ca="1" si="6298">INDIRECT(ADDRESS(MATCH(AO2329,K2329:K2334,0)+A2329-1,12))</f>
        <v>NNE</v>
      </c>
      <c r="AQ2329" s="13">
        <f t="shared" ref="AQ2329" ca="1" si="6299">INDIRECT(ADDRESS(MATCH(AO2329,K2329:K2334,0)+A2329-1,13))</f>
        <v>0.1388888888888889</v>
      </c>
      <c r="AR2329" s="11">
        <f t="shared" ref="AR2329" si="6300">MAX(N2329:N2334)</f>
        <v>4.2</v>
      </c>
      <c r="AS2329" s="13" t="str">
        <f t="shared" ref="AS2329" ca="1" si="6301">INDIRECT(ADDRESS(MATCH(AR2329,N2329:N2334,0)+A2329-1,15))</f>
        <v>NNE</v>
      </c>
      <c r="AT2329" s="13">
        <f t="shared" ref="AT2329" ca="1" si="6302">INDIRECT(ADDRESS(MATCH(AR2329,N2329:N2334,0)+A2329-1,16))</f>
        <v>0.13606481481481481</v>
      </c>
    </row>
    <row r="2330" spans="1:46">
      <c r="A2330" s="11">
        <v>2330</v>
      </c>
      <c r="B2330" s="57">
        <v>44943</v>
      </c>
      <c r="C2330" s="54">
        <v>0.13194444444444445</v>
      </c>
      <c r="D2330" s="53">
        <v>3.5</v>
      </c>
      <c r="E2330" s="53">
        <v>12.7</v>
      </c>
      <c r="F2330" s="53">
        <v>0</v>
      </c>
      <c r="G2330" s="53">
        <v>4.8</v>
      </c>
      <c r="H2330" s="53">
        <v>0</v>
      </c>
      <c r="I2330" s="53">
        <v>1.5</v>
      </c>
      <c r="J2330" s="53" t="s">
        <v>149</v>
      </c>
      <c r="K2330" s="53">
        <v>1.5</v>
      </c>
      <c r="L2330" s="53" t="s">
        <v>149</v>
      </c>
      <c r="M2330" s="54">
        <v>0.13194444444444445</v>
      </c>
      <c r="N2330" s="53">
        <v>3.2</v>
      </c>
      <c r="O2330" s="53" t="s">
        <v>149</v>
      </c>
      <c r="P2330" s="54">
        <v>0.1293287037037037</v>
      </c>
      <c r="Q2330" s="53">
        <v>1.9</v>
      </c>
      <c r="R2330" s="53" t="s">
        <v>149</v>
      </c>
      <c r="S2330" s="53">
        <v>0.5</v>
      </c>
      <c r="T2330" s="53">
        <v>77.3</v>
      </c>
      <c r="U2330" s="53">
        <v>1</v>
      </c>
      <c r="V2330" s="53">
        <v>96</v>
      </c>
      <c r="W2330" s="53">
        <v>0</v>
      </c>
      <c r="X2330" s="53">
        <v>0.63700000000000001</v>
      </c>
      <c r="Y2330" s="53">
        <v>17.48</v>
      </c>
      <c r="Z2330" s="11">
        <f t="shared" si="6252"/>
        <v>0</v>
      </c>
      <c r="AA2330" s="11">
        <f t="shared" si="6253"/>
        <v>0</v>
      </c>
      <c r="AB2330" s="53">
        <f t="shared" si="6254"/>
        <v>0.26691448718812716</v>
      </c>
      <c r="AC2330" s="63" t="s">
        <v>204</v>
      </c>
    </row>
    <row r="2331" spans="1:46">
      <c r="A2331" s="11">
        <v>2331</v>
      </c>
      <c r="B2331" s="57">
        <v>44943</v>
      </c>
      <c r="C2331" s="54">
        <v>0.1388888888888889</v>
      </c>
      <c r="D2331" s="53">
        <v>3.4</v>
      </c>
      <c r="E2331" s="53">
        <v>12.7</v>
      </c>
      <c r="F2331" s="53">
        <v>0</v>
      </c>
      <c r="G2331" s="53">
        <v>5.0999999999999996</v>
      </c>
      <c r="H2331" s="53">
        <v>1E-3</v>
      </c>
      <c r="I2331" s="53">
        <v>2.6</v>
      </c>
      <c r="J2331" s="53" t="s">
        <v>149</v>
      </c>
      <c r="K2331" s="53">
        <v>2.6</v>
      </c>
      <c r="L2331" s="53" t="s">
        <v>149</v>
      </c>
      <c r="M2331" s="54">
        <v>0.1388888888888889</v>
      </c>
      <c r="N2331" s="53">
        <v>4.2</v>
      </c>
      <c r="O2331" s="53" t="s">
        <v>149</v>
      </c>
      <c r="P2331" s="54">
        <v>0.13606481481481481</v>
      </c>
      <c r="Q2331" s="53">
        <v>2.2000000000000002</v>
      </c>
      <c r="R2331" s="53" t="s">
        <v>147</v>
      </c>
      <c r="S2331" s="53">
        <v>0.6</v>
      </c>
      <c r="T2331" s="53">
        <v>76.900000000000006</v>
      </c>
      <c r="U2331" s="53">
        <v>0</v>
      </c>
      <c r="V2331" s="53">
        <v>91</v>
      </c>
      <c r="W2331" s="53">
        <v>0</v>
      </c>
      <c r="X2331" s="53">
        <v>0.63700000000000001</v>
      </c>
      <c r="Y2331" s="53">
        <v>17.48</v>
      </c>
      <c r="Z2331" s="11">
        <f t="shared" si="6252"/>
        <v>0.60000000000000009</v>
      </c>
      <c r="AA2331" s="11">
        <f t="shared" si="6253"/>
        <v>0</v>
      </c>
      <c r="AB2331" s="53">
        <f t="shared" si="6254"/>
        <v>0.26691448718812716</v>
      </c>
      <c r="AC2331" s="63" t="s">
        <v>204</v>
      </c>
    </row>
    <row r="2332" spans="1:46">
      <c r="A2332" s="11">
        <v>2332</v>
      </c>
      <c r="B2332" s="57">
        <v>44943</v>
      </c>
      <c r="C2332" s="54">
        <v>0.14583333333333334</v>
      </c>
      <c r="D2332" s="53">
        <v>3.4</v>
      </c>
      <c r="E2332" s="53">
        <v>12.7</v>
      </c>
      <c r="F2332" s="53">
        <v>0</v>
      </c>
      <c r="G2332" s="53">
        <v>4.9000000000000004</v>
      </c>
      <c r="H2332" s="53">
        <v>-1E-3</v>
      </c>
      <c r="I2332" s="53">
        <v>1.9</v>
      </c>
      <c r="J2332" s="53" t="s">
        <v>149</v>
      </c>
      <c r="K2332" s="53">
        <v>2.6</v>
      </c>
      <c r="L2332" s="53" t="s">
        <v>149</v>
      </c>
      <c r="M2332" s="54">
        <v>0.13962962962962963</v>
      </c>
      <c r="N2332" s="53">
        <v>3.6</v>
      </c>
      <c r="O2332" s="53" t="s">
        <v>149</v>
      </c>
      <c r="P2332" s="54">
        <v>0.14184027777777777</v>
      </c>
      <c r="Q2332" s="53">
        <v>1.8</v>
      </c>
      <c r="R2332" s="53" t="s">
        <v>147</v>
      </c>
      <c r="S2332" s="53">
        <v>0.6</v>
      </c>
      <c r="T2332" s="53">
        <v>77.7</v>
      </c>
      <c r="U2332" s="53">
        <v>0</v>
      </c>
      <c r="V2332" s="53">
        <v>85</v>
      </c>
      <c r="W2332" s="53">
        <v>0</v>
      </c>
      <c r="X2332" s="53">
        <v>0.63700000000000001</v>
      </c>
      <c r="Y2332" s="53">
        <v>17.489999999999998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0.26691448718812716</v>
      </c>
      <c r="AC2332" s="63" t="s">
        <v>204</v>
      </c>
    </row>
    <row r="2333" spans="1:46">
      <c r="A2333" s="11">
        <v>2333</v>
      </c>
      <c r="B2333" s="57">
        <v>44943</v>
      </c>
      <c r="C2333" s="54">
        <v>0.15277777777777776</v>
      </c>
      <c r="D2333" s="53">
        <v>3.4</v>
      </c>
      <c r="E2333" s="53">
        <v>12.7</v>
      </c>
      <c r="F2333" s="53">
        <v>0</v>
      </c>
      <c r="G2333" s="53">
        <v>4.9000000000000004</v>
      </c>
      <c r="H2333" s="53">
        <v>-1E-3</v>
      </c>
      <c r="I2333" s="53">
        <v>1.6</v>
      </c>
      <c r="J2333" s="53" t="s">
        <v>147</v>
      </c>
      <c r="K2333" s="53">
        <v>1.9</v>
      </c>
      <c r="L2333" s="53" t="s">
        <v>149</v>
      </c>
      <c r="M2333" s="54">
        <v>0.14584490740740741</v>
      </c>
      <c r="N2333" s="53">
        <v>2.9</v>
      </c>
      <c r="O2333" s="53" t="s">
        <v>149</v>
      </c>
      <c r="P2333" s="54">
        <v>0.14700231481481482</v>
      </c>
      <c r="Q2333" s="53">
        <v>1.9</v>
      </c>
      <c r="R2333" s="53" t="s">
        <v>149</v>
      </c>
      <c r="S2333" s="53">
        <v>0.5</v>
      </c>
      <c r="T2333" s="53">
        <v>77.7</v>
      </c>
      <c r="U2333" s="53">
        <v>0</v>
      </c>
      <c r="V2333" s="53">
        <v>79</v>
      </c>
      <c r="W2333" s="53">
        <v>0</v>
      </c>
      <c r="X2333" s="53">
        <v>0.63700000000000001</v>
      </c>
      <c r="Y2333" s="53">
        <v>17.510000000000002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0.26691448718812716</v>
      </c>
      <c r="AC2333" s="63" t="s">
        <v>204</v>
      </c>
    </row>
    <row r="2334" spans="1:46">
      <c r="A2334" s="11">
        <v>2334</v>
      </c>
      <c r="B2334" s="57">
        <v>44943</v>
      </c>
      <c r="C2334" s="54">
        <v>0.15972222222222224</v>
      </c>
      <c r="D2334" s="53">
        <v>3.4</v>
      </c>
      <c r="E2334" s="53">
        <v>12.7</v>
      </c>
      <c r="F2334" s="53">
        <v>0</v>
      </c>
      <c r="G2334" s="53">
        <v>4.5999999999999996</v>
      </c>
      <c r="H2334" s="53">
        <v>0</v>
      </c>
      <c r="I2334" s="53">
        <v>2.4</v>
      </c>
      <c r="J2334" s="53" t="s">
        <v>149</v>
      </c>
      <c r="K2334" s="53">
        <v>2.4</v>
      </c>
      <c r="L2334" s="53" t="s">
        <v>149</v>
      </c>
      <c r="M2334" s="54">
        <v>0.15880787037037036</v>
      </c>
      <c r="N2334" s="53">
        <v>3.7</v>
      </c>
      <c r="O2334" s="53" t="s">
        <v>147</v>
      </c>
      <c r="P2334" s="54">
        <v>0.15431712962962962</v>
      </c>
      <c r="Q2334" s="53">
        <v>2.1</v>
      </c>
      <c r="R2334" s="53" t="s">
        <v>149</v>
      </c>
      <c r="S2334" s="53">
        <v>0.5</v>
      </c>
      <c r="T2334" s="53">
        <v>79.599999999999994</v>
      </c>
      <c r="U2334" s="53">
        <v>0</v>
      </c>
      <c r="V2334" s="53">
        <v>73</v>
      </c>
      <c r="W2334" s="53">
        <v>0</v>
      </c>
      <c r="X2334" s="53">
        <v>0.63600000000000001</v>
      </c>
      <c r="Y2334" s="53">
        <v>17.5</v>
      </c>
      <c r="Z2334" s="11">
        <f t="shared" si="6252"/>
        <v>0</v>
      </c>
      <c r="AA2334" s="11">
        <f t="shared" si="6253"/>
        <v>0</v>
      </c>
      <c r="AB2334" s="53">
        <f t="shared" si="6254"/>
        <v>0.26632275480572931</v>
      </c>
      <c r="AC2334" s="63" t="s">
        <v>204</v>
      </c>
    </row>
    <row r="2335" spans="1:46">
      <c r="A2335" s="11">
        <v>2335</v>
      </c>
      <c r="B2335" s="57">
        <v>44943</v>
      </c>
      <c r="C2335" s="54">
        <v>0.16666666666666666</v>
      </c>
      <c r="D2335" s="53">
        <v>3.4</v>
      </c>
      <c r="E2335" s="53">
        <v>12.7</v>
      </c>
      <c r="F2335" s="53">
        <v>0</v>
      </c>
      <c r="G2335" s="53">
        <v>4.5</v>
      </c>
      <c r="H2335" s="53">
        <v>-1E-3</v>
      </c>
      <c r="I2335" s="53">
        <v>1.5</v>
      </c>
      <c r="J2335" s="53" t="s">
        <v>147</v>
      </c>
      <c r="K2335" s="53">
        <v>2.4</v>
      </c>
      <c r="L2335" s="53" t="s">
        <v>149</v>
      </c>
      <c r="M2335" s="54">
        <v>0.16033564814814816</v>
      </c>
      <c r="N2335" s="53">
        <v>3.4</v>
      </c>
      <c r="O2335" s="53" t="s">
        <v>149</v>
      </c>
      <c r="P2335" s="54">
        <v>0.16021990740740741</v>
      </c>
      <c r="Q2335" s="53">
        <v>1.3</v>
      </c>
      <c r="R2335" s="53" t="s">
        <v>149</v>
      </c>
      <c r="S2335" s="53">
        <v>0.7</v>
      </c>
      <c r="T2335" s="53">
        <v>80.8</v>
      </c>
      <c r="U2335" s="53">
        <v>0</v>
      </c>
      <c r="V2335" s="53">
        <v>85</v>
      </c>
      <c r="W2335" s="53">
        <v>0</v>
      </c>
      <c r="X2335" s="53">
        <v>0.63600000000000001</v>
      </c>
      <c r="Y2335" s="53">
        <v>17.48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0.26632275480572931</v>
      </c>
      <c r="AC2335" s="63" t="s">
        <v>204</v>
      </c>
      <c r="AE2335" s="11">
        <f t="shared" ref="AE2335" si="6303">SUM(F2335:F2340)</f>
        <v>0</v>
      </c>
      <c r="AF2335" s="11">
        <f t="shared" ref="AF2335" si="6304">AVERAGE(AB2335:AB2340)</f>
        <v>0.26602720691473691</v>
      </c>
      <c r="AG2335" s="11">
        <f t="shared" ref="AG2335" si="6305">AVERAGE(G2335:G2340)</f>
        <v>3.5166666666666662</v>
      </c>
      <c r="AH2335" s="11" t="e">
        <f t="shared" ref="AH2335" si="6306">AVERAGE(AC2335:AC2340)</f>
        <v>#DIV/0!</v>
      </c>
      <c r="AI2335" s="11">
        <f t="shared" ref="AI2335" si="6307">AVERAGE(T2335:T2340)</f>
        <v>85.916666666666643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498</v>
      </c>
      <c r="AM2335" s="17">
        <f t="shared" ref="AM2335" si="6311">AVERAGE(W2335:W2340)</f>
        <v>0</v>
      </c>
      <c r="AN2335" s="11">
        <f t="shared" ref="AN2335" si="6312">AVERAGE(I2335:I2340)</f>
        <v>1.1833333333333333</v>
      </c>
      <c r="AO2335" s="11">
        <f t="shared" ref="AO2335" si="6313">MAX(K2335:K2340)</f>
        <v>2.4</v>
      </c>
      <c r="AP2335" s="13" t="str">
        <f t="shared" ref="AP2335" ca="1" si="6314">INDIRECT(ADDRESS(MATCH(AO2335,K2335:K2340,0)+A2335-1,12))</f>
        <v>NNE</v>
      </c>
      <c r="AQ2335" s="13">
        <f t="shared" ref="AQ2335" ca="1" si="6315">INDIRECT(ADDRESS(MATCH(AO2335,K2335:K2340,0)+A2335-1,13))</f>
        <v>0.16033564814814816</v>
      </c>
      <c r="AR2335" s="11">
        <f t="shared" ref="AR2335" si="6316">MAX(N2335:N2340)</f>
        <v>3.4</v>
      </c>
      <c r="AS2335" s="13" t="str">
        <f t="shared" ref="AS2335" ca="1" si="6317">INDIRECT(ADDRESS(MATCH(AR2335,N2335:N2340,0)+A2335-1,15))</f>
        <v>NNE</v>
      </c>
      <c r="AT2335" s="13">
        <f t="shared" ref="AT2335" ca="1" si="6318">INDIRECT(ADDRESS(MATCH(AR2335,N2335:N2340,0)+A2335-1,16))</f>
        <v>0.16021990740740741</v>
      </c>
    </row>
    <row r="2336" spans="1:46">
      <c r="A2336" s="11">
        <v>2336</v>
      </c>
      <c r="B2336" s="57">
        <v>44943</v>
      </c>
      <c r="C2336" s="54">
        <v>0.17361111111111113</v>
      </c>
      <c r="D2336" s="53">
        <v>3.4</v>
      </c>
      <c r="E2336" s="53">
        <v>12.7</v>
      </c>
      <c r="F2336" s="53">
        <v>0</v>
      </c>
      <c r="G2336" s="53">
        <v>3.6</v>
      </c>
      <c r="H2336" s="53">
        <v>-2E-3</v>
      </c>
      <c r="I2336" s="53">
        <v>1</v>
      </c>
      <c r="J2336" s="53" t="s">
        <v>147</v>
      </c>
      <c r="K2336" s="53">
        <v>1.5</v>
      </c>
      <c r="L2336" s="53" t="s">
        <v>147</v>
      </c>
      <c r="M2336" s="54">
        <v>0.16667824074074075</v>
      </c>
      <c r="N2336" s="53">
        <v>2.9</v>
      </c>
      <c r="O2336" s="53" t="s">
        <v>149</v>
      </c>
      <c r="P2336" s="54">
        <v>0.16739583333333333</v>
      </c>
      <c r="Q2336" s="53">
        <v>1.6</v>
      </c>
      <c r="R2336" s="53" t="s">
        <v>149</v>
      </c>
      <c r="S2336" s="53">
        <v>0.6</v>
      </c>
      <c r="T2336" s="53">
        <v>84.1</v>
      </c>
      <c r="U2336" s="53">
        <v>0</v>
      </c>
      <c r="V2336" s="53">
        <v>73</v>
      </c>
      <c r="W2336" s="53">
        <v>0</v>
      </c>
      <c r="X2336" s="53">
        <v>0.63600000000000001</v>
      </c>
      <c r="Y2336" s="53">
        <v>17.5</v>
      </c>
      <c r="Z2336" s="11">
        <f t="shared" si="6252"/>
        <v>-1.2000000000000002</v>
      </c>
      <c r="AA2336" s="11">
        <f t="shared" si="6253"/>
        <v>0</v>
      </c>
      <c r="AB2336" s="53">
        <f t="shared" si="6254"/>
        <v>0.26632275480572931</v>
      </c>
      <c r="AC2336" s="63" t="s">
        <v>204</v>
      </c>
    </row>
    <row r="2337" spans="1:46">
      <c r="A2337" s="11">
        <v>2337</v>
      </c>
      <c r="B2337" s="57">
        <v>44943</v>
      </c>
      <c r="C2337" s="54">
        <v>0.18055555555555555</v>
      </c>
      <c r="D2337" s="53">
        <v>3.3</v>
      </c>
      <c r="E2337" s="53">
        <v>12.7</v>
      </c>
      <c r="F2337" s="53">
        <v>0</v>
      </c>
      <c r="G2337" s="53">
        <v>3.4</v>
      </c>
      <c r="H2337" s="53">
        <v>-1E-3</v>
      </c>
      <c r="I2337" s="53">
        <v>1.1000000000000001</v>
      </c>
      <c r="J2337" s="53" t="s">
        <v>149</v>
      </c>
      <c r="K2337" s="53">
        <v>1.2</v>
      </c>
      <c r="L2337" s="53" t="s">
        <v>149</v>
      </c>
      <c r="M2337" s="54">
        <v>0.17913194444444444</v>
      </c>
      <c r="N2337" s="53">
        <v>1.7</v>
      </c>
      <c r="O2337" s="53" t="s">
        <v>147</v>
      </c>
      <c r="P2337" s="54">
        <v>0.1736226851851852</v>
      </c>
      <c r="Q2337" s="53">
        <v>1.1000000000000001</v>
      </c>
      <c r="R2337" s="53" t="s">
        <v>149</v>
      </c>
      <c r="S2337" s="53">
        <v>0.2</v>
      </c>
      <c r="T2337" s="53">
        <v>86.1</v>
      </c>
      <c r="U2337" s="53">
        <v>0</v>
      </c>
      <c r="V2337" s="53">
        <v>74</v>
      </c>
      <c r="W2337" s="53">
        <v>0</v>
      </c>
      <c r="X2337" s="53">
        <v>0.63600000000000001</v>
      </c>
      <c r="Y2337" s="53">
        <v>17.510000000000002</v>
      </c>
      <c r="Z2337" s="11">
        <f t="shared" si="6252"/>
        <v>-0.60000000000000009</v>
      </c>
      <c r="AA2337" s="11">
        <f t="shared" si="6253"/>
        <v>0</v>
      </c>
      <c r="AB2337" s="53">
        <f t="shared" si="6254"/>
        <v>0.26632275480572931</v>
      </c>
      <c r="AC2337" s="63" t="s">
        <v>204</v>
      </c>
    </row>
    <row r="2338" spans="1:46">
      <c r="A2338" s="11">
        <v>2338</v>
      </c>
      <c r="B2338" s="57">
        <v>44943</v>
      </c>
      <c r="C2338" s="54">
        <v>0.1875</v>
      </c>
      <c r="D2338" s="53">
        <v>3.1</v>
      </c>
      <c r="E2338" s="53">
        <v>12.7</v>
      </c>
      <c r="F2338" s="53">
        <v>0</v>
      </c>
      <c r="G2338" s="53">
        <v>3.2</v>
      </c>
      <c r="H2338" s="53">
        <v>-2E-3</v>
      </c>
      <c r="I2338" s="53">
        <v>0.9</v>
      </c>
      <c r="J2338" s="53" t="s">
        <v>147</v>
      </c>
      <c r="K2338" s="53">
        <v>1.2</v>
      </c>
      <c r="L2338" s="53" t="s">
        <v>149</v>
      </c>
      <c r="M2338" s="54">
        <v>0.18349537037037036</v>
      </c>
      <c r="N2338" s="53">
        <v>2</v>
      </c>
      <c r="O2338" s="53" t="s">
        <v>149</v>
      </c>
      <c r="P2338" s="54">
        <v>0.18234953703703705</v>
      </c>
      <c r="Q2338" s="53">
        <v>1.1000000000000001</v>
      </c>
      <c r="R2338" s="53" t="s">
        <v>147</v>
      </c>
      <c r="S2338" s="53">
        <v>0.4</v>
      </c>
      <c r="T2338" s="53">
        <v>88.8</v>
      </c>
      <c r="U2338" s="53">
        <v>0</v>
      </c>
      <c r="V2338" s="53">
        <v>82</v>
      </c>
      <c r="W2338" s="53">
        <v>0</v>
      </c>
      <c r="X2338" s="53">
        <v>0.63500000000000001</v>
      </c>
      <c r="Y2338" s="53">
        <v>17.52</v>
      </c>
      <c r="Z2338" s="11">
        <f t="shared" si="6252"/>
        <v>-1.2000000000000002</v>
      </c>
      <c r="AA2338" s="11">
        <f t="shared" si="6253"/>
        <v>0</v>
      </c>
      <c r="AB2338" s="53">
        <f t="shared" si="6254"/>
        <v>0.26573165902374452</v>
      </c>
      <c r="AC2338" s="63" t="s">
        <v>204</v>
      </c>
    </row>
    <row r="2339" spans="1:46">
      <c r="A2339" s="11">
        <v>2339</v>
      </c>
      <c r="B2339" s="57">
        <v>44943</v>
      </c>
      <c r="C2339" s="54">
        <v>0.19444444444444445</v>
      </c>
      <c r="D2339" s="53">
        <v>2.8</v>
      </c>
      <c r="E2339" s="53">
        <v>12.7</v>
      </c>
      <c r="F2339" s="53">
        <v>0</v>
      </c>
      <c r="G2339" s="53">
        <v>3</v>
      </c>
      <c r="H2339" s="53">
        <v>0</v>
      </c>
      <c r="I2339" s="53">
        <v>1.1000000000000001</v>
      </c>
      <c r="J2339" s="53" t="s">
        <v>152</v>
      </c>
      <c r="K2339" s="53">
        <v>1.1000000000000001</v>
      </c>
      <c r="L2339" s="53" t="s">
        <v>152</v>
      </c>
      <c r="M2339" s="54">
        <v>0.19444444444444445</v>
      </c>
      <c r="N2339" s="53">
        <v>1.9</v>
      </c>
      <c r="O2339" s="53" t="s">
        <v>152</v>
      </c>
      <c r="P2339" s="54">
        <v>0.19343750000000001</v>
      </c>
      <c r="Q2339" s="53">
        <v>1.8</v>
      </c>
      <c r="R2339" s="53" t="s">
        <v>152</v>
      </c>
      <c r="S2339" s="53">
        <v>0.4</v>
      </c>
      <c r="T2339" s="53">
        <v>89.4</v>
      </c>
      <c r="U2339" s="53">
        <v>0</v>
      </c>
      <c r="V2339" s="53">
        <v>84</v>
      </c>
      <c r="W2339" s="53">
        <v>0</v>
      </c>
      <c r="X2339" s="53">
        <v>0.63500000000000001</v>
      </c>
      <c r="Y2339" s="53">
        <v>17.53</v>
      </c>
      <c r="Z2339" s="11">
        <f t="shared" si="6252"/>
        <v>0</v>
      </c>
      <c r="AA2339" s="11">
        <f t="shared" si="6253"/>
        <v>0</v>
      </c>
      <c r="AB2339" s="53">
        <f t="shared" si="6254"/>
        <v>0.26573165902374452</v>
      </c>
      <c r="AC2339" s="63" t="s">
        <v>204</v>
      </c>
    </row>
    <row r="2340" spans="1:46">
      <c r="A2340" s="11">
        <v>2340</v>
      </c>
      <c r="B2340" s="57">
        <v>44943</v>
      </c>
      <c r="C2340" s="54">
        <v>0.20138888888888887</v>
      </c>
      <c r="D2340" s="53">
        <v>2.6</v>
      </c>
      <c r="E2340" s="53">
        <v>12.7</v>
      </c>
      <c r="F2340" s="53">
        <v>0</v>
      </c>
      <c r="G2340" s="53">
        <v>3.4</v>
      </c>
      <c r="H2340" s="53">
        <v>0</v>
      </c>
      <c r="I2340" s="53">
        <v>1.5</v>
      </c>
      <c r="J2340" s="53" t="s">
        <v>152</v>
      </c>
      <c r="K2340" s="53">
        <v>1.6</v>
      </c>
      <c r="L2340" s="53" t="s">
        <v>152</v>
      </c>
      <c r="M2340" s="54">
        <v>0.19925925925925925</v>
      </c>
      <c r="N2340" s="53">
        <v>2.4</v>
      </c>
      <c r="O2340" s="53" t="s">
        <v>152</v>
      </c>
      <c r="P2340" s="54">
        <v>0.19666666666666666</v>
      </c>
      <c r="Q2340" s="53">
        <v>1.6</v>
      </c>
      <c r="R2340" s="53" t="s">
        <v>152</v>
      </c>
      <c r="S2340" s="53">
        <v>0.3</v>
      </c>
      <c r="T2340" s="53">
        <v>86.3</v>
      </c>
      <c r="U2340" s="53">
        <v>1</v>
      </c>
      <c r="V2340" s="53">
        <v>100</v>
      </c>
      <c r="W2340" s="53">
        <v>0</v>
      </c>
      <c r="X2340" s="53">
        <v>0.63500000000000001</v>
      </c>
      <c r="Y2340" s="53">
        <v>17.53</v>
      </c>
      <c r="Z2340" s="11">
        <f t="shared" si="6252"/>
        <v>0</v>
      </c>
      <c r="AA2340" s="11">
        <f t="shared" si="6253"/>
        <v>0</v>
      </c>
      <c r="AB2340" s="53">
        <f t="shared" si="6254"/>
        <v>0.26573165902374452</v>
      </c>
      <c r="AC2340" s="63" t="s">
        <v>204</v>
      </c>
    </row>
    <row r="2341" spans="1:46">
      <c r="A2341" s="11">
        <v>2341</v>
      </c>
      <c r="B2341" s="57">
        <v>44943</v>
      </c>
      <c r="C2341" s="54">
        <v>0.20833333333333334</v>
      </c>
      <c r="D2341" s="53">
        <v>2.5</v>
      </c>
      <c r="E2341" s="53">
        <v>12.7</v>
      </c>
      <c r="F2341" s="53">
        <v>0</v>
      </c>
      <c r="G2341" s="53">
        <v>3.3</v>
      </c>
      <c r="H2341" s="53">
        <v>-1E-3</v>
      </c>
      <c r="I2341" s="53">
        <v>1.2</v>
      </c>
      <c r="J2341" s="53" t="s">
        <v>152</v>
      </c>
      <c r="K2341" s="53">
        <v>1.5</v>
      </c>
      <c r="L2341" s="53" t="s">
        <v>152</v>
      </c>
      <c r="M2341" s="54">
        <v>0.2024074074074074</v>
      </c>
      <c r="N2341" s="53">
        <v>2.2000000000000002</v>
      </c>
      <c r="O2341" s="53" t="s">
        <v>152</v>
      </c>
      <c r="P2341" s="54">
        <v>0.2017939814814815</v>
      </c>
      <c r="Q2341" s="53">
        <v>0.8</v>
      </c>
      <c r="R2341" s="53" t="s">
        <v>152</v>
      </c>
      <c r="S2341" s="53">
        <v>0.3</v>
      </c>
      <c r="T2341" s="53">
        <v>87.9</v>
      </c>
      <c r="U2341" s="53">
        <v>0</v>
      </c>
      <c r="V2341" s="53">
        <v>84</v>
      </c>
      <c r="W2341" s="53">
        <v>0</v>
      </c>
      <c r="X2341" s="53">
        <v>0.63500000000000001</v>
      </c>
      <c r="Y2341" s="53">
        <v>17.54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0.26573165902374452</v>
      </c>
      <c r="AC2341" s="63" t="s">
        <v>204</v>
      </c>
      <c r="AE2341" s="11">
        <f t="shared" ref="AE2341" si="6319">SUM(F2341:F2346)</f>
        <v>0</v>
      </c>
      <c r="AF2341" s="11">
        <f t="shared" ref="AF2341" si="6320">AVERAGE(AB2341:AB2346)</f>
        <v>0.26543643100958553</v>
      </c>
      <c r="AG2341" s="11">
        <f t="shared" ref="AG2341" si="6321">AVERAGE(G2341:G2346)</f>
        <v>3.3499999999999996</v>
      </c>
      <c r="AH2341" s="11" t="e">
        <f t="shared" ref="AH2341" si="6322">AVERAGE(AC2341:AC2346)</f>
        <v>#DIV/0!</v>
      </c>
      <c r="AI2341" s="11">
        <f t="shared" ref="AI2341" si="6323">AVERAGE(T2341:T2346)</f>
        <v>85.633333333333326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594</v>
      </c>
      <c r="AM2341" s="17">
        <f t="shared" ref="AM2341" si="6327">AVERAGE(W2341:W2346)</f>
        <v>0</v>
      </c>
      <c r="AN2341" s="11">
        <f t="shared" ref="AN2341" si="6328">AVERAGE(I2341:I2346)</f>
        <v>1.0166666666666668</v>
      </c>
      <c r="AO2341" s="11">
        <f t="shared" ref="AO2341" si="6329">MAX(K2341:K2346)</f>
        <v>1.5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0.2024074074074074</v>
      </c>
      <c r="AR2341" s="11">
        <f t="shared" ref="AR2341" si="6332">MAX(N2341:N2346)</f>
        <v>2.9</v>
      </c>
      <c r="AS2341" s="13" t="str">
        <f t="shared" ref="AS2341" ca="1" si="6333">INDIRECT(ADDRESS(MATCH(AR2341,N2341:N2346,0)+A2341-1,15))</f>
        <v>ESE</v>
      </c>
      <c r="AT2341" s="13">
        <f t="shared" ref="AT2341" ca="1" si="6334">INDIRECT(ADDRESS(MATCH(AR2341,N2341:N2346,0)+A2341-1,16))</f>
        <v>0.22020833333333334</v>
      </c>
    </row>
    <row r="2342" spans="1:46">
      <c r="A2342" s="11">
        <v>2342</v>
      </c>
      <c r="B2342" s="57">
        <v>44943</v>
      </c>
      <c r="C2342" s="54">
        <v>0.21527777777777779</v>
      </c>
      <c r="D2342" s="53">
        <v>2.2999999999999998</v>
      </c>
      <c r="E2342" s="53">
        <v>12.7</v>
      </c>
      <c r="F2342" s="53">
        <v>0</v>
      </c>
      <c r="G2342" s="53">
        <v>3</v>
      </c>
      <c r="H2342" s="53">
        <v>0</v>
      </c>
      <c r="I2342" s="53">
        <v>1.2</v>
      </c>
      <c r="J2342" s="53" t="s">
        <v>150</v>
      </c>
      <c r="K2342" s="53">
        <v>1.2</v>
      </c>
      <c r="L2342" s="53" t="s">
        <v>152</v>
      </c>
      <c r="M2342" s="54">
        <v>0.21221064814814816</v>
      </c>
      <c r="N2342" s="53">
        <v>1.8</v>
      </c>
      <c r="O2342" s="53" t="s">
        <v>152</v>
      </c>
      <c r="P2342" s="54">
        <v>0.20952546296296296</v>
      </c>
      <c r="Q2342" s="53">
        <v>1.2</v>
      </c>
      <c r="R2342" s="53" t="s">
        <v>150</v>
      </c>
      <c r="S2342" s="53">
        <v>0.3</v>
      </c>
      <c r="T2342" s="53">
        <v>86.8</v>
      </c>
      <c r="U2342" s="53">
        <v>0</v>
      </c>
      <c r="V2342" s="53">
        <v>101</v>
      </c>
      <c r="W2342" s="53">
        <v>0</v>
      </c>
      <c r="X2342" s="53">
        <v>0.63500000000000001</v>
      </c>
      <c r="Y2342" s="53">
        <v>17.489999999999998</v>
      </c>
      <c r="Z2342" s="11">
        <f t="shared" si="6252"/>
        <v>0</v>
      </c>
      <c r="AA2342" s="11">
        <f t="shared" si="6253"/>
        <v>0</v>
      </c>
      <c r="AB2342" s="53">
        <f t="shared" si="6254"/>
        <v>0.26573165902374452</v>
      </c>
      <c r="AC2342" s="63" t="s">
        <v>204</v>
      </c>
    </row>
    <row r="2343" spans="1:46">
      <c r="A2343" s="11">
        <v>2343</v>
      </c>
      <c r="B2343" s="57">
        <v>44943</v>
      </c>
      <c r="C2343" s="54">
        <v>0.22222222222222221</v>
      </c>
      <c r="D2343" s="53">
        <v>2.2000000000000002</v>
      </c>
      <c r="E2343" s="53">
        <v>12.6</v>
      </c>
      <c r="F2343" s="53">
        <v>0</v>
      </c>
      <c r="G2343" s="53">
        <v>3.9</v>
      </c>
      <c r="H2343" s="53">
        <v>0</v>
      </c>
      <c r="I2343" s="53">
        <v>1.4</v>
      </c>
      <c r="J2343" s="53" t="s">
        <v>150</v>
      </c>
      <c r="K2343" s="53">
        <v>1.4</v>
      </c>
      <c r="L2343" s="53" t="s">
        <v>150</v>
      </c>
      <c r="M2343" s="54">
        <v>0.22194444444444447</v>
      </c>
      <c r="N2343" s="53">
        <v>2.9</v>
      </c>
      <c r="O2343" s="53" t="s">
        <v>150</v>
      </c>
      <c r="P2343" s="54">
        <v>0.22020833333333334</v>
      </c>
      <c r="Q2343" s="53">
        <v>1.1000000000000001</v>
      </c>
      <c r="R2343" s="53" t="s">
        <v>150</v>
      </c>
      <c r="S2343" s="53">
        <v>0.4</v>
      </c>
      <c r="T2343" s="53">
        <v>84.2</v>
      </c>
      <c r="U2343" s="53">
        <v>1</v>
      </c>
      <c r="V2343" s="53">
        <v>105</v>
      </c>
      <c r="W2343" s="53">
        <v>0</v>
      </c>
      <c r="X2343" s="53">
        <v>0.63500000000000001</v>
      </c>
      <c r="Y2343" s="53">
        <v>17.52</v>
      </c>
      <c r="Z2343" s="11">
        <f t="shared" si="6252"/>
        <v>0</v>
      </c>
      <c r="AA2343" s="11">
        <f t="shared" si="6253"/>
        <v>0</v>
      </c>
      <c r="AB2343" s="53">
        <f t="shared" si="6254"/>
        <v>0.26573165902374452</v>
      </c>
      <c r="AC2343" s="63" t="s">
        <v>204</v>
      </c>
    </row>
    <row r="2344" spans="1:46">
      <c r="A2344" s="11">
        <v>2344</v>
      </c>
      <c r="B2344" s="57">
        <v>44943</v>
      </c>
      <c r="C2344" s="54">
        <v>0.22916666666666666</v>
      </c>
      <c r="D2344" s="53">
        <v>2.1</v>
      </c>
      <c r="E2344" s="53">
        <v>12.6</v>
      </c>
      <c r="F2344" s="53">
        <v>0</v>
      </c>
      <c r="G2344" s="53">
        <v>3.3</v>
      </c>
      <c r="H2344" s="53">
        <v>-1E-3</v>
      </c>
      <c r="I2344" s="53">
        <v>0.9</v>
      </c>
      <c r="J2344" s="53" t="s">
        <v>151</v>
      </c>
      <c r="K2344" s="53">
        <v>1.4</v>
      </c>
      <c r="L2344" s="53" t="s">
        <v>150</v>
      </c>
      <c r="M2344" s="54">
        <v>0.22299768518518517</v>
      </c>
      <c r="N2344" s="53">
        <v>1.5</v>
      </c>
      <c r="O2344" s="53" t="s">
        <v>150</v>
      </c>
      <c r="P2344" s="54">
        <v>0.2225</v>
      </c>
      <c r="Q2344" s="53">
        <v>1.2</v>
      </c>
      <c r="R2344" s="53" t="s">
        <v>152</v>
      </c>
      <c r="S2344" s="53">
        <v>0.3</v>
      </c>
      <c r="T2344" s="53">
        <v>84.8</v>
      </c>
      <c r="U2344" s="53">
        <v>0</v>
      </c>
      <c r="V2344" s="53">
        <v>100</v>
      </c>
      <c r="W2344" s="53">
        <v>0</v>
      </c>
      <c r="X2344" s="53">
        <v>0.63400000000000001</v>
      </c>
      <c r="Y2344" s="53">
        <v>17.5</v>
      </c>
      <c r="Z2344" s="11">
        <f t="shared" si="6252"/>
        <v>-0.60000000000000009</v>
      </c>
      <c r="AA2344" s="11">
        <f t="shared" si="6253"/>
        <v>0</v>
      </c>
      <c r="AB2344" s="53">
        <f t="shared" si="6254"/>
        <v>0.26514120299542643</v>
      </c>
      <c r="AC2344" s="63" t="s">
        <v>204</v>
      </c>
    </row>
    <row r="2345" spans="1:46">
      <c r="A2345" s="11">
        <v>2345</v>
      </c>
      <c r="B2345" s="57">
        <v>44943</v>
      </c>
      <c r="C2345" s="54">
        <v>0.23611111111111113</v>
      </c>
      <c r="D2345" s="53">
        <v>2</v>
      </c>
      <c r="E2345" s="53">
        <v>12.6</v>
      </c>
      <c r="F2345" s="53">
        <v>0</v>
      </c>
      <c r="G2345" s="53">
        <v>3.4</v>
      </c>
      <c r="H2345" s="53">
        <v>0</v>
      </c>
      <c r="I2345" s="53">
        <v>0.5</v>
      </c>
      <c r="J2345" s="53" t="s">
        <v>147</v>
      </c>
      <c r="K2345" s="53">
        <v>0.9</v>
      </c>
      <c r="L2345" s="53" t="s">
        <v>151</v>
      </c>
      <c r="M2345" s="54">
        <v>0.22917824074074075</v>
      </c>
      <c r="N2345" s="53">
        <v>1.2</v>
      </c>
      <c r="O2345" s="53" t="s">
        <v>152</v>
      </c>
      <c r="P2345" s="54">
        <v>0.22922453703703705</v>
      </c>
      <c r="Q2345" s="53">
        <v>0</v>
      </c>
      <c r="R2345" s="53" t="s">
        <v>148</v>
      </c>
      <c r="S2345" s="53">
        <v>0.3</v>
      </c>
      <c r="T2345" s="53">
        <v>84.7</v>
      </c>
      <c r="U2345" s="53">
        <v>0</v>
      </c>
      <c r="V2345" s="53">
        <v>96</v>
      </c>
      <c r="W2345" s="53">
        <v>0</v>
      </c>
      <c r="X2345" s="53">
        <v>0.63400000000000001</v>
      </c>
      <c r="Y2345" s="53">
        <v>17.57</v>
      </c>
      <c r="Z2345" s="11">
        <f t="shared" si="6252"/>
        <v>0</v>
      </c>
      <c r="AA2345" s="11">
        <f t="shared" si="6253"/>
        <v>0</v>
      </c>
      <c r="AB2345" s="53">
        <f t="shared" si="6254"/>
        <v>0.26514120299542643</v>
      </c>
      <c r="AC2345" s="63" t="s">
        <v>204</v>
      </c>
    </row>
    <row r="2346" spans="1:46">
      <c r="A2346" s="11">
        <v>2346</v>
      </c>
      <c r="B2346" s="57">
        <v>44943</v>
      </c>
      <c r="C2346" s="54">
        <v>0.24305555555555555</v>
      </c>
      <c r="D2346" s="53">
        <v>2</v>
      </c>
      <c r="E2346" s="53">
        <v>12.6</v>
      </c>
      <c r="F2346" s="53">
        <v>0</v>
      </c>
      <c r="G2346" s="53">
        <v>3.2</v>
      </c>
      <c r="H2346" s="53">
        <v>-1E-3</v>
      </c>
      <c r="I2346" s="53">
        <v>0.9</v>
      </c>
      <c r="J2346" s="53" t="s">
        <v>152</v>
      </c>
      <c r="K2346" s="53">
        <v>0.9</v>
      </c>
      <c r="L2346" s="53" t="s">
        <v>152</v>
      </c>
      <c r="M2346" s="54">
        <v>0.24305555555555555</v>
      </c>
      <c r="N2346" s="53">
        <v>2.4</v>
      </c>
      <c r="O2346" s="53" t="s">
        <v>152</v>
      </c>
      <c r="P2346" s="54">
        <v>0.24246527777777779</v>
      </c>
      <c r="Q2346" s="53">
        <v>1.6</v>
      </c>
      <c r="R2346" s="53" t="s">
        <v>152</v>
      </c>
      <c r="S2346" s="53">
        <v>0.6</v>
      </c>
      <c r="T2346" s="53">
        <v>85.4</v>
      </c>
      <c r="U2346" s="53">
        <v>0</v>
      </c>
      <c r="V2346" s="53">
        <v>108</v>
      </c>
      <c r="W2346" s="53">
        <v>0</v>
      </c>
      <c r="X2346" s="53">
        <v>0.63400000000000001</v>
      </c>
      <c r="Y2346" s="53">
        <v>17.579999999999998</v>
      </c>
      <c r="Z2346" s="11">
        <f t="shared" si="6252"/>
        <v>-0.60000000000000009</v>
      </c>
      <c r="AA2346" s="11">
        <f t="shared" si="6253"/>
        <v>0</v>
      </c>
      <c r="AB2346" s="53">
        <f t="shared" si="6254"/>
        <v>0.26514120299542643</v>
      </c>
      <c r="AC2346" s="63" t="s">
        <v>204</v>
      </c>
    </row>
    <row r="2347" spans="1:46">
      <c r="A2347" s="11">
        <v>2347</v>
      </c>
      <c r="B2347" s="57">
        <v>44943</v>
      </c>
      <c r="C2347" s="54">
        <v>0.25</v>
      </c>
      <c r="D2347" s="53">
        <v>2</v>
      </c>
      <c r="E2347" s="53">
        <v>12.6</v>
      </c>
      <c r="F2347" s="53">
        <v>0</v>
      </c>
      <c r="G2347" s="53">
        <v>2.9</v>
      </c>
      <c r="H2347" s="53">
        <v>-1E-3</v>
      </c>
      <c r="I2347" s="53">
        <v>1.8</v>
      </c>
      <c r="J2347" s="53" t="s">
        <v>152</v>
      </c>
      <c r="K2347" s="53">
        <v>1.8</v>
      </c>
      <c r="L2347" s="53" t="s">
        <v>152</v>
      </c>
      <c r="M2347" s="54">
        <v>0.24930555555555556</v>
      </c>
      <c r="N2347" s="53">
        <v>2.5</v>
      </c>
      <c r="O2347" s="53" t="s">
        <v>148</v>
      </c>
      <c r="P2347" s="54">
        <v>0.24336805555555555</v>
      </c>
      <c r="Q2347" s="53">
        <v>2.1</v>
      </c>
      <c r="R2347" s="53" t="s">
        <v>152</v>
      </c>
      <c r="S2347" s="53">
        <v>0.2</v>
      </c>
      <c r="T2347" s="53">
        <v>86</v>
      </c>
      <c r="U2347" s="53">
        <v>0</v>
      </c>
      <c r="V2347" s="53">
        <v>86</v>
      </c>
      <c r="W2347" s="53">
        <v>0</v>
      </c>
      <c r="X2347" s="53">
        <v>0.63400000000000001</v>
      </c>
      <c r="Y2347" s="53">
        <v>17.579999999999998</v>
      </c>
      <c r="Z2347" s="11">
        <f t="shared" si="6252"/>
        <v>-0.60000000000000009</v>
      </c>
      <c r="AA2347" s="11">
        <f t="shared" si="6253"/>
        <v>0</v>
      </c>
      <c r="AB2347" s="53">
        <f t="shared" si="6254"/>
        <v>0.26514120299542643</v>
      </c>
      <c r="AC2347" s="63" t="s">
        <v>204</v>
      </c>
      <c r="AE2347" s="11">
        <f t="shared" ref="AE2347" si="6335">SUM(F2347:F2352)</f>
        <v>0</v>
      </c>
      <c r="AF2347" s="11">
        <f t="shared" ref="AF2347" si="6336">AVERAGE(AB2347:AB2352)</f>
        <v>0.2647479942633168</v>
      </c>
      <c r="AG2347" s="11">
        <f t="shared" ref="AG2347" si="6337">AVERAGE(G2347:G2352)</f>
        <v>2.6666666666666665</v>
      </c>
      <c r="AH2347" s="11" t="e">
        <f t="shared" ref="AH2347" si="6338">AVERAGE(AC2347:AC2352)</f>
        <v>#DIV/0!</v>
      </c>
      <c r="AI2347" s="11">
        <f t="shared" ref="AI2347" si="6339">AVERAGE(T2347:T2352)</f>
        <v>85.95</v>
      </c>
      <c r="AJ2347" s="11">
        <f t="shared" ref="AJ2347" si="6340">SUMIF(H2347:H2352,"&gt;0",H2347:H2352)</f>
        <v>0</v>
      </c>
      <c r="AK2347" s="17">
        <f t="shared" ref="AK2347" si="6341">SUM(AA2347:AA2352)/60</f>
        <v>0</v>
      </c>
      <c r="AL2347" s="17">
        <f t="shared" ref="AL2347" si="6342">SUM(V2347:V2352)</f>
        <v>879</v>
      </c>
      <c r="AM2347" s="17">
        <f t="shared" ref="AM2347" si="6343">AVERAGE(W2347:W2352)</f>
        <v>0.16666666666666666</v>
      </c>
      <c r="AN2347" s="11">
        <f t="shared" ref="AN2347" si="6344">AVERAGE(I2347:I2352)</f>
        <v>1.0999999999999999</v>
      </c>
      <c r="AO2347" s="11">
        <f t="shared" ref="AO2347" si="6345">MAX(K2347:K2352)</f>
        <v>1.8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0.24930555555555556</v>
      </c>
      <c r="AR2347" s="11">
        <f t="shared" ref="AR2347" si="6348">MAX(N2347:N2352)</f>
        <v>3.2</v>
      </c>
      <c r="AS2347" s="13" t="str">
        <f t="shared" ref="AS2347" ca="1" si="6349">INDIRECT(ADDRESS(MATCH(AR2347,N2347:N2352,0)+A2347-1,15))</f>
        <v>ENE</v>
      </c>
      <c r="AT2347" s="13">
        <f t="shared" ref="AT2347" ca="1" si="6350">INDIRECT(ADDRESS(MATCH(AR2347,N2347:N2352,0)+A2347-1,16))</f>
        <v>0.27549768518518519</v>
      </c>
    </row>
    <row r="2348" spans="1:46">
      <c r="A2348" s="11">
        <v>2348</v>
      </c>
      <c r="B2348" s="57">
        <v>44943</v>
      </c>
      <c r="C2348" s="54">
        <v>0.25694444444444448</v>
      </c>
      <c r="D2348" s="53">
        <v>1.9</v>
      </c>
      <c r="E2348" s="53">
        <v>12.6</v>
      </c>
      <c r="F2348" s="53">
        <v>0</v>
      </c>
      <c r="G2348" s="53">
        <v>2.9</v>
      </c>
      <c r="H2348" s="53">
        <v>-1E-3</v>
      </c>
      <c r="I2348" s="53">
        <v>1.7</v>
      </c>
      <c r="J2348" s="53" t="s">
        <v>152</v>
      </c>
      <c r="K2348" s="53">
        <v>1.8</v>
      </c>
      <c r="L2348" s="53" t="s">
        <v>152</v>
      </c>
      <c r="M2348" s="54">
        <v>0.25001157407407409</v>
      </c>
      <c r="N2348" s="53">
        <v>2.4</v>
      </c>
      <c r="O2348" s="53" t="s">
        <v>152</v>
      </c>
      <c r="P2348" s="54">
        <v>0.25298611111111108</v>
      </c>
      <c r="Q2348" s="53">
        <v>1.6</v>
      </c>
      <c r="R2348" s="53" t="s">
        <v>152</v>
      </c>
      <c r="S2348" s="53">
        <v>0.3</v>
      </c>
      <c r="T2348" s="53">
        <v>85.5</v>
      </c>
      <c r="U2348" s="53">
        <v>0</v>
      </c>
      <c r="V2348" s="53">
        <v>97</v>
      </c>
      <c r="W2348" s="53">
        <v>0</v>
      </c>
      <c r="X2348" s="53">
        <v>0.63400000000000001</v>
      </c>
      <c r="Y2348" s="53">
        <v>17.57</v>
      </c>
      <c r="Z2348" s="11">
        <f t="shared" si="6252"/>
        <v>-0.60000000000000009</v>
      </c>
      <c r="AA2348" s="11">
        <f t="shared" si="6253"/>
        <v>0</v>
      </c>
      <c r="AB2348" s="53">
        <f t="shared" si="6254"/>
        <v>0.26514120299542643</v>
      </c>
      <c r="AC2348" s="63" t="s">
        <v>204</v>
      </c>
    </row>
    <row r="2349" spans="1:46">
      <c r="A2349" s="11">
        <v>2349</v>
      </c>
      <c r="B2349" s="57">
        <v>44943</v>
      </c>
      <c r="C2349" s="54">
        <v>0.2638888888888889</v>
      </c>
      <c r="D2349" s="53">
        <v>1.8</v>
      </c>
      <c r="E2349" s="53">
        <v>12.6</v>
      </c>
      <c r="F2349" s="53">
        <v>0</v>
      </c>
      <c r="G2349" s="53">
        <v>2.5</v>
      </c>
      <c r="H2349" s="53">
        <v>-1E-3</v>
      </c>
      <c r="I2349" s="53">
        <v>0.9</v>
      </c>
      <c r="J2349" s="53" t="s">
        <v>148</v>
      </c>
      <c r="K2349" s="53">
        <v>1.7</v>
      </c>
      <c r="L2349" s="53" t="s">
        <v>152</v>
      </c>
      <c r="M2349" s="54">
        <v>0.25695601851851851</v>
      </c>
      <c r="N2349" s="53">
        <v>1.8</v>
      </c>
      <c r="O2349" s="53" t="s">
        <v>152</v>
      </c>
      <c r="P2349" s="54">
        <v>0.25709490740740742</v>
      </c>
      <c r="Q2349" s="53">
        <v>0.6</v>
      </c>
      <c r="R2349" s="53" t="s">
        <v>158</v>
      </c>
      <c r="S2349" s="53">
        <v>0.4</v>
      </c>
      <c r="T2349" s="53">
        <v>85.3</v>
      </c>
      <c r="U2349" s="53">
        <v>0</v>
      </c>
      <c r="V2349" s="53">
        <v>82</v>
      </c>
      <c r="W2349" s="53">
        <v>0</v>
      </c>
      <c r="X2349" s="53">
        <v>0.63300000000000001</v>
      </c>
      <c r="Y2349" s="53">
        <v>17.57</v>
      </c>
      <c r="Z2349" s="11">
        <f t="shared" si="6252"/>
        <v>-0.60000000000000009</v>
      </c>
      <c r="AA2349" s="11">
        <f t="shared" si="6253"/>
        <v>0</v>
      </c>
      <c r="AB2349" s="53">
        <f t="shared" si="6254"/>
        <v>0.2645513898972619</v>
      </c>
      <c r="AC2349" s="63" t="s">
        <v>204</v>
      </c>
    </row>
    <row r="2350" spans="1:46">
      <c r="A2350" s="11">
        <v>2350</v>
      </c>
      <c r="B2350" s="57">
        <v>44943</v>
      </c>
      <c r="C2350" s="54">
        <v>0.27083333333333331</v>
      </c>
      <c r="D2350" s="53">
        <v>1.7</v>
      </c>
      <c r="E2350" s="53">
        <v>12.6</v>
      </c>
      <c r="F2350" s="53">
        <v>0</v>
      </c>
      <c r="G2350" s="53">
        <v>2.1</v>
      </c>
      <c r="H2350" s="53">
        <v>-1E-3</v>
      </c>
      <c r="I2350" s="53">
        <v>0.5</v>
      </c>
      <c r="J2350" s="53" t="s">
        <v>148</v>
      </c>
      <c r="K2350" s="53">
        <v>0.9</v>
      </c>
      <c r="L2350" s="53" t="s">
        <v>148</v>
      </c>
      <c r="M2350" s="54">
        <v>0.26390046296296293</v>
      </c>
      <c r="N2350" s="53">
        <v>1.2</v>
      </c>
      <c r="O2350" s="53" t="s">
        <v>147</v>
      </c>
      <c r="P2350" s="54">
        <v>0.26457175925925924</v>
      </c>
      <c r="Q2350" s="53">
        <v>0.9</v>
      </c>
      <c r="R2350" s="53" t="s">
        <v>148</v>
      </c>
      <c r="S2350" s="53">
        <v>0.2</v>
      </c>
      <c r="T2350" s="53">
        <v>90.9</v>
      </c>
      <c r="U2350" s="53">
        <v>0</v>
      </c>
      <c r="V2350" s="53">
        <v>58</v>
      </c>
      <c r="W2350" s="53">
        <v>0</v>
      </c>
      <c r="X2350" s="53">
        <v>0.63300000000000001</v>
      </c>
      <c r="Y2350" s="53">
        <v>17.59</v>
      </c>
      <c r="Z2350" s="11">
        <f t="shared" si="6252"/>
        <v>-0.60000000000000009</v>
      </c>
      <c r="AA2350" s="11">
        <f t="shared" si="6253"/>
        <v>0</v>
      </c>
      <c r="AB2350" s="53">
        <f t="shared" si="6254"/>
        <v>0.2645513898972619</v>
      </c>
      <c r="AC2350" s="63" t="s">
        <v>204</v>
      </c>
    </row>
    <row r="2351" spans="1:46">
      <c r="A2351" s="11">
        <v>2351</v>
      </c>
      <c r="B2351" s="57">
        <v>44943</v>
      </c>
      <c r="C2351" s="54">
        <v>0.27777777777777779</v>
      </c>
      <c r="D2351" s="53">
        <v>1.5</v>
      </c>
      <c r="E2351" s="53">
        <v>12.6</v>
      </c>
      <c r="F2351" s="53">
        <v>0</v>
      </c>
      <c r="G2351" s="53">
        <v>3.3</v>
      </c>
      <c r="H2351" s="53">
        <v>0</v>
      </c>
      <c r="I2351" s="53">
        <v>1.1000000000000001</v>
      </c>
      <c r="J2351" s="53" t="s">
        <v>148</v>
      </c>
      <c r="K2351" s="53">
        <v>1.1000000000000001</v>
      </c>
      <c r="L2351" s="53" t="s">
        <v>148</v>
      </c>
      <c r="M2351" s="54">
        <v>0.27777777777777779</v>
      </c>
      <c r="N2351" s="53">
        <v>3.2</v>
      </c>
      <c r="O2351" s="53" t="s">
        <v>148</v>
      </c>
      <c r="P2351" s="54">
        <v>0.27549768518518519</v>
      </c>
      <c r="Q2351" s="53">
        <v>1.8</v>
      </c>
      <c r="R2351" s="53" t="s">
        <v>152</v>
      </c>
      <c r="S2351" s="53">
        <v>0.7</v>
      </c>
      <c r="T2351" s="53">
        <v>83</v>
      </c>
      <c r="U2351" s="53">
        <v>0</v>
      </c>
      <c r="V2351" s="53">
        <v>128</v>
      </c>
      <c r="W2351" s="53">
        <v>0</v>
      </c>
      <c r="X2351" s="53">
        <v>0.63300000000000001</v>
      </c>
      <c r="Y2351" s="53">
        <v>17.600000000000001</v>
      </c>
      <c r="Z2351" s="11">
        <f t="shared" si="6252"/>
        <v>0</v>
      </c>
      <c r="AA2351" s="11">
        <f t="shared" si="6253"/>
        <v>0</v>
      </c>
      <c r="AB2351" s="53">
        <f t="shared" si="6254"/>
        <v>0.2645513898972619</v>
      </c>
      <c r="AC2351" s="63" t="s">
        <v>204</v>
      </c>
    </row>
    <row r="2352" spans="1:46">
      <c r="A2352" s="11">
        <v>2352</v>
      </c>
      <c r="B2352" s="57">
        <v>44943</v>
      </c>
      <c r="C2352" s="54">
        <v>0.28472222222222221</v>
      </c>
      <c r="D2352" s="53">
        <v>1.4</v>
      </c>
      <c r="E2352" s="53">
        <v>12.6</v>
      </c>
      <c r="F2352" s="53">
        <v>0</v>
      </c>
      <c r="G2352" s="53">
        <v>2.2999999999999998</v>
      </c>
      <c r="H2352" s="53">
        <v>-1E-3</v>
      </c>
      <c r="I2352" s="53">
        <v>0.6</v>
      </c>
      <c r="J2352" s="53" t="s">
        <v>147</v>
      </c>
      <c r="K2352" s="53">
        <v>1.3</v>
      </c>
      <c r="L2352" s="53" t="s">
        <v>148</v>
      </c>
      <c r="M2352" s="54">
        <v>0.27980324074074076</v>
      </c>
      <c r="N2352" s="53">
        <v>2.1</v>
      </c>
      <c r="O2352" s="53" t="s">
        <v>152</v>
      </c>
      <c r="P2352" s="54">
        <v>0.27802083333333333</v>
      </c>
      <c r="Q2352" s="53">
        <v>0.3</v>
      </c>
      <c r="R2352" s="53" t="s">
        <v>157</v>
      </c>
      <c r="S2352" s="53">
        <v>0.6</v>
      </c>
      <c r="T2352" s="53">
        <v>85</v>
      </c>
      <c r="U2352" s="53">
        <v>1</v>
      </c>
      <c r="V2352" s="53">
        <v>428</v>
      </c>
      <c r="W2352" s="53">
        <v>1</v>
      </c>
      <c r="X2352" s="53">
        <v>0.63300000000000001</v>
      </c>
      <c r="Y2352" s="53">
        <v>17.61</v>
      </c>
      <c r="Z2352" s="11">
        <f t="shared" si="6252"/>
        <v>-0.60000000000000009</v>
      </c>
      <c r="AA2352" s="11">
        <f t="shared" si="6253"/>
        <v>0</v>
      </c>
      <c r="AB2352" s="53">
        <f t="shared" si="6254"/>
        <v>0.2645513898972619</v>
      </c>
      <c r="AC2352" s="63" t="s">
        <v>204</v>
      </c>
    </row>
    <row r="2353" spans="1:46">
      <c r="A2353" s="11">
        <v>2353</v>
      </c>
      <c r="B2353" s="57">
        <v>44943</v>
      </c>
      <c r="C2353" s="54">
        <v>0.29166666666666669</v>
      </c>
      <c r="D2353" s="53">
        <v>1.3</v>
      </c>
      <c r="E2353" s="53">
        <v>12.6</v>
      </c>
      <c r="F2353" s="53">
        <v>0</v>
      </c>
      <c r="G2353" s="53">
        <v>3</v>
      </c>
      <c r="H2353" s="53">
        <v>0</v>
      </c>
      <c r="I2353" s="53">
        <v>0.8</v>
      </c>
      <c r="J2353" s="53" t="s">
        <v>147</v>
      </c>
      <c r="K2353" s="53">
        <v>0.8</v>
      </c>
      <c r="L2353" s="53" t="s">
        <v>147</v>
      </c>
      <c r="M2353" s="54">
        <v>0.29166666666666669</v>
      </c>
      <c r="N2353" s="53">
        <v>3.4</v>
      </c>
      <c r="O2353" s="53" t="s">
        <v>148</v>
      </c>
      <c r="P2353" s="54">
        <v>0.29129629629629633</v>
      </c>
      <c r="Q2353" s="53">
        <v>1.7</v>
      </c>
      <c r="R2353" s="53" t="s">
        <v>148</v>
      </c>
      <c r="S2353" s="53">
        <v>0.7</v>
      </c>
      <c r="T2353" s="53">
        <v>86.9</v>
      </c>
      <c r="U2353" s="53">
        <v>8</v>
      </c>
      <c r="V2353" s="53">
        <v>2440</v>
      </c>
      <c r="W2353" s="53">
        <v>4</v>
      </c>
      <c r="X2353" s="53">
        <v>0.63300000000000001</v>
      </c>
      <c r="Y2353" s="53">
        <v>17.61</v>
      </c>
      <c r="Z2353" s="11">
        <f t="shared" si="6252"/>
        <v>0</v>
      </c>
      <c r="AA2353" s="11">
        <f t="shared" si="6253"/>
        <v>0</v>
      </c>
      <c r="AB2353" s="53">
        <f t="shared" si="6254"/>
        <v>0.2645513898972619</v>
      </c>
      <c r="AC2353" s="63" t="s">
        <v>204</v>
      </c>
      <c r="AE2353" s="11">
        <f t="shared" ref="AE2353" si="6351">SUM(F2353:F2358)</f>
        <v>0</v>
      </c>
      <c r="AF2353" s="11">
        <f t="shared" ref="AF2353" si="6352">AVERAGE(AB2353:AB2358)</f>
        <v>0.26406041742280584</v>
      </c>
      <c r="AG2353" s="11">
        <f t="shared" ref="AG2353" si="6353">AVERAGE(G2353:G2358)</f>
        <v>3.4499999999999997</v>
      </c>
      <c r="AH2353" s="11" t="e">
        <f t="shared" ref="AH2353" si="6354">AVERAGE(AC2353:AC2358)</f>
        <v>#DIV/0!</v>
      </c>
      <c r="AI2353" s="11">
        <f t="shared" ref="AI2353" si="6355">AVERAGE(T2353:T2358)</f>
        <v>83.616666666666674</v>
      </c>
      <c r="AJ2353" s="11">
        <f t="shared" ref="AJ2353" si="6356">SUMIF(H2353:H2358,"&gt;0",H2353:H2358)</f>
        <v>5.0999999999999997E-2</v>
      </c>
      <c r="AK2353" s="17">
        <f t="shared" ref="AK2353" si="6357">SUM(AA2353:AA2358)/60</f>
        <v>0</v>
      </c>
      <c r="AL2353" s="17">
        <f t="shared" ref="AL2353" si="6358">SUM(V2353:V2358)</f>
        <v>135681</v>
      </c>
      <c r="AM2353" s="17">
        <f t="shared" ref="AM2353" si="6359">AVERAGE(W2353:W2358)</f>
        <v>37.666666666666664</v>
      </c>
      <c r="AN2353" s="11">
        <f t="shared" ref="AN2353" si="6360">AVERAGE(I2353:I2358)</f>
        <v>1.5666666666666667</v>
      </c>
      <c r="AO2353" s="11">
        <f t="shared" ref="AO2353" si="6361">MAX(K2353:K2358)</f>
        <v>2.5</v>
      </c>
      <c r="AP2353" s="13" t="str">
        <f t="shared" ref="AP2353" ca="1" si="6362">INDIRECT(ADDRESS(MATCH(AO2353,K2353:K2358,0)+A2353-1,12))</f>
        <v>ENE</v>
      </c>
      <c r="AQ2353" s="13">
        <f t="shared" ref="AQ2353" ca="1" si="6363">INDIRECT(ADDRESS(MATCH(AO2353,K2353:K2358,0)+A2353-1,13))</f>
        <v>0.30284722222222221</v>
      </c>
      <c r="AR2353" s="11">
        <f t="shared" ref="AR2353" si="6364">MAX(N2353:N2358)</f>
        <v>4.5999999999999996</v>
      </c>
      <c r="AS2353" s="13" t="str">
        <f t="shared" ref="AS2353" ca="1" si="6365">INDIRECT(ADDRESS(MATCH(AR2353,N2353:N2358,0)+A2353-1,15))</f>
        <v>E</v>
      </c>
      <c r="AT2353" s="13">
        <f t="shared" ref="AT2353" ca="1" si="6366">INDIRECT(ADDRESS(MATCH(AR2353,N2353:N2358,0)+A2353-1,16))</f>
        <v>0.29980324074074077</v>
      </c>
    </row>
    <row r="2354" spans="1:46">
      <c r="A2354" s="11">
        <v>2354</v>
      </c>
      <c r="B2354" s="57">
        <v>44943</v>
      </c>
      <c r="C2354" s="54">
        <v>0.2986111111111111</v>
      </c>
      <c r="D2354" s="53">
        <v>1.3</v>
      </c>
      <c r="E2354" s="53">
        <v>12.6</v>
      </c>
      <c r="F2354" s="53">
        <v>0</v>
      </c>
      <c r="G2354" s="53">
        <v>3.4</v>
      </c>
      <c r="H2354" s="53">
        <v>5.0000000000000001E-3</v>
      </c>
      <c r="I2354" s="53">
        <v>2.1</v>
      </c>
      <c r="J2354" s="53" t="s">
        <v>148</v>
      </c>
      <c r="K2354" s="53">
        <v>2.1</v>
      </c>
      <c r="L2354" s="53" t="s">
        <v>148</v>
      </c>
      <c r="M2354" s="54">
        <v>0.2986111111111111</v>
      </c>
      <c r="N2354" s="53">
        <v>4.0999999999999996</v>
      </c>
      <c r="O2354" s="53" t="s">
        <v>152</v>
      </c>
      <c r="P2354" s="54">
        <v>0.29444444444444445</v>
      </c>
      <c r="Q2354" s="53">
        <v>2.6</v>
      </c>
      <c r="R2354" s="53" t="s">
        <v>152</v>
      </c>
      <c r="S2354" s="53">
        <v>0.7</v>
      </c>
      <c r="T2354" s="53">
        <v>83.8</v>
      </c>
      <c r="U2354" s="53">
        <v>20</v>
      </c>
      <c r="V2354" s="53">
        <v>7840</v>
      </c>
      <c r="W2354" s="53">
        <v>13</v>
      </c>
      <c r="X2354" s="53">
        <v>0.63200000000000001</v>
      </c>
      <c r="Y2354" s="53">
        <v>17.63</v>
      </c>
      <c r="Z2354" s="11">
        <f t="shared" si="6252"/>
        <v>3</v>
      </c>
      <c r="AA2354" s="11">
        <f t="shared" si="6253"/>
        <v>0</v>
      </c>
      <c r="AB2354" s="53">
        <f t="shared" si="6254"/>
        <v>0.2639622229279146</v>
      </c>
      <c r="AC2354" s="63" t="s">
        <v>204</v>
      </c>
    </row>
    <row r="2355" spans="1:46">
      <c r="A2355" s="11">
        <v>2355</v>
      </c>
      <c r="B2355" s="57">
        <v>44943</v>
      </c>
      <c r="C2355" s="54">
        <v>0.30555555555555552</v>
      </c>
      <c r="D2355" s="53">
        <v>1.3</v>
      </c>
      <c r="E2355" s="53">
        <v>12.6</v>
      </c>
      <c r="F2355" s="53">
        <v>0</v>
      </c>
      <c r="G2355" s="53">
        <v>3.3</v>
      </c>
      <c r="H2355" s="53">
        <v>7.0000000000000001E-3</v>
      </c>
      <c r="I2355" s="53">
        <v>2.2000000000000002</v>
      </c>
      <c r="J2355" s="53" t="s">
        <v>148</v>
      </c>
      <c r="K2355" s="53">
        <v>2.5</v>
      </c>
      <c r="L2355" s="53" t="s">
        <v>148</v>
      </c>
      <c r="M2355" s="54">
        <v>0.30284722222222221</v>
      </c>
      <c r="N2355" s="53">
        <v>4.5999999999999996</v>
      </c>
      <c r="O2355" s="53" t="s">
        <v>152</v>
      </c>
      <c r="P2355" s="54">
        <v>0.29980324074074077</v>
      </c>
      <c r="Q2355" s="53">
        <v>1.9</v>
      </c>
      <c r="R2355" s="53" t="s">
        <v>147</v>
      </c>
      <c r="S2355" s="53">
        <v>0.8</v>
      </c>
      <c r="T2355" s="53">
        <v>83.4</v>
      </c>
      <c r="U2355" s="53">
        <v>36</v>
      </c>
      <c r="V2355" s="53">
        <v>17061</v>
      </c>
      <c r="W2355" s="53">
        <v>28</v>
      </c>
      <c r="X2355" s="53">
        <v>0.63200000000000001</v>
      </c>
      <c r="Y2355" s="53">
        <v>17.649999999999999</v>
      </c>
      <c r="Z2355" s="11">
        <f t="shared" si="6252"/>
        <v>4.2</v>
      </c>
      <c r="AA2355" s="11">
        <f t="shared" si="6253"/>
        <v>0</v>
      </c>
      <c r="AB2355" s="53">
        <f t="shared" si="6254"/>
        <v>0.2639622229279146</v>
      </c>
      <c r="AC2355" s="63" t="s">
        <v>204</v>
      </c>
    </row>
    <row r="2356" spans="1:46">
      <c r="A2356" s="11">
        <v>2356</v>
      </c>
      <c r="B2356" s="57">
        <v>44943</v>
      </c>
      <c r="C2356" s="54">
        <v>0.3125</v>
      </c>
      <c r="D2356" s="53">
        <v>1.5</v>
      </c>
      <c r="E2356" s="53">
        <v>12.7</v>
      </c>
      <c r="F2356" s="53">
        <v>0</v>
      </c>
      <c r="G2356" s="53">
        <v>3.4</v>
      </c>
      <c r="H2356" s="53">
        <v>0.01</v>
      </c>
      <c r="I2356" s="53">
        <v>1.8</v>
      </c>
      <c r="J2356" s="53" t="s">
        <v>152</v>
      </c>
      <c r="K2356" s="53">
        <v>2.2000000000000002</v>
      </c>
      <c r="L2356" s="53" t="s">
        <v>148</v>
      </c>
      <c r="M2356" s="54">
        <v>0.30556712962962962</v>
      </c>
      <c r="N2356" s="53">
        <v>3.8</v>
      </c>
      <c r="O2356" s="53" t="s">
        <v>152</v>
      </c>
      <c r="P2356" s="54">
        <v>0.31186342592592592</v>
      </c>
      <c r="Q2356" s="53">
        <v>0.9</v>
      </c>
      <c r="R2356" s="53" t="s">
        <v>152</v>
      </c>
      <c r="S2356" s="53">
        <v>0.7</v>
      </c>
      <c r="T2356" s="53">
        <v>84.4</v>
      </c>
      <c r="U2356" s="53">
        <v>53</v>
      </c>
      <c r="V2356" s="53">
        <v>26992</v>
      </c>
      <c r="W2356" s="53">
        <v>45</v>
      </c>
      <c r="X2356" s="53">
        <v>0.63200000000000001</v>
      </c>
      <c r="Y2356" s="53">
        <v>17.68</v>
      </c>
      <c r="Z2356" s="11">
        <f t="shared" si="6252"/>
        <v>6</v>
      </c>
      <c r="AA2356" s="11">
        <f t="shared" si="6253"/>
        <v>0</v>
      </c>
      <c r="AB2356" s="53">
        <f t="shared" si="6254"/>
        <v>0.2639622229279146</v>
      </c>
      <c r="AC2356" s="63" t="s">
        <v>204</v>
      </c>
    </row>
    <row r="2357" spans="1:46">
      <c r="A2357" s="11">
        <v>2357</v>
      </c>
      <c r="B2357" s="57">
        <v>44943</v>
      </c>
      <c r="C2357" s="54">
        <v>0.31944444444444448</v>
      </c>
      <c r="D2357" s="53">
        <v>1.7</v>
      </c>
      <c r="E2357" s="53">
        <v>12.7</v>
      </c>
      <c r="F2357" s="53">
        <v>0</v>
      </c>
      <c r="G2357" s="53">
        <v>3.7</v>
      </c>
      <c r="H2357" s="53">
        <v>1.2999999999999999E-2</v>
      </c>
      <c r="I2357" s="53">
        <v>1.2</v>
      </c>
      <c r="J2357" s="53" t="s">
        <v>148</v>
      </c>
      <c r="K2357" s="53">
        <v>1.9</v>
      </c>
      <c r="L2357" s="53" t="s">
        <v>148</v>
      </c>
      <c r="M2357" s="54">
        <v>0.31488425925925928</v>
      </c>
      <c r="N2357" s="53">
        <v>3.3</v>
      </c>
      <c r="O2357" s="53" t="s">
        <v>149</v>
      </c>
      <c r="P2357" s="54">
        <v>0.31542824074074077</v>
      </c>
      <c r="Q2357" s="53">
        <v>0.8</v>
      </c>
      <c r="R2357" s="53" t="s">
        <v>149</v>
      </c>
      <c r="S2357" s="53">
        <v>0.7</v>
      </c>
      <c r="T2357" s="53">
        <v>81.599999999999994</v>
      </c>
      <c r="U2357" s="53">
        <v>68</v>
      </c>
      <c r="V2357" s="53">
        <v>36425</v>
      </c>
      <c r="W2357" s="53">
        <v>61</v>
      </c>
      <c r="X2357" s="53">
        <v>0.63200000000000001</v>
      </c>
      <c r="Y2357" s="53">
        <v>17.71</v>
      </c>
      <c r="Z2357" s="11">
        <f t="shared" si="6252"/>
        <v>7.8</v>
      </c>
      <c r="AA2357" s="11">
        <f t="shared" si="6253"/>
        <v>0</v>
      </c>
      <c r="AB2357" s="53">
        <f t="shared" si="6254"/>
        <v>0.2639622229279146</v>
      </c>
      <c r="AC2357" s="63" t="s">
        <v>204</v>
      </c>
    </row>
    <row r="2358" spans="1:46">
      <c r="A2358" s="11">
        <v>2358</v>
      </c>
      <c r="B2358" s="57">
        <v>44943</v>
      </c>
      <c r="C2358" s="54">
        <v>0.3263888888888889</v>
      </c>
      <c r="D2358" s="53">
        <v>1.8</v>
      </c>
      <c r="E2358" s="53">
        <v>12.8</v>
      </c>
      <c r="F2358" s="53">
        <v>0</v>
      </c>
      <c r="G2358" s="53">
        <v>3.9</v>
      </c>
      <c r="H2358" s="53">
        <v>1.6E-2</v>
      </c>
      <c r="I2358" s="53">
        <v>1.3</v>
      </c>
      <c r="J2358" s="53" t="s">
        <v>147</v>
      </c>
      <c r="K2358" s="53">
        <v>1.3</v>
      </c>
      <c r="L2358" s="53" t="s">
        <v>147</v>
      </c>
      <c r="M2358" s="54">
        <v>0.3263888888888889</v>
      </c>
      <c r="N2358" s="53">
        <v>3.2</v>
      </c>
      <c r="O2358" s="53" t="s">
        <v>147</v>
      </c>
      <c r="P2358" s="54">
        <v>0.32293981481481482</v>
      </c>
      <c r="Q2358" s="53">
        <v>2.4</v>
      </c>
      <c r="R2358" s="53" t="s">
        <v>149</v>
      </c>
      <c r="S2358" s="53">
        <v>0.8</v>
      </c>
      <c r="T2358" s="53">
        <v>81.599999999999994</v>
      </c>
      <c r="U2358" s="53">
        <v>82</v>
      </c>
      <c r="V2358" s="53">
        <v>44923</v>
      </c>
      <c r="W2358" s="53">
        <v>75</v>
      </c>
      <c r="X2358" s="53">
        <v>0.63200000000000001</v>
      </c>
      <c r="Y2358" s="53">
        <v>17.71</v>
      </c>
      <c r="Z2358" s="11">
        <f t="shared" si="6252"/>
        <v>9.6000000000000014</v>
      </c>
      <c r="AA2358" s="11">
        <f t="shared" si="6253"/>
        <v>0</v>
      </c>
      <c r="AB2358" s="53">
        <f t="shared" si="6254"/>
        <v>0.2639622229279146</v>
      </c>
      <c r="AC2358" s="63" t="s">
        <v>204</v>
      </c>
    </row>
    <row r="2359" spans="1:46">
      <c r="A2359" s="11">
        <v>2359</v>
      </c>
      <c r="B2359" s="57">
        <v>44943</v>
      </c>
      <c r="C2359" s="54">
        <v>0.33333333333333331</v>
      </c>
      <c r="D2359" s="53">
        <v>2</v>
      </c>
      <c r="E2359" s="53">
        <v>13</v>
      </c>
      <c r="F2359" s="53">
        <v>0</v>
      </c>
      <c r="G2359" s="53">
        <v>3.8</v>
      </c>
      <c r="H2359" s="53">
        <v>2.5999999999999999E-2</v>
      </c>
      <c r="I2359" s="53">
        <v>0.9</v>
      </c>
      <c r="J2359" s="53" t="s">
        <v>151</v>
      </c>
      <c r="K2359" s="53">
        <v>1.6</v>
      </c>
      <c r="L2359" s="53" t="s">
        <v>147</v>
      </c>
      <c r="M2359" s="54">
        <v>0.32891203703703703</v>
      </c>
      <c r="N2359" s="53">
        <v>3.3</v>
      </c>
      <c r="O2359" s="53" t="s">
        <v>149</v>
      </c>
      <c r="P2359" s="54">
        <v>0.32644675925925926</v>
      </c>
      <c r="Q2359" s="53">
        <v>0.2</v>
      </c>
      <c r="R2359" s="53" t="s">
        <v>150</v>
      </c>
      <c r="S2359" s="53">
        <v>0.7</v>
      </c>
      <c r="T2359" s="53">
        <v>79.7</v>
      </c>
      <c r="U2359" s="53">
        <v>167</v>
      </c>
      <c r="V2359" s="53">
        <v>65447</v>
      </c>
      <c r="W2359" s="53">
        <v>109</v>
      </c>
      <c r="X2359" s="53">
        <v>0.63200000000000001</v>
      </c>
      <c r="Y2359" s="53">
        <v>17.760000000000002</v>
      </c>
      <c r="Z2359" s="11">
        <f t="shared" si="6252"/>
        <v>15.6</v>
      </c>
      <c r="AA2359" s="11">
        <f t="shared" si="6253"/>
        <v>0</v>
      </c>
      <c r="AB2359" s="53">
        <f t="shared" si="6254"/>
        <v>0.2639622229279146</v>
      </c>
      <c r="AC2359" s="63" t="s">
        <v>204</v>
      </c>
      <c r="AE2359" s="11">
        <f t="shared" ref="AE2359" si="6367">SUM(F2359:F2364)</f>
        <v>0</v>
      </c>
      <c r="AF2359" s="11">
        <f t="shared" ref="AF2359" si="6368">AVERAGE(AB2359:AB2364)</f>
        <v>0.26366796411754023</v>
      </c>
      <c r="AG2359" s="11">
        <f t="shared" ref="AG2359" si="6369">AVERAGE(G2359:G2364)</f>
        <v>4.6166666666666671</v>
      </c>
      <c r="AH2359" s="11" t="e">
        <f t="shared" ref="AH2359" si="6370">AVERAGE(AC2359:AC2364)</f>
        <v>#DIV/0!</v>
      </c>
      <c r="AI2359" s="11">
        <f t="shared" ref="AI2359" si="6371">AVERAGE(T2359:T2364)</f>
        <v>76.38333333333334</v>
      </c>
      <c r="AJ2359" s="11">
        <f t="shared" ref="AJ2359" si="6372">SUMIF(H2359:H2364,"&gt;0",H2359:H2364)</f>
        <v>0.60799999999999998</v>
      </c>
      <c r="AK2359" s="17">
        <f t="shared" ref="AK2359" si="6373">SUM(AA2359:AA2364)/60</f>
        <v>0</v>
      </c>
      <c r="AL2359" s="17">
        <f t="shared" ref="AL2359" si="6374">SUM(V2359:V2364)</f>
        <v>1255374</v>
      </c>
      <c r="AM2359" s="17">
        <f t="shared" ref="AM2359" si="6375">AVERAGE(W2359:W2364)</f>
        <v>348.66666666666669</v>
      </c>
      <c r="AN2359" s="11">
        <f t="shared" ref="AN2359" si="6376">AVERAGE(I2359:I2364)</f>
        <v>1.2166666666666666</v>
      </c>
      <c r="AO2359" s="11">
        <f t="shared" ref="AO2359" si="6377">MAX(K2359:K2364)</f>
        <v>1.7</v>
      </c>
      <c r="AP2359" s="13" t="str">
        <f t="shared" ref="AP2359" ca="1" si="6378">INDIRECT(ADDRESS(MATCH(AO2359,K2359:K2364,0)+A2359-1,12))</f>
        <v>SSE</v>
      </c>
      <c r="AQ2359" s="13">
        <f t="shared" ref="AQ2359" ca="1" si="6379">INDIRECT(ADDRESS(MATCH(AO2359,K2359:K2364,0)+A2359-1,13))</f>
        <v>0.34135416666666668</v>
      </c>
      <c r="AR2359" s="11">
        <f t="shared" ref="AR2359" si="6380">MAX(N2359:N2364)</f>
        <v>3.3</v>
      </c>
      <c r="AS2359" s="13" t="str">
        <f t="shared" ref="AS2359" ca="1" si="6381">INDIRECT(ADDRESS(MATCH(AR2359,N2359:N2364,0)+A2359-1,15))</f>
        <v>NNE</v>
      </c>
      <c r="AT2359" s="13">
        <f t="shared" ref="AT2359" ca="1" si="6382">INDIRECT(ADDRESS(MATCH(AR2359,N2359:N2364,0)+A2359-1,16))</f>
        <v>0.32644675925925926</v>
      </c>
    </row>
    <row r="2360" spans="1:46">
      <c r="A2360" s="11">
        <v>2360</v>
      </c>
      <c r="B2360" s="57">
        <v>44943</v>
      </c>
      <c r="C2360" s="54">
        <v>0.34027777777777773</v>
      </c>
      <c r="D2360" s="53">
        <v>2.2999999999999998</v>
      </c>
      <c r="E2360" s="53">
        <v>13.8</v>
      </c>
      <c r="F2360" s="53">
        <v>0</v>
      </c>
      <c r="G2360" s="53">
        <v>4.0999999999999996</v>
      </c>
      <c r="H2360" s="53">
        <v>7.6999999999999999E-2</v>
      </c>
      <c r="I2360" s="53">
        <v>1.6</v>
      </c>
      <c r="J2360" s="53" t="s">
        <v>151</v>
      </c>
      <c r="K2360" s="53">
        <v>1.6</v>
      </c>
      <c r="L2360" s="53" t="s">
        <v>151</v>
      </c>
      <c r="M2360" s="54">
        <v>0.34027777777777773</v>
      </c>
      <c r="N2360" s="53">
        <v>2.8</v>
      </c>
      <c r="O2360" s="53" t="s">
        <v>151</v>
      </c>
      <c r="P2360" s="54">
        <v>0.33688657407407407</v>
      </c>
      <c r="Q2360" s="53">
        <v>2</v>
      </c>
      <c r="R2360" s="53" t="s">
        <v>159</v>
      </c>
      <c r="S2360" s="53">
        <v>0.7</v>
      </c>
      <c r="T2360" s="53">
        <v>79.900000000000006</v>
      </c>
      <c r="U2360" s="53">
        <v>312</v>
      </c>
      <c r="V2360" s="53">
        <v>158011</v>
      </c>
      <c r="W2360" s="53">
        <v>263</v>
      </c>
      <c r="X2360" s="53">
        <v>0.63200000000000001</v>
      </c>
      <c r="Y2360" s="53">
        <v>17.96</v>
      </c>
      <c r="Z2360" s="11">
        <f t="shared" si="6252"/>
        <v>46.199999999999996</v>
      </c>
      <c r="AA2360" s="11">
        <f t="shared" si="6253"/>
        <v>0</v>
      </c>
      <c r="AB2360" s="53">
        <f t="shared" si="6254"/>
        <v>0.2639622229279146</v>
      </c>
      <c r="AC2360" s="63" t="s">
        <v>204</v>
      </c>
    </row>
    <row r="2361" spans="1:46">
      <c r="A2361" s="11">
        <v>2361</v>
      </c>
      <c r="B2361" s="57">
        <v>44943</v>
      </c>
      <c r="C2361" s="54">
        <v>0.34722222222222227</v>
      </c>
      <c r="D2361" s="53">
        <v>2.7</v>
      </c>
      <c r="E2361" s="53">
        <v>14</v>
      </c>
      <c r="F2361" s="53">
        <v>0</v>
      </c>
      <c r="G2361" s="53">
        <v>4.3</v>
      </c>
      <c r="H2361" s="53">
        <v>0.1</v>
      </c>
      <c r="I2361" s="53">
        <v>1.4</v>
      </c>
      <c r="J2361" s="53" t="s">
        <v>159</v>
      </c>
      <c r="K2361" s="53">
        <v>1.7</v>
      </c>
      <c r="L2361" s="53" t="s">
        <v>159</v>
      </c>
      <c r="M2361" s="54">
        <v>0.34135416666666668</v>
      </c>
      <c r="N2361" s="53">
        <v>3.1</v>
      </c>
      <c r="O2361" s="53" t="s">
        <v>156</v>
      </c>
      <c r="P2361" s="54">
        <v>0.34395833333333337</v>
      </c>
      <c r="Q2361" s="53">
        <v>1.5</v>
      </c>
      <c r="R2361" s="53" t="s">
        <v>150</v>
      </c>
      <c r="S2361" s="53">
        <v>0.7</v>
      </c>
      <c r="T2361" s="53">
        <v>77.7</v>
      </c>
      <c r="U2361" s="53">
        <v>371</v>
      </c>
      <c r="V2361" s="53">
        <v>204733</v>
      </c>
      <c r="W2361" s="53">
        <v>341</v>
      </c>
      <c r="X2361" s="53">
        <v>0.63200000000000001</v>
      </c>
      <c r="Y2361" s="53">
        <v>17.940000000000001</v>
      </c>
      <c r="Z2361" s="11">
        <f t="shared" si="6252"/>
        <v>60.000000000000014</v>
      </c>
      <c r="AA2361" s="11">
        <f t="shared" si="6253"/>
        <v>0</v>
      </c>
      <c r="AB2361" s="53">
        <f t="shared" si="6254"/>
        <v>0.2639622229279146</v>
      </c>
      <c r="AC2361" s="63" t="s">
        <v>204</v>
      </c>
    </row>
    <row r="2362" spans="1:46">
      <c r="A2362" s="11">
        <v>2362</v>
      </c>
      <c r="B2362" s="57">
        <v>44943</v>
      </c>
      <c r="C2362" s="54">
        <v>0.35416666666666669</v>
      </c>
      <c r="D2362" s="53">
        <v>3.5</v>
      </c>
      <c r="E2362" s="53">
        <v>14.4</v>
      </c>
      <c r="F2362" s="53">
        <v>0</v>
      </c>
      <c r="G2362" s="53">
        <v>4.9000000000000004</v>
      </c>
      <c r="H2362" s="53">
        <v>0.11799999999999999</v>
      </c>
      <c r="I2362" s="53">
        <v>1.4</v>
      </c>
      <c r="J2362" s="53" t="s">
        <v>159</v>
      </c>
      <c r="K2362" s="53">
        <v>1.6</v>
      </c>
      <c r="L2362" s="53" t="s">
        <v>159</v>
      </c>
      <c r="M2362" s="54">
        <v>0.35041666666666665</v>
      </c>
      <c r="N2362" s="53">
        <v>2.8</v>
      </c>
      <c r="O2362" s="53" t="s">
        <v>153</v>
      </c>
      <c r="P2362" s="54">
        <v>0.35002314814814817</v>
      </c>
      <c r="Q2362" s="53">
        <v>0.8</v>
      </c>
      <c r="R2362" s="53" t="s">
        <v>151</v>
      </c>
      <c r="S2362" s="53">
        <v>0.4</v>
      </c>
      <c r="T2362" s="53">
        <v>74.8</v>
      </c>
      <c r="U2362" s="53">
        <v>430</v>
      </c>
      <c r="V2362" s="53">
        <v>240996</v>
      </c>
      <c r="W2362" s="53">
        <v>402</v>
      </c>
      <c r="X2362" s="53">
        <v>0.63100000000000001</v>
      </c>
      <c r="Y2362" s="53">
        <v>18.059999999999999</v>
      </c>
      <c r="Z2362" s="11">
        <f t="shared" si="6252"/>
        <v>70.8</v>
      </c>
      <c r="AA2362" s="11">
        <f t="shared" si="6253"/>
        <v>0</v>
      </c>
      <c r="AB2362" s="53">
        <f t="shared" si="6254"/>
        <v>0.26337370530716586</v>
      </c>
      <c r="AC2362" s="63" t="s">
        <v>204</v>
      </c>
    </row>
    <row r="2363" spans="1:46">
      <c r="A2363" s="11">
        <v>2363</v>
      </c>
      <c r="B2363" s="57">
        <v>44943</v>
      </c>
      <c r="C2363" s="54">
        <v>0.3611111111111111</v>
      </c>
      <c r="D2363" s="53">
        <v>4.5999999999999996</v>
      </c>
      <c r="E2363" s="53">
        <v>14.8</v>
      </c>
      <c r="F2363" s="53">
        <v>0</v>
      </c>
      <c r="G2363" s="53">
        <v>5.0999999999999996</v>
      </c>
      <c r="H2363" s="53">
        <v>0.13500000000000001</v>
      </c>
      <c r="I2363" s="53">
        <v>1</v>
      </c>
      <c r="J2363" s="53" t="s">
        <v>153</v>
      </c>
      <c r="K2363" s="53">
        <v>1.4</v>
      </c>
      <c r="L2363" s="53" t="s">
        <v>159</v>
      </c>
      <c r="M2363" s="54">
        <v>0.35417824074074072</v>
      </c>
      <c r="N2363" s="53">
        <v>2</v>
      </c>
      <c r="O2363" s="53" t="s">
        <v>156</v>
      </c>
      <c r="P2363" s="54">
        <v>0.35508101851851853</v>
      </c>
      <c r="Q2363" s="53">
        <v>1.3</v>
      </c>
      <c r="R2363" s="53" t="s">
        <v>160</v>
      </c>
      <c r="S2363" s="53">
        <v>0.3</v>
      </c>
      <c r="T2363" s="53">
        <v>72.099999999999994</v>
      </c>
      <c r="U2363" s="53">
        <v>489</v>
      </c>
      <c r="V2363" s="53">
        <v>275463</v>
      </c>
      <c r="W2363" s="53">
        <v>459</v>
      </c>
      <c r="X2363" s="53">
        <v>0.63100000000000001</v>
      </c>
      <c r="Y2363" s="53">
        <v>18.079999999999998</v>
      </c>
      <c r="Z2363" s="11">
        <f t="shared" si="6252"/>
        <v>81.000000000000014</v>
      </c>
      <c r="AA2363" s="11">
        <f t="shared" si="6253"/>
        <v>0</v>
      </c>
      <c r="AB2363" s="53">
        <f t="shared" si="6254"/>
        <v>0.26337370530716586</v>
      </c>
      <c r="AC2363" s="63" t="s">
        <v>204</v>
      </c>
    </row>
    <row r="2364" spans="1:46">
      <c r="A2364" s="11">
        <v>2364</v>
      </c>
      <c r="B2364" s="57">
        <v>44943</v>
      </c>
      <c r="C2364" s="54">
        <v>0.36805555555555558</v>
      </c>
      <c r="D2364" s="53">
        <v>5.8</v>
      </c>
      <c r="E2364" s="53">
        <v>14.7</v>
      </c>
      <c r="F2364" s="53">
        <v>0</v>
      </c>
      <c r="G2364" s="53">
        <v>5.5</v>
      </c>
      <c r="H2364" s="53">
        <v>0.152</v>
      </c>
      <c r="I2364" s="53">
        <v>1</v>
      </c>
      <c r="J2364" s="53" t="s">
        <v>160</v>
      </c>
      <c r="K2364" s="53">
        <v>1</v>
      </c>
      <c r="L2364" s="53" t="s">
        <v>153</v>
      </c>
      <c r="M2364" s="54">
        <v>0.36159722222222218</v>
      </c>
      <c r="N2364" s="53">
        <v>2.2000000000000002</v>
      </c>
      <c r="O2364" s="53" t="s">
        <v>160</v>
      </c>
      <c r="P2364" s="54">
        <v>0.36674768518518519</v>
      </c>
      <c r="Q2364" s="53">
        <v>1.1000000000000001</v>
      </c>
      <c r="R2364" s="53" t="s">
        <v>156</v>
      </c>
      <c r="S2364" s="53">
        <v>0.6</v>
      </c>
      <c r="T2364" s="53">
        <v>74.099999999999994</v>
      </c>
      <c r="U2364" s="53">
        <v>545</v>
      </c>
      <c r="V2364" s="53">
        <v>310724</v>
      </c>
      <c r="W2364" s="53">
        <v>518</v>
      </c>
      <c r="X2364" s="53">
        <v>0.63100000000000001</v>
      </c>
      <c r="Y2364" s="53">
        <v>18.100000000000001</v>
      </c>
      <c r="Z2364" s="11">
        <f t="shared" si="6252"/>
        <v>91.2</v>
      </c>
      <c r="AA2364" s="11">
        <f t="shared" si="6253"/>
        <v>0</v>
      </c>
      <c r="AB2364" s="53">
        <f t="shared" si="6254"/>
        <v>0.26337370530716586</v>
      </c>
      <c r="AC2364" s="63" t="s">
        <v>204</v>
      </c>
    </row>
    <row r="2365" spans="1:46">
      <c r="A2365" s="11">
        <v>2365</v>
      </c>
      <c r="B2365" s="57">
        <v>44943</v>
      </c>
      <c r="C2365" s="54">
        <v>0.375</v>
      </c>
      <c r="D2365" s="53">
        <v>7</v>
      </c>
      <c r="E2365" s="53">
        <v>14.7</v>
      </c>
      <c r="F2365" s="53">
        <v>0</v>
      </c>
      <c r="G2365" s="53">
        <v>5.8</v>
      </c>
      <c r="H2365" s="53">
        <v>0.16900000000000001</v>
      </c>
      <c r="I2365" s="53">
        <v>1.4</v>
      </c>
      <c r="J2365" s="53" t="s">
        <v>159</v>
      </c>
      <c r="K2365" s="53">
        <v>1.4</v>
      </c>
      <c r="L2365" s="53" t="s">
        <v>159</v>
      </c>
      <c r="M2365" s="54">
        <v>0.375</v>
      </c>
      <c r="N2365" s="53">
        <v>2.2000000000000002</v>
      </c>
      <c r="O2365" s="53" t="s">
        <v>153</v>
      </c>
      <c r="P2365" s="54">
        <v>0.37491898148148151</v>
      </c>
      <c r="Q2365" s="53">
        <v>2.1</v>
      </c>
      <c r="R2365" s="53" t="s">
        <v>153</v>
      </c>
      <c r="S2365" s="53">
        <v>0.3</v>
      </c>
      <c r="T2365" s="53">
        <v>73.2</v>
      </c>
      <c r="U2365" s="53">
        <v>603</v>
      </c>
      <c r="V2365" s="53">
        <v>345071</v>
      </c>
      <c r="W2365" s="53">
        <v>575</v>
      </c>
      <c r="X2365" s="53">
        <v>0.63100000000000001</v>
      </c>
      <c r="Y2365" s="53">
        <v>18.13</v>
      </c>
      <c r="Z2365" s="11">
        <f t="shared" si="6252"/>
        <v>101.40000000000002</v>
      </c>
      <c r="AA2365" s="11">
        <f t="shared" si="6253"/>
        <v>0</v>
      </c>
      <c r="AB2365" s="53">
        <f t="shared" si="6254"/>
        <v>0.26337370530716586</v>
      </c>
      <c r="AC2365" s="63" t="s">
        <v>204</v>
      </c>
      <c r="AE2365" s="11">
        <f t="shared" ref="AE2365" si="6383">SUM(F2365:F2370)</f>
        <v>0</v>
      </c>
      <c r="AF2365" s="11">
        <f t="shared" ref="AF2365" si="6384">AVERAGE(AB2365:AB2370)</f>
        <v>0.26298179528563725</v>
      </c>
      <c r="AG2365" s="11">
        <f t="shared" ref="AG2365" si="6385">AVERAGE(G2365:G2370)</f>
        <v>6.6999999999999993</v>
      </c>
      <c r="AH2365" s="11" t="e">
        <f t="shared" ref="AH2365" si="6386">AVERAGE(AC2365:AC2370)</f>
        <v>#DIV/0!</v>
      </c>
      <c r="AI2365" s="11">
        <f t="shared" ref="AI2365" si="6387">AVERAGE(T2365:T2370)</f>
        <v>70.63333333333334</v>
      </c>
      <c r="AJ2365" s="11">
        <f t="shared" ref="AJ2365" si="6388">SUMIF(H2365:H2370,"&gt;0",H2365:H2370)</f>
        <v>1.234</v>
      </c>
      <c r="AK2365" s="17">
        <f t="shared" ref="AK2365" si="6389">SUM(AA2365:AA2370)/60</f>
        <v>0.5</v>
      </c>
      <c r="AL2365" s="17">
        <f t="shared" ref="AL2365" si="6390">SUM(V2365:V2370)</f>
        <v>2512010</v>
      </c>
      <c r="AM2365" s="17">
        <f t="shared" ref="AM2365" si="6391">AVERAGE(W2365:W2370)</f>
        <v>697.83333333333337</v>
      </c>
      <c r="AN2365" s="11">
        <f t="shared" ref="AN2365" si="6392">AVERAGE(I2365:I2370)</f>
        <v>1.8499999999999999</v>
      </c>
      <c r="AO2365" s="11">
        <f t="shared" ref="AO2365" si="6393">MAX(K2365:K2370)</f>
        <v>2.6</v>
      </c>
      <c r="AP2365" s="13" t="str">
        <f t="shared" ref="AP2365" ca="1" si="6394">INDIRECT(ADDRESS(MATCH(AO2365,K2365:K2370,0)+A2365-1,12))</f>
        <v>SSW</v>
      </c>
      <c r="AQ2365" s="13">
        <f t="shared" ref="AQ2365" ca="1" si="6395">INDIRECT(ADDRESS(MATCH(AO2365,K2365:K2370,0)+A2365-1,13))</f>
        <v>0.38792824074074073</v>
      </c>
      <c r="AR2365" s="11">
        <f t="shared" ref="AR2365" si="6396">MAX(N2365:N2370)</f>
        <v>4.7</v>
      </c>
      <c r="AS2365" s="13" t="str">
        <f t="shared" ref="AS2365" ca="1" si="6397">INDIRECT(ADDRESS(MATCH(AR2365,N2365:N2370,0)+A2365-1,15))</f>
        <v>SW</v>
      </c>
      <c r="AT2365" s="13">
        <f t="shared" ref="AT2365" ca="1" si="6398">INDIRECT(ADDRESS(MATCH(AR2365,N2365:N2370,0)+A2365-1,16))</f>
        <v>0.38534722222222223</v>
      </c>
    </row>
    <row r="2366" spans="1:46">
      <c r="A2366" s="11">
        <v>2366</v>
      </c>
      <c r="B2366" s="57">
        <v>44943</v>
      </c>
      <c r="C2366" s="54">
        <v>0.38194444444444442</v>
      </c>
      <c r="D2366" s="53">
        <v>8.1</v>
      </c>
      <c r="E2366" s="53">
        <v>14.7</v>
      </c>
      <c r="F2366" s="53">
        <v>0</v>
      </c>
      <c r="G2366" s="53">
        <v>5.9</v>
      </c>
      <c r="H2366" s="53">
        <v>0.17599999999999999</v>
      </c>
      <c r="I2366" s="53">
        <v>1.6</v>
      </c>
      <c r="J2366" s="53" t="s">
        <v>153</v>
      </c>
      <c r="K2366" s="53">
        <v>1.7</v>
      </c>
      <c r="L2366" s="53" t="s">
        <v>153</v>
      </c>
      <c r="M2366" s="54">
        <v>0.37745370370370374</v>
      </c>
      <c r="N2366" s="53">
        <v>3.2</v>
      </c>
      <c r="O2366" s="53" t="s">
        <v>153</v>
      </c>
      <c r="P2366" s="54">
        <v>0.38157407407407407</v>
      </c>
      <c r="Q2366" s="53">
        <v>2.4</v>
      </c>
      <c r="R2366" s="53" t="s">
        <v>153</v>
      </c>
      <c r="S2366" s="53">
        <v>0.6</v>
      </c>
      <c r="T2366" s="53">
        <v>72.3</v>
      </c>
      <c r="U2366" s="53">
        <v>657</v>
      </c>
      <c r="V2366" s="53">
        <v>377976</v>
      </c>
      <c r="W2366" s="53">
        <v>630</v>
      </c>
      <c r="X2366" s="53">
        <v>0.63100000000000001</v>
      </c>
      <c r="Y2366" s="53">
        <v>18.18</v>
      </c>
      <c r="Z2366" s="11">
        <f t="shared" si="6252"/>
        <v>105.59999999999998</v>
      </c>
      <c r="AA2366" s="11">
        <f t="shared" si="6253"/>
        <v>0</v>
      </c>
      <c r="AB2366" s="53">
        <f t="shared" si="6254"/>
        <v>0.26337370530716586</v>
      </c>
      <c r="AC2366" s="63" t="s">
        <v>204</v>
      </c>
    </row>
    <row r="2367" spans="1:46">
      <c r="A2367" s="11">
        <v>2367</v>
      </c>
      <c r="B2367" s="57">
        <v>44943</v>
      </c>
      <c r="C2367" s="54">
        <v>0.3888888888888889</v>
      </c>
      <c r="D2367" s="53">
        <v>9.1</v>
      </c>
      <c r="E2367" s="53">
        <v>14.7</v>
      </c>
      <c r="F2367" s="53">
        <v>0</v>
      </c>
      <c r="G2367" s="53">
        <v>6.5</v>
      </c>
      <c r="H2367" s="53">
        <v>0.2</v>
      </c>
      <c r="I2367" s="53">
        <v>2.4</v>
      </c>
      <c r="J2367" s="53" t="s">
        <v>156</v>
      </c>
      <c r="K2367" s="53">
        <v>2.6</v>
      </c>
      <c r="L2367" s="53" t="s">
        <v>156</v>
      </c>
      <c r="M2367" s="54">
        <v>0.38792824074074073</v>
      </c>
      <c r="N2367" s="53">
        <v>4.7</v>
      </c>
      <c r="O2367" s="53" t="s">
        <v>160</v>
      </c>
      <c r="P2367" s="54">
        <v>0.38534722222222223</v>
      </c>
      <c r="Q2367" s="53">
        <v>0.7</v>
      </c>
      <c r="R2367" s="53" t="s">
        <v>153</v>
      </c>
      <c r="S2367" s="53">
        <v>0.7</v>
      </c>
      <c r="T2367" s="53">
        <v>70.8</v>
      </c>
      <c r="U2367" s="53">
        <v>569</v>
      </c>
      <c r="V2367" s="53">
        <v>399320</v>
      </c>
      <c r="W2367" s="53">
        <v>666</v>
      </c>
      <c r="X2367" s="53">
        <v>0.63</v>
      </c>
      <c r="Y2367" s="53">
        <v>18.149999999999999</v>
      </c>
      <c r="Z2367" s="11">
        <f t="shared" si="6252"/>
        <v>120.00000000000003</v>
      </c>
      <c r="AA2367" s="11">
        <f t="shared" si="6253"/>
        <v>0</v>
      </c>
      <c r="AB2367" s="53">
        <f t="shared" si="6254"/>
        <v>0.26278584027487295</v>
      </c>
      <c r="AC2367" s="63" t="s">
        <v>204</v>
      </c>
    </row>
    <row r="2368" spans="1:46">
      <c r="A2368" s="11">
        <v>2368</v>
      </c>
      <c r="B2368" s="57">
        <v>44943</v>
      </c>
      <c r="C2368" s="54">
        <v>0.39583333333333331</v>
      </c>
      <c r="D2368" s="53">
        <v>9.9</v>
      </c>
      <c r="E2368" s="53">
        <v>14.7</v>
      </c>
      <c r="F2368" s="53">
        <v>0</v>
      </c>
      <c r="G2368" s="53">
        <v>7</v>
      </c>
      <c r="H2368" s="53">
        <v>0.218</v>
      </c>
      <c r="I2368" s="53">
        <v>1.5</v>
      </c>
      <c r="J2368" s="53" t="s">
        <v>153</v>
      </c>
      <c r="K2368" s="53">
        <v>2.4</v>
      </c>
      <c r="L2368" s="53" t="s">
        <v>156</v>
      </c>
      <c r="M2368" s="54">
        <v>0.38890046296296293</v>
      </c>
      <c r="N2368" s="53">
        <v>2.6</v>
      </c>
      <c r="O2368" s="53" t="s">
        <v>153</v>
      </c>
      <c r="P2368" s="54">
        <v>0.39119212962962963</v>
      </c>
      <c r="Q2368" s="53">
        <v>2.2000000000000002</v>
      </c>
      <c r="R2368" s="53" t="s">
        <v>159</v>
      </c>
      <c r="S2368" s="53">
        <v>0.5</v>
      </c>
      <c r="T2368" s="53">
        <v>69.7</v>
      </c>
      <c r="U2368" s="53">
        <v>758</v>
      </c>
      <c r="V2368" s="53">
        <v>429650</v>
      </c>
      <c r="W2368" s="53">
        <v>716</v>
      </c>
      <c r="X2368" s="53">
        <v>0.63</v>
      </c>
      <c r="Y2368" s="53">
        <v>18.149999999999999</v>
      </c>
      <c r="Z2368" s="11">
        <f t="shared" si="6252"/>
        <v>130.80000000000004</v>
      </c>
      <c r="AA2368" s="11">
        <f t="shared" si="6253"/>
        <v>10</v>
      </c>
      <c r="AB2368" s="53">
        <f t="shared" si="6254"/>
        <v>0.26278584027487295</v>
      </c>
      <c r="AC2368" s="63" t="s">
        <v>204</v>
      </c>
    </row>
    <row r="2369" spans="1:46">
      <c r="A2369" s="11">
        <v>2369</v>
      </c>
      <c r="B2369" s="57">
        <v>44943</v>
      </c>
      <c r="C2369" s="54">
        <v>0.40277777777777773</v>
      </c>
      <c r="D2369" s="53">
        <v>10.8</v>
      </c>
      <c r="E2369" s="53">
        <v>14.7</v>
      </c>
      <c r="F2369" s="53">
        <v>0</v>
      </c>
      <c r="G2369" s="53">
        <v>7.2</v>
      </c>
      <c r="H2369" s="53">
        <v>0.22600000000000001</v>
      </c>
      <c r="I2369" s="53">
        <v>1.7</v>
      </c>
      <c r="J2369" s="53" t="s">
        <v>153</v>
      </c>
      <c r="K2369" s="53">
        <v>1.7</v>
      </c>
      <c r="L2369" s="53" t="s">
        <v>153</v>
      </c>
      <c r="M2369" s="54">
        <v>0.40269675925925924</v>
      </c>
      <c r="N2369" s="53">
        <v>2.9</v>
      </c>
      <c r="O2369" s="53" t="s">
        <v>153</v>
      </c>
      <c r="P2369" s="54">
        <v>0.40063657407407405</v>
      </c>
      <c r="Q2369" s="53">
        <v>1.7</v>
      </c>
      <c r="R2369" s="53" t="s">
        <v>156</v>
      </c>
      <c r="S2369" s="53">
        <v>0.4</v>
      </c>
      <c r="T2369" s="53">
        <v>69.599999999999994</v>
      </c>
      <c r="U2369" s="53">
        <v>809</v>
      </c>
      <c r="V2369" s="53">
        <v>460283</v>
      </c>
      <c r="W2369" s="53">
        <v>767</v>
      </c>
      <c r="X2369" s="53">
        <v>0.63</v>
      </c>
      <c r="Y2369" s="53">
        <v>18.149999999999999</v>
      </c>
      <c r="Z2369" s="11">
        <f t="shared" si="6252"/>
        <v>135.6</v>
      </c>
      <c r="AA2369" s="11">
        <f t="shared" si="6253"/>
        <v>10</v>
      </c>
      <c r="AB2369" s="53">
        <f t="shared" si="6254"/>
        <v>0.26278584027487295</v>
      </c>
      <c r="AC2369" s="63" t="s">
        <v>204</v>
      </c>
    </row>
    <row r="2370" spans="1:46">
      <c r="A2370" s="11">
        <v>2370</v>
      </c>
      <c r="B2370" s="57">
        <v>44943</v>
      </c>
      <c r="C2370" s="54">
        <v>0.40972222222222227</v>
      </c>
      <c r="D2370" s="53">
        <v>11.6</v>
      </c>
      <c r="E2370" s="53">
        <v>14.7</v>
      </c>
      <c r="F2370" s="53">
        <v>0</v>
      </c>
      <c r="G2370" s="53">
        <v>7.8</v>
      </c>
      <c r="H2370" s="53">
        <v>0.245</v>
      </c>
      <c r="I2370" s="53">
        <v>2.5</v>
      </c>
      <c r="J2370" s="53" t="s">
        <v>153</v>
      </c>
      <c r="K2370" s="53">
        <v>2.5</v>
      </c>
      <c r="L2370" s="53" t="s">
        <v>153</v>
      </c>
      <c r="M2370" s="54">
        <v>0.40937499999999999</v>
      </c>
      <c r="N2370" s="53">
        <v>3.7</v>
      </c>
      <c r="O2370" s="53" t="s">
        <v>156</v>
      </c>
      <c r="P2370" s="54">
        <v>0.4085300925925926</v>
      </c>
      <c r="Q2370" s="53">
        <v>2.2000000000000002</v>
      </c>
      <c r="R2370" s="53" t="s">
        <v>153</v>
      </c>
      <c r="S2370" s="53">
        <v>0.4</v>
      </c>
      <c r="T2370" s="53">
        <v>68.2</v>
      </c>
      <c r="U2370" s="53">
        <v>857</v>
      </c>
      <c r="V2370" s="53">
        <v>499710</v>
      </c>
      <c r="W2370" s="53">
        <v>833</v>
      </c>
      <c r="X2370" s="53">
        <v>0.63</v>
      </c>
      <c r="Y2370" s="53">
        <v>18.12</v>
      </c>
      <c r="Z2370" s="11">
        <f t="shared" si="6252"/>
        <v>147</v>
      </c>
      <c r="AA2370" s="11">
        <f t="shared" si="6253"/>
        <v>10</v>
      </c>
      <c r="AB2370" s="53">
        <f t="shared" si="6254"/>
        <v>0.26278584027487295</v>
      </c>
      <c r="AC2370" s="63" t="s">
        <v>204</v>
      </c>
    </row>
    <row r="2371" spans="1:46">
      <c r="A2371" s="11">
        <v>2371</v>
      </c>
      <c r="B2371" s="57">
        <v>44943</v>
      </c>
      <c r="C2371" s="54">
        <v>0.41666666666666669</v>
      </c>
      <c r="D2371" s="53">
        <v>12.4</v>
      </c>
      <c r="E2371" s="53">
        <v>14.6</v>
      </c>
      <c r="F2371" s="53">
        <v>0</v>
      </c>
      <c r="G2371" s="53">
        <v>8.1999999999999993</v>
      </c>
      <c r="H2371" s="53">
        <v>0.25900000000000001</v>
      </c>
      <c r="I2371" s="53">
        <v>1.6</v>
      </c>
      <c r="J2371" s="53" t="s">
        <v>153</v>
      </c>
      <c r="K2371" s="53">
        <v>2.5</v>
      </c>
      <c r="L2371" s="53" t="s">
        <v>153</v>
      </c>
      <c r="M2371" s="54">
        <v>0.41002314814814816</v>
      </c>
      <c r="N2371" s="53">
        <v>2.8</v>
      </c>
      <c r="O2371" s="53" t="s">
        <v>156</v>
      </c>
      <c r="P2371" s="54">
        <v>0.41093750000000001</v>
      </c>
      <c r="Q2371" s="53">
        <v>1.3</v>
      </c>
      <c r="R2371" s="53" t="s">
        <v>156</v>
      </c>
      <c r="S2371" s="53">
        <v>0.5</v>
      </c>
      <c r="T2371" s="53">
        <v>66.3</v>
      </c>
      <c r="U2371" s="53">
        <v>869</v>
      </c>
      <c r="V2371" s="53">
        <v>524435</v>
      </c>
      <c r="W2371" s="53">
        <v>874</v>
      </c>
      <c r="X2371" s="53">
        <v>0.63</v>
      </c>
      <c r="Y2371" s="53">
        <v>18.12</v>
      </c>
      <c r="Z2371" s="11">
        <f t="shared" si="6252"/>
        <v>155.4</v>
      </c>
      <c r="AA2371" s="11">
        <f t="shared" si="6253"/>
        <v>10</v>
      </c>
      <c r="AB2371" s="53">
        <f t="shared" si="6254"/>
        <v>0.26278584027487295</v>
      </c>
      <c r="AC2371" s="63" t="s">
        <v>204</v>
      </c>
      <c r="AE2371" s="11">
        <f t="shared" ref="AE2371" si="6399">SUM(F2371:F2376)</f>
        <v>0</v>
      </c>
      <c r="AF2371" s="11">
        <f t="shared" ref="AF2371" si="6400">AVERAGE(AB2371:AB2376)</f>
        <v>0.26229649928741655</v>
      </c>
      <c r="AG2371" s="11">
        <f t="shared" ref="AG2371" si="6401">AVERAGE(G2371:G2376)</f>
        <v>9.1833333333333353</v>
      </c>
      <c r="AH2371" s="11" t="e">
        <f t="shared" ref="AH2371" si="6402">AVERAGE(AC2371:AC2376)</f>
        <v>#DIV/0!</v>
      </c>
      <c r="AI2371" s="11">
        <f t="shared" ref="AI2371" si="6403">AVERAGE(T2371:T2376)</f>
        <v>58.766666666666673</v>
      </c>
      <c r="AJ2371" s="11">
        <f t="shared" ref="AJ2371" si="6404">SUMIF(H2371:H2376,"&gt;0",H2371:H2376)</f>
        <v>1.5390000000000001</v>
      </c>
      <c r="AK2371" s="17">
        <f t="shared" ref="AK2371" si="6405">SUM(AA2371:AA2376)/60</f>
        <v>1</v>
      </c>
      <c r="AL2371" s="17">
        <f t="shared" ref="AL2371" si="6406">SUM(V2371:V2376)</f>
        <v>3160163</v>
      </c>
      <c r="AM2371" s="17">
        <f t="shared" ref="AM2371" si="6407">AVERAGE(W2371:W2376)</f>
        <v>878</v>
      </c>
      <c r="AN2371" s="11">
        <f t="shared" ref="AN2371" si="6408">AVERAGE(I2371:I2376)</f>
        <v>1.0666666666666667</v>
      </c>
      <c r="AO2371" s="11">
        <f t="shared" ref="AO2371" si="6409">MAX(K2371:K2376)</f>
        <v>2.5</v>
      </c>
      <c r="AP2371" s="13" t="str">
        <f t="shared" ref="AP2371" ca="1" si="6410">INDIRECT(ADDRESS(MATCH(AO2371,K2371:K2376,0)+A2371-1,12))</f>
        <v>S</v>
      </c>
      <c r="AQ2371" s="13">
        <f t="shared" ref="AQ2371" ca="1" si="6411">INDIRECT(ADDRESS(MATCH(AO2371,K2371:K2376,0)+A2371-1,13))</f>
        <v>0.41002314814814816</v>
      </c>
      <c r="AR2371" s="11">
        <f t="shared" ref="AR2371" si="6412">MAX(N2371:N2376)</f>
        <v>3.7</v>
      </c>
      <c r="AS2371" s="13" t="str">
        <f t="shared" ref="AS2371" ca="1" si="6413">INDIRECT(ADDRESS(MATCH(AR2371,N2371:N2376,0)+A2371-1,15))</f>
        <v>N</v>
      </c>
      <c r="AT2371" s="13">
        <f t="shared" ref="AT2371" ca="1" si="6414">INDIRECT(ADDRESS(MATCH(AR2371,N2371:N2376,0)+A2371-1,16))</f>
        <v>0.43886574074074075</v>
      </c>
    </row>
    <row r="2372" spans="1:46">
      <c r="A2372" s="11">
        <v>2372</v>
      </c>
      <c r="B2372" s="57">
        <v>44943</v>
      </c>
      <c r="C2372" s="54">
        <v>0.4236111111111111</v>
      </c>
      <c r="D2372" s="53">
        <v>13.1</v>
      </c>
      <c r="E2372" s="53">
        <v>14.6</v>
      </c>
      <c r="F2372" s="53">
        <v>0</v>
      </c>
      <c r="G2372" s="53">
        <v>8.3000000000000007</v>
      </c>
      <c r="H2372" s="53">
        <v>0.23799999999999999</v>
      </c>
      <c r="I2372" s="53">
        <v>0.9</v>
      </c>
      <c r="J2372" s="53" t="s">
        <v>153</v>
      </c>
      <c r="K2372" s="53">
        <v>1.6</v>
      </c>
      <c r="L2372" s="53" t="s">
        <v>153</v>
      </c>
      <c r="M2372" s="54">
        <v>0.41667824074074072</v>
      </c>
      <c r="N2372" s="53">
        <v>1.9</v>
      </c>
      <c r="O2372" s="53" t="s">
        <v>153</v>
      </c>
      <c r="P2372" s="54">
        <v>0.41722222222222222</v>
      </c>
      <c r="Q2372" s="53">
        <v>0.3</v>
      </c>
      <c r="R2372" s="53" t="s">
        <v>154</v>
      </c>
      <c r="S2372" s="53">
        <v>0.4</v>
      </c>
      <c r="T2372" s="53">
        <v>65.400000000000006</v>
      </c>
      <c r="U2372" s="53">
        <v>802</v>
      </c>
      <c r="V2372" s="53">
        <v>489177</v>
      </c>
      <c r="W2372" s="53">
        <v>815</v>
      </c>
      <c r="X2372" s="53">
        <v>0.629</v>
      </c>
      <c r="Y2372" s="53">
        <v>18.14</v>
      </c>
      <c r="Z2372" s="11">
        <f t="shared" si="6252"/>
        <v>142.79999999999998</v>
      </c>
      <c r="AA2372" s="11">
        <f t="shared" si="6253"/>
        <v>10</v>
      </c>
      <c r="AB2372" s="53">
        <f t="shared" si="6254"/>
        <v>0.26219863108992525</v>
      </c>
      <c r="AC2372" s="63" t="s">
        <v>204</v>
      </c>
    </row>
    <row r="2373" spans="1:46">
      <c r="A2373" s="11">
        <v>2373</v>
      </c>
      <c r="B2373" s="57">
        <v>44943</v>
      </c>
      <c r="C2373" s="54">
        <v>0.43055555555555558</v>
      </c>
      <c r="D2373" s="53">
        <v>13.8</v>
      </c>
      <c r="E2373" s="53">
        <v>14.6</v>
      </c>
      <c r="F2373" s="53">
        <v>0</v>
      </c>
      <c r="G2373" s="53">
        <v>8.1999999999999993</v>
      </c>
      <c r="H2373" s="53">
        <v>0.24199999999999999</v>
      </c>
      <c r="I2373" s="53">
        <v>0.9</v>
      </c>
      <c r="J2373" s="53" t="s">
        <v>156</v>
      </c>
      <c r="K2373" s="53">
        <v>0.9</v>
      </c>
      <c r="L2373" s="53" t="s">
        <v>156</v>
      </c>
      <c r="M2373" s="54">
        <v>0.43055555555555558</v>
      </c>
      <c r="N2373" s="53">
        <v>1.9</v>
      </c>
      <c r="O2373" s="53" t="s">
        <v>153</v>
      </c>
      <c r="P2373" s="54">
        <v>0.42935185185185182</v>
      </c>
      <c r="Q2373" s="53">
        <v>0.4</v>
      </c>
      <c r="R2373" s="53" t="s">
        <v>154</v>
      </c>
      <c r="S2373" s="53">
        <v>0.4</v>
      </c>
      <c r="T2373" s="53">
        <v>60.8</v>
      </c>
      <c r="U2373" s="53">
        <v>765</v>
      </c>
      <c r="V2373" s="53">
        <v>499542</v>
      </c>
      <c r="W2373" s="53">
        <v>833</v>
      </c>
      <c r="X2373" s="53">
        <v>0.629</v>
      </c>
      <c r="Y2373" s="53">
        <v>18.14</v>
      </c>
      <c r="Z2373" s="11">
        <f t="shared" si="6252"/>
        <v>145.19999999999999</v>
      </c>
      <c r="AA2373" s="11">
        <f t="shared" si="6253"/>
        <v>10</v>
      </c>
      <c r="AB2373" s="53">
        <f t="shared" si="6254"/>
        <v>0.26219863108992525</v>
      </c>
      <c r="AC2373" s="63" t="s">
        <v>204</v>
      </c>
    </row>
    <row r="2374" spans="1:46">
      <c r="A2374" s="11">
        <v>2374</v>
      </c>
      <c r="B2374" s="57">
        <v>44943</v>
      </c>
      <c r="C2374" s="54">
        <v>0.4375</v>
      </c>
      <c r="D2374" s="53">
        <v>14.4</v>
      </c>
      <c r="E2374" s="53">
        <v>14.6</v>
      </c>
      <c r="F2374" s="53">
        <v>0</v>
      </c>
      <c r="G2374" s="53">
        <v>9.5</v>
      </c>
      <c r="H2374" s="53">
        <v>0.252</v>
      </c>
      <c r="I2374" s="53">
        <v>0.4</v>
      </c>
      <c r="J2374" s="53" t="s">
        <v>156</v>
      </c>
      <c r="K2374" s="53">
        <v>1</v>
      </c>
      <c r="L2374" s="53" t="s">
        <v>156</v>
      </c>
      <c r="M2374" s="54">
        <v>0.43092592592592593</v>
      </c>
      <c r="N2374" s="53">
        <v>2.7</v>
      </c>
      <c r="O2374" s="53" t="s">
        <v>155</v>
      </c>
      <c r="P2374" s="54">
        <v>0.43733796296296296</v>
      </c>
      <c r="Q2374" s="53">
        <v>1.5</v>
      </c>
      <c r="R2374" s="53" t="s">
        <v>162</v>
      </c>
      <c r="S2374" s="53">
        <v>0.4</v>
      </c>
      <c r="T2374" s="53">
        <v>56.8</v>
      </c>
      <c r="U2374" s="53">
        <v>905</v>
      </c>
      <c r="V2374" s="53">
        <v>517737</v>
      </c>
      <c r="W2374" s="53">
        <v>863</v>
      </c>
      <c r="X2374" s="53">
        <v>0.629</v>
      </c>
      <c r="Y2374" s="53">
        <v>18.149999999999999</v>
      </c>
      <c r="Z2374" s="11">
        <f t="shared" si="6252"/>
        <v>151.19999999999999</v>
      </c>
      <c r="AA2374" s="11">
        <f t="shared" si="6253"/>
        <v>10</v>
      </c>
      <c r="AB2374" s="53">
        <f t="shared" si="6254"/>
        <v>0.26219863108992525</v>
      </c>
      <c r="AC2374" s="63" t="s">
        <v>204</v>
      </c>
    </row>
    <row r="2375" spans="1:46">
      <c r="A2375" s="11">
        <v>2375</v>
      </c>
      <c r="B2375" s="57">
        <v>44943</v>
      </c>
      <c r="C2375" s="54">
        <v>0.44444444444444442</v>
      </c>
      <c r="D2375" s="53">
        <v>15.1</v>
      </c>
      <c r="E2375" s="53">
        <v>14.5</v>
      </c>
      <c r="F2375" s="53">
        <v>0</v>
      </c>
      <c r="G2375" s="53">
        <v>10.1</v>
      </c>
      <c r="H2375" s="53">
        <v>0.27700000000000002</v>
      </c>
      <c r="I2375" s="53">
        <v>1.4</v>
      </c>
      <c r="J2375" s="53" t="s">
        <v>149</v>
      </c>
      <c r="K2375" s="53">
        <v>1.5</v>
      </c>
      <c r="L2375" s="53" t="s">
        <v>149</v>
      </c>
      <c r="M2375" s="54">
        <v>0.4435648148148148</v>
      </c>
      <c r="N2375" s="53">
        <v>3.7</v>
      </c>
      <c r="O2375" s="53" t="s">
        <v>162</v>
      </c>
      <c r="P2375" s="54">
        <v>0.43886574074074075</v>
      </c>
      <c r="Q2375" s="53">
        <v>0.9</v>
      </c>
      <c r="R2375" s="53" t="s">
        <v>150</v>
      </c>
      <c r="S2375" s="53">
        <v>0.7</v>
      </c>
      <c r="T2375" s="53">
        <v>51.6</v>
      </c>
      <c r="U2375" s="53">
        <v>1036</v>
      </c>
      <c r="V2375" s="53">
        <v>570320</v>
      </c>
      <c r="W2375" s="53">
        <v>951</v>
      </c>
      <c r="X2375" s="53">
        <v>0.629</v>
      </c>
      <c r="Y2375" s="53">
        <v>18.09</v>
      </c>
      <c r="Z2375" s="11">
        <f t="shared" si="6252"/>
        <v>166.20000000000002</v>
      </c>
      <c r="AA2375" s="11">
        <f t="shared" si="6253"/>
        <v>10</v>
      </c>
      <c r="AB2375" s="53">
        <f t="shared" si="6254"/>
        <v>0.26219863108992525</v>
      </c>
      <c r="AC2375" s="63" t="s">
        <v>204</v>
      </c>
    </row>
    <row r="2376" spans="1:46">
      <c r="A2376" s="11">
        <v>2376</v>
      </c>
      <c r="B2376" s="57">
        <v>44943</v>
      </c>
      <c r="C2376" s="54">
        <v>0.4513888888888889</v>
      </c>
      <c r="D2376" s="53">
        <v>15.6</v>
      </c>
      <c r="E2376" s="53">
        <v>14.5</v>
      </c>
      <c r="F2376" s="53">
        <v>0</v>
      </c>
      <c r="G2376" s="53">
        <v>10.8</v>
      </c>
      <c r="H2376" s="53">
        <v>0.27100000000000002</v>
      </c>
      <c r="I2376" s="53">
        <v>1.2</v>
      </c>
      <c r="J2376" s="53" t="s">
        <v>148</v>
      </c>
      <c r="K2376" s="53">
        <v>1.4</v>
      </c>
      <c r="L2376" s="53" t="s">
        <v>149</v>
      </c>
      <c r="M2376" s="54">
        <v>0.44445601851851851</v>
      </c>
      <c r="N2376" s="53">
        <v>2.8</v>
      </c>
      <c r="O2376" s="53" t="s">
        <v>149</v>
      </c>
      <c r="P2376" s="54">
        <v>0.44839120370370367</v>
      </c>
      <c r="Q2376" s="53">
        <v>1.4</v>
      </c>
      <c r="R2376" s="53" t="s">
        <v>162</v>
      </c>
      <c r="S2376" s="53">
        <v>0.6</v>
      </c>
      <c r="T2376" s="53">
        <v>51.7</v>
      </c>
      <c r="U2376" s="53">
        <v>962</v>
      </c>
      <c r="V2376" s="53">
        <v>558952</v>
      </c>
      <c r="W2376" s="53">
        <v>932</v>
      </c>
      <c r="X2376" s="53">
        <v>0.629</v>
      </c>
      <c r="Y2376" s="53">
        <v>18.14</v>
      </c>
      <c r="Z2376" s="11">
        <f t="shared" ref="Z2376:Z2439" si="6415">H2376*3.6/(60)*10*10^3</f>
        <v>162.60000000000002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0.26219863108992525</v>
      </c>
      <c r="AC2376" s="63" t="s">
        <v>204</v>
      </c>
    </row>
    <row r="2377" spans="1:46">
      <c r="A2377" s="11">
        <v>2377</v>
      </c>
      <c r="B2377" s="57">
        <v>44943</v>
      </c>
      <c r="C2377" s="54">
        <v>0.45833333333333331</v>
      </c>
      <c r="D2377" s="53">
        <v>16.2</v>
      </c>
      <c r="E2377" s="53">
        <v>14.1</v>
      </c>
      <c r="F2377" s="53">
        <v>0</v>
      </c>
      <c r="G2377" s="53">
        <v>10.6</v>
      </c>
      <c r="H2377" s="53">
        <v>0.29299999999999998</v>
      </c>
      <c r="I2377" s="53">
        <v>1.6</v>
      </c>
      <c r="J2377" s="53" t="s">
        <v>149</v>
      </c>
      <c r="K2377" s="53">
        <v>1.6</v>
      </c>
      <c r="L2377" s="53" t="s">
        <v>149</v>
      </c>
      <c r="M2377" s="54">
        <v>0.45833333333333331</v>
      </c>
      <c r="N2377" s="53">
        <v>3.3</v>
      </c>
      <c r="O2377" s="53" t="s">
        <v>162</v>
      </c>
      <c r="P2377" s="54">
        <v>0.4562268518518518</v>
      </c>
      <c r="Q2377" s="53">
        <v>1.9</v>
      </c>
      <c r="R2377" s="53" t="s">
        <v>162</v>
      </c>
      <c r="S2377" s="53">
        <v>0.6</v>
      </c>
      <c r="T2377" s="53">
        <v>49.6</v>
      </c>
      <c r="U2377" s="53">
        <v>1064</v>
      </c>
      <c r="V2377" s="53">
        <v>602300</v>
      </c>
      <c r="W2377" s="53">
        <v>1004</v>
      </c>
      <c r="X2377" s="53">
        <v>0.629</v>
      </c>
      <c r="Y2377" s="53">
        <v>18.07</v>
      </c>
      <c r="Z2377" s="11">
        <f t="shared" si="6415"/>
        <v>175.79999999999998</v>
      </c>
      <c r="AA2377" s="11">
        <f t="shared" si="6416"/>
        <v>10</v>
      </c>
      <c r="AB2377" s="53">
        <f t="shared" si="6417"/>
        <v>0.26219863108992525</v>
      </c>
      <c r="AC2377" s="63" t="s">
        <v>204</v>
      </c>
      <c r="AE2377" s="11">
        <f t="shared" ref="AE2377" si="6418">SUM(F2377:F2382)</f>
        <v>0</v>
      </c>
      <c r="AF2377" s="11">
        <f t="shared" ref="AF2377" si="6419">AVERAGE(AB2377:AB2382)</f>
        <v>0.26170983937265913</v>
      </c>
      <c r="AG2377" s="11">
        <f t="shared" ref="AG2377" si="6420">AVERAGE(G2377:G2382)</f>
        <v>10.583333333333334</v>
      </c>
      <c r="AH2377" s="11" t="e">
        <f t="shared" ref="AH2377" si="6421">AVERAGE(AC2377:AC2382)</f>
        <v>#DIV/0!</v>
      </c>
      <c r="AI2377" s="11">
        <f t="shared" ref="AI2377" si="6422">AVERAGE(T2377:T2382)</f>
        <v>50.1</v>
      </c>
      <c r="AJ2377" s="11">
        <f t="shared" ref="AJ2377" si="6423">SUMIF(H2377:H2382,"&gt;0",H2377:H2382)</f>
        <v>1.6840000000000002</v>
      </c>
      <c r="AK2377" s="17">
        <f t="shared" ref="AK2377" si="6424">SUM(AA2377:AA2382)/60</f>
        <v>1</v>
      </c>
      <c r="AL2377" s="17">
        <f t="shared" ref="AL2377" si="6425">SUM(V2377:V2382)</f>
        <v>3495731</v>
      </c>
      <c r="AM2377" s="17">
        <f t="shared" ref="AM2377" si="6426">AVERAGE(W2377:W2382)</f>
        <v>970.83333333333337</v>
      </c>
      <c r="AN2377" s="11">
        <f t="shared" ref="AN2377" si="6427">AVERAGE(I2377:I2382)</f>
        <v>1.9500000000000002</v>
      </c>
      <c r="AO2377" s="11">
        <f t="shared" ref="AO2377" si="6428">MAX(K2377:K2382)</f>
        <v>2.4</v>
      </c>
      <c r="AP2377" s="13" t="str">
        <f t="shared" ref="AP2377" ca="1" si="6429">INDIRECT(ADDRESS(MATCH(AO2377,K2377:K2382,0)+A2377-1,12))</f>
        <v>NE</v>
      </c>
      <c r="AQ2377" s="13">
        <f t="shared" ref="AQ2377" ca="1" si="6430">INDIRECT(ADDRESS(MATCH(AO2377,K2377:K2382,0)+A2377-1,13))</f>
        <v>0.46979166666666666</v>
      </c>
      <c r="AR2377" s="11">
        <f t="shared" ref="AR2377" si="6431">MAX(N2377:N2382)</f>
        <v>4.8</v>
      </c>
      <c r="AS2377" s="13" t="str">
        <f t="shared" ref="AS2377" ca="1" si="6432">INDIRECT(ADDRESS(MATCH(AR2377,N2377:N2382,0)+A2377-1,15))</f>
        <v>NNE</v>
      </c>
      <c r="AT2377" s="13">
        <f t="shared" ref="AT2377" ca="1" si="6433">INDIRECT(ADDRESS(MATCH(AR2377,N2377:N2382,0)+A2377-1,16))</f>
        <v>0.4880902777777778</v>
      </c>
    </row>
    <row r="2378" spans="1:46">
      <c r="A2378" s="11">
        <v>2378</v>
      </c>
      <c r="B2378" s="57">
        <v>44943</v>
      </c>
      <c r="C2378" s="54">
        <v>0.46527777777777773</v>
      </c>
      <c r="D2378" s="53">
        <v>16.7</v>
      </c>
      <c r="E2378" s="53">
        <v>14.1</v>
      </c>
      <c r="F2378" s="53">
        <v>0</v>
      </c>
      <c r="G2378" s="53">
        <v>10.5</v>
      </c>
      <c r="H2378" s="53">
        <v>0.32400000000000001</v>
      </c>
      <c r="I2378" s="53">
        <v>2</v>
      </c>
      <c r="J2378" s="53" t="s">
        <v>147</v>
      </c>
      <c r="K2378" s="53">
        <v>2</v>
      </c>
      <c r="L2378" s="53" t="s">
        <v>149</v>
      </c>
      <c r="M2378" s="54">
        <v>0.46357638888888886</v>
      </c>
      <c r="N2378" s="53">
        <v>3.9</v>
      </c>
      <c r="O2378" s="53" t="s">
        <v>149</v>
      </c>
      <c r="P2378" s="54">
        <v>0.46057870370370368</v>
      </c>
      <c r="Q2378" s="53">
        <v>2.4</v>
      </c>
      <c r="R2378" s="53" t="s">
        <v>147</v>
      </c>
      <c r="S2378" s="53">
        <v>0.5</v>
      </c>
      <c r="T2378" s="53">
        <v>50.3</v>
      </c>
      <c r="U2378" s="53">
        <v>1164</v>
      </c>
      <c r="V2378" s="53">
        <v>666442</v>
      </c>
      <c r="W2378" s="53">
        <v>1111</v>
      </c>
      <c r="X2378" s="53">
        <v>0.628</v>
      </c>
      <c r="Y2378" s="53">
        <v>18.03</v>
      </c>
      <c r="Z2378" s="11">
        <f t="shared" si="6415"/>
        <v>194.4</v>
      </c>
      <c r="AA2378" s="11">
        <f t="shared" si="6416"/>
        <v>10</v>
      </c>
      <c r="AB2378" s="53">
        <f t="shared" si="6417"/>
        <v>0.26161208102920586</v>
      </c>
      <c r="AC2378" s="63" t="s">
        <v>204</v>
      </c>
    </row>
    <row r="2379" spans="1:46">
      <c r="A2379" s="11">
        <v>2379</v>
      </c>
      <c r="B2379" s="57">
        <v>44943</v>
      </c>
      <c r="C2379" s="54">
        <v>0.47222222222222227</v>
      </c>
      <c r="D2379" s="53">
        <v>17.100000000000001</v>
      </c>
      <c r="E2379" s="53">
        <v>14.1</v>
      </c>
      <c r="F2379" s="53">
        <v>0</v>
      </c>
      <c r="G2379" s="53">
        <v>10</v>
      </c>
      <c r="H2379" s="53">
        <v>0.222</v>
      </c>
      <c r="I2379" s="53">
        <v>2.2000000000000002</v>
      </c>
      <c r="J2379" s="53" t="s">
        <v>147</v>
      </c>
      <c r="K2379" s="53">
        <v>2.4</v>
      </c>
      <c r="L2379" s="53" t="s">
        <v>147</v>
      </c>
      <c r="M2379" s="54">
        <v>0.46979166666666666</v>
      </c>
      <c r="N2379" s="53">
        <v>4.2</v>
      </c>
      <c r="O2379" s="53" t="s">
        <v>149</v>
      </c>
      <c r="P2379" s="54">
        <v>0.46763888888888888</v>
      </c>
      <c r="Q2379" s="53">
        <v>1.1000000000000001</v>
      </c>
      <c r="R2379" s="53" t="s">
        <v>149</v>
      </c>
      <c r="S2379" s="53">
        <v>0.6</v>
      </c>
      <c r="T2379" s="53">
        <v>49.4</v>
      </c>
      <c r="U2379" s="53">
        <v>649</v>
      </c>
      <c r="V2379" s="53">
        <v>473078</v>
      </c>
      <c r="W2379" s="53">
        <v>788</v>
      </c>
      <c r="X2379" s="53">
        <v>0.628</v>
      </c>
      <c r="Y2379" s="53">
        <v>18.059999999999999</v>
      </c>
      <c r="Z2379" s="11">
        <f t="shared" si="6415"/>
        <v>133.20000000000002</v>
      </c>
      <c r="AA2379" s="11">
        <f t="shared" si="6416"/>
        <v>10</v>
      </c>
      <c r="AB2379" s="53">
        <f t="shared" si="6417"/>
        <v>0.26161208102920586</v>
      </c>
      <c r="AC2379" s="63" t="s">
        <v>204</v>
      </c>
    </row>
    <row r="2380" spans="1:46">
      <c r="A2380" s="11">
        <v>2380</v>
      </c>
      <c r="B2380" s="57">
        <v>44943</v>
      </c>
      <c r="C2380" s="54">
        <v>0.47916666666666669</v>
      </c>
      <c r="D2380" s="53">
        <v>17.3</v>
      </c>
      <c r="E2380" s="53">
        <v>14.1</v>
      </c>
      <c r="F2380" s="53">
        <v>0</v>
      </c>
      <c r="G2380" s="53">
        <v>10.8</v>
      </c>
      <c r="H2380" s="53">
        <v>0.29799999999999999</v>
      </c>
      <c r="I2380" s="53">
        <v>1.9</v>
      </c>
      <c r="J2380" s="53" t="s">
        <v>149</v>
      </c>
      <c r="K2380" s="53">
        <v>2.2000000000000002</v>
      </c>
      <c r="L2380" s="53" t="s">
        <v>147</v>
      </c>
      <c r="M2380" s="54">
        <v>0.4722337962962963</v>
      </c>
      <c r="N2380" s="53">
        <v>3.5</v>
      </c>
      <c r="O2380" s="53" t="s">
        <v>149</v>
      </c>
      <c r="P2380" s="54">
        <v>0.47913194444444446</v>
      </c>
      <c r="Q2380" s="53">
        <v>3.4</v>
      </c>
      <c r="R2380" s="53" t="s">
        <v>147</v>
      </c>
      <c r="S2380" s="53">
        <v>0.6</v>
      </c>
      <c r="T2380" s="53">
        <v>49.1</v>
      </c>
      <c r="U2380" s="53">
        <v>1070</v>
      </c>
      <c r="V2380" s="53">
        <v>609842</v>
      </c>
      <c r="W2380" s="53">
        <v>1016</v>
      </c>
      <c r="X2380" s="53">
        <v>0.628</v>
      </c>
      <c r="Y2380" s="53">
        <v>18.07</v>
      </c>
      <c r="Z2380" s="11">
        <f t="shared" si="6415"/>
        <v>178.8</v>
      </c>
      <c r="AA2380" s="11">
        <f t="shared" si="6416"/>
        <v>10</v>
      </c>
      <c r="AB2380" s="53">
        <f t="shared" si="6417"/>
        <v>0.26161208102920586</v>
      </c>
      <c r="AC2380" s="63" t="s">
        <v>204</v>
      </c>
    </row>
    <row r="2381" spans="1:46">
      <c r="A2381" s="11">
        <v>2381</v>
      </c>
      <c r="B2381" s="57">
        <v>44943</v>
      </c>
      <c r="C2381" s="54">
        <v>0.4861111111111111</v>
      </c>
      <c r="D2381" s="53">
        <v>17.399999999999999</v>
      </c>
      <c r="E2381" s="53">
        <v>14.1</v>
      </c>
      <c r="F2381" s="53">
        <v>0</v>
      </c>
      <c r="G2381" s="53">
        <v>10.8</v>
      </c>
      <c r="H2381" s="53">
        <v>0.29199999999999998</v>
      </c>
      <c r="I2381" s="53">
        <v>2.1</v>
      </c>
      <c r="J2381" s="53" t="s">
        <v>147</v>
      </c>
      <c r="K2381" s="53">
        <v>2.2000000000000002</v>
      </c>
      <c r="L2381" s="53" t="s">
        <v>147</v>
      </c>
      <c r="M2381" s="54">
        <v>0.48494212962962963</v>
      </c>
      <c r="N2381" s="53">
        <v>4.7</v>
      </c>
      <c r="O2381" s="53" t="s">
        <v>147</v>
      </c>
      <c r="P2381" s="54">
        <v>0.48423611111111109</v>
      </c>
      <c r="Q2381" s="53">
        <v>1.4</v>
      </c>
      <c r="R2381" s="53" t="s">
        <v>162</v>
      </c>
      <c r="S2381" s="53">
        <v>0.9</v>
      </c>
      <c r="T2381" s="53">
        <v>51.9</v>
      </c>
      <c r="U2381" s="53">
        <v>575</v>
      </c>
      <c r="V2381" s="53">
        <v>608062</v>
      </c>
      <c r="W2381" s="53">
        <v>1013</v>
      </c>
      <c r="X2381" s="53">
        <v>0.628</v>
      </c>
      <c r="Y2381" s="53">
        <v>18.07</v>
      </c>
      <c r="Z2381" s="11">
        <f t="shared" si="6415"/>
        <v>175.19999999999996</v>
      </c>
      <c r="AA2381" s="11">
        <f t="shared" si="6416"/>
        <v>10</v>
      </c>
      <c r="AB2381" s="53">
        <f t="shared" si="6417"/>
        <v>0.26161208102920586</v>
      </c>
      <c r="AC2381" s="63" t="s">
        <v>204</v>
      </c>
    </row>
    <row r="2382" spans="1:46">
      <c r="A2382" s="11">
        <v>2382</v>
      </c>
      <c r="B2382" s="57">
        <v>44943</v>
      </c>
      <c r="C2382" s="54">
        <v>0.49305555555555558</v>
      </c>
      <c r="D2382" s="53">
        <v>17.600000000000001</v>
      </c>
      <c r="E2382" s="53">
        <v>14.1</v>
      </c>
      <c r="F2382" s="53">
        <v>0</v>
      </c>
      <c r="G2382" s="53">
        <v>10.8</v>
      </c>
      <c r="H2382" s="53">
        <v>0.255</v>
      </c>
      <c r="I2382" s="53">
        <v>1.9</v>
      </c>
      <c r="J2382" s="53" t="s">
        <v>147</v>
      </c>
      <c r="K2382" s="53">
        <v>2.1</v>
      </c>
      <c r="L2382" s="53" t="s">
        <v>147</v>
      </c>
      <c r="M2382" s="54">
        <v>0.48822916666666666</v>
      </c>
      <c r="N2382" s="53">
        <v>4.8</v>
      </c>
      <c r="O2382" s="53" t="s">
        <v>149</v>
      </c>
      <c r="P2382" s="54">
        <v>0.4880902777777778</v>
      </c>
      <c r="Q2382" s="53">
        <v>2.1</v>
      </c>
      <c r="R2382" s="53" t="s">
        <v>147</v>
      </c>
      <c r="S2382" s="53">
        <v>1</v>
      </c>
      <c r="T2382" s="53">
        <v>50.3</v>
      </c>
      <c r="U2382" s="53">
        <v>715</v>
      </c>
      <c r="V2382" s="53">
        <v>536007</v>
      </c>
      <c r="W2382" s="53">
        <v>893</v>
      </c>
      <c r="X2382" s="53">
        <v>0.628</v>
      </c>
      <c r="Y2382" s="53">
        <v>18.079999999999998</v>
      </c>
      <c r="Z2382" s="11">
        <f t="shared" si="6415"/>
        <v>153.00000000000003</v>
      </c>
      <c r="AA2382" s="11">
        <f t="shared" si="6416"/>
        <v>10</v>
      </c>
      <c r="AB2382" s="53">
        <f t="shared" si="6417"/>
        <v>0.26161208102920586</v>
      </c>
      <c r="AC2382" s="63" t="s">
        <v>204</v>
      </c>
    </row>
    <row r="2383" spans="1:46">
      <c r="A2383" s="11">
        <v>2383</v>
      </c>
      <c r="B2383" s="57">
        <v>44943</v>
      </c>
      <c r="C2383" s="54">
        <v>0.5</v>
      </c>
      <c r="D2383" s="53">
        <v>17.600000000000001</v>
      </c>
      <c r="E2383" s="53">
        <v>14.1</v>
      </c>
      <c r="F2383" s="53">
        <v>0</v>
      </c>
      <c r="G2383" s="53">
        <v>10.1</v>
      </c>
      <c r="H2383" s="53">
        <v>0.23699999999999999</v>
      </c>
      <c r="I2383" s="53">
        <v>2.2999999999999998</v>
      </c>
      <c r="J2383" s="53" t="s">
        <v>147</v>
      </c>
      <c r="K2383" s="53">
        <v>2.4</v>
      </c>
      <c r="L2383" s="53" t="s">
        <v>147</v>
      </c>
      <c r="M2383" s="54">
        <v>0.4989467592592593</v>
      </c>
      <c r="N2383" s="53">
        <v>6.1</v>
      </c>
      <c r="O2383" s="53" t="s">
        <v>149</v>
      </c>
      <c r="P2383" s="54">
        <v>0.49819444444444444</v>
      </c>
      <c r="Q2383" s="53">
        <v>2.1</v>
      </c>
      <c r="R2383" s="53" t="s">
        <v>162</v>
      </c>
      <c r="S2383" s="53">
        <v>1</v>
      </c>
      <c r="T2383" s="53">
        <v>50.1</v>
      </c>
      <c r="U2383" s="53">
        <v>1098</v>
      </c>
      <c r="V2383" s="53">
        <v>500526</v>
      </c>
      <c r="W2383" s="53">
        <v>834</v>
      </c>
      <c r="X2383" s="53">
        <v>0.627</v>
      </c>
      <c r="Y2383" s="53">
        <v>18.07</v>
      </c>
      <c r="Z2383" s="11">
        <f t="shared" si="6415"/>
        <v>142.19999999999999</v>
      </c>
      <c r="AA2383" s="11">
        <f t="shared" si="6416"/>
        <v>10</v>
      </c>
      <c r="AB2383" s="53">
        <f t="shared" si="6417"/>
        <v>0.26102619338656757</v>
      </c>
      <c r="AC2383" s="63" t="s">
        <v>204</v>
      </c>
      <c r="AE2383" s="11">
        <f t="shared" ref="AE2383" si="6434">SUM(F2383:F2388)</f>
        <v>0</v>
      </c>
      <c r="AF2383" s="11">
        <f t="shared" ref="AF2383" si="6435">AVERAGE(AB2383:AB2388)</f>
        <v>0.26102619338656757</v>
      </c>
      <c r="AG2383" s="11">
        <f t="shared" ref="AG2383" si="6436">AVERAGE(G2383:G2388)</f>
        <v>10.916666666666666</v>
      </c>
      <c r="AH2383" s="11" t="e">
        <f t="shared" ref="AH2383" si="6437">AVERAGE(AC2383:AC2388)</f>
        <v>#DIV/0!</v>
      </c>
      <c r="AI2383" s="11">
        <f t="shared" ref="AI2383" si="6438">AVERAGE(T2383:T2388)</f>
        <v>49.966666666666669</v>
      </c>
      <c r="AJ2383" s="11">
        <f t="shared" ref="AJ2383" si="6439">SUMIF(H2383:H2388,"&gt;0",H2383:H2388)</f>
        <v>1.8860000000000001</v>
      </c>
      <c r="AK2383" s="17">
        <f t="shared" ref="AK2383" si="6440">SUM(AA2383:AA2388)/60</f>
        <v>1</v>
      </c>
      <c r="AL2383" s="17">
        <f t="shared" ref="AL2383" si="6441">SUM(V2383:V2388)</f>
        <v>3879402</v>
      </c>
      <c r="AM2383" s="17">
        <f t="shared" ref="AM2383" si="6442">AVERAGE(W2383:W2388)</f>
        <v>1077.5</v>
      </c>
      <c r="AN2383" s="11">
        <f t="shared" ref="AN2383" si="6443">AVERAGE(I2383:I2388)</f>
        <v>2.1333333333333333</v>
      </c>
      <c r="AO2383" s="11">
        <f t="shared" ref="AO2383" si="6444">MAX(K2383:K2388)</f>
        <v>2.8</v>
      </c>
      <c r="AP2383" s="13" t="str">
        <f t="shared" ref="AP2383" ca="1" si="6445">INDIRECT(ADDRESS(MATCH(AO2383,K2383:K2388,0)+A2383-1,12))</f>
        <v>NNE</v>
      </c>
      <c r="AQ2383" s="13">
        <f t="shared" ref="AQ2383" ca="1" si="6446">INDIRECT(ADDRESS(MATCH(AO2383,K2383:K2388,0)+A2383-1,13))</f>
        <v>0.52726851851851853</v>
      </c>
      <c r="AR2383" s="11">
        <f t="shared" ref="AR2383" si="6447">MAX(N2383:N2388)</f>
        <v>6.1</v>
      </c>
      <c r="AS2383" s="13" t="str">
        <f t="shared" ref="AS2383" ca="1" si="6448">INDIRECT(ADDRESS(MATCH(AR2383,N2383:N2388,0)+A2383-1,15))</f>
        <v>NNE</v>
      </c>
      <c r="AT2383" s="13">
        <f t="shared" ref="AT2383" ca="1" si="6449">INDIRECT(ADDRESS(MATCH(AR2383,N2383:N2388,0)+A2383-1,16))</f>
        <v>0.49819444444444444</v>
      </c>
    </row>
    <row r="2384" spans="1:46">
      <c r="A2384" s="11">
        <v>2384</v>
      </c>
      <c r="B2384" s="57">
        <v>44943</v>
      </c>
      <c r="C2384" s="54">
        <v>0.50694444444444442</v>
      </c>
      <c r="D2384" s="53">
        <v>17.600000000000001</v>
      </c>
      <c r="E2384" s="53">
        <v>14.1</v>
      </c>
      <c r="F2384" s="53">
        <v>0</v>
      </c>
      <c r="G2384" s="53">
        <v>11</v>
      </c>
      <c r="H2384" s="53">
        <v>0.35399999999999998</v>
      </c>
      <c r="I2384" s="53">
        <v>1.8</v>
      </c>
      <c r="J2384" s="53" t="s">
        <v>147</v>
      </c>
      <c r="K2384" s="53">
        <v>2.2999999999999998</v>
      </c>
      <c r="L2384" s="53" t="s">
        <v>147</v>
      </c>
      <c r="M2384" s="54">
        <v>0.50001157407407404</v>
      </c>
      <c r="N2384" s="53">
        <v>5.5</v>
      </c>
      <c r="O2384" s="53" t="s">
        <v>148</v>
      </c>
      <c r="P2384" s="54">
        <v>0.50261574074074067</v>
      </c>
      <c r="Q2384" s="53">
        <v>0.8</v>
      </c>
      <c r="R2384" s="53" t="s">
        <v>148</v>
      </c>
      <c r="S2384" s="53">
        <v>0.8</v>
      </c>
      <c r="T2384" s="53">
        <v>48.4</v>
      </c>
      <c r="U2384" s="53">
        <v>1191</v>
      </c>
      <c r="V2384" s="53">
        <v>714077</v>
      </c>
      <c r="W2384" s="53">
        <v>1190</v>
      </c>
      <c r="X2384" s="53">
        <v>0.627</v>
      </c>
      <c r="Y2384" s="53">
        <v>18.059999999999999</v>
      </c>
      <c r="Z2384" s="11">
        <f t="shared" si="6415"/>
        <v>212.39999999999998</v>
      </c>
      <c r="AA2384" s="11">
        <f t="shared" si="6416"/>
        <v>10</v>
      </c>
      <c r="AB2384" s="53">
        <f t="shared" si="6417"/>
        <v>0.26102619338656757</v>
      </c>
      <c r="AC2384" s="63" t="s">
        <v>204</v>
      </c>
    </row>
    <row r="2385" spans="1:46">
      <c r="A2385" s="11">
        <v>2385</v>
      </c>
      <c r="B2385" s="57">
        <v>44943</v>
      </c>
      <c r="C2385" s="54">
        <v>0.51388888888888895</v>
      </c>
      <c r="D2385" s="53">
        <v>17.600000000000001</v>
      </c>
      <c r="E2385" s="53">
        <v>14.1</v>
      </c>
      <c r="F2385" s="53">
        <v>0</v>
      </c>
      <c r="G2385" s="53">
        <v>10.9</v>
      </c>
      <c r="H2385" s="53">
        <v>0.307</v>
      </c>
      <c r="I2385" s="53">
        <v>1.7</v>
      </c>
      <c r="J2385" s="53" t="s">
        <v>147</v>
      </c>
      <c r="K2385" s="53">
        <v>1.9</v>
      </c>
      <c r="L2385" s="53" t="s">
        <v>147</v>
      </c>
      <c r="M2385" s="54">
        <v>0.50856481481481486</v>
      </c>
      <c r="N2385" s="53">
        <v>4.4000000000000004</v>
      </c>
      <c r="O2385" s="53" t="s">
        <v>149</v>
      </c>
      <c r="P2385" s="54">
        <v>0.51346064814814818</v>
      </c>
      <c r="Q2385" s="53">
        <v>3.5</v>
      </c>
      <c r="R2385" s="53" t="s">
        <v>149</v>
      </c>
      <c r="S2385" s="53">
        <v>0.9</v>
      </c>
      <c r="T2385" s="53">
        <v>49.8</v>
      </c>
      <c r="U2385" s="53">
        <v>667</v>
      </c>
      <c r="V2385" s="53">
        <v>636465</v>
      </c>
      <c r="W2385" s="53">
        <v>1061</v>
      </c>
      <c r="X2385" s="53">
        <v>0.627</v>
      </c>
      <c r="Y2385" s="53">
        <v>18.079999999999998</v>
      </c>
      <c r="Z2385" s="11">
        <f t="shared" si="6415"/>
        <v>184.2</v>
      </c>
      <c r="AA2385" s="11">
        <f t="shared" si="6416"/>
        <v>10</v>
      </c>
      <c r="AB2385" s="53">
        <f t="shared" si="6417"/>
        <v>0.26102619338656757</v>
      </c>
      <c r="AC2385" s="63" t="s">
        <v>204</v>
      </c>
    </row>
    <row r="2386" spans="1:46">
      <c r="A2386" s="11">
        <v>2386</v>
      </c>
      <c r="B2386" s="57">
        <v>44943</v>
      </c>
      <c r="C2386" s="54">
        <v>0.52083333333333337</v>
      </c>
      <c r="D2386" s="53">
        <v>17.600000000000001</v>
      </c>
      <c r="E2386" s="53">
        <v>14.1</v>
      </c>
      <c r="F2386" s="53">
        <v>0</v>
      </c>
      <c r="G2386" s="53">
        <v>10.8</v>
      </c>
      <c r="H2386" s="53">
        <v>0.312</v>
      </c>
      <c r="I2386" s="53">
        <v>2.2999999999999998</v>
      </c>
      <c r="J2386" s="53" t="s">
        <v>147</v>
      </c>
      <c r="K2386" s="53">
        <v>2.4</v>
      </c>
      <c r="L2386" s="53" t="s">
        <v>149</v>
      </c>
      <c r="M2386" s="54">
        <v>0.51998842592592587</v>
      </c>
      <c r="N2386" s="53">
        <v>5.0999999999999996</v>
      </c>
      <c r="O2386" s="53" t="s">
        <v>149</v>
      </c>
      <c r="P2386" s="54">
        <v>0.51891203703703703</v>
      </c>
      <c r="Q2386" s="53">
        <v>2.1</v>
      </c>
      <c r="R2386" s="53" t="s">
        <v>149</v>
      </c>
      <c r="S2386" s="53">
        <v>1</v>
      </c>
      <c r="T2386" s="53">
        <v>50.6</v>
      </c>
      <c r="U2386" s="53">
        <v>1140</v>
      </c>
      <c r="V2386" s="53">
        <v>645235</v>
      </c>
      <c r="W2386" s="53">
        <v>1075</v>
      </c>
      <c r="X2386" s="53">
        <v>0.627</v>
      </c>
      <c r="Y2386" s="53">
        <v>18.09</v>
      </c>
      <c r="Z2386" s="11">
        <f t="shared" si="6415"/>
        <v>187.20000000000002</v>
      </c>
      <c r="AA2386" s="11">
        <f t="shared" si="6416"/>
        <v>10</v>
      </c>
      <c r="AB2386" s="53">
        <f t="shared" si="6417"/>
        <v>0.26102619338656757</v>
      </c>
      <c r="AC2386" s="63" t="s">
        <v>204</v>
      </c>
    </row>
    <row r="2387" spans="1:46">
      <c r="A2387" s="11">
        <v>2387</v>
      </c>
      <c r="B2387" s="57">
        <v>44943</v>
      </c>
      <c r="C2387" s="54">
        <v>0.52777777777777779</v>
      </c>
      <c r="D2387" s="53">
        <v>17.600000000000001</v>
      </c>
      <c r="E2387" s="53">
        <v>14</v>
      </c>
      <c r="F2387" s="53">
        <v>0</v>
      </c>
      <c r="G2387" s="53">
        <v>11.1</v>
      </c>
      <c r="H2387" s="53">
        <v>0.33400000000000002</v>
      </c>
      <c r="I2387" s="53">
        <v>2.7</v>
      </c>
      <c r="J2387" s="53" t="s">
        <v>149</v>
      </c>
      <c r="K2387" s="53">
        <v>2.8</v>
      </c>
      <c r="L2387" s="53" t="s">
        <v>149</v>
      </c>
      <c r="M2387" s="54">
        <v>0.52726851851851853</v>
      </c>
      <c r="N2387" s="53">
        <v>5.0999999999999996</v>
      </c>
      <c r="O2387" s="53" t="s">
        <v>162</v>
      </c>
      <c r="P2387" s="54">
        <v>0.52622685185185192</v>
      </c>
      <c r="Q2387" s="53">
        <v>2.2999999999999998</v>
      </c>
      <c r="R2387" s="53" t="s">
        <v>149</v>
      </c>
      <c r="S2387" s="53">
        <v>0.9</v>
      </c>
      <c r="T2387" s="53">
        <v>52.1</v>
      </c>
      <c r="U2387" s="53">
        <v>1154</v>
      </c>
      <c r="V2387" s="53">
        <v>685318</v>
      </c>
      <c r="W2387" s="53">
        <v>1142</v>
      </c>
      <c r="X2387" s="53">
        <v>0.627</v>
      </c>
      <c r="Y2387" s="53">
        <v>18.07</v>
      </c>
      <c r="Z2387" s="11">
        <f t="shared" si="6415"/>
        <v>200.40000000000003</v>
      </c>
      <c r="AA2387" s="11">
        <f t="shared" si="6416"/>
        <v>10</v>
      </c>
      <c r="AB2387" s="53">
        <f t="shared" si="6417"/>
        <v>0.26102619338656757</v>
      </c>
      <c r="AC2387" s="63" t="s">
        <v>204</v>
      </c>
    </row>
    <row r="2388" spans="1:46">
      <c r="A2388" s="11">
        <v>2388</v>
      </c>
      <c r="B2388" s="57">
        <v>44943</v>
      </c>
      <c r="C2388" s="54">
        <v>0.53472222222222221</v>
      </c>
      <c r="D2388" s="53">
        <v>17.600000000000001</v>
      </c>
      <c r="E2388" s="53">
        <v>14.1</v>
      </c>
      <c r="F2388" s="53">
        <v>0</v>
      </c>
      <c r="G2388" s="53">
        <v>11.6</v>
      </c>
      <c r="H2388" s="53">
        <v>0.34200000000000003</v>
      </c>
      <c r="I2388" s="53">
        <v>2</v>
      </c>
      <c r="J2388" s="53" t="s">
        <v>147</v>
      </c>
      <c r="K2388" s="53">
        <v>2.7</v>
      </c>
      <c r="L2388" s="53" t="s">
        <v>149</v>
      </c>
      <c r="M2388" s="54">
        <v>0.52778935185185183</v>
      </c>
      <c r="N2388" s="53">
        <v>4.8</v>
      </c>
      <c r="O2388" s="53" t="s">
        <v>149</v>
      </c>
      <c r="P2388" s="54">
        <v>0.53188657407407403</v>
      </c>
      <c r="Q2388" s="53">
        <v>1.1000000000000001</v>
      </c>
      <c r="R2388" s="53" t="s">
        <v>149</v>
      </c>
      <c r="S2388" s="53">
        <v>0.8</v>
      </c>
      <c r="T2388" s="53">
        <v>48.8</v>
      </c>
      <c r="U2388" s="53">
        <v>1237</v>
      </c>
      <c r="V2388" s="53">
        <v>697781</v>
      </c>
      <c r="W2388" s="53">
        <v>1163</v>
      </c>
      <c r="X2388" s="53">
        <v>0.627</v>
      </c>
      <c r="Y2388" s="53">
        <v>18.059999999999999</v>
      </c>
      <c r="Z2388" s="11">
        <f t="shared" si="6415"/>
        <v>205.2</v>
      </c>
      <c r="AA2388" s="11">
        <f t="shared" si="6416"/>
        <v>10</v>
      </c>
      <c r="AB2388" s="53">
        <f t="shared" si="6417"/>
        <v>0.26102619338656757</v>
      </c>
      <c r="AC2388" s="63" t="s">
        <v>204</v>
      </c>
    </row>
    <row r="2389" spans="1:46">
      <c r="A2389" s="11">
        <v>2389</v>
      </c>
      <c r="B2389" s="57">
        <v>44943</v>
      </c>
      <c r="C2389" s="54">
        <v>0.54166666666666663</v>
      </c>
      <c r="D2389" s="53">
        <v>17.600000000000001</v>
      </c>
      <c r="E2389" s="53">
        <v>14</v>
      </c>
      <c r="F2389" s="53">
        <v>0</v>
      </c>
      <c r="G2389" s="53">
        <v>11.7</v>
      </c>
      <c r="H2389" s="53">
        <v>0.3</v>
      </c>
      <c r="I2389" s="53">
        <v>2.1</v>
      </c>
      <c r="J2389" s="53" t="s">
        <v>149</v>
      </c>
      <c r="K2389" s="53">
        <v>2.1</v>
      </c>
      <c r="L2389" s="53" t="s">
        <v>149</v>
      </c>
      <c r="M2389" s="54">
        <v>0.54166666666666663</v>
      </c>
      <c r="N2389" s="53">
        <v>4.7</v>
      </c>
      <c r="O2389" s="53" t="s">
        <v>162</v>
      </c>
      <c r="P2389" s="54">
        <v>0.53548611111111111</v>
      </c>
      <c r="Q2389" s="53">
        <v>1.7</v>
      </c>
      <c r="R2389" s="53" t="s">
        <v>147</v>
      </c>
      <c r="S2389" s="53">
        <v>0.6</v>
      </c>
      <c r="T2389" s="53">
        <v>49.2</v>
      </c>
      <c r="U2389" s="53">
        <v>1521</v>
      </c>
      <c r="V2389" s="53">
        <v>621840</v>
      </c>
      <c r="W2389" s="53">
        <v>1036</v>
      </c>
      <c r="X2389" s="53">
        <v>0.627</v>
      </c>
      <c r="Y2389" s="53">
        <v>18.079999999999998</v>
      </c>
      <c r="Z2389" s="11">
        <f t="shared" si="6415"/>
        <v>180.00000000000003</v>
      </c>
      <c r="AA2389" s="11">
        <f t="shared" si="6416"/>
        <v>10</v>
      </c>
      <c r="AB2389" s="53">
        <f t="shared" si="6417"/>
        <v>0.26102619338656757</v>
      </c>
      <c r="AC2389" s="63" t="s">
        <v>204</v>
      </c>
      <c r="AE2389" s="11">
        <f t="shared" ref="AE2389" si="6450">SUM(F2389:F2394)</f>
        <v>0</v>
      </c>
      <c r="AF2389" s="11">
        <f t="shared" ref="AF2389" si="6451">AVERAGE(AB2389:AB2394)</f>
        <v>0.26053850845759469</v>
      </c>
      <c r="AG2389" s="11">
        <f t="shared" ref="AG2389" si="6452">AVERAGE(G2389:G2394)</f>
        <v>11.666666666666666</v>
      </c>
      <c r="AH2389" s="11" t="e">
        <f t="shared" ref="AH2389" si="6453">AVERAGE(AC2389:AC2394)</f>
        <v>#DIV/0!</v>
      </c>
      <c r="AI2389" s="11">
        <f t="shared" ref="AI2389" si="6454">AVERAGE(T2389:T2394)</f>
        <v>50.416666666666664</v>
      </c>
      <c r="AJ2389" s="11">
        <f t="shared" ref="AJ2389" si="6455">SUMIF(H2389:H2394,"&gt;0",H2389:H2394)</f>
        <v>1.4220000000000002</v>
      </c>
      <c r="AK2389" s="17">
        <f t="shared" ref="AK2389" si="6456">SUM(AA2389:AA2394)/60</f>
        <v>0.83333333333333337</v>
      </c>
      <c r="AL2389" s="17">
        <f t="shared" ref="AL2389" si="6457">SUM(V2389:V2394)</f>
        <v>2992170</v>
      </c>
      <c r="AM2389" s="17">
        <f t="shared" ref="AM2389" si="6458">AVERAGE(W2389:W2394)</f>
        <v>831</v>
      </c>
      <c r="AN2389" s="11">
        <f t="shared" ref="AN2389" si="6459">AVERAGE(I2389:I2394)</f>
        <v>2.5999999999999996</v>
      </c>
      <c r="AO2389" s="11">
        <f t="shared" ref="AO2389" si="6460">MAX(K2389:K2394)</f>
        <v>4</v>
      </c>
      <c r="AP2389" s="13" t="str">
        <f t="shared" ref="AP2389" ca="1" si="6461">INDIRECT(ADDRESS(MATCH(AO2389,K2389:K2394,0)+A2389-1,12))</f>
        <v>NNW</v>
      </c>
      <c r="AQ2389" s="13">
        <f t="shared" ref="AQ2389" ca="1" si="6462">INDIRECT(ADDRESS(MATCH(AO2389,K2389:K2394,0)+A2389-1,13))</f>
        <v>0.56504629629629632</v>
      </c>
      <c r="AR2389" s="11">
        <f t="shared" ref="AR2389" si="6463">MAX(N2389:N2394)</f>
        <v>5.9</v>
      </c>
      <c r="AS2389" s="13" t="str">
        <f t="shared" ref="AS2389" ca="1" si="6464">INDIRECT(ADDRESS(MATCH(AR2389,N2389:N2394,0)+A2389-1,15))</f>
        <v>NNW</v>
      </c>
      <c r="AT2389" s="13">
        <f t="shared" ref="AT2389" ca="1" si="6465">INDIRECT(ADDRESS(MATCH(AR2389,N2389:N2394,0)+A2389-1,16))</f>
        <v>0.56339120370370377</v>
      </c>
    </row>
    <row r="2390" spans="1:46">
      <c r="A2390" s="11">
        <v>2390</v>
      </c>
      <c r="B2390" s="57">
        <v>44943</v>
      </c>
      <c r="C2390" s="54">
        <v>0.54861111111111105</v>
      </c>
      <c r="D2390" s="53">
        <v>17.8</v>
      </c>
      <c r="E2390" s="53">
        <v>14</v>
      </c>
      <c r="F2390" s="53">
        <v>0</v>
      </c>
      <c r="G2390" s="53">
        <v>11.6</v>
      </c>
      <c r="H2390" s="53">
        <v>0.27800000000000002</v>
      </c>
      <c r="I2390" s="53">
        <v>1.8</v>
      </c>
      <c r="J2390" s="53" t="s">
        <v>149</v>
      </c>
      <c r="K2390" s="53">
        <v>2.2000000000000002</v>
      </c>
      <c r="L2390" s="53" t="s">
        <v>149</v>
      </c>
      <c r="M2390" s="54">
        <v>0.5438425925925926</v>
      </c>
      <c r="N2390" s="53">
        <v>3.5</v>
      </c>
      <c r="O2390" s="53" t="s">
        <v>147</v>
      </c>
      <c r="P2390" s="54">
        <v>0.54503472222222216</v>
      </c>
      <c r="Q2390" s="53">
        <v>2</v>
      </c>
      <c r="R2390" s="53" t="s">
        <v>147</v>
      </c>
      <c r="S2390" s="53">
        <v>0.6</v>
      </c>
      <c r="T2390" s="53">
        <v>48.9</v>
      </c>
      <c r="U2390" s="53">
        <v>739</v>
      </c>
      <c r="V2390" s="53">
        <v>576894</v>
      </c>
      <c r="W2390" s="53">
        <v>961</v>
      </c>
      <c r="X2390" s="53">
        <v>0.626</v>
      </c>
      <c r="Y2390" s="53">
        <v>18.059999999999999</v>
      </c>
      <c r="Z2390" s="11">
        <f t="shared" si="6415"/>
        <v>166.80000000000004</v>
      </c>
      <c r="AA2390" s="11">
        <f t="shared" si="6416"/>
        <v>10</v>
      </c>
      <c r="AB2390" s="53">
        <f t="shared" si="6417"/>
        <v>0.26044097147180006</v>
      </c>
      <c r="AC2390" s="63" t="s">
        <v>204</v>
      </c>
    </row>
    <row r="2391" spans="1:46">
      <c r="A2391" s="11">
        <v>2391</v>
      </c>
      <c r="B2391" s="57">
        <v>44943</v>
      </c>
      <c r="C2391" s="54">
        <v>0.55555555555555558</v>
      </c>
      <c r="D2391" s="53">
        <v>17.899999999999999</v>
      </c>
      <c r="E2391" s="53">
        <v>14</v>
      </c>
      <c r="F2391" s="53">
        <v>0</v>
      </c>
      <c r="G2391" s="53">
        <v>12.2</v>
      </c>
      <c r="H2391" s="53">
        <v>0.221</v>
      </c>
      <c r="I2391" s="53">
        <v>1.3</v>
      </c>
      <c r="J2391" s="53" t="s">
        <v>162</v>
      </c>
      <c r="K2391" s="53">
        <v>1.8</v>
      </c>
      <c r="L2391" s="53" t="s">
        <v>149</v>
      </c>
      <c r="M2391" s="54">
        <v>0.54886574074074079</v>
      </c>
      <c r="N2391" s="53">
        <v>3.4</v>
      </c>
      <c r="O2391" s="53" t="s">
        <v>157</v>
      </c>
      <c r="P2391" s="54">
        <v>0.5549074074074074</v>
      </c>
      <c r="Q2391" s="53">
        <v>1.6</v>
      </c>
      <c r="R2391" s="53" t="s">
        <v>162</v>
      </c>
      <c r="S2391" s="53">
        <v>0.7</v>
      </c>
      <c r="T2391" s="53">
        <v>47.1</v>
      </c>
      <c r="U2391" s="53">
        <v>792</v>
      </c>
      <c r="V2391" s="53">
        <v>469246</v>
      </c>
      <c r="W2391" s="53">
        <v>782</v>
      </c>
      <c r="X2391" s="53">
        <v>0.626</v>
      </c>
      <c r="Y2391" s="53">
        <v>18.05</v>
      </c>
      <c r="Z2391" s="11">
        <f t="shared" si="6415"/>
        <v>132.6</v>
      </c>
      <c r="AA2391" s="11">
        <f t="shared" si="6416"/>
        <v>10</v>
      </c>
      <c r="AB2391" s="53">
        <f t="shared" si="6417"/>
        <v>0.26044097147180006</v>
      </c>
      <c r="AC2391" s="63" t="s">
        <v>204</v>
      </c>
    </row>
    <row r="2392" spans="1:46">
      <c r="A2392" s="11">
        <v>2392</v>
      </c>
      <c r="B2392" s="57">
        <v>44943</v>
      </c>
      <c r="C2392" s="54">
        <v>0.5625</v>
      </c>
      <c r="D2392" s="53">
        <v>17.899999999999999</v>
      </c>
      <c r="E2392" s="53">
        <v>14</v>
      </c>
      <c r="F2392" s="53">
        <v>0</v>
      </c>
      <c r="G2392" s="53">
        <v>11.8</v>
      </c>
      <c r="H2392" s="53">
        <v>0.24399999999999999</v>
      </c>
      <c r="I2392" s="53">
        <v>3.5</v>
      </c>
      <c r="J2392" s="53" t="s">
        <v>157</v>
      </c>
      <c r="K2392" s="53">
        <v>3.5</v>
      </c>
      <c r="L2392" s="53" t="s">
        <v>157</v>
      </c>
      <c r="M2392" s="54">
        <v>0.5625</v>
      </c>
      <c r="N2392" s="53">
        <v>5.7</v>
      </c>
      <c r="O2392" s="53" t="s">
        <v>157</v>
      </c>
      <c r="P2392" s="54">
        <v>0.55746527777777777</v>
      </c>
      <c r="Q2392" s="53">
        <v>4</v>
      </c>
      <c r="R2392" s="53" t="s">
        <v>157</v>
      </c>
      <c r="S2392" s="53">
        <v>1.1000000000000001</v>
      </c>
      <c r="T2392" s="53">
        <v>52.3</v>
      </c>
      <c r="U2392" s="53">
        <v>864</v>
      </c>
      <c r="V2392" s="53">
        <v>513686</v>
      </c>
      <c r="W2392" s="53">
        <v>856</v>
      </c>
      <c r="X2392" s="53">
        <v>0.626</v>
      </c>
      <c r="Y2392" s="53">
        <v>18.04</v>
      </c>
      <c r="Z2392" s="11">
        <f t="shared" si="6415"/>
        <v>146.39999999999998</v>
      </c>
      <c r="AA2392" s="11">
        <f t="shared" si="6416"/>
        <v>10</v>
      </c>
      <c r="AB2392" s="53">
        <f t="shared" si="6417"/>
        <v>0.26044097147180006</v>
      </c>
      <c r="AC2392" s="63" t="s">
        <v>204</v>
      </c>
    </row>
    <row r="2393" spans="1:46">
      <c r="A2393" s="11">
        <v>2393</v>
      </c>
      <c r="B2393" s="57">
        <v>44943</v>
      </c>
      <c r="C2393" s="54">
        <v>0.56944444444444442</v>
      </c>
      <c r="D2393" s="53">
        <v>17.600000000000001</v>
      </c>
      <c r="E2393" s="53">
        <v>14</v>
      </c>
      <c r="F2393" s="53">
        <v>0</v>
      </c>
      <c r="G2393" s="53">
        <v>11.6</v>
      </c>
      <c r="H2393" s="53">
        <v>0.20300000000000001</v>
      </c>
      <c r="I2393" s="53">
        <v>3.6</v>
      </c>
      <c r="J2393" s="53" t="s">
        <v>157</v>
      </c>
      <c r="K2393" s="53">
        <v>4</v>
      </c>
      <c r="L2393" s="53" t="s">
        <v>157</v>
      </c>
      <c r="M2393" s="54">
        <v>0.56504629629629632</v>
      </c>
      <c r="N2393" s="53">
        <v>5.9</v>
      </c>
      <c r="O2393" s="53" t="s">
        <v>157</v>
      </c>
      <c r="P2393" s="54">
        <v>0.56339120370370377</v>
      </c>
      <c r="Q2393" s="53">
        <v>3.5</v>
      </c>
      <c r="R2393" s="53" t="s">
        <v>162</v>
      </c>
      <c r="S2393" s="53">
        <v>1</v>
      </c>
      <c r="T2393" s="53">
        <v>51.3</v>
      </c>
      <c r="U2393" s="53">
        <v>640</v>
      </c>
      <c r="V2393" s="53">
        <v>431143</v>
      </c>
      <c r="W2393" s="53">
        <v>719</v>
      </c>
      <c r="X2393" s="53">
        <v>0.626</v>
      </c>
      <c r="Y2393" s="53">
        <v>18.02</v>
      </c>
      <c r="Z2393" s="11">
        <f t="shared" si="6415"/>
        <v>121.80000000000003</v>
      </c>
      <c r="AA2393" s="11">
        <f t="shared" si="6416"/>
        <v>10</v>
      </c>
      <c r="AB2393" s="53">
        <f t="shared" si="6417"/>
        <v>0.26044097147180006</v>
      </c>
      <c r="AC2393" s="63" t="s">
        <v>204</v>
      </c>
    </row>
    <row r="2394" spans="1:46">
      <c r="A2394" s="11">
        <v>2394</v>
      </c>
      <c r="B2394" s="57">
        <v>44943</v>
      </c>
      <c r="C2394" s="54">
        <v>0.57638888888888895</v>
      </c>
      <c r="D2394" s="53">
        <v>17.2</v>
      </c>
      <c r="E2394" s="53">
        <v>14</v>
      </c>
      <c r="F2394" s="53">
        <v>0</v>
      </c>
      <c r="G2394" s="53">
        <v>11.1</v>
      </c>
      <c r="H2394" s="53">
        <v>0.17599999999999999</v>
      </c>
      <c r="I2394" s="53">
        <v>3.3</v>
      </c>
      <c r="J2394" s="53" t="s">
        <v>162</v>
      </c>
      <c r="K2394" s="53">
        <v>3.6</v>
      </c>
      <c r="L2394" s="53" t="s">
        <v>157</v>
      </c>
      <c r="M2394" s="54">
        <v>0.5700115740740741</v>
      </c>
      <c r="N2394" s="53">
        <v>5.5</v>
      </c>
      <c r="O2394" s="53" t="s">
        <v>162</v>
      </c>
      <c r="P2394" s="54">
        <v>0.56982638888888892</v>
      </c>
      <c r="Q2394" s="53">
        <v>2.4</v>
      </c>
      <c r="R2394" s="53" t="s">
        <v>157</v>
      </c>
      <c r="S2394" s="53">
        <v>0.8</v>
      </c>
      <c r="T2394" s="53">
        <v>53.7</v>
      </c>
      <c r="U2394" s="53">
        <v>590</v>
      </c>
      <c r="V2394" s="53">
        <v>379361</v>
      </c>
      <c r="W2394" s="53">
        <v>632</v>
      </c>
      <c r="X2394" s="53">
        <v>0.626</v>
      </c>
      <c r="Y2394" s="53">
        <v>18.03</v>
      </c>
      <c r="Z2394" s="11">
        <f t="shared" si="6415"/>
        <v>105.59999999999998</v>
      </c>
      <c r="AA2394" s="11">
        <f t="shared" si="6416"/>
        <v>0</v>
      </c>
      <c r="AB2394" s="53">
        <f t="shared" si="6417"/>
        <v>0.26044097147180006</v>
      </c>
      <c r="AC2394" s="63" t="s">
        <v>204</v>
      </c>
    </row>
    <row r="2395" spans="1:46">
      <c r="A2395" s="11">
        <v>2395</v>
      </c>
      <c r="B2395" s="57">
        <v>44943</v>
      </c>
      <c r="C2395" s="54">
        <v>0.58333333333333337</v>
      </c>
      <c r="D2395" s="53">
        <v>16.8</v>
      </c>
      <c r="E2395" s="53">
        <v>14</v>
      </c>
      <c r="F2395" s="53">
        <v>0</v>
      </c>
      <c r="G2395" s="53">
        <v>11.3</v>
      </c>
      <c r="H2395" s="53">
        <v>0.184</v>
      </c>
      <c r="I2395" s="53">
        <v>2.9</v>
      </c>
      <c r="J2395" s="53" t="s">
        <v>157</v>
      </c>
      <c r="K2395" s="53">
        <v>3.3</v>
      </c>
      <c r="L2395" s="53" t="s">
        <v>162</v>
      </c>
      <c r="M2395" s="54">
        <v>0.57671296296296293</v>
      </c>
      <c r="N2395" s="53">
        <v>4.9000000000000004</v>
      </c>
      <c r="O2395" s="53" t="s">
        <v>157</v>
      </c>
      <c r="P2395" s="54">
        <v>0.58229166666666665</v>
      </c>
      <c r="Q2395" s="53">
        <v>1.9</v>
      </c>
      <c r="R2395" s="53" t="s">
        <v>162</v>
      </c>
      <c r="S2395" s="53">
        <v>0.7</v>
      </c>
      <c r="T2395" s="53">
        <v>53.3</v>
      </c>
      <c r="U2395" s="53">
        <v>861</v>
      </c>
      <c r="V2395" s="53">
        <v>389706</v>
      </c>
      <c r="W2395" s="53">
        <v>650</v>
      </c>
      <c r="X2395" s="53">
        <v>0.626</v>
      </c>
      <c r="Y2395" s="53">
        <v>18</v>
      </c>
      <c r="Z2395" s="11">
        <f t="shared" si="6415"/>
        <v>110.39999999999999</v>
      </c>
      <c r="AA2395" s="11">
        <f t="shared" si="6416"/>
        <v>0</v>
      </c>
      <c r="AB2395" s="53">
        <f t="shared" si="6417"/>
        <v>0.26044097147180006</v>
      </c>
      <c r="AC2395" s="63" t="s">
        <v>204</v>
      </c>
      <c r="AE2395" s="11">
        <f t="shared" ref="AE2395" si="6466">SUM(F2395:F2400)</f>
        <v>0</v>
      </c>
      <c r="AF2395" s="11">
        <f t="shared" ref="AF2395" si="6467">AVERAGE(AB2395:AB2400)</f>
        <v>0.26005126956367935</v>
      </c>
      <c r="AG2395" s="11">
        <f t="shared" ref="AG2395" si="6468">AVERAGE(G2395:G2400)</f>
        <v>11.616666666666667</v>
      </c>
      <c r="AH2395" s="11" t="e">
        <f t="shared" ref="AH2395" si="6469">AVERAGE(AC2395:AC2400)</f>
        <v>#DIV/0!</v>
      </c>
      <c r="AI2395" s="11">
        <f t="shared" ref="AI2395" si="6470">AVERAGE(T2395:T2400)</f>
        <v>51.566666666666663</v>
      </c>
      <c r="AJ2395" s="11">
        <f t="shared" ref="AJ2395" si="6471">SUMIF(H2395:H2400,"&gt;0",H2395:H2400)</f>
        <v>1.2150000000000001</v>
      </c>
      <c r="AK2395" s="17">
        <f t="shared" ref="AK2395" si="6472">SUM(AA2395:AA2400)/60</f>
        <v>0.66666666666666663</v>
      </c>
      <c r="AL2395" s="17">
        <f t="shared" ref="AL2395" si="6473">SUM(V2395:V2400)</f>
        <v>2551019</v>
      </c>
      <c r="AM2395" s="17">
        <f t="shared" ref="AM2395" si="6474">AVERAGE(W2395:W2400)</f>
        <v>708.83333333333337</v>
      </c>
      <c r="AN2395" s="11">
        <f t="shared" ref="AN2395" si="6475">AVERAGE(I2395:I2400)</f>
        <v>2.6333333333333333</v>
      </c>
      <c r="AO2395" s="11">
        <f t="shared" ref="AO2395" si="6476">MAX(K2395:K2400)</f>
        <v>3.3</v>
      </c>
      <c r="AP2395" s="13" t="str">
        <f t="shared" ref="AP2395" ca="1" si="6477">INDIRECT(ADDRESS(MATCH(AO2395,K2395:K2400,0)+A2395-1,12))</f>
        <v>N</v>
      </c>
      <c r="AQ2395" s="13">
        <f t="shared" ref="AQ2395" ca="1" si="6478">INDIRECT(ADDRESS(MATCH(AO2395,K2395:K2400,0)+A2395-1,13))</f>
        <v>0.57671296296296293</v>
      </c>
      <c r="AR2395" s="11">
        <f t="shared" ref="AR2395" si="6479">MAX(N2395:N2400)</f>
        <v>5</v>
      </c>
      <c r="AS2395" s="13" t="str">
        <f t="shared" ref="AS2395" ca="1" si="6480">INDIRECT(ADDRESS(MATCH(AR2395,N2395:N2400,0)+A2395-1,15))</f>
        <v>N</v>
      </c>
      <c r="AT2395" s="13">
        <f t="shared" ref="AT2395" ca="1" si="6481">INDIRECT(ADDRESS(MATCH(AR2395,N2395:N2400,0)+A2395-1,16))</f>
        <v>0.58482638888888883</v>
      </c>
    </row>
    <row r="2396" spans="1:46">
      <c r="A2396" s="11">
        <v>2396</v>
      </c>
      <c r="B2396" s="57">
        <v>44943</v>
      </c>
      <c r="C2396" s="54">
        <v>0.59027777777777779</v>
      </c>
      <c r="D2396" s="53">
        <v>16.3</v>
      </c>
      <c r="E2396" s="53">
        <v>14.1</v>
      </c>
      <c r="F2396" s="53">
        <v>0</v>
      </c>
      <c r="G2396" s="53">
        <v>11.8</v>
      </c>
      <c r="H2396" s="53">
        <v>0.22700000000000001</v>
      </c>
      <c r="I2396" s="53">
        <v>3</v>
      </c>
      <c r="J2396" s="53" t="s">
        <v>162</v>
      </c>
      <c r="K2396" s="53">
        <v>3.3</v>
      </c>
      <c r="L2396" s="53" t="s">
        <v>162</v>
      </c>
      <c r="M2396" s="54">
        <v>0.58811342592592586</v>
      </c>
      <c r="N2396" s="53">
        <v>5</v>
      </c>
      <c r="O2396" s="53" t="s">
        <v>162</v>
      </c>
      <c r="P2396" s="54">
        <v>0.58482638888888883</v>
      </c>
      <c r="Q2396" s="53">
        <v>1.9</v>
      </c>
      <c r="R2396" s="53" t="s">
        <v>162</v>
      </c>
      <c r="S2396" s="53">
        <v>0.9</v>
      </c>
      <c r="T2396" s="53">
        <v>52.3</v>
      </c>
      <c r="U2396" s="53">
        <v>990</v>
      </c>
      <c r="V2396" s="53">
        <v>468639</v>
      </c>
      <c r="W2396" s="53">
        <v>781</v>
      </c>
      <c r="X2396" s="53">
        <v>0.626</v>
      </c>
      <c r="Y2396" s="53">
        <v>18.010000000000002</v>
      </c>
      <c r="Z2396" s="11">
        <f t="shared" si="6415"/>
        <v>136.19999999999999</v>
      </c>
      <c r="AA2396" s="11">
        <f t="shared" si="6416"/>
        <v>10</v>
      </c>
      <c r="AB2396" s="53">
        <f t="shared" si="6417"/>
        <v>0.26044097147180006</v>
      </c>
      <c r="AC2396" s="63" t="s">
        <v>204</v>
      </c>
    </row>
    <row r="2397" spans="1:46">
      <c r="A2397" s="11">
        <v>2397</v>
      </c>
      <c r="B2397" s="57">
        <v>44943</v>
      </c>
      <c r="C2397" s="54">
        <v>0.59722222222222221</v>
      </c>
      <c r="D2397" s="53">
        <v>16.100000000000001</v>
      </c>
      <c r="E2397" s="53">
        <v>14</v>
      </c>
      <c r="F2397" s="53">
        <v>0</v>
      </c>
      <c r="G2397" s="53">
        <v>12</v>
      </c>
      <c r="H2397" s="53">
        <v>0.25700000000000001</v>
      </c>
      <c r="I2397" s="53">
        <v>2</v>
      </c>
      <c r="J2397" s="53" t="s">
        <v>162</v>
      </c>
      <c r="K2397" s="53">
        <v>3</v>
      </c>
      <c r="L2397" s="53" t="s">
        <v>162</v>
      </c>
      <c r="M2397" s="54">
        <v>0.59028935185185183</v>
      </c>
      <c r="N2397" s="53">
        <v>4</v>
      </c>
      <c r="O2397" s="53" t="s">
        <v>157</v>
      </c>
      <c r="P2397" s="54">
        <v>0.59591435185185182</v>
      </c>
      <c r="Q2397" s="53">
        <v>1</v>
      </c>
      <c r="R2397" s="53" t="s">
        <v>157</v>
      </c>
      <c r="S2397" s="53">
        <v>1</v>
      </c>
      <c r="T2397" s="53">
        <v>48.1</v>
      </c>
      <c r="U2397" s="53">
        <v>853</v>
      </c>
      <c r="V2397" s="53">
        <v>525464</v>
      </c>
      <c r="W2397" s="53">
        <v>876</v>
      </c>
      <c r="X2397" s="53">
        <v>0.625</v>
      </c>
      <c r="Y2397" s="53">
        <v>18</v>
      </c>
      <c r="Z2397" s="11">
        <f t="shared" si="6415"/>
        <v>154.20000000000002</v>
      </c>
      <c r="AA2397" s="11">
        <f t="shared" si="6416"/>
        <v>10</v>
      </c>
      <c r="AB2397" s="53">
        <f t="shared" si="6417"/>
        <v>0.259856418609619</v>
      </c>
      <c r="AC2397" s="63" t="s">
        <v>204</v>
      </c>
    </row>
    <row r="2398" spans="1:46">
      <c r="A2398" s="11">
        <v>2398</v>
      </c>
      <c r="B2398" s="57">
        <v>44943</v>
      </c>
      <c r="C2398" s="54">
        <v>0.60416666666666663</v>
      </c>
      <c r="D2398" s="53">
        <v>15.9</v>
      </c>
      <c r="E2398" s="53">
        <v>14</v>
      </c>
      <c r="F2398" s="53">
        <v>0</v>
      </c>
      <c r="G2398" s="53">
        <v>12</v>
      </c>
      <c r="H2398" s="53">
        <v>0.23799999999999999</v>
      </c>
      <c r="I2398" s="53">
        <v>2.5</v>
      </c>
      <c r="J2398" s="53" t="s">
        <v>157</v>
      </c>
      <c r="K2398" s="53">
        <v>2.7</v>
      </c>
      <c r="L2398" s="53" t="s">
        <v>157</v>
      </c>
      <c r="M2398" s="54">
        <v>0.60270833333333329</v>
      </c>
      <c r="N2398" s="53">
        <v>3.9</v>
      </c>
      <c r="O2398" s="53" t="s">
        <v>157</v>
      </c>
      <c r="P2398" s="54">
        <v>0.60170138888888891</v>
      </c>
      <c r="Q2398" s="53">
        <v>1.6</v>
      </c>
      <c r="R2398" s="53" t="s">
        <v>157</v>
      </c>
      <c r="S2398" s="53">
        <v>0.6</v>
      </c>
      <c r="T2398" s="53">
        <v>51</v>
      </c>
      <c r="U2398" s="53">
        <v>786</v>
      </c>
      <c r="V2398" s="53">
        <v>497402</v>
      </c>
      <c r="W2398" s="53">
        <v>829</v>
      </c>
      <c r="X2398" s="53">
        <v>0.625</v>
      </c>
      <c r="Y2398" s="53">
        <v>17.97</v>
      </c>
      <c r="Z2398" s="11">
        <f t="shared" si="6415"/>
        <v>142.79999999999998</v>
      </c>
      <c r="AA2398" s="11">
        <f t="shared" si="6416"/>
        <v>10</v>
      </c>
      <c r="AB2398" s="53">
        <f t="shared" si="6417"/>
        <v>0.259856418609619</v>
      </c>
      <c r="AC2398" s="63" t="s">
        <v>204</v>
      </c>
    </row>
    <row r="2399" spans="1:46">
      <c r="A2399" s="11">
        <v>2399</v>
      </c>
      <c r="B2399" s="57">
        <v>44943</v>
      </c>
      <c r="C2399" s="54">
        <v>0.61111111111111105</v>
      </c>
      <c r="D2399" s="53">
        <v>15.7</v>
      </c>
      <c r="E2399" s="53">
        <v>14.1</v>
      </c>
      <c r="F2399" s="53">
        <v>0</v>
      </c>
      <c r="G2399" s="53">
        <v>11.9</v>
      </c>
      <c r="H2399" s="53">
        <v>0.20499999999999999</v>
      </c>
      <c r="I2399" s="53">
        <v>2.6</v>
      </c>
      <c r="J2399" s="53" t="s">
        <v>162</v>
      </c>
      <c r="K2399" s="53">
        <v>2.7</v>
      </c>
      <c r="L2399" s="53" t="s">
        <v>157</v>
      </c>
      <c r="M2399" s="54">
        <v>0.60561342592592593</v>
      </c>
      <c r="N2399" s="53">
        <v>4.3</v>
      </c>
      <c r="O2399" s="53" t="s">
        <v>162</v>
      </c>
      <c r="P2399" s="54">
        <v>0.6050578703703704</v>
      </c>
      <c r="Q2399" s="53">
        <v>2.2999999999999998</v>
      </c>
      <c r="R2399" s="53" t="s">
        <v>162</v>
      </c>
      <c r="S2399" s="53">
        <v>0.7</v>
      </c>
      <c r="T2399" s="53">
        <v>49.9</v>
      </c>
      <c r="U2399" s="53">
        <v>635</v>
      </c>
      <c r="V2399" s="53">
        <v>431702</v>
      </c>
      <c r="W2399" s="53">
        <v>720</v>
      </c>
      <c r="X2399" s="53">
        <v>0.625</v>
      </c>
      <c r="Y2399" s="53">
        <v>18.010000000000002</v>
      </c>
      <c r="Z2399" s="11">
        <f t="shared" si="6415"/>
        <v>123</v>
      </c>
      <c r="AA2399" s="11">
        <f t="shared" si="6416"/>
        <v>10</v>
      </c>
      <c r="AB2399" s="53">
        <f t="shared" si="6417"/>
        <v>0.259856418609619</v>
      </c>
      <c r="AC2399" s="63" t="s">
        <v>204</v>
      </c>
    </row>
    <row r="2400" spans="1:46">
      <c r="A2400" s="11">
        <v>2400</v>
      </c>
      <c r="B2400" s="57">
        <v>44943</v>
      </c>
      <c r="C2400" s="54">
        <v>0.61805555555555558</v>
      </c>
      <c r="D2400" s="53">
        <v>15.5</v>
      </c>
      <c r="E2400" s="53">
        <v>14</v>
      </c>
      <c r="F2400" s="53">
        <v>0</v>
      </c>
      <c r="G2400" s="53">
        <v>10.7</v>
      </c>
      <c r="H2400" s="53">
        <v>0.104</v>
      </c>
      <c r="I2400" s="53">
        <v>2.8</v>
      </c>
      <c r="J2400" s="53" t="s">
        <v>162</v>
      </c>
      <c r="K2400" s="53">
        <v>2.8</v>
      </c>
      <c r="L2400" s="53" t="s">
        <v>162</v>
      </c>
      <c r="M2400" s="54">
        <v>0.61387731481481478</v>
      </c>
      <c r="N2400" s="53">
        <v>4.9000000000000004</v>
      </c>
      <c r="O2400" s="53" t="s">
        <v>157</v>
      </c>
      <c r="P2400" s="54">
        <v>0.61348379629629635</v>
      </c>
      <c r="Q2400" s="53">
        <v>3.4</v>
      </c>
      <c r="R2400" s="53" t="s">
        <v>162</v>
      </c>
      <c r="S2400" s="53">
        <v>0.7</v>
      </c>
      <c r="T2400" s="53">
        <v>54.8</v>
      </c>
      <c r="U2400" s="53">
        <v>323</v>
      </c>
      <c r="V2400" s="53">
        <v>238106</v>
      </c>
      <c r="W2400" s="53">
        <v>397</v>
      </c>
      <c r="X2400" s="53">
        <v>0.625</v>
      </c>
      <c r="Y2400" s="53">
        <v>18</v>
      </c>
      <c r="Z2400" s="11">
        <f t="shared" si="6415"/>
        <v>62.4</v>
      </c>
      <c r="AA2400" s="11">
        <f t="shared" si="6416"/>
        <v>0</v>
      </c>
      <c r="AB2400" s="53">
        <f t="shared" si="6417"/>
        <v>0.259856418609619</v>
      </c>
      <c r="AC2400" s="63" t="s">
        <v>204</v>
      </c>
    </row>
    <row r="2401" spans="1:46">
      <c r="A2401" s="11">
        <v>2401</v>
      </c>
      <c r="B2401" s="57">
        <v>44943</v>
      </c>
      <c r="C2401" s="54">
        <v>0.625</v>
      </c>
      <c r="D2401" s="53">
        <v>15.1</v>
      </c>
      <c r="E2401" s="53">
        <v>14</v>
      </c>
      <c r="F2401" s="53">
        <v>0</v>
      </c>
      <c r="G2401" s="53">
        <v>10.199999999999999</v>
      </c>
      <c r="H2401" s="53">
        <v>8.3000000000000004E-2</v>
      </c>
      <c r="I2401" s="53">
        <v>3.2</v>
      </c>
      <c r="J2401" s="53" t="s">
        <v>162</v>
      </c>
      <c r="K2401" s="53">
        <v>3.2</v>
      </c>
      <c r="L2401" s="53" t="s">
        <v>162</v>
      </c>
      <c r="M2401" s="54">
        <v>0.62498842592592596</v>
      </c>
      <c r="N2401" s="53">
        <v>5.7</v>
      </c>
      <c r="O2401" s="53" t="s">
        <v>162</v>
      </c>
      <c r="P2401" s="54">
        <v>0.62077546296296293</v>
      </c>
      <c r="Q2401" s="53">
        <v>3.4</v>
      </c>
      <c r="R2401" s="53" t="s">
        <v>162</v>
      </c>
      <c r="S2401" s="53">
        <v>0.8</v>
      </c>
      <c r="T2401" s="53">
        <v>57</v>
      </c>
      <c r="U2401" s="53">
        <v>277</v>
      </c>
      <c r="V2401" s="53">
        <v>180432</v>
      </c>
      <c r="W2401" s="53">
        <v>301</v>
      </c>
      <c r="X2401" s="53">
        <v>0.625</v>
      </c>
      <c r="Y2401" s="53">
        <v>18</v>
      </c>
      <c r="Z2401" s="11">
        <f t="shared" si="6415"/>
        <v>49.8</v>
      </c>
      <c r="AA2401" s="11">
        <f t="shared" si="6416"/>
        <v>0</v>
      </c>
      <c r="AB2401" s="53">
        <f t="shared" si="6417"/>
        <v>0.259856418609619</v>
      </c>
      <c r="AC2401" s="63" t="s">
        <v>204</v>
      </c>
      <c r="AE2401" s="11">
        <f t="shared" ref="AE2401" si="6482">SUM(F2401:F2406)</f>
        <v>0</v>
      </c>
      <c r="AF2401" s="11">
        <f t="shared" ref="AF2401" si="6483">AVERAGE(AB2401:AB2406)</f>
        <v>0.25966179178596277</v>
      </c>
      <c r="AG2401" s="11">
        <f t="shared" ref="AG2401" si="6484">AVERAGE(G2401:G2406)</f>
        <v>9.7000000000000011</v>
      </c>
      <c r="AH2401" s="11" t="e">
        <f t="shared" ref="AH2401" si="6485">AVERAGE(AC2401:AC2406)</f>
        <v>#DIV/0!</v>
      </c>
      <c r="AI2401" s="11">
        <f t="shared" ref="AI2401" si="6486">AVERAGE(T2401:T2406)</f>
        <v>56.683333333333337</v>
      </c>
      <c r="AJ2401" s="11">
        <f t="shared" ref="AJ2401" si="6487">SUMIF(H2401:H2406,"&gt;0",H2401:H2406)</f>
        <v>0.42499999999999999</v>
      </c>
      <c r="AK2401" s="17">
        <f t="shared" ref="AK2401" si="6488">SUM(AA2401:AA2406)/60</f>
        <v>0</v>
      </c>
      <c r="AL2401" s="17">
        <f t="shared" ref="AL2401" si="6489">SUM(V2401:V2406)</f>
        <v>910167</v>
      </c>
      <c r="AM2401" s="17">
        <f t="shared" ref="AM2401" si="6490">AVERAGE(W2401:W2406)</f>
        <v>253</v>
      </c>
      <c r="AN2401" s="11">
        <f t="shared" ref="AN2401" si="6491">AVERAGE(I2401:I2406)</f>
        <v>2.8833333333333333</v>
      </c>
      <c r="AO2401" s="11">
        <f t="shared" ref="AO2401" si="6492">MAX(K2401:K2406)</f>
        <v>3.5</v>
      </c>
      <c r="AP2401" s="13" t="str">
        <f t="shared" ref="AP2401" ca="1" si="6493">INDIRECT(ADDRESS(MATCH(AO2401,K2401:K2406,0)+A2401-1,12))</f>
        <v>N</v>
      </c>
      <c r="AQ2401" s="13">
        <f t="shared" ref="AQ2401" ca="1" si="6494">INDIRECT(ADDRESS(MATCH(AO2401,K2401:K2406,0)+A2401-1,13))</f>
        <v>0.6317476851851852</v>
      </c>
      <c r="AR2401" s="11">
        <f t="shared" ref="AR2401" si="6495">MAX(N2401:N2406)</f>
        <v>5.9</v>
      </c>
      <c r="AS2401" s="13" t="str">
        <f t="shared" ref="AS2401" ca="1" si="6496">INDIRECT(ADDRESS(MATCH(AR2401,N2401:N2406,0)+A2401-1,15))</f>
        <v>N</v>
      </c>
      <c r="AT2401" s="13">
        <f t="shared" ref="AT2401" ca="1" si="6497">INDIRECT(ADDRESS(MATCH(AR2401,N2401:N2406,0)+A2401-1,16))</f>
        <v>0.62567129629629636</v>
      </c>
    </row>
    <row r="2402" spans="1:46">
      <c r="A2402" s="11">
        <v>2402</v>
      </c>
      <c r="B2402" s="57">
        <v>44943</v>
      </c>
      <c r="C2402" s="54">
        <v>0.63194444444444442</v>
      </c>
      <c r="D2402" s="53">
        <v>14.6</v>
      </c>
      <c r="E2402" s="53">
        <v>14.1</v>
      </c>
      <c r="F2402" s="53">
        <v>0</v>
      </c>
      <c r="G2402" s="53">
        <v>10</v>
      </c>
      <c r="H2402" s="53">
        <v>7.1999999999999995E-2</v>
      </c>
      <c r="I2402" s="53">
        <v>3.5</v>
      </c>
      <c r="J2402" s="53" t="s">
        <v>162</v>
      </c>
      <c r="K2402" s="53">
        <v>3.5</v>
      </c>
      <c r="L2402" s="53" t="s">
        <v>162</v>
      </c>
      <c r="M2402" s="54">
        <v>0.6317476851851852</v>
      </c>
      <c r="N2402" s="53">
        <v>5.9</v>
      </c>
      <c r="O2402" s="53" t="s">
        <v>162</v>
      </c>
      <c r="P2402" s="54">
        <v>0.62567129629629636</v>
      </c>
      <c r="Q2402" s="53">
        <v>3.2</v>
      </c>
      <c r="R2402" s="53" t="s">
        <v>149</v>
      </c>
      <c r="S2402" s="53">
        <v>0.8</v>
      </c>
      <c r="T2402" s="53">
        <v>55.5</v>
      </c>
      <c r="U2402" s="53">
        <v>262</v>
      </c>
      <c r="V2402" s="53">
        <v>156302</v>
      </c>
      <c r="W2402" s="53">
        <v>261</v>
      </c>
      <c r="X2402" s="53">
        <v>0.625</v>
      </c>
      <c r="Y2402" s="53">
        <v>18</v>
      </c>
      <c r="Z2402" s="11">
        <f t="shared" si="6415"/>
        <v>43.2</v>
      </c>
      <c r="AA2402" s="11">
        <f t="shared" si="6416"/>
        <v>0</v>
      </c>
      <c r="AB2402" s="53">
        <f t="shared" si="6417"/>
        <v>0.259856418609619</v>
      </c>
      <c r="AC2402" s="63" t="s">
        <v>204</v>
      </c>
    </row>
    <row r="2403" spans="1:46">
      <c r="A2403" s="11">
        <v>2403</v>
      </c>
      <c r="B2403" s="57">
        <v>44943</v>
      </c>
      <c r="C2403" s="54">
        <v>0.63888888888888895</v>
      </c>
      <c r="D2403" s="53">
        <v>14.1</v>
      </c>
      <c r="E2403" s="53">
        <v>14.1</v>
      </c>
      <c r="F2403" s="53">
        <v>0</v>
      </c>
      <c r="G2403" s="53">
        <v>9.8000000000000007</v>
      </c>
      <c r="H2403" s="53">
        <v>7.1999999999999995E-2</v>
      </c>
      <c r="I2403" s="53">
        <v>3</v>
      </c>
      <c r="J2403" s="53" t="s">
        <v>149</v>
      </c>
      <c r="K2403" s="53">
        <v>3.5</v>
      </c>
      <c r="L2403" s="53" t="s">
        <v>162</v>
      </c>
      <c r="M2403" s="54">
        <v>0.63197916666666665</v>
      </c>
      <c r="N2403" s="53">
        <v>5.2</v>
      </c>
      <c r="O2403" s="53" t="s">
        <v>149</v>
      </c>
      <c r="P2403" s="54">
        <v>0.63355324074074071</v>
      </c>
      <c r="Q2403" s="53">
        <v>3.3</v>
      </c>
      <c r="R2403" s="53" t="s">
        <v>149</v>
      </c>
      <c r="S2403" s="53">
        <v>0.7</v>
      </c>
      <c r="T2403" s="53">
        <v>56.3</v>
      </c>
      <c r="U2403" s="53">
        <v>253</v>
      </c>
      <c r="V2403" s="53">
        <v>153868</v>
      </c>
      <c r="W2403" s="53">
        <v>256</v>
      </c>
      <c r="X2403" s="53">
        <v>0.625</v>
      </c>
      <c r="Y2403" s="53">
        <v>17.97</v>
      </c>
      <c r="Z2403" s="11">
        <f t="shared" si="6415"/>
        <v>43.2</v>
      </c>
      <c r="AA2403" s="11">
        <f t="shared" si="6416"/>
        <v>0</v>
      </c>
      <c r="AB2403" s="53">
        <f t="shared" si="6417"/>
        <v>0.259856418609619</v>
      </c>
      <c r="AC2403" s="63" t="s">
        <v>204</v>
      </c>
    </row>
    <row r="2404" spans="1:46">
      <c r="A2404" s="11">
        <v>2404</v>
      </c>
      <c r="B2404" s="57">
        <v>44943</v>
      </c>
      <c r="C2404" s="54">
        <v>0.64583333333333337</v>
      </c>
      <c r="D2404" s="53">
        <v>13.6</v>
      </c>
      <c r="E2404" s="53">
        <v>14.1</v>
      </c>
      <c r="F2404" s="53">
        <v>0</v>
      </c>
      <c r="G2404" s="53">
        <v>9.6999999999999993</v>
      </c>
      <c r="H2404" s="53">
        <v>7.3999999999999996E-2</v>
      </c>
      <c r="I2404" s="53">
        <v>2.6</v>
      </c>
      <c r="J2404" s="53" t="s">
        <v>149</v>
      </c>
      <c r="K2404" s="53">
        <v>3</v>
      </c>
      <c r="L2404" s="53" t="s">
        <v>149</v>
      </c>
      <c r="M2404" s="54">
        <v>0.64035879629629633</v>
      </c>
      <c r="N2404" s="53">
        <v>4.2</v>
      </c>
      <c r="O2404" s="53" t="s">
        <v>162</v>
      </c>
      <c r="P2404" s="54">
        <v>0.64027777777777783</v>
      </c>
      <c r="Q2404" s="53">
        <v>2.6</v>
      </c>
      <c r="R2404" s="53" t="s">
        <v>162</v>
      </c>
      <c r="S2404" s="53">
        <v>0.7</v>
      </c>
      <c r="T2404" s="53">
        <v>56.3</v>
      </c>
      <c r="U2404" s="53">
        <v>283</v>
      </c>
      <c r="V2404" s="53">
        <v>155964</v>
      </c>
      <c r="W2404" s="53">
        <v>260</v>
      </c>
      <c r="X2404" s="53">
        <v>0.625</v>
      </c>
      <c r="Y2404" s="53">
        <v>17.96</v>
      </c>
      <c r="Z2404" s="11">
        <f t="shared" si="6415"/>
        <v>44.399999999999991</v>
      </c>
      <c r="AA2404" s="11">
        <f t="shared" si="6416"/>
        <v>0</v>
      </c>
      <c r="AB2404" s="53">
        <f t="shared" si="6417"/>
        <v>0.259856418609619</v>
      </c>
      <c r="AC2404" s="63" t="s">
        <v>204</v>
      </c>
    </row>
    <row r="2405" spans="1:46">
      <c r="A2405" s="11">
        <v>2405</v>
      </c>
      <c r="B2405" s="57">
        <v>44943</v>
      </c>
      <c r="C2405" s="54">
        <v>0.65277777777777779</v>
      </c>
      <c r="D2405" s="53">
        <v>13.1</v>
      </c>
      <c r="E2405" s="53">
        <v>14.1</v>
      </c>
      <c r="F2405" s="53">
        <v>0</v>
      </c>
      <c r="G2405" s="53">
        <v>9.3000000000000007</v>
      </c>
      <c r="H2405" s="53">
        <v>6.5000000000000002E-2</v>
      </c>
      <c r="I2405" s="53">
        <v>2.7</v>
      </c>
      <c r="J2405" s="53" t="s">
        <v>149</v>
      </c>
      <c r="K2405" s="53">
        <v>2.8</v>
      </c>
      <c r="L2405" s="53" t="s">
        <v>149</v>
      </c>
      <c r="M2405" s="54">
        <v>0.65244212962962966</v>
      </c>
      <c r="N2405" s="53">
        <v>5.6</v>
      </c>
      <c r="O2405" s="53" t="s">
        <v>149</v>
      </c>
      <c r="P2405" s="54">
        <v>0.65145833333333336</v>
      </c>
      <c r="Q2405" s="53">
        <v>1.5</v>
      </c>
      <c r="R2405" s="53" t="s">
        <v>147</v>
      </c>
      <c r="S2405" s="53">
        <v>0.9</v>
      </c>
      <c r="T2405" s="53">
        <v>57.4</v>
      </c>
      <c r="U2405" s="53">
        <v>227</v>
      </c>
      <c r="V2405" s="53">
        <v>140291</v>
      </c>
      <c r="W2405" s="53">
        <v>234</v>
      </c>
      <c r="X2405" s="53">
        <v>0.624</v>
      </c>
      <c r="Y2405" s="53">
        <v>17.989999999999998</v>
      </c>
      <c r="Z2405" s="11">
        <f t="shared" si="6415"/>
        <v>39</v>
      </c>
      <c r="AA2405" s="11">
        <f t="shared" si="6416"/>
        <v>0</v>
      </c>
      <c r="AB2405" s="53">
        <f t="shared" si="6417"/>
        <v>0.25927253813865037</v>
      </c>
      <c r="AC2405" s="63" t="s">
        <v>204</v>
      </c>
    </row>
    <row r="2406" spans="1:46">
      <c r="A2406" s="11">
        <v>2406</v>
      </c>
      <c r="B2406" s="57">
        <v>44943</v>
      </c>
      <c r="C2406" s="54">
        <v>0.65972222222222221</v>
      </c>
      <c r="D2406" s="53">
        <v>12.7</v>
      </c>
      <c r="E2406" s="53">
        <v>14.2</v>
      </c>
      <c r="F2406" s="53">
        <v>0</v>
      </c>
      <c r="G2406" s="53">
        <v>9.1999999999999993</v>
      </c>
      <c r="H2406" s="53">
        <v>5.8999999999999997E-2</v>
      </c>
      <c r="I2406" s="53">
        <v>2.2999999999999998</v>
      </c>
      <c r="J2406" s="53" t="s">
        <v>147</v>
      </c>
      <c r="K2406" s="53">
        <v>2.8</v>
      </c>
      <c r="L2406" s="53" t="s">
        <v>149</v>
      </c>
      <c r="M2406" s="54">
        <v>0.65546296296296302</v>
      </c>
      <c r="N2406" s="53">
        <v>5</v>
      </c>
      <c r="O2406" s="53" t="s">
        <v>147</v>
      </c>
      <c r="P2406" s="54">
        <v>0.65888888888888886</v>
      </c>
      <c r="Q2406" s="53">
        <v>2.5</v>
      </c>
      <c r="R2406" s="53" t="s">
        <v>149</v>
      </c>
      <c r="S2406" s="53">
        <v>0.9</v>
      </c>
      <c r="T2406" s="53">
        <v>57.6</v>
      </c>
      <c r="U2406" s="53">
        <v>139</v>
      </c>
      <c r="V2406" s="53">
        <v>123310</v>
      </c>
      <c r="W2406" s="53">
        <v>206</v>
      </c>
      <c r="X2406" s="53">
        <v>0.624</v>
      </c>
      <c r="Y2406" s="53">
        <v>17.97</v>
      </c>
      <c r="Z2406" s="11">
        <f t="shared" si="6415"/>
        <v>35.4</v>
      </c>
      <c r="AA2406" s="11">
        <f t="shared" si="6416"/>
        <v>0</v>
      </c>
      <c r="AB2406" s="53">
        <f t="shared" si="6417"/>
        <v>0.25927253813865037</v>
      </c>
      <c r="AC2406" s="63" t="s">
        <v>204</v>
      </c>
    </row>
    <row r="2407" spans="1:46">
      <c r="A2407" s="11">
        <v>2407</v>
      </c>
      <c r="B2407" s="57">
        <v>44943</v>
      </c>
      <c r="C2407" s="54">
        <v>0.66666666666666663</v>
      </c>
      <c r="D2407" s="53">
        <v>12.2</v>
      </c>
      <c r="E2407" s="53">
        <v>13.3</v>
      </c>
      <c r="F2407" s="53">
        <v>0</v>
      </c>
      <c r="G2407" s="53">
        <v>8.9</v>
      </c>
      <c r="H2407" s="53">
        <v>2.8000000000000001E-2</v>
      </c>
      <c r="I2407" s="53">
        <v>2.2000000000000002</v>
      </c>
      <c r="J2407" s="53" t="s">
        <v>149</v>
      </c>
      <c r="K2407" s="53">
        <v>2.4</v>
      </c>
      <c r="L2407" s="53" t="s">
        <v>149</v>
      </c>
      <c r="M2407" s="54">
        <v>0.6639004629629629</v>
      </c>
      <c r="N2407" s="53">
        <v>4.2</v>
      </c>
      <c r="O2407" s="53" t="s">
        <v>149</v>
      </c>
      <c r="P2407" s="54">
        <v>0.66361111111111104</v>
      </c>
      <c r="Q2407" s="53">
        <v>1.9</v>
      </c>
      <c r="R2407" s="53" t="s">
        <v>149</v>
      </c>
      <c r="S2407" s="53">
        <v>0.6</v>
      </c>
      <c r="T2407" s="53">
        <v>59.1</v>
      </c>
      <c r="U2407" s="53">
        <v>90</v>
      </c>
      <c r="V2407" s="53">
        <v>62787</v>
      </c>
      <c r="W2407" s="53">
        <v>105</v>
      </c>
      <c r="X2407" s="53">
        <v>0.624</v>
      </c>
      <c r="Y2407" s="53">
        <v>17.79</v>
      </c>
      <c r="Z2407" s="11">
        <f t="shared" si="6415"/>
        <v>16.8</v>
      </c>
      <c r="AA2407" s="11">
        <f t="shared" si="6416"/>
        <v>0</v>
      </c>
      <c r="AB2407" s="53">
        <f t="shared" si="6417"/>
        <v>0.25927253813865037</v>
      </c>
      <c r="AC2407" s="63" t="s">
        <v>204</v>
      </c>
      <c r="AE2407" s="11">
        <f t="shared" ref="AE2407" si="6498">SUM(F2407:F2412)</f>
        <v>0</v>
      </c>
      <c r="AF2407" s="11">
        <f t="shared" ref="AF2407" si="6499">AVERAGE(AB2407:AB2412)</f>
        <v>0.25917533735061238</v>
      </c>
      <c r="AG2407" s="11">
        <f t="shared" ref="AG2407" si="6500">AVERAGE(G2407:G2412)</f>
        <v>8.65</v>
      </c>
      <c r="AH2407" s="11" t="e">
        <f t="shared" ref="AH2407" si="6501">AVERAGE(AC2407:AC2412)</f>
        <v>#DIV/0!</v>
      </c>
      <c r="AI2407" s="11">
        <f t="shared" ref="AI2407" si="6502">AVERAGE(T2407:T2412)</f>
        <v>60.85</v>
      </c>
      <c r="AJ2407" s="11">
        <f t="shared" ref="AJ2407" si="6503">SUMIF(H2407:H2412,"&gt;0",H2407:H2412)</f>
        <v>9.8000000000000004E-2</v>
      </c>
      <c r="AK2407" s="17">
        <f t="shared" ref="AK2407" si="6504">SUM(AA2407:AA2412)/60</f>
        <v>0</v>
      </c>
      <c r="AL2407" s="17">
        <f t="shared" ref="AL2407" si="6505">SUM(V2407:V2412)</f>
        <v>222743</v>
      </c>
      <c r="AM2407" s="17">
        <f t="shared" ref="AM2407" si="6506">AVERAGE(W2407:W2412)</f>
        <v>62</v>
      </c>
      <c r="AN2407" s="11">
        <f t="shared" ref="AN2407" si="6507">AVERAGE(I2407:I2412)</f>
        <v>1.7</v>
      </c>
      <c r="AO2407" s="11">
        <f t="shared" ref="AO2407" si="6508">MAX(K2407:K2412)</f>
        <v>2.4</v>
      </c>
      <c r="AP2407" s="13" t="str">
        <f t="shared" ref="AP2407" ca="1" si="6509">INDIRECT(ADDRESS(MATCH(AO2407,K2407:K2412,0)+A2407-1,12))</f>
        <v>NNE</v>
      </c>
      <c r="AQ2407" s="13">
        <f t="shared" ref="AQ2407" ca="1" si="6510">INDIRECT(ADDRESS(MATCH(AO2407,K2407:K2412,0)+A2407-1,13))</f>
        <v>0.6639004629629629</v>
      </c>
      <c r="AR2407" s="11">
        <f t="shared" ref="AR2407" si="6511">MAX(N2407:N2412)</f>
        <v>4.5</v>
      </c>
      <c r="AS2407" s="13" t="str">
        <f t="shared" ref="AS2407" ca="1" si="6512">INDIRECT(ADDRESS(MATCH(AR2407,N2407:N2412,0)+A2407-1,15))</f>
        <v>NNE</v>
      </c>
      <c r="AT2407" s="13">
        <f t="shared" ref="AT2407" ca="1" si="6513">INDIRECT(ADDRESS(MATCH(AR2407,N2407:N2412,0)+A2407-1,16))</f>
        <v>0.67218750000000005</v>
      </c>
    </row>
    <row r="2408" spans="1:46">
      <c r="A2408" s="11">
        <v>2408</v>
      </c>
      <c r="B2408" s="57">
        <v>44943</v>
      </c>
      <c r="C2408" s="54">
        <v>0.67361111111111116</v>
      </c>
      <c r="D2408" s="53">
        <v>11.8</v>
      </c>
      <c r="E2408" s="53">
        <v>13.2</v>
      </c>
      <c r="F2408" s="53">
        <v>0</v>
      </c>
      <c r="G2408" s="53">
        <v>8.9</v>
      </c>
      <c r="H2408" s="53">
        <v>0.02</v>
      </c>
      <c r="I2408" s="53">
        <v>2.1</v>
      </c>
      <c r="J2408" s="53" t="s">
        <v>149</v>
      </c>
      <c r="K2408" s="53">
        <v>2.2000000000000002</v>
      </c>
      <c r="L2408" s="53" t="s">
        <v>149</v>
      </c>
      <c r="M2408" s="54">
        <v>0.66685185185185192</v>
      </c>
      <c r="N2408" s="53">
        <v>4.5</v>
      </c>
      <c r="O2408" s="53" t="s">
        <v>149</v>
      </c>
      <c r="P2408" s="54">
        <v>0.67218750000000005</v>
      </c>
      <c r="Q2408" s="53">
        <v>2.4</v>
      </c>
      <c r="R2408" s="53" t="s">
        <v>149</v>
      </c>
      <c r="S2408" s="53">
        <v>0.5</v>
      </c>
      <c r="T2408" s="53">
        <v>59.7</v>
      </c>
      <c r="U2408" s="53">
        <v>65</v>
      </c>
      <c r="V2408" s="53">
        <v>45969</v>
      </c>
      <c r="W2408" s="53">
        <v>77</v>
      </c>
      <c r="X2408" s="53">
        <v>0.624</v>
      </c>
      <c r="Y2408" s="53">
        <v>17.78</v>
      </c>
      <c r="Z2408" s="11">
        <f t="shared" si="6415"/>
        <v>12</v>
      </c>
      <c r="AA2408" s="11">
        <f t="shared" si="6416"/>
        <v>0</v>
      </c>
      <c r="AB2408" s="53">
        <f t="shared" si="6417"/>
        <v>0.25927253813865037</v>
      </c>
      <c r="AC2408" s="63" t="s">
        <v>204</v>
      </c>
    </row>
    <row r="2409" spans="1:46">
      <c r="A2409" s="11">
        <v>2409</v>
      </c>
      <c r="B2409" s="57">
        <v>44943</v>
      </c>
      <c r="C2409" s="54">
        <v>0.68055555555555547</v>
      </c>
      <c r="D2409" s="53">
        <v>11.5</v>
      </c>
      <c r="E2409" s="53">
        <v>13.1</v>
      </c>
      <c r="F2409" s="53">
        <v>0</v>
      </c>
      <c r="G2409" s="53">
        <v>8.6</v>
      </c>
      <c r="H2409" s="53">
        <v>1.6E-2</v>
      </c>
      <c r="I2409" s="53">
        <v>2.2999999999999998</v>
      </c>
      <c r="J2409" s="53" t="s">
        <v>149</v>
      </c>
      <c r="K2409" s="53">
        <v>2.4</v>
      </c>
      <c r="L2409" s="53" t="s">
        <v>149</v>
      </c>
      <c r="M2409" s="54">
        <v>0.67887731481481473</v>
      </c>
      <c r="N2409" s="53">
        <v>3.3</v>
      </c>
      <c r="O2409" s="53" t="s">
        <v>149</v>
      </c>
      <c r="P2409" s="54">
        <v>0.67856481481481479</v>
      </c>
      <c r="Q2409" s="53">
        <v>1.8</v>
      </c>
      <c r="R2409" s="53" t="s">
        <v>147</v>
      </c>
      <c r="S2409" s="53">
        <v>0.5</v>
      </c>
      <c r="T2409" s="53">
        <v>60.3</v>
      </c>
      <c r="U2409" s="53">
        <v>67</v>
      </c>
      <c r="V2409" s="53">
        <v>36968</v>
      </c>
      <c r="W2409" s="53">
        <v>62</v>
      </c>
      <c r="X2409" s="53">
        <v>0.624</v>
      </c>
      <c r="Y2409" s="53">
        <v>17.809999999999999</v>
      </c>
      <c r="Z2409" s="11">
        <f t="shared" si="6415"/>
        <v>9.6000000000000014</v>
      </c>
      <c r="AA2409" s="11">
        <f t="shared" si="6416"/>
        <v>0</v>
      </c>
      <c r="AB2409" s="53">
        <f t="shared" si="6417"/>
        <v>0.25927253813865037</v>
      </c>
      <c r="AC2409" s="63" t="s">
        <v>204</v>
      </c>
    </row>
    <row r="2410" spans="1:46">
      <c r="A2410" s="11">
        <v>2410</v>
      </c>
      <c r="B2410" s="57">
        <v>44943</v>
      </c>
      <c r="C2410" s="54">
        <v>0.6875</v>
      </c>
      <c r="D2410" s="53">
        <v>11</v>
      </c>
      <c r="E2410" s="53">
        <v>13.1</v>
      </c>
      <c r="F2410" s="53">
        <v>0</v>
      </c>
      <c r="G2410" s="53">
        <v>8.6</v>
      </c>
      <c r="H2410" s="53">
        <v>1.7000000000000001E-2</v>
      </c>
      <c r="I2410" s="53">
        <v>1.3</v>
      </c>
      <c r="J2410" s="53" t="s">
        <v>149</v>
      </c>
      <c r="K2410" s="53">
        <v>2.2999999999999998</v>
      </c>
      <c r="L2410" s="53" t="s">
        <v>149</v>
      </c>
      <c r="M2410" s="54">
        <v>0.68056712962962962</v>
      </c>
      <c r="N2410" s="53">
        <v>2.2999999999999998</v>
      </c>
      <c r="O2410" s="53" t="s">
        <v>149</v>
      </c>
      <c r="P2410" s="54">
        <v>0.68371527777777785</v>
      </c>
      <c r="Q2410" s="53">
        <v>1.6</v>
      </c>
      <c r="R2410" s="53" t="s">
        <v>149</v>
      </c>
      <c r="S2410" s="53">
        <v>0.4</v>
      </c>
      <c r="T2410" s="53">
        <v>61.3</v>
      </c>
      <c r="U2410" s="53">
        <v>53</v>
      </c>
      <c r="V2410" s="53">
        <v>37324</v>
      </c>
      <c r="W2410" s="53">
        <v>62</v>
      </c>
      <c r="X2410" s="53">
        <v>0.624</v>
      </c>
      <c r="Y2410" s="53">
        <v>17.79</v>
      </c>
      <c r="Z2410" s="11">
        <f t="shared" si="6415"/>
        <v>10.200000000000001</v>
      </c>
      <c r="AA2410" s="11">
        <f t="shared" si="6416"/>
        <v>0</v>
      </c>
      <c r="AB2410" s="53">
        <f t="shared" si="6417"/>
        <v>0.25927253813865037</v>
      </c>
      <c r="AC2410" s="63" t="s">
        <v>204</v>
      </c>
    </row>
    <row r="2411" spans="1:46">
      <c r="A2411" s="11">
        <v>2411</v>
      </c>
      <c r="B2411" s="57">
        <v>44943</v>
      </c>
      <c r="C2411" s="54">
        <v>0.69444444444444453</v>
      </c>
      <c r="D2411" s="53">
        <v>10.7</v>
      </c>
      <c r="E2411" s="53">
        <v>13</v>
      </c>
      <c r="F2411" s="53">
        <v>0</v>
      </c>
      <c r="G2411" s="53">
        <v>8.5</v>
      </c>
      <c r="H2411" s="53">
        <v>1.0999999999999999E-2</v>
      </c>
      <c r="I2411" s="53">
        <v>1.2</v>
      </c>
      <c r="J2411" s="53" t="s">
        <v>149</v>
      </c>
      <c r="K2411" s="53">
        <v>1.4</v>
      </c>
      <c r="L2411" s="53" t="s">
        <v>149</v>
      </c>
      <c r="M2411" s="54">
        <v>0.68959490740740748</v>
      </c>
      <c r="N2411" s="53">
        <v>2.2000000000000002</v>
      </c>
      <c r="O2411" s="53" t="s">
        <v>149</v>
      </c>
      <c r="P2411" s="54">
        <v>0.68898148148148142</v>
      </c>
      <c r="Q2411" s="53">
        <v>1.3</v>
      </c>
      <c r="R2411" s="53" t="s">
        <v>149</v>
      </c>
      <c r="S2411" s="53">
        <v>0.4</v>
      </c>
      <c r="T2411" s="53">
        <v>61.7</v>
      </c>
      <c r="U2411" s="53">
        <v>34</v>
      </c>
      <c r="V2411" s="53">
        <v>24619</v>
      </c>
      <c r="W2411" s="53">
        <v>41</v>
      </c>
      <c r="X2411" s="53">
        <v>0.624</v>
      </c>
      <c r="Y2411" s="53">
        <v>17.77</v>
      </c>
      <c r="Z2411" s="11">
        <f t="shared" si="6415"/>
        <v>6.5999999999999988</v>
      </c>
      <c r="AA2411" s="11">
        <f t="shared" si="6416"/>
        <v>0</v>
      </c>
      <c r="AB2411" s="53">
        <f t="shared" si="6417"/>
        <v>0.25927253813865037</v>
      </c>
      <c r="AC2411" s="63" t="s">
        <v>204</v>
      </c>
    </row>
    <row r="2412" spans="1:46">
      <c r="A2412" s="11">
        <v>2412</v>
      </c>
      <c r="B2412" s="57">
        <v>44943</v>
      </c>
      <c r="C2412" s="54">
        <v>0.70138888888888884</v>
      </c>
      <c r="D2412" s="53">
        <v>10.4</v>
      </c>
      <c r="E2412" s="53">
        <v>13</v>
      </c>
      <c r="F2412" s="53">
        <v>0</v>
      </c>
      <c r="G2412" s="53">
        <v>8.4</v>
      </c>
      <c r="H2412" s="53">
        <v>6.0000000000000001E-3</v>
      </c>
      <c r="I2412" s="53">
        <v>1.1000000000000001</v>
      </c>
      <c r="J2412" s="53" t="s">
        <v>149</v>
      </c>
      <c r="K2412" s="53">
        <v>1.2</v>
      </c>
      <c r="L2412" s="53" t="s">
        <v>149</v>
      </c>
      <c r="M2412" s="54">
        <v>0.6947106481481482</v>
      </c>
      <c r="N2412" s="53">
        <v>2</v>
      </c>
      <c r="O2412" s="53" t="s">
        <v>147</v>
      </c>
      <c r="P2412" s="54">
        <v>0.69807870370370362</v>
      </c>
      <c r="Q2412" s="53">
        <v>1.5</v>
      </c>
      <c r="R2412" s="53" t="s">
        <v>162</v>
      </c>
      <c r="S2412" s="53">
        <v>0.3</v>
      </c>
      <c r="T2412" s="53">
        <v>63</v>
      </c>
      <c r="U2412" s="53">
        <v>19</v>
      </c>
      <c r="V2412" s="53">
        <v>15076</v>
      </c>
      <c r="W2412" s="53">
        <v>25</v>
      </c>
      <c r="X2412" s="53">
        <v>0.623</v>
      </c>
      <c r="Y2412" s="53">
        <v>17.77</v>
      </c>
      <c r="Z2412" s="11">
        <f t="shared" si="6415"/>
        <v>3.6000000000000005</v>
      </c>
      <c r="AA2412" s="11">
        <f t="shared" si="6416"/>
        <v>0</v>
      </c>
      <c r="AB2412" s="53">
        <f t="shared" si="6417"/>
        <v>0.25868933341042255</v>
      </c>
      <c r="AC2412" s="63" t="s">
        <v>204</v>
      </c>
    </row>
    <row r="2413" spans="1:46">
      <c r="A2413" s="11">
        <v>2413</v>
      </c>
      <c r="B2413" s="57">
        <v>44943</v>
      </c>
      <c r="C2413" s="54">
        <v>0.70833333333333337</v>
      </c>
      <c r="D2413" s="53">
        <v>10.1</v>
      </c>
      <c r="E2413" s="53">
        <v>13</v>
      </c>
      <c r="F2413" s="53">
        <v>0</v>
      </c>
      <c r="G2413" s="53">
        <v>8.1999999999999993</v>
      </c>
      <c r="H2413" s="53">
        <v>3.0000000000000001E-3</v>
      </c>
      <c r="I2413" s="53">
        <v>1.1000000000000001</v>
      </c>
      <c r="J2413" s="53" t="s">
        <v>149</v>
      </c>
      <c r="K2413" s="53">
        <v>1.2</v>
      </c>
      <c r="L2413" s="53" t="s">
        <v>149</v>
      </c>
      <c r="M2413" s="54">
        <v>0.70408564814814811</v>
      </c>
      <c r="N2413" s="53">
        <v>1.9</v>
      </c>
      <c r="O2413" s="53" t="s">
        <v>162</v>
      </c>
      <c r="P2413" s="54">
        <v>0.70170138888888889</v>
      </c>
      <c r="Q2413" s="53">
        <v>1</v>
      </c>
      <c r="R2413" s="53" t="s">
        <v>149</v>
      </c>
      <c r="S2413" s="53">
        <v>0.3</v>
      </c>
      <c r="T2413" s="53">
        <v>63.7</v>
      </c>
      <c r="U2413" s="53">
        <v>8</v>
      </c>
      <c r="V2413" s="53">
        <v>8293</v>
      </c>
      <c r="W2413" s="53">
        <v>14</v>
      </c>
      <c r="X2413" s="53">
        <v>0.623</v>
      </c>
      <c r="Y2413" s="53">
        <v>17.739999999999998</v>
      </c>
      <c r="Z2413" s="11">
        <f t="shared" si="6415"/>
        <v>1.8000000000000003</v>
      </c>
      <c r="AA2413" s="11">
        <f t="shared" si="6416"/>
        <v>0</v>
      </c>
      <c r="AB2413" s="53">
        <f t="shared" si="6417"/>
        <v>0.25868933341042255</v>
      </c>
      <c r="AC2413" s="63" t="s">
        <v>204</v>
      </c>
      <c r="AE2413" s="11">
        <f t="shared" ref="AE2413" si="6514">SUM(F2413:F2418)</f>
        <v>0</v>
      </c>
      <c r="AF2413" s="11">
        <f t="shared" ref="AF2413" si="6515">AVERAGE(AB2413:AB2418)</f>
        <v>0.25868933341042255</v>
      </c>
      <c r="AG2413" s="11">
        <f t="shared" ref="AG2413" si="6516">AVERAGE(G2413:G2418)</f>
        <v>8.1999999999999993</v>
      </c>
      <c r="AH2413" s="11" t="e">
        <f t="shared" ref="AH2413" si="6517">AVERAGE(AC2413:AC2418)</f>
        <v>#DIV/0!</v>
      </c>
      <c r="AI2413" s="11">
        <f t="shared" ref="AI2413" si="6518">AVERAGE(T2413:T2418)</f>
        <v>65.033333333333346</v>
      </c>
      <c r="AJ2413" s="11">
        <f t="shared" ref="AJ2413" si="6519">SUMIF(H2413:H2418,"&gt;0",H2413:H2418)</f>
        <v>4.0000000000000001E-3</v>
      </c>
      <c r="AK2413" s="17">
        <f t="shared" ref="AK2413" si="6520">SUM(AA2413:AA2418)/60</f>
        <v>0</v>
      </c>
      <c r="AL2413" s="17">
        <f t="shared" ref="AL2413" si="6521">SUM(V2413:V2418)</f>
        <v>15443</v>
      </c>
      <c r="AM2413" s="17">
        <f t="shared" ref="AM2413" si="6522">AVERAGE(W2413:W2418)</f>
        <v>4.166666666666667</v>
      </c>
      <c r="AN2413" s="11">
        <f t="shared" ref="AN2413" si="6523">AVERAGE(I2413:I2418)</f>
        <v>0.76666666666666672</v>
      </c>
      <c r="AO2413" s="11">
        <f t="shared" ref="AO2413" si="6524">MAX(K2413:K2418)</f>
        <v>1.2</v>
      </c>
      <c r="AP2413" s="13" t="str">
        <f t="shared" ref="AP2413" ca="1" si="6525">INDIRECT(ADDRESS(MATCH(AO2413,K2413:K2418,0)+A2413-1,12))</f>
        <v>NNE</v>
      </c>
      <c r="AQ2413" s="13">
        <f t="shared" ref="AQ2413" ca="1" si="6526">INDIRECT(ADDRESS(MATCH(AO2413,K2413:K2418,0)+A2413-1,13))</f>
        <v>0.70408564814814811</v>
      </c>
      <c r="AR2413" s="11">
        <f t="shared" ref="AR2413" si="6527">MAX(N2413:N2418)</f>
        <v>2</v>
      </c>
      <c r="AS2413" s="13" t="str">
        <f t="shared" ref="AS2413" ca="1" si="6528">INDIRECT(ADDRESS(MATCH(AR2413,N2413:N2418,0)+A2413-1,15))</f>
        <v>ENE</v>
      </c>
      <c r="AT2413" s="13">
        <f t="shared" ref="AT2413" ca="1" si="6529">INDIRECT(ADDRESS(MATCH(AR2413,N2413:N2418,0)+A2413-1,16))</f>
        <v>0.73270833333333341</v>
      </c>
    </row>
    <row r="2414" spans="1:46">
      <c r="A2414" s="11">
        <v>2414</v>
      </c>
      <c r="B2414" s="57">
        <v>44943</v>
      </c>
      <c r="C2414" s="54">
        <v>0.71527777777777779</v>
      </c>
      <c r="D2414" s="53">
        <v>9.9</v>
      </c>
      <c r="E2414" s="53">
        <v>12.9</v>
      </c>
      <c r="F2414" s="53">
        <v>0</v>
      </c>
      <c r="G2414" s="53">
        <v>8.3000000000000007</v>
      </c>
      <c r="H2414" s="53">
        <v>1E-3</v>
      </c>
      <c r="I2414" s="53">
        <v>0.9</v>
      </c>
      <c r="J2414" s="53" t="s">
        <v>149</v>
      </c>
      <c r="K2414" s="53">
        <v>1.1000000000000001</v>
      </c>
      <c r="L2414" s="53" t="s">
        <v>149</v>
      </c>
      <c r="M2414" s="54">
        <v>0.70834490740740741</v>
      </c>
      <c r="N2414" s="53">
        <v>1.7</v>
      </c>
      <c r="O2414" s="53" t="s">
        <v>149</v>
      </c>
      <c r="P2414" s="54">
        <v>0.70956018518518515</v>
      </c>
      <c r="Q2414" s="53">
        <v>0.8</v>
      </c>
      <c r="R2414" s="53" t="s">
        <v>149</v>
      </c>
      <c r="S2414" s="53">
        <v>0.3</v>
      </c>
      <c r="T2414" s="53">
        <v>64.099999999999994</v>
      </c>
      <c r="U2414" s="53">
        <v>5</v>
      </c>
      <c r="V2414" s="53">
        <v>4318</v>
      </c>
      <c r="W2414" s="53">
        <v>7</v>
      </c>
      <c r="X2414" s="53">
        <v>0.623</v>
      </c>
      <c r="Y2414" s="53">
        <v>17.77</v>
      </c>
      <c r="Z2414" s="11">
        <f t="shared" si="6415"/>
        <v>0.60000000000000009</v>
      </c>
      <c r="AA2414" s="11">
        <f t="shared" si="6416"/>
        <v>0</v>
      </c>
      <c r="AB2414" s="53">
        <f t="shared" si="6417"/>
        <v>0.25868933341042255</v>
      </c>
      <c r="AC2414" s="63" t="s">
        <v>204</v>
      </c>
    </row>
    <row r="2415" spans="1:46">
      <c r="A2415" s="11">
        <v>2415</v>
      </c>
      <c r="B2415" s="57">
        <v>44943</v>
      </c>
      <c r="C2415" s="54">
        <v>0.72222222222222221</v>
      </c>
      <c r="D2415" s="53">
        <v>9.6</v>
      </c>
      <c r="E2415" s="53">
        <v>12.9</v>
      </c>
      <c r="F2415" s="53">
        <v>0</v>
      </c>
      <c r="G2415" s="53">
        <v>8.3000000000000007</v>
      </c>
      <c r="H2415" s="53">
        <v>0</v>
      </c>
      <c r="I2415" s="53">
        <v>0.4</v>
      </c>
      <c r="J2415" s="53" t="s">
        <v>147</v>
      </c>
      <c r="K2415" s="53">
        <v>0.9</v>
      </c>
      <c r="L2415" s="53" t="s">
        <v>149</v>
      </c>
      <c r="M2415" s="54">
        <v>0.71528935185185183</v>
      </c>
      <c r="N2415" s="53">
        <v>1</v>
      </c>
      <c r="O2415" s="53" t="s">
        <v>149</v>
      </c>
      <c r="P2415" s="54">
        <v>0.71563657407407411</v>
      </c>
      <c r="Q2415" s="53">
        <v>0.5</v>
      </c>
      <c r="R2415" s="53" t="s">
        <v>147</v>
      </c>
      <c r="S2415" s="53">
        <v>0.2</v>
      </c>
      <c r="T2415" s="53">
        <v>63.9</v>
      </c>
      <c r="U2415" s="53">
        <v>1</v>
      </c>
      <c r="V2415" s="53">
        <v>1923</v>
      </c>
      <c r="W2415" s="53">
        <v>3</v>
      </c>
      <c r="X2415" s="53">
        <v>0.623</v>
      </c>
      <c r="Y2415" s="53">
        <v>17.760000000000002</v>
      </c>
      <c r="Z2415" s="11">
        <f t="shared" si="6415"/>
        <v>0</v>
      </c>
      <c r="AA2415" s="11">
        <f t="shared" si="6416"/>
        <v>0</v>
      </c>
      <c r="AB2415" s="53">
        <f t="shared" si="6417"/>
        <v>0.25868933341042255</v>
      </c>
      <c r="AC2415" s="63" t="s">
        <v>204</v>
      </c>
    </row>
    <row r="2416" spans="1:46">
      <c r="A2416" s="11">
        <v>2416</v>
      </c>
      <c r="B2416" s="57">
        <v>44943</v>
      </c>
      <c r="C2416" s="54">
        <v>0.72916666666666663</v>
      </c>
      <c r="D2416" s="53">
        <v>9.1999999999999993</v>
      </c>
      <c r="E2416" s="53">
        <v>12.9</v>
      </c>
      <c r="F2416" s="53">
        <v>0</v>
      </c>
      <c r="G2416" s="53">
        <v>8.1</v>
      </c>
      <c r="H2416" s="53">
        <v>0</v>
      </c>
      <c r="I2416" s="53">
        <v>0.8</v>
      </c>
      <c r="J2416" s="53" t="s">
        <v>150</v>
      </c>
      <c r="K2416" s="53">
        <v>0.8</v>
      </c>
      <c r="L2416" s="53" t="s">
        <v>150</v>
      </c>
      <c r="M2416" s="54">
        <v>0.72916666666666663</v>
      </c>
      <c r="N2416" s="53">
        <v>1.4</v>
      </c>
      <c r="O2416" s="53" t="s">
        <v>152</v>
      </c>
      <c r="P2416" s="54">
        <v>0.72430555555555554</v>
      </c>
      <c r="Q2416" s="53">
        <v>1.2</v>
      </c>
      <c r="R2416" s="53" t="s">
        <v>150</v>
      </c>
      <c r="S2416" s="53">
        <v>0.2</v>
      </c>
      <c r="T2416" s="53">
        <v>65.3</v>
      </c>
      <c r="U2416" s="53">
        <v>1</v>
      </c>
      <c r="V2416" s="53">
        <v>658</v>
      </c>
      <c r="W2416" s="53">
        <v>1</v>
      </c>
      <c r="X2416" s="53">
        <v>0.623</v>
      </c>
      <c r="Y2416" s="53">
        <v>17.77</v>
      </c>
      <c r="Z2416" s="11">
        <f t="shared" si="6415"/>
        <v>0</v>
      </c>
      <c r="AA2416" s="11">
        <f t="shared" si="6416"/>
        <v>0</v>
      </c>
      <c r="AB2416" s="53">
        <f t="shared" si="6417"/>
        <v>0.25868933341042255</v>
      </c>
      <c r="AC2416" s="63" t="s">
        <v>204</v>
      </c>
    </row>
    <row r="2417" spans="1:46">
      <c r="A2417" s="11">
        <v>2417</v>
      </c>
      <c r="B2417" s="57">
        <v>44943</v>
      </c>
      <c r="C2417" s="54">
        <v>0.73611111111111116</v>
      </c>
      <c r="D2417" s="53">
        <v>9</v>
      </c>
      <c r="E2417" s="53">
        <v>12.9</v>
      </c>
      <c r="F2417" s="53">
        <v>0</v>
      </c>
      <c r="G2417" s="53">
        <v>8.1999999999999993</v>
      </c>
      <c r="H2417" s="53">
        <v>0</v>
      </c>
      <c r="I2417" s="53">
        <v>1.1000000000000001</v>
      </c>
      <c r="J2417" s="53" t="s">
        <v>152</v>
      </c>
      <c r="K2417" s="53">
        <v>1.1000000000000001</v>
      </c>
      <c r="L2417" s="53" t="s">
        <v>152</v>
      </c>
      <c r="M2417" s="54">
        <v>0.73591435185185183</v>
      </c>
      <c r="N2417" s="53">
        <v>2</v>
      </c>
      <c r="O2417" s="53" t="s">
        <v>148</v>
      </c>
      <c r="P2417" s="54">
        <v>0.73270833333333341</v>
      </c>
      <c r="Q2417" s="53">
        <v>1</v>
      </c>
      <c r="R2417" s="53" t="s">
        <v>152</v>
      </c>
      <c r="S2417" s="53">
        <v>0.4</v>
      </c>
      <c r="T2417" s="53">
        <v>67.3</v>
      </c>
      <c r="U2417" s="53">
        <v>1</v>
      </c>
      <c r="V2417" s="53">
        <v>164</v>
      </c>
      <c r="W2417" s="53">
        <v>0</v>
      </c>
      <c r="X2417" s="53">
        <v>0.623</v>
      </c>
      <c r="Y2417" s="53">
        <v>17.75</v>
      </c>
      <c r="Z2417" s="11">
        <f t="shared" si="6415"/>
        <v>0</v>
      </c>
      <c r="AA2417" s="11">
        <f t="shared" si="6416"/>
        <v>0</v>
      </c>
      <c r="AB2417" s="53">
        <f t="shared" si="6417"/>
        <v>0.25868933341042255</v>
      </c>
      <c r="AC2417" s="63" t="s">
        <v>204</v>
      </c>
    </row>
    <row r="2418" spans="1:46">
      <c r="A2418" s="11">
        <v>2418</v>
      </c>
      <c r="B2418" s="57">
        <v>44943</v>
      </c>
      <c r="C2418" s="54">
        <v>0.74305555555555547</v>
      </c>
      <c r="D2418" s="53">
        <v>8.8000000000000007</v>
      </c>
      <c r="E2418" s="53">
        <v>12.9</v>
      </c>
      <c r="F2418" s="53">
        <v>0</v>
      </c>
      <c r="G2418" s="53">
        <v>8.1</v>
      </c>
      <c r="H2418" s="53">
        <v>-1E-3</v>
      </c>
      <c r="I2418" s="53">
        <v>0.3</v>
      </c>
      <c r="J2418" s="53" t="s">
        <v>151</v>
      </c>
      <c r="K2418" s="53">
        <v>1.1000000000000001</v>
      </c>
      <c r="L2418" s="53" t="s">
        <v>152</v>
      </c>
      <c r="M2418" s="54">
        <v>0.73612268518518509</v>
      </c>
      <c r="N2418" s="53">
        <v>1.6</v>
      </c>
      <c r="O2418" s="53" t="s">
        <v>150</v>
      </c>
      <c r="P2418" s="54">
        <v>0.7380902777777778</v>
      </c>
      <c r="Q2418" s="53">
        <v>0</v>
      </c>
      <c r="R2418" s="53" t="s">
        <v>159</v>
      </c>
      <c r="S2418" s="53">
        <v>0.4</v>
      </c>
      <c r="T2418" s="53">
        <v>65.900000000000006</v>
      </c>
      <c r="U2418" s="53">
        <v>0</v>
      </c>
      <c r="V2418" s="53">
        <v>87</v>
      </c>
      <c r="W2418" s="53">
        <v>0</v>
      </c>
      <c r="X2418" s="53">
        <v>0.623</v>
      </c>
      <c r="Y2418" s="53">
        <v>17.75</v>
      </c>
      <c r="Z2418" s="11">
        <f t="shared" si="6415"/>
        <v>-0.60000000000000009</v>
      </c>
      <c r="AA2418" s="11">
        <f t="shared" si="6416"/>
        <v>0</v>
      </c>
      <c r="AB2418" s="53">
        <f t="shared" si="6417"/>
        <v>0.25868933341042255</v>
      </c>
      <c r="AC2418" s="63" t="s">
        <v>204</v>
      </c>
    </row>
    <row r="2419" spans="1:46">
      <c r="A2419" s="11">
        <v>2419</v>
      </c>
      <c r="B2419" s="57">
        <v>44943</v>
      </c>
      <c r="C2419" s="54">
        <v>0.75</v>
      </c>
      <c r="D2419" s="53">
        <v>8.6</v>
      </c>
      <c r="E2419" s="53">
        <v>12.9</v>
      </c>
      <c r="F2419" s="53">
        <v>0</v>
      </c>
      <c r="G2419" s="53">
        <v>7.6</v>
      </c>
      <c r="H2419" s="53">
        <v>-1E-3</v>
      </c>
      <c r="I2419" s="53">
        <v>0.2</v>
      </c>
      <c r="J2419" s="53" t="s">
        <v>151</v>
      </c>
      <c r="K2419" s="53">
        <v>0.3</v>
      </c>
      <c r="L2419" s="53" t="s">
        <v>151</v>
      </c>
      <c r="M2419" s="54">
        <v>0.74306712962962962</v>
      </c>
      <c r="N2419" s="53">
        <v>0.7</v>
      </c>
      <c r="O2419" s="53" t="s">
        <v>151</v>
      </c>
      <c r="P2419" s="54">
        <v>0.7437962962962964</v>
      </c>
      <c r="Q2419" s="53">
        <v>0.3</v>
      </c>
      <c r="R2419" s="53" t="s">
        <v>162</v>
      </c>
      <c r="S2419" s="53">
        <v>0.2</v>
      </c>
      <c r="T2419" s="53">
        <v>71.3</v>
      </c>
      <c r="U2419" s="53">
        <v>0</v>
      </c>
      <c r="V2419" s="53">
        <v>94</v>
      </c>
      <c r="W2419" s="53">
        <v>0</v>
      </c>
      <c r="X2419" s="53">
        <v>0.623</v>
      </c>
      <c r="Y2419" s="53">
        <v>17.73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0.25868933341042255</v>
      </c>
      <c r="AC2419" s="63" t="s">
        <v>204</v>
      </c>
      <c r="AE2419" s="11">
        <f t="shared" ref="AE2419" si="6530">SUM(F2419:F2424)</f>
        <v>0</v>
      </c>
      <c r="AF2419" s="11">
        <f t="shared" ref="AF2419" si="6531">AVERAGE(AB2419:AB2424)</f>
        <v>0.25820389539204291</v>
      </c>
      <c r="AG2419" s="11">
        <f t="shared" ref="AG2419" si="6532">AVERAGE(G2419:G2424)</f>
        <v>6.9833333333333334</v>
      </c>
      <c r="AH2419" s="11" t="e">
        <f t="shared" ref="AH2419" si="6533">AVERAGE(AC2419:AC2424)</f>
        <v>#DIV/0!</v>
      </c>
      <c r="AI2419" s="11">
        <f t="shared" ref="AI2419" si="6534">AVERAGE(T2419:T2424)</f>
        <v>72.150000000000006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527</v>
      </c>
      <c r="AM2419" s="17">
        <f t="shared" ref="AM2419" si="6538">AVERAGE(W2419:W2424)</f>
        <v>0</v>
      </c>
      <c r="AN2419" s="11">
        <f t="shared" ref="AN2419" si="6539">AVERAGE(I2419:I2424)</f>
        <v>0.20000000000000004</v>
      </c>
      <c r="AO2419" s="11">
        <f t="shared" ref="AO2419" si="6540">MAX(K2419:K2424)</f>
        <v>0.4</v>
      </c>
      <c r="AP2419" s="13" t="str">
        <f t="shared" ref="AP2419" ca="1" si="6541">INDIRECT(ADDRESS(MATCH(AO2419,K2419:K2424,0)+A2419-1,12))</f>
        <v>NNE</v>
      </c>
      <c r="AQ2419" s="13">
        <f t="shared" ref="AQ2419" ca="1" si="6542">INDIRECT(ADDRESS(MATCH(AO2419,K2419:K2424,0)+A2419-1,13))</f>
        <v>0.77287037037037043</v>
      </c>
      <c r="AR2419" s="11">
        <f t="shared" ref="AR2419" si="6543">MAX(N2419:N2424)</f>
        <v>0.9</v>
      </c>
      <c r="AS2419" s="13" t="str">
        <f t="shared" ref="AS2419" ca="1" si="6544">INDIRECT(ADDRESS(MATCH(AR2419,N2419:N2424,0)+A2419-1,15))</f>
        <v>NNW</v>
      </c>
      <c r="AT2419" s="13">
        <f t="shared" ref="AT2419" ca="1" si="6545">INDIRECT(ADDRESS(MATCH(AR2419,N2419:N2424,0)+A2419-1,16))</f>
        <v>0.76648148148148154</v>
      </c>
    </row>
    <row r="2420" spans="1:46">
      <c r="A2420" s="11">
        <v>2420</v>
      </c>
      <c r="B2420" s="57">
        <v>44943</v>
      </c>
      <c r="C2420" s="54">
        <v>0.75694444444444453</v>
      </c>
      <c r="D2420" s="53">
        <v>8.3000000000000007</v>
      </c>
      <c r="E2420" s="53">
        <v>12.9</v>
      </c>
      <c r="F2420" s="53">
        <v>0</v>
      </c>
      <c r="G2420" s="53">
        <v>7.1</v>
      </c>
      <c r="H2420" s="53">
        <v>-2E-3</v>
      </c>
      <c r="I2420" s="53">
        <v>0.3</v>
      </c>
      <c r="J2420" s="53" t="s">
        <v>157</v>
      </c>
      <c r="K2420" s="53">
        <v>0.3</v>
      </c>
      <c r="L2420" s="53" t="s">
        <v>157</v>
      </c>
      <c r="M2420" s="54">
        <v>0.75383101851851853</v>
      </c>
      <c r="N2420" s="53">
        <v>0.7</v>
      </c>
      <c r="O2420" s="53" t="s">
        <v>157</v>
      </c>
      <c r="P2420" s="54">
        <v>0.75061342592592595</v>
      </c>
      <c r="Q2420" s="53">
        <v>0</v>
      </c>
      <c r="R2420" s="53" t="s">
        <v>155</v>
      </c>
      <c r="S2420" s="53">
        <v>0.2</v>
      </c>
      <c r="T2420" s="53">
        <v>75.400000000000006</v>
      </c>
      <c r="U2420" s="53">
        <v>0</v>
      </c>
      <c r="V2420" s="53">
        <v>87</v>
      </c>
      <c r="W2420" s="53">
        <v>0</v>
      </c>
      <c r="X2420" s="53">
        <v>0.622</v>
      </c>
      <c r="Y2420" s="53">
        <v>17.75</v>
      </c>
      <c r="Z2420" s="11">
        <f t="shared" si="6415"/>
        <v>-1.2000000000000002</v>
      </c>
      <c r="AA2420" s="11">
        <f t="shared" si="6416"/>
        <v>0</v>
      </c>
      <c r="AB2420" s="53">
        <f t="shared" si="6417"/>
        <v>0.25810680778836692</v>
      </c>
      <c r="AC2420" s="63" t="s">
        <v>204</v>
      </c>
    </row>
    <row r="2421" spans="1:46">
      <c r="A2421" s="11">
        <v>2421</v>
      </c>
      <c r="B2421" s="57">
        <v>44943</v>
      </c>
      <c r="C2421" s="54">
        <v>0.76388888888888884</v>
      </c>
      <c r="D2421" s="53">
        <v>7.9</v>
      </c>
      <c r="E2421" s="53">
        <v>12.9</v>
      </c>
      <c r="F2421" s="53">
        <v>0</v>
      </c>
      <c r="G2421" s="53">
        <v>7</v>
      </c>
      <c r="H2421" s="53">
        <v>-1E-3</v>
      </c>
      <c r="I2421" s="53">
        <v>0.1</v>
      </c>
      <c r="J2421" s="53" t="s">
        <v>157</v>
      </c>
      <c r="K2421" s="53">
        <v>0.3</v>
      </c>
      <c r="L2421" s="53" t="s">
        <v>157</v>
      </c>
      <c r="M2421" s="54">
        <v>0.75695601851851846</v>
      </c>
      <c r="N2421" s="53">
        <v>0.5</v>
      </c>
      <c r="O2421" s="53" t="s">
        <v>152</v>
      </c>
      <c r="P2421" s="54">
        <v>0.76209490740740737</v>
      </c>
      <c r="Q2421" s="53">
        <v>0</v>
      </c>
      <c r="R2421" s="53" t="s">
        <v>150</v>
      </c>
      <c r="S2421" s="53">
        <v>0.1</v>
      </c>
      <c r="T2421" s="53">
        <v>70.900000000000006</v>
      </c>
      <c r="U2421" s="53">
        <v>0</v>
      </c>
      <c r="V2421" s="53">
        <v>101</v>
      </c>
      <c r="W2421" s="53">
        <v>0</v>
      </c>
      <c r="X2421" s="53">
        <v>0.622</v>
      </c>
      <c r="Y2421" s="53">
        <v>17.75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0.25810680778836692</v>
      </c>
      <c r="AC2421" s="63" t="s">
        <v>204</v>
      </c>
    </row>
    <row r="2422" spans="1:46">
      <c r="A2422" s="11">
        <v>2422</v>
      </c>
      <c r="B2422" s="57">
        <v>44943</v>
      </c>
      <c r="C2422" s="54">
        <v>0.77083333333333337</v>
      </c>
      <c r="D2422" s="53">
        <v>7.5</v>
      </c>
      <c r="E2422" s="53">
        <v>12.9</v>
      </c>
      <c r="F2422" s="53">
        <v>0</v>
      </c>
      <c r="G2422" s="53">
        <v>6.8</v>
      </c>
      <c r="H2422" s="53">
        <v>-1E-3</v>
      </c>
      <c r="I2422" s="53">
        <v>0.2</v>
      </c>
      <c r="J2422" s="53" t="s">
        <v>149</v>
      </c>
      <c r="K2422" s="53">
        <v>0.2</v>
      </c>
      <c r="L2422" s="53" t="s">
        <v>148</v>
      </c>
      <c r="M2422" s="54">
        <v>0.7688194444444445</v>
      </c>
      <c r="N2422" s="53">
        <v>0.9</v>
      </c>
      <c r="O2422" s="53" t="s">
        <v>157</v>
      </c>
      <c r="P2422" s="54">
        <v>0.76648148148148154</v>
      </c>
      <c r="Q2422" s="53">
        <v>0.4</v>
      </c>
      <c r="R2422" s="53" t="s">
        <v>147</v>
      </c>
      <c r="S2422" s="53">
        <v>0.3</v>
      </c>
      <c r="T2422" s="53">
        <v>71.5</v>
      </c>
      <c r="U2422" s="53">
        <v>0</v>
      </c>
      <c r="V2422" s="53">
        <v>80</v>
      </c>
      <c r="W2422" s="53">
        <v>0</v>
      </c>
      <c r="X2422" s="53">
        <v>0.622</v>
      </c>
      <c r="Y2422" s="53">
        <v>17.7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0.25810680778836692</v>
      </c>
      <c r="AC2422" s="63" t="s">
        <v>204</v>
      </c>
    </row>
    <row r="2423" spans="1:46">
      <c r="A2423" s="11">
        <v>2423</v>
      </c>
      <c r="B2423" s="57">
        <v>44943</v>
      </c>
      <c r="C2423" s="54">
        <v>0.77777777777777779</v>
      </c>
      <c r="D2423" s="53">
        <v>7.1</v>
      </c>
      <c r="E2423" s="53">
        <v>12.9</v>
      </c>
      <c r="F2423" s="53">
        <v>0</v>
      </c>
      <c r="G2423" s="53">
        <v>6.8</v>
      </c>
      <c r="H2423" s="53">
        <v>0</v>
      </c>
      <c r="I2423" s="53">
        <v>0.3</v>
      </c>
      <c r="J2423" s="53" t="s">
        <v>148</v>
      </c>
      <c r="K2423" s="53">
        <v>0.4</v>
      </c>
      <c r="L2423" s="53" t="s">
        <v>149</v>
      </c>
      <c r="M2423" s="54">
        <v>0.77287037037037043</v>
      </c>
      <c r="N2423" s="53">
        <v>0.9</v>
      </c>
      <c r="O2423" s="53" t="s">
        <v>148</v>
      </c>
      <c r="P2423" s="54">
        <v>0.77200231481481485</v>
      </c>
      <c r="Q2423" s="53">
        <v>0</v>
      </c>
      <c r="R2423" s="53" t="s">
        <v>148</v>
      </c>
      <c r="S2423" s="53">
        <v>0.3</v>
      </c>
      <c r="T2423" s="53">
        <v>70</v>
      </c>
      <c r="U2423" s="53">
        <v>0</v>
      </c>
      <c r="V2423" s="53">
        <v>89</v>
      </c>
      <c r="W2423" s="53">
        <v>0</v>
      </c>
      <c r="X2423" s="53">
        <v>0.622</v>
      </c>
      <c r="Y2423" s="53">
        <v>17.71</v>
      </c>
      <c r="Z2423" s="11">
        <f t="shared" si="6415"/>
        <v>0</v>
      </c>
      <c r="AA2423" s="11">
        <f t="shared" si="6416"/>
        <v>0</v>
      </c>
      <c r="AB2423" s="53">
        <f t="shared" si="6417"/>
        <v>0.25810680778836692</v>
      </c>
      <c r="AC2423" s="63" t="s">
        <v>204</v>
      </c>
    </row>
    <row r="2424" spans="1:46">
      <c r="A2424" s="11">
        <v>2424</v>
      </c>
      <c r="B2424" s="57">
        <v>44943</v>
      </c>
      <c r="C2424" s="54">
        <v>0.78472222222222221</v>
      </c>
      <c r="D2424" s="53">
        <v>6.8</v>
      </c>
      <c r="E2424" s="53">
        <v>12.9</v>
      </c>
      <c r="F2424" s="53">
        <v>0</v>
      </c>
      <c r="G2424" s="53">
        <v>6.6</v>
      </c>
      <c r="H2424" s="53">
        <v>0</v>
      </c>
      <c r="I2424" s="53">
        <v>0.1</v>
      </c>
      <c r="J2424" s="53" t="s">
        <v>148</v>
      </c>
      <c r="K2424" s="53">
        <v>0.3</v>
      </c>
      <c r="L2424" s="53" t="s">
        <v>148</v>
      </c>
      <c r="M2424" s="54">
        <v>0.77778935185185183</v>
      </c>
      <c r="N2424" s="53">
        <v>0.6</v>
      </c>
      <c r="O2424" s="53" t="s">
        <v>152</v>
      </c>
      <c r="P2424" s="54">
        <v>0.77969907407407402</v>
      </c>
      <c r="Q2424" s="53">
        <v>0</v>
      </c>
      <c r="R2424" s="53" t="s">
        <v>151</v>
      </c>
      <c r="S2424" s="53">
        <v>0.1</v>
      </c>
      <c r="T2424" s="53">
        <v>73.8</v>
      </c>
      <c r="U2424" s="53">
        <v>0</v>
      </c>
      <c r="V2424" s="53">
        <v>76</v>
      </c>
      <c r="W2424" s="53">
        <v>0</v>
      </c>
      <c r="X2424" s="53">
        <v>0.622</v>
      </c>
      <c r="Y2424" s="53">
        <v>17.72</v>
      </c>
      <c r="Z2424" s="11">
        <f t="shared" si="6415"/>
        <v>0</v>
      </c>
      <c r="AA2424" s="11">
        <f t="shared" si="6416"/>
        <v>0</v>
      </c>
      <c r="AB2424" s="53">
        <f t="shared" si="6417"/>
        <v>0.25810680778836692</v>
      </c>
      <c r="AC2424" s="63" t="s">
        <v>204</v>
      </c>
    </row>
    <row r="2425" spans="1:46">
      <c r="A2425" s="11">
        <v>2425</v>
      </c>
      <c r="B2425" s="57">
        <v>44943</v>
      </c>
      <c r="C2425" s="54">
        <v>0.79166666666666663</v>
      </c>
      <c r="D2425" s="53">
        <v>6.7</v>
      </c>
      <c r="E2425" s="53">
        <v>12.9</v>
      </c>
      <c r="F2425" s="53">
        <v>0</v>
      </c>
      <c r="G2425" s="53">
        <v>6.9</v>
      </c>
      <c r="H2425" s="53">
        <v>0</v>
      </c>
      <c r="I2425" s="53">
        <v>0</v>
      </c>
      <c r="J2425" s="53" t="s">
        <v>159</v>
      </c>
      <c r="K2425" s="53">
        <v>0.1</v>
      </c>
      <c r="L2425" s="53" t="s">
        <v>148</v>
      </c>
      <c r="M2425" s="54">
        <v>0.78530092592592593</v>
      </c>
      <c r="N2425" s="53">
        <v>0.3</v>
      </c>
      <c r="O2425" s="53" t="s">
        <v>161</v>
      </c>
      <c r="P2425" s="54">
        <v>0.78490740740740739</v>
      </c>
      <c r="Q2425" s="53">
        <v>0</v>
      </c>
      <c r="R2425" s="53" t="s">
        <v>153</v>
      </c>
      <c r="S2425" s="53">
        <v>0.1</v>
      </c>
      <c r="T2425" s="53">
        <v>70.5</v>
      </c>
      <c r="U2425" s="53">
        <v>0</v>
      </c>
      <c r="V2425" s="53">
        <v>82</v>
      </c>
      <c r="W2425" s="53">
        <v>0</v>
      </c>
      <c r="X2425" s="53">
        <v>0.622</v>
      </c>
      <c r="Y2425" s="53">
        <v>17.71</v>
      </c>
      <c r="Z2425" s="11">
        <f t="shared" si="6415"/>
        <v>0</v>
      </c>
      <c r="AA2425" s="11">
        <f t="shared" si="6416"/>
        <v>0</v>
      </c>
      <c r="AB2425" s="53">
        <f t="shared" si="6417"/>
        <v>0.25810680778836692</v>
      </c>
      <c r="AC2425" s="63" t="s">
        <v>204</v>
      </c>
      <c r="AE2425" s="11">
        <f t="shared" ref="AE2425" si="6546">SUM(F2425:F2430)</f>
        <v>0</v>
      </c>
      <c r="AF2425" s="11">
        <f t="shared" ref="AF2425" si="6547">AVERAGE(AB2425:AB2430)</f>
        <v>0.25762193850374709</v>
      </c>
      <c r="AG2425" s="11">
        <f t="shared" ref="AG2425" si="6548">AVERAGE(G2425:G2430)</f>
        <v>6.7</v>
      </c>
      <c r="AH2425" s="11" t="e">
        <f t="shared" ref="AH2425" si="6549">AVERAGE(AC2425:AC2430)</f>
        <v>#DIV/0!</v>
      </c>
      <c r="AI2425" s="11">
        <f t="shared" ref="AI2425" si="6550">AVERAGE(T2425:T2430)</f>
        <v>67.55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536</v>
      </c>
      <c r="AM2425" s="17">
        <f t="shared" ref="AM2425" si="6554">AVERAGE(W2425:W2430)</f>
        <v>0</v>
      </c>
      <c r="AN2425" s="11">
        <f t="shared" ref="AN2425" si="6555">AVERAGE(I2425:I2430)</f>
        <v>0.51666666666666672</v>
      </c>
      <c r="AO2425" s="11">
        <f t="shared" ref="AO2425" si="6556">MAX(K2425:K2430)</f>
        <v>1.1000000000000001</v>
      </c>
      <c r="AP2425" s="13" t="str">
        <f t="shared" ref="AP2425" ca="1" si="6557">INDIRECT(ADDRESS(MATCH(AO2425,K2425:K2430,0)+A2425-1,12))</f>
        <v>ESE</v>
      </c>
      <c r="AQ2425" s="13">
        <f t="shared" ref="AQ2425" ca="1" si="6558">INDIRECT(ADDRESS(MATCH(AO2425,K2425:K2430,0)+A2425-1,13))</f>
        <v>0.81811342592592595</v>
      </c>
      <c r="AR2425" s="11">
        <f t="shared" ref="AR2425" si="6559">MAX(N2425:N2430)</f>
        <v>1.5</v>
      </c>
      <c r="AS2425" s="13" t="str">
        <f t="shared" ref="AS2425" ca="1" si="6560">INDIRECT(ADDRESS(MATCH(AR2425,N2425:N2430,0)+A2425-1,15))</f>
        <v>ESE</v>
      </c>
      <c r="AT2425" s="13">
        <f t="shared" ref="AT2425" ca="1" si="6561">INDIRECT(ADDRESS(MATCH(AR2425,N2425:N2430,0)+A2425-1,16))</f>
        <v>0.81709490740740742</v>
      </c>
    </row>
    <row r="2426" spans="1:46">
      <c r="A2426" s="11">
        <v>2426</v>
      </c>
      <c r="B2426" s="57">
        <v>44943</v>
      </c>
      <c r="C2426" s="54">
        <v>0.79861111111111116</v>
      </c>
      <c r="D2426" s="53">
        <v>6.6</v>
      </c>
      <c r="E2426" s="53">
        <v>12.9</v>
      </c>
      <c r="F2426" s="53">
        <v>0</v>
      </c>
      <c r="G2426" s="53">
        <v>6.5</v>
      </c>
      <c r="H2426" s="53">
        <v>0</v>
      </c>
      <c r="I2426" s="53">
        <v>0</v>
      </c>
      <c r="J2426" s="53" t="s">
        <v>153</v>
      </c>
      <c r="K2426" s="53">
        <v>0</v>
      </c>
      <c r="L2426" s="53" t="s">
        <v>153</v>
      </c>
      <c r="M2426" s="54">
        <v>0.79861111111111116</v>
      </c>
      <c r="N2426" s="53">
        <v>0.5</v>
      </c>
      <c r="O2426" s="53" t="s">
        <v>150</v>
      </c>
      <c r="P2426" s="54">
        <v>0.79859953703703701</v>
      </c>
      <c r="Q2426" s="53">
        <v>0.4</v>
      </c>
      <c r="R2426" s="53" t="s">
        <v>150</v>
      </c>
      <c r="S2426" s="53">
        <v>0.1</v>
      </c>
      <c r="T2426" s="53">
        <v>77</v>
      </c>
      <c r="U2426" s="53">
        <v>0</v>
      </c>
      <c r="V2426" s="53">
        <v>79</v>
      </c>
      <c r="W2426" s="53">
        <v>0</v>
      </c>
      <c r="X2426" s="53">
        <v>0.621</v>
      </c>
      <c r="Y2426" s="53">
        <v>17.77</v>
      </c>
      <c r="Z2426" s="11">
        <f t="shared" si="6415"/>
        <v>0</v>
      </c>
      <c r="AA2426" s="11">
        <f t="shared" si="6416"/>
        <v>0</v>
      </c>
      <c r="AB2426" s="53">
        <f t="shared" si="6417"/>
        <v>0.25752496464682312</v>
      </c>
      <c r="AC2426" s="63" t="s">
        <v>204</v>
      </c>
    </row>
    <row r="2427" spans="1:46">
      <c r="A2427" s="11">
        <v>2427</v>
      </c>
      <c r="B2427" s="57">
        <v>44943</v>
      </c>
      <c r="C2427" s="54">
        <v>0.80555555555555547</v>
      </c>
      <c r="D2427" s="53">
        <v>6.6</v>
      </c>
      <c r="E2427" s="53">
        <v>12.9</v>
      </c>
      <c r="F2427" s="53">
        <v>0</v>
      </c>
      <c r="G2427" s="53">
        <v>6.9</v>
      </c>
      <c r="H2427" s="53">
        <v>0</v>
      </c>
      <c r="I2427" s="53">
        <v>0.8</v>
      </c>
      <c r="J2427" s="53" t="s">
        <v>150</v>
      </c>
      <c r="K2427" s="53">
        <v>0.8</v>
      </c>
      <c r="L2427" s="53" t="s">
        <v>150</v>
      </c>
      <c r="M2427" s="54">
        <v>0.80530092592592595</v>
      </c>
      <c r="N2427" s="53">
        <v>1.3</v>
      </c>
      <c r="O2427" s="53" t="s">
        <v>152</v>
      </c>
      <c r="P2427" s="54">
        <v>0.80385416666666665</v>
      </c>
      <c r="Q2427" s="53">
        <v>0</v>
      </c>
      <c r="R2427" s="53" t="s">
        <v>151</v>
      </c>
      <c r="S2427" s="53">
        <v>0.3</v>
      </c>
      <c r="T2427" s="53">
        <v>64.900000000000006</v>
      </c>
      <c r="U2427" s="53">
        <v>0</v>
      </c>
      <c r="V2427" s="53">
        <v>85</v>
      </c>
      <c r="W2427" s="53">
        <v>0</v>
      </c>
      <c r="X2427" s="53">
        <v>0.621</v>
      </c>
      <c r="Y2427" s="53">
        <v>17.72</v>
      </c>
      <c r="Z2427" s="11">
        <f t="shared" si="6415"/>
        <v>0</v>
      </c>
      <c r="AA2427" s="11">
        <f t="shared" si="6416"/>
        <v>0</v>
      </c>
      <c r="AB2427" s="53">
        <f t="shared" si="6417"/>
        <v>0.25752496464682312</v>
      </c>
      <c r="AC2427" s="63" t="s">
        <v>204</v>
      </c>
    </row>
    <row r="2428" spans="1:46">
      <c r="A2428" s="11">
        <v>2428</v>
      </c>
      <c r="B2428" s="57">
        <v>44943</v>
      </c>
      <c r="C2428" s="54">
        <v>0.8125</v>
      </c>
      <c r="D2428" s="53">
        <v>6.5</v>
      </c>
      <c r="E2428" s="53">
        <v>12.9</v>
      </c>
      <c r="F2428" s="53">
        <v>0</v>
      </c>
      <c r="G2428" s="53">
        <v>6.9</v>
      </c>
      <c r="H2428" s="53">
        <v>-1E-3</v>
      </c>
      <c r="I2428" s="53">
        <v>0.8</v>
      </c>
      <c r="J2428" s="53" t="s">
        <v>152</v>
      </c>
      <c r="K2428" s="53">
        <v>0.8</v>
      </c>
      <c r="L2428" s="53" t="s">
        <v>150</v>
      </c>
      <c r="M2428" s="54">
        <v>0.80556712962962962</v>
      </c>
      <c r="N2428" s="53">
        <v>1.4</v>
      </c>
      <c r="O2428" s="53" t="s">
        <v>152</v>
      </c>
      <c r="P2428" s="54">
        <v>0.80959490740740747</v>
      </c>
      <c r="Q2428" s="53">
        <v>1</v>
      </c>
      <c r="R2428" s="53" t="s">
        <v>150</v>
      </c>
      <c r="S2428" s="53">
        <v>0.4</v>
      </c>
      <c r="T2428" s="53">
        <v>63.1</v>
      </c>
      <c r="U2428" s="53">
        <v>0</v>
      </c>
      <c r="V2428" s="53">
        <v>91</v>
      </c>
      <c r="W2428" s="53">
        <v>0</v>
      </c>
      <c r="X2428" s="53">
        <v>0.621</v>
      </c>
      <c r="Y2428" s="53">
        <v>17.739999999999998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0.25752496464682312</v>
      </c>
      <c r="AC2428" s="63" t="s">
        <v>204</v>
      </c>
    </row>
    <row r="2429" spans="1:46">
      <c r="A2429" s="11">
        <v>2429</v>
      </c>
      <c r="B2429" s="57">
        <v>44943</v>
      </c>
      <c r="C2429" s="54">
        <v>0.81944444444444453</v>
      </c>
      <c r="D2429" s="53">
        <v>6.5</v>
      </c>
      <c r="E2429" s="53">
        <v>12.9</v>
      </c>
      <c r="F2429" s="53">
        <v>0</v>
      </c>
      <c r="G2429" s="53">
        <v>6.6</v>
      </c>
      <c r="H2429" s="53">
        <v>-1E-3</v>
      </c>
      <c r="I2429" s="53">
        <v>1.1000000000000001</v>
      </c>
      <c r="J2429" s="53" t="s">
        <v>150</v>
      </c>
      <c r="K2429" s="53">
        <v>1.1000000000000001</v>
      </c>
      <c r="L2429" s="53" t="s">
        <v>150</v>
      </c>
      <c r="M2429" s="54">
        <v>0.81811342592592595</v>
      </c>
      <c r="N2429" s="53">
        <v>1.5</v>
      </c>
      <c r="O2429" s="53" t="s">
        <v>150</v>
      </c>
      <c r="P2429" s="54">
        <v>0.81709490740740742</v>
      </c>
      <c r="Q2429" s="53">
        <v>0.7</v>
      </c>
      <c r="R2429" s="53" t="s">
        <v>152</v>
      </c>
      <c r="S2429" s="53">
        <v>0.2</v>
      </c>
      <c r="T2429" s="53">
        <v>63.9</v>
      </c>
      <c r="U2429" s="53">
        <v>0</v>
      </c>
      <c r="V2429" s="53">
        <v>99</v>
      </c>
      <c r="W2429" s="53">
        <v>0</v>
      </c>
      <c r="X2429" s="53">
        <v>0.621</v>
      </c>
      <c r="Y2429" s="53">
        <v>17.75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0.25752496464682312</v>
      </c>
      <c r="AC2429" s="63" t="s">
        <v>204</v>
      </c>
    </row>
    <row r="2430" spans="1:46">
      <c r="A2430" s="11">
        <v>2430</v>
      </c>
      <c r="B2430" s="57">
        <v>44943</v>
      </c>
      <c r="C2430" s="54">
        <v>0.82638888888888884</v>
      </c>
      <c r="D2430" s="53">
        <v>6.3</v>
      </c>
      <c r="E2430" s="53">
        <v>12.9</v>
      </c>
      <c r="F2430" s="53">
        <v>0</v>
      </c>
      <c r="G2430" s="53">
        <v>6.4</v>
      </c>
      <c r="H2430" s="53">
        <v>-1E-3</v>
      </c>
      <c r="I2430" s="53">
        <v>0.4</v>
      </c>
      <c r="J2430" s="53" t="s">
        <v>148</v>
      </c>
      <c r="K2430" s="53">
        <v>1.1000000000000001</v>
      </c>
      <c r="L2430" s="53" t="s">
        <v>150</v>
      </c>
      <c r="M2430" s="54">
        <v>0.81945601851851846</v>
      </c>
      <c r="N2430" s="53">
        <v>1.3</v>
      </c>
      <c r="O2430" s="53" t="s">
        <v>152</v>
      </c>
      <c r="P2430" s="54">
        <v>0.82562500000000005</v>
      </c>
      <c r="Q2430" s="53">
        <v>0.8</v>
      </c>
      <c r="R2430" s="53" t="s">
        <v>152</v>
      </c>
      <c r="S2430" s="53">
        <v>0.4</v>
      </c>
      <c r="T2430" s="53">
        <v>65.900000000000006</v>
      </c>
      <c r="U2430" s="53">
        <v>0</v>
      </c>
      <c r="V2430" s="53">
        <v>100</v>
      </c>
      <c r="W2430" s="53">
        <v>0</v>
      </c>
      <c r="X2430" s="53">
        <v>0.621</v>
      </c>
      <c r="Y2430" s="53">
        <v>17.73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0.25752496464682312</v>
      </c>
      <c r="AC2430" s="63" t="s">
        <v>204</v>
      </c>
    </row>
    <row r="2431" spans="1:46">
      <c r="A2431" s="11">
        <v>2431</v>
      </c>
      <c r="B2431" s="57">
        <v>44943</v>
      </c>
      <c r="C2431" s="54">
        <v>0.83333333333333337</v>
      </c>
      <c r="D2431" s="53">
        <v>6.1</v>
      </c>
      <c r="E2431" s="53">
        <v>12.9</v>
      </c>
      <c r="F2431" s="53">
        <v>0</v>
      </c>
      <c r="G2431" s="53">
        <v>6.3</v>
      </c>
      <c r="H2431" s="53">
        <v>0</v>
      </c>
      <c r="I2431" s="53">
        <v>0.2</v>
      </c>
      <c r="J2431" s="53" t="s">
        <v>148</v>
      </c>
      <c r="K2431" s="53">
        <v>0.5</v>
      </c>
      <c r="L2431" s="53" t="s">
        <v>148</v>
      </c>
      <c r="M2431" s="54">
        <v>0.83076388888888886</v>
      </c>
      <c r="N2431" s="53">
        <v>1.1000000000000001</v>
      </c>
      <c r="O2431" s="53" t="s">
        <v>150</v>
      </c>
      <c r="P2431" s="54">
        <v>0.82660879629629624</v>
      </c>
      <c r="Q2431" s="53">
        <v>0</v>
      </c>
      <c r="R2431" s="53" t="s">
        <v>150</v>
      </c>
      <c r="S2431" s="53">
        <v>0.3</v>
      </c>
      <c r="T2431" s="53">
        <v>68.3</v>
      </c>
      <c r="U2431" s="53">
        <v>0</v>
      </c>
      <c r="V2431" s="53">
        <v>100</v>
      </c>
      <c r="W2431" s="53">
        <v>0</v>
      </c>
      <c r="X2431" s="53">
        <v>0.621</v>
      </c>
      <c r="Y2431" s="53">
        <v>17.72</v>
      </c>
      <c r="Z2431" s="11">
        <f t="shared" si="6415"/>
        <v>0</v>
      </c>
      <c r="AA2431" s="11">
        <f t="shared" si="6416"/>
        <v>0</v>
      </c>
      <c r="AB2431" s="53">
        <f t="shared" si="6417"/>
        <v>0.25752496464682312</v>
      </c>
      <c r="AC2431" s="63" t="s">
        <v>204</v>
      </c>
      <c r="AE2431" s="11">
        <f t="shared" ref="AE2431" si="6562">SUM(F2431:F2436)</f>
        <v>0</v>
      </c>
      <c r="AF2431" s="11">
        <f t="shared" ref="AF2431" si="6563">AVERAGE(AB2431:AB2436)</f>
        <v>0.25723438600843546</v>
      </c>
      <c r="AG2431" s="11">
        <f t="shared" ref="AG2431" si="6564">AVERAGE(G2431:G2436)</f>
        <v>6.3</v>
      </c>
      <c r="AH2431" s="11" t="e">
        <f t="shared" ref="AH2431" si="6565">AVERAGE(AC2431:AC2436)</f>
        <v>#DIV/0!</v>
      </c>
      <c r="AI2431" s="11">
        <f t="shared" ref="AI2431" si="6566">AVERAGE(T2431:T2436)</f>
        <v>72.233333333333334</v>
      </c>
      <c r="AJ2431" s="11">
        <f t="shared" ref="AJ2431" si="6567">SUMIF(H2431:H2436,"&gt;0",H2431:H2436)</f>
        <v>1E-3</v>
      </c>
      <c r="AK2431" s="17">
        <f t="shared" ref="AK2431" si="6568">SUM(AA2431:AA2436)/60</f>
        <v>0</v>
      </c>
      <c r="AL2431" s="17">
        <f t="shared" ref="AL2431" si="6569">SUM(V2431:V2436)</f>
        <v>509</v>
      </c>
      <c r="AM2431" s="17">
        <f t="shared" ref="AM2431" si="6570">AVERAGE(W2431:W2436)</f>
        <v>0</v>
      </c>
      <c r="AN2431" s="11">
        <f t="shared" ref="AN2431" si="6571">AVERAGE(I2431:I2436)</f>
        <v>0.2166666666666667</v>
      </c>
      <c r="AO2431" s="11">
        <f t="shared" ref="AO2431" si="6572">MAX(K2431:K2436)</f>
        <v>0.5</v>
      </c>
      <c r="AP2431" s="13" t="str">
        <f t="shared" ref="AP2431" ca="1" si="6573">INDIRECT(ADDRESS(MATCH(AO2431,K2431:K2436,0)+A2431-1,12))</f>
        <v>ENE</v>
      </c>
      <c r="AQ2431" s="13">
        <f t="shared" ref="AQ2431" ca="1" si="6574">INDIRECT(ADDRESS(MATCH(AO2431,K2431:K2436,0)+A2431-1,13))</f>
        <v>0.83076388888888886</v>
      </c>
      <c r="AR2431" s="11">
        <f t="shared" ref="AR2431" si="6575">MAX(N2431:N2436)</f>
        <v>1.1000000000000001</v>
      </c>
      <c r="AS2431" s="13" t="str">
        <f t="shared" ref="AS2431" ca="1" si="6576">INDIRECT(ADDRESS(MATCH(AR2431,N2431:N2436,0)+A2431-1,15))</f>
        <v>ESE</v>
      </c>
      <c r="AT2431" s="13">
        <f t="shared" ref="AT2431" ca="1" si="6577">INDIRECT(ADDRESS(MATCH(AR2431,N2431:N2436,0)+A2431-1,16))</f>
        <v>0.82660879629629624</v>
      </c>
    </row>
    <row r="2432" spans="1:46">
      <c r="A2432" s="11">
        <v>2432</v>
      </c>
      <c r="B2432" s="57">
        <v>44943</v>
      </c>
      <c r="C2432" s="54">
        <v>0.84027777777777779</v>
      </c>
      <c r="D2432" s="53">
        <v>6.1</v>
      </c>
      <c r="E2432" s="53">
        <v>12.9</v>
      </c>
      <c r="F2432" s="53">
        <v>0</v>
      </c>
      <c r="G2432" s="53">
        <v>7.5</v>
      </c>
      <c r="H2432" s="53">
        <v>1E-3</v>
      </c>
      <c r="I2432" s="53">
        <v>0.4</v>
      </c>
      <c r="J2432" s="53" t="s">
        <v>152</v>
      </c>
      <c r="K2432" s="53">
        <v>0.4</v>
      </c>
      <c r="L2432" s="53" t="s">
        <v>152</v>
      </c>
      <c r="M2432" s="54">
        <v>0.83951388888888889</v>
      </c>
      <c r="N2432" s="53">
        <v>1.1000000000000001</v>
      </c>
      <c r="O2432" s="53" t="s">
        <v>152</v>
      </c>
      <c r="P2432" s="54">
        <v>0.83824074074074073</v>
      </c>
      <c r="Q2432" s="53">
        <v>0</v>
      </c>
      <c r="R2432" s="53" t="s">
        <v>148</v>
      </c>
      <c r="S2432" s="53">
        <v>0.4</v>
      </c>
      <c r="T2432" s="53">
        <v>58.8</v>
      </c>
      <c r="U2432" s="53">
        <v>0</v>
      </c>
      <c r="V2432" s="53">
        <v>85</v>
      </c>
      <c r="W2432" s="53">
        <v>0</v>
      </c>
      <c r="X2432" s="53">
        <v>0.621</v>
      </c>
      <c r="Y2432" s="53">
        <v>17.75</v>
      </c>
      <c r="Z2432" s="11">
        <f t="shared" si="6415"/>
        <v>0.60000000000000009</v>
      </c>
      <c r="AA2432" s="11">
        <f t="shared" si="6416"/>
        <v>0</v>
      </c>
      <c r="AB2432" s="53">
        <f t="shared" si="6417"/>
        <v>0.25752496464682312</v>
      </c>
      <c r="AC2432" s="63" t="s">
        <v>204</v>
      </c>
    </row>
    <row r="2433" spans="1:46">
      <c r="A2433" s="11">
        <v>2433</v>
      </c>
      <c r="B2433" s="57">
        <v>44943</v>
      </c>
      <c r="C2433" s="54">
        <v>0.84722222222222221</v>
      </c>
      <c r="D2433" s="53">
        <v>6</v>
      </c>
      <c r="E2433" s="53">
        <v>12.8</v>
      </c>
      <c r="F2433" s="53">
        <v>0</v>
      </c>
      <c r="G2433" s="53">
        <v>6.1</v>
      </c>
      <c r="H2433" s="53">
        <v>0</v>
      </c>
      <c r="I2433" s="53">
        <v>0.3</v>
      </c>
      <c r="J2433" s="53" t="s">
        <v>156</v>
      </c>
      <c r="K2433" s="53">
        <v>0.4</v>
      </c>
      <c r="L2433" s="53" t="s">
        <v>152</v>
      </c>
      <c r="M2433" s="54">
        <v>0.84290509259259261</v>
      </c>
      <c r="N2433" s="53">
        <v>1</v>
      </c>
      <c r="O2433" s="53" t="s">
        <v>161</v>
      </c>
      <c r="P2433" s="54">
        <v>0.84449074074074071</v>
      </c>
      <c r="Q2433" s="53">
        <v>0.4</v>
      </c>
      <c r="R2433" s="53" t="s">
        <v>154</v>
      </c>
      <c r="S2433" s="53">
        <v>0.3</v>
      </c>
      <c r="T2433" s="53">
        <v>76.3</v>
      </c>
      <c r="U2433" s="53">
        <v>0</v>
      </c>
      <c r="V2433" s="53">
        <v>80</v>
      </c>
      <c r="W2433" s="53">
        <v>0</v>
      </c>
      <c r="X2433" s="53">
        <v>0.621</v>
      </c>
      <c r="Y2433" s="53">
        <v>17.7</v>
      </c>
      <c r="Z2433" s="11">
        <f t="shared" si="6415"/>
        <v>0</v>
      </c>
      <c r="AA2433" s="11">
        <f t="shared" si="6416"/>
        <v>0</v>
      </c>
      <c r="AB2433" s="53">
        <f t="shared" si="6417"/>
        <v>0.25752496464682312</v>
      </c>
      <c r="AC2433" s="63" t="s">
        <v>204</v>
      </c>
    </row>
    <row r="2434" spans="1:46">
      <c r="A2434" s="11">
        <v>2434</v>
      </c>
      <c r="B2434" s="57">
        <v>44943</v>
      </c>
      <c r="C2434" s="54">
        <v>0.85416666666666663</v>
      </c>
      <c r="D2434" s="53">
        <v>6</v>
      </c>
      <c r="E2434" s="53">
        <v>12.8</v>
      </c>
      <c r="F2434" s="53">
        <v>0</v>
      </c>
      <c r="G2434" s="53">
        <v>6.1</v>
      </c>
      <c r="H2434" s="53">
        <v>-1E-3</v>
      </c>
      <c r="I2434" s="53">
        <v>0.3</v>
      </c>
      <c r="J2434" s="53" t="s">
        <v>149</v>
      </c>
      <c r="K2434" s="53">
        <v>0.3</v>
      </c>
      <c r="L2434" s="53" t="s">
        <v>158</v>
      </c>
      <c r="M2434" s="54">
        <v>0.85123842592592591</v>
      </c>
      <c r="N2434" s="53">
        <v>0.8</v>
      </c>
      <c r="O2434" s="53" t="s">
        <v>148</v>
      </c>
      <c r="P2434" s="54">
        <v>0.85268518518518521</v>
      </c>
      <c r="Q2434" s="53">
        <v>0.3</v>
      </c>
      <c r="R2434" s="53" t="s">
        <v>149</v>
      </c>
      <c r="S2434" s="53">
        <v>0.2</v>
      </c>
      <c r="T2434" s="53">
        <v>74.099999999999994</v>
      </c>
      <c r="U2434" s="53">
        <v>0</v>
      </c>
      <c r="V2434" s="53">
        <v>76</v>
      </c>
      <c r="W2434" s="53">
        <v>0</v>
      </c>
      <c r="X2434" s="53">
        <v>0.62</v>
      </c>
      <c r="Y2434" s="53">
        <v>17.73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0.25694380737004791</v>
      </c>
      <c r="AC2434" s="63" t="s">
        <v>204</v>
      </c>
    </row>
    <row r="2435" spans="1:46">
      <c r="A2435" s="11">
        <v>2435</v>
      </c>
      <c r="B2435" s="57">
        <v>44943</v>
      </c>
      <c r="C2435" s="54">
        <v>0.86111111111111116</v>
      </c>
      <c r="D2435" s="53">
        <v>6</v>
      </c>
      <c r="E2435" s="53">
        <v>12.9</v>
      </c>
      <c r="F2435" s="53">
        <v>0</v>
      </c>
      <c r="G2435" s="53">
        <v>5.8</v>
      </c>
      <c r="H2435" s="53">
        <v>-1E-3</v>
      </c>
      <c r="I2435" s="53">
        <v>0</v>
      </c>
      <c r="J2435" s="53" t="s">
        <v>149</v>
      </c>
      <c r="K2435" s="53">
        <v>0.3</v>
      </c>
      <c r="L2435" s="53" t="s">
        <v>149</v>
      </c>
      <c r="M2435" s="54">
        <v>0.85420138888888886</v>
      </c>
      <c r="N2435" s="53">
        <v>0.4</v>
      </c>
      <c r="O2435" s="53" t="s">
        <v>149</v>
      </c>
      <c r="P2435" s="54">
        <v>0.85418981481481471</v>
      </c>
      <c r="Q2435" s="53">
        <v>0</v>
      </c>
      <c r="R2435" s="53" t="s">
        <v>149</v>
      </c>
      <c r="S2435" s="53">
        <v>0</v>
      </c>
      <c r="T2435" s="53">
        <v>78.5</v>
      </c>
      <c r="U2435" s="53">
        <v>0</v>
      </c>
      <c r="V2435" s="53">
        <v>78</v>
      </c>
      <c r="W2435" s="53">
        <v>0</v>
      </c>
      <c r="X2435" s="53">
        <v>0.62</v>
      </c>
      <c r="Y2435" s="53">
        <v>17.73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0.25694380737004791</v>
      </c>
      <c r="AC2435" s="63" t="s">
        <v>204</v>
      </c>
    </row>
    <row r="2436" spans="1:46">
      <c r="A2436" s="11">
        <v>2436</v>
      </c>
      <c r="B2436" s="57">
        <v>44943</v>
      </c>
      <c r="C2436" s="54">
        <v>0.86805555555555547</v>
      </c>
      <c r="D2436" s="53">
        <v>6</v>
      </c>
      <c r="E2436" s="53">
        <v>12.9</v>
      </c>
      <c r="F2436" s="53">
        <v>0</v>
      </c>
      <c r="G2436" s="53">
        <v>6</v>
      </c>
      <c r="H2436" s="53">
        <v>0</v>
      </c>
      <c r="I2436" s="53">
        <v>0.1</v>
      </c>
      <c r="J2436" s="53" t="s">
        <v>147</v>
      </c>
      <c r="K2436" s="53">
        <v>0.1</v>
      </c>
      <c r="L2436" s="53" t="s">
        <v>147</v>
      </c>
      <c r="M2436" s="54">
        <v>0.86805555555555547</v>
      </c>
      <c r="N2436" s="53">
        <v>0.9</v>
      </c>
      <c r="O2436" s="53" t="s">
        <v>150</v>
      </c>
      <c r="P2436" s="54">
        <v>0.86805555555555547</v>
      </c>
      <c r="Q2436" s="53">
        <v>0.9</v>
      </c>
      <c r="R2436" s="53" t="s">
        <v>150</v>
      </c>
      <c r="S2436" s="53">
        <v>0.3</v>
      </c>
      <c r="T2436" s="53">
        <v>77.400000000000006</v>
      </c>
      <c r="U2436" s="53">
        <v>0</v>
      </c>
      <c r="V2436" s="53">
        <v>90</v>
      </c>
      <c r="W2436" s="53">
        <v>0</v>
      </c>
      <c r="X2436" s="53">
        <v>0.62</v>
      </c>
      <c r="Y2436" s="53">
        <v>17.71</v>
      </c>
      <c r="Z2436" s="11">
        <f t="shared" si="6415"/>
        <v>0</v>
      </c>
      <c r="AA2436" s="11">
        <f t="shared" si="6416"/>
        <v>0</v>
      </c>
      <c r="AB2436" s="53">
        <f t="shared" si="6417"/>
        <v>0.25694380737004791</v>
      </c>
      <c r="AC2436" s="63" t="s">
        <v>204</v>
      </c>
    </row>
    <row r="2437" spans="1:46">
      <c r="A2437" s="11">
        <v>2437</v>
      </c>
      <c r="B2437" s="57">
        <v>44943</v>
      </c>
      <c r="C2437" s="54">
        <v>0.875</v>
      </c>
      <c r="D2437" s="53">
        <v>5.9</v>
      </c>
      <c r="E2437" s="53">
        <v>12.8</v>
      </c>
      <c r="F2437" s="53">
        <v>0</v>
      </c>
      <c r="G2437" s="53">
        <v>6.2</v>
      </c>
      <c r="H2437" s="53">
        <v>0</v>
      </c>
      <c r="I2437" s="53">
        <v>0.4</v>
      </c>
      <c r="J2437" s="53" t="s">
        <v>162</v>
      </c>
      <c r="K2437" s="53">
        <v>0.6</v>
      </c>
      <c r="L2437" s="53" t="s">
        <v>150</v>
      </c>
      <c r="M2437" s="54">
        <v>0.87282407407407403</v>
      </c>
      <c r="N2437" s="53">
        <v>1.5</v>
      </c>
      <c r="O2437" s="53" t="s">
        <v>150</v>
      </c>
      <c r="P2437" s="54">
        <v>0.8687731481481481</v>
      </c>
      <c r="Q2437" s="53">
        <v>0</v>
      </c>
      <c r="R2437" s="53" t="s">
        <v>155</v>
      </c>
      <c r="S2437" s="53">
        <v>0.4</v>
      </c>
      <c r="T2437" s="53">
        <v>75.3</v>
      </c>
      <c r="U2437" s="53">
        <v>0</v>
      </c>
      <c r="V2437" s="53">
        <v>93</v>
      </c>
      <c r="W2437" s="53">
        <v>0</v>
      </c>
      <c r="X2437" s="53">
        <v>0.62</v>
      </c>
      <c r="Y2437" s="53">
        <v>17.739999999999998</v>
      </c>
      <c r="Z2437" s="11">
        <f t="shared" si="6415"/>
        <v>0</v>
      </c>
      <c r="AA2437" s="11">
        <f t="shared" si="6416"/>
        <v>0</v>
      </c>
      <c r="AB2437" s="53">
        <f t="shared" si="6417"/>
        <v>0.25694380737004791</v>
      </c>
      <c r="AC2437" s="63" t="s">
        <v>204</v>
      </c>
      <c r="AE2437" s="11">
        <f t="shared" ref="AE2437" si="6578">SUM(F2437:F2442)</f>
        <v>0</v>
      </c>
      <c r="AF2437" s="11">
        <f t="shared" ref="AF2437" si="6579">AVERAGE(AB2437:AB2442)</f>
        <v>0.25675031803044301</v>
      </c>
      <c r="AG2437" s="11">
        <f t="shared" ref="AG2437" si="6580">AVERAGE(G2437:G2442)</f>
        <v>6.7333333333333334</v>
      </c>
      <c r="AH2437" s="11" t="e">
        <f t="shared" ref="AH2437" si="6581">AVERAGE(AC2437:AC2442)</f>
        <v>#DIV/0!</v>
      </c>
      <c r="AI2437" s="11">
        <f t="shared" ref="AI2437" si="6582">AVERAGE(T2437:T2442)</f>
        <v>73.399999999999991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551</v>
      </c>
      <c r="AM2437" s="17">
        <f t="shared" ref="AM2437" si="6586">AVERAGE(W2437:W2442)</f>
        <v>0</v>
      </c>
      <c r="AN2437" s="11">
        <f t="shared" ref="AN2437" si="6587">AVERAGE(I2437:I2442)</f>
        <v>0.19999999999999998</v>
      </c>
      <c r="AO2437" s="11">
        <f t="shared" ref="AO2437" si="6588">MAX(K2437:K2442)</f>
        <v>0.7</v>
      </c>
      <c r="AP2437" s="13" t="str">
        <f t="shared" ref="AP2437" ca="1" si="6589">INDIRECT(ADDRESS(MATCH(AO2437,K2437:K2442,0)+A2437-1,12))</f>
        <v>SSE</v>
      </c>
      <c r="AQ2437" s="13">
        <f t="shared" ref="AQ2437" ca="1" si="6590">INDIRECT(ADDRESS(MATCH(AO2437,K2437:K2442,0)+A2437-1,13))</f>
        <v>0.90972222222222221</v>
      </c>
      <c r="AR2437" s="11">
        <f t="shared" ref="AR2437" si="6591">MAX(N2437:N2442)</f>
        <v>1.8</v>
      </c>
      <c r="AS2437" s="13" t="str">
        <f t="shared" ref="AS2437" ca="1" si="6592">INDIRECT(ADDRESS(MATCH(AR2437,N2437:N2442,0)+A2437-1,15))</f>
        <v>SSE</v>
      </c>
      <c r="AT2437" s="13">
        <f t="shared" ref="AT2437" ca="1" si="6593">INDIRECT(ADDRESS(MATCH(AR2437,N2437:N2442,0)+A2437-1,16))</f>
        <v>0.90842592592592597</v>
      </c>
    </row>
    <row r="2438" spans="1:46">
      <c r="A2438" s="11">
        <v>2438</v>
      </c>
      <c r="B2438" s="57">
        <v>44943</v>
      </c>
      <c r="C2438" s="54">
        <v>0.88194444444444453</v>
      </c>
      <c r="D2438" s="53">
        <v>5.9</v>
      </c>
      <c r="E2438" s="53">
        <v>12.8</v>
      </c>
      <c r="F2438" s="53">
        <v>0</v>
      </c>
      <c r="G2438" s="53">
        <v>6.4</v>
      </c>
      <c r="H2438" s="53">
        <v>0</v>
      </c>
      <c r="I2438" s="53">
        <v>0</v>
      </c>
      <c r="J2438" s="53" t="s">
        <v>155</v>
      </c>
      <c r="K2438" s="53">
        <v>0.4</v>
      </c>
      <c r="L2438" s="53" t="s">
        <v>162</v>
      </c>
      <c r="M2438" s="54">
        <v>0.87501157407407415</v>
      </c>
      <c r="N2438" s="53">
        <v>0</v>
      </c>
      <c r="O2438" s="53" t="s">
        <v>155</v>
      </c>
      <c r="P2438" s="54">
        <v>0.87501157407407415</v>
      </c>
      <c r="Q2438" s="53">
        <v>0</v>
      </c>
      <c r="R2438" s="53" t="s">
        <v>155</v>
      </c>
      <c r="S2438" s="53">
        <v>0</v>
      </c>
      <c r="T2438" s="53">
        <v>73.900000000000006</v>
      </c>
      <c r="U2438" s="53">
        <v>1</v>
      </c>
      <c r="V2438" s="53">
        <v>90</v>
      </c>
      <c r="W2438" s="53">
        <v>0</v>
      </c>
      <c r="X2438" s="53">
        <v>0.62</v>
      </c>
      <c r="Y2438" s="53">
        <v>17.739999999999998</v>
      </c>
      <c r="Z2438" s="11">
        <f t="shared" si="6415"/>
        <v>0</v>
      </c>
      <c r="AA2438" s="11">
        <f t="shared" si="6416"/>
        <v>0</v>
      </c>
      <c r="AB2438" s="53">
        <f t="shared" si="6417"/>
        <v>0.25694380737004791</v>
      </c>
      <c r="AC2438" s="63" t="s">
        <v>204</v>
      </c>
    </row>
    <row r="2439" spans="1:46">
      <c r="A2439" s="11">
        <v>2439</v>
      </c>
      <c r="B2439" s="57">
        <v>44943</v>
      </c>
      <c r="C2439" s="54">
        <v>0.88888888888888884</v>
      </c>
      <c r="D2439" s="53">
        <v>6</v>
      </c>
      <c r="E2439" s="53">
        <v>12.8</v>
      </c>
      <c r="F2439" s="53">
        <v>0</v>
      </c>
      <c r="G2439" s="53">
        <v>6.6</v>
      </c>
      <c r="H2439" s="53">
        <v>0</v>
      </c>
      <c r="I2439" s="53">
        <v>0.1</v>
      </c>
      <c r="J2439" s="53" t="s">
        <v>157</v>
      </c>
      <c r="K2439" s="53">
        <v>0.1</v>
      </c>
      <c r="L2439" s="53" t="s">
        <v>157</v>
      </c>
      <c r="M2439" s="54">
        <v>0.88888888888888884</v>
      </c>
      <c r="N2439" s="53">
        <v>0.8</v>
      </c>
      <c r="O2439" s="53" t="s">
        <v>162</v>
      </c>
      <c r="P2439" s="54">
        <v>0.88787037037037031</v>
      </c>
      <c r="Q2439" s="53">
        <v>0</v>
      </c>
      <c r="R2439" s="53" t="s">
        <v>162</v>
      </c>
      <c r="S2439" s="53">
        <v>0.2</v>
      </c>
      <c r="T2439" s="53">
        <v>73.400000000000006</v>
      </c>
      <c r="U2439" s="53">
        <v>0</v>
      </c>
      <c r="V2439" s="53">
        <v>88</v>
      </c>
      <c r="W2439" s="53">
        <v>0</v>
      </c>
      <c r="X2439" s="53">
        <v>0.62</v>
      </c>
      <c r="Y2439" s="53">
        <v>17.760000000000002</v>
      </c>
      <c r="Z2439" s="11">
        <f t="shared" si="6415"/>
        <v>0</v>
      </c>
      <c r="AA2439" s="11">
        <f t="shared" si="6416"/>
        <v>0</v>
      </c>
      <c r="AB2439" s="53">
        <f t="shared" si="6417"/>
        <v>0.25694380737004791</v>
      </c>
      <c r="AC2439" s="63" t="s">
        <v>204</v>
      </c>
    </row>
    <row r="2440" spans="1:46">
      <c r="A2440" s="11">
        <v>2440</v>
      </c>
      <c r="B2440" s="57">
        <v>44943</v>
      </c>
      <c r="C2440" s="54">
        <v>0.89583333333333337</v>
      </c>
      <c r="D2440" s="53">
        <v>6</v>
      </c>
      <c r="E2440" s="53">
        <v>12.8</v>
      </c>
      <c r="F2440" s="53">
        <v>0</v>
      </c>
      <c r="G2440" s="53">
        <v>6.1</v>
      </c>
      <c r="H2440" s="53">
        <v>0</v>
      </c>
      <c r="I2440" s="53">
        <v>0</v>
      </c>
      <c r="J2440" s="53" t="s">
        <v>157</v>
      </c>
      <c r="K2440" s="53">
        <v>0.1</v>
      </c>
      <c r="L2440" s="53" t="s">
        <v>157</v>
      </c>
      <c r="M2440" s="54">
        <v>0.89392361111111107</v>
      </c>
      <c r="N2440" s="53">
        <v>0.4</v>
      </c>
      <c r="O2440" s="53" t="s">
        <v>157</v>
      </c>
      <c r="P2440" s="54">
        <v>0.8893402777777778</v>
      </c>
      <c r="Q2440" s="53">
        <v>0</v>
      </c>
      <c r="R2440" s="53" t="s">
        <v>161</v>
      </c>
      <c r="S2440" s="53">
        <v>0.1</v>
      </c>
      <c r="T2440" s="53">
        <v>80.7</v>
      </c>
      <c r="U2440" s="53">
        <v>0</v>
      </c>
      <c r="V2440" s="53">
        <v>88</v>
      </c>
      <c r="W2440" s="53">
        <v>0</v>
      </c>
      <c r="X2440" s="53">
        <v>0.62</v>
      </c>
      <c r="Y2440" s="53">
        <v>17.75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0.25694380737004791</v>
      </c>
      <c r="AC2440" s="63" t="s">
        <v>204</v>
      </c>
    </row>
    <row r="2441" spans="1:46">
      <c r="A2441" s="11">
        <v>2441</v>
      </c>
      <c r="B2441" s="57">
        <v>44943</v>
      </c>
      <c r="C2441" s="54">
        <v>0.90277777777777779</v>
      </c>
      <c r="D2441" s="53">
        <v>6.1</v>
      </c>
      <c r="E2441" s="53">
        <v>12.8</v>
      </c>
      <c r="F2441" s="53">
        <v>0</v>
      </c>
      <c r="G2441" s="53">
        <v>7.3</v>
      </c>
      <c r="H2441" s="53">
        <v>0</v>
      </c>
      <c r="I2441" s="53">
        <v>0</v>
      </c>
      <c r="J2441" s="53" t="s">
        <v>159</v>
      </c>
      <c r="K2441" s="53">
        <v>0</v>
      </c>
      <c r="L2441" s="53" t="s">
        <v>157</v>
      </c>
      <c r="M2441" s="54">
        <v>0.89627314814814818</v>
      </c>
      <c r="N2441" s="53">
        <v>0.6</v>
      </c>
      <c r="O2441" s="53" t="s">
        <v>156</v>
      </c>
      <c r="P2441" s="54">
        <v>0.8960069444444444</v>
      </c>
      <c r="Q2441" s="53">
        <v>0</v>
      </c>
      <c r="R2441" s="53" t="s">
        <v>159</v>
      </c>
      <c r="S2441" s="53">
        <v>0.1</v>
      </c>
      <c r="T2441" s="53">
        <v>69.2</v>
      </c>
      <c r="U2441" s="53">
        <v>1</v>
      </c>
      <c r="V2441" s="53">
        <v>112</v>
      </c>
      <c r="W2441" s="53">
        <v>0</v>
      </c>
      <c r="X2441" s="53">
        <v>0.61899999999999999</v>
      </c>
      <c r="Y2441" s="53">
        <v>17.739999999999998</v>
      </c>
      <c r="Z2441" s="11">
        <f t="shared" si="6594"/>
        <v>0</v>
      </c>
      <c r="AA2441" s="11">
        <f t="shared" si="6595"/>
        <v>0</v>
      </c>
      <c r="AB2441" s="53">
        <f t="shared" si="6596"/>
        <v>0.25636333935123329</v>
      </c>
      <c r="AC2441" s="63" t="s">
        <v>204</v>
      </c>
    </row>
    <row r="2442" spans="1:46">
      <c r="A2442" s="11">
        <v>2442</v>
      </c>
      <c r="B2442" s="57">
        <v>44943</v>
      </c>
      <c r="C2442" s="54">
        <v>0.90972222222222221</v>
      </c>
      <c r="D2442" s="53">
        <v>6.1</v>
      </c>
      <c r="E2442" s="53">
        <v>12.8</v>
      </c>
      <c r="F2442" s="53">
        <v>0</v>
      </c>
      <c r="G2442" s="53">
        <v>7.8</v>
      </c>
      <c r="H2442" s="53">
        <v>0</v>
      </c>
      <c r="I2442" s="53">
        <v>0.7</v>
      </c>
      <c r="J2442" s="53" t="s">
        <v>159</v>
      </c>
      <c r="K2442" s="53">
        <v>0.7</v>
      </c>
      <c r="L2442" s="53" t="s">
        <v>159</v>
      </c>
      <c r="M2442" s="54">
        <v>0.90972222222222221</v>
      </c>
      <c r="N2442" s="53">
        <v>1.8</v>
      </c>
      <c r="O2442" s="53" t="s">
        <v>159</v>
      </c>
      <c r="P2442" s="54">
        <v>0.90842592592592597</v>
      </c>
      <c r="Q2442" s="53">
        <v>1.1000000000000001</v>
      </c>
      <c r="R2442" s="53" t="s">
        <v>150</v>
      </c>
      <c r="S2442" s="53">
        <v>0.5</v>
      </c>
      <c r="T2442" s="53">
        <v>67.900000000000006</v>
      </c>
      <c r="U2442" s="53">
        <v>1</v>
      </c>
      <c r="V2442" s="53">
        <v>80</v>
      </c>
      <c r="W2442" s="53">
        <v>0</v>
      </c>
      <c r="X2442" s="53">
        <v>0.61899999999999999</v>
      </c>
      <c r="Y2442" s="53">
        <v>17.739999999999998</v>
      </c>
      <c r="Z2442" s="11">
        <f t="shared" si="6594"/>
        <v>0</v>
      </c>
      <c r="AA2442" s="11">
        <f t="shared" si="6595"/>
        <v>0</v>
      </c>
      <c r="AB2442" s="53">
        <f t="shared" si="6596"/>
        <v>0.25636333935123329</v>
      </c>
      <c r="AC2442" s="63" t="s">
        <v>204</v>
      </c>
    </row>
    <row r="2443" spans="1:46">
      <c r="A2443" s="11">
        <v>2443</v>
      </c>
      <c r="B2443" s="57">
        <v>44943</v>
      </c>
      <c r="C2443" s="54">
        <v>0.91666666666666663</v>
      </c>
      <c r="D2443" s="53">
        <v>6.2</v>
      </c>
      <c r="E2443" s="53">
        <v>12.8</v>
      </c>
      <c r="F2443" s="53">
        <v>0</v>
      </c>
      <c r="G2443" s="53">
        <v>6.8</v>
      </c>
      <c r="H2443" s="53">
        <v>-1E-3</v>
      </c>
      <c r="I2443" s="53">
        <v>0.8</v>
      </c>
      <c r="J2443" s="53" t="s">
        <v>151</v>
      </c>
      <c r="K2443" s="53">
        <v>1.1000000000000001</v>
      </c>
      <c r="L2443" s="53" t="s">
        <v>151</v>
      </c>
      <c r="M2443" s="54">
        <v>0.91334490740740737</v>
      </c>
      <c r="N2443" s="53">
        <v>1.9</v>
      </c>
      <c r="O2443" s="53" t="s">
        <v>159</v>
      </c>
      <c r="P2443" s="54">
        <v>0.91001157407407407</v>
      </c>
      <c r="Q2443" s="53">
        <v>0.3</v>
      </c>
      <c r="R2443" s="53" t="s">
        <v>159</v>
      </c>
      <c r="S2443" s="53">
        <v>0.4</v>
      </c>
      <c r="T2443" s="53">
        <v>74.3</v>
      </c>
      <c r="U2443" s="53">
        <v>0</v>
      </c>
      <c r="V2443" s="53">
        <v>97</v>
      </c>
      <c r="W2443" s="53">
        <v>0</v>
      </c>
      <c r="X2443" s="53">
        <v>0.61899999999999999</v>
      </c>
      <c r="Y2443" s="53">
        <v>17.739999999999998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0.25636333935123329</v>
      </c>
      <c r="AC2443" s="63" t="s">
        <v>204</v>
      </c>
      <c r="AE2443" s="11">
        <f t="shared" ref="AE2443" si="6597">SUM(F2443:F2448)</f>
        <v>0</v>
      </c>
      <c r="AF2443" s="11">
        <f t="shared" ref="AF2443" si="6598">AVERAGE(AB2443:AB2448)</f>
        <v>0.25626671012461577</v>
      </c>
      <c r="AG2443" s="11">
        <f t="shared" ref="AG2443" si="6599">AVERAGE(G2443:G2448)</f>
        <v>6.5666666666666664</v>
      </c>
      <c r="AH2443" s="11" t="e">
        <f t="shared" ref="AH2443" si="6600">AVERAGE(AC2443:AC2448)</f>
        <v>#DIV/0!</v>
      </c>
      <c r="AI2443" s="11">
        <f t="shared" ref="AI2443" si="6601">AVERAGE(T2443:T2448)</f>
        <v>75.816666666666663</v>
      </c>
      <c r="AJ2443" s="11">
        <f t="shared" ref="AJ2443" si="6602">SUMIF(H2443:H2448,"&gt;0",H2443:H2448)</f>
        <v>4.0000000000000001E-3</v>
      </c>
      <c r="AK2443" s="17">
        <f t="shared" ref="AK2443" si="6603">SUM(AA2443:AA2448)/60</f>
        <v>0</v>
      </c>
      <c r="AL2443" s="17">
        <f t="shared" ref="AL2443" si="6604">SUM(V2443:V2448)</f>
        <v>599</v>
      </c>
      <c r="AM2443" s="17">
        <f t="shared" ref="AM2443" si="6605">AVERAGE(W2443:W2448)</f>
        <v>0</v>
      </c>
      <c r="AN2443" s="11">
        <f t="shared" ref="AN2443" si="6606">AVERAGE(I2443:I2448)</f>
        <v>0.80000000000000016</v>
      </c>
      <c r="AO2443" s="11">
        <f t="shared" ref="AO2443" si="6607">MAX(K2443:K2448)</f>
        <v>2.6</v>
      </c>
      <c r="AP2443" s="13" t="str">
        <f t="shared" ref="AP2443" ca="1" si="6608">INDIRECT(ADDRESS(MATCH(AO2443,K2443:K2448,0)+A2443-1,12))</f>
        <v>SSE</v>
      </c>
      <c r="AQ2443" s="13">
        <f t="shared" ref="AQ2443" ca="1" si="6609">INDIRECT(ADDRESS(MATCH(AO2443,K2443:K2448,0)+A2443-1,13))</f>
        <v>0.95138888888888884</v>
      </c>
      <c r="AR2443" s="11">
        <f t="shared" ref="AR2443" si="6610">MAX(N2443:N2448)</f>
        <v>4.3</v>
      </c>
      <c r="AS2443" s="13" t="str">
        <f t="shared" ref="AS2443" ca="1" si="6611">INDIRECT(ADDRESS(MATCH(AR2443,N2443:N2448,0)+A2443-1,15))</f>
        <v>SSE</v>
      </c>
      <c r="AT2443" s="13">
        <f t="shared" ref="AT2443" ca="1" si="6612">INDIRECT(ADDRESS(MATCH(AR2443,N2443:N2448,0)+A2443-1,16))</f>
        <v>0.95005787037037026</v>
      </c>
    </row>
    <row r="2444" spans="1:46">
      <c r="A2444" s="11">
        <v>2444</v>
      </c>
      <c r="B2444" s="57">
        <v>44943</v>
      </c>
      <c r="C2444" s="54">
        <v>0.92361111111111116</v>
      </c>
      <c r="D2444" s="53">
        <v>6</v>
      </c>
      <c r="E2444" s="53">
        <v>12.8</v>
      </c>
      <c r="F2444" s="53">
        <v>0</v>
      </c>
      <c r="G2444" s="53">
        <v>6.6</v>
      </c>
      <c r="H2444" s="53">
        <v>-2E-3</v>
      </c>
      <c r="I2444" s="53">
        <v>0.5</v>
      </c>
      <c r="J2444" s="53" t="s">
        <v>151</v>
      </c>
      <c r="K2444" s="53">
        <v>0.8</v>
      </c>
      <c r="L2444" s="53" t="s">
        <v>151</v>
      </c>
      <c r="M2444" s="54">
        <v>0.91667824074074078</v>
      </c>
      <c r="N2444" s="53">
        <v>1.8</v>
      </c>
      <c r="O2444" s="53" t="s">
        <v>151</v>
      </c>
      <c r="P2444" s="54">
        <v>0.91999999999999993</v>
      </c>
      <c r="Q2444" s="53">
        <v>0</v>
      </c>
      <c r="R2444" s="53" t="s">
        <v>161</v>
      </c>
      <c r="S2444" s="53">
        <v>0.5</v>
      </c>
      <c r="T2444" s="53">
        <v>74.7</v>
      </c>
      <c r="U2444" s="53">
        <v>0</v>
      </c>
      <c r="V2444" s="53">
        <v>89</v>
      </c>
      <c r="W2444" s="53">
        <v>0</v>
      </c>
      <c r="X2444" s="53">
        <v>0.61899999999999999</v>
      </c>
      <c r="Y2444" s="53">
        <v>17.739999999999998</v>
      </c>
      <c r="Z2444" s="11">
        <f t="shared" si="6594"/>
        <v>-1.2000000000000002</v>
      </c>
      <c r="AA2444" s="11">
        <f t="shared" si="6595"/>
        <v>0</v>
      </c>
      <c r="AB2444" s="53">
        <f t="shared" si="6596"/>
        <v>0.25636333935123329</v>
      </c>
      <c r="AC2444" s="63" t="s">
        <v>204</v>
      </c>
    </row>
    <row r="2445" spans="1:46">
      <c r="A2445" s="11">
        <v>2445</v>
      </c>
      <c r="B2445" s="57">
        <v>44943</v>
      </c>
      <c r="C2445" s="54">
        <v>0.93055555555555547</v>
      </c>
      <c r="D2445" s="53">
        <v>5.9</v>
      </c>
      <c r="E2445" s="53">
        <v>12.8</v>
      </c>
      <c r="F2445" s="53">
        <v>0</v>
      </c>
      <c r="G2445" s="53">
        <v>5.8</v>
      </c>
      <c r="H2445" s="53">
        <v>-1E-3</v>
      </c>
      <c r="I2445" s="53">
        <v>0</v>
      </c>
      <c r="J2445" s="53" t="s">
        <v>161</v>
      </c>
      <c r="K2445" s="53">
        <v>0.5</v>
      </c>
      <c r="L2445" s="53" t="s">
        <v>151</v>
      </c>
      <c r="M2445" s="54">
        <v>0.92362268518518509</v>
      </c>
      <c r="N2445" s="53">
        <v>0</v>
      </c>
      <c r="O2445" s="53" t="s">
        <v>161</v>
      </c>
      <c r="P2445" s="54">
        <v>0.92362268518518509</v>
      </c>
      <c r="Q2445" s="53">
        <v>0</v>
      </c>
      <c r="R2445" s="53" t="s">
        <v>161</v>
      </c>
      <c r="S2445" s="53">
        <v>0</v>
      </c>
      <c r="T2445" s="53">
        <v>80.7</v>
      </c>
      <c r="U2445" s="53">
        <v>0</v>
      </c>
      <c r="V2445" s="53">
        <v>82</v>
      </c>
      <c r="W2445" s="53">
        <v>0</v>
      </c>
      <c r="X2445" s="53">
        <v>0.61899999999999999</v>
      </c>
      <c r="Y2445" s="53">
        <v>17.739999999999998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0.25636333935123329</v>
      </c>
      <c r="AC2445" s="63" t="s">
        <v>204</v>
      </c>
    </row>
    <row r="2446" spans="1:46">
      <c r="A2446" s="11">
        <v>2446</v>
      </c>
      <c r="B2446" s="57">
        <v>44943</v>
      </c>
      <c r="C2446" s="54">
        <v>0.9375</v>
      </c>
      <c r="D2446" s="53">
        <v>5.6</v>
      </c>
      <c r="E2446" s="53">
        <v>12.8</v>
      </c>
      <c r="F2446" s="53">
        <v>0</v>
      </c>
      <c r="G2446" s="53">
        <v>6.6</v>
      </c>
      <c r="H2446" s="53">
        <v>0</v>
      </c>
      <c r="I2446" s="53">
        <v>0.4</v>
      </c>
      <c r="J2446" s="53" t="s">
        <v>153</v>
      </c>
      <c r="K2446" s="53">
        <v>0.4</v>
      </c>
      <c r="L2446" s="53" t="s">
        <v>153</v>
      </c>
      <c r="M2446" s="54">
        <v>0.9375</v>
      </c>
      <c r="N2446" s="53">
        <v>2.8</v>
      </c>
      <c r="O2446" s="53" t="s">
        <v>153</v>
      </c>
      <c r="P2446" s="54">
        <v>0.93715277777777783</v>
      </c>
      <c r="Q2446" s="53">
        <v>0.4</v>
      </c>
      <c r="R2446" s="53" t="s">
        <v>151</v>
      </c>
      <c r="S2446" s="53">
        <v>0.6</v>
      </c>
      <c r="T2446" s="53">
        <v>76.7</v>
      </c>
      <c r="U2446" s="53">
        <v>0</v>
      </c>
      <c r="V2446" s="53">
        <v>84</v>
      </c>
      <c r="W2446" s="53">
        <v>0</v>
      </c>
      <c r="X2446" s="53">
        <v>0.61899999999999999</v>
      </c>
      <c r="Y2446" s="53">
        <v>17.73</v>
      </c>
      <c r="Z2446" s="11">
        <f t="shared" si="6594"/>
        <v>0</v>
      </c>
      <c r="AA2446" s="11">
        <f t="shared" si="6595"/>
        <v>0</v>
      </c>
      <c r="AB2446" s="53">
        <f t="shared" si="6596"/>
        <v>0.25636333935123329</v>
      </c>
      <c r="AC2446" s="63" t="s">
        <v>204</v>
      </c>
    </row>
    <row r="2447" spans="1:46">
      <c r="A2447" s="11">
        <v>2447</v>
      </c>
      <c r="B2447" s="57">
        <v>44943</v>
      </c>
      <c r="C2447" s="54">
        <v>0.94444444444444453</v>
      </c>
      <c r="D2447" s="53">
        <v>5.4</v>
      </c>
      <c r="E2447" s="53">
        <v>12.8</v>
      </c>
      <c r="F2447" s="53">
        <v>0</v>
      </c>
      <c r="G2447" s="53">
        <v>5</v>
      </c>
      <c r="H2447" s="53">
        <v>-1E-3</v>
      </c>
      <c r="I2447" s="53">
        <v>0.5</v>
      </c>
      <c r="J2447" s="53" t="s">
        <v>160</v>
      </c>
      <c r="K2447" s="53">
        <v>0.7</v>
      </c>
      <c r="L2447" s="53" t="s">
        <v>153</v>
      </c>
      <c r="M2447" s="54">
        <v>0.94065972222222216</v>
      </c>
      <c r="N2447" s="53">
        <v>2.7</v>
      </c>
      <c r="O2447" s="53" t="s">
        <v>150</v>
      </c>
      <c r="P2447" s="54">
        <v>0.94442129629629623</v>
      </c>
      <c r="Q2447" s="53">
        <v>2.5</v>
      </c>
      <c r="R2447" s="53" t="s">
        <v>150</v>
      </c>
      <c r="S2447" s="53">
        <v>0.4</v>
      </c>
      <c r="T2447" s="53">
        <v>87</v>
      </c>
      <c r="U2447" s="53">
        <v>0</v>
      </c>
      <c r="V2447" s="53">
        <v>93</v>
      </c>
      <c r="W2447" s="53">
        <v>0</v>
      </c>
      <c r="X2447" s="53">
        <v>0.61899999999999999</v>
      </c>
      <c r="Y2447" s="53">
        <v>17.739999999999998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0.25636333935123329</v>
      </c>
      <c r="AC2447" s="63" t="s">
        <v>204</v>
      </c>
    </row>
    <row r="2448" spans="1:46">
      <c r="A2448" s="11">
        <v>2448</v>
      </c>
      <c r="B2448" s="57">
        <v>44943</v>
      </c>
      <c r="C2448" s="54">
        <v>0.95138888888888884</v>
      </c>
      <c r="D2448" s="53">
        <v>5.3</v>
      </c>
      <c r="E2448" s="53">
        <v>12.8</v>
      </c>
      <c r="F2448" s="53">
        <v>0</v>
      </c>
      <c r="G2448" s="53">
        <v>8.6</v>
      </c>
      <c r="H2448" s="53">
        <v>4.0000000000000001E-3</v>
      </c>
      <c r="I2448" s="53">
        <v>2.6</v>
      </c>
      <c r="J2448" s="53" t="s">
        <v>159</v>
      </c>
      <c r="K2448" s="53">
        <v>2.6</v>
      </c>
      <c r="L2448" s="53" t="s">
        <v>159</v>
      </c>
      <c r="M2448" s="54">
        <v>0.95138888888888884</v>
      </c>
      <c r="N2448" s="53">
        <v>4.3</v>
      </c>
      <c r="O2448" s="53" t="s">
        <v>159</v>
      </c>
      <c r="P2448" s="54">
        <v>0.95005787037037026</v>
      </c>
      <c r="Q2448" s="53">
        <v>2.8</v>
      </c>
      <c r="R2448" s="53" t="s">
        <v>159</v>
      </c>
      <c r="S2448" s="53">
        <v>0.6</v>
      </c>
      <c r="T2448" s="53">
        <v>61.5</v>
      </c>
      <c r="U2448" s="53">
        <v>0</v>
      </c>
      <c r="V2448" s="53">
        <v>154</v>
      </c>
      <c r="W2448" s="53">
        <v>0</v>
      </c>
      <c r="X2448" s="53">
        <v>0.61799999999999999</v>
      </c>
      <c r="Y2448" s="53">
        <v>17.739999999999998</v>
      </c>
      <c r="Z2448" s="11">
        <f t="shared" si="6594"/>
        <v>2.4000000000000004</v>
      </c>
      <c r="AA2448" s="11">
        <f t="shared" si="6595"/>
        <v>0</v>
      </c>
      <c r="AB2448" s="53">
        <f t="shared" si="6596"/>
        <v>0.25578356399152818</v>
      </c>
      <c r="AC2448" s="63" t="s">
        <v>204</v>
      </c>
    </row>
    <row r="2449" spans="1:46">
      <c r="A2449" s="11">
        <v>2449</v>
      </c>
      <c r="B2449" s="57">
        <v>44943</v>
      </c>
      <c r="C2449" s="54">
        <v>0.95833333333333337</v>
      </c>
      <c r="D2449" s="53">
        <v>5.3</v>
      </c>
      <c r="E2449" s="53">
        <v>12.8</v>
      </c>
      <c r="F2449" s="53">
        <v>0</v>
      </c>
      <c r="G2449" s="53">
        <v>5.2</v>
      </c>
      <c r="H2449" s="53">
        <v>-3.0000000000000001E-3</v>
      </c>
      <c r="I2449" s="53">
        <v>0.8</v>
      </c>
      <c r="J2449" s="53" t="s">
        <v>156</v>
      </c>
      <c r="K2449" s="53">
        <v>2.6</v>
      </c>
      <c r="L2449" s="53" t="s">
        <v>159</v>
      </c>
      <c r="M2449" s="54">
        <v>0.95163194444444443</v>
      </c>
      <c r="N2449" s="53">
        <v>3.5</v>
      </c>
      <c r="O2449" s="53" t="s">
        <v>159</v>
      </c>
      <c r="P2449" s="54">
        <v>0.95148148148148148</v>
      </c>
      <c r="Q2449" s="53">
        <v>0.4</v>
      </c>
      <c r="R2449" s="53" t="s">
        <v>153</v>
      </c>
      <c r="S2449" s="53">
        <v>0.7</v>
      </c>
      <c r="T2449" s="53">
        <v>82.3</v>
      </c>
      <c r="U2449" s="53">
        <v>0</v>
      </c>
      <c r="V2449" s="53">
        <v>78</v>
      </c>
      <c r="W2449" s="53">
        <v>0</v>
      </c>
      <c r="X2449" s="53">
        <v>0.61899999999999999</v>
      </c>
      <c r="Y2449" s="53">
        <v>17.739999999999998</v>
      </c>
      <c r="Z2449" s="11">
        <f t="shared" si="6594"/>
        <v>-1.8000000000000003</v>
      </c>
      <c r="AA2449" s="11">
        <f t="shared" si="6595"/>
        <v>0</v>
      </c>
      <c r="AB2449" s="53">
        <f t="shared" si="6596"/>
        <v>0.25636333935123329</v>
      </c>
      <c r="AC2449" s="63" t="s">
        <v>204</v>
      </c>
      <c r="AE2449" s="11">
        <f t="shared" ref="AE2449" si="6613">SUM(F2449:F2454)</f>
        <v>0</v>
      </c>
      <c r="AF2449" s="11">
        <f t="shared" ref="AF2449" si="6614">AVERAGE(AB2449:AB2454)</f>
        <v>0.25588019321814576</v>
      </c>
      <c r="AG2449" s="11">
        <f t="shared" ref="AG2449" si="6615">AVERAGE(G2449:G2454)</f>
        <v>8.25</v>
      </c>
      <c r="AH2449" s="11" t="e">
        <f t="shared" ref="AH2449" si="6616">AVERAGE(AC2449:AC2454)</f>
        <v>#DIV/0!</v>
      </c>
      <c r="AI2449" s="11">
        <f t="shared" ref="AI2449" si="6617">AVERAGE(T2449:T2454)</f>
        <v>65.850000000000009</v>
      </c>
      <c r="AJ2449" s="11">
        <f t="shared" ref="AJ2449" si="6618">SUMIF(H2449:H2454,"&gt;0",H2449:H2454)</f>
        <v>5.0000000000000001E-3</v>
      </c>
      <c r="AK2449" s="17">
        <f t="shared" ref="AK2449" si="6619">SUM(AA2449:AA2454)/60</f>
        <v>0</v>
      </c>
      <c r="AL2449" s="17">
        <f t="shared" ref="AL2449" si="6620">SUM(V2449:V2454)</f>
        <v>560</v>
      </c>
      <c r="AM2449" s="17">
        <f t="shared" ref="AM2449" si="6621">AVERAGE(W2449:W2454)</f>
        <v>0</v>
      </c>
      <c r="AN2449" s="11">
        <f t="shared" ref="AN2449" si="6622">AVERAGE(I2449:I2454)</f>
        <v>2.6333333333333333</v>
      </c>
      <c r="AO2449" s="11">
        <f t="shared" ref="AO2449" si="6623">MAX(K2449:K2454)</f>
        <v>3.8</v>
      </c>
      <c r="AP2449" s="13" t="str">
        <f t="shared" ref="AP2449" ca="1" si="6624">INDIRECT(ADDRESS(MATCH(AO2449,K2449:K2454,0)+A2449-1,12))</f>
        <v>SSE</v>
      </c>
      <c r="AQ2449" s="13">
        <f t="shared" ref="AQ2449" ca="1" si="6625">INDIRECT(ADDRESS(MATCH(AO2449,K2449:K2454,0)+A2449-1,13))</f>
        <v>0.99093749999999992</v>
      </c>
      <c r="AR2449" s="11">
        <f t="shared" ref="AR2449" si="6626">MAX(N2449:N2454)</f>
        <v>5.8</v>
      </c>
      <c r="AS2449" s="13" t="str">
        <f t="shared" ref="AS2449" ca="1" si="6627">INDIRECT(ADDRESS(MATCH(AR2449,N2449:N2454,0)+A2449-1,15))</f>
        <v>SSE</v>
      </c>
      <c r="AT2449" s="13">
        <f t="shared" ref="AT2449" ca="1" si="6628">INDIRECT(ADDRESS(MATCH(AR2449,N2449:N2454,0)+A2449-1,16))</f>
        <v>0.98461805555555559</v>
      </c>
    </row>
    <row r="2450" spans="1:46">
      <c r="A2450" s="11">
        <v>2450</v>
      </c>
      <c r="B2450" s="57">
        <v>44943</v>
      </c>
      <c r="C2450" s="54">
        <v>0.96527777777777779</v>
      </c>
      <c r="D2450" s="53">
        <v>5.4</v>
      </c>
      <c r="E2450" s="53">
        <v>12.8</v>
      </c>
      <c r="F2450" s="53">
        <v>0</v>
      </c>
      <c r="G2450" s="53">
        <v>8.4</v>
      </c>
      <c r="H2450" s="53">
        <v>2E-3</v>
      </c>
      <c r="I2450" s="53">
        <v>2.1</v>
      </c>
      <c r="J2450" s="53" t="s">
        <v>159</v>
      </c>
      <c r="K2450" s="53">
        <v>2.1</v>
      </c>
      <c r="L2450" s="53" t="s">
        <v>159</v>
      </c>
      <c r="M2450" s="54">
        <v>0.96527777777777779</v>
      </c>
      <c r="N2450" s="53">
        <v>4.3</v>
      </c>
      <c r="O2450" s="53" t="s">
        <v>150</v>
      </c>
      <c r="P2450" s="54">
        <v>0.95952546296296293</v>
      </c>
      <c r="Q2450" s="53">
        <v>1.4</v>
      </c>
      <c r="R2450" s="53" t="s">
        <v>151</v>
      </c>
      <c r="S2450" s="53">
        <v>0.8</v>
      </c>
      <c r="T2450" s="53">
        <v>62.4</v>
      </c>
      <c r="U2450" s="53">
        <v>0</v>
      </c>
      <c r="V2450" s="53">
        <v>133</v>
      </c>
      <c r="W2450" s="53">
        <v>0</v>
      </c>
      <c r="X2450" s="53">
        <v>0.61799999999999999</v>
      </c>
      <c r="Y2450" s="53">
        <v>17.739999999999998</v>
      </c>
      <c r="Z2450" s="11">
        <f t="shared" si="6594"/>
        <v>1.2000000000000002</v>
      </c>
      <c r="AA2450" s="11">
        <f t="shared" si="6595"/>
        <v>0</v>
      </c>
      <c r="AB2450" s="53">
        <f t="shared" si="6596"/>
        <v>0.25578356399152818</v>
      </c>
      <c r="AC2450" s="63" t="s">
        <v>204</v>
      </c>
    </row>
    <row r="2451" spans="1:46">
      <c r="A2451" s="11">
        <v>2451</v>
      </c>
      <c r="B2451" s="57">
        <v>44943</v>
      </c>
      <c r="C2451" s="54">
        <v>0.97222222222222221</v>
      </c>
      <c r="D2451" s="53">
        <v>5.6</v>
      </c>
      <c r="E2451" s="53">
        <v>12.8</v>
      </c>
      <c r="F2451" s="53">
        <v>0</v>
      </c>
      <c r="G2451" s="53">
        <v>8.6999999999999993</v>
      </c>
      <c r="H2451" s="53">
        <v>2E-3</v>
      </c>
      <c r="I2451" s="53">
        <v>2.7</v>
      </c>
      <c r="J2451" s="53" t="s">
        <v>151</v>
      </c>
      <c r="K2451" s="53">
        <v>2.7</v>
      </c>
      <c r="L2451" s="53" t="s">
        <v>151</v>
      </c>
      <c r="M2451" s="54">
        <v>0.97222222222222221</v>
      </c>
      <c r="N2451" s="53">
        <v>4.7</v>
      </c>
      <c r="O2451" s="53" t="s">
        <v>151</v>
      </c>
      <c r="P2451" s="54">
        <v>0.97199074074074077</v>
      </c>
      <c r="Q2451" s="53">
        <v>3.7</v>
      </c>
      <c r="R2451" s="53" t="s">
        <v>159</v>
      </c>
      <c r="S2451" s="53">
        <v>0.8</v>
      </c>
      <c r="T2451" s="53">
        <v>63.3</v>
      </c>
      <c r="U2451" s="53">
        <v>0</v>
      </c>
      <c r="V2451" s="53">
        <v>103</v>
      </c>
      <c r="W2451" s="53">
        <v>0</v>
      </c>
      <c r="X2451" s="53">
        <v>0.61799999999999999</v>
      </c>
      <c r="Y2451" s="53">
        <v>17.75</v>
      </c>
      <c r="Z2451" s="11">
        <f t="shared" si="6594"/>
        <v>1.2000000000000002</v>
      </c>
      <c r="AA2451" s="11">
        <f t="shared" si="6595"/>
        <v>0</v>
      </c>
      <c r="AB2451" s="53">
        <f t="shared" si="6596"/>
        <v>0.25578356399152818</v>
      </c>
      <c r="AC2451" s="63" t="s">
        <v>204</v>
      </c>
    </row>
    <row r="2452" spans="1:46">
      <c r="A2452" s="11">
        <v>2452</v>
      </c>
      <c r="B2452" s="57">
        <v>44943</v>
      </c>
      <c r="C2452" s="54">
        <v>0.97916666666666663</v>
      </c>
      <c r="D2452" s="53">
        <v>5.9</v>
      </c>
      <c r="E2452" s="53">
        <v>12.8</v>
      </c>
      <c r="F2452" s="53">
        <v>0</v>
      </c>
      <c r="G2452" s="53">
        <v>9.1</v>
      </c>
      <c r="H2452" s="53">
        <v>1E-3</v>
      </c>
      <c r="I2452" s="53">
        <v>3.1</v>
      </c>
      <c r="J2452" s="53" t="s">
        <v>159</v>
      </c>
      <c r="K2452" s="53">
        <v>3.2</v>
      </c>
      <c r="L2452" s="53" t="s">
        <v>159</v>
      </c>
      <c r="M2452" s="54">
        <v>0.97833333333333339</v>
      </c>
      <c r="N2452" s="53">
        <v>4.9000000000000004</v>
      </c>
      <c r="O2452" s="53" t="s">
        <v>159</v>
      </c>
      <c r="P2452" s="54">
        <v>0.97320601851851851</v>
      </c>
      <c r="Q2452" s="53">
        <v>4.0999999999999996</v>
      </c>
      <c r="R2452" s="53" t="s">
        <v>159</v>
      </c>
      <c r="S2452" s="53">
        <v>0.8</v>
      </c>
      <c r="T2452" s="53">
        <v>63.3</v>
      </c>
      <c r="U2452" s="53">
        <v>0</v>
      </c>
      <c r="V2452" s="53">
        <v>82</v>
      </c>
      <c r="W2452" s="53">
        <v>0</v>
      </c>
      <c r="X2452" s="53">
        <v>0.61799999999999999</v>
      </c>
      <c r="Y2452" s="53">
        <v>17.75</v>
      </c>
      <c r="Z2452" s="11">
        <f t="shared" si="6594"/>
        <v>0.60000000000000009</v>
      </c>
      <c r="AA2452" s="11">
        <f t="shared" si="6595"/>
        <v>0</v>
      </c>
      <c r="AB2452" s="53">
        <f t="shared" si="6596"/>
        <v>0.25578356399152818</v>
      </c>
      <c r="AC2452" s="63" t="s">
        <v>204</v>
      </c>
    </row>
    <row r="2453" spans="1:46">
      <c r="A2453" s="11">
        <v>2453</v>
      </c>
      <c r="B2453" s="57">
        <v>44943</v>
      </c>
      <c r="C2453" s="54">
        <v>0.98611111111111116</v>
      </c>
      <c r="D2453" s="53">
        <v>6.4</v>
      </c>
      <c r="E2453" s="53">
        <v>12.8</v>
      </c>
      <c r="F2453" s="53">
        <v>0</v>
      </c>
      <c r="G2453" s="53">
        <v>9.1</v>
      </c>
      <c r="H2453" s="53">
        <v>0</v>
      </c>
      <c r="I2453" s="53">
        <v>3.5</v>
      </c>
      <c r="J2453" s="53" t="s">
        <v>159</v>
      </c>
      <c r="K2453" s="53">
        <v>3.5</v>
      </c>
      <c r="L2453" s="53" t="s">
        <v>159</v>
      </c>
      <c r="M2453" s="54">
        <v>0.98609953703703701</v>
      </c>
      <c r="N2453" s="53">
        <v>5.8</v>
      </c>
      <c r="O2453" s="53" t="s">
        <v>159</v>
      </c>
      <c r="P2453" s="54">
        <v>0.98461805555555559</v>
      </c>
      <c r="Q2453" s="53">
        <v>3.9</v>
      </c>
      <c r="R2453" s="53" t="s">
        <v>151</v>
      </c>
      <c r="S2453" s="53">
        <v>0.8</v>
      </c>
      <c r="T2453" s="53">
        <v>61.8</v>
      </c>
      <c r="U2453" s="53">
        <v>0</v>
      </c>
      <c r="V2453" s="53">
        <v>83</v>
      </c>
      <c r="W2453" s="53">
        <v>0</v>
      </c>
      <c r="X2453" s="53">
        <v>0.61799999999999999</v>
      </c>
      <c r="Y2453" s="53">
        <v>17.760000000000002</v>
      </c>
      <c r="Z2453" s="11">
        <f t="shared" si="6594"/>
        <v>0</v>
      </c>
      <c r="AA2453" s="11">
        <f t="shared" si="6595"/>
        <v>0</v>
      </c>
      <c r="AB2453" s="53">
        <f t="shared" si="6596"/>
        <v>0.25578356399152818</v>
      </c>
      <c r="AC2453" s="63" t="s">
        <v>204</v>
      </c>
    </row>
    <row r="2454" spans="1:46">
      <c r="A2454" s="11">
        <v>2454</v>
      </c>
      <c r="B2454" s="57">
        <v>44943</v>
      </c>
      <c r="C2454" s="54">
        <v>0.99305555555555547</v>
      </c>
      <c r="D2454" s="53">
        <v>6.9</v>
      </c>
      <c r="E2454" s="53">
        <v>12.8</v>
      </c>
      <c r="F2454" s="53">
        <v>0</v>
      </c>
      <c r="G2454" s="53">
        <v>9</v>
      </c>
      <c r="H2454" s="53">
        <v>0</v>
      </c>
      <c r="I2454" s="53">
        <v>3.6</v>
      </c>
      <c r="J2454" s="53" t="s">
        <v>159</v>
      </c>
      <c r="K2454" s="53">
        <v>3.8</v>
      </c>
      <c r="L2454" s="53" t="s">
        <v>159</v>
      </c>
      <c r="M2454" s="54">
        <v>0.99093749999999992</v>
      </c>
      <c r="N2454" s="53">
        <v>5.8</v>
      </c>
      <c r="O2454" s="53" t="s">
        <v>159</v>
      </c>
      <c r="P2454" s="54">
        <v>0.98703703703703705</v>
      </c>
      <c r="Q2454" s="53">
        <v>3.6</v>
      </c>
      <c r="R2454" s="53" t="s">
        <v>159</v>
      </c>
      <c r="S2454" s="53">
        <v>0.7</v>
      </c>
      <c r="T2454" s="53">
        <v>62</v>
      </c>
      <c r="U2454" s="53">
        <v>0</v>
      </c>
      <c r="V2454" s="53">
        <v>81</v>
      </c>
      <c r="W2454" s="53">
        <v>0</v>
      </c>
      <c r="X2454" s="53">
        <v>0.61799999999999999</v>
      </c>
      <c r="Y2454" s="53">
        <v>17.75</v>
      </c>
      <c r="Z2454" s="11">
        <f t="shared" si="6594"/>
        <v>0</v>
      </c>
      <c r="AA2454" s="11">
        <f t="shared" si="6595"/>
        <v>0</v>
      </c>
      <c r="AB2454" s="53">
        <f t="shared" si="6596"/>
        <v>0.25578356399152818</v>
      </c>
      <c r="AC2454" s="63" t="s">
        <v>204</v>
      </c>
    </row>
    <row r="2455" spans="1:46">
      <c r="A2455" s="11">
        <v>2455</v>
      </c>
      <c r="B2455" s="57">
        <v>44944</v>
      </c>
      <c r="C2455" s="54">
        <v>0</v>
      </c>
      <c r="D2455" s="53">
        <v>7.3</v>
      </c>
      <c r="E2455" s="53">
        <v>12.8</v>
      </c>
      <c r="F2455" s="53">
        <v>0</v>
      </c>
      <c r="G2455" s="53">
        <v>9</v>
      </c>
      <c r="H2455" s="53">
        <v>0</v>
      </c>
      <c r="I2455" s="53">
        <v>3.5</v>
      </c>
      <c r="J2455" s="53" t="s">
        <v>159</v>
      </c>
      <c r="K2455" s="53">
        <v>3.7</v>
      </c>
      <c r="L2455" s="53" t="s">
        <v>159</v>
      </c>
      <c r="M2455" s="54">
        <v>0.99364583333333334</v>
      </c>
      <c r="N2455" s="53">
        <v>5.8</v>
      </c>
      <c r="O2455" s="53" t="s">
        <v>159</v>
      </c>
      <c r="P2455" s="54">
        <v>0.99920138888888888</v>
      </c>
      <c r="Q2455" s="53">
        <v>3.7</v>
      </c>
      <c r="R2455" s="53" t="s">
        <v>153</v>
      </c>
      <c r="S2455" s="53">
        <v>0.7</v>
      </c>
      <c r="T2455" s="53">
        <v>62.2</v>
      </c>
      <c r="U2455" s="53">
        <v>0</v>
      </c>
      <c r="V2455" s="53">
        <v>69</v>
      </c>
      <c r="W2455" s="53">
        <v>0</v>
      </c>
      <c r="X2455" s="53">
        <v>0.61799999999999999</v>
      </c>
      <c r="Y2455" s="53">
        <v>17.760000000000002</v>
      </c>
      <c r="Z2455" s="11">
        <f t="shared" si="6594"/>
        <v>0</v>
      </c>
      <c r="AA2455" s="11">
        <f t="shared" si="6595"/>
        <v>0</v>
      </c>
      <c r="AB2455" s="53">
        <f t="shared" si="6596"/>
        <v>0.25578356399152818</v>
      </c>
      <c r="AC2455" s="63" t="s">
        <v>204</v>
      </c>
      <c r="AE2455" s="11">
        <f t="shared" ref="AE2455" si="6629">SUM(F2455:F2460)</f>
        <v>0</v>
      </c>
      <c r="AF2455" s="11">
        <f t="shared" ref="AF2455" si="6630">AVERAGE(AB2455:AB2460)</f>
        <v>0.25539751112988746</v>
      </c>
      <c r="AG2455" s="11">
        <f t="shared" ref="AG2455" si="6631">AVERAGE(G2455:G2460)</f>
        <v>8.9499999999999993</v>
      </c>
      <c r="AH2455" s="11" t="e">
        <f t="shared" ref="AH2455" si="6632">AVERAGE(AC2455:AC2460)</f>
        <v>#DIV/0!</v>
      </c>
      <c r="AI2455" s="11">
        <f t="shared" ref="AI2455" si="6633">AVERAGE(T2455:T2460)</f>
        <v>65.233333333333334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560</v>
      </c>
      <c r="AM2455" s="17">
        <f t="shared" ref="AM2455" si="6637">AVERAGE(W2455:W2460)</f>
        <v>0</v>
      </c>
      <c r="AN2455" s="11">
        <f t="shared" ref="AN2455" si="6638">AVERAGE(I2455:I2460)</f>
        <v>3.4333333333333336</v>
      </c>
      <c r="AO2455" s="11">
        <f t="shared" ref="AO2455" si="6639">MAX(K2455:K2460)</f>
        <v>4</v>
      </c>
      <c r="AP2455" s="13" t="str">
        <f t="shared" ref="AP2455" ca="1" si="6640">INDIRECT(ADDRESS(MATCH(AO2455,K2455:K2460,0)+A2455-1,12))</f>
        <v>SSE</v>
      </c>
      <c r="AQ2455" s="13">
        <f t="shared" ref="AQ2455" ca="1" si="6641">INDIRECT(ADDRESS(MATCH(AO2455,K2455:K2460,0)+A2455-1,13))</f>
        <v>1.1921296296296298E-2</v>
      </c>
      <c r="AR2455" s="11">
        <f t="shared" ref="AR2455" si="6642">MAX(N2455:N2460)</f>
        <v>6.5</v>
      </c>
      <c r="AS2455" s="13" t="str">
        <f t="shared" ref="AS2455" ca="1" si="6643">INDIRECT(ADDRESS(MATCH(AR2455,N2455:N2460,0)+A2455-1,15))</f>
        <v>SSE</v>
      </c>
      <c r="AT2455" s="13">
        <f t="shared" ref="AT2455" ca="1" si="6644">INDIRECT(ADDRESS(MATCH(AR2455,N2455:N2460,0)+A2455-1,16))</f>
        <v>8.1481481481481474E-3</v>
      </c>
    </row>
    <row r="2456" spans="1:46">
      <c r="A2456" s="11">
        <v>2456</v>
      </c>
      <c r="B2456" s="57">
        <v>44944</v>
      </c>
      <c r="C2456" s="54">
        <v>6.9444444444444441E-3</v>
      </c>
      <c r="D2456" s="53">
        <v>7.7</v>
      </c>
      <c r="E2456" s="53">
        <v>12.8</v>
      </c>
      <c r="F2456" s="53">
        <v>0</v>
      </c>
      <c r="G2456" s="53">
        <v>9.1</v>
      </c>
      <c r="H2456" s="53">
        <v>0</v>
      </c>
      <c r="I2456" s="53">
        <v>3.5</v>
      </c>
      <c r="J2456" s="53" t="s">
        <v>159</v>
      </c>
      <c r="K2456" s="53">
        <v>3.5</v>
      </c>
      <c r="L2456" s="53" t="s">
        <v>159</v>
      </c>
      <c r="M2456" s="54">
        <v>6.0995370370370361E-3</v>
      </c>
      <c r="N2456" s="53">
        <v>5</v>
      </c>
      <c r="O2456" s="53" t="s">
        <v>159</v>
      </c>
      <c r="P2456" s="54">
        <v>5.9143518518518521E-3</v>
      </c>
      <c r="Q2456" s="53">
        <v>3.9</v>
      </c>
      <c r="R2456" s="53" t="s">
        <v>159</v>
      </c>
      <c r="S2456" s="53">
        <v>0.7</v>
      </c>
      <c r="T2456" s="53">
        <v>63.2</v>
      </c>
      <c r="U2456" s="53">
        <v>0</v>
      </c>
      <c r="V2456" s="53">
        <v>93</v>
      </c>
      <c r="W2456" s="53">
        <v>0</v>
      </c>
      <c r="X2456" s="53">
        <v>0.61799999999999999</v>
      </c>
      <c r="Y2456" s="53">
        <v>17.75</v>
      </c>
      <c r="Z2456" s="11">
        <f t="shared" si="6594"/>
        <v>0</v>
      </c>
      <c r="AA2456" s="11">
        <f t="shared" si="6595"/>
        <v>0</v>
      </c>
      <c r="AB2456" s="53">
        <f t="shared" si="6596"/>
        <v>0.25578356399152818</v>
      </c>
      <c r="AC2456" s="63" t="s">
        <v>204</v>
      </c>
    </row>
    <row r="2457" spans="1:46">
      <c r="A2457" s="11">
        <v>2457</v>
      </c>
      <c r="B2457" s="57">
        <v>44944</v>
      </c>
      <c r="C2457" s="54">
        <v>1.3888888888888888E-2</v>
      </c>
      <c r="D2457" s="53">
        <v>8</v>
      </c>
      <c r="E2457" s="53">
        <v>12.8</v>
      </c>
      <c r="F2457" s="53">
        <v>0</v>
      </c>
      <c r="G2457" s="53">
        <v>9</v>
      </c>
      <c r="H2457" s="53">
        <v>0</v>
      </c>
      <c r="I2457" s="53">
        <v>3.8</v>
      </c>
      <c r="J2457" s="53" t="s">
        <v>159</v>
      </c>
      <c r="K2457" s="53">
        <v>4</v>
      </c>
      <c r="L2457" s="53" t="s">
        <v>159</v>
      </c>
      <c r="M2457" s="54">
        <v>1.1921296296296298E-2</v>
      </c>
      <c r="N2457" s="53">
        <v>6.5</v>
      </c>
      <c r="O2457" s="53" t="s">
        <v>159</v>
      </c>
      <c r="P2457" s="54">
        <v>8.1481481481481474E-3</v>
      </c>
      <c r="Q2457" s="53">
        <v>5.2</v>
      </c>
      <c r="R2457" s="53" t="s">
        <v>153</v>
      </c>
      <c r="S2457" s="53">
        <v>0.7</v>
      </c>
      <c r="T2457" s="53">
        <v>64.599999999999994</v>
      </c>
      <c r="U2457" s="53">
        <v>0</v>
      </c>
      <c r="V2457" s="53">
        <v>102</v>
      </c>
      <c r="W2457" s="53">
        <v>0</v>
      </c>
      <c r="X2457" s="53">
        <v>0.61699999999999999</v>
      </c>
      <c r="Y2457" s="53">
        <v>17.77</v>
      </c>
      <c r="Z2457" s="11">
        <f t="shared" si="6594"/>
        <v>0</v>
      </c>
      <c r="AA2457" s="11">
        <f t="shared" si="6595"/>
        <v>0</v>
      </c>
      <c r="AB2457" s="53">
        <f t="shared" si="6596"/>
        <v>0.25520448469906704</v>
      </c>
      <c r="AC2457" s="63" t="s">
        <v>204</v>
      </c>
    </row>
    <row r="2458" spans="1:46">
      <c r="A2458" s="11">
        <v>2458</v>
      </c>
      <c r="B2458" s="57">
        <v>44944</v>
      </c>
      <c r="C2458" s="54">
        <v>2.0833333333333332E-2</v>
      </c>
      <c r="D2458" s="53">
        <v>8.1999999999999993</v>
      </c>
      <c r="E2458" s="53">
        <v>12.8</v>
      </c>
      <c r="F2458" s="53">
        <v>0</v>
      </c>
      <c r="G2458" s="53">
        <v>8.9</v>
      </c>
      <c r="H2458" s="53">
        <v>-1E-3</v>
      </c>
      <c r="I2458" s="53">
        <v>3.3</v>
      </c>
      <c r="J2458" s="53" t="s">
        <v>153</v>
      </c>
      <c r="K2458" s="53">
        <v>3.9</v>
      </c>
      <c r="L2458" s="53" t="s">
        <v>159</v>
      </c>
      <c r="M2458" s="54">
        <v>1.5011574074074075E-2</v>
      </c>
      <c r="N2458" s="53">
        <v>5.6</v>
      </c>
      <c r="O2458" s="53" t="s">
        <v>156</v>
      </c>
      <c r="P2458" s="54">
        <v>1.5405092592592593E-2</v>
      </c>
      <c r="Q2458" s="53">
        <v>2.6</v>
      </c>
      <c r="R2458" s="53" t="s">
        <v>153</v>
      </c>
      <c r="S2458" s="53">
        <v>0.8</v>
      </c>
      <c r="T2458" s="53">
        <v>66.8</v>
      </c>
      <c r="U2458" s="53">
        <v>0</v>
      </c>
      <c r="V2458" s="53">
        <v>102</v>
      </c>
      <c r="W2458" s="53">
        <v>0</v>
      </c>
      <c r="X2458" s="53">
        <v>0.61699999999999999</v>
      </c>
      <c r="Y2458" s="53">
        <v>17.79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0.25520448469906704</v>
      </c>
      <c r="AC2458" s="63" t="s">
        <v>204</v>
      </c>
    </row>
    <row r="2459" spans="1:46">
      <c r="A2459" s="11">
        <v>2459</v>
      </c>
      <c r="B2459" s="57">
        <v>44944</v>
      </c>
      <c r="C2459" s="54">
        <v>2.7777777777777776E-2</v>
      </c>
      <c r="D2459" s="53">
        <v>8.3000000000000007</v>
      </c>
      <c r="E2459" s="53">
        <v>12.8</v>
      </c>
      <c r="F2459" s="53">
        <v>0</v>
      </c>
      <c r="G2459" s="53">
        <v>8.8000000000000007</v>
      </c>
      <c r="H2459" s="53">
        <v>-1E-3</v>
      </c>
      <c r="I2459" s="53">
        <v>3.5</v>
      </c>
      <c r="J2459" s="53" t="s">
        <v>153</v>
      </c>
      <c r="K2459" s="53">
        <v>3.5</v>
      </c>
      <c r="L2459" s="53" t="s">
        <v>153</v>
      </c>
      <c r="M2459" s="54">
        <v>2.7777777777777776E-2</v>
      </c>
      <c r="N2459" s="53">
        <v>6.2</v>
      </c>
      <c r="O2459" s="53" t="s">
        <v>159</v>
      </c>
      <c r="P2459" s="54">
        <v>2.2824074074074076E-2</v>
      </c>
      <c r="Q2459" s="53">
        <v>3.6</v>
      </c>
      <c r="R2459" s="53" t="s">
        <v>153</v>
      </c>
      <c r="S2459" s="53">
        <v>0.9</v>
      </c>
      <c r="T2459" s="53">
        <v>67.099999999999994</v>
      </c>
      <c r="U2459" s="53">
        <v>1</v>
      </c>
      <c r="V2459" s="53">
        <v>105</v>
      </c>
      <c r="W2459" s="53">
        <v>0</v>
      </c>
      <c r="X2459" s="53">
        <v>0.61699999999999999</v>
      </c>
      <c r="Y2459" s="53">
        <v>17.79</v>
      </c>
      <c r="Z2459" s="11">
        <f t="shared" si="6594"/>
        <v>-0.60000000000000009</v>
      </c>
      <c r="AA2459" s="11">
        <f t="shared" si="6595"/>
        <v>0</v>
      </c>
      <c r="AB2459" s="53">
        <f t="shared" si="6596"/>
        <v>0.25520448469906704</v>
      </c>
      <c r="AC2459" s="63" t="s">
        <v>204</v>
      </c>
    </row>
    <row r="2460" spans="1:46">
      <c r="A2460" s="11">
        <v>2460</v>
      </c>
      <c r="B2460" s="57">
        <v>44944</v>
      </c>
      <c r="C2460" s="54">
        <v>3.4722222222222224E-2</v>
      </c>
      <c r="D2460" s="53">
        <v>8.4</v>
      </c>
      <c r="E2460" s="53">
        <v>12.8</v>
      </c>
      <c r="F2460" s="53">
        <v>0</v>
      </c>
      <c r="G2460" s="53">
        <v>8.9</v>
      </c>
      <c r="H2460" s="53">
        <v>0</v>
      </c>
      <c r="I2460" s="53">
        <v>3</v>
      </c>
      <c r="J2460" s="53" t="s">
        <v>159</v>
      </c>
      <c r="K2460" s="53">
        <v>3.5</v>
      </c>
      <c r="L2460" s="53" t="s">
        <v>153</v>
      </c>
      <c r="M2460" s="54">
        <v>2.854166666666667E-2</v>
      </c>
      <c r="N2460" s="53">
        <v>6.2</v>
      </c>
      <c r="O2460" s="53" t="s">
        <v>153</v>
      </c>
      <c r="P2460" s="54">
        <v>2.8518518518518523E-2</v>
      </c>
      <c r="Q2460" s="53">
        <v>1.8</v>
      </c>
      <c r="R2460" s="53" t="s">
        <v>159</v>
      </c>
      <c r="S2460" s="53">
        <v>0.8</v>
      </c>
      <c r="T2460" s="53">
        <v>67.5</v>
      </c>
      <c r="U2460" s="53">
        <v>0</v>
      </c>
      <c r="V2460" s="53">
        <v>89</v>
      </c>
      <c r="W2460" s="53">
        <v>0</v>
      </c>
      <c r="X2460" s="53">
        <v>0.61699999999999999</v>
      </c>
      <c r="Y2460" s="53">
        <v>17.77</v>
      </c>
      <c r="Z2460" s="11">
        <f t="shared" si="6594"/>
        <v>0</v>
      </c>
      <c r="AA2460" s="11">
        <f t="shared" si="6595"/>
        <v>0</v>
      </c>
      <c r="AB2460" s="53">
        <f t="shared" si="6596"/>
        <v>0.25520448469906704</v>
      </c>
      <c r="AC2460" s="63" t="s">
        <v>204</v>
      </c>
    </row>
    <row r="2461" spans="1:46">
      <c r="A2461" s="11">
        <v>2461</v>
      </c>
      <c r="B2461" s="57">
        <v>44944</v>
      </c>
      <c r="C2461" s="54">
        <v>4.1666666666666664E-2</v>
      </c>
      <c r="D2461" s="53">
        <v>8.4</v>
      </c>
      <c r="E2461" s="53">
        <v>12.8</v>
      </c>
      <c r="F2461" s="53">
        <v>0</v>
      </c>
      <c r="G2461" s="53">
        <v>8.6999999999999993</v>
      </c>
      <c r="H2461" s="53">
        <v>-1E-3</v>
      </c>
      <c r="I2461" s="53">
        <v>3.1</v>
      </c>
      <c r="J2461" s="53" t="s">
        <v>159</v>
      </c>
      <c r="K2461" s="53">
        <v>3.1</v>
      </c>
      <c r="L2461" s="53" t="s">
        <v>159</v>
      </c>
      <c r="M2461" s="54">
        <v>4.1666666666666664E-2</v>
      </c>
      <c r="N2461" s="53">
        <v>5.5</v>
      </c>
      <c r="O2461" s="53" t="s">
        <v>159</v>
      </c>
      <c r="P2461" s="54">
        <v>3.7557870370370373E-2</v>
      </c>
      <c r="Q2461" s="53">
        <v>4</v>
      </c>
      <c r="R2461" s="53" t="s">
        <v>159</v>
      </c>
      <c r="S2461" s="53">
        <v>0.7</v>
      </c>
      <c r="T2461" s="53">
        <v>68.099999999999994</v>
      </c>
      <c r="U2461" s="53">
        <v>1</v>
      </c>
      <c r="V2461" s="53">
        <v>105</v>
      </c>
      <c r="W2461" s="53">
        <v>0</v>
      </c>
      <c r="X2461" s="53">
        <v>0.61699999999999999</v>
      </c>
      <c r="Y2461" s="53">
        <v>17.78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0.25520448469906704</v>
      </c>
      <c r="AC2461" s="63" t="s">
        <v>204</v>
      </c>
      <c r="AE2461" s="11">
        <f t="shared" ref="AE2461" si="6645">SUM(F2461:F2466)</f>
        <v>0</v>
      </c>
      <c r="AF2461" s="11">
        <f t="shared" ref="AF2461" si="6646">AVERAGE(AB2461:AB2466)</f>
        <v>0.25491529479353486</v>
      </c>
      <c r="AG2461" s="11">
        <f t="shared" ref="AG2461" si="6647">AVERAGE(G2461:G2466)</f>
        <v>8.2833333333333332</v>
      </c>
      <c r="AH2461" s="11" t="e">
        <f t="shared" ref="AH2461" si="6648">AVERAGE(AC2461:AC2466)</f>
        <v>#DIV/0!</v>
      </c>
      <c r="AI2461" s="11">
        <f t="shared" ref="AI2461" si="6649">AVERAGE(T2461:T2466)</f>
        <v>71.516666666666652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564</v>
      </c>
      <c r="AM2461" s="17">
        <f t="shared" ref="AM2461" si="6653">AVERAGE(W2461:W2466)</f>
        <v>0</v>
      </c>
      <c r="AN2461" s="11">
        <f t="shared" ref="AN2461" si="6654">AVERAGE(I2461:I2466)</f>
        <v>2.3333333333333335</v>
      </c>
      <c r="AO2461" s="11">
        <f t="shared" ref="AO2461" si="6655">MAX(K2461:K2466)</f>
        <v>3.2</v>
      </c>
      <c r="AP2461" s="13" t="str">
        <f t="shared" ref="AP2461" ca="1" si="6656">INDIRECT(ADDRESS(MATCH(AO2461,K2461:K2466,0)+A2461-1,12))</f>
        <v>S</v>
      </c>
      <c r="AQ2461" s="13">
        <f t="shared" ref="AQ2461" ca="1" si="6657">INDIRECT(ADDRESS(MATCH(AO2461,K2461:K2466,0)+A2461-1,13))</f>
        <v>4.4212962962962961E-2</v>
      </c>
      <c r="AR2461" s="11">
        <f t="shared" ref="AR2461" si="6658">MAX(N2461:N2466)</f>
        <v>5.5</v>
      </c>
      <c r="AS2461" s="13" t="str">
        <f t="shared" ref="AS2461" ca="1" si="6659">INDIRECT(ADDRESS(MATCH(AR2461,N2461:N2466,0)+A2461-1,15))</f>
        <v>SSE</v>
      </c>
      <c r="AT2461" s="13">
        <f t="shared" ref="AT2461" ca="1" si="6660">INDIRECT(ADDRESS(MATCH(AR2461,N2461:N2466,0)+A2461-1,16))</f>
        <v>3.7557870370370373E-2</v>
      </c>
    </row>
    <row r="2462" spans="1:46">
      <c r="A2462" s="11">
        <v>2462</v>
      </c>
      <c r="B2462" s="57">
        <v>44944</v>
      </c>
      <c r="C2462" s="54">
        <v>4.8611111111111112E-2</v>
      </c>
      <c r="D2462" s="53">
        <v>8.5</v>
      </c>
      <c r="E2462" s="53">
        <v>12.8</v>
      </c>
      <c r="F2462" s="53">
        <v>0</v>
      </c>
      <c r="G2462" s="53">
        <v>8.5</v>
      </c>
      <c r="H2462" s="53">
        <v>-1E-3</v>
      </c>
      <c r="I2462" s="53">
        <v>3</v>
      </c>
      <c r="J2462" s="53" t="s">
        <v>153</v>
      </c>
      <c r="K2462" s="53">
        <v>3.2</v>
      </c>
      <c r="L2462" s="53" t="s">
        <v>153</v>
      </c>
      <c r="M2462" s="54">
        <v>4.4212962962962961E-2</v>
      </c>
      <c r="N2462" s="53">
        <v>4.9000000000000004</v>
      </c>
      <c r="O2462" s="53" t="s">
        <v>159</v>
      </c>
      <c r="P2462" s="54">
        <v>4.7245370370370375E-2</v>
      </c>
      <c r="Q2462" s="53">
        <v>3.5</v>
      </c>
      <c r="R2462" s="53" t="s">
        <v>156</v>
      </c>
      <c r="S2462" s="53">
        <v>0.6</v>
      </c>
      <c r="T2462" s="53">
        <v>68.8</v>
      </c>
      <c r="U2462" s="53">
        <v>0</v>
      </c>
      <c r="V2462" s="53">
        <v>109</v>
      </c>
      <c r="W2462" s="53">
        <v>0</v>
      </c>
      <c r="X2462" s="53">
        <v>0.61699999999999999</v>
      </c>
      <c r="Y2462" s="53">
        <v>17.78</v>
      </c>
      <c r="Z2462" s="11">
        <f t="shared" si="6594"/>
        <v>-0.60000000000000009</v>
      </c>
      <c r="AA2462" s="11">
        <f t="shared" si="6595"/>
        <v>0</v>
      </c>
      <c r="AB2462" s="53">
        <f t="shared" si="6596"/>
        <v>0.25520448469906704</v>
      </c>
      <c r="AC2462" s="63" t="s">
        <v>204</v>
      </c>
    </row>
    <row r="2463" spans="1:46">
      <c r="A2463" s="11">
        <v>2463</v>
      </c>
      <c r="B2463" s="57">
        <v>44944</v>
      </c>
      <c r="C2463" s="54">
        <v>5.5555555555555552E-2</v>
      </c>
      <c r="D2463" s="53">
        <v>8.5</v>
      </c>
      <c r="E2463" s="53">
        <v>12.8</v>
      </c>
      <c r="F2463" s="53">
        <v>0</v>
      </c>
      <c r="G2463" s="53">
        <v>8.6</v>
      </c>
      <c r="H2463" s="53">
        <v>0</v>
      </c>
      <c r="I2463" s="53">
        <v>2.7</v>
      </c>
      <c r="J2463" s="53" t="s">
        <v>159</v>
      </c>
      <c r="K2463" s="53">
        <v>3</v>
      </c>
      <c r="L2463" s="53" t="s">
        <v>153</v>
      </c>
      <c r="M2463" s="54">
        <v>4.8622685185185179E-2</v>
      </c>
      <c r="N2463" s="53">
        <v>4.5999999999999996</v>
      </c>
      <c r="O2463" s="53" t="s">
        <v>153</v>
      </c>
      <c r="P2463" s="54">
        <v>5.2407407407407403E-2</v>
      </c>
      <c r="Q2463" s="53">
        <v>0.8</v>
      </c>
      <c r="R2463" s="53" t="s">
        <v>159</v>
      </c>
      <c r="S2463" s="53">
        <v>0.7</v>
      </c>
      <c r="T2463" s="53">
        <v>69.7</v>
      </c>
      <c r="U2463" s="53">
        <v>1</v>
      </c>
      <c r="V2463" s="53">
        <v>103</v>
      </c>
      <c r="W2463" s="53">
        <v>0</v>
      </c>
      <c r="X2463" s="53">
        <v>0.61699999999999999</v>
      </c>
      <c r="Y2463" s="53">
        <v>17.79</v>
      </c>
      <c r="Z2463" s="11">
        <f t="shared" si="6594"/>
        <v>0</v>
      </c>
      <c r="AA2463" s="11">
        <f t="shared" si="6595"/>
        <v>0</v>
      </c>
      <c r="AB2463" s="53">
        <f t="shared" si="6596"/>
        <v>0.25520448469906704</v>
      </c>
      <c r="AC2463" s="63" t="s">
        <v>204</v>
      </c>
    </row>
    <row r="2464" spans="1:46">
      <c r="A2464" s="11">
        <v>2464</v>
      </c>
      <c r="B2464" s="57">
        <v>44944</v>
      </c>
      <c r="C2464" s="54">
        <v>6.25E-2</v>
      </c>
      <c r="D2464" s="53">
        <v>8.5</v>
      </c>
      <c r="E2464" s="53">
        <v>12.8</v>
      </c>
      <c r="F2464" s="53">
        <v>0</v>
      </c>
      <c r="G2464" s="53">
        <v>8.1</v>
      </c>
      <c r="H2464" s="53">
        <v>-1E-3</v>
      </c>
      <c r="I2464" s="53">
        <v>1.9</v>
      </c>
      <c r="J2464" s="53" t="s">
        <v>156</v>
      </c>
      <c r="K2464" s="53">
        <v>2.7</v>
      </c>
      <c r="L2464" s="53" t="s">
        <v>159</v>
      </c>
      <c r="M2464" s="54">
        <v>5.5717592592592596E-2</v>
      </c>
      <c r="N2464" s="53">
        <v>3.4</v>
      </c>
      <c r="O2464" s="53" t="s">
        <v>153</v>
      </c>
      <c r="P2464" s="54">
        <v>6.236111111111111E-2</v>
      </c>
      <c r="Q2464" s="53">
        <v>2.4</v>
      </c>
      <c r="R2464" s="53" t="s">
        <v>153</v>
      </c>
      <c r="S2464" s="53">
        <v>0.5</v>
      </c>
      <c r="T2464" s="53">
        <v>72.099999999999994</v>
      </c>
      <c r="U2464" s="53">
        <v>0</v>
      </c>
      <c r="V2464" s="53">
        <v>77</v>
      </c>
      <c r="W2464" s="53">
        <v>0</v>
      </c>
      <c r="X2464" s="53">
        <v>0.61599999999999999</v>
      </c>
      <c r="Y2464" s="53">
        <v>17.79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0.25462610488800275</v>
      </c>
      <c r="AC2464" s="63" t="s">
        <v>204</v>
      </c>
    </row>
    <row r="2465" spans="1:46">
      <c r="A2465" s="11">
        <v>2465</v>
      </c>
      <c r="B2465" s="57">
        <v>44944</v>
      </c>
      <c r="C2465" s="54">
        <v>6.9444444444444434E-2</v>
      </c>
      <c r="D2465" s="53">
        <v>8.4</v>
      </c>
      <c r="E2465" s="53">
        <v>12.8</v>
      </c>
      <c r="F2465" s="53">
        <v>0</v>
      </c>
      <c r="G2465" s="53">
        <v>7.7</v>
      </c>
      <c r="H2465" s="53">
        <v>-1E-3</v>
      </c>
      <c r="I2465" s="53">
        <v>1.7</v>
      </c>
      <c r="J2465" s="53" t="s">
        <v>153</v>
      </c>
      <c r="K2465" s="53">
        <v>2</v>
      </c>
      <c r="L2465" s="53" t="s">
        <v>153</v>
      </c>
      <c r="M2465" s="54">
        <v>6.6979166666666659E-2</v>
      </c>
      <c r="N2465" s="53">
        <v>2.8</v>
      </c>
      <c r="O2465" s="53" t="s">
        <v>153</v>
      </c>
      <c r="P2465" s="54">
        <v>6.582175925925926E-2</v>
      </c>
      <c r="Q2465" s="53">
        <v>1.4</v>
      </c>
      <c r="R2465" s="53" t="s">
        <v>156</v>
      </c>
      <c r="S2465" s="53">
        <v>0.5</v>
      </c>
      <c r="T2465" s="53">
        <v>73.7</v>
      </c>
      <c r="U2465" s="53">
        <v>0</v>
      </c>
      <c r="V2465" s="53">
        <v>94</v>
      </c>
      <c r="W2465" s="53">
        <v>0</v>
      </c>
      <c r="X2465" s="53">
        <v>0.61599999999999999</v>
      </c>
      <c r="Y2465" s="53">
        <v>17.79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0.25462610488800275</v>
      </c>
      <c r="AC2465" s="63" t="s">
        <v>204</v>
      </c>
    </row>
    <row r="2466" spans="1:46">
      <c r="A2466" s="11">
        <v>2466</v>
      </c>
      <c r="B2466" s="57">
        <v>44944</v>
      </c>
      <c r="C2466" s="54">
        <v>7.6388888888888895E-2</v>
      </c>
      <c r="D2466" s="53">
        <v>8.1999999999999993</v>
      </c>
      <c r="E2466" s="53">
        <v>12.8</v>
      </c>
      <c r="F2466" s="53">
        <v>0</v>
      </c>
      <c r="G2466" s="53">
        <v>8.1</v>
      </c>
      <c r="H2466" s="53">
        <v>-1E-3</v>
      </c>
      <c r="I2466" s="53">
        <v>1.6</v>
      </c>
      <c r="J2466" s="53" t="s">
        <v>156</v>
      </c>
      <c r="K2466" s="53">
        <v>1.7</v>
      </c>
      <c r="L2466" s="53" t="s">
        <v>153</v>
      </c>
      <c r="M2466" s="54">
        <v>6.9456018518518514E-2</v>
      </c>
      <c r="N2466" s="53">
        <v>3.2</v>
      </c>
      <c r="O2466" s="53" t="s">
        <v>160</v>
      </c>
      <c r="P2466" s="54">
        <v>7.480324074074074E-2</v>
      </c>
      <c r="Q2466" s="53">
        <v>1.8</v>
      </c>
      <c r="R2466" s="53" t="s">
        <v>160</v>
      </c>
      <c r="S2466" s="53">
        <v>0.6</v>
      </c>
      <c r="T2466" s="53">
        <v>76.7</v>
      </c>
      <c r="U2466" s="53">
        <v>0</v>
      </c>
      <c r="V2466" s="53">
        <v>76</v>
      </c>
      <c r="W2466" s="53">
        <v>0</v>
      </c>
      <c r="X2466" s="53">
        <v>0.61599999999999999</v>
      </c>
      <c r="Y2466" s="53">
        <v>17.79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0.25462610488800275</v>
      </c>
      <c r="AC2466" s="63" t="s">
        <v>204</v>
      </c>
    </row>
    <row r="2467" spans="1:46">
      <c r="A2467" s="11">
        <v>2467</v>
      </c>
      <c r="B2467" s="57">
        <v>44944</v>
      </c>
      <c r="C2467" s="54">
        <v>8.3333333333333329E-2</v>
      </c>
      <c r="D2467" s="53">
        <v>8</v>
      </c>
      <c r="E2467" s="53">
        <v>12.7</v>
      </c>
      <c r="F2467" s="53">
        <v>0</v>
      </c>
      <c r="G2467" s="53">
        <v>8.1</v>
      </c>
      <c r="H2467" s="53">
        <v>1E-3</v>
      </c>
      <c r="I2467" s="53">
        <v>1.8</v>
      </c>
      <c r="J2467" s="53" t="s">
        <v>161</v>
      </c>
      <c r="K2467" s="53">
        <v>2.1</v>
      </c>
      <c r="L2467" s="53" t="s">
        <v>161</v>
      </c>
      <c r="M2467" s="54">
        <v>8.1527777777777768E-2</v>
      </c>
      <c r="N2467" s="53">
        <v>3.3</v>
      </c>
      <c r="O2467" s="53" t="s">
        <v>154</v>
      </c>
      <c r="P2467" s="54">
        <v>7.6851851851851852E-2</v>
      </c>
      <c r="Q2467" s="53">
        <v>1</v>
      </c>
      <c r="R2467" s="53" t="s">
        <v>160</v>
      </c>
      <c r="S2467" s="53">
        <v>0.7</v>
      </c>
      <c r="T2467" s="53">
        <v>75.900000000000006</v>
      </c>
      <c r="U2467" s="53">
        <v>1</v>
      </c>
      <c r="V2467" s="53">
        <v>80</v>
      </c>
      <c r="W2467" s="53">
        <v>0</v>
      </c>
      <c r="X2467" s="53">
        <v>0.61599999999999999</v>
      </c>
      <c r="Y2467" s="53">
        <v>17.809999999999999</v>
      </c>
      <c r="Z2467" s="11">
        <f t="shared" si="6594"/>
        <v>0.60000000000000009</v>
      </c>
      <c r="AA2467" s="11">
        <f t="shared" si="6595"/>
        <v>0</v>
      </c>
      <c r="AB2467" s="53">
        <f t="shared" si="6596"/>
        <v>0.25462610488800275</v>
      </c>
      <c r="AC2467" s="63" t="s">
        <v>204</v>
      </c>
      <c r="AE2467" s="11">
        <f t="shared" ref="AE2467" si="6661">SUM(F2467:F2472)</f>
        <v>0</v>
      </c>
      <c r="AF2467" s="11">
        <f t="shared" ref="AF2467" si="6662">AVERAGE(AB2467:AB2472)</f>
        <v>0.25443354591785106</v>
      </c>
      <c r="AG2467" s="11">
        <f t="shared" ref="AG2467" si="6663">AVERAGE(G2467:G2472)</f>
        <v>8.4166666666666661</v>
      </c>
      <c r="AH2467" s="11" t="e">
        <f t="shared" ref="AH2467" si="6664">AVERAGE(AC2467:AC2472)</f>
        <v>#DIV/0!</v>
      </c>
      <c r="AI2467" s="11">
        <f t="shared" ref="AI2467" si="6665">AVERAGE(T2467:T2472)</f>
        <v>75.38333333333334</v>
      </c>
      <c r="AJ2467" s="11">
        <f t="shared" ref="AJ2467" si="6666">SUMIF(H2467:H2472,"&gt;0",H2467:H2472)</f>
        <v>2E-3</v>
      </c>
      <c r="AK2467" s="17">
        <f t="shared" ref="AK2467" si="6667">SUM(AA2467:AA2472)/60</f>
        <v>0</v>
      </c>
      <c r="AL2467" s="17">
        <f t="shared" ref="AL2467" si="6668">SUM(V2467:V2472)</f>
        <v>516</v>
      </c>
      <c r="AM2467" s="17">
        <f t="shared" ref="AM2467" si="6669">AVERAGE(W2467:W2472)</f>
        <v>0</v>
      </c>
      <c r="AN2467" s="11">
        <f t="shared" ref="AN2467" si="6670">AVERAGE(I2467:I2472)</f>
        <v>1.3833333333333335</v>
      </c>
      <c r="AO2467" s="11">
        <f t="shared" ref="AO2467" si="6671">MAX(K2467:K2472)</f>
        <v>2.1</v>
      </c>
      <c r="AP2467" s="13" t="str">
        <f t="shared" ref="AP2467" ca="1" si="6672">INDIRECT(ADDRESS(MATCH(AO2467,K2467:K2472,0)+A2467-1,12))</f>
        <v>WSW</v>
      </c>
      <c r="AQ2467" s="13">
        <f t="shared" ref="AQ2467" ca="1" si="6673">INDIRECT(ADDRESS(MATCH(AO2467,K2467:K2472,0)+A2467-1,13))</f>
        <v>8.1527777777777768E-2</v>
      </c>
      <c r="AR2467" s="11">
        <f t="shared" ref="AR2467" si="6674">MAX(N2467:N2472)</f>
        <v>3.3</v>
      </c>
      <c r="AS2467" s="13" t="str">
        <f t="shared" ref="AS2467" ca="1" si="6675">INDIRECT(ADDRESS(MATCH(AR2467,N2467:N2472,0)+A2467-1,15))</f>
        <v>W</v>
      </c>
      <c r="AT2467" s="13">
        <f t="shared" ref="AT2467" ca="1" si="6676">INDIRECT(ADDRESS(MATCH(AR2467,N2467:N2472,0)+A2467-1,16))</f>
        <v>7.6851851851851852E-2</v>
      </c>
    </row>
    <row r="2468" spans="1:46">
      <c r="A2468" s="11">
        <v>2468</v>
      </c>
      <c r="B2468" s="57">
        <v>44944</v>
      </c>
      <c r="C2468" s="54">
        <v>9.0277777777777776E-2</v>
      </c>
      <c r="D2468" s="53">
        <v>7.9</v>
      </c>
      <c r="E2468" s="53">
        <v>12.7</v>
      </c>
      <c r="F2468" s="53">
        <v>0</v>
      </c>
      <c r="G2468" s="53">
        <v>8.4</v>
      </c>
      <c r="H2468" s="53">
        <v>1E-3</v>
      </c>
      <c r="I2468" s="53">
        <v>1.8</v>
      </c>
      <c r="J2468" s="53" t="s">
        <v>160</v>
      </c>
      <c r="K2468" s="53">
        <v>1.8</v>
      </c>
      <c r="L2468" s="53" t="s">
        <v>160</v>
      </c>
      <c r="M2468" s="54">
        <v>9.0277777777777776E-2</v>
      </c>
      <c r="N2468" s="53">
        <v>3.3</v>
      </c>
      <c r="O2468" s="53" t="s">
        <v>160</v>
      </c>
      <c r="P2468" s="54">
        <v>8.5462962962962963E-2</v>
      </c>
      <c r="Q2468" s="53">
        <v>1.4</v>
      </c>
      <c r="R2468" s="53" t="s">
        <v>161</v>
      </c>
      <c r="S2468" s="53">
        <v>0.5</v>
      </c>
      <c r="T2468" s="53">
        <v>75.5</v>
      </c>
      <c r="U2468" s="53">
        <v>1</v>
      </c>
      <c r="V2468" s="53">
        <v>76</v>
      </c>
      <c r="W2468" s="53">
        <v>0</v>
      </c>
      <c r="X2468" s="53">
        <v>0.61599999999999999</v>
      </c>
      <c r="Y2468" s="53">
        <v>17.78</v>
      </c>
      <c r="Z2468" s="11">
        <f t="shared" si="6594"/>
        <v>0.60000000000000009</v>
      </c>
      <c r="AA2468" s="11">
        <f t="shared" si="6595"/>
        <v>0</v>
      </c>
      <c r="AB2468" s="53">
        <f t="shared" si="6596"/>
        <v>0.25462610488800275</v>
      </c>
      <c r="AC2468" s="63" t="s">
        <v>204</v>
      </c>
    </row>
    <row r="2469" spans="1:46">
      <c r="A2469" s="11">
        <v>2469</v>
      </c>
      <c r="B2469" s="57">
        <v>44944</v>
      </c>
      <c r="C2469" s="54">
        <v>9.7222222222222224E-2</v>
      </c>
      <c r="D2469" s="53">
        <v>7.9</v>
      </c>
      <c r="E2469" s="53">
        <v>12.7</v>
      </c>
      <c r="F2469" s="53">
        <v>0</v>
      </c>
      <c r="G2469" s="53">
        <v>8.6999999999999993</v>
      </c>
      <c r="H2469" s="53">
        <v>0</v>
      </c>
      <c r="I2469" s="53">
        <v>1.8</v>
      </c>
      <c r="J2469" s="53" t="s">
        <v>160</v>
      </c>
      <c r="K2469" s="53">
        <v>1.9</v>
      </c>
      <c r="L2469" s="53" t="s">
        <v>160</v>
      </c>
      <c r="M2469" s="54">
        <v>9.2349537037037036E-2</v>
      </c>
      <c r="N2469" s="53">
        <v>3.2</v>
      </c>
      <c r="O2469" s="53" t="s">
        <v>160</v>
      </c>
      <c r="P2469" s="54">
        <v>9.4965277777777787E-2</v>
      </c>
      <c r="Q2469" s="53">
        <v>1</v>
      </c>
      <c r="R2469" s="53" t="s">
        <v>160</v>
      </c>
      <c r="S2469" s="53">
        <v>0.5</v>
      </c>
      <c r="T2469" s="53">
        <v>73.8</v>
      </c>
      <c r="U2469" s="53">
        <v>0</v>
      </c>
      <c r="V2469" s="53">
        <v>92</v>
      </c>
      <c r="W2469" s="53">
        <v>0</v>
      </c>
      <c r="X2469" s="53">
        <v>0.61599999999999999</v>
      </c>
      <c r="Y2469" s="53">
        <v>17.8</v>
      </c>
      <c r="Z2469" s="11">
        <f t="shared" si="6594"/>
        <v>0</v>
      </c>
      <c r="AA2469" s="11">
        <f t="shared" si="6595"/>
        <v>0</v>
      </c>
      <c r="AB2469" s="53">
        <f t="shared" si="6596"/>
        <v>0.25462610488800275</v>
      </c>
      <c r="AC2469" s="63" t="s">
        <v>204</v>
      </c>
    </row>
    <row r="2470" spans="1:46">
      <c r="A2470" s="11">
        <v>2470</v>
      </c>
      <c r="B2470" s="57">
        <v>44944</v>
      </c>
      <c r="C2470" s="54">
        <v>0.10416666666666667</v>
      </c>
      <c r="D2470" s="53">
        <v>7.9</v>
      </c>
      <c r="E2470" s="53">
        <v>12.7</v>
      </c>
      <c r="F2470" s="53">
        <v>0</v>
      </c>
      <c r="G2470" s="53">
        <v>8.4</v>
      </c>
      <c r="H2470" s="53">
        <v>-1E-3</v>
      </c>
      <c r="I2470" s="53">
        <v>1.3</v>
      </c>
      <c r="J2470" s="53" t="s">
        <v>153</v>
      </c>
      <c r="K2470" s="53">
        <v>1.8</v>
      </c>
      <c r="L2470" s="53" t="s">
        <v>160</v>
      </c>
      <c r="M2470" s="54">
        <v>9.7499999999999989E-2</v>
      </c>
      <c r="N2470" s="53">
        <v>2.5</v>
      </c>
      <c r="O2470" s="53" t="s">
        <v>160</v>
      </c>
      <c r="P2470" s="54">
        <v>9.7395833333333334E-2</v>
      </c>
      <c r="Q2470" s="53">
        <v>1.4</v>
      </c>
      <c r="R2470" s="53" t="s">
        <v>159</v>
      </c>
      <c r="S2470" s="53">
        <v>0.3</v>
      </c>
      <c r="T2470" s="53">
        <v>75.8</v>
      </c>
      <c r="U2470" s="53">
        <v>1</v>
      </c>
      <c r="V2470" s="53">
        <v>89</v>
      </c>
      <c r="W2470" s="53">
        <v>0</v>
      </c>
      <c r="X2470" s="53">
        <v>0.61599999999999999</v>
      </c>
      <c r="Y2470" s="53">
        <v>17.8</v>
      </c>
      <c r="Z2470" s="11">
        <f t="shared" si="6594"/>
        <v>-0.60000000000000009</v>
      </c>
      <c r="AA2470" s="11">
        <f t="shared" si="6595"/>
        <v>0</v>
      </c>
      <c r="AB2470" s="53">
        <f t="shared" si="6596"/>
        <v>0.25462610488800275</v>
      </c>
      <c r="AC2470" s="63" t="s">
        <v>204</v>
      </c>
    </row>
    <row r="2471" spans="1:46">
      <c r="A2471" s="11">
        <v>2471</v>
      </c>
      <c r="B2471" s="57">
        <v>44944</v>
      </c>
      <c r="C2471" s="54">
        <v>0.1111111111111111</v>
      </c>
      <c r="D2471" s="53">
        <v>8.1</v>
      </c>
      <c r="E2471" s="53">
        <v>12.8</v>
      </c>
      <c r="F2471" s="53">
        <v>0</v>
      </c>
      <c r="G2471" s="53">
        <v>8.5</v>
      </c>
      <c r="H2471" s="53">
        <v>0</v>
      </c>
      <c r="I2471" s="53">
        <v>0.9</v>
      </c>
      <c r="J2471" s="53" t="s">
        <v>153</v>
      </c>
      <c r="K2471" s="53">
        <v>1.3</v>
      </c>
      <c r="L2471" s="53" t="s">
        <v>159</v>
      </c>
      <c r="M2471" s="54">
        <v>0.10810185185185185</v>
      </c>
      <c r="N2471" s="53">
        <v>1.9</v>
      </c>
      <c r="O2471" s="53" t="s">
        <v>151</v>
      </c>
      <c r="P2471" s="54">
        <v>0.10619212962962964</v>
      </c>
      <c r="Q2471" s="53">
        <v>0.5</v>
      </c>
      <c r="R2471" s="53" t="s">
        <v>160</v>
      </c>
      <c r="S2471" s="53">
        <v>0.5</v>
      </c>
      <c r="T2471" s="53">
        <v>75.099999999999994</v>
      </c>
      <c r="U2471" s="53">
        <v>0</v>
      </c>
      <c r="V2471" s="53">
        <v>88</v>
      </c>
      <c r="W2471" s="53">
        <v>0</v>
      </c>
      <c r="X2471" s="53">
        <v>0.61499999999999999</v>
      </c>
      <c r="Y2471" s="53">
        <v>17.809999999999999</v>
      </c>
      <c r="Z2471" s="11">
        <f t="shared" si="6594"/>
        <v>0</v>
      </c>
      <c r="AA2471" s="11">
        <f t="shared" si="6595"/>
        <v>0</v>
      </c>
      <c r="AB2471" s="53">
        <f t="shared" si="6596"/>
        <v>0.25404842797754762</v>
      </c>
      <c r="AC2471" s="63" t="s">
        <v>204</v>
      </c>
    </row>
    <row r="2472" spans="1:46">
      <c r="A2472" s="11">
        <v>2472</v>
      </c>
      <c r="B2472" s="57">
        <v>44944</v>
      </c>
      <c r="C2472" s="54">
        <v>0.11805555555555557</v>
      </c>
      <c r="D2472" s="53">
        <v>8.1</v>
      </c>
      <c r="E2472" s="53">
        <v>12.8</v>
      </c>
      <c r="F2472" s="53">
        <v>0</v>
      </c>
      <c r="G2472" s="53">
        <v>8.4</v>
      </c>
      <c r="H2472" s="53">
        <v>0</v>
      </c>
      <c r="I2472" s="53">
        <v>0.7</v>
      </c>
      <c r="J2472" s="53" t="s">
        <v>156</v>
      </c>
      <c r="K2472" s="53">
        <v>0.9</v>
      </c>
      <c r="L2472" s="53" t="s">
        <v>153</v>
      </c>
      <c r="M2472" s="54">
        <v>0.11112268518518519</v>
      </c>
      <c r="N2472" s="53">
        <v>1.9</v>
      </c>
      <c r="O2472" s="53" t="s">
        <v>160</v>
      </c>
      <c r="P2472" s="54">
        <v>0.11796296296296298</v>
      </c>
      <c r="Q2472" s="53">
        <v>1.4</v>
      </c>
      <c r="R2472" s="53" t="s">
        <v>160</v>
      </c>
      <c r="S2472" s="53">
        <v>0.3</v>
      </c>
      <c r="T2472" s="53">
        <v>76.2</v>
      </c>
      <c r="U2472" s="53">
        <v>0</v>
      </c>
      <c r="V2472" s="53">
        <v>91</v>
      </c>
      <c r="W2472" s="53">
        <v>0</v>
      </c>
      <c r="X2472" s="53">
        <v>0.61499999999999999</v>
      </c>
      <c r="Y2472" s="53">
        <v>17.809999999999999</v>
      </c>
      <c r="Z2472" s="11">
        <f t="shared" si="6594"/>
        <v>0</v>
      </c>
      <c r="AA2472" s="11">
        <f t="shared" si="6595"/>
        <v>0</v>
      </c>
      <c r="AB2472" s="53">
        <f t="shared" si="6596"/>
        <v>0.25404842797754762</v>
      </c>
      <c r="AC2472" s="63" t="s">
        <v>204</v>
      </c>
    </row>
    <row r="2473" spans="1:46">
      <c r="A2473" s="11">
        <v>2473</v>
      </c>
      <c r="B2473" s="57">
        <v>44944</v>
      </c>
      <c r="C2473" s="54">
        <v>0.125</v>
      </c>
      <c r="D2473" s="53">
        <v>8.1</v>
      </c>
      <c r="E2473" s="53">
        <v>12.7</v>
      </c>
      <c r="F2473" s="53">
        <v>0</v>
      </c>
      <c r="G2473" s="53">
        <v>8.1999999999999993</v>
      </c>
      <c r="H2473" s="53">
        <v>0</v>
      </c>
      <c r="I2473" s="53">
        <v>1.1000000000000001</v>
      </c>
      <c r="J2473" s="53" t="s">
        <v>156</v>
      </c>
      <c r="K2473" s="53">
        <v>1.1000000000000001</v>
      </c>
      <c r="L2473" s="53" t="s">
        <v>156</v>
      </c>
      <c r="M2473" s="54">
        <v>0.12488425925925926</v>
      </c>
      <c r="N2473" s="53">
        <v>2.2000000000000002</v>
      </c>
      <c r="O2473" s="53" t="s">
        <v>156</v>
      </c>
      <c r="P2473" s="54">
        <v>0.12481481481481482</v>
      </c>
      <c r="Q2473" s="53">
        <v>1.6</v>
      </c>
      <c r="R2473" s="53" t="s">
        <v>156</v>
      </c>
      <c r="S2473" s="53">
        <v>0.4</v>
      </c>
      <c r="T2473" s="53">
        <v>75.7</v>
      </c>
      <c r="U2473" s="53">
        <v>0</v>
      </c>
      <c r="V2473" s="53">
        <v>82</v>
      </c>
      <c r="W2473" s="53">
        <v>0</v>
      </c>
      <c r="X2473" s="53">
        <v>0.61499999999999999</v>
      </c>
      <c r="Y2473" s="53">
        <v>17.82</v>
      </c>
      <c r="Z2473" s="11">
        <f t="shared" si="6594"/>
        <v>0</v>
      </c>
      <c r="AA2473" s="11">
        <f t="shared" si="6595"/>
        <v>0</v>
      </c>
      <c r="AB2473" s="53">
        <f t="shared" si="6596"/>
        <v>0.25404842797754762</v>
      </c>
      <c r="AC2473" s="63" t="s">
        <v>204</v>
      </c>
      <c r="AE2473" s="11">
        <f t="shared" ref="AE2473" si="6677">SUM(F2473:F2478)</f>
        <v>0</v>
      </c>
      <c r="AF2473" s="11">
        <f t="shared" ref="AF2473" si="6678">AVERAGE(AB2473:AB2478)</f>
        <v>0.25385610444870443</v>
      </c>
      <c r="AG2473" s="11">
        <f t="shared" ref="AG2473" si="6679">AVERAGE(G2473:G2478)</f>
        <v>8.5166666666666675</v>
      </c>
      <c r="AH2473" s="11" t="e">
        <f t="shared" ref="AH2473" si="6680">AVERAGE(AC2473:AC2478)</f>
        <v>#DIV/0!</v>
      </c>
      <c r="AI2473" s="11">
        <f t="shared" ref="AI2473" si="6681">AVERAGE(T2473:T2478)</f>
        <v>75.600000000000009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483</v>
      </c>
      <c r="AM2473" s="17">
        <f t="shared" ref="AM2473" si="6685">AVERAGE(W2473:W2478)</f>
        <v>0</v>
      </c>
      <c r="AN2473" s="11">
        <f t="shared" ref="AN2473" si="6686">AVERAGE(I2473:I2478)</f>
        <v>1.5499999999999998</v>
      </c>
      <c r="AO2473" s="11">
        <f t="shared" ref="AO2473" si="6687">MAX(K2473:K2478)</f>
        <v>2.2999999999999998</v>
      </c>
      <c r="AP2473" s="13" t="str">
        <f t="shared" ref="AP2473" ca="1" si="6688">INDIRECT(ADDRESS(MATCH(AO2473,K2473:K2478,0)+A2473-1,12))</f>
        <v>WNW</v>
      </c>
      <c r="AQ2473" s="13">
        <f t="shared" ref="AQ2473" ca="1" si="6689">INDIRECT(ADDRESS(MATCH(AO2473,K2473:K2478,0)+A2473-1,13))</f>
        <v>0.13881944444444444</v>
      </c>
      <c r="AR2473" s="11">
        <f t="shared" ref="AR2473" si="6690">MAX(N2473:N2478)</f>
        <v>4.2</v>
      </c>
      <c r="AS2473" s="13" t="str">
        <f t="shared" ref="AS2473" ca="1" si="6691">INDIRECT(ADDRESS(MATCH(AR2473,N2473:N2478,0)+A2473-1,15))</f>
        <v>W</v>
      </c>
      <c r="AT2473" s="13">
        <f t="shared" ref="AT2473" ca="1" si="6692">INDIRECT(ADDRESS(MATCH(AR2473,N2473:N2478,0)+A2473-1,16))</f>
        <v>0.14027777777777778</v>
      </c>
    </row>
    <row r="2474" spans="1:46">
      <c r="A2474" s="11">
        <v>2474</v>
      </c>
      <c r="B2474" s="57">
        <v>44944</v>
      </c>
      <c r="C2474" s="54">
        <v>0.13194444444444445</v>
      </c>
      <c r="D2474" s="53">
        <v>8.1</v>
      </c>
      <c r="E2474" s="53">
        <v>12.7</v>
      </c>
      <c r="F2474" s="53">
        <v>0</v>
      </c>
      <c r="G2474" s="53">
        <v>8.4</v>
      </c>
      <c r="H2474" s="53">
        <v>0</v>
      </c>
      <c r="I2474" s="53">
        <v>1.4</v>
      </c>
      <c r="J2474" s="53" t="s">
        <v>154</v>
      </c>
      <c r="K2474" s="53">
        <v>1.4</v>
      </c>
      <c r="L2474" s="53" t="s">
        <v>154</v>
      </c>
      <c r="M2474" s="54">
        <v>0.13194444444444445</v>
      </c>
      <c r="N2474" s="53">
        <v>3.1</v>
      </c>
      <c r="O2474" s="53" t="s">
        <v>154</v>
      </c>
      <c r="P2474" s="54">
        <v>0.12834490740740742</v>
      </c>
      <c r="Q2474" s="53">
        <v>2.6</v>
      </c>
      <c r="R2474" s="53" t="s">
        <v>154</v>
      </c>
      <c r="S2474" s="53">
        <v>0.6</v>
      </c>
      <c r="T2474" s="53">
        <v>75.599999999999994</v>
      </c>
      <c r="U2474" s="53">
        <v>0</v>
      </c>
      <c r="V2474" s="53">
        <v>74</v>
      </c>
      <c r="W2474" s="53">
        <v>0</v>
      </c>
      <c r="X2474" s="53">
        <v>0.61499999999999999</v>
      </c>
      <c r="Y2474" s="53">
        <v>17.82</v>
      </c>
      <c r="Z2474" s="11">
        <f t="shared" si="6594"/>
        <v>0</v>
      </c>
      <c r="AA2474" s="11">
        <f t="shared" si="6595"/>
        <v>0</v>
      </c>
      <c r="AB2474" s="53">
        <f t="shared" si="6596"/>
        <v>0.25404842797754762</v>
      </c>
      <c r="AC2474" s="63" t="s">
        <v>204</v>
      </c>
    </row>
    <row r="2475" spans="1:46">
      <c r="A2475" s="11">
        <v>2475</v>
      </c>
      <c r="B2475" s="57">
        <v>44944</v>
      </c>
      <c r="C2475" s="54">
        <v>0.1388888888888889</v>
      </c>
      <c r="D2475" s="53">
        <v>8.1</v>
      </c>
      <c r="E2475" s="53">
        <v>12.7</v>
      </c>
      <c r="F2475" s="53">
        <v>0</v>
      </c>
      <c r="G2475" s="53">
        <v>8.6999999999999993</v>
      </c>
      <c r="H2475" s="53">
        <v>0</v>
      </c>
      <c r="I2475" s="53">
        <v>2.2999999999999998</v>
      </c>
      <c r="J2475" s="53" t="s">
        <v>158</v>
      </c>
      <c r="K2475" s="53">
        <v>2.2999999999999998</v>
      </c>
      <c r="L2475" s="53" t="s">
        <v>158</v>
      </c>
      <c r="M2475" s="54">
        <v>0.13881944444444444</v>
      </c>
      <c r="N2475" s="53">
        <v>4</v>
      </c>
      <c r="O2475" s="53" t="s">
        <v>158</v>
      </c>
      <c r="P2475" s="54">
        <v>0.13337962962962963</v>
      </c>
      <c r="Q2475" s="53">
        <v>2</v>
      </c>
      <c r="R2475" s="53" t="s">
        <v>154</v>
      </c>
      <c r="S2475" s="53">
        <v>0.6</v>
      </c>
      <c r="T2475" s="53">
        <v>74.5</v>
      </c>
      <c r="U2475" s="53">
        <v>0</v>
      </c>
      <c r="V2475" s="53">
        <v>85</v>
      </c>
      <c r="W2475" s="53">
        <v>0</v>
      </c>
      <c r="X2475" s="53">
        <v>0.61499999999999999</v>
      </c>
      <c r="Y2475" s="53">
        <v>17.82</v>
      </c>
      <c r="Z2475" s="11">
        <f t="shared" si="6594"/>
        <v>0</v>
      </c>
      <c r="AA2475" s="11">
        <f t="shared" si="6595"/>
        <v>0</v>
      </c>
      <c r="AB2475" s="53">
        <f t="shared" si="6596"/>
        <v>0.25404842797754762</v>
      </c>
      <c r="AC2475" s="63" t="s">
        <v>204</v>
      </c>
    </row>
    <row r="2476" spans="1:46">
      <c r="A2476" s="11">
        <v>2476</v>
      </c>
      <c r="B2476" s="57">
        <v>44944</v>
      </c>
      <c r="C2476" s="54">
        <v>0.14583333333333334</v>
      </c>
      <c r="D2476" s="53">
        <v>8.1999999999999993</v>
      </c>
      <c r="E2476" s="53">
        <v>12.7</v>
      </c>
      <c r="F2476" s="53">
        <v>0</v>
      </c>
      <c r="G2476" s="53">
        <v>8.8000000000000007</v>
      </c>
      <c r="H2476" s="53">
        <v>0</v>
      </c>
      <c r="I2476" s="53">
        <v>2</v>
      </c>
      <c r="J2476" s="53" t="s">
        <v>154</v>
      </c>
      <c r="K2476" s="53">
        <v>2.2999999999999998</v>
      </c>
      <c r="L2476" s="53" t="s">
        <v>154</v>
      </c>
      <c r="M2476" s="54">
        <v>0.14090277777777779</v>
      </c>
      <c r="N2476" s="53">
        <v>4.2</v>
      </c>
      <c r="O2476" s="53" t="s">
        <v>154</v>
      </c>
      <c r="P2476" s="54">
        <v>0.14027777777777778</v>
      </c>
      <c r="Q2476" s="53">
        <v>1.5</v>
      </c>
      <c r="R2476" s="53" t="s">
        <v>161</v>
      </c>
      <c r="S2476" s="53">
        <v>0.8</v>
      </c>
      <c r="T2476" s="53">
        <v>74.400000000000006</v>
      </c>
      <c r="U2476" s="53">
        <v>0</v>
      </c>
      <c r="V2476" s="53">
        <v>85</v>
      </c>
      <c r="W2476" s="53">
        <v>0</v>
      </c>
      <c r="X2476" s="53">
        <v>0.61499999999999999</v>
      </c>
      <c r="Y2476" s="53">
        <v>17.82</v>
      </c>
      <c r="Z2476" s="11">
        <f t="shared" si="6594"/>
        <v>0</v>
      </c>
      <c r="AA2476" s="11">
        <f t="shared" si="6595"/>
        <v>0</v>
      </c>
      <c r="AB2476" s="53">
        <f t="shared" si="6596"/>
        <v>0.25404842797754762</v>
      </c>
      <c r="AC2476" s="63" t="s">
        <v>204</v>
      </c>
    </row>
    <row r="2477" spans="1:46">
      <c r="A2477" s="11">
        <v>2477</v>
      </c>
      <c r="B2477" s="57">
        <v>44944</v>
      </c>
      <c r="C2477" s="54">
        <v>0.15277777777777776</v>
      </c>
      <c r="D2477" s="53">
        <v>8.3000000000000007</v>
      </c>
      <c r="E2477" s="53">
        <v>12.7</v>
      </c>
      <c r="F2477" s="53">
        <v>0</v>
      </c>
      <c r="G2477" s="53">
        <v>8.5</v>
      </c>
      <c r="H2477" s="53">
        <v>0</v>
      </c>
      <c r="I2477" s="53">
        <v>1.3</v>
      </c>
      <c r="J2477" s="53" t="s">
        <v>161</v>
      </c>
      <c r="K2477" s="53">
        <v>2</v>
      </c>
      <c r="L2477" s="53" t="s">
        <v>154</v>
      </c>
      <c r="M2477" s="54">
        <v>0.14584490740740741</v>
      </c>
      <c r="N2477" s="53">
        <v>2.5</v>
      </c>
      <c r="O2477" s="53" t="s">
        <v>158</v>
      </c>
      <c r="P2477" s="54">
        <v>0.15168981481481481</v>
      </c>
      <c r="Q2477" s="53">
        <v>1.5</v>
      </c>
      <c r="R2477" s="53" t="s">
        <v>154</v>
      </c>
      <c r="S2477" s="53">
        <v>0.4</v>
      </c>
      <c r="T2477" s="53">
        <v>76.2</v>
      </c>
      <c r="U2477" s="53">
        <v>1</v>
      </c>
      <c r="V2477" s="53">
        <v>82</v>
      </c>
      <c r="W2477" s="53">
        <v>0</v>
      </c>
      <c r="X2477" s="53">
        <v>0.61399999999999999</v>
      </c>
      <c r="Y2477" s="53">
        <v>17.82</v>
      </c>
      <c r="Z2477" s="11">
        <f t="shared" si="6594"/>
        <v>0</v>
      </c>
      <c r="AA2477" s="11">
        <f t="shared" si="6595"/>
        <v>0</v>
      </c>
      <c r="AB2477" s="53">
        <f t="shared" si="6596"/>
        <v>0.25347145739101806</v>
      </c>
      <c r="AC2477" s="63" t="s">
        <v>204</v>
      </c>
    </row>
    <row r="2478" spans="1:46">
      <c r="A2478" s="11">
        <v>2478</v>
      </c>
      <c r="B2478" s="57">
        <v>44944</v>
      </c>
      <c r="C2478" s="54">
        <v>0.15972222222222224</v>
      </c>
      <c r="D2478" s="53">
        <v>8.3000000000000007</v>
      </c>
      <c r="E2478" s="53">
        <v>12.7</v>
      </c>
      <c r="F2478" s="53">
        <v>0</v>
      </c>
      <c r="G2478" s="53">
        <v>8.5</v>
      </c>
      <c r="H2478" s="53">
        <v>0</v>
      </c>
      <c r="I2478" s="53">
        <v>1.2</v>
      </c>
      <c r="J2478" s="53" t="s">
        <v>158</v>
      </c>
      <c r="K2478" s="53">
        <v>1.4</v>
      </c>
      <c r="L2478" s="53" t="s">
        <v>154</v>
      </c>
      <c r="M2478" s="54">
        <v>0.15359953703703702</v>
      </c>
      <c r="N2478" s="53">
        <v>2.8</v>
      </c>
      <c r="O2478" s="53" t="s">
        <v>155</v>
      </c>
      <c r="P2478" s="54">
        <v>0.15972222222222224</v>
      </c>
      <c r="Q2478" s="53">
        <v>2.8</v>
      </c>
      <c r="R2478" s="53" t="s">
        <v>155</v>
      </c>
      <c r="S2478" s="53">
        <v>0.5</v>
      </c>
      <c r="T2478" s="53">
        <v>77.2</v>
      </c>
      <c r="U2478" s="53">
        <v>0</v>
      </c>
      <c r="V2478" s="53">
        <v>75</v>
      </c>
      <c r="W2478" s="53">
        <v>0</v>
      </c>
      <c r="X2478" s="53">
        <v>0.61399999999999999</v>
      </c>
      <c r="Y2478" s="53">
        <v>17.82</v>
      </c>
      <c r="Z2478" s="11">
        <f t="shared" si="6594"/>
        <v>0</v>
      </c>
      <c r="AA2478" s="11">
        <f t="shared" si="6595"/>
        <v>0</v>
      </c>
      <c r="AB2478" s="53">
        <f t="shared" si="6596"/>
        <v>0.25347145739101806</v>
      </c>
      <c r="AC2478" s="63" t="s">
        <v>204</v>
      </c>
    </row>
    <row r="2479" spans="1:46">
      <c r="A2479" s="11">
        <v>2479</v>
      </c>
      <c r="B2479" s="57">
        <v>44944</v>
      </c>
      <c r="C2479" s="54">
        <v>0.16666666666666666</v>
      </c>
      <c r="D2479" s="53">
        <v>8.4</v>
      </c>
      <c r="E2479" s="53">
        <v>12.7</v>
      </c>
      <c r="F2479" s="53">
        <v>0</v>
      </c>
      <c r="G2479" s="53">
        <v>8.3000000000000007</v>
      </c>
      <c r="H2479" s="53">
        <v>0</v>
      </c>
      <c r="I2479" s="53">
        <v>1.2</v>
      </c>
      <c r="J2479" s="53" t="s">
        <v>155</v>
      </c>
      <c r="K2479" s="53">
        <v>1.4</v>
      </c>
      <c r="L2479" s="53" t="s">
        <v>158</v>
      </c>
      <c r="M2479" s="54">
        <v>0.16399305555555554</v>
      </c>
      <c r="N2479" s="53">
        <v>3</v>
      </c>
      <c r="O2479" s="53" t="s">
        <v>158</v>
      </c>
      <c r="P2479" s="54">
        <v>0.15975694444444444</v>
      </c>
      <c r="Q2479" s="53">
        <v>0.4</v>
      </c>
      <c r="R2479" s="53" t="s">
        <v>162</v>
      </c>
      <c r="S2479" s="53">
        <v>0.4</v>
      </c>
      <c r="T2479" s="53">
        <v>78.400000000000006</v>
      </c>
      <c r="U2479" s="53">
        <v>0</v>
      </c>
      <c r="V2479" s="53">
        <v>82</v>
      </c>
      <c r="W2479" s="53">
        <v>0</v>
      </c>
      <c r="X2479" s="53">
        <v>0.61399999999999999</v>
      </c>
      <c r="Y2479" s="53">
        <v>17.82</v>
      </c>
      <c r="Z2479" s="11">
        <f t="shared" si="6594"/>
        <v>0</v>
      </c>
      <c r="AA2479" s="11">
        <f t="shared" si="6595"/>
        <v>0</v>
      </c>
      <c r="AB2479" s="53">
        <f t="shared" si="6596"/>
        <v>0.25347145739101806</v>
      </c>
      <c r="AC2479" s="63" t="s">
        <v>204</v>
      </c>
      <c r="AE2479" s="11">
        <f t="shared" ref="AE2479" si="6693">SUM(F2479:F2484)</f>
        <v>0</v>
      </c>
      <c r="AF2479" s="11">
        <f t="shared" ref="AF2479" si="6694">AVERAGE(AB2479:AB2484)</f>
        <v>0.25347145739101812</v>
      </c>
      <c r="AG2479" s="11">
        <f t="shared" ref="AG2479" si="6695">AVERAGE(G2479:G2484)</f>
        <v>8.2999999999999989</v>
      </c>
      <c r="AH2479" s="11" t="e">
        <f t="shared" ref="AH2479" si="6696">AVERAGE(AC2479:AC2484)</f>
        <v>#DIV/0!</v>
      </c>
      <c r="AI2479" s="11">
        <f t="shared" ref="AI2479" si="6697">AVERAGE(T2479:T2484)</f>
        <v>79.466666666666654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506</v>
      </c>
      <c r="AM2479" s="17">
        <f t="shared" ref="AM2479" si="6701">AVERAGE(W2479:W2484)</f>
        <v>0</v>
      </c>
      <c r="AN2479" s="11">
        <f t="shared" ref="AN2479" si="6702">AVERAGE(I2479:I2484)</f>
        <v>0.9</v>
      </c>
      <c r="AO2479" s="11">
        <f t="shared" ref="AO2479" si="6703">MAX(K2479:K2484)</f>
        <v>1.4</v>
      </c>
      <c r="AP2479" s="13" t="str">
        <f t="shared" ref="AP2479" ca="1" si="6704">INDIRECT(ADDRESS(MATCH(AO2479,K2479:K2484,0)+A2479-1,12))</f>
        <v>WNW</v>
      </c>
      <c r="AQ2479" s="13">
        <f t="shared" ref="AQ2479" ca="1" si="6705">INDIRECT(ADDRESS(MATCH(AO2479,K2479:K2484,0)+A2479-1,13))</f>
        <v>0.16399305555555554</v>
      </c>
      <c r="AR2479" s="11">
        <f t="shared" ref="AR2479" si="6706">MAX(N2479:N2484)</f>
        <v>3.2</v>
      </c>
      <c r="AS2479" s="13" t="str">
        <f t="shared" ref="AS2479" ca="1" si="6707">INDIRECT(ADDRESS(MATCH(AR2479,N2479:N2484,0)+A2479-1,15))</f>
        <v>NNW</v>
      </c>
      <c r="AT2479" s="13">
        <f t="shared" ref="AT2479" ca="1" si="6708">INDIRECT(ADDRESS(MATCH(AR2479,N2479:N2484,0)+A2479-1,16))</f>
        <v>0.18474537037037039</v>
      </c>
    </row>
    <row r="2480" spans="1:46">
      <c r="A2480" s="11">
        <v>2480</v>
      </c>
      <c r="B2480" s="57">
        <v>44944</v>
      </c>
      <c r="C2480" s="54">
        <v>0.17361111111111113</v>
      </c>
      <c r="D2480" s="53">
        <v>8.3000000000000007</v>
      </c>
      <c r="E2480" s="53">
        <v>12.7</v>
      </c>
      <c r="F2480" s="53">
        <v>0</v>
      </c>
      <c r="G2480" s="53">
        <v>8.4</v>
      </c>
      <c r="H2480" s="53">
        <v>-1E-3</v>
      </c>
      <c r="I2480" s="53">
        <v>0.8</v>
      </c>
      <c r="J2480" s="53" t="s">
        <v>162</v>
      </c>
      <c r="K2480" s="53">
        <v>1.2</v>
      </c>
      <c r="L2480" s="53" t="s">
        <v>155</v>
      </c>
      <c r="M2480" s="54">
        <v>0.16667824074074075</v>
      </c>
      <c r="N2480" s="53">
        <v>1.4</v>
      </c>
      <c r="O2480" s="53" t="s">
        <v>162</v>
      </c>
      <c r="P2480" s="54">
        <v>0.1703240740740741</v>
      </c>
      <c r="Q2480" s="53">
        <v>0.9</v>
      </c>
      <c r="R2480" s="53" t="s">
        <v>162</v>
      </c>
      <c r="S2480" s="53">
        <v>0.2</v>
      </c>
      <c r="T2480" s="53">
        <v>79.8</v>
      </c>
      <c r="U2480" s="53">
        <v>1</v>
      </c>
      <c r="V2480" s="53">
        <v>91</v>
      </c>
      <c r="W2480" s="53">
        <v>0</v>
      </c>
      <c r="X2480" s="53">
        <v>0.61399999999999999</v>
      </c>
      <c r="Y2480" s="53">
        <v>17.8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0.25347145739101806</v>
      </c>
      <c r="AC2480" s="63" t="s">
        <v>204</v>
      </c>
    </row>
    <row r="2481" spans="1:46">
      <c r="A2481" s="11">
        <v>2481</v>
      </c>
      <c r="B2481" s="57">
        <v>44944</v>
      </c>
      <c r="C2481" s="54">
        <v>0.18055555555555555</v>
      </c>
      <c r="D2481" s="53">
        <v>8.3000000000000007</v>
      </c>
      <c r="E2481" s="53">
        <v>12.7</v>
      </c>
      <c r="F2481" s="53">
        <v>0</v>
      </c>
      <c r="G2481" s="53">
        <v>8.1999999999999993</v>
      </c>
      <c r="H2481" s="53">
        <v>0</v>
      </c>
      <c r="I2481" s="53">
        <v>0.9</v>
      </c>
      <c r="J2481" s="53" t="s">
        <v>162</v>
      </c>
      <c r="K2481" s="53">
        <v>0.9</v>
      </c>
      <c r="L2481" s="53" t="s">
        <v>162</v>
      </c>
      <c r="M2481" s="54">
        <v>0.18011574074074074</v>
      </c>
      <c r="N2481" s="53">
        <v>1.8</v>
      </c>
      <c r="O2481" s="53" t="s">
        <v>149</v>
      </c>
      <c r="P2481" s="54">
        <v>0.17880787037037038</v>
      </c>
      <c r="Q2481" s="53">
        <v>1.3</v>
      </c>
      <c r="R2481" s="53" t="s">
        <v>157</v>
      </c>
      <c r="S2481" s="53">
        <v>0.3</v>
      </c>
      <c r="T2481" s="53">
        <v>81</v>
      </c>
      <c r="U2481" s="53">
        <v>1</v>
      </c>
      <c r="V2481" s="53">
        <v>85</v>
      </c>
      <c r="W2481" s="53">
        <v>0</v>
      </c>
      <c r="X2481" s="53">
        <v>0.61399999999999999</v>
      </c>
      <c r="Y2481" s="53">
        <v>17.82</v>
      </c>
      <c r="Z2481" s="11">
        <f t="shared" si="6594"/>
        <v>0</v>
      </c>
      <c r="AA2481" s="11">
        <f t="shared" si="6595"/>
        <v>0</v>
      </c>
      <c r="AB2481" s="53">
        <f t="shared" si="6596"/>
        <v>0.25347145739101806</v>
      </c>
      <c r="AC2481" s="63" t="s">
        <v>204</v>
      </c>
    </row>
    <row r="2482" spans="1:46">
      <c r="A2482" s="11">
        <v>2482</v>
      </c>
      <c r="B2482" s="57">
        <v>44944</v>
      </c>
      <c r="C2482" s="54">
        <v>0.1875</v>
      </c>
      <c r="D2482" s="53">
        <v>8.3000000000000007</v>
      </c>
      <c r="E2482" s="53">
        <v>12.7</v>
      </c>
      <c r="F2482" s="53">
        <v>0</v>
      </c>
      <c r="G2482" s="53">
        <v>8.3000000000000007</v>
      </c>
      <c r="H2482" s="53">
        <v>0</v>
      </c>
      <c r="I2482" s="53">
        <v>1.4</v>
      </c>
      <c r="J2482" s="53" t="s">
        <v>157</v>
      </c>
      <c r="K2482" s="53">
        <v>1.4</v>
      </c>
      <c r="L2482" s="53" t="s">
        <v>157</v>
      </c>
      <c r="M2482" s="54">
        <v>0.18715277777777775</v>
      </c>
      <c r="N2482" s="53">
        <v>3.2</v>
      </c>
      <c r="O2482" s="53" t="s">
        <v>157</v>
      </c>
      <c r="P2482" s="54">
        <v>0.18474537037037039</v>
      </c>
      <c r="Q2482" s="53">
        <v>0.5</v>
      </c>
      <c r="R2482" s="53" t="s">
        <v>147</v>
      </c>
      <c r="S2482" s="53">
        <v>0.6</v>
      </c>
      <c r="T2482" s="53">
        <v>78.099999999999994</v>
      </c>
      <c r="U2482" s="53">
        <v>0</v>
      </c>
      <c r="V2482" s="53">
        <v>83</v>
      </c>
      <c r="W2482" s="53">
        <v>0</v>
      </c>
      <c r="X2482" s="53">
        <v>0.61399999999999999</v>
      </c>
      <c r="Y2482" s="53">
        <v>17.82</v>
      </c>
      <c r="Z2482" s="11">
        <f t="shared" si="6594"/>
        <v>0</v>
      </c>
      <c r="AA2482" s="11">
        <f t="shared" si="6595"/>
        <v>0</v>
      </c>
      <c r="AB2482" s="53">
        <f t="shared" si="6596"/>
        <v>0.25347145739101806</v>
      </c>
      <c r="AC2482" s="63" t="s">
        <v>204</v>
      </c>
    </row>
    <row r="2483" spans="1:46">
      <c r="A2483" s="11">
        <v>2483</v>
      </c>
      <c r="B2483" s="57">
        <v>44944</v>
      </c>
      <c r="C2483" s="54">
        <v>0.19444444444444445</v>
      </c>
      <c r="D2483" s="53">
        <v>8.3000000000000007</v>
      </c>
      <c r="E2483" s="53">
        <v>12.7</v>
      </c>
      <c r="F2483" s="53">
        <v>0</v>
      </c>
      <c r="G2483" s="53">
        <v>8.4</v>
      </c>
      <c r="H2483" s="53">
        <v>0</v>
      </c>
      <c r="I2483" s="53">
        <v>0.9</v>
      </c>
      <c r="J2483" s="53" t="s">
        <v>152</v>
      </c>
      <c r="K2483" s="53">
        <v>1.4</v>
      </c>
      <c r="L2483" s="53" t="s">
        <v>157</v>
      </c>
      <c r="M2483" s="54">
        <v>0.18751157407407407</v>
      </c>
      <c r="N2483" s="53">
        <v>1.7</v>
      </c>
      <c r="O2483" s="53" t="s">
        <v>152</v>
      </c>
      <c r="P2483" s="54">
        <v>0.19108796296296296</v>
      </c>
      <c r="Q2483" s="53">
        <v>0.6</v>
      </c>
      <c r="R2483" s="53" t="s">
        <v>150</v>
      </c>
      <c r="S2483" s="53">
        <v>0.3</v>
      </c>
      <c r="T2483" s="53">
        <v>78.900000000000006</v>
      </c>
      <c r="U2483" s="53">
        <v>1</v>
      </c>
      <c r="V2483" s="53">
        <v>76</v>
      </c>
      <c r="W2483" s="53">
        <v>0</v>
      </c>
      <c r="X2483" s="53">
        <v>0.61399999999999999</v>
      </c>
      <c r="Y2483" s="53">
        <v>17.82</v>
      </c>
      <c r="Z2483" s="11">
        <f t="shared" si="6594"/>
        <v>0</v>
      </c>
      <c r="AA2483" s="11">
        <f t="shared" si="6595"/>
        <v>0</v>
      </c>
      <c r="AB2483" s="53">
        <f t="shared" si="6596"/>
        <v>0.25347145739101806</v>
      </c>
      <c r="AC2483" s="63" t="s">
        <v>204</v>
      </c>
    </row>
    <row r="2484" spans="1:46">
      <c r="A2484" s="11">
        <v>2484</v>
      </c>
      <c r="B2484" s="57">
        <v>44944</v>
      </c>
      <c r="C2484" s="54">
        <v>0.20138888888888887</v>
      </c>
      <c r="D2484" s="53">
        <v>8.3000000000000007</v>
      </c>
      <c r="E2484" s="53">
        <v>12.7</v>
      </c>
      <c r="F2484" s="53">
        <v>0</v>
      </c>
      <c r="G2484" s="53">
        <v>8.1999999999999993</v>
      </c>
      <c r="H2484" s="53">
        <v>-1E-3</v>
      </c>
      <c r="I2484" s="53">
        <v>0.2</v>
      </c>
      <c r="J2484" s="53" t="s">
        <v>147</v>
      </c>
      <c r="K2484" s="53">
        <v>0.9</v>
      </c>
      <c r="L2484" s="53" t="s">
        <v>152</v>
      </c>
      <c r="M2484" s="54">
        <v>0.19445601851851854</v>
      </c>
      <c r="N2484" s="53">
        <v>0.9</v>
      </c>
      <c r="O2484" s="53" t="s">
        <v>150</v>
      </c>
      <c r="P2484" s="54">
        <v>0.19473379629629628</v>
      </c>
      <c r="Q2484" s="53">
        <v>0</v>
      </c>
      <c r="R2484" s="53" t="s">
        <v>149</v>
      </c>
      <c r="S2484" s="53">
        <v>0.2</v>
      </c>
      <c r="T2484" s="53">
        <v>80.599999999999994</v>
      </c>
      <c r="U2484" s="53">
        <v>0</v>
      </c>
      <c r="V2484" s="53">
        <v>89</v>
      </c>
      <c r="W2484" s="53">
        <v>0</v>
      </c>
      <c r="X2484" s="53">
        <v>0.61399999999999999</v>
      </c>
      <c r="Y2484" s="53">
        <v>17.82</v>
      </c>
      <c r="Z2484" s="11">
        <f t="shared" si="6594"/>
        <v>-0.60000000000000009</v>
      </c>
      <c r="AA2484" s="11">
        <f t="shared" si="6595"/>
        <v>0</v>
      </c>
      <c r="AB2484" s="53">
        <f t="shared" si="6596"/>
        <v>0.25347145739101806</v>
      </c>
      <c r="AC2484" s="63" t="s">
        <v>204</v>
      </c>
    </row>
    <row r="2485" spans="1:46">
      <c r="A2485" s="11">
        <v>2485</v>
      </c>
      <c r="B2485" s="57">
        <v>44944</v>
      </c>
      <c r="C2485" s="54">
        <v>0.20833333333333334</v>
      </c>
      <c r="D2485" s="53">
        <v>8.1999999999999993</v>
      </c>
      <c r="E2485" s="53">
        <v>12.7</v>
      </c>
      <c r="F2485" s="53">
        <v>0</v>
      </c>
      <c r="G2485" s="53">
        <v>8.1999999999999993</v>
      </c>
      <c r="H2485" s="53">
        <v>0</v>
      </c>
      <c r="I2485" s="53">
        <v>0.3</v>
      </c>
      <c r="J2485" s="53" t="s">
        <v>148</v>
      </c>
      <c r="K2485" s="53">
        <v>0.3</v>
      </c>
      <c r="L2485" s="53" t="s">
        <v>148</v>
      </c>
      <c r="M2485" s="54">
        <v>0.20833333333333334</v>
      </c>
      <c r="N2485" s="53">
        <v>1.4</v>
      </c>
      <c r="O2485" s="53" t="s">
        <v>147</v>
      </c>
      <c r="P2485" s="54">
        <v>0.20776620370370369</v>
      </c>
      <c r="Q2485" s="53">
        <v>0.8</v>
      </c>
      <c r="R2485" s="53" t="s">
        <v>152</v>
      </c>
      <c r="S2485" s="53">
        <v>0.3</v>
      </c>
      <c r="T2485" s="53">
        <v>80</v>
      </c>
      <c r="U2485" s="53">
        <v>0</v>
      </c>
      <c r="V2485" s="53">
        <v>83</v>
      </c>
      <c r="W2485" s="53">
        <v>0</v>
      </c>
      <c r="X2485" s="53">
        <v>0.61299999999999999</v>
      </c>
      <c r="Y2485" s="53">
        <v>17.809999999999999</v>
      </c>
      <c r="Z2485" s="11">
        <f t="shared" si="6594"/>
        <v>0</v>
      </c>
      <c r="AA2485" s="11">
        <f t="shared" si="6595"/>
        <v>0</v>
      </c>
      <c r="AB2485" s="53">
        <f t="shared" si="6596"/>
        <v>0.25289519655488857</v>
      </c>
      <c r="AC2485" s="63" t="s">
        <v>204</v>
      </c>
      <c r="AE2485" s="11">
        <f t="shared" ref="AE2485" si="6709">SUM(F2485:F2490)</f>
        <v>0</v>
      </c>
      <c r="AF2485" s="11">
        <f t="shared" ref="AF2485" si="6710">AVERAGE(AB2485:AB2490)</f>
        <v>0.25299124002757684</v>
      </c>
      <c r="AG2485" s="11">
        <f t="shared" ref="AG2485" si="6711">AVERAGE(G2485:G2490)</f>
        <v>8.1333333333333329</v>
      </c>
      <c r="AH2485" s="11" t="e">
        <f t="shared" ref="AH2485" si="6712">AVERAGE(AC2485:AC2490)</f>
        <v>#DIV/0!</v>
      </c>
      <c r="AI2485" s="11">
        <f t="shared" ref="AI2485" si="6713">AVERAGE(T2485:T2490)</f>
        <v>79.583333333333329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514</v>
      </c>
      <c r="AM2485" s="17">
        <f t="shared" ref="AM2485" si="6717">AVERAGE(W2485:W2490)</f>
        <v>0</v>
      </c>
      <c r="AN2485" s="11">
        <f t="shared" ref="AN2485" si="6718">AVERAGE(I2485:I2490)</f>
        <v>0.53333333333333333</v>
      </c>
      <c r="AO2485" s="11">
        <f t="shared" ref="AO2485" si="6719">MAX(K2485:K2490)</f>
        <v>0.7</v>
      </c>
      <c r="AP2485" s="13" t="str">
        <f t="shared" ref="AP2485" ca="1" si="6720">INDIRECT(ADDRESS(MATCH(AO2485,K2485:K2490,0)+A2485-1,12))</f>
        <v>ENE</v>
      </c>
      <c r="AQ2485" s="13">
        <f t="shared" ref="AQ2485" ca="1" si="6721">INDIRECT(ADDRESS(MATCH(AO2485,K2485:K2490,0)+A2485-1,13))</f>
        <v>0.21380787037037038</v>
      </c>
      <c r="AR2485" s="11">
        <f t="shared" ref="AR2485" si="6722">MAX(N2485:N2490)</f>
        <v>2.2999999999999998</v>
      </c>
      <c r="AS2485" s="13" t="str">
        <f t="shared" ref="AS2485" ca="1" si="6723">INDIRECT(ADDRESS(MATCH(AR2485,N2485:N2490,0)+A2485-1,15))</f>
        <v>E</v>
      </c>
      <c r="AT2485" s="13">
        <f t="shared" ref="AT2485" ca="1" si="6724">INDIRECT(ADDRESS(MATCH(AR2485,N2485:N2490,0)+A2485-1,16))</f>
        <v>0.24148148148148149</v>
      </c>
    </row>
    <row r="2486" spans="1:46">
      <c r="A2486" s="11">
        <v>2486</v>
      </c>
      <c r="B2486" s="57">
        <v>44944</v>
      </c>
      <c r="C2486" s="54">
        <v>0.21527777777777779</v>
      </c>
      <c r="D2486" s="53">
        <v>8.1999999999999993</v>
      </c>
      <c r="E2486" s="53">
        <v>12.7</v>
      </c>
      <c r="F2486" s="53">
        <v>0</v>
      </c>
      <c r="G2486" s="53">
        <v>8.1999999999999993</v>
      </c>
      <c r="H2486" s="53">
        <v>0</v>
      </c>
      <c r="I2486" s="53">
        <v>0.6</v>
      </c>
      <c r="J2486" s="53" t="s">
        <v>148</v>
      </c>
      <c r="K2486" s="53">
        <v>0.7</v>
      </c>
      <c r="L2486" s="53" t="s">
        <v>148</v>
      </c>
      <c r="M2486" s="54">
        <v>0.21380787037037038</v>
      </c>
      <c r="N2486" s="53">
        <v>1.2</v>
      </c>
      <c r="O2486" s="53" t="s">
        <v>148</v>
      </c>
      <c r="P2486" s="54">
        <v>0.20856481481481481</v>
      </c>
      <c r="Q2486" s="53">
        <v>0.6</v>
      </c>
      <c r="R2486" s="53" t="s">
        <v>147</v>
      </c>
      <c r="S2486" s="53">
        <v>0.2</v>
      </c>
      <c r="T2486" s="53">
        <v>79.2</v>
      </c>
      <c r="U2486" s="53">
        <v>0</v>
      </c>
      <c r="V2486" s="53">
        <v>79</v>
      </c>
      <c r="W2486" s="53">
        <v>0</v>
      </c>
      <c r="X2486" s="53">
        <v>0.61399999999999999</v>
      </c>
      <c r="Y2486" s="53">
        <v>17.809999999999999</v>
      </c>
      <c r="Z2486" s="11">
        <f t="shared" si="6594"/>
        <v>0</v>
      </c>
      <c r="AA2486" s="11">
        <f t="shared" si="6595"/>
        <v>0</v>
      </c>
      <c r="AB2486" s="53">
        <f t="shared" si="6596"/>
        <v>0.25347145739101806</v>
      </c>
      <c r="AC2486" s="63" t="s">
        <v>204</v>
      </c>
    </row>
    <row r="2487" spans="1:46">
      <c r="A2487" s="11">
        <v>2487</v>
      </c>
      <c r="B2487" s="57">
        <v>44944</v>
      </c>
      <c r="C2487" s="54">
        <v>0.22222222222222221</v>
      </c>
      <c r="D2487" s="53">
        <v>8.1999999999999993</v>
      </c>
      <c r="E2487" s="53">
        <v>12.7</v>
      </c>
      <c r="F2487" s="53">
        <v>0</v>
      </c>
      <c r="G2487" s="53">
        <v>8.1999999999999993</v>
      </c>
      <c r="H2487" s="53">
        <v>0</v>
      </c>
      <c r="I2487" s="53">
        <v>0.5</v>
      </c>
      <c r="J2487" s="53" t="s">
        <v>147</v>
      </c>
      <c r="K2487" s="53">
        <v>0.6</v>
      </c>
      <c r="L2487" s="53" t="s">
        <v>148</v>
      </c>
      <c r="M2487" s="54">
        <v>0.21531250000000002</v>
      </c>
      <c r="N2487" s="53">
        <v>1.1000000000000001</v>
      </c>
      <c r="O2487" s="53" t="s">
        <v>148</v>
      </c>
      <c r="P2487" s="54">
        <v>0.22159722222222222</v>
      </c>
      <c r="Q2487" s="53">
        <v>0.6</v>
      </c>
      <c r="R2487" s="53" t="s">
        <v>148</v>
      </c>
      <c r="S2487" s="53">
        <v>0.2</v>
      </c>
      <c r="T2487" s="53">
        <v>78.900000000000006</v>
      </c>
      <c r="U2487" s="53">
        <v>1</v>
      </c>
      <c r="V2487" s="53">
        <v>90</v>
      </c>
      <c r="W2487" s="53">
        <v>0</v>
      </c>
      <c r="X2487" s="53">
        <v>0.61299999999999999</v>
      </c>
      <c r="Y2487" s="53">
        <v>17.829999999999998</v>
      </c>
      <c r="Z2487" s="11">
        <f t="shared" si="6594"/>
        <v>0</v>
      </c>
      <c r="AA2487" s="11">
        <f t="shared" si="6595"/>
        <v>0</v>
      </c>
      <c r="AB2487" s="53">
        <f t="shared" si="6596"/>
        <v>0.25289519655488857</v>
      </c>
      <c r="AC2487" s="63" t="s">
        <v>204</v>
      </c>
    </row>
    <row r="2488" spans="1:46">
      <c r="A2488" s="11">
        <v>2488</v>
      </c>
      <c r="B2488" s="57">
        <v>44944</v>
      </c>
      <c r="C2488" s="54">
        <v>0.22916666666666666</v>
      </c>
      <c r="D2488" s="53">
        <v>8.1999999999999993</v>
      </c>
      <c r="E2488" s="53">
        <v>12.7</v>
      </c>
      <c r="F2488" s="53">
        <v>0</v>
      </c>
      <c r="G2488" s="53">
        <v>8.1999999999999993</v>
      </c>
      <c r="H2488" s="53">
        <v>0</v>
      </c>
      <c r="I2488" s="53">
        <v>0.6</v>
      </c>
      <c r="J2488" s="53" t="s">
        <v>148</v>
      </c>
      <c r="K2488" s="53">
        <v>0.6</v>
      </c>
      <c r="L2488" s="53" t="s">
        <v>147</v>
      </c>
      <c r="M2488" s="54">
        <v>0.2252314814814815</v>
      </c>
      <c r="N2488" s="53">
        <v>1.2</v>
      </c>
      <c r="O2488" s="53" t="s">
        <v>149</v>
      </c>
      <c r="P2488" s="54">
        <v>0.22350694444444444</v>
      </c>
      <c r="Q2488" s="53">
        <v>0.8</v>
      </c>
      <c r="R2488" s="53" t="s">
        <v>147</v>
      </c>
      <c r="S2488" s="53">
        <v>0.3</v>
      </c>
      <c r="T2488" s="53">
        <v>78.8</v>
      </c>
      <c r="U2488" s="53">
        <v>0</v>
      </c>
      <c r="V2488" s="53">
        <v>89</v>
      </c>
      <c r="W2488" s="53">
        <v>0</v>
      </c>
      <c r="X2488" s="53">
        <v>0.61299999999999999</v>
      </c>
      <c r="Y2488" s="53">
        <v>17.82</v>
      </c>
      <c r="Z2488" s="11">
        <f t="shared" si="6594"/>
        <v>0</v>
      </c>
      <c r="AA2488" s="11">
        <f t="shared" si="6595"/>
        <v>0</v>
      </c>
      <c r="AB2488" s="53">
        <f t="shared" si="6596"/>
        <v>0.25289519655488857</v>
      </c>
      <c r="AC2488" s="63" t="s">
        <v>204</v>
      </c>
    </row>
    <row r="2489" spans="1:46">
      <c r="A2489" s="11">
        <v>2489</v>
      </c>
      <c r="B2489" s="57">
        <v>44944</v>
      </c>
      <c r="C2489" s="54">
        <v>0.23611111111111113</v>
      </c>
      <c r="D2489" s="53">
        <v>8.1999999999999993</v>
      </c>
      <c r="E2489" s="53">
        <v>12.6</v>
      </c>
      <c r="F2489" s="53">
        <v>0</v>
      </c>
      <c r="G2489" s="53">
        <v>8</v>
      </c>
      <c r="H2489" s="53">
        <v>0</v>
      </c>
      <c r="I2489" s="53">
        <v>0.5</v>
      </c>
      <c r="J2489" s="53" t="s">
        <v>148</v>
      </c>
      <c r="K2489" s="53">
        <v>0.6</v>
      </c>
      <c r="L2489" s="53" t="s">
        <v>148</v>
      </c>
      <c r="M2489" s="54">
        <v>0.22988425925925926</v>
      </c>
      <c r="N2489" s="53">
        <v>1.2</v>
      </c>
      <c r="O2489" s="53" t="s">
        <v>147</v>
      </c>
      <c r="P2489" s="54">
        <v>0.22958333333333333</v>
      </c>
      <c r="Q2489" s="53">
        <v>0.3</v>
      </c>
      <c r="R2489" s="53" t="s">
        <v>148</v>
      </c>
      <c r="S2489" s="53">
        <v>0.2</v>
      </c>
      <c r="T2489" s="53">
        <v>80.8</v>
      </c>
      <c r="U2489" s="53">
        <v>0</v>
      </c>
      <c r="V2489" s="53">
        <v>86</v>
      </c>
      <c r="W2489" s="53">
        <v>0</v>
      </c>
      <c r="X2489" s="53">
        <v>0.61299999999999999</v>
      </c>
      <c r="Y2489" s="53">
        <v>17.809999999999999</v>
      </c>
      <c r="Z2489" s="11">
        <f t="shared" si="6594"/>
        <v>0</v>
      </c>
      <c r="AA2489" s="11">
        <f t="shared" si="6595"/>
        <v>0</v>
      </c>
      <c r="AB2489" s="53">
        <f t="shared" si="6596"/>
        <v>0.25289519655488857</v>
      </c>
      <c r="AC2489" s="63" t="s">
        <v>204</v>
      </c>
    </row>
    <row r="2490" spans="1:46">
      <c r="A2490" s="11">
        <v>2490</v>
      </c>
      <c r="B2490" s="57">
        <v>44944</v>
      </c>
      <c r="C2490" s="54">
        <v>0.24305555555555555</v>
      </c>
      <c r="D2490" s="53">
        <v>8.1</v>
      </c>
      <c r="E2490" s="53">
        <v>12.7</v>
      </c>
      <c r="F2490" s="53">
        <v>0</v>
      </c>
      <c r="G2490" s="53">
        <v>8</v>
      </c>
      <c r="H2490" s="53">
        <v>0</v>
      </c>
      <c r="I2490" s="53">
        <v>0.7</v>
      </c>
      <c r="J2490" s="53" t="s">
        <v>148</v>
      </c>
      <c r="K2490" s="53">
        <v>0.7</v>
      </c>
      <c r="L2490" s="53" t="s">
        <v>148</v>
      </c>
      <c r="M2490" s="54">
        <v>0.24305555555555555</v>
      </c>
      <c r="N2490" s="53">
        <v>2.2999999999999998</v>
      </c>
      <c r="O2490" s="53" t="s">
        <v>152</v>
      </c>
      <c r="P2490" s="54">
        <v>0.24148148148148149</v>
      </c>
      <c r="Q2490" s="53">
        <v>1.7</v>
      </c>
      <c r="R2490" s="53" t="s">
        <v>152</v>
      </c>
      <c r="S2490" s="53">
        <v>0.5</v>
      </c>
      <c r="T2490" s="53">
        <v>79.8</v>
      </c>
      <c r="U2490" s="53">
        <v>0</v>
      </c>
      <c r="V2490" s="53">
        <v>87</v>
      </c>
      <c r="W2490" s="53">
        <v>0</v>
      </c>
      <c r="X2490" s="53">
        <v>0.61299999999999999</v>
      </c>
      <c r="Y2490" s="53">
        <v>17.8</v>
      </c>
      <c r="Z2490" s="11">
        <f t="shared" si="6594"/>
        <v>0</v>
      </c>
      <c r="AA2490" s="11">
        <f t="shared" si="6595"/>
        <v>0</v>
      </c>
      <c r="AB2490" s="53">
        <f t="shared" si="6596"/>
        <v>0.25289519655488857</v>
      </c>
      <c r="AC2490" s="63" t="s">
        <v>204</v>
      </c>
    </row>
    <row r="2491" spans="1:46">
      <c r="A2491" s="11">
        <v>2491</v>
      </c>
      <c r="B2491" s="57">
        <v>44944</v>
      </c>
      <c r="C2491" s="54">
        <v>0.25</v>
      </c>
      <c r="D2491" s="53">
        <v>8.1</v>
      </c>
      <c r="E2491" s="53">
        <v>12.6</v>
      </c>
      <c r="F2491" s="53">
        <v>0</v>
      </c>
      <c r="G2491" s="53">
        <v>8.1999999999999993</v>
      </c>
      <c r="H2491" s="53">
        <v>0</v>
      </c>
      <c r="I2491" s="53">
        <v>1.3</v>
      </c>
      <c r="J2491" s="53" t="s">
        <v>148</v>
      </c>
      <c r="K2491" s="53">
        <v>1.4</v>
      </c>
      <c r="L2491" s="53" t="s">
        <v>148</v>
      </c>
      <c r="M2491" s="54">
        <v>0.24777777777777776</v>
      </c>
      <c r="N2491" s="53">
        <v>2.5</v>
      </c>
      <c r="O2491" s="53" t="s">
        <v>147</v>
      </c>
      <c r="P2491" s="54">
        <v>0.24665509259259258</v>
      </c>
      <c r="Q2491" s="53">
        <v>1.6</v>
      </c>
      <c r="R2491" s="53" t="s">
        <v>147</v>
      </c>
      <c r="S2491" s="53">
        <v>0.3</v>
      </c>
      <c r="T2491" s="53">
        <v>76.2</v>
      </c>
      <c r="U2491" s="53">
        <v>1</v>
      </c>
      <c r="V2491" s="53">
        <v>77</v>
      </c>
      <c r="W2491" s="53">
        <v>0</v>
      </c>
      <c r="X2491" s="53">
        <v>0.61299999999999999</v>
      </c>
      <c r="Y2491" s="53">
        <v>17.809999999999999</v>
      </c>
      <c r="Z2491" s="11">
        <f t="shared" si="6594"/>
        <v>0</v>
      </c>
      <c r="AA2491" s="11">
        <f t="shared" si="6595"/>
        <v>0</v>
      </c>
      <c r="AB2491" s="53">
        <f t="shared" si="6596"/>
        <v>0.25289519655488857</v>
      </c>
      <c r="AC2491" s="63" t="s">
        <v>204</v>
      </c>
      <c r="AE2491" s="11">
        <f t="shared" ref="AE2491" si="6725">SUM(F2491:F2496)</f>
        <v>0</v>
      </c>
      <c r="AF2491" s="11">
        <f t="shared" ref="AF2491" si="6726">AVERAGE(AB2491:AB2496)</f>
        <v>0.2526074227263671</v>
      </c>
      <c r="AG2491" s="11">
        <f t="shared" ref="AG2491" si="6727">AVERAGE(G2491:G2496)</f>
        <v>7.6499999999999995</v>
      </c>
      <c r="AH2491" s="11" t="e">
        <f t="shared" ref="AH2491" si="6728">AVERAGE(AC2491:AC2496)</f>
        <v>#DIV/0!</v>
      </c>
      <c r="AI2491" s="11">
        <f t="shared" ref="AI2491" si="6729">AVERAGE(T2491:T2496)</f>
        <v>77.966666666666683</v>
      </c>
      <c r="AJ2491" s="11">
        <f t="shared" ref="AJ2491" si="6730">SUMIF(H2491:H2496,"&gt;0",H2491:H2496)</f>
        <v>0</v>
      </c>
      <c r="AK2491" s="17">
        <f t="shared" ref="AK2491" si="6731">SUM(AA2491:AA2496)/60</f>
        <v>0</v>
      </c>
      <c r="AL2491" s="17">
        <f t="shared" ref="AL2491" si="6732">SUM(V2491:V2496)</f>
        <v>882</v>
      </c>
      <c r="AM2491" s="17">
        <f t="shared" ref="AM2491" si="6733">AVERAGE(W2491:W2496)</f>
        <v>0.16666666666666666</v>
      </c>
      <c r="AN2491" s="11">
        <f t="shared" ref="AN2491" si="6734">AVERAGE(I2491:I2496)</f>
        <v>1.1833333333333333</v>
      </c>
      <c r="AO2491" s="11">
        <f t="shared" ref="AO2491" si="6735">MAX(K2491:K2496)</f>
        <v>1.4</v>
      </c>
      <c r="AP2491" s="13" t="str">
        <f t="shared" ref="AP2491" ca="1" si="6736">INDIRECT(ADDRESS(MATCH(AO2491,K2491:K2496,0)+A2491-1,12))</f>
        <v>ENE</v>
      </c>
      <c r="AQ2491" s="13">
        <f t="shared" ref="AQ2491" ca="1" si="6737">INDIRECT(ADDRESS(MATCH(AO2491,K2491:K2496,0)+A2491-1,13))</f>
        <v>0.24777777777777776</v>
      </c>
      <c r="AR2491" s="11">
        <f t="shared" ref="AR2491" si="6738">MAX(N2491:N2496)</f>
        <v>2.7</v>
      </c>
      <c r="AS2491" s="13" t="str">
        <f t="shared" ref="AS2491" ca="1" si="6739">INDIRECT(ADDRESS(MATCH(AR2491,N2491:N2496,0)+A2491-1,15))</f>
        <v>ENE</v>
      </c>
      <c r="AT2491" s="13">
        <f t="shared" ref="AT2491" ca="1" si="6740">INDIRECT(ADDRESS(MATCH(AR2491,N2491:N2496,0)+A2491-1,16))</f>
        <v>0.28355324074074073</v>
      </c>
    </row>
    <row r="2492" spans="1:46">
      <c r="A2492" s="11">
        <v>2492</v>
      </c>
      <c r="B2492" s="57">
        <v>44944</v>
      </c>
      <c r="C2492" s="54">
        <v>0.25694444444444448</v>
      </c>
      <c r="D2492" s="53">
        <v>8.1</v>
      </c>
      <c r="E2492" s="53">
        <v>12.6</v>
      </c>
      <c r="F2492" s="53">
        <v>0</v>
      </c>
      <c r="G2492" s="53">
        <v>8.1</v>
      </c>
      <c r="H2492" s="53">
        <v>0</v>
      </c>
      <c r="I2492" s="53">
        <v>1.3</v>
      </c>
      <c r="J2492" s="53" t="s">
        <v>148</v>
      </c>
      <c r="K2492" s="53">
        <v>1.4</v>
      </c>
      <c r="L2492" s="53" t="s">
        <v>148</v>
      </c>
      <c r="M2492" s="54">
        <v>0.25600694444444444</v>
      </c>
      <c r="N2492" s="53">
        <v>2.2999999999999998</v>
      </c>
      <c r="O2492" s="53" t="s">
        <v>152</v>
      </c>
      <c r="P2492" s="54">
        <v>0.2534837962962963</v>
      </c>
      <c r="Q2492" s="53">
        <v>1.4</v>
      </c>
      <c r="R2492" s="53" t="s">
        <v>148</v>
      </c>
      <c r="S2492" s="53">
        <v>0.3</v>
      </c>
      <c r="T2492" s="53">
        <v>74.400000000000006</v>
      </c>
      <c r="U2492" s="53">
        <v>0</v>
      </c>
      <c r="V2492" s="53">
        <v>82</v>
      </c>
      <c r="W2492" s="53">
        <v>0</v>
      </c>
      <c r="X2492" s="53">
        <v>0.61299999999999999</v>
      </c>
      <c r="Y2492" s="53">
        <v>17.82</v>
      </c>
      <c r="Z2492" s="11">
        <f t="shared" si="6594"/>
        <v>0</v>
      </c>
      <c r="AA2492" s="11">
        <f t="shared" si="6595"/>
        <v>0</v>
      </c>
      <c r="AB2492" s="53">
        <f t="shared" si="6596"/>
        <v>0.25289519655488857</v>
      </c>
      <c r="AC2492" s="63" t="s">
        <v>204</v>
      </c>
    </row>
    <row r="2493" spans="1:46">
      <c r="A2493" s="11">
        <v>2493</v>
      </c>
      <c r="B2493" s="57">
        <v>44944</v>
      </c>
      <c r="C2493" s="54">
        <v>0.2638888888888889</v>
      </c>
      <c r="D2493" s="53">
        <v>8</v>
      </c>
      <c r="E2493" s="53">
        <v>12.6</v>
      </c>
      <c r="F2493" s="53">
        <v>0</v>
      </c>
      <c r="G2493" s="53">
        <v>8</v>
      </c>
      <c r="H2493" s="53">
        <v>-1E-3</v>
      </c>
      <c r="I2493" s="53">
        <v>1.3</v>
      </c>
      <c r="J2493" s="53" t="s">
        <v>148</v>
      </c>
      <c r="K2493" s="53">
        <v>1.3</v>
      </c>
      <c r="L2493" s="53" t="s">
        <v>148</v>
      </c>
      <c r="M2493" s="54">
        <v>0.25895833333333335</v>
      </c>
      <c r="N2493" s="53">
        <v>2.6</v>
      </c>
      <c r="O2493" s="53" t="s">
        <v>148</v>
      </c>
      <c r="P2493" s="54">
        <v>0.26300925925925928</v>
      </c>
      <c r="Q2493" s="53">
        <v>0.9</v>
      </c>
      <c r="R2493" s="53" t="s">
        <v>147</v>
      </c>
      <c r="S2493" s="53">
        <v>0.4</v>
      </c>
      <c r="T2493" s="53">
        <v>75.099999999999994</v>
      </c>
      <c r="U2493" s="53">
        <v>1</v>
      </c>
      <c r="V2493" s="53">
        <v>89</v>
      </c>
      <c r="W2493" s="53">
        <v>0</v>
      </c>
      <c r="X2493" s="53">
        <v>0.61299999999999999</v>
      </c>
      <c r="Y2493" s="53">
        <v>17.8</v>
      </c>
      <c r="Z2493" s="11">
        <f t="shared" si="6594"/>
        <v>-0.60000000000000009</v>
      </c>
      <c r="AA2493" s="11">
        <f t="shared" si="6595"/>
        <v>0</v>
      </c>
      <c r="AB2493" s="53">
        <f t="shared" si="6596"/>
        <v>0.25289519655488857</v>
      </c>
      <c r="AC2493" s="63" t="s">
        <v>204</v>
      </c>
    </row>
    <row r="2494" spans="1:46">
      <c r="A2494" s="11">
        <v>2494</v>
      </c>
      <c r="B2494" s="57">
        <v>44944</v>
      </c>
      <c r="C2494" s="54">
        <v>0.27083333333333331</v>
      </c>
      <c r="D2494" s="53">
        <v>8</v>
      </c>
      <c r="E2494" s="53">
        <v>12.6</v>
      </c>
      <c r="F2494" s="53">
        <v>0</v>
      </c>
      <c r="G2494" s="53">
        <v>7.5</v>
      </c>
      <c r="H2494" s="53">
        <v>-1E-3</v>
      </c>
      <c r="I2494" s="53">
        <v>1.1000000000000001</v>
      </c>
      <c r="J2494" s="53" t="s">
        <v>148</v>
      </c>
      <c r="K2494" s="53">
        <v>1.2</v>
      </c>
      <c r="L2494" s="53" t="s">
        <v>148</v>
      </c>
      <c r="M2494" s="54">
        <v>0.26390046296296293</v>
      </c>
      <c r="N2494" s="53">
        <v>2.6</v>
      </c>
      <c r="O2494" s="53" t="s">
        <v>147</v>
      </c>
      <c r="P2494" s="54">
        <v>0.26550925925925922</v>
      </c>
      <c r="Q2494" s="53">
        <v>1</v>
      </c>
      <c r="R2494" s="53" t="s">
        <v>148</v>
      </c>
      <c r="S2494" s="53">
        <v>0.4</v>
      </c>
      <c r="T2494" s="53">
        <v>77.5</v>
      </c>
      <c r="U2494" s="53">
        <v>1</v>
      </c>
      <c r="V2494" s="53">
        <v>89</v>
      </c>
      <c r="W2494" s="53">
        <v>0</v>
      </c>
      <c r="X2494" s="53">
        <v>0.61199999999999999</v>
      </c>
      <c r="Y2494" s="53">
        <v>17.809999999999999</v>
      </c>
      <c r="Z2494" s="11">
        <f t="shared" si="6594"/>
        <v>-0.60000000000000009</v>
      </c>
      <c r="AA2494" s="11">
        <f t="shared" si="6595"/>
        <v>0</v>
      </c>
      <c r="AB2494" s="53">
        <f t="shared" si="6596"/>
        <v>0.25231964889784575</v>
      </c>
      <c r="AC2494" s="63" t="s">
        <v>204</v>
      </c>
    </row>
    <row r="2495" spans="1:46">
      <c r="A2495" s="11">
        <v>2495</v>
      </c>
      <c r="B2495" s="57">
        <v>44944</v>
      </c>
      <c r="C2495" s="54">
        <v>0.27777777777777779</v>
      </c>
      <c r="D2495" s="53">
        <v>7.8</v>
      </c>
      <c r="E2495" s="53">
        <v>12.7</v>
      </c>
      <c r="F2495" s="53">
        <v>0</v>
      </c>
      <c r="G2495" s="53">
        <v>7.1</v>
      </c>
      <c r="H2495" s="53">
        <v>-2E-3</v>
      </c>
      <c r="I2495" s="53">
        <v>0.8</v>
      </c>
      <c r="J2495" s="53" t="s">
        <v>147</v>
      </c>
      <c r="K2495" s="53">
        <v>1.1000000000000001</v>
      </c>
      <c r="L2495" s="53" t="s">
        <v>148</v>
      </c>
      <c r="M2495" s="54">
        <v>0.2708564814814815</v>
      </c>
      <c r="N2495" s="53">
        <v>1.5</v>
      </c>
      <c r="O2495" s="53" t="s">
        <v>147</v>
      </c>
      <c r="P2495" s="54">
        <v>0.27107638888888891</v>
      </c>
      <c r="Q2495" s="53">
        <v>1</v>
      </c>
      <c r="R2495" s="53" t="s">
        <v>152</v>
      </c>
      <c r="S2495" s="53">
        <v>0.2</v>
      </c>
      <c r="T2495" s="53">
        <v>82.1</v>
      </c>
      <c r="U2495" s="53">
        <v>0</v>
      </c>
      <c r="V2495" s="53">
        <v>97</v>
      </c>
      <c r="W2495" s="53">
        <v>0</v>
      </c>
      <c r="X2495" s="53">
        <v>0.61199999999999999</v>
      </c>
      <c r="Y2495" s="53">
        <v>17.809999999999999</v>
      </c>
      <c r="Z2495" s="11">
        <f t="shared" si="6594"/>
        <v>-1.2000000000000002</v>
      </c>
      <c r="AA2495" s="11">
        <f t="shared" si="6595"/>
        <v>0</v>
      </c>
      <c r="AB2495" s="53">
        <f t="shared" si="6596"/>
        <v>0.25231964889784575</v>
      </c>
      <c r="AC2495" s="63" t="s">
        <v>204</v>
      </c>
    </row>
    <row r="2496" spans="1:46">
      <c r="A2496" s="11">
        <v>2496</v>
      </c>
      <c r="B2496" s="57">
        <v>44944</v>
      </c>
      <c r="C2496" s="54">
        <v>0.28472222222222221</v>
      </c>
      <c r="D2496" s="53">
        <v>7.5</v>
      </c>
      <c r="E2496" s="53">
        <v>12.6</v>
      </c>
      <c r="F2496" s="53">
        <v>0</v>
      </c>
      <c r="G2496" s="53">
        <v>7</v>
      </c>
      <c r="H2496" s="53">
        <v>-1E-3</v>
      </c>
      <c r="I2496" s="53">
        <v>1.3</v>
      </c>
      <c r="J2496" s="53" t="s">
        <v>148</v>
      </c>
      <c r="K2496" s="53">
        <v>1.3</v>
      </c>
      <c r="L2496" s="53" t="s">
        <v>148</v>
      </c>
      <c r="M2496" s="54">
        <v>0.28472222222222221</v>
      </c>
      <c r="N2496" s="53">
        <v>2.7</v>
      </c>
      <c r="O2496" s="53" t="s">
        <v>148</v>
      </c>
      <c r="P2496" s="54">
        <v>0.28355324074074073</v>
      </c>
      <c r="Q2496" s="53">
        <v>1.9</v>
      </c>
      <c r="R2496" s="53" t="s">
        <v>148</v>
      </c>
      <c r="S2496" s="53">
        <v>0.5</v>
      </c>
      <c r="T2496" s="53">
        <v>82.5</v>
      </c>
      <c r="U2496" s="53">
        <v>2</v>
      </c>
      <c r="V2496" s="53">
        <v>448</v>
      </c>
      <c r="W2496" s="53">
        <v>1</v>
      </c>
      <c r="X2496" s="53">
        <v>0.61199999999999999</v>
      </c>
      <c r="Y2496" s="53">
        <v>17.77</v>
      </c>
      <c r="Z2496" s="11">
        <f t="shared" si="6594"/>
        <v>-0.60000000000000009</v>
      </c>
      <c r="AA2496" s="11">
        <f t="shared" si="6595"/>
        <v>0</v>
      </c>
      <c r="AB2496" s="53">
        <f t="shared" si="6596"/>
        <v>0.25231964889784575</v>
      </c>
      <c r="AC2496" s="63" t="s">
        <v>204</v>
      </c>
    </row>
    <row r="2497" spans="1:46">
      <c r="A2497" s="11">
        <v>2497</v>
      </c>
      <c r="B2497" s="57">
        <v>44944</v>
      </c>
      <c r="C2497" s="54">
        <v>0.29166666666666669</v>
      </c>
      <c r="D2497" s="53">
        <v>7.2</v>
      </c>
      <c r="E2497" s="53">
        <v>12.6</v>
      </c>
      <c r="F2497" s="53">
        <v>0</v>
      </c>
      <c r="G2497" s="53">
        <v>7</v>
      </c>
      <c r="H2497" s="53">
        <v>1E-3</v>
      </c>
      <c r="I2497" s="53">
        <v>1.5</v>
      </c>
      <c r="J2497" s="53" t="s">
        <v>148</v>
      </c>
      <c r="K2497" s="53">
        <v>1.5</v>
      </c>
      <c r="L2497" s="53" t="s">
        <v>148</v>
      </c>
      <c r="M2497" s="54">
        <v>0.29153935185185187</v>
      </c>
      <c r="N2497" s="53">
        <v>2.8</v>
      </c>
      <c r="O2497" s="53" t="s">
        <v>152</v>
      </c>
      <c r="P2497" s="54">
        <v>0.29085648148148152</v>
      </c>
      <c r="Q2497" s="53">
        <v>1.7</v>
      </c>
      <c r="R2497" s="53" t="s">
        <v>148</v>
      </c>
      <c r="S2497" s="53">
        <v>0.5</v>
      </c>
      <c r="T2497" s="53">
        <v>81.099999999999994</v>
      </c>
      <c r="U2497" s="53">
        <v>6</v>
      </c>
      <c r="V2497" s="53">
        <v>2215</v>
      </c>
      <c r="W2497" s="53">
        <v>4</v>
      </c>
      <c r="X2497" s="53">
        <v>0.61199999999999999</v>
      </c>
      <c r="Y2497" s="53">
        <v>17.8</v>
      </c>
      <c r="Z2497" s="11">
        <f t="shared" si="6594"/>
        <v>0.60000000000000009</v>
      </c>
      <c r="AA2497" s="11">
        <f t="shared" si="6595"/>
        <v>0</v>
      </c>
      <c r="AB2497" s="53">
        <f t="shared" si="6596"/>
        <v>0.25231964889784575</v>
      </c>
      <c r="AC2497" s="63" t="s">
        <v>204</v>
      </c>
      <c r="AE2497" s="11">
        <f t="shared" ref="AE2497" si="6741">SUM(F2497:F2502)</f>
        <v>0</v>
      </c>
      <c r="AF2497" s="11">
        <f t="shared" ref="AF2497" si="6742">AVERAGE(AB2497:AB2502)</f>
        <v>0.25212803854851445</v>
      </c>
      <c r="AG2497" s="11">
        <f t="shared" ref="AG2497" si="6743">AVERAGE(G2497:G2502)</f>
        <v>7.1499999999999995</v>
      </c>
      <c r="AH2497" s="11" t="e">
        <f t="shared" ref="AH2497" si="6744">AVERAGE(AC2497:AC2502)</f>
        <v>#DIV/0!</v>
      </c>
      <c r="AI2497" s="11">
        <f t="shared" ref="AI2497" si="6745">AVERAGE(T2497:T2502)</f>
        <v>80.166666666666671</v>
      </c>
      <c r="AJ2497" s="11">
        <f t="shared" ref="AJ2497" si="6746">SUMIF(H2497:H2502,"&gt;0",H2497:H2502)</f>
        <v>0.06</v>
      </c>
      <c r="AK2497" s="17">
        <f t="shared" ref="AK2497" si="6747">SUM(AA2497:AA2502)/60</f>
        <v>0</v>
      </c>
      <c r="AL2497" s="17">
        <f t="shared" ref="AL2497" si="6748">SUM(V2497:V2502)</f>
        <v>122182</v>
      </c>
      <c r="AM2497" s="17">
        <f t="shared" ref="AM2497" si="6749">AVERAGE(W2497:W2502)</f>
        <v>34.166666666666664</v>
      </c>
      <c r="AN2497" s="11">
        <f t="shared" ref="AN2497" si="6750">AVERAGE(I2497:I2502)</f>
        <v>1.3999999999999997</v>
      </c>
      <c r="AO2497" s="11">
        <f t="shared" ref="AO2497" si="6751">MAX(K2497:K2502)</f>
        <v>2.2999999999999998</v>
      </c>
      <c r="AP2497" s="13" t="str">
        <f t="shared" ref="AP2497" ca="1" si="6752">INDIRECT(ADDRESS(MATCH(AO2497,K2497:K2502,0)+A2497-1,12))</f>
        <v>E</v>
      </c>
      <c r="AQ2497" s="13">
        <f t="shared" ref="AQ2497" ca="1" si="6753">INDIRECT(ADDRESS(MATCH(AO2497,K2497:K2502,0)+A2497-1,13))</f>
        <v>0.30508101851851849</v>
      </c>
      <c r="AR2497" s="11">
        <f t="shared" ref="AR2497" si="6754">MAX(N2497:N2502)</f>
        <v>4.0999999999999996</v>
      </c>
      <c r="AS2497" s="13" t="str">
        <f t="shared" ref="AS2497" ca="1" si="6755">INDIRECT(ADDRESS(MATCH(AR2497,N2497:N2502,0)+A2497-1,15))</f>
        <v>E</v>
      </c>
      <c r="AT2497" s="13">
        <f t="shared" ref="AT2497" ca="1" si="6756">INDIRECT(ADDRESS(MATCH(AR2497,N2497:N2502,0)+A2497-1,16))</f>
        <v>0.29964120370370367</v>
      </c>
    </row>
    <row r="2498" spans="1:46">
      <c r="A2498" s="11">
        <v>2498</v>
      </c>
      <c r="B2498" s="57">
        <v>44944</v>
      </c>
      <c r="C2498" s="54">
        <v>0.2986111111111111</v>
      </c>
      <c r="D2498" s="53">
        <v>7</v>
      </c>
      <c r="E2498" s="53">
        <v>12.6</v>
      </c>
      <c r="F2498" s="53">
        <v>0</v>
      </c>
      <c r="G2498" s="53">
        <v>7</v>
      </c>
      <c r="H2498" s="53">
        <v>3.0000000000000001E-3</v>
      </c>
      <c r="I2498" s="53">
        <v>2</v>
      </c>
      <c r="J2498" s="53" t="s">
        <v>152</v>
      </c>
      <c r="K2498" s="53">
        <v>2</v>
      </c>
      <c r="L2498" s="53" t="s">
        <v>152</v>
      </c>
      <c r="M2498" s="54">
        <v>0.2986111111111111</v>
      </c>
      <c r="N2498" s="53">
        <v>3.4</v>
      </c>
      <c r="O2498" s="53" t="s">
        <v>152</v>
      </c>
      <c r="P2498" s="54">
        <v>0.29737268518518517</v>
      </c>
      <c r="Q2498" s="53">
        <v>3</v>
      </c>
      <c r="R2498" s="53" t="s">
        <v>152</v>
      </c>
      <c r="S2498" s="53">
        <v>0.5</v>
      </c>
      <c r="T2498" s="53">
        <v>81.599999999999994</v>
      </c>
      <c r="U2498" s="53">
        <v>12</v>
      </c>
      <c r="V2498" s="53">
        <v>5524</v>
      </c>
      <c r="W2498" s="53">
        <v>9</v>
      </c>
      <c r="X2498" s="53">
        <v>0.61199999999999999</v>
      </c>
      <c r="Y2498" s="53">
        <v>17.79</v>
      </c>
      <c r="Z2498" s="11">
        <f t="shared" si="6594"/>
        <v>1.8000000000000003</v>
      </c>
      <c r="AA2498" s="11">
        <f t="shared" si="6595"/>
        <v>0</v>
      </c>
      <c r="AB2498" s="53">
        <f t="shared" si="6596"/>
        <v>0.25231964889784575</v>
      </c>
      <c r="AC2498" s="63" t="s">
        <v>204</v>
      </c>
    </row>
    <row r="2499" spans="1:46">
      <c r="A2499" s="11">
        <v>2499</v>
      </c>
      <c r="B2499" s="57">
        <v>44944</v>
      </c>
      <c r="C2499" s="54">
        <v>0.30555555555555552</v>
      </c>
      <c r="D2499" s="53">
        <v>7</v>
      </c>
      <c r="E2499" s="53">
        <v>12.6</v>
      </c>
      <c r="F2499" s="53">
        <v>0</v>
      </c>
      <c r="G2499" s="53">
        <v>7.2</v>
      </c>
      <c r="H2499" s="53">
        <v>5.0000000000000001E-3</v>
      </c>
      <c r="I2499" s="53">
        <v>2.2999999999999998</v>
      </c>
      <c r="J2499" s="53" t="s">
        <v>152</v>
      </c>
      <c r="K2499" s="53">
        <v>2.2999999999999998</v>
      </c>
      <c r="L2499" s="53" t="s">
        <v>152</v>
      </c>
      <c r="M2499" s="54">
        <v>0.30508101851851849</v>
      </c>
      <c r="N2499" s="53">
        <v>4.0999999999999996</v>
      </c>
      <c r="O2499" s="53" t="s">
        <v>152</v>
      </c>
      <c r="P2499" s="54">
        <v>0.29964120370370367</v>
      </c>
      <c r="Q2499" s="53">
        <v>1.5</v>
      </c>
      <c r="R2499" s="53" t="s">
        <v>147</v>
      </c>
      <c r="S2499" s="53">
        <v>0.6</v>
      </c>
      <c r="T2499" s="53">
        <v>80.2</v>
      </c>
      <c r="U2499" s="53">
        <v>21</v>
      </c>
      <c r="V2499" s="53">
        <v>10576</v>
      </c>
      <c r="W2499" s="53">
        <v>18</v>
      </c>
      <c r="X2499" s="53">
        <v>0.61199999999999999</v>
      </c>
      <c r="Y2499" s="53">
        <v>17.829999999999998</v>
      </c>
      <c r="Z2499" s="11">
        <f t="shared" si="6594"/>
        <v>3</v>
      </c>
      <c r="AA2499" s="11">
        <f t="shared" si="6595"/>
        <v>0</v>
      </c>
      <c r="AB2499" s="53">
        <f t="shared" si="6596"/>
        <v>0.25231964889784575</v>
      </c>
      <c r="AC2499" s="63" t="s">
        <v>204</v>
      </c>
    </row>
    <row r="2500" spans="1:46">
      <c r="A2500" s="11">
        <v>2500</v>
      </c>
      <c r="B2500" s="57">
        <v>44944</v>
      </c>
      <c r="C2500" s="54">
        <v>0.3125</v>
      </c>
      <c r="D2500" s="53">
        <v>7</v>
      </c>
      <c r="E2500" s="53">
        <v>12.7</v>
      </c>
      <c r="F2500" s="53">
        <v>0</v>
      </c>
      <c r="G2500" s="53">
        <v>7.2</v>
      </c>
      <c r="H2500" s="53">
        <v>1.0999999999999999E-2</v>
      </c>
      <c r="I2500" s="53">
        <v>0.6</v>
      </c>
      <c r="J2500" s="53" t="s">
        <v>148</v>
      </c>
      <c r="K2500" s="53">
        <v>2.2000000000000002</v>
      </c>
      <c r="L2500" s="53" t="s">
        <v>152</v>
      </c>
      <c r="M2500" s="54">
        <v>0.30556712962962962</v>
      </c>
      <c r="N2500" s="53">
        <v>2.1</v>
      </c>
      <c r="O2500" s="53" t="s">
        <v>148</v>
      </c>
      <c r="P2500" s="54">
        <v>0.30592592592592593</v>
      </c>
      <c r="Q2500" s="53">
        <v>0</v>
      </c>
      <c r="R2500" s="53" t="s">
        <v>148</v>
      </c>
      <c r="S2500" s="53">
        <v>0.5</v>
      </c>
      <c r="T2500" s="53">
        <v>79.7</v>
      </c>
      <c r="U2500" s="53">
        <v>43</v>
      </c>
      <c r="V2500" s="53">
        <v>19756</v>
      </c>
      <c r="W2500" s="53">
        <v>33</v>
      </c>
      <c r="X2500" s="53">
        <v>0.61199999999999999</v>
      </c>
      <c r="Y2500" s="53">
        <v>17.84</v>
      </c>
      <c r="Z2500" s="11">
        <f t="shared" si="6594"/>
        <v>6.5999999999999988</v>
      </c>
      <c r="AA2500" s="11">
        <f t="shared" si="6595"/>
        <v>0</v>
      </c>
      <c r="AB2500" s="53">
        <f t="shared" si="6596"/>
        <v>0.25231964889784575</v>
      </c>
      <c r="AC2500" s="63" t="s">
        <v>204</v>
      </c>
    </row>
    <row r="2501" spans="1:46">
      <c r="A2501" s="11">
        <v>2501</v>
      </c>
      <c r="B2501" s="57">
        <v>44944</v>
      </c>
      <c r="C2501" s="54">
        <v>0.31944444444444448</v>
      </c>
      <c r="D2501" s="53">
        <v>7</v>
      </c>
      <c r="E2501" s="53">
        <v>12.7</v>
      </c>
      <c r="F2501" s="53">
        <v>0</v>
      </c>
      <c r="G2501" s="53">
        <v>7.2</v>
      </c>
      <c r="H2501" s="53">
        <v>1.0999999999999999E-2</v>
      </c>
      <c r="I2501" s="53">
        <v>1</v>
      </c>
      <c r="J2501" s="53" t="s">
        <v>147</v>
      </c>
      <c r="K2501" s="53">
        <v>1</v>
      </c>
      <c r="L2501" s="53" t="s">
        <v>147</v>
      </c>
      <c r="M2501" s="54">
        <v>0.31898148148148148</v>
      </c>
      <c r="N2501" s="53">
        <v>2.5</v>
      </c>
      <c r="O2501" s="53" t="s">
        <v>147</v>
      </c>
      <c r="P2501" s="54">
        <v>0.31741898148148145</v>
      </c>
      <c r="Q2501" s="53">
        <v>0.5</v>
      </c>
      <c r="R2501" s="53" t="s">
        <v>159</v>
      </c>
      <c r="S2501" s="53">
        <v>0.5</v>
      </c>
      <c r="T2501" s="53">
        <v>79.8</v>
      </c>
      <c r="U2501" s="53">
        <v>63</v>
      </c>
      <c r="V2501" s="53">
        <v>27395</v>
      </c>
      <c r="W2501" s="53">
        <v>46</v>
      </c>
      <c r="X2501" s="53">
        <v>0.61099999999999999</v>
      </c>
      <c r="Y2501" s="53">
        <v>17.84</v>
      </c>
      <c r="Z2501" s="11">
        <f t="shared" si="6594"/>
        <v>6.5999999999999988</v>
      </c>
      <c r="AA2501" s="11">
        <f t="shared" si="6595"/>
        <v>0</v>
      </c>
      <c r="AB2501" s="53">
        <f t="shared" si="6596"/>
        <v>0.25174481784985175</v>
      </c>
      <c r="AC2501" s="63" t="s">
        <v>204</v>
      </c>
    </row>
    <row r="2502" spans="1:46">
      <c r="A2502" s="11">
        <v>2502</v>
      </c>
      <c r="B2502" s="57">
        <v>44944</v>
      </c>
      <c r="C2502" s="54">
        <v>0.3263888888888889</v>
      </c>
      <c r="D2502" s="53">
        <v>7</v>
      </c>
      <c r="E2502" s="53">
        <v>12.8</v>
      </c>
      <c r="F2502" s="53">
        <v>0</v>
      </c>
      <c r="G2502" s="53">
        <v>7.3</v>
      </c>
      <c r="H2502" s="53">
        <v>2.9000000000000001E-2</v>
      </c>
      <c r="I2502" s="53">
        <v>1</v>
      </c>
      <c r="J2502" s="53" t="s">
        <v>148</v>
      </c>
      <c r="K2502" s="53">
        <v>1</v>
      </c>
      <c r="L2502" s="53" t="s">
        <v>147</v>
      </c>
      <c r="M2502" s="54">
        <v>0.31965277777777779</v>
      </c>
      <c r="N2502" s="53">
        <v>3.1</v>
      </c>
      <c r="O2502" s="53" t="s">
        <v>150</v>
      </c>
      <c r="P2502" s="54">
        <v>0.32217592592592592</v>
      </c>
      <c r="Q2502" s="53">
        <v>1.8</v>
      </c>
      <c r="R2502" s="53" t="s">
        <v>148</v>
      </c>
      <c r="S2502" s="53">
        <v>0.7</v>
      </c>
      <c r="T2502" s="53">
        <v>78.599999999999994</v>
      </c>
      <c r="U2502" s="53">
        <v>106</v>
      </c>
      <c r="V2502" s="53">
        <v>56716</v>
      </c>
      <c r="W2502" s="53">
        <v>95</v>
      </c>
      <c r="X2502" s="53">
        <v>0.61099999999999999</v>
      </c>
      <c r="Y2502" s="53">
        <v>17.87</v>
      </c>
      <c r="Z2502" s="11">
        <f t="shared" si="6594"/>
        <v>17.399999999999999</v>
      </c>
      <c r="AA2502" s="11">
        <f t="shared" si="6595"/>
        <v>0</v>
      </c>
      <c r="AB2502" s="53">
        <f t="shared" si="6596"/>
        <v>0.25174481784985175</v>
      </c>
      <c r="AC2502" s="63" t="s">
        <v>204</v>
      </c>
    </row>
    <row r="2503" spans="1:46">
      <c r="A2503" s="11">
        <v>2503</v>
      </c>
      <c r="B2503" s="57">
        <v>44944</v>
      </c>
      <c r="C2503" s="54">
        <v>0.33333333333333331</v>
      </c>
      <c r="D2503" s="53">
        <v>7.1</v>
      </c>
      <c r="E2503" s="53">
        <v>13</v>
      </c>
      <c r="F2503" s="53">
        <v>0</v>
      </c>
      <c r="G2503" s="53">
        <v>7.5</v>
      </c>
      <c r="H2503" s="53">
        <v>2.9000000000000001E-2</v>
      </c>
      <c r="I2503" s="53">
        <v>2</v>
      </c>
      <c r="J2503" s="53" t="s">
        <v>148</v>
      </c>
      <c r="K2503" s="53">
        <v>2</v>
      </c>
      <c r="L2503" s="53" t="s">
        <v>148</v>
      </c>
      <c r="M2503" s="54">
        <v>0.33333333333333331</v>
      </c>
      <c r="N2503" s="53">
        <v>4.2</v>
      </c>
      <c r="O2503" s="53" t="s">
        <v>152</v>
      </c>
      <c r="P2503" s="54">
        <v>0.32837962962962963</v>
      </c>
      <c r="Q2503" s="53">
        <v>2.9</v>
      </c>
      <c r="R2503" s="53" t="s">
        <v>152</v>
      </c>
      <c r="S2503" s="53">
        <v>0.7</v>
      </c>
      <c r="T2503" s="53">
        <v>76.5</v>
      </c>
      <c r="U2503" s="53">
        <v>101</v>
      </c>
      <c r="V2503" s="53">
        <v>60394</v>
      </c>
      <c r="W2503" s="53">
        <v>101</v>
      </c>
      <c r="X2503" s="53">
        <v>0.61099999999999999</v>
      </c>
      <c r="Y2503" s="53">
        <v>17.899999999999999</v>
      </c>
      <c r="Z2503" s="11">
        <f t="shared" si="6594"/>
        <v>17.399999999999999</v>
      </c>
      <c r="AA2503" s="11">
        <f t="shared" si="6595"/>
        <v>0</v>
      </c>
      <c r="AB2503" s="53">
        <f t="shared" si="6596"/>
        <v>0.25174481784985175</v>
      </c>
      <c r="AC2503" s="63" t="s">
        <v>204</v>
      </c>
      <c r="AE2503" s="11">
        <f t="shared" ref="AE2503" si="6757">SUM(F2503:F2508)</f>
        <v>0</v>
      </c>
      <c r="AF2503" s="11">
        <f t="shared" ref="AF2503" si="6758">AVERAGE(AB2503:AB2508)</f>
        <v>0.25174481784985175</v>
      </c>
      <c r="AG2503" s="11">
        <f t="shared" ref="AG2503" si="6759">AVERAGE(G2503:G2508)</f>
        <v>7.833333333333333</v>
      </c>
      <c r="AH2503" s="11" t="e">
        <f t="shared" ref="AH2503" si="6760">AVERAGE(AC2503:AC2508)</f>
        <v>#DIV/0!</v>
      </c>
      <c r="AI2503" s="11">
        <f t="shared" ref="AI2503" si="6761">AVERAGE(T2503:T2508)</f>
        <v>75.666666666666671</v>
      </c>
      <c r="AJ2503" s="11">
        <f t="shared" ref="AJ2503" si="6762">SUMIF(H2503:H2508,"&gt;0",H2503:H2508)</f>
        <v>0.27199999999999996</v>
      </c>
      <c r="AK2503" s="17">
        <f t="shared" ref="AK2503" si="6763">SUM(AA2503:AA2508)/60</f>
        <v>0</v>
      </c>
      <c r="AL2503" s="17">
        <f t="shared" ref="AL2503" si="6764">SUM(V2503:V2508)</f>
        <v>591802</v>
      </c>
      <c r="AM2503" s="17">
        <f t="shared" ref="AM2503" si="6765">AVERAGE(W2503:W2508)</f>
        <v>164.33333333333334</v>
      </c>
      <c r="AN2503" s="11">
        <f t="shared" ref="AN2503" si="6766">AVERAGE(I2503:I2508)</f>
        <v>1.3</v>
      </c>
      <c r="AO2503" s="11">
        <f t="shared" ref="AO2503" si="6767">MAX(K2503:K2508)</f>
        <v>2.1</v>
      </c>
      <c r="AP2503" s="13" t="str">
        <f t="shared" ref="AP2503" ca="1" si="6768">INDIRECT(ADDRESS(MATCH(AO2503,K2503:K2508,0)+A2503-1,12))</f>
        <v>ENE</v>
      </c>
      <c r="AQ2503" s="13">
        <f t="shared" ref="AQ2503" ca="1" si="6769">INDIRECT(ADDRESS(MATCH(AO2503,K2503:K2508,0)+A2503-1,13))</f>
        <v>0.33413194444444444</v>
      </c>
      <c r="AR2503" s="11">
        <f t="shared" ref="AR2503" si="6770">MAX(N2503:N2508)</f>
        <v>4.2</v>
      </c>
      <c r="AS2503" s="13" t="str">
        <f t="shared" ref="AS2503" ca="1" si="6771">INDIRECT(ADDRESS(MATCH(AR2503,N2503:N2508,0)+A2503-1,15))</f>
        <v>E</v>
      </c>
      <c r="AT2503" s="13">
        <f t="shared" ref="AT2503" ca="1" si="6772">INDIRECT(ADDRESS(MATCH(AR2503,N2503:N2508,0)+A2503-1,16))</f>
        <v>0.32837962962962963</v>
      </c>
    </row>
    <row r="2504" spans="1:46">
      <c r="A2504" s="11">
        <v>2504</v>
      </c>
      <c r="B2504" s="57">
        <v>44944</v>
      </c>
      <c r="C2504" s="54">
        <v>0.34027777777777773</v>
      </c>
      <c r="D2504" s="53">
        <v>7.3</v>
      </c>
      <c r="E2504" s="53">
        <v>13.2</v>
      </c>
      <c r="F2504" s="53">
        <v>0</v>
      </c>
      <c r="G2504" s="53">
        <v>7.8</v>
      </c>
      <c r="H2504" s="53">
        <v>3.6999999999999998E-2</v>
      </c>
      <c r="I2504" s="53">
        <v>1.6</v>
      </c>
      <c r="J2504" s="53" t="s">
        <v>152</v>
      </c>
      <c r="K2504" s="53">
        <v>2.1</v>
      </c>
      <c r="L2504" s="53" t="s">
        <v>148</v>
      </c>
      <c r="M2504" s="54">
        <v>0.33413194444444444</v>
      </c>
      <c r="N2504" s="53">
        <v>3.3</v>
      </c>
      <c r="O2504" s="53" t="s">
        <v>150</v>
      </c>
      <c r="P2504" s="54">
        <v>0.3395023148148148</v>
      </c>
      <c r="Q2504" s="53">
        <v>1.2</v>
      </c>
      <c r="R2504" s="53" t="s">
        <v>152</v>
      </c>
      <c r="S2504" s="53">
        <v>0.6</v>
      </c>
      <c r="T2504" s="53">
        <v>75.8</v>
      </c>
      <c r="U2504" s="53">
        <v>155</v>
      </c>
      <c r="V2504" s="53">
        <v>76297</v>
      </c>
      <c r="W2504" s="53">
        <v>127</v>
      </c>
      <c r="X2504" s="53">
        <v>0.61099999999999999</v>
      </c>
      <c r="Y2504" s="53">
        <v>17.93</v>
      </c>
      <c r="Z2504" s="11">
        <f t="shared" ref="Z2504:Z2567" si="6773">H2504*3.6/(60)*10*10^3</f>
        <v>22.199999999999996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0.25174481784985175</v>
      </c>
      <c r="AC2504" s="63" t="s">
        <v>204</v>
      </c>
    </row>
    <row r="2505" spans="1:46">
      <c r="A2505" s="11">
        <v>2505</v>
      </c>
      <c r="B2505" s="57">
        <v>44944</v>
      </c>
      <c r="C2505" s="54">
        <v>0.34722222222222227</v>
      </c>
      <c r="D2505" s="53">
        <v>7.4</v>
      </c>
      <c r="E2505" s="53">
        <v>13.4</v>
      </c>
      <c r="F2505" s="53">
        <v>0</v>
      </c>
      <c r="G2505" s="53">
        <v>7.8</v>
      </c>
      <c r="H2505" s="53">
        <v>5.0999999999999997E-2</v>
      </c>
      <c r="I2505" s="53">
        <v>1.2</v>
      </c>
      <c r="J2505" s="53" t="s">
        <v>148</v>
      </c>
      <c r="K2505" s="53">
        <v>1.6</v>
      </c>
      <c r="L2505" s="53" t="s">
        <v>152</v>
      </c>
      <c r="M2505" s="54">
        <v>0.34028935185185188</v>
      </c>
      <c r="N2505" s="53">
        <v>3.7</v>
      </c>
      <c r="O2505" s="53" t="s">
        <v>152</v>
      </c>
      <c r="P2505" s="54">
        <v>0.34182870370370372</v>
      </c>
      <c r="Q2505" s="53">
        <v>0.7</v>
      </c>
      <c r="R2505" s="53" t="s">
        <v>152</v>
      </c>
      <c r="S2505" s="53">
        <v>0.6</v>
      </c>
      <c r="T2505" s="53">
        <v>74.400000000000006</v>
      </c>
      <c r="U2505" s="53">
        <v>156</v>
      </c>
      <c r="V2505" s="53">
        <v>103245</v>
      </c>
      <c r="W2505" s="53">
        <v>172</v>
      </c>
      <c r="X2505" s="53">
        <v>0.61099999999999999</v>
      </c>
      <c r="Y2505" s="53">
        <v>17.98</v>
      </c>
      <c r="Z2505" s="11">
        <f t="shared" si="6773"/>
        <v>30.599999999999998</v>
      </c>
      <c r="AA2505" s="11">
        <f t="shared" si="6774"/>
        <v>0</v>
      </c>
      <c r="AB2505" s="53">
        <f t="shared" si="6775"/>
        <v>0.25174481784985175</v>
      </c>
      <c r="AC2505" s="63" t="s">
        <v>204</v>
      </c>
    </row>
    <row r="2506" spans="1:46">
      <c r="A2506" s="11">
        <v>2506</v>
      </c>
      <c r="B2506" s="57">
        <v>44944</v>
      </c>
      <c r="C2506" s="54">
        <v>0.35416666666666669</v>
      </c>
      <c r="D2506" s="53">
        <v>7.7</v>
      </c>
      <c r="E2506" s="53">
        <v>13.4</v>
      </c>
      <c r="F2506" s="53">
        <v>0</v>
      </c>
      <c r="G2506" s="53">
        <v>8</v>
      </c>
      <c r="H2506" s="53">
        <v>4.3999999999999997E-2</v>
      </c>
      <c r="I2506" s="53">
        <v>0.8</v>
      </c>
      <c r="J2506" s="53" t="s">
        <v>149</v>
      </c>
      <c r="K2506" s="53">
        <v>1.2</v>
      </c>
      <c r="L2506" s="53" t="s">
        <v>148</v>
      </c>
      <c r="M2506" s="54">
        <v>0.3472337962962963</v>
      </c>
      <c r="N2506" s="53">
        <v>1.8</v>
      </c>
      <c r="O2506" s="53" t="s">
        <v>149</v>
      </c>
      <c r="P2506" s="54">
        <v>0.35216435185185185</v>
      </c>
      <c r="Q2506" s="53">
        <v>1.4</v>
      </c>
      <c r="R2506" s="53" t="s">
        <v>149</v>
      </c>
      <c r="S2506" s="53">
        <v>0.4</v>
      </c>
      <c r="T2506" s="53">
        <v>76</v>
      </c>
      <c r="U2506" s="53">
        <v>183</v>
      </c>
      <c r="V2506" s="53">
        <v>95390</v>
      </c>
      <c r="W2506" s="53">
        <v>159</v>
      </c>
      <c r="X2506" s="53">
        <v>0.61099999999999999</v>
      </c>
      <c r="Y2506" s="53">
        <v>17.97</v>
      </c>
      <c r="Z2506" s="11">
        <f t="shared" si="6773"/>
        <v>26.399999999999995</v>
      </c>
      <c r="AA2506" s="11">
        <f t="shared" si="6774"/>
        <v>0</v>
      </c>
      <c r="AB2506" s="53">
        <f t="shared" si="6775"/>
        <v>0.25174481784985175</v>
      </c>
      <c r="AC2506" s="63" t="s">
        <v>204</v>
      </c>
    </row>
    <row r="2507" spans="1:46">
      <c r="A2507" s="11">
        <v>2507</v>
      </c>
      <c r="B2507" s="57">
        <v>44944</v>
      </c>
      <c r="C2507" s="54">
        <v>0.3611111111111111</v>
      </c>
      <c r="D2507" s="53">
        <v>7.9</v>
      </c>
      <c r="E2507" s="53">
        <v>13.4</v>
      </c>
      <c r="F2507" s="53">
        <v>0</v>
      </c>
      <c r="G2507" s="53">
        <v>7.8</v>
      </c>
      <c r="H2507" s="53">
        <v>4.2999999999999997E-2</v>
      </c>
      <c r="I2507" s="53">
        <v>1</v>
      </c>
      <c r="J2507" s="53" t="s">
        <v>147</v>
      </c>
      <c r="K2507" s="53">
        <v>1.1000000000000001</v>
      </c>
      <c r="L2507" s="53" t="s">
        <v>149</v>
      </c>
      <c r="M2507" s="54">
        <v>0.35871527777777779</v>
      </c>
      <c r="N2507" s="53">
        <v>2.7</v>
      </c>
      <c r="O2507" s="53" t="s">
        <v>149</v>
      </c>
      <c r="P2507" s="54">
        <v>0.35672453703703705</v>
      </c>
      <c r="Q2507" s="53">
        <v>0.9</v>
      </c>
      <c r="R2507" s="53" t="s">
        <v>147</v>
      </c>
      <c r="S2507" s="53">
        <v>0.5</v>
      </c>
      <c r="T2507" s="53">
        <v>76.400000000000006</v>
      </c>
      <c r="U2507" s="53">
        <v>186</v>
      </c>
      <c r="V2507" s="53">
        <v>102053</v>
      </c>
      <c r="W2507" s="53">
        <v>170</v>
      </c>
      <c r="X2507" s="53">
        <v>0.61099999999999999</v>
      </c>
      <c r="Y2507" s="53">
        <v>17.98</v>
      </c>
      <c r="Z2507" s="11">
        <f t="shared" si="6773"/>
        <v>25.799999999999997</v>
      </c>
      <c r="AA2507" s="11">
        <f t="shared" si="6774"/>
        <v>0</v>
      </c>
      <c r="AB2507" s="53">
        <f t="shared" si="6775"/>
        <v>0.25174481784985175</v>
      </c>
      <c r="AC2507" s="63" t="s">
        <v>204</v>
      </c>
    </row>
    <row r="2508" spans="1:46">
      <c r="A2508" s="11">
        <v>2508</v>
      </c>
      <c r="B2508" s="57">
        <v>44944</v>
      </c>
      <c r="C2508" s="54">
        <v>0.36805555555555558</v>
      </c>
      <c r="D2508" s="53">
        <v>8.1</v>
      </c>
      <c r="E2508" s="53">
        <v>13.6</v>
      </c>
      <c r="F2508" s="53">
        <v>0</v>
      </c>
      <c r="G2508" s="53">
        <v>8.1</v>
      </c>
      <c r="H2508" s="53">
        <v>6.8000000000000005E-2</v>
      </c>
      <c r="I2508" s="53">
        <v>1.2</v>
      </c>
      <c r="J2508" s="53" t="s">
        <v>147</v>
      </c>
      <c r="K2508" s="53">
        <v>1.2</v>
      </c>
      <c r="L2508" s="53" t="s">
        <v>147</v>
      </c>
      <c r="M2508" s="54">
        <v>0.3679398148148148</v>
      </c>
      <c r="N2508" s="53">
        <v>2.7</v>
      </c>
      <c r="O2508" s="53" t="s">
        <v>149</v>
      </c>
      <c r="P2508" s="54">
        <v>0.36743055555555554</v>
      </c>
      <c r="Q2508" s="53">
        <v>0.7</v>
      </c>
      <c r="R2508" s="53" t="s">
        <v>147</v>
      </c>
      <c r="S2508" s="53">
        <v>0.5</v>
      </c>
      <c r="T2508" s="53">
        <v>74.900000000000006</v>
      </c>
      <c r="U2508" s="53">
        <v>247</v>
      </c>
      <c r="V2508" s="53">
        <v>154423</v>
      </c>
      <c r="W2508" s="53">
        <v>257</v>
      </c>
      <c r="X2508" s="53">
        <v>0.61099999999999999</v>
      </c>
      <c r="Y2508" s="53">
        <v>18.02</v>
      </c>
      <c r="Z2508" s="11">
        <f t="shared" si="6773"/>
        <v>40.800000000000004</v>
      </c>
      <c r="AA2508" s="11">
        <f t="shared" si="6774"/>
        <v>0</v>
      </c>
      <c r="AB2508" s="53">
        <f t="shared" si="6775"/>
        <v>0.25174481784985175</v>
      </c>
      <c r="AC2508" s="63" t="s">
        <v>204</v>
      </c>
    </row>
    <row r="2509" spans="1:46">
      <c r="A2509" s="11">
        <v>2509</v>
      </c>
      <c r="B2509" s="57">
        <v>44944</v>
      </c>
      <c r="C2509" s="54">
        <v>0.375</v>
      </c>
      <c r="D2509" s="53">
        <v>8.4</v>
      </c>
      <c r="E2509" s="53">
        <v>14.5</v>
      </c>
      <c r="F2509" s="53">
        <v>0</v>
      </c>
      <c r="G2509" s="53">
        <v>8.6999999999999993</v>
      </c>
      <c r="H2509" s="53">
        <v>0.153</v>
      </c>
      <c r="I2509" s="53">
        <v>1.7</v>
      </c>
      <c r="J2509" s="53" t="s">
        <v>147</v>
      </c>
      <c r="K2509" s="53">
        <v>1.8</v>
      </c>
      <c r="L2509" s="53" t="s">
        <v>149</v>
      </c>
      <c r="M2509" s="54">
        <v>0.37383101851851852</v>
      </c>
      <c r="N2509" s="53">
        <v>3.5</v>
      </c>
      <c r="O2509" s="53" t="s">
        <v>147</v>
      </c>
      <c r="P2509" s="54">
        <v>0.36940972222222218</v>
      </c>
      <c r="Q2509" s="53">
        <v>1.2</v>
      </c>
      <c r="R2509" s="53" t="s">
        <v>149</v>
      </c>
      <c r="S2509" s="53">
        <v>0.4</v>
      </c>
      <c r="T2509" s="53">
        <v>72.099999999999994</v>
      </c>
      <c r="U2509" s="53">
        <v>670</v>
      </c>
      <c r="V2509" s="53">
        <v>308010</v>
      </c>
      <c r="W2509" s="53">
        <v>513</v>
      </c>
      <c r="X2509" s="53">
        <v>0.61099999999999999</v>
      </c>
      <c r="Y2509" s="53">
        <v>18.239999999999998</v>
      </c>
      <c r="Z2509" s="11">
        <f t="shared" si="6773"/>
        <v>91.8</v>
      </c>
      <c r="AA2509" s="11">
        <f t="shared" si="6774"/>
        <v>0</v>
      </c>
      <c r="AB2509" s="53">
        <f t="shared" si="6775"/>
        <v>0.25174481784985175</v>
      </c>
      <c r="AC2509" s="63" t="s">
        <v>204</v>
      </c>
      <c r="AE2509" s="11">
        <f t="shared" ref="AE2509" si="6776">SUM(F2509:F2514)</f>
        <v>0</v>
      </c>
      <c r="AF2509" s="11">
        <f t="shared" ref="AF2509" si="6777">AVERAGE(AB2509:AB2514)</f>
        <v>0.25145776234553413</v>
      </c>
      <c r="AG2509" s="11">
        <f t="shared" ref="AG2509" si="6778">AVERAGE(G2509:G2514)</f>
        <v>9.25</v>
      </c>
      <c r="AH2509" s="11" t="e">
        <f t="shared" ref="AH2509" si="6779">AVERAGE(AC2509:AC2514)</f>
        <v>#DIV/0!</v>
      </c>
      <c r="AI2509" s="11">
        <f t="shared" ref="AI2509" si="6780">AVERAGE(T2509:T2514)</f>
        <v>66.333333333333329</v>
      </c>
      <c r="AJ2509" s="11">
        <f t="shared" ref="AJ2509" si="6781">SUMIF(H2509:H2514,"&gt;0",H2509:H2514)</f>
        <v>1.1200000000000001</v>
      </c>
      <c r="AK2509" s="17">
        <f t="shared" ref="AK2509" si="6782">SUM(AA2509:AA2514)/60</f>
        <v>0.5</v>
      </c>
      <c r="AL2509" s="17">
        <f t="shared" ref="AL2509" si="6783">SUM(V2509:V2514)</f>
        <v>2276465</v>
      </c>
      <c r="AM2509" s="17">
        <f t="shared" ref="AM2509" si="6784">AVERAGE(W2509:W2514)</f>
        <v>632.33333333333337</v>
      </c>
      <c r="AN2509" s="11">
        <f t="shared" ref="AN2509" si="6785">AVERAGE(I2509:I2514)</f>
        <v>2.8666666666666671</v>
      </c>
      <c r="AO2509" s="11">
        <f t="shared" ref="AO2509" si="6786">MAX(K2509:K2514)</f>
        <v>4.0999999999999996</v>
      </c>
      <c r="AP2509" s="13" t="str">
        <f t="shared" ref="AP2509" ca="1" si="6787">INDIRECT(ADDRESS(MATCH(AO2509,K2509:K2514,0)+A2509-1,12))</f>
        <v>NNE</v>
      </c>
      <c r="AQ2509" s="13">
        <f t="shared" ref="AQ2509" ca="1" si="6788">INDIRECT(ADDRESS(MATCH(AO2509,K2509:K2514,0)+A2509-1,13))</f>
        <v>0.39879629629629632</v>
      </c>
      <c r="AR2509" s="11">
        <f t="shared" ref="AR2509" si="6789">MAX(N2509:N2514)</f>
        <v>6.5</v>
      </c>
      <c r="AS2509" s="13" t="str">
        <f t="shared" ref="AS2509" ca="1" si="6790">INDIRECT(ADDRESS(MATCH(AR2509,N2509:N2514,0)+A2509-1,15))</f>
        <v>N</v>
      </c>
      <c r="AT2509" s="13">
        <f t="shared" ref="AT2509" ca="1" si="6791">INDIRECT(ADDRESS(MATCH(AR2509,N2509:N2514,0)+A2509-1,16))</f>
        <v>0.39700231481481479</v>
      </c>
    </row>
    <row r="2510" spans="1:46">
      <c r="A2510" s="11">
        <v>2510</v>
      </c>
      <c r="B2510" s="57">
        <v>44944</v>
      </c>
      <c r="C2510" s="54">
        <v>0.38194444444444442</v>
      </c>
      <c r="D2510" s="53">
        <v>9</v>
      </c>
      <c r="E2510" s="53">
        <v>14.7</v>
      </c>
      <c r="F2510" s="53">
        <v>0</v>
      </c>
      <c r="G2510" s="53">
        <v>9.3000000000000007</v>
      </c>
      <c r="H2510" s="53">
        <v>0.17699999999999999</v>
      </c>
      <c r="I2510" s="53">
        <v>1.7</v>
      </c>
      <c r="J2510" s="53" t="s">
        <v>147</v>
      </c>
      <c r="K2510" s="53">
        <v>1.8</v>
      </c>
      <c r="L2510" s="53" t="s">
        <v>147</v>
      </c>
      <c r="M2510" s="54">
        <v>0.3778009259259259</v>
      </c>
      <c r="N2510" s="53">
        <v>4.0999999999999996</v>
      </c>
      <c r="O2510" s="53" t="s">
        <v>162</v>
      </c>
      <c r="P2510" s="54">
        <v>0.38160879629629635</v>
      </c>
      <c r="Q2510" s="53">
        <v>2.7</v>
      </c>
      <c r="R2510" s="53" t="s">
        <v>157</v>
      </c>
      <c r="S2510" s="53">
        <v>0.8</v>
      </c>
      <c r="T2510" s="53">
        <v>67.8</v>
      </c>
      <c r="U2510" s="53">
        <v>767</v>
      </c>
      <c r="V2510" s="53">
        <v>365840</v>
      </c>
      <c r="W2510" s="53">
        <v>610</v>
      </c>
      <c r="X2510" s="53">
        <v>0.61099999999999999</v>
      </c>
      <c r="Y2510" s="53">
        <v>18.190000000000001</v>
      </c>
      <c r="Z2510" s="11">
        <f t="shared" si="6773"/>
        <v>106.19999999999999</v>
      </c>
      <c r="AA2510" s="11">
        <f t="shared" si="6774"/>
        <v>0</v>
      </c>
      <c r="AB2510" s="53">
        <f t="shared" si="6775"/>
        <v>0.25174481784985175</v>
      </c>
      <c r="AC2510" s="63" t="s">
        <v>204</v>
      </c>
    </row>
    <row r="2511" spans="1:46">
      <c r="A2511" s="11">
        <v>2511</v>
      </c>
      <c r="B2511" s="57">
        <v>44944</v>
      </c>
      <c r="C2511" s="54">
        <v>0.3888888888888889</v>
      </c>
      <c r="D2511" s="53">
        <v>9.8000000000000007</v>
      </c>
      <c r="E2511" s="53">
        <v>14.6</v>
      </c>
      <c r="F2511" s="53">
        <v>0</v>
      </c>
      <c r="G2511" s="53">
        <v>9.3000000000000007</v>
      </c>
      <c r="H2511" s="53">
        <v>0.21299999999999999</v>
      </c>
      <c r="I2511" s="53">
        <v>3.6</v>
      </c>
      <c r="J2511" s="53" t="s">
        <v>149</v>
      </c>
      <c r="K2511" s="53">
        <v>3.7</v>
      </c>
      <c r="L2511" s="53" t="s">
        <v>149</v>
      </c>
      <c r="M2511" s="54">
        <v>0.38847222222222227</v>
      </c>
      <c r="N2511" s="53">
        <v>6</v>
      </c>
      <c r="O2511" s="53" t="s">
        <v>149</v>
      </c>
      <c r="P2511" s="54">
        <v>0.38716435185185188</v>
      </c>
      <c r="Q2511" s="53">
        <v>1.9</v>
      </c>
      <c r="R2511" s="53" t="s">
        <v>149</v>
      </c>
      <c r="S2511" s="53">
        <v>0.8</v>
      </c>
      <c r="T2511" s="53">
        <v>64.5</v>
      </c>
      <c r="U2511" s="53">
        <v>732</v>
      </c>
      <c r="V2511" s="53">
        <v>431056</v>
      </c>
      <c r="W2511" s="53">
        <v>718</v>
      </c>
      <c r="X2511" s="53">
        <v>0.61099999999999999</v>
      </c>
      <c r="Y2511" s="53">
        <v>18.18</v>
      </c>
      <c r="Z2511" s="11">
        <f t="shared" si="6773"/>
        <v>127.80000000000003</v>
      </c>
      <c r="AA2511" s="11">
        <f t="shared" si="6774"/>
        <v>10</v>
      </c>
      <c r="AB2511" s="53">
        <f t="shared" si="6775"/>
        <v>0.25174481784985175</v>
      </c>
      <c r="AC2511" s="63" t="s">
        <v>204</v>
      </c>
    </row>
    <row r="2512" spans="1:46">
      <c r="A2512" s="11">
        <v>2512</v>
      </c>
      <c r="B2512" s="57">
        <v>44944</v>
      </c>
      <c r="C2512" s="54">
        <v>0.39583333333333331</v>
      </c>
      <c r="D2512" s="53">
        <v>10.8</v>
      </c>
      <c r="E2512" s="53">
        <v>14.7</v>
      </c>
      <c r="F2512" s="53">
        <v>0</v>
      </c>
      <c r="G2512" s="53">
        <v>9.5</v>
      </c>
      <c r="H2512" s="53">
        <v>0.26200000000000001</v>
      </c>
      <c r="I2512" s="53">
        <v>3.9</v>
      </c>
      <c r="J2512" s="53" t="s">
        <v>149</v>
      </c>
      <c r="K2512" s="53">
        <v>4</v>
      </c>
      <c r="L2512" s="53" t="s">
        <v>149</v>
      </c>
      <c r="M2512" s="54">
        <v>0.39365740740740746</v>
      </c>
      <c r="N2512" s="53">
        <v>6.2</v>
      </c>
      <c r="O2512" s="53" t="s">
        <v>149</v>
      </c>
      <c r="P2512" s="54">
        <v>0.38918981481481479</v>
      </c>
      <c r="Q2512" s="53">
        <v>3.1</v>
      </c>
      <c r="R2512" s="53" t="s">
        <v>149</v>
      </c>
      <c r="S2512" s="53">
        <v>0.8</v>
      </c>
      <c r="T2512" s="53">
        <v>63.1</v>
      </c>
      <c r="U2512" s="53">
        <v>871</v>
      </c>
      <c r="V2512" s="53">
        <v>508206</v>
      </c>
      <c r="W2512" s="53">
        <v>847</v>
      </c>
      <c r="X2512" s="53">
        <v>0.61</v>
      </c>
      <c r="Y2512" s="53">
        <v>18.190000000000001</v>
      </c>
      <c r="Z2512" s="11">
        <f t="shared" si="6773"/>
        <v>157.20000000000002</v>
      </c>
      <c r="AA2512" s="11">
        <f t="shared" si="6774"/>
        <v>10</v>
      </c>
      <c r="AB2512" s="53">
        <f t="shared" si="6775"/>
        <v>0.25117070684121662</v>
      </c>
      <c r="AC2512" s="63" t="s">
        <v>204</v>
      </c>
    </row>
    <row r="2513" spans="1:46">
      <c r="A2513" s="11">
        <v>2513</v>
      </c>
      <c r="B2513" s="57">
        <v>44944</v>
      </c>
      <c r="C2513" s="54">
        <v>0.40277777777777773</v>
      </c>
      <c r="D2513" s="53">
        <v>11.8</v>
      </c>
      <c r="E2513" s="53">
        <v>14.6</v>
      </c>
      <c r="F2513" s="53">
        <v>0</v>
      </c>
      <c r="G2513" s="53">
        <v>9.6</v>
      </c>
      <c r="H2513" s="53">
        <v>0.21099999999999999</v>
      </c>
      <c r="I2513" s="53">
        <v>3.7</v>
      </c>
      <c r="J2513" s="53" t="s">
        <v>149</v>
      </c>
      <c r="K2513" s="53">
        <v>4.0999999999999996</v>
      </c>
      <c r="L2513" s="53" t="s">
        <v>149</v>
      </c>
      <c r="M2513" s="54">
        <v>0.39879629629629632</v>
      </c>
      <c r="N2513" s="53">
        <v>6.5</v>
      </c>
      <c r="O2513" s="53" t="s">
        <v>162</v>
      </c>
      <c r="P2513" s="54">
        <v>0.39700231481481479</v>
      </c>
      <c r="Q2513" s="53">
        <v>2.9</v>
      </c>
      <c r="R2513" s="53" t="s">
        <v>149</v>
      </c>
      <c r="S2513" s="53">
        <v>0.8</v>
      </c>
      <c r="T2513" s="53">
        <v>64.599999999999994</v>
      </c>
      <c r="U2513" s="53">
        <v>406</v>
      </c>
      <c r="V2513" s="53">
        <v>431232</v>
      </c>
      <c r="W2513" s="53">
        <v>719</v>
      </c>
      <c r="X2513" s="53">
        <v>0.61</v>
      </c>
      <c r="Y2513" s="53">
        <v>18.149999999999999</v>
      </c>
      <c r="Z2513" s="11">
        <f t="shared" si="6773"/>
        <v>126.6</v>
      </c>
      <c r="AA2513" s="11">
        <f t="shared" si="6774"/>
        <v>10</v>
      </c>
      <c r="AB2513" s="53">
        <f t="shared" si="6775"/>
        <v>0.25117070684121662</v>
      </c>
      <c r="AC2513" s="63" t="s">
        <v>204</v>
      </c>
    </row>
    <row r="2514" spans="1:46">
      <c r="A2514" s="11">
        <v>2514</v>
      </c>
      <c r="B2514" s="57">
        <v>44944</v>
      </c>
      <c r="C2514" s="54">
        <v>0.40972222222222227</v>
      </c>
      <c r="D2514" s="53">
        <v>12.5</v>
      </c>
      <c r="E2514" s="53">
        <v>14.6</v>
      </c>
      <c r="F2514" s="53">
        <v>0</v>
      </c>
      <c r="G2514" s="53">
        <v>9.1</v>
      </c>
      <c r="H2514" s="53">
        <v>0.104</v>
      </c>
      <c r="I2514" s="53">
        <v>2.6</v>
      </c>
      <c r="J2514" s="53" t="s">
        <v>149</v>
      </c>
      <c r="K2514" s="53">
        <v>3.7</v>
      </c>
      <c r="L2514" s="53" t="s">
        <v>149</v>
      </c>
      <c r="M2514" s="54">
        <v>0.40282407407407406</v>
      </c>
      <c r="N2514" s="53">
        <v>5.6</v>
      </c>
      <c r="O2514" s="53" t="s">
        <v>162</v>
      </c>
      <c r="P2514" s="54">
        <v>0.40868055555555555</v>
      </c>
      <c r="Q2514" s="53">
        <v>3.8</v>
      </c>
      <c r="R2514" s="53" t="s">
        <v>162</v>
      </c>
      <c r="S2514" s="53">
        <v>0.8</v>
      </c>
      <c r="T2514" s="53">
        <v>65.900000000000006</v>
      </c>
      <c r="U2514" s="53">
        <v>325</v>
      </c>
      <c r="V2514" s="53">
        <v>232121</v>
      </c>
      <c r="W2514" s="53">
        <v>387</v>
      </c>
      <c r="X2514" s="53">
        <v>0.61</v>
      </c>
      <c r="Y2514" s="53">
        <v>18.149999999999999</v>
      </c>
      <c r="Z2514" s="11">
        <f t="shared" si="6773"/>
        <v>62.4</v>
      </c>
      <c r="AA2514" s="11">
        <f t="shared" si="6774"/>
        <v>0</v>
      </c>
      <c r="AB2514" s="53">
        <f t="shared" si="6775"/>
        <v>0.25117070684121662</v>
      </c>
      <c r="AC2514" s="63" t="s">
        <v>204</v>
      </c>
    </row>
    <row r="2515" spans="1:46">
      <c r="A2515" s="11">
        <v>2515</v>
      </c>
      <c r="B2515" s="57">
        <v>44944</v>
      </c>
      <c r="C2515" s="54">
        <v>0.41666666666666669</v>
      </c>
      <c r="D2515" s="53">
        <v>12.8</v>
      </c>
      <c r="E2515" s="53">
        <v>14.6</v>
      </c>
      <c r="F2515" s="53">
        <v>0</v>
      </c>
      <c r="G2515" s="53">
        <v>9.6999999999999993</v>
      </c>
      <c r="H2515" s="53">
        <v>0.19600000000000001</v>
      </c>
      <c r="I2515" s="53">
        <v>2</v>
      </c>
      <c r="J2515" s="53" t="s">
        <v>149</v>
      </c>
      <c r="K2515" s="53">
        <v>2.7</v>
      </c>
      <c r="L2515" s="53" t="s">
        <v>149</v>
      </c>
      <c r="M2515" s="54">
        <v>0.4130671296296296</v>
      </c>
      <c r="N2515" s="53">
        <v>3.6</v>
      </c>
      <c r="O2515" s="53" t="s">
        <v>162</v>
      </c>
      <c r="P2515" s="54">
        <v>0.41293981481481484</v>
      </c>
      <c r="Q2515" s="53">
        <v>2.4</v>
      </c>
      <c r="R2515" s="53" t="s">
        <v>149</v>
      </c>
      <c r="S2515" s="53">
        <v>0.7</v>
      </c>
      <c r="T2515" s="53">
        <v>63.5</v>
      </c>
      <c r="U2515" s="53">
        <v>1064</v>
      </c>
      <c r="V2515" s="53">
        <v>399632</v>
      </c>
      <c r="W2515" s="53">
        <v>666</v>
      </c>
      <c r="X2515" s="53">
        <v>0.61</v>
      </c>
      <c r="Y2515" s="53">
        <v>18.190000000000001</v>
      </c>
      <c r="Z2515" s="11">
        <f t="shared" si="6773"/>
        <v>117.6</v>
      </c>
      <c r="AA2515" s="11">
        <f t="shared" si="6774"/>
        <v>0</v>
      </c>
      <c r="AB2515" s="53">
        <f t="shared" si="6775"/>
        <v>0.25117070684121662</v>
      </c>
      <c r="AC2515" s="63" t="s">
        <v>204</v>
      </c>
      <c r="AE2515" s="11">
        <f t="shared" ref="AE2515" si="6792">SUM(F2515:F2520)</f>
        <v>0</v>
      </c>
      <c r="AF2515" s="11">
        <f t="shared" ref="AF2515" si="6793">AVERAGE(AB2515:AB2520)</f>
        <v>0.25097957766136775</v>
      </c>
      <c r="AG2515" s="11">
        <f t="shared" ref="AG2515" si="6794">AVERAGE(G2515:G2520)</f>
        <v>9.6666666666666661</v>
      </c>
      <c r="AH2515" s="11" t="e">
        <f t="shared" ref="AH2515" si="6795">AVERAGE(AC2515:AC2520)</f>
        <v>#DIV/0!</v>
      </c>
      <c r="AI2515" s="11">
        <f t="shared" ref="AI2515" si="6796">AVERAGE(T2515:T2520)</f>
        <v>60.633333333333333</v>
      </c>
      <c r="AJ2515" s="11">
        <f t="shared" ref="AJ2515" si="6797">SUMIF(H2515:H2520,"&gt;0",H2515:H2520)</f>
        <v>1.1340000000000001</v>
      </c>
      <c r="AK2515" s="17">
        <f t="shared" ref="AK2515" si="6798">SUM(AA2515:AA2520)/60</f>
        <v>0.33333333333333331</v>
      </c>
      <c r="AL2515" s="17">
        <f t="shared" ref="AL2515" si="6799">SUM(V2515:V2520)</f>
        <v>2365381</v>
      </c>
      <c r="AM2515" s="17">
        <f t="shared" ref="AM2515" si="6800">AVERAGE(W2515:W2520)</f>
        <v>656.83333333333337</v>
      </c>
      <c r="AN2515" s="11">
        <f t="shared" ref="AN2515" si="6801">AVERAGE(I2515:I2520)</f>
        <v>2.0833333333333335</v>
      </c>
      <c r="AO2515" s="11">
        <f t="shared" ref="AO2515" si="6802">MAX(K2515:K2520)</f>
        <v>2.7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0.4130671296296296</v>
      </c>
      <c r="AR2515" s="11">
        <f t="shared" ref="AR2515" si="6805">MAX(N2515:N2520)</f>
        <v>5.2</v>
      </c>
      <c r="AS2515" s="13" t="str">
        <f t="shared" ref="AS2515" ca="1" si="6806">INDIRECT(ADDRESS(MATCH(AR2515,N2515:N2520,0)+A2515-1,15))</f>
        <v>E</v>
      </c>
      <c r="AT2515" s="13">
        <f t="shared" ref="AT2515" ca="1" si="6807">INDIRECT(ADDRESS(MATCH(AR2515,N2515:N2520,0)+A2515-1,16))</f>
        <v>0.43490740740740735</v>
      </c>
    </row>
    <row r="2516" spans="1:46">
      <c r="A2516" s="11">
        <v>2516</v>
      </c>
      <c r="B2516" s="57">
        <v>44944</v>
      </c>
      <c r="C2516" s="54">
        <v>0.4236111111111111</v>
      </c>
      <c r="D2516" s="53">
        <v>13.1</v>
      </c>
      <c r="E2516" s="53">
        <v>14.6</v>
      </c>
      <c r="F2516" s="53">
        <v>0</v>
      </c>
      <c r="G2516" s="53">
        <v>9.5</v>
      </c>
      <c r="H2516" s="53">
        <v>0.20399999999999999</v>
      </c>
      <c r="I2516" s="53">
        <v>1.9</v>
      </c>
      <c r="J2516" s="53" t="s">
        <v>149</v>
      </c>
      <c r="K2516" s="53">
        <v>2</v>
      </c>
      <c r="L2516" s="53" t="s">
        <v>149</v>
      </c>
      <c r="M2516" s="54">
        <v>0.42222222222222222</v>
      </c>
      <c r="N2516" s="53">
        <v>3.5</v>
      </c>
      <c r="O2516" s="53" t="s">
        <v>147</v>
      </c>
      <c r="P2516" s="54">
        <v>0.42181712962962964</v>
      </c>
      <c r="Q2516" s="53">
        <v>1.4</v>
      </c>
      <c r="R2516" s="53" t="s">
        <v>149</v>
      </c>
      <c r="S2516" s="53">
        <v>0.7</v>
      </c>
      <c r="T2516" s="53">
        <v>63.3</v>
      </c>
      <c r="U2516" s="53">
        <v>521</v>
      </c>
      <c r="V2516" s="53">
        <v>426726</v>
      </c>
      <c r="W2516" s="53">
        <v>711</v>
      </c>
      <c r="X2516" s="53">
        <v>0.61</v>
      </c>
      <c r="Y2516" s="53">
        <v>18.170000000000002</v>
      </c>
      <c r="Z2516" s="11">
        <f t="shared" si="6773"/>
        <v>122.39999999999999</v>
      </c>
      <c r="AA2516" s="11">
        <f t="shared" si="6774"/>
        <v>10</v>
      </c>
      <c r="AB2516" s="53">
        <f t="shared" si="6775"/>
        <v>0.25117070684121662</v>
      </c>
      <c r="AC2516" s="63" t="s">
        <v>204</v>
      </c>
    </row>
    <row r="2517" spans="1:46">
      <c r="A2517" s="11">
        <v>2517</v>
      </c>
      <c r="B2517" s="57">
        <v>44944</v>
      </c>
      <c r="C2517" s="54">
        <v>0.43055555555555558</v>
      </c>
      <c r="D2517" s="53">
        <v>13.5</v>
      </c>
      <c r="E2517" s="53">
        <v>14.5</v>
      </c>
      <c r="F2517" s="53">
        <v>0</v>
      </c>
      <c r="G2517" s="53">
        <v>9.4</v>
      </c>
      <c r="H2517" s="53">
        <v>0.17100000000000001</v>
      </c>
      <c r="I2517" s="53">
        <v>2</v>
      </c>
      <c r="J2517" s="53" t="s">
        <v>148</v>
      </c>
      <c r="K2517" s="53">
        <v>2</v>
      </c>
      <c r="L2517" s="53" t="s">
        <v>148</v>
      </c>
      <c r="M2517" s="54">
        <v>0.43012731481481481</v>
      </c>
      <c r="N2517" s="53">
        <v>4.9000000000000004</v>
      </c>
      <c r="O2517" s="53" t="s">
        <v>152</v>
      </c>
      <c r="P2517" s="54">
        <v>0.42967592592592596</v>
      </c>
      <c r="Q2517" s="53">
        <v>0.4</v>
      </c>
      <c r="R2517" s="53" t="s">
        <v>150</v>
      </c>
      <c r="S2517" s="53">
        <v>0.9</v>
      </c>
      <c r="T2517" s="53">
        <v>62.3</v>
      </c>
      <c r="U2517" s="53">
        <v>946</v>
      </c>
      <c r="V2517" s="53">
        <v>367391</v>
      </c>
      <c r="W2517" s="53">
        <v>612</v>
      </c>
      <c r="X2517" s="53">
        <v>0.61</v>
      </c>
      <c r="Y2517" s="53">
        <v>18.190000000000001</v>
      </c>
      <c r="Z2517" s="11">
        <f t="shared" si="6773"/>
        <v>102.6</v>
      </c>
      <c r="AA2517" s="11">
        <f t="shared" si="6774"/>
        <v>0</v>
      </c>
      <c r="AB2517" s="53">
        <f t="shared" si="6775"/>
        <v>0.25117070684121662</v>
      </c>
      <c r="AC2517" s="63" t="s">
        <v>204</v>
      </c>
    </row>
    <row r="2518" spans="1:46">
      <c r="A2518" s="11">
        <v>2518</v>
      </c>
      <c r="B2518" s="57">
        <v>44944</v>
      </c>
      <c r="C2518" s="54">
        <v>0.4375</v>
      </c>
      <c r="D2518" s="53">
        <v>13.8</v>
      </c>
      <c r="E2518" s="53">
        <v>14.5</v>
      </c>
      <c r="F2518" s="53">
        <v>0</v>
      </c>
      <c r="G2518" s="53">
        <v>9.9</v>
      </c>
      <c r="H2518" s="53">
        <v>0.23400000000000001</v>
      </c>
      <c r="I2518" s="53">
        <v>2</v>
      </c>
      <c r="J2518" s="53" t="s">
        <v>148</v>
      </c>
      <c r="K2518" s="53">
        <v>2</v>
      </c>
      <c r="L2518" s="53" t="s">
        <v>148</v>
      </c>
      <c r="M2518" s="54">
        <v>0.43612268518518515</v>
      </c>
      <c r="N2518" s="53">
        <v>5.2</v>
      </c>
      <c r="O2518" s="53" t="s">
        <v>152</v>
      </c>
      <c r="P2518" s="54">
        <v>0.43490740740740735</v>
      </c>
      <c r="Q2518" s="53">
        <v>2.6</v>
      </c>
      <c r="R2518" s="53" t="s">
        <v>147</v>
      </c>
      <c r="S2518" s="53">
        <v>0.8</v>
      </c>
      <c r="T2518" s="53">
        <v>60.4</v>
      </c>
      <c r="U2518" s="53">
        <v>460</v>
      </c>
      <c r="V2518" s="53">
        <v>477815</v>
      </c>
      <c r="W2518" s="53">
        <v>796</v>
      </c>
      <c r="X2518" s="53">
        <v>0.61</v>
      </c>
      <c r="Y2518" s="53">
        <v>18.21</v>
      </c>
      <c r="Z2518" s="11">
        <f t="shared" si="6773"/>
        <v>140.4</v>
      </c>
      <c r="AA2518" s="11">
        <f t="shared" si="6774"/>
        <v>10</v>
      </c>
      <c r="AB2518" s="53">
        <f t="shared" si="6775"/>
        <v>0.25117070684121662</v>
      </c>
      <c r="AC2518" s="63" t="s">
        <v>204</v>
      </c>
    </row>
    <row r="2519" spans="1:46">
      <c r="A2519" s="11">
        <v>2519</v>
      </c>
      <c r="B2519" s="57">
        <v>44944</v>
      </c>
      <c r="C2519" s="54">
        <v>0.44444444444444442</v>
      </c>
      <c r="D2519" s="53">
        <v>14</v>
      </c>
      <c r="E2519" s="53">
        <v>14.6</v>
      </c>
      <c r="F2519" s="53">
        <v>0</v>
      </c>
      <c r="G2519" s="53">
        <v>9.6</v>
      </c>
      <c r="H2519" s="53">
        <v>0.13300000000000001</v>
      </c>
      <c r="I2519" s="53">
        <v>2</v>
      </c>
      <c r="J2519" s="53" t="s">
        <v>149</v>
      </c>
      <c r="K2519" s="53">
        <v>2</v>
      </c>
      <c r="L2519" s="53" t="s">
        <v>147</v>
      </c>
      <c r="M2519" s="54">
        <v>0.44178240740740743</v>
      </c>
      <c r="N2519" s="53">
        <v>4.4000000000000004</v>
      </c>
      <c r="O2519" s="53" t="s">
        <v>149</v>
      </c>
      <c r="P2519" s="54">
        <v>0.44418981481481484</v>
      </c>
      <c r="Q2519" s="53">
        <v>3</v>
      </c>
      <c r="R2519" s="53" t="s">
        <v>147</v>
      </c>
      <c r="S2519" s="53">
        <v>0.6</v>
      </c>
      <c r="T2519" s="53">
        <v>59.1</v>
      </c>
      <c r="U2519" s="53">
        <v>560</v>
      </c>
      <c r="V2519" s="53">
        <v>286204</v>
      </c>
      <c r="W2519" s="53">
        <v>477</v>
      </c>
      <c r="X2519" s="53">
        <v>0.60899999999999999</v>
      </c>
      <c r="Y2519" s="53">
        <v>18.18</v>
      </c>
      <c r="Z2519" s="11">
        <f t="shared" si="6773"/>
        <v>79.800000000000011</v>
      </c>
      <c r="AA2519" s="11">
        <f t="shared" si="6774"/>
        <v>0</v>
      </c>
      <c r="AB2519" s="53">
        <f t="shared" si="6775"/>
        <v>0.25059731930167001</v>
      </c>
      <c r="AC2519" s="63" t="s">
        <v>204</v>
      </c>
    </row>
    <row r="2520" spans="1:46">
      <c r="A2520" s="11">
        <v>2520</v>
      </c>
      <c r="B2520" s="57">
        <v>44944</v>
      </c>
      <c r="C2520" s="54">
        <v>0.4513888888888889</v>
      </c>
      <c r="D2520" s="53">
        <v>14.1</v>
      </c>
      <c r="E2520" s="53">
        <v>14.6</v>
      </c>
      <c r="F2520" s="53">
        <v>0</v>
      </c>
      <c r="G2520" s="53">
        <v>9.9</v>
      </c>
      <c r="H2520" s="53">
        <v>0.19600000000000001</v>
      </c>
      <c r="I2520" s="53">
        <v>2.6</v>
      </c>
      <c r="J2520" s="53" t="s">
        <v>149</v>
      </c>
      <c r="K2520" s="53">
        <v>2.7</v>
      </c>
      <c r="L2520" s="53" t="s">
        <v>149</v>
      </c>
      <c r="M2520" s="54">
        <v>0.45100694444444445</v>
      </c>
      <c r="N2520" s="53">
        <v>4.2</v>
      </c>
      <c r="O2520" s="53" t="s">
        <v>149</v>
      </c>
      <c r="P2520" s="54">
        <v>0.44774305555555555</v>
      </c>
      <c r="Q2520" s="53">
        <v>1.8</v>
      </c>
      <c r="R2520" s="53" t="s">
        <v>148</v>
      </c>
      <c r="S2520" s="53">
        <v>0.6</v>
      </c>
      <c r="T2520" s="53">
        <v>55.2</v>
      </c>
      <c r="U2520" s="53">
        <v>983</v>
      </c>
      <c r="V2520" s="53">
        <v>407613</v>
      </c>
      <c r="W2520" s="53">
        <v>679</v>
      </c>
      <c r="X2520" s="53">
        <v>0.60899999999999999</v>
      </c>
      <c r="Y2520" s="53">
        <v>18.190000000000001</v>
      </c>
      <c r="Z2520" s="11">
        <f t="shared" si="6773"/>
        <v>117.6</v>
      </c>
      <c r="AA2520" s="11">
        <f t="shared" si="6774"/>
        <v>0</v>
      </c>
      <c r="AB2520" s="53">
        <f t="shared" si="6775"/>
        <v>0.25059731930167001</v>
      </c>
      <c r="AC2520" s="63" t="s">
        <v>204</v>
      </c>
    </row>
    <row r="2521" spans="1:46">
      <c r="A2521" s="11">
        <v>2521</v>
      </c>
      <c r="B2521" s="57">
        <v>44944</v>
      </c>
      <c r="C2521" s="54">
        <v>0.45833333333333331</v>
      </c>
      <c r="D2521" s="53">
        <v>14.1</v>
      </c>
      <c r="E2521" s="53">
        <v>14.5</v>
      </c>
      <c r="F2521" s="53">
        <v>0</v>
      </c>
      <c r="G2521" s="53">
        <v>10.1</v>
      </c>
      <c r="H2521" s="53">
        <v>0.18099999999999999</v>
      </c>
      <c r="I2521" s="53">
        <v>3.3</v>
      </c>
      <c r="J2521" s="53" t="s">
        <v>162</v>
      </c>
      <c r="K2521" s="53">
        <v>3.3</v>
      </c>
      <c r="L2521" s="53" t="s">
        <v>162</v>
      </c>
      <c r="M2521" s="54">
        <v>0.45833333333333331</v>
      </c>
      <c r="N2521" s="53">
        <v>5.7</v>
      </c>
      <c r="O2521" s="53" t="s">
        <v>149</v>
      </c>
      <c r="P2521" s="54">
        <v>0.45666666666666672</v>
      </c>
      <c r="Q2521" s="53">
        <v>2.7</v>
      </c>
      <c r="R2521" s="53" t="s">
        <v>147</v>
      </c>
      <c r="S2521" s="53">
        <v>1</v>
      </c>
      <c r="T2521" s="53">
        <v>55.2</v>
      </c>
      <c r="U2521" s="53">
        <v>532</v>
      </c>
      <c r="V2521" s="53">
        <v>379343</v>
      </c>
      <c r="W2521" s="53">
        <v>632</v>
      </c>
      <c r="X2521" s="53">
        <v>0.60899999999999999</v>
      </c>
      <c r="Y2521" s="53">
        <v>18.2</v>
      </c>
      <c r="Z2521" s="11">
        <f t="shared" si="6773"/>
        <v>108.60000000000001</v>
      </c>
      <c r="AA2521" s="11">
        <f t="shared" si="6774"/>
        <v>0</v>
      </c>
      <c r="AB2521" s="53">
        <f t="shared" si="6775"/>
        <v>0.25059731930167001</v>
      </c>
      <c r="AC2521" s="63" t="s">
        <v>204</v>
      </c>
      <c r="AE2521" s="11">
        <f t="shared" ref="AE2521" si="6808">SUM(F2521:F2526)</f>
        <v>0</v>
      </c>
      <c r="AF2521" s="11">
        <f t="shared" ref="AF2521" si="6809">AVERAGE(AB2521:AB2526)</f>
        <v>0.25059731930167001</v>
      </c>
      <c r="AG2521" s="11">
        <f t="shared" ref="AG2521" si="6810">AVERAGE(G2521:G2526)</f>
        <v>9.9333333333333336</v>
      </c>
      <c r="AH2521" s="11" t="e">
        <f t="shared" ref="AH2521" si="6811">AVERAGE(AC2521:AC2526)</f>
        <v>#DIV/0!</v>
      </c>
      <c r="AI2521" s="11">
        <f t="shared" ref="AI2521" si="6812">AVERAGE(T2521:T2526)</f>
        <v>57.650000000000006</v>
      </c>
      <c r="AJ2521" s="11">
        <f t="shared" ref="AJ2521" si="6813">SUMIF(H2521:H2526,"&gt;0",H2521:H2526)</f>
        <v>0.873</v>
      </c>
      <c r="AK2521" s="17">
        <f t="shared" ref="AK2521" si="6814">SUM(AA2521:AA2526)/60</f>
        <v>0</v>
      </c>
      <c r="AL2521" s="17">
        <f t="shared" ref="AL2521" si="6815">SUM(V2521:V2526)</f>
        <v>1865992</v>
      </c>
      <c r="AM2521" s="17">
        <f t="shared" ref="AM2521" si="6816">AVERAGE(W2521:W2526)</f>
        <v>518</v>
      </c>
      <c r="AN2521" s="11">
        <f t="shared" ref="AN2521" si="6817">AVERAGE(I2521:I2526)</f>
        <v>2.5166666666666666</v>
      </c>
      <c r="AO2521" s="11">
        <f t="shared" ref="AO2521" si="6818">MAX(K2521:K2526)</f>
        <v>3.4</v>
      </c>
      <c r="AP2521" s="13" t="str">
        <f t="shared" ref="AP2521" ca="1" si="6819">INDIRECT(ADDRESS(MATCH(AO2521,K2521:K2526,0)+A2521-1,12))</f>
        <v>N</v>
      </c>
      <c r="AQ2521" s="13">
        <f t="shared" ref="AQ2521" ca="1" si="6820">INDIRECT(ADDRESS(MATCH(AO2521,K2521:K2526,0)+A2521-1,13))</f>
        <v>0.45906249999999998</v>
      </c>
      <c r="AR2521" s="11">
        <f t="shared" ref="AR2521" si="6821">MAX(N2521:N2526)</f>
        <v>5.7</v>
      </c>
      <c r="AS2521" s="13" t="str">
        <f t="shared" ref="AS2521" ca="1" si="6822">INDIRECT(ADDRESS(MATCH(AR2521,N2521:N2526,0)+A2521-1,15))</f>
        <v>NNE</v>
      </c>
      <c r="AT2521" s="13">
        <f t="shared" ref="AT2521" ca="1" si="6823">INDIRECT(ADDRESS(MATCH(AR2521,N2521:N2526,0)+A2521-1,16))</f>
        <v>0.45666666666666672</v>
      </c>
    </row>
    <row r="2522" spans="1:46">
      <c r="A2522" s="11">
        <v>2522</v>
      </c>
      <c r="B2522" s="57">
        <v>44944</v>
      </c>
      <c r="C2522" s="54">
        <v>0.46527777777777773</v>
      </c>
      <c r="D2522" s="53">
        <v>14.1</v>
      </c>
      <c r="E2522" s="53">
        <v>14.5</v>
      </c>
      <c r="F2522" s="53">
        <v>0</v>
      </c>
      <c r="G2522" s="53">
        <v>9.5</v>
      </c>
      <c r="H2522" s="53">
        <v>0.123</v>
      </c>
      <c r="I2522" s="53">
        <v>2.5</v>
      </c>
      <c r="J2522" s="53" t="s">
        <v>149</v>
      </c>
      <c r="K2522" s="53">
        <v>3.4</v>
      </c>
      <c r="L2522" s="53" t="s">
        <v>162</v>
      </c>
      <c r="M2522" s="54">
        <v>0.45906249999999998</v>
      </c>
      <c r="N2522" s="53">
        <v>4.4000000000000004</v>
      </c>
      <c r="O2522" s="53" t="s">
        <v>149</v>
      </c>
      <c r="P2522" s="54">
        <v>0.45840277777777777</v>
      </c>
      <c r="Q2522" s="53">
        <v>2.4</v>
      </c>
      <c r="R2522" s="53" t="s">
        <v>149</v>
      </c>
      <c r="S2522" s="53">
        <v>0.7</v>
      </c>
      <c r="T2522" s="53">
        <v>57.1</v>
      </c>
      <c r="U2522" s="53">
        <v>401</v>
      </c>
      <c r="V2522" s="53">
        <v>268383</v>
      </c>
      <c r="W2522" s="53">
        <v>447</v>
      </c>
      <c r="X2522" s="53">
        <v>0.60899999999999999</v>
      </c>
      <c r="Y2522" s="53">
        <v>18.2</v>
      </c>
      <c r="Z2522" s="11">
        <f t="shared" si="6773"/>
        <v>73.800000000000011</v>
      </c>
      <c r="AA2522" s="11">
        <f t="shared" si="6774"/>
        <v>0</v>
      </c>
      <c r="AB2522" s="53">
        <f t="shared" si="6775"/>
        <v>0.25059731930167001</v>
      </c>
      <c r="AC2522" s="63" t="s">
        <v>204</v>
      </c>
    </row>
    <row r="2523" spans="1:46">
      <c r="A2523" s="11">
        <v>2523</v>
      </c>
      <c r="B2523" s="57">
        <v>44944</v>
      </c>
      <c r="C2523" s="54">
        <v>0.47222222222222227</v>
      </c>
      <c r="D2523" s="53">
        <v>13.9</v>
      </c>
      <c r="E2523" s="53">
        <v>14.5</v>
      </c>
      <c r="F2523" s="53">
        <v>0</v>
      </c>
      <c r="G2523" s="53">
        <v>9.6</v>
      </c>
      <c r="H2523" s="53">
        <v>0.113</v>
      </c>
      <c r="I2523" s="53">
        <v>2</v>
      </c>
      <c r="J2523" s="53" t="s">
        <v>147</v>
      </c>
      <c r="K2523" s="53">
        <v>2.5</v>
      </c>
      <c r="L2523" s="53" t="s">
        <v>149</v>
      </c>
      <c r="M2523" s="54">
        <v>0.46528935185185188</v>
      </c>
      <c r="N2523" s="53">
        <v>3.8</v>
      </c>
      <c r="O2523" s="53" t="s">
        <v>149</v>
      </c>
      <c r="P2523" s="54">
        <v>0.46894675925925927</v>
      </c>
      <c r="Q2523" s="53">
        <v>2.2000000000000002</v>
      </c>
      <c r="R2523" s="53" t="s">
        <v>162</v>
      </c>
      <c r="S2523" s="53">
        <v>0.6</v>
      </c>
      <c r="T2523" s="53">
        <v>60.5</v>
      </c>
      <c r="U2523" s="53">
        <v>433</v>
      </c>
      <c r="V2523" s="53">
        <v>247349</v>
      </c>
      <c r="W2523" s="53">
        <v>412</v>
      </c>
      <c r="X2523" s="53">
        <v>0.60899999999999999</v>
      </c>
      <c r="Y2523" s="53">
        <v>18.190000000000001</v>
      </c>
      <c r="Z2523" s="11">
        <f t="shared" si="6773"/>
        <v>67.8</v>
      </c>
      <c r="AA2523" s="11">
        <f t="shared" si="6774"/>
        <v>0</v>
      </c>
      <c r="AB2523" s="53">
        <f t="shared" si="6775"/>
        <v>0.25059731930167001</v>
      </c>
      <c r="AC2523" s="63" t="s">
        <v>204</v>
      </c>
    </row>
    <row r="2524" spans="1:46">
      <c r="A2524" s="11">
        <v>2524</v>
      </c>
      <c r="B2524" s="57">
        <v>44944</v>
      </c>
      <c r="C2524" s="54">
        <v>0.47916666666666669</v>
      </c>
      <c r="D2524" s="53">
        <v>13.7</v>
      </c>
      <c r="E2524" s="53">
        <v>14.5</v>
      </c>
      <c r="F2524" s="53">
        <v>0</v>
      </c>
      <c r="G2524" s="53">
        <v>9.9</v>
      </c>
      <c r="H2524" s="53">
        <v>0.13200000000000001</v>
      </c>
      <c r="I2524" s="53">
        <v>2.2000000000000002</v>
      </c>
      <c r="J2524" s="53" t="s">
        <v>149</v>
      </c>
      <c r="K2524" s="53">
        <v>2.4</v>
      </c>
      <c r="L2524" s="53" t="s">
        <v>149</v>
      </c>
      <c r="M2524" s="54">
        <v>0.47765046296296299</v>
      </c>
      <c r="N2524" s="53">
        <v>3.7</v>
      </c>
      <c r="O2524" s="53" t="s">
        <v>162</v>
      </c>
      <c r="P2524" s="54">
        <v>0.47638888888888892</v>
      </c>
      <c r="Q2524" s="53">
        <v>2</v>
      </c>
      <c r="R2524" s="53" t="s">
        <v>162</v>
      </c>
      <c r="S2524" s="53">
        <v>0.6</v>
      </c>
      <c r="T2524" s="53">
        <v>56.4</v>
      </c>
      <c r="U2524" s="53">
        <v>536</v>
      </c>
      <c r="V2524" s="53">
        <v>282862</v>
      </c>
      <c r="W2524" s="53">
        <v>471</v>
      </c>
      <c r="X2524" s="53">
        <v>0.60899999999999999</v>
      </c>
      <c r="Y2524" s="53">
        <v>18.2</v>
      </c>
      <c r="Z2524" s="11">
        <f t="shared" si="6773"/>
        <v>79.199999999999989</v>
      </c>
      <c r="AA2524" s="11">
        <f t="shared" si="6774"/>
        <v>0</v>
      </c>
      <c r="AB2524" s="53">
        <f t="shared" si="6775"/>
        <v>0.25059731930167001</v>
      </c>
      <c r="AC2524" s="63" t="s">
        <v>204</v>
      </c>
    </row>
    <row r="2525" spans="1:46">
      <c r="A2525" s="11">
        <v>2525</v>
      </c>
      <c r="B2525" s="57">
        <v>44944</v>
      </c>
      <c r="C2525" s="54">
        <v>0.4861111111111111</v>
      </c>
      <c r="D2525" s="53">
        <v>13.6</v>
      </c>
      <c r="E2525" s="53">
        <v>14.5</v>
      </c>
      <c r="F2525" s="53">
        <v>0</v>
      </c>
      <c r="G2525" s="53">
        <v>10.1</v>
      </c>
      <c r="H2525" s="53">
        <v>0.153</v>
      </c>
      <c r="I2525" s="53">
        <v>2.7</v>
      </c>
      <c r="J2525" s="53" t="s">
        <v>149</v>
      </c>
      <c r="K2525" s="53">
        <v>2.7</v>
      </c>
      <c r="L2525" s="53" t="s">
        <v>149</v>
      </c>
      <c r="M2525" s="54">
        <v>0.4861111111111111</v>
      </c>
      <c r="N2525" s="53">
        <v>4.2</v>
      </c>
      <c r="O2525" s="53" t="s">
        <v>149</v>
      </c>
      <c r="P2525" s="54">
        <v>0.48185185185185181</v>
      </c>
      <c r="Q2525" s="53">
        <v>3.5</v>
      </c>
      <c r="R2525" s="53" t="s">
        <v>162</v>
      </c>
      <c r="S2525" s="53">
        <v>0.7</v>
      </c>
      <c r="T2525" s="53">
        <v>56.9</v>
      </c>
      <c r="U2525" s="53">
        <v>582</v>
      </c>
      <c r="V2525" s="53">
        <v>324208</v>
      </c>
      <c r="W2525" s="53">
        <v>540</v>
      </c>
      <c r="X2525" s="53">
        <v>0.60899999999999999</v>
      </c>
      <c r="Y2525" s="53">
        <v>18.18</v>
      </c>
      <c r="Z2525" s="11">
        <f t="shared" si="6773"/>
        <v>91.8</v>
      </c>
      <c r="AA2525" s="11">
        <f t="shared" si="6774"/>
        <v>0</v>
      </c>
      <c r="AB2525" s="53">
        <f t="shared" si="6775"/>
        <v>0.25059731930167001</v>
      </c>
      <c r="AC2525" s="63" t="s">
        <v>204</v>
      </c>
    </row>
    <row r="2526" spans="1:46">
      <c r="A2526" s="11">
        <v>2526</v>
      </c>
      <c r="B2526" s="57">
        <v>44944</v>
      </c>
      <c r="C2526" s="54">
        <v>0.49305555555555558</v>
      </c>
      <c r="D2526" s="53">
        <v>13.5</v>
      </c>
      <c r="E2526" s="53">
        <v>14.5</v>
      </c>
      <c r="F2526" s="53">
        <v>0</v>
      </c>
      <c r="G2526" s="53">
        <v>10.4</v>
      </c>
      <c r="H2526" s="53">
        <v>0.17100000000000001</v>
      </c>
      <c r="I2526" s="53">
        <v>2.4</v>
      </c>
      <c r="J2526" s="53" t="s">
        <v>162</v>
      </c>
      <c r="K2526" s="53">
        <v>2.8</v>
      </c>
      <c r="L2526" s="53" t="s">
        <v>162</v>
      </c>
      <c r="M2526" s="54">
        <v>0.487337962962963</v>
      </c>
      <c r="N2526" s="53">
        <v>3.9</v>
      </c>
      <c r="O2526" s="53" t="s">
        <v>162</v>
      </c>
      <c r="P2526" s="54">
        <v>0.48619212962962965</v>
      </c>
      <c r="Q2526" s="53">
        <v>1.9</v>
      </c>
      <c r="R2526" s="53" t="s">
        <v>162</v>
      </c>
      <c r="S2526" s="53">
        <v>0.5</v>
      </c>
      <c r="T2526" s="53">
        <v>59.8</v>
      </c>
      <c r="U2526" s="53">
        <v>579</v>
      </c>
      <c r="V2526" s="53">
        <v>363847</v>
      </c>
      <c r="W2526" s="53">
        <v>606</v>
      </c>
      <c r="X2526" s="53">
        <v>0.60899999999999999</v>
      </c>
      <c r="Y2526" s="53">
        <v>18.18</v>
      </c>
      <c r="Z2526" s="11">
        <f t="shared" si="6773"/>
        <v>102.6</v>
      </c>
      <c r="AA2526" s="11">
        <f t="shared" si="6774"/>
        <v>0</v>
      </c>
      <c r="AB2526" s="53">
        <f t="shared" si="6775"/>
        <v>0.25059731930167001</v>
      </c>
      <c r="AC2526" s="63" t="s">
        <v>204</v>
      </c>
    </row>
    <row r="2527" spans="1:46">
      <c r="A2527" s="11">
        <v>2527</v>
      </c>
      <c r="B2527" s="57">
        <v>44944</v>
      </c>
      <c r="C2527" s="54">
        <v>0.5</v>
      </c>
      <c r="D2527" s="53">
        <v>13.5</v>
      </c>
      <c r="E2527" s="53">
        <v>14.1</v>
      </c>
      <c r="F2527" s="53">
        <v>0</v>
      </c>
      <c r="G2527" s="53">
        <v>10.199999999999999</v>
      </c>
      <c r="H2527" s="53">
        <v>0.159</v>
      </c>
      <c r="I2527" s="53">
        <v>2.2999999999999998</v>
      </c>
      <c r="J2527" s="53" t="s">
        <v>162</v>
      </c>
      <c r="K2527" s="53">
        <v>2.5</v>
      </c>
      <c r="L2527" s="53" t="s">
        <v>162</v>
      </c>
      <c r="M2527" s="54">
        <v>0.49539351851851854</v>
      </c>
      <c r="N2527" s="53">
        <v>3.8</v>
      </c>
      <c r="O2527" s="53" t="s">
        <v>155</v>
      </c>
      <c r="P2527" s="54">
        <v>0.49984953703703705</v>
      </c>
      <c r="Q2527" s="53">
        <v>2</v>
      </c>
      <c r="R2527" s="53" t="s">
        <v>162</v>
      </c>
      <c r="S2527" s="53">
        <v>0.5</v>
      </c>
      <c r="T2527" s="53">
        <v>58.2</v>
      </c>
      <c r="U2527" s="53">
        <v>609</v>
      </c>
      <c r="V2527" s="53">
        <v>343100</v>
      </c>
      <c r="W2527" s="53">
        <v>572</v>
      </c>
      <c r="X2527" s="53">
        <v>0.60799999999999998</v>
      </c>
      <c r="Y2527" s="53">
        <v>18.13</v>
      </c>
      <c r="Z2527" s="11">
        <f t="shared" si="6773"/>
        <v>95.4</v>
      </c>
      <c r="AA2527" s="11">
        <f t="shared" si="6774"/>
        <v>0</v>
      </c>
      <c r="AB2527" s="53">
        <f t="shared" si="6775"/>
        <v>0.25002465865944157</v>
      </c>
      <c r="AC2527" s="63" t="s">
        <v>204</v>
      </c>
      <c r="AE2527" s="11">
        <f t="shared" ref="AE2527" si="6824">SUM(F2527:F2532)</f>
        <v>0</v>
      </c>
      <c r="AF2527" s="11">
        <f t="shared" ref="AF2527" si="6825">AVERAGE(AB2527:AB2532)</f>
        <v>0.25002465865944151</v>
      </c>
      <c r="AG2527" s="11">
        <f t="shared" ref="AG2527" si="6826">AVERAGE(G2527:G2532)</f>
        <v>10.316666666666666</v>
      </c>
      <c r="AH2527" s="11" t="e">
        <f t="shared" ref="AH2527" si="6827">AVERAGE(AC2527:AC2532)</f>
        <v>#DIV/0!</v>
      </c>
      <c r="AI2527" s="11">
        <f t="shared" ref="AI2527" si="6828">AVERAGE(T2527:T2532)</f>
        <v>53.866666666666667</v>
      </c>
      <c r="AJ2527" s="11">
        <f t="shared" ref="AJ2527" si="6829">SUMIF(H2527:H2532,"&gt;0",H2527:H2532)</f>
        <v>1.081</v>
      </c>
      <c r="AK2527" s="17">
        <f t="shared" ref="AK2527" si="6830">SUM(AA2527:AA2532)/60</f>
        <v>0.33333333333333331</v>
      </c>
      <c r="AL2527" s="17">
        <f t="shared" ref="AL2527" si="6831">SUM(V2527:V2532)</f>
        <v>2332536</v>
      </c>
      <c r="AM2527" s="17">
        <f t="shared" ref="AM2527" si="6832">AVERAGE(W2527:W2532)</f>
        <v>648.16666666666663</v>
      </c>
      <c r="AN2527" s="11">
        <f t="shared" ref="AN2527" si="6833">AVERAGE(I2527:I2532)</f>
        <v>2.2333333333333334</v>
      </c>
      <c r="AO2527" s="11">
        <f t="shared" ref="AO2527" si="6834">MAX(K2527:K2532)</f>
        <v>2.6</v>
      </c>
      <c r="AP2527" s="13" t="str">
        <f t="shared" ref="AP2527" ca="1" si="6835">INDIRECT(ADDRESS(MATCH(AO2527,K2527:K2532,0)+A2527-1,12))</f>
        <v>NNW</v>
      </c>
      <c r="AQ2527" s="13">
        <f t="shared" ref="AQ2527" ca="1" si="6836">INDIRECT(ADDRESS(MATCH(AO2527,K2527:K2532,0)+A2527-1,13))</f>
        <v>0.51877314814814812</v>
      </c>
      <c r="AR2527" s="11">
        <f t="shared" ref="AR2527" si="6837">MAX(N2527:N2532)</f>
        <v>4.0999999999999996</v>
      </c>
      <c r="AS2527" s="13" t="str">
        <f t="shared" ref="AS2527" ca="1" si="6838">INDIRECT(ADDRESS(MATCH(AR2527,N2527:N2532,0)+A2527-1,15))</f>
        <v>NNW</v>
      </c>
      <c r="AT2527" s="13">
        <f t="shared" ref="AT2527" ca="1" si="6839">INDIRECT(ADDRESS(MATCH(AR2527,N2527:N2532,0)+A2527-1,16))</f>
        <v>0.51268518518518513</v>
      </c>
    </row>
    <row r="2528" spans="1:46">
      <c r="A2528" s="11">
        <v>2528</v>
      </c>
      <c r="B2528" s="57">
        <v>44944</v>
      </c>
      <c r="C2528" s="54">
        <v>0.50694444444444442</v>
      </c>
      <c r="D2528" s="53">
        <v>13.5</v>
      </c>
      <c r="E2528" s="53">
        <v>14.1</v>
      </c>
      <c r="F2528" s="53">
        <v>0</v>
      </c>
      <c r="G2528" s="53">
        <v>10.1</v>
      </c>
      <c r="H2528" s="53">
        <v>0.157</v>
      </c>
      <c r="I2528" s="53">
        <v>2.4</v>
      </c>
      <c r="J2528" s="53" t="s">
        <v>157</v>
      </c>
      <c r="K2528" s="53">
        <v>2.5</v>
      </c>
      <c r="L2528" s="53" t="s">
        <v>157</v>
      </c>
      <c r="M2528" s="54">
        <v>0.50648148148148142</v>
      </c>
      <c r="N2528" s="53">
        <v>3.9</v>
      </c>
      <c r="O2528" s="53" t="s">
        <v>157</v>
      </c>
      <c r="P2528" s="54">
        <v>0.50310185185185186</v>
      </c>
      <c r="Q2528" s="53">
        <v>2.4</v>
      </c>
      <c r="R2528" s="53" t="s">
        <v>157</v>
      </c>
      <c r="S2528" s="53">
        <v>0.6</v>
      </c>
      <c r="T2528" s="53">
        <v>55.9</v>
      </c>
      <c r="U2528" s="53">
        <v>532</v>
      </c>
      <c r="V2528" s="53">
        <v>340051</v>
      </c>
      <c r="W2528" s="53">
        <v>567</v>
      </c>
      <c r="X2528" s="53">
        <v>0.60799999999999998</v>
      </c>
      <c r="Y2528" s="53">
        <v>18.100000000000001</v>
      </c>
      <c r="Z2528" s="11">
        <f t="shared" si="6773"/>
        <v>94.2</v>
      </c>
      <c r="AA2528" s="11">
        <f t="shared" si="6774"/>
        <v>0</v>
      </c>
      <c r="AB2528" s="53">
        <f t="shared" si="6775"/>
        <v>0.25002465865944157</v>
      </c>
      <c r="AC2528" s="63" t="s">
        <v>204</v>
      </c>
    </row>
    <row r="2529" spans="1:46">
      <c r="A2529" s="11">
        <v>2529</v>
      </c>
      <c r="B2529" s="57">
        <v>44944</v>
      </c>
      <c r="C2529" s="54">
        <v>0.51388888888888895</v>
      </c>
      <c r="D2529" s="53">
        <v>13.5</v>
      </c>
      <c r="E2529" s="53">
        <v>14.1</v>
      </c>
      <c r="F2529" s="53">
        <v>0</v>
      </c>
      <c r="G2529" s="53">
        <v>10.3</v>
      </c>
      <c r="H2529" s="53">
        <v>0.17299999999999999</v>
      </c>
      <c r="I2529" s="53">
        <v>2.5</v>
      </c>
      <c r="J2529" s="53" t="s">
        <v>157</v>
      </c>
      <c r="K2529" s="53">
        <v>2.5</v>
      </c>
      <c r="L2529" s="53" t="s">
        <v>157</v>
      </c>
      <c r="M2529" s="54">
        <v>0.5097800925925926</v>
      </c>
      <c r="N2529" s="53">
        <v>4.0999999999999996</v>
      </c>
      <c r="O2529" s="53" t="s">
        <v>157</v>
      </c>
      <c r="P2529" s="54">
        <v>0.51268518518518513</v>
      </c>
      <c r="Q2529" s="53">
        <v>3.3</v>
      </c>
      <c r="R2529" s="53" t="s">
        <v>157</v>
      </c>
      <c r="S2529" s="53">
        <v>0.6</v>
      </c>
      <c r="T2529" s="53">
        <v>52.5</v>
      </c>
      <c r="U2529" s="53">
        <v>675</v>
      </c>
      <c r="V2529" s="53">
        <v>371780</v>
      </c>
      <c r="W2529" s="53">
        <v>620</v>
      </c>
      <c r="X2529" s="53">
        <v>0.60799999999999998</v>
      </c>
      <c r="Y2529" s="53">
        <v>18.100000000000001</v>
      </c>
      <c r="Z2529" s="11">
        <f t="shared" si="6773"/>
        <v>103.8</v>
      </c>
      <c r="AA2529" s="11">
        <f t="shared" si="6774"/>
        <v>0</v>
      </c>
      <c r="AB2529" s="53">
        <f t="shared" si="6775"/>
        <v>0.25002465865944157</v>
      </c>
      <c r="AC2529" s="63" t="s">
        <v>204</v>
      </c>
    </row>
    <row r="2530" spans="1:46">
      <c r="A2530" s="11">
        <v>2530</v>
      </c>
      <c r="B2530" s="57">
        <v>44944</v>
      </c>
      <c r="C2530" s="54">
        <v>0.52083333333333337</v>
      </c>
      <c r="D2530" s="53">
        <v>13.5</v>
      </c>
      <c r="E2530" s="53">
        <v>14.1</v>
      </c>
      <c r="F2530" s="53">
        <v>0</v>
      </c>
      <c r="G2530" s="53">
        <v>10.4</v>
      </c>
      <c r="H2530" s="53">
        <v>0.20100000000000001</v>
      </c>
      <c r="I2530" s="53">
        <v>2.2999999999999998</v>
      </c>
      <c r="J2530" s="53" t="s">
        <v>157</v>
      </c>
      <c r="K2530" s="53">
        <v>2.6</v>
      </c>
      <c r="L2530" s="53" t="s">
        <v>157</v>
      </c>
      <c r="M2530" s="54">
        <v>0.51877314814814812</v>
      </c>
      <c r="N2530" s="53">
        <v>3.9</v>
      </c>
      <c r="O2530" s="53" t="s">
        <v>157</v>
      </c>
      <c r="P2530" s="54">
        <v>0.51688657407407412</v>
      </c>
      <c r="Q2530" s="53">
        <v>1.6</v>
      </c>
      <c r="R2530" s="53" t="s">
        <v>162</v>
      </c>
      <c r="S2530" s="53">
        <v>0.7</v>
      </c>
      <c r="T2530" s="53">
        <v>53</v>
      </c>
      <c r="U2530" s="53">
        <v>787</v>
      </c>
      <c r="V2530" s="53">
        <v>428765</v>
      </c>
      <c r="W2530" s="53">
        <v>715</v>
      </c>
      <c r="X2530" s="53">
        <v>0.60799999999999998</v>
      </c>
      <c r="Y2530" s="53">
        <v>18.09</v>
      </c>
      <c r="Z2530" s="11">
        <f t="shared" si="6773"/>
        <v>120.6</v>
      </c>
      <c r="AA2530" s="11">
        <f t="shared" si="6774"/>
        <v>10</v>
      </c>
      <c r="AB2530" s="53">
        <f t="shared" si="6775"/>
        <v>0.25002465865944157</v>
      </c>
      <c r="AC2530" s="63" t="s">
        <v>204</v>
      </c>
    </row>
    <row r="2531" spans="1:46">
      <c r="A2531" s="11">
        <v>2531</v>
      </c>
      <c r="B2531" s="57">
        <v>44944</v>
      </c>
      <c r="C2531" s="54">
        <v>0.52777777777777779</v>
      </c>
      <c r="D2531" s="53">
        <v>13.6</v>
      </c>
      <c r="E2531" s="53">
        <v>14.1</v>
      </c>
      <c r="F2531" s="53">
        <v>0</v>
      </c>
      <c r="G2531" s="53">
        <v>10.8</v>
      </c>
      <c r="H2531" s="53">
        <v>0.23599999999999999</v>
      </c>
      <c r="I2531" s="53">
        <v>2.1</v>
      </c>
      <c r="J2531" s="53" t="s">
        <v>162</v>
      </c>
      <c r="K2531" s="53">
        <v>2.2999999999999998</v>
      </c>
      <c r="L2531" s="53" t="s">
        <v>162</v>
      </c>
      <c r="M2531" s="54">
        <v>0.52342592592592596</v>
      </c>
      <c r="N2531" s="53">
        <v>3.4</v>
      </c>
      <c r="O2531" s="53" t="s">
        <v>162</v>
      </c>
      <c r="P2531" s="54">
        <v>0.52706018518518516</v>
      </c>
      <c r="Q2531" s="53">
        <v>1.4</v>
      </c>
      <c r="R2531" s="53" t="s">
        <v>149</v>
      </c>
      <c r="S2531" s="53">
        <v>0.6</v>
      </c>
      <c r="T2531" s="53">
        <v>49.8</v>
      </c>
      <c r="U2531" s="53">
        <v>699</v>
      </c>
      <c r="V2531" s="53">
        <v>499511</v>
      </c>
      <c r="W2531" s="53">
        <v>833</v>
      </c>
      <c r="X2531" s="53">
        <v>0.60799999999999998</v>
      </c>
      <c r="Y2531" s="53">
        <v>18.100000000000001</v>
      </c>
      <c r="Z2531" s="11">
        <f t="shared" si="6773"/>
        <v>141.6</v>
      </c>
      <c r="AA2531" s="11">
        <f t="shared" si="6774"/>
        <v>10</v>
      </c>
      <c r="AB2531" s="53">
        <f t="shared" si="6775"/>
        <v>0.25002465865944157</v>
      </c>
      <c r="AC2531" s="63" t="s">
        <v>204</v>
      </c>
    </row>
    <row r="2532" spans="1:46">
      <c r="A2532" s="11">
        <v>2532</v>
      </c>
      <c r="B2532" s="57">
        <v>44944</v>
      </c>
      <c r="C2532" s="54">
        <v>0.53472222222222221</v>
      </c>
      <c r="D2532" s="53">
        <v>13.8</v>
      </c>
      <c r="E2532" s="53">
        <v>14.1</v>
      </c>
      <c r="F2532" s="53">
        <v>0</v>
      </c>
      <c r="G2532" s="53">
        <v>10.1</v>
      </c>
      <c r="H2532" s="53">
        <v>0.155</v>
      </c>
      <c r="I2532" s="53">
        <v>1.8</v>
      </c>
      <c r="J2532" s="53" t="s">
        <v>155</v>
      </c>
      <c r="K2532" s="53">
        <v>2.1</v>
      </c>
      <c r="L2532" s="53" t="s">
        <v>162</v>
      </c>
      <c r="M2532" s="54">
        <v>0.52788194444444447</v>
      </c>
      <c r="N2532" s="53">
        <v>3.2</v>
      </c>
      <c r="O2532" s="53" t="s">
        <v>157</v>
      </c>
      <c r="P2532" s="54">
        <v>0.52969907407407402</v>
      </c>
      <c r="Q2532" s="53">
        <v>0.4</v>
      </c>
      <c r="R2532" s="53" t="s">
        <v>149</v>
      </c>
      <c r="S2532" s="53">
        <v>0.6</v>
      </c>
      <c r="T2532" s="53">
        <v>53.8</v>
      </c>
      <c r="U2532" s="53">
        <v>630</v>
      </c>
      <c r="V2532" s="53">
        <v>349329</v>
      </c>
      <c r="W2532" s="53">
        <v>582</v>
      </c>
      <c r="X2532" s="53">
        <v>0.60799999999999998</v>
      </c>
      <c r="Y2532" s="53">
        <v>18.100000000000001</v>
      </c>
      <c r="Z2532" s="11">
        <f t="shared" si="6773"/>
        <v>93.000000000000014</v>
      </c>
      <c r="AA2532" s="11">
        <f t="shared" si="6774"/>
        <v>0</v>
      </c>
      <c r="AB2532" s="53">
        <f t="shared" si="6775"/>
        <v>0.25002465865944157</v>
      </c>
      <c r="AC2532" s="63" t="s">
        <v>204</v>
      </c>
    </row>
    <row r="2533" spans="1:46">
      <c r="A2533" s="11">
        <v>2533</v>
      </c>
      <c r="B2533" s="57">
        <v>44944</v>
      </c>
      <c r="C2533" s="54">
        <v>0.54166666666666663</v>
      </c>
      <c r="D2533" s="53">
        <v>13.8</v>
      </c>
      <c r="E2533" s="53">
        <v>14.1</v>
      </c>
      <c r="F2533" s="53">
        <v>0</v>
      </c>
      <c r="G2533" s="53">
        <v>10.4</v>
      </c>
      <c r="H2533" s="53">
        <v>0.22900000000000001</v>
      </c>
      <c r="I2533" s="53">
        <v>2.6</v>
      </c>
      <c r="J2533" s="53" t="s">
        <v>157</v>
      </c>
      <c r="K2533" s="53">
        <v>2.6</v>
      </c>
      <c r="L2533" s="53" t="s">
        <v>157</v>
      </c>
      <c r="M2533" s="54">
        <v>0.54166666666666663</v>
      </c>
      <c r="N2533" s="53">
        <v>5</v>
      </c>
      <c r="O2533" s="53" t="s">
        <v>155</v>
      </c>
      <c r="P2533" s="54">
        <v>0.53903935185185181</v>
      </c>
      <c r="Q2533" s="53">
        <v>3.5</v>
      </c>
      <c r="R2533" s="53" t="s">
        <v>157</v>
      </c>
      <c r="S2533" s="53">
        <v>1.3</v>
      </c>
      <c r="T2533" s="53">
        <v>54.7</v>
      </c>
      <c r="U2533" s="53">
        <v>1060</v>
      </c>
      <c r="V2533" s="53">
        <v>495530</v>
      </c>
      <c r="W2533" s="53">
        <v>826</v>
      </c>
      <c r="X2533" s="53">
        <v>0.60799999999999998</v>
      </c>
      <c r="Y2533" s="53">
        <v>18.09</v>
      </c>
      <c r="Z2533" s="11">
        <f t="shared" si="6773"/>
        <v>137.4</v>
      </c>
      <c r="AA2533" s="11">
        <f t="shared" si="6774"/>
        <v>10</v>
      </c>
      <c r="AB2533" s="53">
        <f t="shared" si="6775"/>
        <v>0.25002465865944157</v>
      </c>
      <c r="AC2533" s="63" t="s">
        <v>204</v>
      </c>
      <c r="AE2533" s="11">
        <f t="shared" ref="AE2533" si="6840">SUM(F2533:F2538)</f>
        <v>0</v>
      </c>
      <c r="AF2533" s="11">
        <f t="shared" ref="AF2533" si="6841">AVERAGE(AB2533:AB2538)</f>
        <v>0.24973869349989583</v>
      </c>
      <c r="AG2533" s="11">
        <f t="shared" ref="AG2533" si="6842">AVERAGE(G2533:G2538)</f>
        <v>10.283333333333333</v>
      </c>
      <c r="AH2533" s="11" t="e">
        <f t="shared" ref="AH2533" si="6843">AVERAGE(AC2533:AC2538)</f>
        <v>#DIV/0!</v>
      </c>
      <c r="AI2533" s="11">
        <f t="shared" ref="AI2533" si="6844">AVERAGE(T2533:T2538)</f>
        <v>57.250000000000007</v>
      </c>
      <c r="AJ2533" s="11">
        <f t="shared" ref="AJ2533" si="6845">SUMIF(H2533:H2538,"&gt;0",H2533:H2538)</f>
        <v>1.1560000000000001</v>
      </c>
      <c r="AK2533" s="17">
        <f t="shared" ref="AK2533" si="6846">SUM(AA2533:AA2538)/60</f>
        <v>0.5</v>
      </c>
      <c r="AL2533" s="17">
        <f t="shared" ref="AL2533" si="6847">SUM(V2533:V2538)</f>
        <v>2467588</v>
      </c>
      <c r="AM2533" s="17">
        <f t="shared" ref="AM2533" si="6848">AVERAGE(W2533:W2538)</f>
        <v>685.5</v>
      </c>
      <c r="AN2533" s="11">
        <f t="shared" ref="AN2533" si="6849">AVERAGE(I2533:I2538)</f>
        <v>2.3166666666666669</v>
      </c>
      <c r="AO2533" s="11">
        <f t="shared" ref="AO2533" si="6850">MAX(K2533:K2538)</f>
        <v>3</v>
      </c>
      <c r="AP2533" s="13" t="str">
        <f t="shared" ref="AP2533" ca="1" si="6851">INDIRECT(ADDRESS(MATCH(AO2533,K2533:K2538,0)+A2533-1,12))</f>
        <v>NW</v>
      </c>
      <c r="AQ2533" s="13">
        <f t="shared" ref="AQ2533" ca="1" si="6852">INDIRECT(ADDRESS(MATCH(AO2533,K2533:K2538,0)+A2533-1,13))</f>
        <v>0.54457175925925927</v>
      </c>
      <c r="AR2533" s="11">
        <f t="shared" ref="AR2533" si="6853">MAX(N2533:N2538)</f>
        <v>5.3</v>
      </c>
      <c r="AS2533" s="13" t="str">
        <f t="shared" ref="AS2533" ca="1" si="6854">INDIRECT(ADDRESS(MATCH(AR2533,N2533:N2538,0)+A2533-1,15))</f>
        <v>NW</v>
      </c>
      <c r="AT2533" s="13">
        <f t="shared" ref="AT2533" ca="1" si="6855">INDIRECT(ADDRESS(MATCH(AR2533,N2533:N2538,0)+A2533-1,16))</f>
        <v>0.56166666666666665</v>
      </c>
    </row>
    <row r="2534" spans="1:46">
      <c r="A2534" s="11">
        <v>2534</v>
      </c>
      <c r="B2534" s="57">
        <v>44944</v>
      </c>
      <c r="C2534" s="54">
        <v>0.54861111111111105</v>
      </c>
      <c r="D2534" s="53">
        <v>14</v>
      </c>
      <c r="E2534" s="53">
        <v>14.1</v>
      </c>
      <c r="F2534" s="53">
        <v>0</v>
      </c>
      <c r="G2534" s="53">
        <v>11.6</v>
      </c>
      <c r="H2534" s="53">
        <v>0.35099999999999998</v>
      </c>
      <c r="I2534" s="53">
        <v>1.8</v>
      </c>
      <c r="J2534" s="53" t="s">
        <v>155</v>
      </c>
      <c r="K2534" s="53">
        <v>3</v>
      </c>
      <c r="L2534" s="53" t="s">
        <v>155</v>
      </c>
      <c r="M2534" s="54">
        <v>0.54457175925925927</v>
      </c>
      <c r="N2534" s="53">
        <v>3.8</v>
      </c>
      <c r="O2534" s="53" t="s">
        <v>155</v>
      </c>
      <c r="P2534" s="54">
        <v>0.54356481481481478</v>
      </c>
      <c r="Q2534" s="53">
        <v>1.7</v>
      </c>
      <c r="R2534" s="53" t="s">
        <v>155</v>
      </c>
      <c r="S2534" s="53">
        <v>0.8</v>
      </c>
      <c r="T2534" s="53">
        <v>52.4</v>
      </c>
      <c r="U2534" s="53">
        <v>1476</v>
      </c>
      <c r="V2534" s="53">
        <v>710621</v>
      </c>
      <c r="W2534" s="53">
        <v>1184</v>
      </c>
      <c r="X2534" s="53">
        <v>0.60799999999999998</v>
      </c>
      <c r="Y2534" s="53">
        <v>18.079999999999998</v>
      </c>
      <c r="Z2534" s="11">
        <f t="shared" si="6773"/>
        <v>210.60000000000002</v>
      </c>
      <c r="AA2534" s="11">
        <f t="shared" si="6774"/>
        <v>10</v>
      </c>
      <c r="AB2534" s="53">
        <f t="shared" si="6775"/>
        <v>0.25002465865944157</v>
      </c>
      <c r="AC2534" s="63" t="s">
        <v>204</v>
      </c>
    </row>
    <row r="2535" spans="1:46">
      <c r="A2535" s="11">
        <v>2535</v>
      </c>
      <c r="B2535" s="57">
        <v>44944</v>
      </c>
      <c r="C2535" s="54">
        <v>0.55555555555555558</v>
      </c>
      <c r="D2535" s="53">
        <v>14.4</v>
      </c>
      <c r="E2535" s="53">
        <v>14.1</v>
      </c>
      <c r="F2535" s="53">
        <v>0</v>
      </c>
      <c r="G2535" s="53">
        <v>10.8</v>
      </c>
      <c r="H2535" s="53">
        <v>0.27400000000000002</v>
      </c>
      <c r="I2535" s="53">
        <v>2.4</v>
      </c>
      <c r="J2535" s="53" t="s">
        <v>155</v>
      </c>
      <c r="K2535" s="53">
        <v>2.4</v>
      </c>
      <c r="L2535" s="53" t="s">
        <v>155</v>
      </c>
      <c r="M2535" s="54">
        <v>0.55555555555555558</v>
      </c>
      <c r="N2535" s="53">
        <v>4.3</v>
      </c>
      <c r="O2535" s="53" t="s">
        <v>157</v>
      </c>
      <c r="P2535" s="54">
        <v>0.55233796296296289</v>
      </c>
      <c r="Q2535" s="53">
        <v>3</v>
      </c>
      <c r="R2535" s="53" t="s">
        <v>155</v>
      </c>
      <c r="S2535" s="53">
        <v>0.7</v>
      </c>
      <c r="T2535" s="53">
        <v>55.9</v>
      </c>
      <c r="U2535" s="53">
        <v>548</v>
      </c>
      <c r="V2535" s="53">
        <v>575181</v>
      </c>
      <c r="W2535" s="53">
        <v>959</v>
      </c>
      <c r="X2535" s="53">
        <v>0.60799999999999998</v>
      </c>
      <c r="Y2535" s="53">
        <v>18.07</v>
      </c>
      <c r="Z2535" s="11">
        <f t="shared" si="6773"/>
        <v>164.39999999999998</v>
      </c>
      <c r="AA2535" s="11">
        <f t="shared" si="6774"/>
        <v>10</v>
      </c>
      <c r="AB2535" s="53">
        <f t="shared" si="6775"/>
        <v>0.25002465865944157</v>
      </c>
      <c r="AC2535" s="63" t="s">
        <v>204</v>
      </c>
    </row>
    <row r="2536" spans="1:46">
      <c r="A2536" s="11">
        <v>2536</v>
      </c>
      <c r="B2536" s="57">
        <v>44944</v>
      </c>
      <c r="C2536" s="54">
        <v>0.5625</v>
      </c>
      <c r="D2536" s="53">
        <v>14.7</v>
      </c>
      <c r="E2536" s="53">
        <v>14</v>
      </c>
      <c r="F2536" s="53">
        <v>0</v>
      </c>
      <c r="G2536" s="53">
        <v>9.8000000000000007</v>
      </c>
      <c r="H2536" s="53">
        <v>0.13100000000000001</v>
      </c>
      <c r="I2536" s="53">
        <v>2.9</v>
      </c>
      <c r="J2536" s="53" t="s">
        <v>155</v>
      </c>
      <c r="K2536" s="53">
        <v>2.9</v>
      </c>
      <c r="L2536" s="53" t="s">
        <v>155</v>
      </c>
      <c r="M2536" s="54">
        <v>0.56221064814814814</v>
      </c>
      <c r="N2536" s="53">
        <v>5.3</v>
      </c>
      <c r="O2536" s="53" t="s">
        <v>155</v>
      </c>
      <c r="P2536" s="54">
        <v>0.56166666666666665</v>
      </c>
      <c r="Q2536" s="53">
        <v>2.5</v>
      </c>
      <c r="R2536" s="53" t="s">
        <v>158</v>
      </c>
      <c r="S2536" s="53">
        <v>0.8</v>
      </c>
      <c r="T2536" s="53">
        <v>57.3</v>
      </c>
      <c r="U2536" s="53">
        <v>416</v>
      </c>
      <c r="V2536" s="53">
        <v>297904</v>
      </c>
      <c r="W2536" s="53">
        <v>497</v>
      </c>
      <c r="X2536" s="53">
        <v>0.60699999999999998</v>
      </c>
      <c r="Y2536" s="53">
        <v>18.07</v>
      </c>
      <c r="Z2536" s="11">
        <f t="shared" si="6773"/>
        <v>78.600000000000009</v>
      </c>
      <c r="AA2536" s="11">
        <f t="shared" si="6774"/>
        <v>0</v>
      </c>
      <c r="AB2536" s="53">
        <f t="shared" si="6775"/>
        <v>0.24945272834035004</v>
      </c>
      <c r="AC2536" s="63" t="s">
        <v>204</v>
      </c>
    </row>
    <row r="2537" spans="1:46">
      <c r="A2537" s="11">
        <v>2537</v>
      </c>
      <c r="B2537" s="57">
        <v>44944</v>
      </c>
      <c r="C2537" s="54">
        <v>0.56944444444444442</v>
      </c>
      <c r="D2537" s="53">
        <v>14.6</v>
      </c>
      <c r="E2537" s="53">
        <v>14</v>
      </c>
      <c r="F2537" s="53">
        <v>0</v>
      </c>
      <c r="G2537" s="53">
        <v>9.6</v>
      </c>
      <c r="H2537" s="53">
        <v>9.0999999999999998E-2</v>
      </c>
      <c r="I2537" s="53">
        <v>2.2000000000000002</v>
      </c>
      <c r="J2537" s="53" t="s">
        <v>155</v>
      </c>
      <c r="K2537" s="53">
        <v>2.9</v>
      </c>
      <c r="L2537" s="53" t="s">
        <v>155</v>
      </c>
      <c r="M2537" s="54">
        <v>0.5627199074074074</v>
      </c>
      <c r="N2537" s="53">
        <v>3.7</v>
      </c>
      <c r="O2537" s="53" t="s">
        <v>155</v>
      </c>
      <c r="P2537" s="54">
        <v>0.56420138888888893</v>
      </c>
      <c r="Q2537" s="53">
        <v>1.8</v>
      </c>
      <c r="R2537" s="53" t="s">
        <v>155</v>
      </c>
      <c r="S2537" s="53">
        <v>0.6</v>
      </c>
      <c r="T2537" s="53">
        <v>61.6</v>
      </c>
      <c r="U2537" s="53">
        <v>310</v>
      </c>
      <c r="V2537" s="53">
        <v>207703</v>
      </c>
      <c r="W2537" s="53">
        <v>346</v>
      </c>
      <c r="X2537" s="53">
        <v>0.60699999999999998</v>
      </c>
      <c r="Y2537" s="53">
        <v>18.059999999999999</v>
      </c>
      <c r="Z2537" s="11">
        <f t="shared" si="6773"/>
        <v>54.6</v>
      </c>
      <c r="AA2537" s="11">
        <f t="shared" si="6774"/>
        <v>0</v>
      </c>
      <c r="AB2537" s="53">
        <f t="shared" si="6775"/>
        <v>0.24945272834035004</v>
      </c>
      <c r="AC2537" s="63" t="s">
        <v>204</v>
      </c>
    </row>
    <row r="2538" spans="1:46">
      <c r="A2538" s="11">
        <v>2538</v>
      </c>
      <c r="B2538" s="57">
        <v>44944</v>
      </c>
      <c r="C2538" s="54">
        <v>0.57638888888888895</v>
      </c>
      <c r="D2538" s="53">
        <v>14.4</v>
      </c>
      <c r="E2538" s="53">
        <v>14.1</v>
      </c>
      <c r="F2538" s="53">
        <v>0</v>
      </c>
      <c r="G2538" s="53">
        <v>9.5</v>
      </c>
      <c r="H2538" s="53">
        <v>0.08</v>
      </c>
      <c r="I2538" s="53">
        <v>2</v>
      </c>
      <c r="J2538" s="53" t="s">
        <v>157</v>
      </c>
      <c r="K2538" s="53">
        <v>2.2999999999999998</v>
      </c>
      <c r="L2538" s="53" t="s">
        <v>155</v>
      </c>
      <c r="M2538" s="54">
        <v>0.57065972222222217</v>
      </c>
      <c r="N2538" s="53">
        <v>4.0999999999999996</v>
      </c>
      <c r="O2538" s="53" t="s">
        <v>155</v>
      </c>
      <c r="P2538" s="54">
        <v>0.57254629629629628</v>
      </c>
      <c r="Q2538" s="53">
        <v>1.5</v>
      </c>
      <c r="R2538" s="53" t="s">
        <v>155</v>
      </c>
      <c r="S2538" s="53">
        <v>0.6</v>
      </c>
      <c r="T2538" s="53">
        <v>61.6</v>
      </c>
      <c r="U2538" s="53">
        <v>273</v>
      </c>
      <c r="V2538" s="53">
        <v>180649</v>
      </c>
      <c r="W2538" s="53">
        <v>301</v>
      </c>
      <c r="X2538" s="53">
        <v>0.60699999999999998</v>
      </c>
      <c r="Y2538" s="53">
        <v>18.07</v>
      </c>
      <c r="Z2538" s="11">
        <f t="shared" si="6773"/>
        <v>48</v>
      </c>
      <c r="AA2538" s="11">
        <f t="shared" si="6774"/>
        <v>0</v>
      </c>
      <c r="AB2538" s="53">
        <f t="shared" si="6775"/>
        <v>0.24945272834035004</v>
      </c>
      <c r="AC2538" s="63" t="s">
        <v>204</v>
      </c>
    </row>
    <row r="2539" spans="1:46">
      <c r="A2539" s="11">
        <v>2539</v>
      </c>
      <c r="B2539" s="57">
        <v>44944</v>
      </c>
      <c r="C2539" s="54">
        <v>0.58333333333333337</v>
      </c>
      <c r="D2539" s="53">
        <v>14</v>
      </c>
      <c r="E2539" s="53">
        <v>14.1</v>
      </c>
      <c r="F2539" s="53">
        <v>0</v>
      </c>
      <c r="G2539" s="53">
        <v>9.4</v>
      </c>
      <c r="H2539" s="53">
        <v>7.0999999999999994E-2</v>
      </c>
      <c r="I2539" s="53">
        <v>1.8</v>
      </c>
      <c r="J2539" s="53" t="s">
        <v>157</v>
      </c>
      <c r="K2539" s="53">
        <v>2</v>
      </c>
      <c r="L2539" s="53" t="s">
        <v>157</v>
      </c>
      <c r="M2539" s="54">
        <v>0.57640046296296299</v>
      </c>
      <c r="N2539" s="53">
        <v>4.0999999999999996</v>
      </c>
      <c r="O2539" s="53" t="s">
        <v>155</v>
      </c>
      <c r="P2539" s="54">
        <v>0.58331018518518518</v>
      </c>
      <c r="Q2539" s="53">
        <v>3.9</v>
      </c>
      <c r="R2539" s="53" t="s">
        <v>155</v>
      </c>
      <c r="S2539" s="53">
        <v>0.6</v>
      </c>
      <c r="T2539" s="53">
        <v>63.3</v>
      </c>
      <c r="U2539" s="53">
        <v>264</v>
      </c>
      <c r="V2539" s="53">
        <v>159573</v>
      </c>
      <c r="W2539" s="53">
        <v>266</v>
      </c>
      <c r="X2539" s="53">
        <v>0.60699999999999998</v>
      </c>
      <c r="Y2539" s="53">
        <v>18.07</v>
      </c>
      <c r="Z2539" s="11">
        <f t="shared" si="6773"/>
        <v>42.6</v>
      </c>
      <c r="AA2539" s="11">
        <f t="shared" si="6774"/>
        <v>0</v>
      </c>
      <c r="AB2539" s="53">
        <f t="shared" si="6775"/>
        <v>0.24945272834035004</v>
      </c>
      <c r="AC2539" s="63" t="s">
        <v>204</v>
      </c>
      <c r="AE2539" s="11">
        <f t="shared" ref="AE2539" si="6856">SUM(F2539:F2544)</f>
        <v>0</v>
      </c>
      <c r="AF2539" s="11">
        <f t="shared" ref="AF2539" si="6857">AVERAGE(AB2539:AB2544)</f>
        <v>0.24945272834035004</v>
      </c>
      <c r="AG2539" s="11">
        <f t="shared" ref="AG2539" si="6858">AVERAGE(G2539:G2544)</f>
        <v>9.7166666666666668</v>
      </c>
      <c r="AH2539" s="11" t="e">
        <f t="shared" ref="AH2539" si="6859">AVERAGE(AC2539:AC2544)</f>
        <v>#DIV/0!</v>
      </c>
      <c r="AI2539" s="11">
        <f t="shared" ref="AI2539" si="6860">AVERAGE(T2539:T2544)</f>
        <v>62.516666666666673</v>
      </c>
      <c r="AJ2539" s="11">
        <f t="shared" ref="AJ2539" si="6861">SUMIF(H2539:H2544,"&gt;0",H2539:H2544)</f>
        <v>0.52299999999999991</v>
      </c>
      <c r="AK2539" s="17">
        <f t="shared" ref="AK2539" si="6862">SUM(AA2539:AA2544)/60</f>
        <v>0</v>
      </c>
      <c r="AL2539" s="17">
        <f t="shared" ref="AL2539" si="6863">SUM(V2539:V2544)</f>
        <v>1132960</v>
      </c>
      <c r="AM2539" s="17">
        <f t="shared" ref="AM2539" si="6864">AVERAGE(W2539:W2544)</f>
        <v>314.66666666666669</v>
      </c>
      <c r="AN2539" s="11">
        <f t="shared" ref="AN2539" si="6865">AVERAGE(I2539:I2544)</f>
        <v>2.2666666666666671</v>
      </c>
      <c r="AO2539" s="11">
        <f t="shared" ref="AO2539" si="6866">MAX(K2539:K2544)</f>
        <v>3.2</v>
      </c>
      <c r="AP2539" s="13" t="str">
        <f t="shared" ref="AP2539" ca="1" si="6867">INDIRECT(ADDRESS(MATCH(AO2539,K2539:K2544,0)+A2539-1,12))</f>
        <v>NNW</v>
      </c>
      <c r="AQ2539" s="13">
        <f t="shared" ref="AQ2539" ca="1" si="6868">INDIRECT(ADDRESS(MATCH(AO2539,K2539:K2544,0)+A2539-1,13))</f>
        <v>0.5900347222222222</v>
      </c>
      <c r="AR2539" s="11">
        <f t="shared" ref="AR2539" si="6869">MAX(N2539:N2544)</f>
        <v>5</v>
      </c>
      <c r="AS2539" s="13" t="str">
        <f t="shared" ref="AS2539" ca="1" si="6870">INDIRECT(ADDRESS(MATCH(AR2539,N2539:N2544,0)+A2539-1,15))</f>
        <v>NW</v>
      </c>
      <c r="AT2539" s="13">
        <f t="shared" ref="AT2539" ca="1" si="6871">INDIRECT(ADDRESS(MATCH(AR2539,N2539:N2544,0)+A2539-1,16))</f>
        <v>0.58357638888888885</v>
      </c>
    </row>
    <row r="2540" spans="1:46">
      <c r="A2540" s="11">
        <v>2540</v>
      </c>
      <c r="B2540" s="57">
        <v>44944</v>
      </c>
      <c r="C2540" s="54">
        <v>0.59027777777777779</v>
      </c>
      <c r="D2540" s="53">
        <v>13.6</v>
      </c>
      <c r="E2540" s="53">
        <v>14.1</v>
      </c>
      <c r="F2540" s="53">
        <v>0</v>
      </c>
      <c r="G2540" s="53">
        <v>9.6999999999999993</v>
      </c>
      <c r="H2540" s="53">
        <v>9.4E-2</v>
      </c>
      <c r="I2540" s="53">
        <v>3.2</v>
      </c>
      <c r="J2540" s="53" t="s">
        <v>157</v>
      </c>
      <c r="K2540" s="53">
        <v>3.2</v>
      </c>
      <c r="L2540" s="53" t="s">
        <v>157</v>
      </c>
      <c r="M2540" s="54">
        <v>0.5900347222222222</v>
      </c>
      <c r="N2540" s="53">
        <v>5</v>
      </c>
      <c r="O2540" s="53" t="s">
        <v>155</v>
      </c>
      <c r="P2540" s="54">
        <v>0.58357638888888885</v>
      </c>
      <c r="Q2540" s="53">
        <v>1.6</v>
      </c>
      <c r="R2540" s="53" t="s">
        <v>149</v>
      </c>
      <c r="S2540" s="53">
        <v>0.8</v>
      </c>
      <c r="T2540" s="53">
        <v>62.3</v>
      </c>
      <c r="U2540" s="53">
        <v>391</v>
      </c>
      <c r="V2540" s="53">
        <v>205287</v>
      </c>
      <c r="W2540" s="53">
        <v>342</v>
      </c>
      <c r="X2540" s="53">
        <v>0.60699999999999998</v>
      </c>
      <c r="Y2540" s="53">
        <v>18.07</v>
      </c>
      <c r="Z2540" s="11">
        <f t="shared" si="6773"/>
        <v>56.400000000000006</v>
      </c>
      <c r="AA2540" s="11">
        <f t="shared" si="6774"/>
        <v>0</v>
      </c>
      <c r="AB2540" s="53">
        <f t="shared" si="6775"/>
        <v>0.24945272834035004</v>
      </c>
      <c r="AC2540" s="63" t="s">
        <v>204</v>
      </c>
    </row>
    <row r="2541" spans="1:46">
      <c r="A2541" s="11">
        <v>2541</v>
      </c>
      <c r="B2541" s="57">
        <v>44944</v>
      </c>
      <c r="C2541" s="54">
        <v>0.59722222222222221</v>
      </c>
      <c r="D2541" s="53">
        <v>13.2</v>
      </c>
      <c r="E2541" s="53">
        <v>14.1</v>
      </c>
      <c r="F2541" s="53">
        <v>0</v>
      </c>
      <c r="G2541" s="53">
        <v>9.9</v>
      </c>
      <c r="H2541" s="53">
        <v>0.105</v>
      </c>
      <c r="I2541" s="53">
        <v>1.7</v>
      </c>
      <c r="J2541" s="53" t="s">
        <v>149</v>
      </c>
      <c r="K2541" s="53">
        <v>3.2</v>
      </c>
      <c r="L2541" s="53" t="s">
        <v>157</v>
      </c>
      <c r="M2541" s="54">
        <v>0.59028935185185183</v>
      </c>
      <c r="N2541" s="53">
        <v>4.4000000000000004</v>
      </c>
      <c r="O2541" s="53" t="s">
        <v>149</v>
      </c>
      <c r="P2541" s="54">
        <v>0.5909375</v>
      </c>
      <c r="Q2541" s="53">
        <v>2.4</v>
      </c>
      <c r="R2541" s="53" t="s">
        <v>149</v>
      </c>
      <c r="S2541" s="53">
        <v>0.9</v>
      </c>
      <c r="T2541" s="53">
        <v>62.9</v>
      </c>
      <c r="U2541" s="53">
        <v>415</v>
      </c>
      <c r="V2541" s="53">
        <v>225603</v>
      </c>
      <c r="W2541" s="53">
        <v>376</v>
      </c>
      <c r="X2541" s="53">
        <v>0.60699999999999998</v>
      </c>
      <c r="Y2541" s="53">
        <v>18.059999999999999</v>
      </c>
      <c r="Z2541" s="11">
        <f t="shared" si="6773"/>
        <v>63</v>
      </c>
      <c r="AA2541" s="11">
        <f t="shared" si="6774"/>
        <v>0</v>
      </c>
      <c r="AB2541" s="53">
        <f t="shared" si="6775"/>
        <v>0.24945272834035004</v>
      </c>
      <c r="AC2541" s="63" t="s">
        <v>204</v>
      </c>
    </row>
    <row r="2542" spans="1:46">
      <c r="A2542" s="11">
        <v>2542</v>
      </c>
      <c r="B2542" s="57">
        <v>44944</v>
      </c>
      <c r="C2542" s="54">
        <v>0.60416666666666663</v>
      </c>
      <c r="D2542" s="53">
        <v>12.9</v>
      </c>
      <c r="E2542" s="53">
        <v>14.1</v>
      </c>
      <c r="F2542" s="53">
        <v>0</v>
      </c>
      <c r="G2542" s="53">
        <v>10.1</v>
      </c>
      <c r="H2542" s="53">
        <v>0.108</v>
      </c>
      <c r="I2542" s="53">
        <v>2.1</v>
      </c>
      <c r="J2542" s="53" t="s">
        <v>162</v>
      </c>
      <c r="K2542" s="53">
        <v>2.1</v>
      </c>
      <c r="L2542" s="53" t="s">
        <v>162</v>
      </c>
      <c r="M2542" s="54">
        <v>0.60405092592592591</v>
      </c>
      <c r="N2542" s="53">
        <v>4</v>
      </c>
      <c r="O2542" s="53" t="s">
        <v>157</v>
      </c>
      <c r="P2542" s="54">
        <v>0.60138888888888886</v>
      </c>
      <c r="Q2542" s="53">
        <v>2.6</v>
      </c>
      <c r="R2542" s="53" t="s">
        <v>162</v>
      </c>
      <c r="S2542" s="53">
        <v>0.7</v>
      </c>
      <c r="T2542" s="53">
        <v>61.9</v>
      </c>
      <c r="U2542" s="53">
        <v>327</v>
      </c>
      <c r="V2542" s="53">
        <v>227210</v>
      </c>
      <c r="W2542" s="53">
        <v>379</v>
      </c>
      <c r="X2542" s="53">
        <v>0.60699999999999998</v>
      </c>
      <c r="Y2542" s="53">
        <v>18.04</v>
      </c>
      <c r="Z2542" s="11">
        <f t="shared" si="6773"/>
        <v>64.8</v>
      </c>
      <c r="AA2542" s="11">
        <f t="shared" si="6774"/>
        <v>0</v>
      </c>
      <c r="AB2542" s="53">
        <f t="shared" si="6775"/>
        <v>0.24945272834035004</v>
      </c>
      <c r="AC2542" s="63" t="s">
        <v>204</v>
      </c>
    </row>
    <row r="2543" spans="1:46">
      <c r="A2543" s="11">
        <v>2543</v>
      </c>
      <c r="B2543" s="57">
        <v>44944</v>
      </c>
      <c r="C2543" s="54">
        <v>0.61111111111111105</v>
      </c>
      <c r="D2543" s="53">
        <v>12.8</v>
      </c>
      <c r="E2543" s="53">
        <v>14.1</v>
      </c>
      <c r="F2543" s="53">
        <v>0</v>
      </c>
      <c r="G2543" s="53">
        <v>9.6999999999999993</v>
      </c>
      <c r="H2543" s="53">
        <v>8.1000000000000003E-2</v>
      </c>
      <c r="I2543" s="53">
        <v>2.5</v>
      </c>
      <c r="J2543" s="53" t="s">
        <v>157</v>
      </c>
      <c r="K2543" s="53">
        <v>2.6</v>
      </c>
      <c r="L2543" s="53" t="s">
        <v>157</v>
      </c>
      <c r="M2543" s="54">
        <v>0.61019675925925931</v>
      </c>
      <c r="N2543" s="53">
        <v>4.5999999999999996</v>
      </c>
      <c r="O2543" s="53" t="s">
        <v>155</v>
      </c>
      <c r="P2543" s="54">
        <v>0.60916666666666663</v>
      </c>
      <c r="Q2543" s="53">
        <v>1.7</v>
      </c>
      <c r="R2543" s="53" t="s">
        <v>149</v>
      </c>
      <c r="S2543" s="53">
        <v>0.7</v>
      </c>
      <c r="T2543" s="53">
        <v>62.4</v>
      </c>
      <c r="U2543" s="53">
        <v>269</v>
      </c>
      <c r="V2543" s="53">
        <v>174877</v>
      </c>
      <c r="W2543" s="53">
        <v>291</v>
      </c>
      <c r="X2543" s="53">
        <v>0.60699999999999998</v>
      </c>
      <c r="Y2543" s="53">
        <v>18.079999999999998</v>
      </c>
      <c r="Z2543" s="11">
        <f t="shared" si="6773"/>
        <v>48.6</v>
      </c>
      <c r="AA2543" s="11">
        <f t="shared" si="6774"/>
        <v>0</v>
      </c>
      <c r="AB2543" s="53">
        <f t="shared" si="6775"/>
        <v>0.24945272834035004</v>
      </c>
      <c r="AC2543" s="63" t="s">
        <v>204</v>
      </c>
    </row>
    <row r="2544" spans="1:46">
      <c r="A2544" s="11">
        <v>2544</v>
      </c>
      <c r="B2544" s="57">
        <v>44944</v>
      </c>
      <c r="C2544" s="54">
        <v>0.61805555555555558</v>
      </c>
      <c r="D2544" s="53">
        <v>12.6</v>
      </c>
      <c r="E2544" s="53">
        <v>14.1</v>
      </c>
      <c r="F2544" s="53">
        <v>0</v>
      </c>
      <c r="G2544" s="53">
        <v>9.5</v>
      </c>
      <c r="H2544" s="53">
        <v>6.4000000000000001E-2</v>
      </c>
      <c r="I2544" s="53">
        <v>2.2999999999999998</v>
      </c>
      <c r="J2544" s="53" t="s">
        <v>149</v>
      </c>
      <c r="K2544" s="53">
        <v>2.7</v>
      </c>
      <c r="L2544" s="53" t="s">
        <v>162</v>
      </c>
      <c r="M2544" s="54">
        <v>0.6133333333333334</v>
      </c>
      <c r="N2544" s="53">
        <v>4.7</v>
      </c>
      <c r="O2544" s="53" t="s">
        <v>149</v>
      </c>
      <c r="P2544" s="54">
        <v>0.61310185185185184</v>
      </c>
      <c r="Q2544" s="53">
        <v>3.3</v>
      </c>
      <c r="R2544" s="53" t="s">
        <v>149</v>
      </c>
      <c r="S2544" s="53">
        <v>0.9</v>
      </c>
      <c r="T2544" s="53">
        <v>62.3</v>
      </c>
      <c r="U2544" s="53">
        <v>202</v>
      </c>
      <c r="V2544" s="53">
        <v>140410</v>
      </c>
      <c r="W2544" s="53">
        <v>234</v>
      </c>
      <c r="X2544" s="53">
        <v>0.60699999999999998</v>
      </c>
      <c r="Y2544" s="53">
        <v>18.059999999999999</v>
      </c>
      <c r="Z2544" s="11">
        <f t="shared" si="6773"/>
        <v>38.400000000000006</v>
      </c>
      <c r="AA2544" s="11">
        <f t="shared" si="6774"/>
        <v>0</v>
      </c>
      <c r="AB2544" s="53">
        <f t="shared" si="6775"/>
        <v>0.24945272834035004</v>
      </c>
      <c r="AC2544" s="63" t="s">
        <v>204</v>
      </c>
    </row>
    <row r="2545" spans="1:46">
      <c r="A2545" s="11">
        <v>2545</v>
      </c>
      <c r="B2545" s="57">
        <v>44944</v>
      </c>
      <c r="C2545" s="54">
        <v>0.625</v>
      </c>
      <c r="D2545" s="53">
        <v>12.3</v>
      </c>
      <c r="E2545" s="53">
        <v>14.1</v>
      </c>
      <c r="F2545" s="53">
        <v>0</v>
      </c>
      <c r="G2545" s="53">
        <v>9.5</v>
      </c>
      <c r="H2545" s="53">
        <v>8.7999999999999995E-2</v>
      </c>
      <c r="I2545" s="53">
        <v>3.1</v>
      </c>
      <c r="J2545" s="53" t="s">
        <v>149</v>
      </c>
      <c r="K2545" s="53">
        <v>3.1</v>
      </c>
      <c r="L2545" s="53" t="s">
        <v>149</v>
      </c>
      <c r="M2545" s="54">
        <v>0.62497685185185181</v>
      </c>
      <c r="N2545" s="53">
        <v>5.6</v>
      </c>
      <c r="O2545" s="53" t="s">
        <v>162</v>
      </c>
      <c r="P2545" s="54">
        <v>0.62002314814814818</v>
      </c>
      <c r="Q2545" s="53">
        <v>2.6</v>
      </c>
      <c r="R2545" s="53" t="s">
        <v>149</v>
      </c>
      <c r="S2545" s="53">
        <v>0.7</v>
      </c>
      <c r="T2545" s="53">
        <v>64.2</v>
      </c>
      <c r="U2545" s="53">
        <v>397</v>
      </c>
      <c r="V2545" s="53">
        <v>185881</v>
      </c>
      <c r="W2545" s="53">
        <v>310</v>
      </c>
      <c r="X2545" s="53">
        <v>0.60699999999999998</v>
      </c>
      <c r="Y2545" s="53">
        <v>18.059999999999999</v>
      </c>
      <c r="Z2545" s="11">
        <f t="shared" si="6773"/>
        <v>52.79999999999999</v>
      </c>
      <c r="AA2545" s="11">
        <f t="shared" si="6774"/>
        <v>0</v>
      </c>
      <c r="AB2545" s="53">
        <f t="shared" si="6775"/>
        <v>0.24945272834035004</v>
      </c>
      <c r="AC2545" s="63" t="s">
        <v>204</v>
      </c>
      <c r="AE2545" s="11">
        <f t="shared" ref="AE2545" si="6872">SUM(F2545:F2550)</f>
        <v>0</v>
      </c>
      <c r="AF2545" s="11">
        <f t="shared" ref="AF2545" si="6873">AVERAGE(AB2545:AB2550)</f>
        <v>0.24897673119580402</v>
      </c>
      <c r="AG2545" s="11">
        <f t="shared" ref="AG2545" si="6874">AVERAGE(G2545:G2550)</f>
        <v>9.2000000000000011</v>
      </c>
      <c r="AH2545" s="11" t="e">
        <f t="shared" ref="AH2545" si="6875">AVERAGE(AC2545:AC2550)</f>
        <v>#DIV/0!</v>
      </c>
      <c r="AI2545" s="11">
        <f t="shared" ref="AI2545" si="6876">AVERAGE(T2545:T2550)</f>
        <v>63.716666666666669</v>
      </c>
      <c r="AJ2545" s="11">
        <f t="shared" ref="AJ2545" si="6877">SUMIF(H2545:H2550,"&gt;0",H2545:H2550)</f>
        <v>0.42900000000000005</v>
      </c>
      <c r="AK2545" s="17">
        <f t="shared" ref="AK2545" si="6878">SUM(AA2545:AA2550)/60</f>
        <v>0</v>
      </c>
      <c r="AL2545" s="17">
        <f t="shared" ref="AL2545" si="6879">SUM(V2545:V2550)</f>
        <v>929802</v>
      </c>
      <c r="AM2545" s="17">
        <f t="shared" ref="AM2545" si="6880">AVERAGE(W2545:W2550)</f>
        <v>258.33333333333331</v>
      </c>
      <c r="AN2545" s="11">
        <f t="shared" ref="AN2545" si="6881">AVERAGE(I2545:I2550)</f>
        <v>2.0666666666666669</v>
      </c>
      <c r="AO2545" s="11">
        <f t="shared" ref="AO2545" si="6882">MAX(K2545:K2550)</f>
        <v>3.1</v>
      </c>
      <c r="AP2545" s="13" t="str">
        <f t="shared" ref="AP2545" ca="1" si="6883">INDIRECT(ADDRESS(MATCH(AO2545,K2545:K2550,0)+A2545-1,12))</f>
        <v>NNE</v>
      </c>
      <c r="AQ2545" s="13">
        <f t="shared" ref="AQ2545" ca="1" si="6884">INDIRECT(ADDRESS(MATCH(AO2545,K2545:K2550,0)+A2545-1,13))</f>
        <v>0.62497685185185181</v>
      </c>
      <c r="AR2545" s="11">
        <f t="shared" ref="AR2545" si="6885">MAX(N2545:N2550)</f>
        <v>5.6</v>
      </c>
      <c r="AS2545" s="13" t="str">
        <f t="shared" ref="AS2545" ca="1" si="6886">INDIRECT(ADDRESS(MATCH(AR2545,N2545:N2550,0)+A2545-1,15))</f>
        <v>N</v>
      </c>
      <c r="AT2545" s="13">
        <f t="shared" ref="AT2545" ca="1" si="6887">INDIRECT(ADDRESS(MATCH(AR2545,N2545:N2550,0)+A2545-1,16))</f>
        <v>0.62002314814814818</v>
      </c>
    </row>
    <row r="2546" spans="1:46">
      <c r="A2546" s="11">
        <v>2546</v>
      </c>
      <c r="B2546" s="57">
        <v>44944</v>
      </c>
      <c r="C2546" s="54">
        <v>0.63194444444444442</v>
      </c>
      <c r="D2546" s="53">
        <v>12.1</v>
      </c>
      <c r="E2546" s="53">
        <v>14.1</v>
      </c>
      <c r="F2546" s="53">
        <v>0</v>
      </c>
      <c r="G2546" s="53">
        <v>9.5</v>
      </c>
      <c r="H2546" s="53">
        <v>0.108</v>
      </c>
      <c r="I2546" s="53">
        <v>2.6</v>
      </c>
      <c r="J2546" s="53" t="s">
        <v>149</v>
      </c>
      <c r="K2546" s="53">
        <v>3.1</v>
      </c>
      <c r="L2546" s="53" t="s">
        <v>149</v>
      </c>
      <c r="M2546" s="54">
        <v>0.62622685185185178</v>
      </c>
      <c r="N2546" s="53">
        <v>4.4000000000000004</v>
      </c>
      <c r="O2546" s="53" t="s">
        <v>149</v>
      </c>
      <c r="P2546" s="54">
        <v>0.62608796296296299</v>
      </c>
      <c r="Q2546" s="53">
        <v>3.3</v>
      </c>
      <c r="R2546" s="53" t="s">
        <v>149</v>
      </c>
      <c r="S2546" s="53">
        <v>0.6</v>
      </c>
      <c r="T2546" s="53">
        <v>65.5</v>
      </c>
      <c r="U2546" s="53">
        <v>291</v>
      </c>
      <c r="V2546" s="53">
        <v>224518</v>
      </c>
      <c r="W2546" s="53">
        <v>374</v>
      </c>
      <c r="X2546" s="53">
        <v>0.60599999999999998</v>
      </c>
      <c r="Y2546" s="53">
        <v>18.05</v>
      </c>
      <c r="Z2546" s="11">
        <f t="shared" si="6773"/>
        <v>64.8</v>
      </c>
      <c r="AA2546" s="11">
        <f t="shared" si="6774"/>
        <v>0</v>
      </c>
      <c r="AB2546" s="53">
        <f t="shared" si="6775"/>
        <v>0.24888153176689481</v>
      </c>
      <c r="AC2546" s="63" t="s">
        <v>204</v>
      </c>
    </row>
    <row r="2547" spans="1:46">
      <c r="A2547" s="11">
        <v>2547</v>
      </c>
      <c r="B2547" s="57">
        <v>44944</v>
      </c>
      <c r="C2547" s="54">
        <v>0.63888888888888895</v>
      </c>
      <c r="D2547" s="53">
        <v>12</v>
      </c>
      <c r="E2547" s="53">
        <v>14.2</v>
      </c>
      <c r="F2547" s="53">
        <v>0</v>
      </c>
      <c r="G2547" s="53">
        <v>9.1999999999999993</v>
      </c>
      <c r="H2547" s="53">
        <v>7.1999999999999995E-2</v>
      </c>
      <c r="I2547" s="53">
        <v>1.9</v>
      </c>
      <c r="J2547" s="53" t="s">
        <v>147</v>
      </c>
      <c r="K2547" s="53">
        <v>2.6</v>
      </c>
      <c r="L2547" s="53" t="s">
        <v>149</v>
      </c>
      <c r="M2547" s="54">
        <v>0.6326504629629629</v>
      </c>
      <c r="N2547" s="53">
        <v>3.9</v>
      </c>
      <c r="O2547" s="53" t="s">
        <v>149</v>
      </c>
      <c r="P2547" s="54">
        <v>0.63209490740740748</v>
      </c>
      <c r="Q2547" s="53">
        <v>2.7</v>
      </c>
      <c r="R2547" s="53" t="s">
        <v>149</v>
      </c>
      <c r="S2547" s="53">
        <v>0.8</v>
      </c>
      <c r="T2547" s="53">
        <v>64.3</v>
      </c>
      <c r="U2547" s="53">
        <v>232</v>
      </c>
      <c r="V2547" s="53">
        <v>153427</v>
      </c>
      <c r="W2547" s="53">
        <v>256</v>
      </c>
      <c r="X2547" s="53">
        <v>0.60599999999999998</v>
      </c>
      <c r="Y2547" s="53">
        <v>18.059999999999999</v>
      </c>
      <c r="Z2547" s="11">
        <f t="shared" si="6773"/>
        <v>43.2</v>
      </c>
      <c r="AA2547" s="11">
        <f t="shared" si="6774"/>
        <v>0</v>
      </c>
      <c r="AB2547" s="53">
        <f t="shared" si="6775"/>
        <v>0.24888153176689481</v>
      </c>
      <c r="AC2547" s="63" t="s">
        <v>204</v>
      </c>
    </row>
    <row r="2548" spans="1:46">
      <c r="A2548" s="11">
        <v>2548</v>
      </c>
      <c r="B2548" s="57">
        <v>44944</v>
      </c>
      <c r="C2548" s="54">
        <v>0.64583333333333337</v>
      </c>
      <c r="D2548" s="53">
        <v>11.8</v>
      </c>
      <c r="E2548" s="53">
        <v>14.2</v>
      </c>
      <c r="F2548" s="53">
        <v>0</v>
      </c>
      <c r="G2548" s="53">
        <v>9.5</v>
      </c>
      <c r="H2548" s="53">
        <v>0.08</v>
      </c>
      <c r="I2548" s="53">
        <v>1.4</v>
      </c>
      <c r="J2548" s="53" t="s">
        <v>147</v>
      </c>
      <c r="K2548" s="53">
        <v>1.9</v>
      </c>
      <c r="L2548" s="53" t="s">
        <v>147</v>
      </c>
      <c r="M2548" s="54">
        <v>0.63890046296296299</v>
      </c>
      <c r="N2548" s="53">
        <v>3.4</v>
      </c>
      <c r="O2548" s="53" t="s">
        <v>147</v>
      </c>
      <c r="P2548" s="54">
        <v>0.63967592592592593</v>
      </c>
      <c r="Q2548" s="53">
        <v>0.9</v>
      </c>
      <c r="R2548" s="53" t="s">
        <v>150</v>
      </c>
      <c r="S2548" s="53">
        <v>0.7</v>
      </c>
      <c r="T2548" s="53">
        <v>62.3</v>
      </c>
      <c r="U2548" s="53">
        <v>211</v>
      </c>
      <c r="V2548" s="53">
        <v>163127</v>
      </c>
      <c r="W2548" s="53">
        <v>272</v>
      </c>
      <c r="X2548" s="53">
        <v>0.60599999999999998</v>
      </c>
      <c r="Y2548" s="53">
        <v>18.04</v>
      </c>
      <c r="Z2548" s="11">
        <f t="shared" si="6773"/>
        <v>48</v>
      </c>
      <c r="AA2548" s="11">
        <f t="shared" si="6774"/>
        <v>0</v>
      </c>
      <c r="AB2548" s="53">
        <f t="shared" si="6775"/>
        <v>0.24888153176689481</v>
      </c>
      <c r="AC2548" s="63" t="s">
        <v>204</v>
      </c>
    </row>
    <row r="2549" spans="1:46">
      <c r="A2549" s="11">
        <v>2549</v>
      </c>
      <c r="B2549" s="57">
        <v>44944</v>
      </c>
      <c r="C2549" s="54">
        <v>0.65277777777777779</v>
      </c>
      <c r="D2549" s="53">
        <v>11.7</v>
      </c>
      <c r="E2549" s="53">
        <v>14.2</v>
      </c>
      <c r="F2549" s="53">
        <v>0</v>
      </c>
      <c r="G2549" s="53">
        <v>8.9</v>
      </c>
      <c r="H2549" s="53">
        <v>4.5999999999999999E-2</v>
      </c>
      <c r="I2549" s="53">
        <v>1.5</v>
      </c>
      <c r="J2549" s="53" t="s">
        <v>147</v>
      </c>
      <c r="K2549" s="53">
        <v>1.5</v>
      </c>
      <c r="L2549" s="53" t="s">
        <v>147</v>
      </c>
      <c r="M2549" s="54">
        <v>0.6514699074074074</v>
      </c>
      <c r="N2549" s="53">
        <v>3</v>
      </c>
      <c r="O2549" s="53" t="s">
        <v>149</v>
      </c>
      <c r="P2549" s="54">
        <v>0.64915509259259252</v>
      </c>
      <c r="Q2549" s="53">
        <v>2.1</v>
      </c>
      <c r="R2549" s="53" t="s">
        <v>147</v>
      </c>
      <c r="S2549" s="53">
        <v>0.7</v>
      </c>
      <c r="T2549" s="53">
        <v>63.4</v>
      </c>
      <c r="U2549" s="53">
        <v>171</v>
      </c>
      <c r="V2549" s="53">
        <v>109839</v>
      </c>
      <c r="W2549" s="53">
        <v>183</v>
      </c>
      <c r="X2549" s="53">
        <v>0.60599999999999998</v>
      </c>
      <c r="Y2549" s="53">
        <v>18.05</v>
      </c>
      <c r="Z2549" s="11">
        <f t="shared" si="6773"/>
        <v>27.599999999999998</v>
      </c>
      <c r="AA2549" s="11">
        <f t="shared" si="6774"/>
        <v>0</v>
      </c>
      <c r="AB2549" s="53">
        <f t="shared" si="6775"/>
        <v>0.24888153176689481</v>
      </c>
      <c r="AC2549" s="63" t="s">
        <v>204</v>
      </c>
    </row>
    <row r="2550" spans="1:46">
      <c r="A2550" s="11">
        <v>2550</v>
      </c>
      <c r="B2550" s="57">
        <v>44944</v>
      </c>
      <c r="C2550" s="54">
        <v>0.65972222222222221</v>
      </c>
      <c r="D2550" s="53">
        <v>11.5</v>
      </c>
      <c r="E2550" s="53">
        <v>14.1</v>
      </c>
      <c r="F2550" s="53">
        <v>0</v>
      </c>
      <c r="G2550" s="53">
        <v>8.6</v>
      </c>
      <c r="H2550" s="53">
        <v>3.5000000000000003E-2</v>
      </c>
      <c r="I2550" s="53">
        <v>1.9</v>
      </c>
      <c r="J2550" s="53" t="s">
        <v>149</v>
      </c>
      <c r="K2550" s="53">
        <v>1.9</v>
      </c>
      <c r="L2550" s="53" t="s">
        <v>149</v>
      </c>
      <c r="M2550" s="54">
        <v>0.65961805555555553</v>
      </c>
      <c r="N2550" s="53">
        <v>3.3</v>
      </c>
      <c r="O2550" s="53" t="s">
        <v>149</v>
      </c>
      <c r="P2550" s="54">
        <v>0.6554861111111111</v>
      </c>
      <c r="Q2550" s="53">
        <v>2.1</v>
      </c>
      <c r="R2550" s="53" t="s">
        <v>162</v>
      </c>
      <c r="S2550" s="53">
        <v>0.5</v>
      </c>
      <c r="T2550" s="53">
        <v>62.6</v>
      </c>
      <c r="U2550" s="53">
        <v>162</v>
      </c>
      <c r="V2550" s="53">
        <v>93010</v>
      </c>
      <c r="W2550" s="53">
        <v>155</v>
      </c>
      <c r="X2550" s="53">
        <v>0.60599999999999998</v>
      </c>
      <c r="Y2550" s="53">
        <v>18.04</v>
      </c>
      <c r="Z2550" s="11">
        <f t="shared" si="6773"/>
        <v>21.000000000000004</v>
      </c>
      <c r="AA2550" s="11">
        <f t="shared" si="6774"/>
        <v>0</v>
      </c>
      <c r="AB2550" s="53">
        <f t="shared" si="6775"/>
        <v>0.24888153176689481</v>
      </c>
      <c r="AC2550" s="63" t="s">
        <v>204</v>
      </c>
    </row>
    <row r="2551" spans="1:46">
      <c r="A2551" s="11">
        <v>2551</v>
      </c>
      <c r="B2551" s="57">
        <v>44944</v>
      </c>
      <c r="C2551" s="54">
        <v>0.66666666666666663</v>
      </c>
      <c r="D2551" s="53">
        <v>11.2</v>
      </c>
      <c r="E2551" s="53">
        <v>14.2</v>
      </c>
      <c r="F2551" s="53">
        <v>0</v>
      </c>
      <c r="G2551" s="53">
        <v>8.9</v>
      </c>
      <c r="H2551" s="53">
        <v>4.9000000000000002E-2</v>
      </c>
      <c r="I2551" s="53">
        <v>1.4</v>
      </c>
      <c r="J2551" s="53" t="s">
        <v>149</v>
      </c>
      <c r="K2551" s="53">
        <v>2</v>
      </c>
      <c r="L2551" s="53" t="s">
        <v>149</v>
      </c>
      <c r="M2551" s="54">
        <v>0.66039351851851846</v>
      </c>
      <c r="N2551" s="53">
        <v>2.9</v>
      </c>
      <c r="O2551" s="53" t="s">
        <v>162</v>
      </c>
      <c r="P2551" s="54">
        <v>0.66266203703703697</v>
      </c>
      <c r="Q2551" s="53">
        <v>0.7</v>
      </c>
      <c r="R2551" s="53" t="s">
        <v>162</v>
      </c>
      <c r="S2551" s="53">
        <v>0.9</v>
      </c>
      <c r="T2551" s="53">
        <v>60.4</v>
      </c>
      <c r="U2551" s="53">
        <v>139</v>
      </c>
      <c r="V2551" s="53">
        <v>108891</v>
      </c>
      <c r="W2551" s="53">
        <v>181</v>
      </c>
      <c r="X2551" s="53">
        <v>0.60599999999999998</v>
      </c>
      <c r="Y2551" s="53">
        <v>18.05</v>
      </c>
      <c r="Z2551" s="11">
        <f t="shared" si="6773"/>
        <v>29.4</v>
      </c>
      <c r="AA2551" s="11">
        <f t="shared" si="6774"/>
        <v>0</v>
      </c>
      <c r="AB2551" s="53">
        <f t="shared" si="6775"/>
        <v>0.24888153176689481</v>
      </c>
      <c r="AC2551" s="63" t="s">
        <v>204</v>
      </c>
      <c r="AE2551" s="11">
        <f t="shared" ref="AE2551" si="6888">SUM(F2551:F2556)</f>
        <v>0</v>
      </c>
      <c r="AF2551" s="11">
        <f t="shared" ref="AF2551" si="6889">AVERAGE(AB2551:AB2556)</f>
        <v>0.24869137863037952</v>
      </c>
      <c r="AG2551" s="11">
        <f t="shared" ref="AG2551" si="6890">AVERAGE(G2551:G2556)</f>
        <v>8.8000000000000025</v>
      </c>
      <c r="AH2551" s="11" t="e">
        <f t="shared" ref="AH2551" si="6891">AVERAGE(AC2551:AC2556)</f>
        <v>#DIV/0!</v>
      </c>
      <c r="AI2551" s="11">
        <f t="shared" ref="AI2551" si="6892">AVERAGE(T2551:T2556)</f>
        <v>62.616666666666667</v>
      </c>
      <c r="AJ2551" s="11">
        <f t="shared" ref="AJ2551" si="6893">SUMIF(H2551:H2556,"&gt;0",H2551:H2556)</f>
        <v>0.17100000000000001</v>
      </c>
      <c r="AK2551" s="17">
        <f t="shared" ref="AK2551" si="6894">SUM(AA2551:AA2556)/60</f>
        <v>0</v>
      </c>
      <c r="AL2551" s="17">
        <f t="shared" ref="AL2551" si="6895">SUM(V2551:V2556)</f>
        <v>374947</v>
      </c>
      <c r="AM2551" s="17">
        <f t="shared" ref="AM2551" si="6896">AVERAGE(W2551:W2556)</f>
        <v>104.16666666666667</v>
      </c>
      <c r="AN2551" s="11">
        <f t="shared" ref="AN2551" si="6897">AVERAGE(I2551:I2556)</f>
        <v>0.75</v>
      </c>
      <c r="AO2551" s="11">
        <f t="shared" ref="AO2551" si="6898">MAX(K2551:K2556)</f>
        <v>2</v>
      </c>
      <c r="AP2551" s="13" t="str">
        <f t="shared" ref="AP2551" ca="1" si="6899">INDIRECT(ADDRESS(MATCH(AO2551,K2551:K2556,0)+A2551-1,12))</f>
        <v>NNE</v>
      </c>
      <c r="AQ2551" s="13">
        <f t="shared" ref="AQ2551" ca="1" si="6900">INDIRECT(ADDRESS(MATCH(AO2551,K2551:K2556,0)+A2551-1,13))</f>
        <v>0.66039351851851846</v>
      </c>
      <c r="AR2551" s="11">
        <f t="shared" ref="AR2551" si="6901">MAX(N2551:N2556)</f>
        <v>2.9</v>
      </c>
      <c r="AS2551" s="13" t="str">
        <f t="shared" ref="AS2551" ca="1" si="6902">INDIRECT(ADDRESS(MATCH(AR2551,N2551:N2556,0)+A2551-1,15))</f>
        <v>N</v>
      </c>
      <c r="AT2551" s="13">
        <f t="shared" ref="AT2551" ca="1" si="6903">INDIRECT(ADDRESS(MATCH(AR2551,N2551:N2556,0)+A2551-1,16))</f>
        <v>0.66266203703703697</v>
      </c>
    </row>
    <row r="2552" spans="1:46">
      <c r="A2552" s="11">
        <v>2552</v>
      </c>
      <c r="B2552" s="57">
        <v>44944</v>
      </c>
      <c r="C2552" s="54">
        <v>0.67361111111111116</v>
      </c>
      <c r="D2552" s="53">
        <v>10.9</v>
      </c>
      <c r="E2552" s="53">
        <v>14.2</v>
      </c>
      <c r="F2552" s="53">
        <v>0</v>
      </c>
      <c r="G2552" s="53">
        <v>8.8000000000000007</v>
      </c>
      <c r="H2552" s="53">
        <v>3.5000000000000003E-2</v>
      </c>
      <c r="I2552" s="53">
        <v>0.9</v>
      </c>
      <c r="J2552" s="53" t="s">
        <v>149</v>
      </c>
      <c r="K2552" s="53">
        <v>1.4</v>
      </c>
      <c r="L2552" s="53" t="s">
        <v>149</v>
      </c>
      <c r="M2552" s="54">
        <v>0.66667824074074078</v>
      </c>
      <c r="N2552" s="53">
        <v>1.6</v>
      </c>
      <c r="O2552" s="53" t="s">
        <v>162</v>
      </c>
      <c r="P2552" s="54">
        <v>0.67342592592592598</v>
      </c>
      <c r="Q2552" s="53">
        <v>1.5</v>
      </c>
      <c r="R2552" s="53" t="s">
        <v>162</v>
      </c>
      <c r="S2552" s="53">
        <v>0.3</v>
      </c>
      <c r="T2552" s="53">
        <v>62.6</v>
      </c>
      <c r="U2552" s="53">
        <v>125</v>
      </c>
      <c r="V2552" s="53">
        <v>78549</v>
      </c>
      <c r="W2552" s="53">
        <v>131</v>
      </c>
      <c r="X2552" s="53">
        <v>0.60599999999999998</v>
      </c>
      <c r="Y2552" s="53">
        <v>18.05</v>
      </c>
      <c r="Z2552" s="11">
        <f t="shared" si="6773"/>
        <v>21.000000000000004</v>
      </c>
      <c r="AA2552" s="11">
        <f t="shared" si="6774"/>
        <v>0</v>
      </c>
      <c r="AB2552" s="53">
        <f t="shared" si="6775"/>
        <v>0.24888153176689481</v>
      </c>
      <c r="AC2552" s="63" t="s">
        <v>204</v>
      </c>
    </row>
    <row r="2553" spans="1:46">
      <c r="A2553" s="11">
        <v>2553</v>
      </c>
      <c r="B2553" s="57">
        <v>44944</v>
      </c>
      <c r="C2553" s="54">
        <v>0.68055555555555547</v>
      </c>
      <c r="D2553" s="53">
        <v>10.7</v>
      </c>
      <c r="E2553" s="53">
        <v>13.5</v>
      </c>
      <c r="F2553" s="53">
        <v>0</v>
      </c>
      <c r="G2553" s="53">
        <v>8.9</v>
      </c>
      <c r="H2553" s="53">
        <v>3.1E-2</v>
      </c>
      <c r="I2553" s="53">
        <v>0.5</v>
      </c>
      <c r="J2553" s="53" t="s">
        <v>147</v>
      </c>
      <c r="K2553" s="53">
        <v>0.9</v>
      </c>
      <c r="L2553" s="53" t="s">
        <v>149</v>
      </c>
      <c r="M2553" s="54">
        <v>0.67445601851851855</v>
      </c>
      <c r="N2553" s="53">
        <v>1.6</v>
      </c>
      <c r="O2553" s="53" t="s">
        <v>162</v>
      </c>
      <c r="P2553" s="54">
        <v>0.67362268518518509</v>
      </c>
      <c r="Q2553" s="53">
        <v>0.5</v>
      </c>
      <c r="R2553" s="53" t="s">
        <v>147</v>
      </c>
      <c r="S2553" s="53">
        <v>0.4</v>
      </c>
      <c r="T2553" s="53">
        <v>63.2</v>
      </c>
      <c r="U2553" s="53">
        <v>103</v>
      </c>
      <c r="V2553" s="53">
        <v>66639</v>
      </c>
      <c r="W2553" s="53">
        <v>111</v>
      </c>
      <c r="X2553" s="53">
        <v>0.60599999999999998</v>
      </c>
      <c r="Y2553" s="53">
        <v>17.87</v>
      </c>
      <c r="Z2553" s="11">
        <f t="shared" si="6773"/>
        <v>18.600000000000001</v>
      </c>
      <c r="AA2553" s="11">
        <f t="shared" si="6774"/>
        <v>0</v>
      </c>
      <c r="AB2553" s="53">
        <f t="shared" si="6775"/>
        <v>0.24888153176689481</v>
      </c>
      <c r="AC2553" s="63" t="s">
        <v>204</v>
      </c>
    </row>
    <row r="2554" spans="1:46">
      <c r="A2554" s="11">
        <v>2554</v>
      </c>
      <c r="B2554" s="57">
        <v>44944</v>
      </c>
      <c r="C2554" s="54">
        <v>0.6875</v>
      </c>
      <c r="D2554" s="53">
        <v>10.3</v>
      </c>
      <c r="E2554" s="53">
        <v>13.3</v>
      </c>
      <c r="F2554" s="53">
        <v>0</v>
      </c>
      <c r="G2554" s="53">
        <v>8.8000000000000007</v>
      </c>
      <c r="H2554" s="53">
        <v>2.4E-2</v>
      </c>
      <c r="I2554" s="53">
        <v>0.6</v>
      </c>
      <c r="J2554" s="53" t="s">
        <v>147</v>
      </c>
      <c r="K2554" s="53">
        <v>0.6</v>
      </c>
      <c r="L2554" s="53" t="s">
        <v>147</v>
      </c>
      <c r="M2554" s="54">
        <v>0.6875</v>
      </c>
      <c r="N2554" s="53">
        <v>1.1000000000000001</v>
      </c>
      <c r="O2554" s="53" t="s">
        <v>147</v>
      </c>
      <c r="P2554" s="54">
        <v>0.68517361111111119</v>
      </c>
      <c r="Q2554" s="53">
        <v>0.7</v>
      </c>
      <c r="R2554" s="53" t="s">
        <v>147</v>
      </c>
      <c r="S2554" s="53">
        <v>0.2</v>
      </c>
      <c r="T2554" s="53">
        <v>62.7</v>
      </c>
      <c r="U2554" s="53">
        <v>73</v>
      </c>
      <c r="V2554" s="53">
        <v>53318</v>
      </c>
      <c r="W2554" s="53">
        <v>89</v>
      </c>
      <c r="X2554" s="53">
        <v>0.60599999999999998</v>
      </c>
      <c r="Y2554" s="53">
        <v>17.87</v>
      </c>
      <c r="Z2554" s="11">
        <f t="shared" si="6773"/>
        <v>14.400000000000002</v>
      </c>
      <c r="AA2554" s="11">
        <f t="shared" si="6774"/>
        <v>0</v>
      </c>
      <c r="AB2554" s="53">
        <f t="shared" si="6775"/>
        <v>0.24888153176689481</v>
      </c>
      <c r="AC2554" s="63" t="s">
        <v>204</v>
      </c>
    </row>
    <row r="2555" spans="1:46">
      <c r="A2555" s="11">
        <v>2555</v>
      </c>
      <c r="B2555" s="57">
        <v>44944</v>
      </c>
      <c r="C2555" s="54">
        <v>0.69444444444444453</v>
      </c>
      <c r="D2555" s="53">
        <v>10.1</v>
      </c>
      <c r="E2555" s="53">
        <v>13.3</v>
      </c>
      <c r="F2555" s="53">
        <v>0</v>
      </c>
      <c r="G2555" s="53">
        <v>8.6999999999999993</v>
      </c>
      <c r="H2555" s="53">
        <v>1.7999999999999999E-2</v>
      </c>
      <c r="I2555" s="53">
        <v>0.4</v>
      </c>
      <c r="J2555" s="53" t="s">
        <v>147</v>
      </c>
      <c r="K2555" s="53">
        <v>0.6</v>
      </c>
      <c r="L2555" s="53" t="s">
        <v>147</v>
      </c>
      <c r="M2555" s="54">
        <v>0.68756944444444434</v>
      </c>
      <c r="N2555" s="53">
        <v>1</v>
      </c>
      <c r="O2555" s="53" t="s">
        <v>162</v>
      </c>
      <c r="P2555" s="54">
        <v>0.69435185185185189</v>
      </c>
      <c r="Q2555" s="53">
        <v>0.9</v>
      </c>
      <c r="R2555" s="53" t="s">
        <v>149</v>
      </c>
      <c r="S2555" s="53">
        <v>0.3</v>
      </c>
      <c r="T2555" s="53">
        <v>63.5</v>
      </c>
      <c r="U2555" s="53">
        <v>54</v>
      </c>
      <c r="V2555" s="53">
        <v>38286</v>
      </c>
      <c r="W2555" s="53">
        <v>64</v>
      </c>
      <c r="X2555" s="53">
        <v>0.60499999999999998</v>
      </c>
      <c r="Y2555" s="53">
        <v>17.8</v>
      </c>
      <c r="Z2555" s="11">
        <f t="shared" si="6773"/>
        <v>10.8</v>
      </c>
      <c r="AA2555" s="11">
        <f t="shared" si="6774"/>
        <v>0</v>
      </c>
      <c r="AB2555" s="53">
        <f t="shared" si="6775"/>
        <v>0.24831107235734901</v>
      </c>
      <c r="AC2555" s="63" t="s">
        <v>204</v>
      </c>
    </row>
    <row r="2556" spans="1:46">
      <c r="A2556" s="11">
        <v>2556</v>
      </c>
      <c r="B2556" s="57">
        <v>44944</v>
      </c>
      <c r="C2556" s="54">
        <v>0.70138888888888884</v>
      </c>
      <c r="D2556" s="53">
        <v>9.9</v>
      </c>
      <c r="E2556" s="53">
        <v>13.2</v>
      </c>
      <c r="F2556" s="53">
        <v>0</v>
      </c>
      <c r="G2556" s="53">
        <v>8.6999999999999993</v>
      </c>
      <c r="H2556" s="53">
        <v>1.4E-2</v>
      </c>
      <c r="I2556" s="53">
        <v>0.7</v>
      </c>
      <c r="J2556" s="53" t="s">
        <v>149</v>
      </c>
      <c r="K2556" s="53">
        <v>0.7</v>
      </c>
      <c r="L2556" s="53" t="s">
        <v>149</v>
      </c>
      <c r="M2556" s="54">
        <v>0.70077546296296289</v>
      </c>
      <c r="N2556" s="53">
        <v>1.2</v>
      </c>
      <c r="O2556" s="53" t="s">
        <v>162</v>
      </c>
      <c r="P2556" s="54">
        <v>0.69540509259259264</v>
      </c>
      <c r="Q2556" s="53">
        <v>0.5</v>
      </c>
      <c r="R2556" s="53" t="s">
        <v>149</v>
      </c>
      <c r="S2556" s="53">
        <v>0.2</v>
      </c>
      <c r="T2556" s="53">
        <v>63.3</v>
      </c>
      <c r="U2556" s="53">
        <v>36</v>
      </c>
      <c r="V2556" s="53">
        <v>29264</v>
      </c>
      <c r="W2556" s="53">
        <v>49</v>
      </c>
      <c r="X2556" s="53">
        <v>0.60499999999999998</v>
      </c>
      <c r="Y2556" s="53">
        <v>17.82</v>
      </c>
      <c r="Z2556" s="11">
        <f t="shared" si="6773"/>
        <v>8.4</v>
      </c>
      <c r="AA2556" s="11">
        <f t="shared" si="6774"/>
        <v>0</v>
      </c>
      <c r="AB2556" s="53">
        <f t="shared" si="6775"/>
        <v>0.24831107235734901</v>
      </c>
      <c r="AC2556" s="63" t="s">
        <v>204</v>
      </c>
    </row>
    <row r="2557" spans="1:46">
      <c r="A2557" s="11">
        <v>2557</v>
      </c>
      <c r="B2557" s="57">
        <v>44944</v>
      </c>
      <c r="C2557" s="54">
        <v>0.70833333333333337</v>
      </c>
      <c r="D2557" s="53">
        <v>9.8000000000000007</v>
      </c>
      <c r="E2557" s="53">
        <v>13.1</v>
      </c>
      <c r="F2557" s="53">
        <v>0</v>
      </c>
      <c r="G2557" s="53">
        <v>8.5</v>
      </c>
      <c r="H2557" s="53">
        <v>7.0000000000000001E-3</v>
      </c>
      <c r="I2557" s="53">
        <v>0.5</v>
      </c>
      <c r="J2557" s="53" t="s">
        <v>149</v>
      </c>
      <c r="K2557" s="53">
        <v>0.7</v>
      </c>
      <c r="L2557" s="53" t="s">
        <v>149</v>
      </c>
      <c r="M2557" s="54">
        <v>0.70140046296296299</v>
      </c>
      <c r="N2557" s="53">
        <v>1.3</v>
      </c>
      <c r="O2557" s="53" t="s">
        <v>149</v>
      </c>
      <c r="P2557" s="54">
        <v>0.70306712962962958</v>
      </c>
      <c r="Q2557" s="53">
        <v>0.5</v>
      </c>
      <c r="R2557" s="53" t="s">
        <v>157</v>
      </c>
      <c r="S2557" s="53">
        <v>0.2</v>
      </c>
      <c r="T2557" s="53">
        <v>65.8</v>
      </c>
      <c r="U2557" s="53">
        <v>21</v>
      </c>
      <c r="V2557" s="53">
        <v>16781</v>
      </c>
      <c r="W2557" s="53">
        <v>28</v>
      </c>
      <c r="X2557" s="53">
        <v>0.60499999999999998</v>
      </c>
      <c r="Y2557" s="53">
        <v>17.829999999999998</v>
      </c>
      <c r="Z2557" s="11">
        <f t="shared" si="6773"/>
        <v>4.2</v>
      </c>
      <c r="AA2557" s="11">
        <f t="shared" si="6774"/>
        <v>0</v>
      </c>
      <c r="AB2557" s="53">
        <f t="shared" si="6775"/>
        <v>0.24831107235734901</v>
      </c>
      <c r="AC2557" s="63" t="s">
        <v>204</v>
      </c>
      <c r="AE2557" s="11">
        <f t="shared" ref="AE2557" si="6904">SUM(F2557:F2562)</f>
        <v>0</v>
      </c>
      <c r="AF2557" s="11">
        <f t="shared" ref="AF2557" si="6905">AVERAGE(AB2557:AB2562)</f>
        <v>0.24831107235734898</v>
      </c>
      <c r="AG2557" s="11">
        <f t="shared" ref="AG2557" si="6906">AVERAGE(G2557:G2562)</f>
        <v>8.2833333333333332</v>
      </c>
      <c r="AH2557" s="11" t="e">
        <f t="shared" ref="AH2557" si="6907">AVERAGE(AC2557:AC2562)</f>
        <v>#DIV/0!</v>
      </c>
      <c r="AI2557" s="11">
        <f t="shared" ref="AI2557" si="6908">AVERAGE(T2557:T2562)</f>
        <v>63.483333333333327</v>
      </c>
      <c r="AJ2557" s="11">
        <f t="shared" ref="AJ2557" si="6909">SUMIF(H2557:H2562,"&gt;0",H2557:H2562)</f>
        <v>1.0999999999999999E-2</v>
      </c>
      <c r="AK2557" s="17">
        <f t="shared" ref="AK2557" si="6910">SUM(AA2557:AA2562)/60</f>
        <v>0</v>
      </c>
      <c r="AL2557" s="17">
        <f t="shared" ref="AL2557" si="6911">SUM(V2557:V2562)</f>
        <v>29810</v>
      </c>
      <c r="AM2557" s="17">
        <f t="shared" ref="AM2557" si="6912">AVERAGE(W2557:W2562)</f>
        <v>8.1666666666666661</v>
      </c>
      <c r="AN2557" s="11">
        <f t="shared" ref="AN2557" si="6913">AVERAGE(I2557:I2562)</f>
        <v>0.91666666666666663</v>
      </c>
      <c r="AO2557" s="11">
        <f t="shared" ref="AO2557" si="6914">MAX(K2557:K2562)</f>
        <v>1.8</v>
      </c>
      <c r="AP2557" s="13" t="str">
        <f t="shared" ref="AP2557" ca="1" si="6915">INDIRECT(ADDRESS(MATCH(AO2557,K2557:K2562,0)+A2557-1,12))</f>
        <v>NNW</v>
      </c>
      <c r="AQ2557" s="13">
        <f t="shared" ref="AQ2557" ca="1" si="6916">INDIRECT(ADDRESS(MATCH(AO2557,K2557:K2562,0)+A2557-1,13))</f>
        <v>0.72105324074074073</v>
      </c>
      <c r="AR2557" s="11">
        <f t="shared" ref="AR2557" si="6917">MAX(N2557:N2562)</f>
        <v>3.2</v>
      </c>
      <c r="AS2557" s="13" t="str">
        <f t="shared" ref="AS2557" ca="1" si="6918">INDIRECT(ADDRESS(MATCH(AR2557,N2557:N2562,0)+A2557-1,15))</f>
        <v>NW</v>
      </c>
      <c r="AT2557" s="13">
        <f t="shared" ref="AT2557" ca="1" si="6919">INDIRECT(ADDRESS(MATCH(AR2557,N2557:N2562,0)+A2557-1,16))</f>
        <v>0.7168402777777777</v>
      </c>
    </row>
    <row r="2558" spans="1:46">
      <c r="A2558" s="11">
        <v>2558</v>
      </c>
      <c r="B2558" s="57">
        <v>44944</v>
      </c>
      <c r="C2558" s="54">
        <v>0.71527777777777779</v>
      </c>
      <c r="D2558" s="53">
        <v>9.5</v>
      </c>
      <c r="E2558" s="53">
        <v>13</v>
      </c>
      <c r="F2558" s="53">
        <v>0</v>
      </c>
      <c r="G2558" s="53">
        <v>8.3000000000000007</v>
      </c>
      <c r="H2558" s="53">
        <v>3.0000000000000001E-3</v>
      </c>
      <c r="I2558" s="53">
        <v>1</v>
      </c>
      <c r="J2558" s="53" t="s">
        <v>157</v>
      </c>
      <c r="K2558" s="53">
        <v>1</v>
      </c>
      <c r="L2558" s="53" t="s">
        <v>157</v>
      </c>
      <c r="M2558" s="54">
        <v>0.71527777777777779</v>
      </c>
      <c r="N2558" s="53">
        <v>3</v>
      </c>
      <c r="O2558" s="53" t="s">
        <v>155</v>
      </c>
      <c r="P2558" s="54">
        <v>0.71502314814814805</v>
      </c>
      <c r="Q2558" s="53">
        <v>2.6</v>
      </c>
      <c r="R2558" s="53" t="s">
        <v>155</v>
      </c>
      <c r="S2558" s="53">
        <v>0.6</v>
      </c>
      <c r="T2558" s="53">
        <v>61.3</v>
      </c>
      <c r="U2558" s="53">
        <v>9</v>
      </c>
      <c r="V2558" s="53">
        <v>8499</v>
      </c>
      <c r="W2558" s="53">
        <v>14</v>
      </c>
      <c r="X2558" s="53">
        <v>0.60499999999999998</v>
      </c>
      <c r="Y2558" s="53">
        <v>17.82</v>
      </c>
      <c r="Z2558" s="11">
        <f t="shared" si="6773"/>
        <v>1.8000000000000003</v>
      </c>
      <c r="AA2558" s="11">
        <f t="shared" si="6774"/>
        <v>0</v>
      </c>
      <c r="AB2558" s="53">
        <f t="shared" si="6775"/>
        <v>0.24831107235734901</v>
      </c>
      <c r="AC2558" s="63" t="s">
        <v>204</v>
      </c>
    </row>
    <row r="2559" spans="1:46">
      <c r="A2559" s="11">
        <v>2559</v>
      </c>
      <c r="B2559" s="57">
        <v>44944</v>
      </c>
      <c r="C2559" s="54">
        <v>0.72222222222222221</v>
      </c>
      <c r="D2559" s="53">
        <v>9.4</v>
      </c>
      <c r="E2559" s="53">
        <v>13</v>
      </c>
      <c r="F2559" s="53">
        <v>0</v>
      </c>
      <c r="G2559" s="53">
        <v>8.3000000000000007</v>
      </c>
      <c r="H2559" s="53">
        <v>1E-3</v>
      </c>
      <c r="I2559" s="53">
        <v>1.7</v>
      </c>
      <c r="J2559" s="53" t="s">
        <v>157</v>
      </c>
      <c r="K2559" s="53">
        <v>1.8</v>
      </c>
      <c r="L2559" s="53" t="s">
        <v>157</v>
      </c>
      <c r="M2559" s="54">
        <v>0.72105324074074073</v>
      </c>
      <c r="N2559" s="53">
        <v>3.2</v>
      </c>
      <c r="O2559" s="53" t="s">
        <v>155</v>
      </c>
      <c r="P2559" s="54">
        <v>0.7168402777777777</v>
      </c>
      <c r="Q2559" s="53">
        <v>1</v>
      </c>
      <c r="R2559" s="53" t="s">
        <v>162</v>
      </c>
      <c r="S2559" s="53">
        <v>0.6</v>
      </c>
      <c r="T2559" s="53">
        <v>60.8</v>
      </c>
      <c r="U2559" s="53">
        <v>3</v>
      </c>
      <c r="V2559" s="53">
        <v>3410</v>
      </c>
      <c r="W2559" s="53">
        <v>6</v>
      </c>
      <c r="X2559" s="53">
        <v>0.60499999999999998</v>
      </c>
      <c r="Y2559" s="53">
        <v>17.850000000000001</v>
      </c>
      <c r="Z2559" s="11">
        <f t="shared" si="6773"/>
        <v>0.60000000000000009</v>
      </c>
      <c r="AA2559" s="11">
        <f t="shared" si="6774"/>
        <v>0</v>
      </c>
      <c r="AB2559" s="53">
        <f t="shared" si="6775"/>
        <v>0.24831107235734901</v>
      </c>
      <c r="AC2559" s="63" t="s">
        <v>204</v>
      </c>
    </row>
    <row r="2560" spans="1:46">
      <c r="A2560" s="11">
        <v>2560</v>
      </c>
      <c r="B2560" s="57">
        <v>44944</v>
      </c>
      <c r="C2560" s="54">
        <v>0.72916666666666663</v>
      </c>
      <c r="D2560" s="53">
        <v>9.1</v>
      </c>
      <c r="E2560" s="53">
        <v>12.9</v>
      </c>
      <c r="F2560" s="53">
        <v>0</v>
      </c>
      <c r="G2560" s="53">
        <v>8.3000000000000007</v>
      </c>
      <c r="H2560" s="53">
        <v>0</v>
      </c>
      <c r="I2560" s="53">
        <v>0.8</v>
      </c>
      <c r="J2560" s="53" t="s">
        <v>149</v>
      </c>
      <c r="K2560" s="53">
        <v>1.7</v>
      </c>
      <c r="L2560" s="53" t="s">
        <v>157</v>
      </c>
      <c r="M2560" s="54">
        <v>0.72223379629629625</v>
      </c>
      <c r="N2560" s="53">
        <v>2.6</v>
      </c>
      <c r="O2560" s="53" t="s">
        <v>149</v>
      </c>
      <c r="P2560" s="54">
        <v>0.72251157407407407</v>
      </c>
      <c r="Q2560" s="53">
        <v>0.8</v>
      </c>
      <c r="R2560" s="53" t="s">
        <v>150</v>
      </c>
      <c r="S2560" s="53">
        <v>0.5</v>
      </c>
      <c r="T2560" s="53">
        <v>62.8</v>
      </c>
      <c r="U2560" s="53">
        <v>1</v>
      </c>
      <c r="V2560" s="53">
        <v>825</v>
      </c>
      <c r="W2560" s="53">
        <v>1</v>
      </c>
      <c r="X2560" s="53">
        <v>0.60499999999999998</v>
      </c>
      <c r="Y2560" s="53">
        <v>17.829999999999998</v>
      </c>
      <c r="Z2560" s="11">
        <f t="shared" si="6773"/>
        <v>0</v>
      </c>
      <c r="AA2560" s="11">
        <f t="shared" si="6774"/>
        <v>0</v>
      </c>
      <c r="AB2560" s="53">
        <f t="shared" si="6775"/>
        <v>0.24831107235734901</v>
      </c>
      <c r="AC2560" s="63" t="s">
        <v>204</v>
      </c>
    </row>
    <row r="2561" spans="1:46">
      <c r="A2561" s="11">
        <v>2561</v>
      </c>
      <c r="B2561" s="57">
        <v>44944</v>
      </c>
      <c r="C2561" s="54">
        <v>0.73611111111111116</v>
      </c>
      <c r="D2561" s="53">
        <v>8.9</v>
      </c>
      <c r="E2561" s="53">
        <v>12.9</v>
      </c>
      <c r="F2561" s="53">
        <v>0</v>
      </c>
      <c r="G2561" s="53">
        <v>8.1</v>
      </c>
      <c r="H2561" s="53">
        <v>0</v>
      </c>
      <c r="I2561" s="53">
        <v>0.4</v>
      </c>
      <c r="J2561" s="53" t="s">
        <v>152</v>
      </c>
      <c r="K2561" s="53">
        <v>0.8</v>
      </c>
      <c r="L2561" s="53" t="s">
        <v>149</v>
      </c>
      <c r="M2561" s="54">
        <v>0.72917824074074078</v>
      </c>
      <c r="N2561" s="53">
        <v>1</v>
      </c>
      <c r="O2561" s="53" t="s">
        <v>152</v>
      </c>
      <c r="P2561" s="54">
        <v>0.73509259259259263</v>
      </c>
      <c r="Q2561" s="53">
        <v>0.3</v>
      </c>
      <c r="R2561" s="53" t="s">
        <v>150</v>
      </c>
      <c r="S2561" s="53">
        <v>0.3</v>
      </c>
      <c r="T2561" s="53">
        <v>66.3</v>
      </c>
      <c r="U2561" s="53">
        <v>0</v>
      </c>
      <c r="V2561" s="53">
        <v>201</v>
      </c>
      <c r="W2561" s="53">
        <v>0</v>
      </c>
      <c r="X2561" s="53">
        <v>0.60499999999999998</v>
      </c>
      <c r="Y2561" s="53">
        <v>17.8</v>
      </c>
      <c r="Z2561" s="11">
        <f t="shared" si="6773"/>
        <v>0</v>
      </c>
      <c r="AA2561" s="11">
        <f t="shared" si="6774"/>
        <v>0</v>
      </c>
      <c r="AB2561" s="53">
        <f t="shared" si="6775"/>
        <v>0.24831107235734901</v>
      </c>
      <c r="AC2561" s="63" t="s">
        <v>204</v>
      </c>
    </row>
    <row r="2562" spans="1:46">
      <c r="A2562" s="11">
        <v>2562</v>
      </c>
      <c r="B2562" s="57">
        <v>44944</v>
      </c>
      <c r="C2562" s="54">
        <v>0.74305555555555547</v>
      </c>
      <c r="D2562" s="53">
        <v>8.8000000000000007</v>
      </c>
      <c r="E2562" s="53">
        <v>12.9</v>
      </c>
      <c r="F2562" s="53">
        <v>0</v>
      </c>
      <c r="G2562" s="53">
        <v>8.1999999999999993</v>
      </c>
      <c r="H2562" s="53">
        <v>0</v>
      </c>
      <c r="I2562" s="53">
        <v>1.1000000000000001</v>
      </c>
      <c r="J2562" s="53" t="s">
        <v>147</v>
      </c>
      <c r="K2562" s="53">
        <v>1.1000000000000001</v>
      </c>
      <c r="L2562" s="53" t="s">
        <v>147</v>
      </c>
      <c r="M2562" s="54">
        <v>0.74283564814814806</v>
      </c>
      <c r="N2562" s="53">
        <v>2.2000000000000002</v>
      </c>
      <c r="O2562" s="53" t="s">
        <v>149</v>
      </c>
      <c r="P2562" s="54">
        <v>0.74135416666666665</v>
      </c>
      <c r="Q2562" s="53">
        <v>0.2</v>
      </c>
      <c r="R2562" s="53" t="s">
        <v>147</v>
      </c>
      <c r="S2562" s="53">
        <v>0.4</v>
      </c>
      <c r="T2562" s="53">
        <v>63.9</v>
      </c>
      <c r="U2562" s="53">
        <v>0</v>
      </c>
      <c r="V2562" s="53">
        <v>94</v>
      </c>
      <c r="W2562" s="53">
        <v>0</v>
      </c>
      <c r="X2562" s="53">
        <v>0.60499999999999998</v>
      </c>
      <c r="Y2562" s="53">
        <v>17.8</v>
      </c>
      <c r="Z2562" s="11">
        <f t="shared" si="6773"/>
        <v>0</v>
      </c>
      <c r="AA2562" s="11">
        <f t="shared" si="6774"/>
        <v>0</v>
      </c>
      <c r="AB2562" s="53">
        <f t="shared" si="6775"/>
        <v>0.24831107235734901</v>
      </c>
      <c r="AC2562" s="63" t="s">
        <v>204</v>
      </c>
    </row>
    <row r="2563" spans="1:46">
      <c r="A2563" s="11">
        <v>2563</v>
      </c>
      <c r="B2563" s="57">
        <v>44944</v>
      </c>
      <c r="C2563" s="54">
        <v>0.75</v>
      </c>
      <c r="D2563" s="53">
        <v>8.6</v>
      </c>
      <c r="E2563" s="53">
        <v>12.9</v>
      </c>
      <c r="F2563" s="53">
        <v>0</v>
      </c>
      <c r="G2563" s="53">
        <v>8.1</v>
      </c>
      <c r="H2563" s="53">
        <v>0</v>
      </c>
      <c r="I2563" s="53">
        <v>0.5</v>
      </c>
      <c r="J2563" s="53" t="s">
        <v>147</v>
      </c>
      <c r="K2563" s="53">
        <v>1.1000000000000001</v>
      </c>
      <c r="L2563" s="53" t="s">
        <v>147</v>
      </c>
      <c r="M2563" s="54">
        <v>0.74328703703703702</v>
      </c>
      <c r="N2563" s="53">
        <v>1.4</v>
      </c>
      <c r="O2563" s="53" t="s">
        <v>147</v>
      </c>
      <c r="P2563" s="54">
        <v>0.74872685185185184</v>
      </c>
      <c r="Q2563" s="53">
        <v>0.7</v>
      </c>
      <c r="R2563" s="53" t="s">
        <v>152</v>
      </c>
      <c r="S2563" s="53">
        <v>0.3</v>
      </c>
      <c r="T2563" s="53">
        <v>65.099999999999994</v>
      </c>
      <c r="U2563" s="53">
        <v>0</v>
      </c>
      <c r="V2563" s="53">
        <v>103</v>
      </c>
      <c r="W2563" s="53">
        <v>0</v>
      </c>
      <c r="X2563" s="53">
        <v>0.60499999999999998</v>
      </c>
      <c r="Y2563" s="53">
        <v>17.809999999999999</v>
      </c>
      <c r="Z2563" s="11">
        <f t="shared" si="6773"/>
        <v>0</v>
      </c>
      <c r="AA2563" s="11">
        <f t="shared" si="6774"/>
        <v>0</v>
      </c>
      <c r="AB2563" s="53">
        <f t="shared" si="6775"/>
        <v>0.24831107235734901</v>
      </c>
      <c r="AC2563" s="63" t="s">
        <v>204</v>
      </c>
      <c r="AE2563" s="11">
        <f t="shared" ref="AE2563" si="6920">SUM(F2563:F2568)</f>
        <v>0</v>
      </c>
      <c r="AF2563" s="11">
        <f t="shared" ref="AF2563" si="6921">AVERAGE(AB2563:AB2568)</f>
        <v>0.24793125980236483</v>
      </c>
      <c r="AG2563" s="11">
        <f t="shared" ref="AG2563" si="6922">AVERAGE(G2563:G2568)</f>
        <v>7.9333333333333336</v>
      </c>
      <c r="AH2563" s="11" t="e">
        <f t="shared" ref="AH2563" si="6923">AVERAGE(AC2563:AC2568)</f>
        <v>#DIV/0!</v>
      </c>
      <c r="AI2563" s="11">
        <f t="shared" ref="AI2563" si="6924">AVERAGE(T2563:T2568)</f>
        <v>65.816666666666677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559</v>
      </c>
      <c r="AM2563" s="17">
        <f t="shared" ref="AM2563" si="6928">AVERAGE(W2563:W2568)</f>
        <v>0</v>
      </c>
      <c r="AN2563" s="11">
        <f t="shared" ref="AN2563" si="6929">AVERAGE(I2563:I2568)</f>
        <v>1.2666666666666666</v>
      </c>
      <c r="AO2563" s="11">
        <f t="shared" ref="AO2563" si="6930">MAX(K2563:K2568)</f>
        <v>1.8</v>
      </c>
      <c r="AP2563" s="13" t="str">
        <f t="shared" ref="AP2563" ca="1" si="6931">INDIRECT(ADDRESS(MATCH(AO2563,K2563:K2568,0)+A2563-1,12))</f>
        <v>E</v>
      </c>
      <c r="AQ2563" s="13">
        <f t="shared" ref="AQ2563" ca="1" si="6932">INDIRECT(ADDRESS(MATCH(AO2563,K2563:K2568,0)+A2563-1,13))</f>
        <v>0.76671296296296287</v>
      </c>
      <c r="AR2563" s="11">
        <f t="shared" ref="AR2563" si="6933">MAX(N2563:N2568)</f>
        <v>3.2</v>
      </c>
      <c r="AS2563" s="13" t="str">
        <f t="shared" ref="AS2563" ca="1" si="6934">INDIRECT(ADDRESS(MATCH(AR2563,N2563:N2568,0)+A2563-1,15))</f>
        <v>E</v>
      </c>
      <c r="AT2563" s="13">
        <f t="shared" ref="AT2563" ca="1" si="6935">INDIRECT(ADDRESS(MATCH(AR2563,N2563:N2568,0)+A2563-1,16))</f>
        <v>0.76451388888888883</v>
      </c>
    </row>
    <row r="2564" spans="1:46">
      <c r="A2564" s="11">
        <v>2564</v>
      </c>
      <c r="B2564" s="57">
        <v>44944</v>
      </c>
      <c r="C2564" s="54">
        <v>0.75694444444444453</v>
      </c>
      <c r="D2564" s="53">
        <v>8.4</v>
      </c>
      <c r="E2564" s="53">
        <v>12.9</v>
      </c>
      <c r="F2564" s="53">
        <v>0</v>
      </c>
      <c r="G2564" s="53">
        <v>8</v>
      </c>
      <c r="H2564" s="53">
        <v>0</v>
      </c>
      <c r="I2564" s="53">
        <v>1.5</v>
      </c>
      <c r="J2564" s="53" t="s">
        <v>152</v>
      </c>
      <c r="K2564" s="53">
        <v>1.5</v>
      </c>
      <c r="L2564" s="53" t="s">
        <v>152</v>
      </c>
      <c r="M2564" s="54">
        <v>0.75694444444444453</v>
      </c>
      <c r="N2564" s="53">
        <v>2.5</v>
      </c>
      <c r="O2564" s="53" t="s">
        <v>152</v>
      </c>
      <c r="P2564" s="54">
        <v>0.75670138888888883</v>
      </c>
      <c r="Q2564" s="53">
        <v>1.4</v>
      </c>
      <c r="R2564" s="53" t="s">
        <v>148</v>
      </c>
      <c r="S2564" s="53">
        <v>0.4</v>
      </c>
      <c r="T2564" s="53">
        <v>66.7</v>
      </c>
      <c r="U2564" s="53">
        <v>0</v>
      </c>
      <c r="V2564" s="53">
        <v>96</v>
      </c>
      <c r="W2564" s="53">
        <v>0</v>
      </c>
      <c r="X2564" s="53">
        <v>0.60499999999999998</v>
      </c>
      <c r="Y2564" s="53">
        <v>17.8</v>
      </c>
      <c r="Z2564" s="11">
        <f t="shared" si="6773"/>
        <v>0</v>
      </c>
      <c r="AA2564" s="11">
        <f t="shared" si="6774"/>
        <v>0</v>
      </c>
      <c r="AB2564" s="53">
        <f t="shared" si="6775"/>
        <v>0.24831107235734901</v>
      </c>
      <c r="AC2564" s="63" t="s">
        <v>204</v>
      </c>
    </row>
    <row r="2565" spans="1:46">
      <c r="A2565" s="11">
        <v>2565</v>
      </c>
      <c r="B2565" s="57">
        <v>44944</v>
      </c>
      <c r="C2565" s="54">
        <v>0.76388888888888884</v>
      </c>
      <c r="D2565" s="53">
        <v>8.3000000000000007</v>
      </c>
      <c r="E2565" s="53">
        <v>12.9</v>
      </c>
      <c r="F2565" s="53">
        <v>0</v>
      </c>
      <c r="G2565" s="53">
        <v>7.9</v>
      </c>
      <c r="H2565" s="53">
        <v>-1E-3</v>
      </c>
      <c r="I2565" s="53">
        <v>1.6</v>
      </c>
      <c r="J2565" s="53" t="s">
        <v>152</v>
      </c>
      <c r="K2565" s="53">
        <v>1.6</v>
      </c>
      <c r="L2565" s="53" t="s">
        <v>152</v>
      </c>
      <c r="M2565" s="54">
        <v>0.76388888888888884</v>
      </c>
      <c r="N2565" s="53">
        <v>2.8</v>
      </c>
      <c r="O2565" s="53" t="s">
        <v>148</v>
      </c>
      <c r="P2565" s="54">
        <v>0.76344907407407403</v>
      </c>
      <c r="Q2565" s="53">
        <v>2.1</v>
      </c>
      <c r="R2565" s="53" t="s">
        <v>148</v>
      </c>
      <c r="S2565" s="53">
        <v>0.5</v>
      </c>
      <c r="T2565" s="53">
        <v>65.599999999999994</v>
      </c>
      <c r="U2565" s="53">
        <v>0</v>
      </c>
      <c r="V2565" s="53">
        <v>89</v>
      </c>
      <c r="W2565" s="53">
        <v>0</v>
      </c>
      <c r="X2565" s="53">
        <v>0.60399999999999998</v>
      </c>
      <c r="Y2565" s="53">
        <v>17.8</v>
      </c>
      <c r="Z2565" s="11">
        <f t="shared" si="6773"/>
        <v>-0.60000000000000009</v>
      </c>
      <c r="AA2565" s="11">
        <f t="shared" si="6774"/>
        <v>0</v>
      </c>
      <c r="AB2565" s="53">
        <f t="shared" si="6775"/>
        <v>0.2477413535248727</v>
      </c>
      <c r="AC2565" s="63" t="s">
        <v>204</v>
      </c>
    </row>
    <row r="2566" spans="1:46">
      <c r="A2566" s="11">
        <v>2566</v>
      </c>
      <c r="B2566" s="57">
        <v>44944</v>
      </c>
      <c r="C2566" s="54">
        <v>0.77083333333333337</v>
      </c>
      <c r="D2566" s="53">
        <v>8.1999999999999993</v>
      </c>
      <c r="E2566" s="53">
        <v>12.9</v>
      </c>
      <c r="F2566" s="53">
        <v>0</v>
      </c>
      <c r="G2566" s="53">
        <v>8</v>
      </c>
      <c r="H2566" s="53">
        <v>0</v>
      </c>
      <c r="I2566" s="53">
        <v>1.5</v>
      </c>
      <c r="J2566" s="53" t="s">
        <v>148</v>
      </c>
      <c r="K2566" s="53">
        <v>1.8</v>
      </c>
      <c r="L2566" s="53" t="s">
        <v>152</v>
      </c>
      <c r="M2566" s="54">
        <v>0.76671296296296287</v>
      </c>
      <c r="N2566" s="53">
        <v>3.2</v>
      </c>
      <c r="O2566" s="53" t="s">
        <v>152</v>
      </c>
      <c r="P2566" s="54">
        <v>0.76451388888888883</v>
      </c>
      <c r="Q2566" s="53">
        <v>2.1</v>
      </c>
      <c r="R2566" s="53" t="s">
        <v>148</v>
      </c>
      <c r="S2566" s="53">
        <v>0.6</v>
      </c>
      <c r="T2566" s="53">
        <v>65.900000000000006</v>
      </c>
      <c r="U2566" s="53">
        <v>0</v>
      </c>
      <c r="V2566" s="53">
        <v>85</v>
      </c>
      <c r="W2566" s="53">
        <v>0</v>
      </c>
      <c r="X2566" s="53">
        <v>0.60399999999999998</v>
      </c>
      <c r="Y2566" s="53">
        <v>17.809999999999999</v>
      </c>
      <c r="Z2566" s="11">
        <f t="shared" si="6773"/>
        <v>0</v>
      </c>
      <c r="AA2566" s="11">
        <f t="shared" si="6774"/>
        <v>0</v>
      </c>
      <c r="AB2566" s="53">
        <f t="shared" si="6775"/>
        <v>0.2477413535248727</v>
      </c>
      <c r="AC2566" s="63" t="s">
        <v>204</v>
      </c>
    </row>
    <row r="2567" spans="1:46">
      <c r="A2567" s="11">
        <v>2567</v>
      </c>
      <c r="B2567" s="57">
        <v>44944</v>
      </c>
      <c r="C2567" s="54">
        <v>0.77777777777777779</v>
      </c>
      <c r="D2567" s="53">
        <v>8.1</v>
      </c>
      <c r="E2567" s="53">
        <v>12.9</v>
      </c>
      <c r="F2567" s="53">
        <v>0</v>
      </c>
      <c r="G2567" s="53">
        <v>8</v>
      </c>
      <c r="H2567" s="53">
        <v>0</v>
      </c>
      <c r="I2567" s="53">
        <v>1.7</v>
      </c>
      <c r="J2567" s="53" t="s">
        <v>148</v>
      </c>
      <c r="K2567" s="53">
        <v>1.7</v>
      </c>
      <c r="L2567" s="53" t="s">
        <v>148</v>
      </c>
      <c r="M2567" s="54">
        <v>0.77748842592592593</v>
      </c>
      <c r="N2567" s="53">
        <v>2.8</v>
      </c>
      <c r="O2567" s="53" t="s">
        <v>148</v>
      </c>
      <c r="P2567" s="54">
        <v>0.77462962962962967</v>
      </c>
      <c r="Q2567" s="53">
        <v>1.5</v>
      </c>
      <c r="R2567" s="53" t="s">
        <v>148</v>
      </c>
      <c r="S2567" s="53">
        <v>0.5</v>
      </c>
      <c r="T2567" s="53">
        <v>64.8</v>
      </c>
      <c r="U2567" s="53">
        <v>0</v>
      </c>
      <c r="V2567" s="53">
        <v>99</v>
      </c>
      <c r="W2567" s="53">
        <v>0</v>
      </c>
      <c r="X2567" s="53">
        <v>0.60399999999999998</v>
      </c>
      <c r="Y2567" s="53">
        <v>17.82</v>
      </c>
      <c r="Z2567" s="11">
        <f t="shared" si="6773"/>
        <v>0</v>
      </c>
      <c r="AA2567" s="11">
        <f t="shared" si="6774"/>
        <v>0</v>
      </c>
      <c r="AB2567" s="53">
        <f t="shared" si="6775"/>
        <v>0.2477413535248727</v>
      </c>
      <c r="AC2567" s="63" t="s">
        <v>204</v>
      </c>
    </row>
    <row r="2568" spans="1:46">
      <c r="A2568" s="11">
        <v>2568</v>
      </c>
      <c r="B2568" s="57">
        <v>44944</v>
      </c>
      <c r="C2568" s="54">
        <v>0.78472222222222221</v>
      </c>
      <c r="D2568" s="53">
        <v>8</v>
      </c>
      <c r="E2568" s="53">
        <v>12.9</v>
      </c>
      <c r="F2568" s="53">
        <v>0</v>
      </c>
      <c r="G2568" s="53">
        <v>7.6</v>
      </c>
      <c r="H2568" s="53">
        <v>-1E-3</v>
      </c>
      <c r="I2568" s="53">
        <v>0.8</v>
      </c>
      <c r="J2568" s="53" t="s">
        <v>147</v>
      </c>
      <c r="K2568" s="53">
        <v>1.7</v>
      </c>
      <c r="L2568" s="53" t="s">
        <v>148</v>
      </c>
      <c r="M2568" s="54">
        <v>0.77778935185185183</v>
      </c>
      <c r="N2568" s="53">
        <v>2</v>
      </c>
      <c r="O2568" s="53" t="s">
        <v>152</v>
      </c>
      <c r="P2568" s="54">
        <v>0.78438657407407408</v>
      </c>
      <c r="Q2568" s="53">
        <v>0.3</v>
      </c>
      <c r="R2568" s="53" t="s">
        <v>147</v>
      </c>
      <c r="S2568" s="53">
        <v>0.4</v>
      </c>
      <c r="T2568" s="53">
        <v>66.8</v>
      </c>
      <c r="U2568" s="53">
        <v>1</v>
      </c>
      <c r="V2568" s="53">
        <v>87</v>
      </c>
      <c r="W2568" s="53">
        <v>0</v>
      </c>
      <c r="X2568" s="53">
        <v>0.60399999999999998</v>
      </c>
      <c r="Y2568" s="53">
        <v>17.82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0.2477413535248727</v>
      </c>
      <c r="AC2568" s="63" t="s">
        <v>204</v>
      </c>
    </row>
    <row r="2569" spans="1:46">
      <c r="A2569" s="11">
        <v>2569</v>
      </c>
      <c r="B2569" s="57">
        <v>44944</v>
      </c>
      <c r="C2569" s="54">
        <v>0.79166666666666663</v>
      </c>
      <c r="D2569" s="53">
        <v>8</v>
      </c>
      <c r="E2569" s="53">
        <v>12.9</v>
      </c>
      <c r="F2569" s="53">
        <v>0</v>
      </c>
      <c r="G2569" s="53">
        <v>7.8</v>
      </c>
      <c r="H2569" s="53">
        <v>0</v>
      </c>
      <c r="I2569" s="53">
        <v>1</v>
      </c>
      <c r="J2569" s="53" t="s">
        <v>148</v>
      </c>
      <c r="K2569" s="53">
        <v>1.1000000000000001</v>
      </c>
      <c r="L2569" s="53" t="s">
        <v>148</v>
      </c>
      <c r="M2569" s="54">
        <v>0.79032407407407401</v>
      </c>
      <c r="N2569" s="53">
        <v>2.2000000000000002</v>
      </c>
      <c r="O2569" s="53" t="s">
        <v>148</v>
      </c>
      <c r="P2569" s="54">
        <v>0.78944444444444439</v>
      </c>
      <c r="Q2569" s="53">
        <v>0.6</v>
      </c>
      <c r="R2569" s="53" t="s">
        <v>147</v>
      </c>
      <c r="S2569" s="53">
        <v>0.6</v>
      </c>
      <c r="T2569" s="53">
        <v>65</v>
      </c>
      <c r="U2569" s="53">
        <v>0</v>
      </c>
      <c r="V2569" s="53">
        <v>80</v>
      </c>
      <c r="W2569" s="53">
        <v>0</v>
      </c>
      <c r="X2569" s="53">
        <v>0.60399999999999998</v>
      </c>
      <c r="Y2569" s="53">
        <v>17.829999999999998</v>
      </c>
      <c r="Z2569" s="11">
        <f t="shared" si="6936"/>
        <v>0</v>
      </c>
      <c r="AA2569" s="11">
        <f t="shared" si="6937"/>
        <v>0</v>
      </c>
      <c r="AB2569" s="53">
        <f t="shared" si="6938"/>
        <v>0.2477413535248727</v>
      </c>
      <c r="AC2569" s="63" t="s">
        <v>204</v>
      </c>
      <c r="AE2569" s="11">
        <f t="shared" ref="AE2569" si="6939">SUM(F2569:F2574)</f>
        <v>0</v>
      </c>
      <c r="AF2569" s="11">
        <f t="shared" ref="AF2569" si="6940">AVERAGE(AB2569:AB2574)</f>
        <v>0.24764652438349644</v>
      </c>
      <c r="AG2569" s="11">
        <f t="shared" ref="AG2569" si="6941">AVERAGE(G2569:G2574)</f>
        <v>7.7</v>
      </c>
      <c r="AH2569" s="11" t="e">
        <f t="shared" ref="AH2569" si="6942">AVERAGE(AC2569:AC2574)</f>
        <v>#DIV/0!</v>
      </c>
      <c r="AI2569" s="11">
        <f t="shared" ref="AI2569" si="6943">AVERAGE(T2569:T2574)</f>
        <v>65.133333333333326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498</v>
      </c>
      <c r="AM2569" s="17">
        <f t="shared" ref="AM2569" si="6947">AVERAGE(W2569:W2574)</f>
        <v>0</v>
      </c>
      <c r="AN2569" s="11">
        <f t="shared" ref="AN2569" si="6948">AVERAGE(I2569:I2574)</f>
        <v>1.1500000000000001</v>
      </c>
      <c r="AO2569" s="11">
        <f t="shared" ref="AO2569" si="6949">MAX(K2569:K2574)</f>
        <v>1.6</v>
      </c>
      <c r="AP2569" s="13" t="str">
        <f t="shared" ref="AP2569" ca="1" si="6950">INDIRECT(ADDRESS(MATCH(AO2569,K2569:K2574,0)+A2569-1,12))</f>
        <v>ENE</v>
      </c>
      <c r="AQ2569" s="13">
        <f t="shared" ref="AQ2569" ca="1" si="6951">INDIRECT(ADDRESS(MATCH(AO2569,K2569:K2574,0)+A2569-1,13))</f>
        <v>0.8071990740740741</v>
      </c>
      <c r="AR2569" s="11">
        <f t="shared" ref="AR2569" si="6952">MAX(N2569:N2574)</f>
        <v>2.7</v>
      </c>
      <c r="AS2569" s="13" t="str">
        <f t="shared" ref="AS2569" ca="1" si="6953">INDIRECT(ADDRESS(MATCH(AR2569,N2569:N2574,0)+A2569-1,15))</f>
        <v>ENE</v>
      </c>
      <c r="AT2569" s="13">
        <f t="shared" ref="AT2569" ca="1" si="6954">INDIRECT(ADDRESS(MATCH(AR2569,N2569:N2574,0)+A2569-1,16))</f>
        <v>0.80464120370370373</v>
      </c>
    </row>
    <row r="2570" spans="1:46">
      <c r="A2570" s="11">
        <v>2570</v>
      </c>
      <c r="B2570" s="57">
        <v>44944</v>
      </c>
      <c r="C2570" s="54">
        <v>0.79861111111111116</v>
      </c>
      <c r="D2570" s="53">
        <v>7.9</v>
      </c>
      <c r="E2570" s="53">
        <v>12.9</v>
      </c>
      <c r="F2570" s="53">
        <v>0</v>
      </c>
      <c r="G2570" s="53">
        <v>7.5</v>
      </c>
      <c r="H2570" s="53">
        <v>-1E-3</v>
      </c>
      <c r="I2570" s="53">
        <v>0.9</v>
      </c>
      <c r="J2570" s="53" t="s">
        <v>147</v>
      </c>
      <c r="K2570" s="53">
        <v>1</v>
      </c>
      <c r="L2570" s="53" t="s">
        <v>147</v>
      </c>
      <c r="M2570" s="54">
        <v>0.79394675925925917</v>
      </c>
      <c r="N2570" s="53">
        <v>2.4</v>
      </c>
      <c r="O2570" s="53" t="s">
        <v>147</v>
      </c>
      <c r="P2570" s="54">
        <v>0.796875</v>
      </c>
      <c r="Q2570" s="53">
        <v>0.8</v>
      </c>
      <c r="R2570" s="53" t="s">
        <v>148</v>
      </c>
      <c r="S2570" s="53">
        <v>0.4</v>
      </c>
      <c r="T2570" s="53">
        <v>67.2</v>
      </c>
      <c r="U2570" s="53">
        <v>0</v>
      </c>
      <c r="V2570" s="53">
        <v>75</v>
      </c>
      <c r="W2570" s="53">
        <v>0</v>
      </c>
      <c r="X2570" s="53">
        <v>0.60399999999999998</v>
      </c>
      <c r="Y2570" s="53">
        <v>17.8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0.2477413535248727</v>
      </c>
      <c r="AC2570" s="63" t="s">
        <v>204</v>
      </c>
    </row>
    <row r="2571" spans="1:46">
      <c r="A2571" s="11">
        <v>2571</v>
      </c>
      <c r="B2571" s="57">
        <v>44944</v>
      </c>
      <c r="C2571" s="54">
        <v>0.80555555555555547</v>
      </c>
      <c r="D2571" s="53">
        <v>7.9</v>
      </c>
      <c r="E2571" s="53">
        <v>12.9</v>
      </c>
      <c r="F2571" s="53">
        <v>0</v>
      </c>
      <c r="G2571" s="53">
        <v>7.7</v>
      </c>
      <c r="H2571" s="53">
        <v>0</v>
      </c>
      <c r="I2571" s="53">
        <v>1.4</v>
      </c>
      <c r="J2571" s="53" t="s">
        <v>148</v>
      </c>
      <c r="K2571" s="53">
        <v>1.4</v>
      </c>
      <c r="L2571" s="53" t="s">
        <v>148</v>
      </c>
      <c r="M2571" s="54">
        <v>0.80555555555555547</v>
      </c>
      <c r="N2571" s="53">
        <v>2.7</v>
      </c>
      <c r="O2571" s="53" t="s">
        <v>148</v>
      </c>
      <c r="P2571" s="54">
        <v>0.80464120370370373</v>
      </c>
      <c r="Q2571" s="53">
        <v>2</v>
      </c>
      <c r="R2571" s="53" t="s">
        <v>152</v>
      </c>
      <c r="S2571" s="53">
        <v>0.6</v>
      </c>
      <c r="T2571" s="53">
        <v>66</v>
      </c>
      <c r="U2571" s="53">
        <v>0</v>
      </c>
      <c r="V2571" s="53">
        <v>99</v>
      </c>
      <c r="W2571" s="53">
        <v>0</v>
      </c>
      <c r="X2571" s="53">
        <v>0.60399999999999998</v>
      </c>
      <c r="Y2571" s="53">
        <v>17.8</v>
      </c>
      <c r="Z2571" s="11">
        <f t="shared" si="6936"/>
        <v>0</v>
      </c>
      <c r="AA2571" s="11">
        <f t="shared" si="6937"/>
        <v>0</v>
      </c>
      <c r="AB2571" s="53">
        <f t="shared" si="6938"/>
        <v>0.2477413535248727</v>
      </c>
      <c r="AC2571" s="63" t="s">
        <v>204</v>
      </c>
    </row>
    <row r="2572" spans="1:46">
      <c r="A2572" s="11">
        <v>2572</v>
      </c>
      <c r="B2572" s="57">
        <v>44944</v>
      </c>
      <c r="C2572" s="54">
        <v>0.8125</v>
      </c>
      <c r="D2572" s="53">
        <v>7.8</v>
      </c>
      <c r="E2572" s="53">
        <v>12.9</v>
      </c>
      <c r="F2572" s="53">
        <v>0</v>
      </c>
      <c r="G2572" s="53">
        <v>7.8</v>
      </c>
      <c r="H2572" s="53">
        <v>0</v>
      </c>
      <c r="I2572" s="53">
        <v>1.5</v>
      </c>
      <c r="J2572" s="53" t="s">
        <v>148</v>
      </c>
      <c r="K2572" s="53">
        <v>1.6</v>
      </c>
      <c r="L2572" s="53" t="s">
        <v>148</v>
      </c>
      <c r="M2572" s="54">
        <v>0.8071990740740741</v>
      </c>
      <c r="N2572" s="53">
        <v>2.5</v>
      </c>
      <c r="O2572" s="53" t="s">
        <v>150</v>
      </c>
      <c r="P2572" s="54">
        <v>0.81158564814814815</v>
      </c>
      <c r="Q2572" s="53">
        <v>2</v>
      </c>
      <c r="R2572" s="53" t="s">
        <v>148</v>
      </c>
      <c r="S2572" s="53">
        <v>0.4</v>
      </c>
      <c r="T2572" s="53">
        <v>64.3</v>
      </c>
      <c r="U2572" s="53">
        <v>0</v>
      </c>
      <c r="V2572" s="53">
        <v>92</v>
      </c>
      <c r="W2572" s="53">
        <v>0</v>
      </c>
      <c r="X2572" s="53">
        <v>0.60399999999999998</v>
      </c>
      <c r="Y2572" s="53">
        <v>17.829999999999998</v>
      </c>
      <c r="Z2572" s="11">
        <f t="shared" si="6936"/>
        <v>0</v>
      </c>
      <c r="AA2572" s="11">
        <f t="shared" si="6937"/>
        <v>0</v>
      </c>
      <c r="AB2572" s="53">
        <f t="shared" si="6938"/>
        <v>0.2477413535248727</v>
      </c>
      <c r="AC2572" s="63" t="s">
        <v>204</v>
      </c>
    </row>
    <row r="2573" spans="1:46">
      <c r="A2573" s="11">
        <v>2573</v>
      </c>
      <c r="B2573" s="57">
        <v>44944</v>
      </c>
      <c r="C2573" s="54">
        <v>0.81944444444444453</v>
      </c>
      <c r="D2573" s="53">
        <v>7.8</v>
      </c>
      <c r="E2573" s="53">
        <v>12.9</v>
      </c>
      <c r="F2573" s="53">
        <v>0</v>
      </c>
      <c r="G2573" s="53">
        <v>7.8</v>
      </c>
      <c r="H2573" s="53">
        <v>0</v>
      </c>
      <c r="I2573" s="53">
        <v>1</v>
      </c>
      <c r="J2573" s="53" t="s">
        <v>148</v>
      </c>
      <c r="K2573" s="53">
        <v>1.5</v>
      </c>
      <c r="L2573" s="53" t="s">
        <v>148</v>
      </c>
      <c r="M2573" s="54">
        <v>0.81283564814814813</v>
      </c>
      <c r="N2573" s="53">
        <v>2.2000000000000002</v>
      </c>
      <c r="O2573" s="53" t="s">
        <v>150</v>
      </c>
      <c r="P2573" s="54">
        <v>0.81353009259259268</v>
      </c>
      <c r="Q2573" s="53">
        <v>1.2</v>
      </c>
      <c r="R2573" s="53" t="s">
        <v>148</v>
      </c>
      <c r="S2573" s="53">
        <v>0.4</v>
      </c>
      <c r="T2573" s="53">
        <v>64.400000000000006</v>
      </c>
      <c r="U2573" s="53">
        <v>0</v>
      </c>
      <c r="V2573" s="53">
        <v>87</v>
      </c>
      <c r="W2573" s="53">
        <v>0</v>
      </c>
      <c r="X2573" s="53">
        <v>0.60399999999999998</v>
      </c>
      <c r="Y2573" s="53">
        <v>17.79</v>
      </c>
      <c r="Z2573" s="11">
        <f t="shared" si="6936"/>
        <v>0</v>
      </c>
      <c r="AA2573" s="11">
        <f t="shared" si="6937"/>
        <v>0</v>
      </c>
      <c r="AB2573" s="53">
        <f t="shared" si="6938"/>
        <v>0.2477413535248727</v>
      </c>
      <c r="AC2573" s="63" t="s">
        <v>204</v>
      </c>
    </row>
    <row r="2574" spans="1:46">
      <c r="A2574" s="11">
        <v>2574</v>
      </c>
      <c r="B2574" s="57">
        <v>44944</v>
      </c>
      <c r="C2574" s="54">
        <v>0.82638888888888884</v>
      </c>
      <c r="D2574" s="53">
        <v>7.8</v>
      </c>
      <c r="E2574" s="53">
        <v>12.9</v>
      </c>
      <c r="F2574" s="53">
        <v>0</v>
      </c>
      <c r="G2574" s="53">
        <v>7.6</v>
      </c>
      <c r="H2574" s="53">
        <v>0</v>
      </c>
      <c r="I2574" s="53">
        <v>1.1000000000000001</v>
      </c>
      <c r="J2574" s="53" t="s">
        <v>148</v>
      </c>
      <c r="K2574" s="53">
        <v>1.2</v>
      </c>
      <c r="L2574" s="53" t="s">
        <v>148</v>
      </c>
      <c r="M2574" s="54">
        <v>0.8247106481481481</v>
      </c>
      <c r="N2574" s="53">
        <v>2.2000000000000002</v>
      </c>
      <c r="O2574" s="53" t="s">
        <v>148</v>
      </c>
      <c r="P2574" s="54">
        <v>0.82354166666666673</v>
      </c>
      <c r="Q2574" s="53">
        <v>0.9</v>
      </c>
      <c r="R2574" s="53" t="s">
        <v>152</v>
      </c>
      <c r="S2574" s="53">
        <v>0.3</v>
      </c>
      <c r="T2574" s="53">
        <v>63.9</v>
      </c>
      <c r="U2574" s="53">
        <v>0</v>
      </c>
      <c r="V2574" s="53">
        <v>65</v>
      </c>
      <c r="W2574" s="53">
        <v>0</v>
      </c>
      <c r="X2574" s="53">
        <v>0.60299999999999998</v>
      </c>
      <c r="Y2574" s="53">
        <v>17.8</v>
      </c>
      <c r="Z2574" s="11">
        <f t="shared" si="6936"/>
        <v>0</v>
      </c>
      <c r="AA2574" s="11">
        <f t="shared" si="6937"/>
        <v>0</v>
      </c>
      <c r="AB2574" s="53">
        <f t="shared" si="6938"/>
        <v>0.24717237867661512</v>
      </c>
      <c r="AC2574" s="63" t="s">
        <v>204</v>
      </c>
    </row>
    <row r="2575" spans="1:46">
      <c r="A2575" s="11">
        <v>2575</v>
      </c>
      <c r="B2575" s="57">
        <v>44944</v>
      </c>
      <c r="C2575" s="54">
        <v>0.83333333333333337</v>
      </c>
      <c r="D2575" s="53">
        <v>7.7</v>
      </c>
      <c r="E2575" s="53">
        <v>12.9</v>
      </c>
      <c r="F2575" s="53">
        <v>0</v>
      </c>
      <c r="G2575" s="53">
        <v>7.8</v>
      </c>
      <c r="H2575" s="53">
        <v>0</v>
      </c>
      <c r="I2575" s="53">
        <v>1.7</v>
      </c>
      <c r="J2575" s="53" t="s">
        <v>148</v>
      </c>
      <c r="K2575" s="53">
        <v>1.7</v>
      </c>
      <c r="L2575" s="53" t="s">
        <v>148</v>
      </c>
      <c r="M2575" s="54">
        <v>0.83333333333333337</v>
      </c>
      <c r="N2575" s="53">
        <v>4.0999999999999996</v>
      </c>
      <c r="O2575" s="53" t="s">
        <v>148</v>
      </c>
      <c r="P2575" s="54">
        <v>0.83288194444444441</v>
      </c>
      <c r="Q2575" s="53">
        <v>2.4</v>
      </c>
      <c r="R2575" s="53" t="s">
        <v>152</v>
      </c>
      <c r="S2575" s="53">
        <v>0.6</v>
      </c>
      <c r="T2575" s="53">
        <v>62.5</v>
      </c>
      <c r="U2575" s="53">
        <v>0</v>
      </c>
      <c r="V2575" s="53">
        <v>94</v>
      </c>
      <c r="W2575" s="53">
        <v>0</v>
      </c>
      <c r="X2575" s="53">
        <v>0.60299999999999998</v>
      </c>
      <c r="Y2575" s="53">
        <v>17.809999999999999</v>
      </c>
      <c r="Z2575" s="11">
        <f t="shared" si="6936"/>
        <v>0</v>
      </c>
      <c r="AA2575" s="11">
        <f t="shared" si="6937"/>
        <v>0</v>
      </c>
      <c r="AB2575" s="53">
        <f t="shared" si="6938"/>
        <v>0.24717237867661512</v>
      </c>
      <c r="AC2575" s="63" t="s">
        <v>204</v>
      </c>
      <c r="AE2575" s="11">
        <f t="shared" ref="AE2575" si="6955">SUM(F2575:F2580)</f>
        <v>0</v>
      </c>
      <c r="AF2575" s="11">
        <f t="shared" ref="AF2575" si="6956">AVERAGE(AB2575:AB2580)</f>
        <v>0.24717237867661512</v>
      </c>
      <c r="AG2575" s="11">
        <f t="shared" ref="AG2575" si="6957">AVERAGE(G2575:G2580)</f>
        <v>7.3500000000000005</v>
      </c>
      <c r="AH2575" s="11" t="e">
        <f t="shared" ref="AH2575" si="6958">AVERAGE(AC2575:AC2580)</f>
        <v>#DIV/0!</v>
      </c>
      <c r="AI2575" s="11">
        <f t="shared" ref="AI2575" si="6959">AVERAGE(T2575:T2580)</f>
        <v>67.316666666666663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502</v>
      </c>
      <c r="AM2575" s="17">
        <f t="shared" ref="AM2575" si="6963">AVERAGE(W2575:W2580)</f>
        <v>0</v>
      </c>
      <c r="AN2575" s="11">
        <f t="shared" ref="AN2575" si="6964">AVERAGE(I2575:I2580)</f>
        <v>0.98333333333333328</v>
      </c>
      <c r="AO2575" s="11">
        <f t="shared" ref="AO2575" si="6965">MAX(K2575:K2580)</f>
        <v>2</v>
      </c>
      <c r="AP2575" s="13" t="str">
        <f t="shared" ref="AP2575" ca="1" si="6966">INDIRECT(ADDRESS(MATCH(AO2575,K2575:K2580,0)+A2575-1,12))</f>
        <v>ENE</v>
      </c>
      <c r="AQ2575" s="13">
        <f t="shared" ref="AQ2575" ca="1" si="6967">INDIRECT(ADDRESS(MATCH(AO2575,K2575:K2580,0)+A2575-1,13))</f>
        <v>0.83597222222222223</v>
      </c>
      <c r="AR2575" s="11">
        <f t="shared" ref="AR2575" si="6968">MAX(N2575:N2580)</f>
        <v>4.0999999999999996</v>
      </c>
      <c r="AS2575" s="13" t="str">
        <f t="shared" ref="AS2575" ca="1" si="6969">INDIRECT(ADDRESS(MATCH(AR2575,N2575:N2580,0)+A2575-1,15))</f>
        <v>ENE</v>
      </c>
      <c r="AT2575" s="13">
        <f t="shared" ref="AT2575" ca="1" si="6970">INDIRECT(ADDRESS(MATCH(AR2575,N2575:N2580,0)+A2575-1,16))</f>
        <v>0.83288194444444441</v>
      </c>
    </row>
    <row r="2576" spans="1:46">
      <c r="A2576" s="11">
        <v>2576</v>
      </c>
      <c r="B2576" s="57">
        <v>44944</v>
      </c>
      <c r="C2576" s="54">
        <v>0.84027777777777779</v>
      </c>
      <c r="D2576" s="53">
        <v>7.7</v>
      </c>
      <c r="E2576" s="53">
        <v>12.9</v>
      </c>
      <c r="F2576" s="53">
        <v>0</v>
      </c>
      <c r="G2576" s="53">
        <v>7.3</v>
      </c>
      <c r="H2576" s="53">
        <v>0</v>
      </c>
      <c r="I2576" s="53">
        <v>1</v>
      </c>
      <c r="J2576" s="53" t="s">
        <v>149</v>
      </c>
      <c r="K2576" s="53">
        <v>2</v>
      </c>
      <c r="L2576" s="53" t="s">
        <v>148</v>
      </c>
      <c r="M2576" s="54">
        <v>0.83597222222222223</v>
      </c>
      <c r="N2576" s="53">
        <v>3</v>
      </c>
      <c r="O2576" s="53" t="s">
        <v>152</v>
      </c>
      <c r="P2576" s="54">
        <v>0.83438657407407402</v>
      </c>
      <c r="Q2576" s="53">
        <v>1.2</v>
      </c>
      <c r="R2576" s="53" t="s">
        <v>149</v>
      </c>
      <c r="S2576" s="53">
        <v>0.7</v>
      </c>
      <c r="T2576" s="53">
        <v>69.2</v>
      </c>
      <c r="U2576" s="53">
        <v>0</v>
      </c>
      <c r="V2576" s="53">
        <v>88</v>
      </c>
      <c r="W2576" s="53">
        <v>0</v>
      </c>
      <c r="X2576" s="53">
        <v>0.60299999999999998</v>
      </c>
      <c r="Y2576" s="53">
        <v>17.8</v>
      </c>
      <c r="Z2576" s="11">
        <f t="shared" si="6936"/>
        <v>0</v>
      </c>
      <c r="AA2576" s="11">
        <f t="shared" si="6937"/>
        <v>0</v>
      </c>
      <c r="AB2576" s="53">
        <f t="shared" si="6938"/>
        <v>0.24717237867661512</v>
      </c>
      <c r="AC2576" s="63" t="s">
        <v>204</v>
      </c>
    </row>
    <row r="2577" spans="1:46">
      <c r="A2577" s="11">
        <v>2577</v>
      </c>
      <c r="B2577" s="57">
        <v>44944</v>
      </c>
      <c r="C2577" s="54">
        <v>0.84722222222222221</v>
      </c>
      <c r="D2577" s="53">
        <v>7.7</v>
      </c>
      <c r="E2577" s="53">
        <v>12.9</v>
      </c>
      <c r="F2577" s="53">
        <v>0</v>
      </c>
      <c r="G2577" s="53">
        <v>7.5</v>
      </c>
      <c r="H2577" s="53">
        <v>-1E-3</v>
      </c>
      <c r="I2577" s="53">
        <v>1</v>
      </c>
      <c r="J2577" s="53" t="s">
        <v>148</v>
      </c>
      <c r="K2577" s="53">
        <v>1</v>
      </c>
      <c r="L2577" s="53" t="s">
        <v>149</v>
      </c>
      <c r="M2577" s="54">
        <v>0.84028935185185183</v>
      </c>
      <c r="N2577" s="53">
        <v>2.2000000000000002</v>
      </c>
      <c r="O2577" s="53" t="s">
        <v>152</v>
      </c>
      <c r="P2577" s="54">
        <v>0.84687499999999993</v>
      </c>
      <c r="Q2577" s="53">
        <v>2</v>
      </c>
      <c r="R2577" s="53" t="s">
        <v>148</v>
      </c>
      <c r="S2577" s="53">
        <v>0.5</v>
      </c>
      <c r="T2577" s="53">
        <v>66.599999999999994</v>
      </c>
      <c r="U2577" s="53">
        <v>0</v>
      </c>
      <c r="V2577" s="53">
        <v>87</v>
      </c>
      <c r="W2577" s="53">
        <v>0</v>
      </c>
      <c r="X2577" s="53">
        <v>0.60299999999999998</v>
      </c>
      <c r="Y2577" s="53">
        <v>17.79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0.24717237867661512</v>
      </c>
      <c r="AC2577" s="63" t="s">
        <v>204</v>
      </c>
    </row>
    <row r="2578" spans="1:46">
      <c r="A2578" s="11">
        <v>2578</v>
      </c>
      <c r="B2578" s="57">
        <v>44944</v>
      </c>
      <c r="C2578" s="54">
        <v>0.85416666666666663</v>
      </c>
      <c r="D2578" s="53">
        <v>7.6</v>
      </c>
      <c r="E2578" s="53">
        <v>12.9</v>
      </c>
      <c r="F2578" s="53">
        <v>0</v>
      </c>
      <c r="G2578" s="53">
        <v>7.1</v>
      </c>
      <c r="H2578" s="53">
        <v>-1E-3</v>
      </c>
      <c r="I2578" s="53">
        <v>0.8</v>
      </c>
      <c r="J2578" s="53" t="s">
        <v>147</v>
      </c>
      <c r="K2578" s="53">
        <v>1.1000000000000001</v>
      </c>
      <c r="L2578" s="53" t="s">
        <v>148</v>
      </c>
      <c r="M2578" s="54">
        <v>0.84949074074074071</v>
      </c>
      <c r="N2578" s="53">
        <v>2.2999999999999998</v>
      </c>
      <c r="O2578" s="53" t="s">
        <v>148</v>
      </c>
      <c r="P2578" s="54">
        <v>0.84733796296296304</v>
      </c>
      <c r="Q2578" s="53">
        <v>0</v>
      </c>
      <c r="R2578" s="53" t="s">
        <v>147</v>
      </c>
      <c r="S2578" s="53">
        <v>0.3</v>
      </c>
      <c r="T2578" s="53">
        <v>69.099999999999994</v>
      </c>
      <c r="U2578" s="53">
        <v>0</v>
      </c>
      <c r="V2578" s="53">
        <v>79</v>
      </c>
      <c r="W2578" s="53">
        <v>0</v>
      </c>
      <c r="X2578" s="53">
        <v>0.60299999999999998</v>
      </c>
      <c r="Y2578" s="53">
        <v>17.8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0.24717237867661512</v>
      </c>
      <c r="AC2578" s="63" t="s">
        <v>204</v>
      </c>
    </row>
    <row r="2579" spans="1:46">
      <c r="A2579" s="11">
        <v>2579</v>
      </c>
      <c r="B2579" s="57">
        <v>44944</v>
      </c>
      <c r="C2579" s="54">
        <v>0.86111111111111116</v>
      </c>
      <c r="D2579" s="53">
        <v>7.5</v>
      </c>
      <c r="E2579" s="53">
        <v>12.8</v>
      </c>
      <c r="F2579" s="53">
        <v>0</v>
      </c>
      <c r="G2579" s="53">
        <v>7.1</v>
      </c>
      <c r="H2579" s="53">
        <v>0</v>
      </c>
      <c r="I2579" s="53">
        <v>0.6</v>
      </c>
      <c r="J2579" s="53" t="s">
        <v>148</v>
      </c>
      <c r="K2579" s="53">
        <v>0.8</v>
      </c>
      <c r="L2579" s="53" t="s">
        <v>147</v>
      </c>
      <c r="M2579" s="54">
        <v>0.85417824074074078</v>
      </c>
      <c r="N2579" s="53">
        <v>1.9</v>
      </c>
      <c r="O2579" s="53" t="s">
        <v>152</v>
      </c>
      <c r="P2579" s="54">
        <v>0.85795138888888889</v>
      </c>
      <c r="Q2579" s="53">
        <v>0</v>
      </c>
      <c r="R2579" s="53" t="s">
        <v>152</v>
      </c>
      <c r="S2579" s="53">
        <v>0.4</v>
      </c>
      <c r="T2579" s="53">
        <v>69.400000000000006</v>
      </c>
      <c r="U2579" s="53">
        <v>1</v>
      </c>
      <c r="V2579" s="53">
        <v>83</v>
      </c>
      <c r="W2579" s="53">
        <v>0</v>
      </c>
      <c r="X2579" s="53">
        <v>0.60299999999999998</v>
      </c>
      <c r="Y2579" s="53">
        <v>17.78</v>
      </c>
      <c r="Z2579" s="11">
        <f t="shared" si="6936"/>
        <v>0</v>
      </c>
      <c r="AA2579" s="11">
        <f t="shared" si="6937"/>
        <v>0</v>
      </c>
      <c r="AB2579" s="53">
        <f t="shared" si="6938"/>
        <v>0.24717237867661512</v>
      </c>
      <c r="AC2579" s="63" t="s">
        <v>204</v>
      </c>
    </row>
    <row r="2580" spans="1:46">
      <c r="A2580" s="11">
        <v>2580</v>
      </c>
      <c r="B2580" s="57">
        <v>44944</v>
      </c>
      <c r="C2580" s="54">
        <v>0.86805555555555547</v>
      </c>
      <c r="D2580" s="53">
        <v>7.5</v>
      </c>
      <c r="E2580" s="53">
        <v>12.8</v>
      </c>
      <c r="F2580" s="53">
        <v>0</v>
      </c>
      <c r="G2580" s="53">
        <v>7.3</v>
      </c>
      <c r="H2580" s="53">
        <v>0</v>
      </c>
      <c r="I2580" s="53">
        <v>0.8</v>
      </c>
      <c r="J2580" s="53" t="s">
        <v>152</v>
      </c>
      <c r="K2580" s="53">
        <v>0.8</v>
      </c>
      <c r="L2580" s="53" t="s">
        <v>152</v>
      </c>
      <c r="M2580" s="54">
        <v>0.86805555555555547</v>
      </c>
      <c r="N2580" s="53">
        <v>2.2000000000000002</v>
      </c>
      <c r="O2580" s="53" t="s">
        <v>152</v>
      </c>
      <c r="P2580" s="54">
        <v>0.86531249999999993</v>
      </c>
      <c r="Q2580" s="53">
        <v>1.8</v>
      </c>
      <c r="R2580" s="53" t="s">
        <v>152</v>
      </c>
      <c r="S2580" s="53">
        <v>0.7</v>
      </c>
      <c r="T2580" s="53">
        <v>67.099999999999994</v>
      </c>
      <c r="U2580" s="53">
        <v>0</v>
      </c>
      <c r="V2580" s="53">
        <v>71</v>
      </c>
      <c r="W2580" s="53">
        <v>0</v>
      </c>
      <c r="X2580" s="53">
        <v>0.60299999999999998</v>
      </c>
      <c r="Y2580" s="53">
        <v>17.79</v>
      </c>
      <c r="Z2580" s="11">
        <f t="shared" si="6936"/>
        <v>0</v>
      </c>
      <c r="AA2580" s="11">
        <f t="shared" si="6937"/>
        <v>0</v>
      </c>
      <c r="AB2580" s="53">
        <f t="shared" si="6938"/>
        <v>0.24717237867661512</v>
      </c>
      <c r="AC2580" s="63" t="s">
        <v>204</v>
      </c>
    </row>
    <row r="2581" spans="1:46">
      <c r="A2581" s="11">
        <v>2581</v>
      </c>
      <c r="B2581" s="57">
        <v>44944</v>
      </c>
      <c r="C2581" s="54">
        <v>0.875</v>
      </c>
      <c r="D2581" s="53">
        <v>7.4</v>
      </c>
      <c r="E2581" s="53">
        <v>12.8</v>
      </c>
      <c r="F2581" s="53">
        <v>0</v>
      </c>
      <c r="G2581" s="53">
        <v>7.3</v>
      </c>
      <c r="H2581" s="53">
        <v>0</v>
      </c>
      <c r="I2581" s="53">
        <v>1.6</v>
      </c>
      <c r="J2581" s="53" t="s">
        <v>148</v>
      </c>
      <c r="K2581" s="53">
        <v>1.6</v>
      </c>
      <c r="L2581" s="53" t="s">
        <v>148</v>
      </c>
      <c r="M2581" s="54">
        <v>0.87496527777777777</v>
      </c>
      <c r="N2581" s="53">
        <v>2.8</v>
      </c>
      <c r="O2581" s="53" t="s">
        <v>152</v>
      </c>
      <c r="P2581" s="54">
        <v>0.87247685185185186</v>
      </c>
      <c r="Q2581" s="53">
        <v>1.5</v>
      </c>
      <c r="R2581" s="53" t="s">
        <v>147</v>
      </c>
      <c r="S2581" s="53">
        <v>0.4</v>
      </c>
      <c r="T2581" s="53">
        <v>66.900000000000006</v>
      </c>
      <c r="U2581" s="53">
        <v>0</v>
      </c>
      <c r="V2581" s="53">
        <v>89</v>
      </c>
      <c r="W2581" s="53">
        <v>0</v>
      </c>
      <c r="X2581" s="53">
        <v>0.60199999999999998</v>
      </c>
      <c r="Y2581" s="53">
        <v>17.79</v>
      </c>
      <c r="Z2581" s="11">
        <f t="shared" si="6936"/>
        <v>0</v>
      </c>
      <c r="AA2581" s="11">
        <f t="shared" si="6937"/>
        <v>0</v>
      </c>
      <c r="AB2581" s="53">
        <f t="shared" si="6938"/>
        <v>0.24660415121283402</v>
      </c>
      <c r="AC2581" s="63" t="s">
        <v>204</v>
      </c>
      <c r="AE2581" s="11">
        <f t="shared" ref="AE2581" si="6971">SUM(F2581:F2586)</f>
        <v>0</v>
      </c>
      <c r="AF2581" s="11">
        <f t="shared" ref="AF2581" si="6972">AVERAGE(AB2581:AB2586)</f>
        <v>0.24660415121283405</v>
      </c>
      <c r="AG2581" s="11">
        <f t="shared" ref="AG2581" si="6973">AVERAGE(G2581:G2586)</f>
        <v>7.0833333333333348</v>
      </c>
      <c r="AH2581" s="11" t="e">
        <f t="shared" ref="AH2581" si="6974">AVERAGE(AC2581:AC2586)</f>
        <v>#DIV/0!</v>
      </c>
      <c r="AI2581" s="11">
        <f t="shared" ref="AI2581" si="6975">AVERAGE(T2581:T2586)</f>
        <v>68.433333333333337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501</v>
      </c>
      <c r="AM2581" s="17">
        <f t="shared" ref="AM2581" si="6979">AVERAGE(W2581:W2586)</f>
        <v>0</v>
      </c>
      <c r="AN2581" s="11">
        <f t="shared" ref="AN2581" si="6980">AVERAGE(I2581:I2586)</f>
        <v>1.1166666666666665</v>
      </c>
      <c r="AO2581" s="11">
        <f t="shared" ref="AO2581" si="6981">MAX(K2581:K2586)</f>
        <v>1.6</v>
      </c>
      <c r="AP2581" s="13" t="str">
        <f t="shared" ref="AP2581" ca="1" si="6982">INDIRECT(ADDRESS(MATCH(AO2581,K2581:K2586,0)+A2581-1,12))</f>
        <v>ENE</v>
      </c>
      <c r="AQ2581" s="13">
        <f t="shared" ref="AQ2581" ca="1" si="6983">INDIRECT(ADDRESS(MATCH(AO2581,K2581:K2586,0)+A2581-1,13))</f>
        <v>0.87496527777777777</v>
      </c>
      <c r="AR2581" s="11">
        <f t="shared" ref="AR2581" si="6984">MAX(N2581:N2586)</f>
        <v>2.8</v>
      </c>
      <c r="AS2581" s="13" t="str">
        <f t="shared" ref="AS2581" ca="1" si="6985">INDIRECT(ADDRESS(MATCH(AR2581,N2581:N2586,0)+A2581-1,15))</f>
        <v>E</v>
      </c>
      <c r="AT2581" s="13">
        <f t="shared" ref="AT2581" ca="1" si="6986">INDIRECT(ADDRESS(MATCH(AR2581,N2581:N2586,0)+A2581-1,16))</f>
        <v>0.87247685185185186</v>
      </c>
    </row>
    <row r="2582" spans="1:46">
      <c r="A2582" s="11">
        <v>2582</v>
      </c>
      <c r="B2582" s="57">
        <v>44944</v>
      </c>
      <c r="C2582" s="54">
        <v>0.88194444444444453</v>
      </c>
      <c r="D2582" s="53">
        <v>7.4</v>
      </c>
      <c r="E2582" s="53">
        <v>12.8</v>
      </c>
      <c r="F2582" s="53">
        <v>0</v>
      </c>
      <c r="G2582" s="53">
        <v>7</v>
      </c>
      <c r="H2582" s="53">
        <v>-1E-3</v>
      </c>
      <c r="I2582" s="53">
        <v>0.7</v>
      </c>
      <c r="J2582" s="53" t="s">
        <v>147</v>
      </c>
      <c r="K2582" s="53">
        <v>1.6</v>
      </c>
      <c r="L2582" s="53" t="s">
        <v>148</v>
      </c>
      <c r="M2582" s="54">
        <v>0.87501157407407415</v>
      </c>
      <c r="N2582" s="53">
        <v>1.9</v>
      </c>
      <c r="O2582" s="53" t="s">
        <v>147</v>
      </c>
      <c r="P2582" s="54">
        <v>0.87524305555555548</v>
      </c>
      <c r="Q2582" s="53">
        <v>0</v>
      </c>
      <c r="R2582" s="53" t="s">
        <v>147</v>
      </c>
      <c r="S2582" s="53">
        <v>0.5</v>
      </c>
      <c r="T2582" s="53">
        <v>69.7</v>
      </c>
      <c r="U2582" s="53">
        <v>0</v>
      </c>
      <c r="V2582" s="53">
        <v>93</v>
      </c>
      <c r="W2582" s="53">
        <v>0</v>
      </c>
      <c r="X2582" s="53">
        <v>0.60199999999999998</v>
      </c>
      <c r="Y2582" s="53">
        <v>17.77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0.24660415121283402</v>
      </c>
      <c r="AC2582" s="63" t="s">
        <v>204</v>
      </c>
    </row>
    <row r="2583" spans="1:46">
      <c r="A2583" s="11">
        <v>2583</v>
      </c>
      <c r="B2583" s="57">
        <v>44944</v>
      </c>
      <c r="C2583" s="54">
        <v>0.88888888888888884</v>
      </c>
      <c r="D2583" s="53">
        <v>7.3</v>
      </c>
      <c r="E2583" s="53">
        <v>12.8</v>
      </c>
      <c r="F2583" s="53">
        <v>0</v>
      </c>
      <c r="G2583" s="53">
        <v>6.8</v>
      </c>
      <c r="H2583" s="53">
        <v>-1E-3</v>
      </c>
      <c r="I2583" s="53">
        <v>0.8</v>
      </c>
      <c r="J2583" s="53" t="s">
        <v>147</v>
      </c>
      <c r="K2583" s="53">
        <v>0.8</v>
      </c>
      <c r="L2583" s="53" t="s">
        <v>147</v>
      </c>
      <c r="M2583" s="54">
        <v>0.88888888888888884</v>
      </c>
      <c r="N2583" s="53">
        <v>1.9</v>
      </c>
      <c r="O2583" s="53" t="s">
        <v>147</v>
      </c>
      <c r="P2583" s="54">
        <v>0.88880787037037035</v>
      </c>
      <c r="Q2583" s="53">
        <v>1.4</v>
      </c>
      <c r="R2583" s="53" t="s">
        <v>147</v>
      </c>
      <c r="S2583" s="53">
        <v>0.4</v>
      </c>
      <c r="T2583" s="53">
        <v>71.400000000000006</v>
      </c>
      <c r="U2583" s="53">
        <v>0</v>
      </c>
      <c r="V2583" s="53">
        <v>73</v>
      </c>
      <c r="W2583" s="53">
        <v>0</v>
      </c>
      <c r="X2583" s="53">
        <v>0.60199999999999998</v>
      </c>
      <c r="Y2583" s="53">
        <v>17.8</v>
      </c>
      <c r="Z2583" s="11">
        <f t="shared" si="6936"/>
        <v>-0.60000000000000009</v>
      </c>
      <c r="AA2583" s="11">
        <f t="shared" si="6937"/>
        <v>0</v>
      </c>
      <c r="AB2583" s="53">
        <f t="shared" si="6938"/>
        <v>0.24660415121283402</v>
      </c>
      <c r="AC2583" s="63" t="s">
        <v>204</v>
      </c>
    </row>
    <row r="2584" spans="1:46">
      <c r="A2584" s="11">
        <v>2584</v>
      </c>
      <c r="B2584" s="57">
        <v>44944</v>
      </c>
      <c r="C2584" s="54">
        <v>0.89583333333333337</v>
      </c>
      <c r="D2584" s="53">
        <v>7.2</v>
      </c>
      <c r="E2584" s="53">
        <v>12.8</v>
      </c>
      <c r="F2584" s="53">
        <v>0</v>
      </c>
      <c r="G2584" s="53">
        <v>7.1</v>
      </c>
      <c r="H2584" s="53">
        <v>0</v>
      </c>
      <c r="I2584" s="53">
        <v>1.2</v>
      </c>
      <c r="J2584" s="53" t="s">
        <v>148</v>
      </c>
      <c r="K2584" s="53">
        <v>1.2</v>
      </c>
      <c r="L2584" s="53" t="s">
        <v>148</v>
      </c>
      <c r="M2584" s="54">
        <v>0.89515046296296286</v>
      </c>
      <c r="N2584" s="53">
        <v>2.6</v>
      </c>
      <c r="O2584" s="53" t="s">
        <v>148</v>
      </c>
      <c r="P2584" s="54">
        <v>0.89182870370370371</v>
      </c>
      <c r="Q2584" s="53">
        <v>1.4</v>
      </c>
      <c r="R2584" s="53" t="s">
        <v>148</v>
      </c>
      <c r="S2584" s="53">
        <v>0.4</v>
      </c>
      <c r="T2584" s="53">
        <v>69.5</v>
      </c>
      <c r="U2584" s="53">
        <v>1</v>
      </c>
      <c r="V2584" s="53">
        <v>82</v>
      </c>
      <c r="W2584" s="53">
        <v>0</v>
      </c>
      <c r="X2584" s="53">
        <v>0.60199999999999998</v>
      </c>
      <c r="Y2584" s="53">
        <v>17.829999999999998</v>
      </c>
      <c r="Z2584" s="11">
        <f t="shared" si="6936"/>
        <v>0</v>
      </c>
      <c r="AA2584" s="11">
        <f t="shared" si="6937"/>
        <v>0</v>
      </c>
      <c r="AB2584" s="53">
        <f t="shared" si="6938"/>
        <v>0.24660415121283402</v>
      </c>
      <c r="AC2584" s="63" t="s">
        <v>204</v>
      </c>
    </row>
    <row r="2585" spans="1:46">
      <c r="A2585" s="11">
        <v>2585</v>
      </c>
      <c r="B2585" s="57">
        <v>44944</v>
      </c>
      <c r="C2585" s="54">
        <v>0.90277777777777779</v>
      </c>
      <c r="D2585" s="53">
        <v>7.2</v>
      </c>
      <c r="E2585" s="53">
        <v>12.8</v>
      </c>
      <c r="F2585" s="53">
        <v>0</v>
      </c>
      <c r="G2585" s="53">
        <v>7.1</v>
      </c>
      <c r="H2585" s="53">
        <v>0</v>
      </c>
      <c r="I2585" s="53">
        <v>1.3</v>
      </c>
      <c r="J2585" s="53" t="s">
        <v>148</v>
      </c>
      <c r="K2585" s="53">
        <v>1.3</v>
      </c>
      <c r="L2585" s="53" t="s">
        <v>148</v>
      </c>
      <c r="M2585" s="54">
        <v>0.90277777777777779</v>
      </c>
      <c r="N2585" s="53">
        <v>2.5</v>
      </c>
      <c r="O2585" s="53" t="s">
        <v>148</v>
      </c>
      <c r="P2585" s="54">
        <v>0.90131944444444445</v>
      </c>
      <c r="Q2585" s="53">
        <v>2.1</v>
      </c>
      <c r="R2585" s="53" t="s">
        <v>148</v>
      </c>
      <c r="S2585" s="53">
        <v>0.4</v>
      </c>
      <c r="T2585" s="53">
        <v>67.8</v>
      </c>
      <c r="U2585" s="53">
        <v>0</v>
      </c>
      <c r="V2585" s="53">
        <v>80</v>
      </c>
      <c r="W2585" s="53">
        <v>0</v>
      </c>
      <c r="X2585" s="53">
        <v>0.60199999999999998</v>
      </c>
      <c r="Y2585" s="53">
        <v>17.8</v>
      </c>
      <c r="Z2585" s="11">
        <f t="shared" si="6936"/>
        <v>0</v>
      </c>
      <c r="AA2585" s="11">
        <f t="shared" si="6937"/>
        <v>0</v>
      </c>
      <c r="AB2585" s="53">
        <f t="shared" si="6938"/>
        <v>0.24660415121283402</v>
      </c>
      <c r="AC2585" s="63" t="s">
        <v>204</v>
      </c>
    </row>
    <row r="2586" spans="1:46">
      <c r="A2586" s="11">
        <v>2586</v>
      </c>
      <c r="B2586" s="57">
        <v>44944</v>
      </c>
      <c r="C2586" s="54">
        <v>0.90972222222222221</v>
      </c>
      <c r="D2586" s="53">
        <v>7.2</v>
      </c>
      <c r="E2586" s="53">
        <v>12.8</v>
      </c>
      <c r="F2586" s="53">
        <v>0</v>
      </c>
      <c r="G2586" s="53">
        <v>7.2</v>
      </c>
      <c r="H2586" s="53">
        <v>0</v>
      </c>
      <c r="I2586" s="53">
        <v>1.1000000000000001</v>
      </c>
      <c r="J2586" s="53" t="s">
        <v>148</v>
      </c>
      <c r="K2586" s="53">
        <v>1.4</v>
      </c>
      <c r="L2586" s="53" t="s">
        <v>148</v>
      </c>
      <c r="M2586" s="54">
        <v>0.90327546296296291</v>
      </c>
      <c r="N2586" s="53">
        <v>2.2000000000000002</v>
      </c>
      <c r="O2586" s="53" t="s">
        <v>147</v>
      </c>
      <c r="P2586" s="54">
        <v>0.90630787037037042</v>
      </c>
      <c r="Q2586" s="53">
        <v>0.9</v>
      </c>
      <c r="R2586" s="53" t="s">
        <v>152</v>
      </c>
      <c r="S2586" s="53">
        <v>0.4</v>
      </c>
      <c r="T2586" s="53">
        <v>65.3</v>
      </c>
      <c r="U2586" s="53">
        <v>0</v>
      </c>
      <c r="V2586" s="53">
        <v>84</v>
      </c>
      <c r="W2586" s="53">
        <v>0</v>
      </c>
      <c r="X2586" s="53">
        <v>0.60199999999999998</v>
      </c>
      <c r="Y2586" s="53">
        <v>17.809999999999999</v>
      </c>
      <c r="Z2586" s="11">
        <f t="shared" si="6936"/>
        <v>0</v>
      </c>
      <c r="AA2586" s="11">
        <f t="shared" si="6937"/>
        <v>0</v>
      </c>
      <c r="AB2586" s="53">
        <f t="shared" si="6938"/>
        <v>0.24660415121283402</v>
      </c>
      <c r="AC2586" s="63" t="s">
        <v>204</v>
      </c>
    </row>
    <row r="2587" spans="1:46">
      <c r="A2587" s="11">
        <v>2587</v>
      </c>
      <c r="B2587" s="57">
        <v>44944</v>
      </c>
      <c r="C2587" s="54">
        <v>0.91666666666666663</v>
      </c>
      <c r="D2587" s="53">
        <v>7.1</v>
      </c>
      <c r="E2587" s="53">
        <v>12.8</v>
      </c>
      <c r="F2587" s="53">
        <v>0</v>
      </c>
      <c r="G2587" s="53">
        <v>7.4</v>
      </c>
      <c r="H2587" s="53">
        <v>0</v>
      </c>
      <c r="I2587" s="53">
        <v>1.2</v>
      </c>
      <c r="J2587" s="53" t="s">
        <v>148</v>
      </c>
      <c r="K2587" s="53">
        <v>1.2</v>
      </c>
      <c r="L2587" s="53" t="s">
        <v>148</v>
      </c>
      <c r="M2587" s="54">
        <v>0.91509259259259268</v>
      </c>
      <c r="N2587" s="53">
        <v>2.5</v>
      </c>
      <c r="O2587" s="53" t="s">
        <v>147</v>
      </c>
      <c r="P2587" s="54">
        <v>0.91153935185185186</v>
      </c>
      <c r="Q2587" s="53">
        <v>0.9</v>
      </c>
      <c r="R2587" s="53" t="s">
        <v>150</v>
      </c>
      <c r="S2587" s="53">
        <v>0.4</v>
      </c>
      <c r="T2587" s="53">
        <v>61.8</v>
      </c>
      <c r="U2587" s="53">
        <v>0</v>
      </c>
      <c r="V2587" s="53">
        <v>81</v>
      </c>
      <c r="W2587" s="53">
        <v>0</v>
      </c>
      <c r="X2587" s="53">
        <v>0.60199999999999998</v>
      </c>
      <c r="Y2587" s="53">
        <v>17.809999999999999</v>
      </c>
      <c r="Z2587" s="11">
        <f t="shared" si="6936"/>
        <v>0</v>
      </c>
      <c r="AA2587" s="11">
        <f t="shared" si="6937"/>
        <v>0</v>
      </c>
      <c r="AB2587" s="53">
        <f t="shared" si="6938"/>
        <v>0.24660415121283402</v>
      </c>
      <c r="AC2587" s="63" t="s">
        <v>204</v>
      </c>
      <c r="AE2587" s="11">
        <f t="shared" ref="AE2587" si="6987">SUM(F2587:F2592)</f>
        <v>0</v>
      </c>
      <c r="AF2587" s="11">
        <f t="shared" ref="AF2587" si="6988">AVERAGE(AB2587:AB2592)</f>
        <v>0.24632041286942452</v>
      </c>
      <c r="AG2587" s="11">
        <f t="shared" ref="AG2587" si="6989">AVERAGE(G2587:G2592)</f>
        <v>6.9999999999999991</v>
      </c>
      <c r="AH2587" s="11" t="e">
        <f t="shared" ref="AH2587" si="6990">AVERAGE(AC2587:AC2592)</f>
        <v>#DIV/0!</v>
      </c>
      <c r="AI2587" s="11">
        <f t="shared" ref="AI2587" si="6991">AVERAGE(T2587:T2592)</f>
        <v>65.250000000000014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513</v>
      </c>
      <c r="AM2587" s="17">
        <f t="shared" ref="AM2587" si="6995">AVERAGE(W2587:W2592)</f>
        <v>0</v>
      </c>
      <c r="AN2587" s="11">
        <f t="shared" ref="AN2587" si="6996">AVERAGE(I2587:I2592)</f>
        <v>0.76666666666666661</v>
      </c>
      <c r="AO2587" s="11">
        <f t="shared" ref="AO2587" si="6997">MAX(K2587:K2592)</f>
        <v>1.2</v>
      </c>
      <c r="AP2587" s="13" t="str">
        <f t="shared" ref="AP2587" ca="1" si="6998">INDIRECT(ADDRESS(MATCH(AO2587,K2587:K2592,0)+A2587-1,12))</f>
        <v>ENE</v>
      </c>
      <c r="AQ2587" s="13">
        <f t="shared" ref="AQ2587" ca="1" si="6999">INDIRECT(ADDRESS(MATCH(AO2587,K2587:K2592,0)+A2587-1,13))</f>
        <v>0.91509259259259268</v>
      </c>
      <c r="AR2587" s="11">
        <f t="shared" ref="AR2587" si="7000">MAX(N2587:N2592)</f>
        <v>2.5</v>
      </c>
      <c r="AS2587" s="13" t="str">
        <f t="shared" ref="AS2587" ca="1" si="7001">INDIRECT(ADDRESS(MATCH(AR2587,N2587:N2592,0)+A2587-1,15))</f>
        <v>NE</v>
      </c>
      <c r="AT2587" s="13">
        <f t="shared" ref="AT2587" ca="1" si="7002">INDIRECT(ADDRESS(MATCH(AR2587,N2587:N2592,0)+A2587-1,16))</f>
        <v>0.91153935185185186</v>
      </c>
    </row>
    <row r="2588" spans="1:46">
      <c r="A2588" s="11">
        <v>2588</v>
      </c>
      <c r="B2588" s="57">
        <v>44944</v>
      </c>
      <c r="C2588" s="54">
        <v>0.92361111111111116</v>
      </c>
      <c r="D2588" s="53">
        <v>7.1</v>
      </c>
      <c r="E2588" s="53">
        <v>12.9</v>
      </c>
      <c r="F2588" s="53">
        <v>0</v>
      </c>
      <c r="G2588" s="53">
        <v>7.3</v>
      </c>
      <c r="H2588" s="53">
        <v>0</v>
      </c>
      <c r="I2588" s="53">
        <v>0.7</v>
      </c>
      <c r="J2588" s="53" t="s">
        <v>148</v>
      </c>
      <c r="K2588" s="53">
        <v>1.2</v>
      </c>
      <c r="L2588" s="53" t="s">
        <v>148</v>
      </c>
      <c r="M2588" s="54">
        <v>0.91667824074074078</v>
      </c>
      <c r="N2588" s="53">
        <v>1.4</v>
      </c>
      <c r="O2588" s="53" t="s">
        <v>152</v>
      </c>
      <c r="P2588" s="54">
        <v>0.91952546296296289</v>
      </c>
      <c r="Q2588" s="53">
        <v>0.7</v>
      </c>
      <c r="R2588" s="53" t="s">
        <v>147</v>
      </c>
      <c r="S2588" s="53">
        <v>0.3</v>
      </c>
      <c r="T2588" s="53">
        <v>62.3</v>
      </c>
      <c r="U2588" s="53">
        <v>0</v>
      </c>
      <c r="V2588" s="53">
        <v>81</v>
      </c>
      <c r="W2588" s="53">
        <v>0</v>
      </c>
      <c r="X2588" s="53">
        <v>0.60199999999999998</v>
      </c>
      <c r="Y2588" s="53">
        <v>17.82</v>
      </c>
      <c r="Z2588" s="11">
        <f t="shared" si="6936"/>
        <v>0</v>
      </c>
      <c r="AA2588" s="11">
        <f t="shared" si="6937"/>
        <v>0</v>
      </c>
      <c r="AB2588" s="53">
        <f t="shared" si="6938"/>
        <v>0.24660415121283402</v>
      </c>
      <c r="AC2588" s="63" t="s">
        <v>204</v>
      </c>
    </row>
    <row r="2589" spans="1:46">
      <c r="A2589" s="11">
        <v>2589</v>
      </c>
      <c r="B2589" s="57">
        <v>44944</v>
      </c>
      <c r="C2589" s="54">
        <v>0.93055555555555547</v>
      </c>
      <c r="D2589" s="53">
        <v>7.1</v>
      </c>
      <c r="E2589" s="53">
        <v>12.8</v>
      </c>
      <c r="F2589" s="53">
        <v>0</v>
      </c>
      <c r="G2589" s="53">
        <v>7.1</v>
      </c>
      <c r="H2589" s="53">
        <v>-1E-3</v>
      </c>
      <c r="I2589" s="53">
        <v>0.9</v>
      </c>
      <c r="J2589" s="53" t="s">
        <v>148</v>
      </c>
      <c r="K2589" s="53">
        <v>0.9</v>
      </c>
      <c r="L2589" s="53" t="s">
        <v>148</v>
      </c>
      <c r="M2589" s="54">
        <v>0.93055555555555547</v>
      </c>
      <c r="N2589" s="53">
        <v>2.1</v>
      </c>
      <c r="O2589" s="53" t="s">
        <v>152</v>
      </c>
      <c r="P2589" s="54">
        <v>0.92634259259259266</v>
      </c>
      <c r="Q2589" s="53">
        <v>1.7</v>
      </c>
      <c r="R2589" s="53" t="s">
        <v>148</v>
      </c>
      <c r="S2589" s="53">
        <v>0.3</v>
      </c>
      <c r="T2589" s="53">
        <v>64</v>
      </c>
      <c r="U2589" s="53">
        <v>0</v>
      </c>
      <c r="V2589" s="53">
        <v>90</v>
      </c>
      <c r="W2589" s="53">
        <v>0</v>
      </c>
      <c r="X2589" s="53">
        <v>0.60199999999999998</v>
      </c>
      <c r="Y2589" s="53">
        <v>17.82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0.24660415121283402</v>
      </c>
      <c r="AC2589" s="63" t="s">
        <v>204</v>
      </c>
    </row>
    <row r="2590" spans="1:46">
      <c r="A2590" s="11">
        <v>2590</v>
      </c>
      <c r="B2590" s="57">
        <v>44944</v>
      </c>
      <c r="C2590" s="54">
        <v>0.9375</v>
      </c>
      <c r="D2590" s="53">
        <v>7</v>
      </c>
      <c r="E2590" s="53">
        <v>12.8</v>
      </c>
      <c r="F2590" s="53">
        <v>0</v>
      </c>
      <c r="G2590" s="53">
        <v>6.5</v>
      </c>
      <c r="H2590" s="53">
        <v>-1E-3</v>
      </c>
      <c r="I2590" s="53">
        <v>1</v>
      </c>
      <c r="J2590" s="53" t="s">
        <v>148</v>
      </c>
      <c r="K2590" s="53">
        <v>1.1000000000000001</v>
      </c>
      <c r="L2590" s="53" t="s">
        <v>148</v>
      </c>
      <c r="M2590" s="54">
        <v>0.93281249999999993</v>
      </c>
      <c r="N2590" s="53">
        <v>2.1</v>
      </c>
      <c r="O2590" s="53" t="s">
        <v>158</v>
      </c>
      <c r="P2590" s="54">
        <v>0.9356944444444445</v>
      </c>
      <c r="Q2590" s="53">
        <v>0.6</v>
      </c>
      <c r="R2590" s="53" t="s">
        <v>156</v>
      </c>
      <c r="S2590" s="53">
        <v>0.5</v>
      </c>
      <c r="T2590" s="53">
        <v>72.7</v>
      </c>
      <c r="U2590" s="53">
        <v>0</v>
      </c>
      <c r="V2590" s="53">
        <v>85</v>
      </c>
      <c r="W2590" s="53">
        <v>0</v>
      </c>
      <c r="X2590" s="53">
        <v>0.60099999999999998</v>
      </c>
      <c r="Y2590" s="53">
        <v>17.829999999999998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0.24603667452601508</v>
      </c>
      <c r="AC2590" s="63" t="s">
        <v>204</v>
      </c>
    </row>
    <row r="2591" spans="1:46">
      <c r="A2591" s="11">
        <v>2591</v>
      </c>
      <c r="B2591" s="57">
        <v>44944</v>
      </c>
      <c r="C2591" s="54">
        <v>0.94444444444444453</v>
      </c>
      <c r="D2591" s="53">
        <v>6.9</v>
      </c>
      <c r="E2591" s="53">
        <v>12.8</v>
      </c>
      <c r="F2591" s="53">
        <v>0</v>
      </c>
      <c r="G2591" s="53">
        <v>6.8</v>
      </c>
      <c r="H2591" s="53">
        <v>-1E-3</v>
      </c>
      <c r="I2591" s="53">
        <v>0.3</v>
      </c>
      <c r="J2591" s="53" t="s">
        <v>150</v>
      </c>
      <c r="K2591" s="53">
        <v>1</v>
      </c>
      <c r="L2591" s="53" t="s">
        <v>148</v>
      </c>
      <c r="M2591" s="54">
        <v>0.93751157407407415</v>
      </c>
      <c r="N2591" s="53">
        <v>1</v>
      </c>
      <c r="O2591" s="53" t="s">
        <v>148</v>
      </c>
      <c r="P2591" s="54">
        <v>0.93854166666666661</v>
      </c>
      <c r="Q2591" s="53">
        <v>0</v>
      </c>
      <c r="R2591" s="53" t="s">
        <v>148</v>
      </c>
      <c r="S2591" s="53">
        <v>0.3</v>
      </c>
      <c r="T2591" s="53">
        <v>66.400000000000006</v>
      </c>
      <c r="U2591" s="53">
        <v>0</v>
      </c>
      <c r="V2591" s="53">
        <v>77</v>
      </c>
      <c r="W2591" s="53">
        <v>0</v>
      </c>
      <c r="X2591" s="53">
        <v>0.60099999999999998</v>
      </c>
      <c r="Y2591" s="53">
        <v>17.82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0.24603667452601508</v>
      </c>
      <c r="AC2591" s="63" t="s">
        <v>204</v>
      </c>
    </row>
    <row r="2592" spans="1:46">
      <c r="A2592" s="11">
        <v>2592</v>
      </c>
      <c r="B2592" s="57">
        <v>44944</v>
      </c>
      <c r="C2592" s="54">
        <v>0.95138888888888884</v>
      </c>
      <c r="D2592" s="53">
        <v>6.8</v>
      </c>
      <c r="E2592" s="53">
        <v>12.8</v>
      </c>
      <c r="F2592" s="53">
        <v>0</v>
      </c>
      <c r="G2592" s="53">
        <v>6.9</v>
      </c>
      <c r="H2592" s="53">
        <v>0</v>
      </c>
      <c r="I2592" s="53">
        <v>0.5</v>
      </c>
      <c r="J2592" s="53" t="s">
        <v>152</v>
      </c>
      <c r="K2592" s="53">
        <v>0.5</v>
      </c>
      <c r="L2592" s="53" t="s">
        <v>152</v>
      </c>
      <c r="M2592" s="54">
        <v>0.95138888888888884</v>
      </c>
      <c r="N2592" s="53">
        <v>1</v>
      </c>
      <c r="O2592" s="53" t="s">
        <v>152</v>
      </c>
      <c r="P2592" s="54">
        <v>0.95127314814814812</v>
      </c>
      <c r="Q2592" s="53">
        <v>0.9</v>
      </c>
      <c r="R2592" s="53" t="s">
        <v>152</v>
      </c>
      <c r="S2592" s="53">
        <v>0.3</v>
      </c>
      <c r="T2592" s="53">
        <v>64.3</v>
      </c>
      <c r="U2592" s="53">
        <v>0</v>
      </c>
      <c r="V2592" s="53">
        <v>99</v>
      </c>
      <c r="W2592" s="53">
        <v>0</v>
      </c>
      <c r="X2592" s="53">
        <v>0.60099999999999998</v>
      </c>
      <c r="Y2592" s="53">
        <v>17.84</v>
      </c>
      <c r="Z2592" s="11">
        <f t="shared" si="6936"/>
        <v>0</v>
      </c>
      <c r="AA2592" s="11">
        <f t="shared" si="6937"/>
        <v>0</v>
      </c>
      <c r="AB2592" s="53">
        <f t="shared" si="6938"/>
        <v>0.24603667452601508</v>
      </c>
      <c r="AC2592" s="63" t="s">
        <v>204</v>
      </c>
    </row>
    <row r="2593" spans="1:46">
      <c r="A2593" s="11">
        <v>2593</v>
      </c>
      <c r="B2593" s="57">
        <v>44944</v>
      </c>
      <c r="C2593" s="54">
        <v>0.95833333333333337</v>
      </c>
      <c r="D2593" s="53">
        <v>6.7</v>
      </c>
      <c r="E2593" s="53">
        <v>12.8</v>
      </c>
      <c r="F2593" s="53">
        <v>0</v>
      </c>
      <c r="G2593" s="53">
        <v>6.5</v>
      </c>
      <c r="H2593" s="53">
        <v>-1E-3</v>
      </c>
      <c r="I2593" s="53">
        <v>0.8</v>
      </c>
      <c r="J2593" s="53" t="s">
        <v>152</v>
      </c>
      <c r="K2593" s="53">
        <v>1</v>
      </c>
      <c r="L2593" s="53" t="s">
        <v>152</v>
      </c>
      <c r="M2593" s="54">
        <v>0.95569444444444451</v>
      </c>
      <c r="N2593" s="53">
        <v>1.9</v>
      </c>
      <c r="O2593" s="53" t="s">
        <v>147</v>
      </c>
      <c r="P2593" s="54">
        <v>0.95496527777777773</v>
      </c>
      <c r="Q2593" s="53">
        <v>0.6</v>
      </c>
      <c r="R2593" s="53" t="s">
        <v>154</v>
      </c>
      <c r="S2593" s="53">
        <v>0.4</v>
      </c>
      <c r="T2593" s="53">
        <v>68.599999999999994</v>
      </c>
      <c r="U2593" s="53">
        <v>0</v>
      </c>
      <c r="V2593" s="53">
        <v>95</v>
      </c>
      <c r="W2593" s="53">
        <v>0</v>
      </c>
      <c r="X2593" s="53">
        <v>0.60099999999999998</v>
      </c>
      <c r="Y2593" s="53">
        <v>17.829999999999998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0.24603667452601508</v>
      </c>
      <c r="AC2593" s="63" t="s">
        <v>204</v>
      </c>
      <c r="AE2593" s="11">
        <f t="shared" ref="AE2593" si="7003">SUM(F2593:F2598)</f>
        <v>0</v>
      </c>
      <c r="AF2593" s="11">
        <f t="shared" ref="AF2593" si="7004">AVERAGE(AB2593:AB2598)</f>
        <v>0.24594222077167929</v>
      </c>
      <c r="AG2593" s="11">
        <f t="shared" ref="AG2593" si="7005">AVERAGE(G2593:G2598)</f>
        <v>6.2</v>
      </c>
      <c r="AH2593" s="11" t="e">
        <f t="shared" ref="AH2593" si="7006">AVERAGE(AC2593:AC2598)</f>
        <v>#DIV/0!</v>
      </c>
      <c r="AI2593" s="11">
        <f t="shared" ref="AI2593" si="7007">AVERAGE(T2593:T2598)</f>
        <v>67.983333333333334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595</v>
      </c>
      <c r="AM2593" s="17">
        <f t="shared" ref="AM2593" si="7011">AVERAGE(W2593:W2598)</f>
        <v>0</v>
      </c>
      <c r="AN2593" s="11">
        <f t="shared" ref="AN2593" si="7012">AVERAGE(I2593:I2598)</f>
        <v>0.5</v>
      </c>
      <c r="AO2593" s="11">
        <f t="shared" ref="AO2593" si="7013">MAX(K2593:K2598)</f>
        <v>1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0.95569444444444451</v>
      </c>
      <c r="AR2593" s="11">
        <f t="shared" ref="AR2593" si="7016">MAX(N2593:N2598)</f>
        <v>1.9</v>
      </c>
      <c r="AS2593" s="13" t="str">
        <f t="shared" ref="AS2593" ca="1" si="7017">INDIRECT(ADDRESS(MATCH(AR2593,N2593:N2598,0)+A2593-1,15))</f>
        <v>NE</v>
      </c>
      <c r="AT2593" s="13">
        <f t="shared" ref="AT2593" ca="1" si="7018">INDIRECT(ADDRESS(MATCH(AR2593,N2593:N2598,0)+A2593-1,16))</f>
        <v>0.95496527777777773</v>
      </c>
    </row>
    <row r="2594" spans="1:46">
      <c r="A2594" s="11">
        <v>2594</v>
      </c>
      <c r="B2594" s="57">
        <v>44944</v>
      </c>
      <c r="C2594" s="54">
        <v>0.96527777777777779</v>
      </c>
      <c r="D2594" s="53">
        <v>6.5</v>
      </c>
      <c r="E2594" s="53">
        <v>12.8</v>
      </c>
      <c r="F2594" s="53">
        <v>0</v>
      </c>
      <c r="G2594" s="53">
        <v>6.7</v>
      </c>
      <c r="H2594" s="53">
        <v>0</v>
      </c>
      <c r="I2594" s="53">
        <v>0.5</v>
      </c>
      <c r="J2594" s="53" t="s">
        <v>151</v>
      </c>
      <c r="K2594" s="53">
        <v>0.8</v>
      </c>
      <c r="L2594" s="53" t="s">
        <v>152</v>
      </c>
      <c r="M2594" s="54">
        <v>0.95834490740740741</v>
      </c>
      <c r="N2594" s="53">
        <v>1.3</v>
      </c>
      <c r="O2594" s="53" t="s">
        <v>152</v>
      </c>
      <c r="P2594" s="54">
        <v>0.9646527777777778</v>
      </c>
      <c r="Q2594" s="53">
        <v>0.9</v>
      </c>
      <c r="R2594" s="53" t="s">
        <v>152</v>
      </c>
      <c r="S2594" s="53">
        <v>0.4</v>
      </c>
      <c r="T2594" s="53">
        <v>65.8</v>
      </c>
      <c r="U2594" s="53">
        <v>0</v>
      </c>
      <c r="V2594" s="53">
        <v>95</v>
      </c>
      <c r="W2594" s="53">
        <v>0</v>
      </c>
      <c r="X2594" s="53">
        <v>0.60099999999999998</v>
      </c>
      <c r="Y2594" s="53">
        <v>17.850000000000001</v>
      </c>
      <c r="Z2594" s="11">
        <f t="shared" si="6936"/>
        <v>0</v>
      </c>
      <c r="AA2594" s="11">
        <f t="shared" si="6937"/>
        <v>0</v>
      </c>
      <c r="AB2594" s="53">
        <f t="shared" si="6938"/>
        <v>0.24603667452601508</v>
      </c>
      <c r="AC2594" s="63" t="s">
        <v>204</v>
      </c>
    </row>
    <row r="2595" spans="1:46">
      <c r="A2595" s="11">
        <v>2595</v>
      </c>
      <c r="B2595" s="57">
        <v>44944</v>
      </c>
      <c r="C2595" s="54">
        <v>0.97222222222222221</v>
      </c>
      <c r="D2595" s="53">
        <v>6.4</v>
      </c>
      <c r="E2595" s="53">
        <v>12.8</v>
      </c>
      <c r="F2595" s="53">
        <v>0</v>
      </c>
      <c r="G2595" s="53">
        <v>6.3</v>
      </c>
      <c r="H2595" s="53">
        <v>0</v>
      </c>
      <c r="I2595" s="53">
        <v>0.5</v>
      </c>
      <c r="J2595" s="53" t="s">
        <v>152</v>
      </c>
      <c r="K2595" s="53">
        <v>0.6</v>
      </c>
      <c r="L2595" s="53" t="s">
        <v>150</v>
      </c>
      <c r="M2595" s="54">
        <v>0.96827546296296296</v>
      </c>
      <c r="N2595" s="53">
        <v>1.2</v>
      </c>
      <c r="O2595" s="53" t="s">
        <v>148</v>
      </c>
      <c r="P2595" s="54">
        <v>0.97074074074074079</v>
      </c>
      <c r="Q2595" s="53">
        <v>0.5</v>
      </c>
      <c r="R2595" s="53" t="s">
        <v>152</v>
      </c>
      <c r="S2595" s="53">
        <v>0.3</v>
      </c>
      <c r="T2595" s="53">
        <v>66.900000000000006</v>
      </c>
      <c r="U2595" s="53">
        <v>0</v>
      </c>
      <c r="V2595" s="53">
        <v>101</v>
      </c>
      <c r="W2595" s="53">
        <v>0</v>
      </c>
      <c r="X2595" s="53">
        <v>0.60099999999999998</v>
      </c>
      <c r="Y2595" s="53">
        <v>17.82</v>
      </c>
      <c r="Z2595" s="11">
        <f t="shared" si="6936"/>
        <v>0</v>
      </c>
      <c r="AA2595" s="11">
        <f t="shared" si="6937"/>
        <v>0</v>
      </c>
      <c r="AB2595" s="53">
        <f t="shared" si="6938"/>
        <v>0.24603667452601508</v>
      </c>
      <c r="AC2595" s="63" t="s">
        <v>204</v>
      </c>
    </row>
    <row r="2596" spans="1:46">
      <c r="A2596" s="11">
        <v>2596</v>
      </c>
      <c r="B2596" s="57">
        <v>44944</v>
      </c>
      <c r="C2596" s="54">
        <v>0.97916666666666663</v>
      </c>
      <c r="D2596" s="53">
        <v>6.2</v>
      </c>
      <c r="E2596" s="53">
        <v>12.8</v>
      </c>
      <c r="F2596" s="53">
        <v>0</v>
      </c>
      <c r="G2596" s="53">
        <v>6.3</v>
      </c>
      <c r="H2596" s="53">
        <v>-1E-3</v>
      </c>
      <c r="I2596" s="53">
        <v>0.1</v>
      </c>
      <c r="J2596" s="53" t="s">
        <v>152</v>
      </c>
      <c r="K2596" s="53">
        <v>0.5</v>
      </c>
      <c r="L2596" s="53" t="s">
        <v>152</v>
      </c>
      <c r="M2596" s="54">
        <v>0.97223379629629625</v>
      </c>
      <c r="N2596" s="53">
        <v>0.6</v>
      </c>
      <c r="O2596" s="53" t="s">
        <v>152</v>
      </c>
      <c r="P2596" s="54">
        <v>0.97223379629629625</v>
      </c>
      <c r="Q2596" s="53">
        <v>0.5</v>
      </c>
      <c r="R2596" s="53" t="s">
        <v>152</v>
      </c>
      <c r="S2596" s="53">
        <v>0.2</v>
      </c>
      <c r="T2596" s="53">
        <v>67.099999999999994</v>
      </c>
      <c r="U2596" s="53">
        <v>0</v>
      </c>
      <c r="V2596" s="53">
        <v>97</v>
      </c>
      <c r="W2596" s="53">
        <v>0</v>
      </c>
      <c r="X2596" s="53">
        <v>0.60099999999999998</v>
      </c>
      <c r="Y2596" s="53">
        <v>17.84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0.24603667452601508</v>
      </c>
      <c r="AC2596" s="63" t="s">
        <v>204</v>
      </c>
    </row>
    <row r="2597" spans="1:46">
      <c r="A2597" s="11">
        <v>2597</v>
      </c>
      <c r="B2597" s="57">
        <v>44944</v>
      </c>
      <c r="C2597" s="54">
        <v>0.98611111111111116</v>
      </c>
      <c r="D2597" s="53">
        <v>6.1</v>
      </c>
      <c r="E2597" s="53">
        <v>12.8</v>
      </c>
      <c r="F2597" s="53">
        <v>0</v>
      </c>
      <c r="G2597" s="53">
        <v>5.5</v>
      </c>
      <c r="H2597" s="53">
        <v>-1E-3</v>
      </c>
      <c r="I2597" s="53">
        <v>0.2</v>
      </c>
      <c r="J2597" s="53" t="s">
        <v>147</v>
      </c>
      <c r="K2597" s="53">
        <v>0.2</v>
      </c>
      <c r="L2597" s="53" t="s">
        <v>148</v>
      </c>
      <c r="M2597" s="54">
        <v>0.98461805555555559</v>
      </c>
      <c r="N2597" s="53">
        <v>1</v>
      </c>
      <c r="O2597" s="53" t="s">
        <v>152</v>
      </c>
      <c r="P2597" s="54">
        <v>0.98582175925925919</v>
      </c>
      <c r="Q2597" s="53">
        <v>0.8</v>
      </c>
      <c r="R2597" s="53" t="s">
        <v>152</v>
      </c>
      <c r="S2597" s="53">
        <v>0.2</v>
      </c>
      <c r="T2597" s="53">
        <v>71.900000000000006</v>
      </c>
      <c r="U2597" s="53">
        <v>0</v>
      </c>
      <c r="V2597" s="53">
        <v>89</v>
      </c>
      <c r="W2597" s="53">
        <v>0</v>
      </c>
      <c r="X2597" s="53">
        <v>0.60099999999999998</v>
      </c>
      <c r="Y2597" s="53">
        <v>17.829999999999998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0.24603667452601508</v>
      </c>
      <c r="AC2597" s="63" t="s">
        <v>204</v>
      </c>
    </row>
    <row r="2598" spans="1:46">
      <c r="A2598" s="11">
        <v>2598</v>
      </c>
      <c r="B2598" s="57">
        <v>44944</v>
      </c>
      <c r="C2598" s="54">
        <v>0.99305555555555547</v>
      </c>
      <c r="D2598" s="53">
        <v>5.8</v>
      </c>
      <c r="E2598" s="53">
        <v>12.8</v>
      </c>
      <c r="F2598" s="53">
        <v>0</v>
      </c>
      <c r="G2598" s="53">
        <v>5.9</v>
      </c>
      <c r="H2598" s="53">
        <v>-1E-3</v>
      </c>
      <c r="I2598" s="53">
        <v>0.9</v>
      </c>
      <c r="J2598" s="53" t="s">
        <v>148</v>
      </c>
      <c r="K2598" s="53">
        <v>0.9</v>
      </c>
      <c r="L2598" s="53" t="s">
        <v>148</v>
      </c>
      <c r="M2598" s="54">
        <v>0.99305555555555547</v>
      </c>
      <c r="N2598" s="53">
        <v>1.4</v>
      </c>
      <c r="O2598" s="53" t="s">
        <v>152</v>
      </c>
      <c r="P2598" s="54">
        <v>0.98796296296296304</v>
      </c>
      <c r="Q2598" s="53">
        <v>1.3</v>
      </c>
      <c r="R2598" s="53" t="s">
        <v>148</v>
      </c>
      <c r="S2598" s="53">
        <v>0.2</v>
      </c>
      <c r="T2598" s="53">
        <v>67.599999999999994</v>
      </c>
      <c r="U2598" s="53">
        <v>0</v>
      </c>
      <c r="V2598" s="53">
        <v>118</v>
      </c>
      <c r="W2598" s="53">
        <v>0</v>
      </c>
      <c r="X2598" s="53">
        <v>0.6</v>
      </c>
      <c r="Y2598" s="53">
        <v>17.84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0.24546995200000027</v>
      </c>
      <c r="AC2598" s="63" t="s">
        <v>204</v>
      </c>
    </row>
    <row r="2599" spans="1:46">
      <c r="A2599" s="11">
        <v>2599</v>
      </c>
      <c r="B2599" s="57">
        <v>44945</v>
      </c>
      <c r="C2599" s="54">
        <v>0</v>
      </c>
      <c r="D2599" s="53">
        <v>5.6</v>
      </c>
      <c r="E2599" s="53">
        <v>12.8</v>
      </c>
      <c r="F2599" s="53">
        <v>0</v>
      </c>
      <c r="G2599" s="53">
        <v>5.3</v>
      </c>
      <c r="H2599" s="53">
        <v>-1E-3</v>
      </c>
      <c r="I2599" s="53">
        <v>1</v>
      </c>
      <c r="J2599" s="53" t="s">
        <v>148</v>
      </c>
      <c r="K2599" s="53">
        <v>1.1000000000000001</v>
      </c>
      <c r="L2599" s="53" t="s">
        <v>148</v>
      </c>
      <c r="M2599" s="54">
        <v>0.9977893518518518</v>
      </c>
      <c r="N2599" s="53">
        <v>1.5</v>
      </c>
      <c r="O2599" s="53" t="s">
        <v>152</v>
      </c>
      <c r="P2599" s="54">
        <v>0.99416666666666664</v>
      </c>
      <c r="Q2599" s="53">
        <v>1.1000000000000001</v>
      </c>
      <c r="R2599" s="53" t="s">
        <v>152</v>
      </c>
      <c r="S2599" s="53">
        <v>0.2</v>
      </c>
      <c r="T2599" s="53">
        <v>70.7</v>
      </c>
      <c r="U2599" s="53">
        <v>0</v>
      </c>
      <c r="V2599" s="53">
        <v>114</v>
      </c>
      <c r="W2599" s="53">
        <v>0</v>
      </c>
      <c r="X2599" s="53">
        <v>0.6</v>
      </c>
      <c r="Y2599" s="53">
        <v>17.84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0.24546995200000027</v>
      </c>
      <c r="AC2599" s="63" t="s">
        <v>204</v>
      </c>
      <c r="AE2599" s="11">
        <f t="shared" ref="AE2599" si="7019">SUM(F2599:F2604)</f>
        <v>0</v>
      </c>
      <c r="AF2599" s="11">
        <f t="shared" ref="AF2599" si="7020">AVERAGE(AB2599:AB2604)</f>
        <v>0.2454699520000003</v>
      </c>
      <c r="AG2599" s="11">
        <f t="shared" ref="AG2599" si="7021">AVERAGE(G2599:G2604)</f>
        <v>4.7666666666666666</v>
      </c>
      <c r="AH2599" s="11" t="e">
        <f t="shared" ref="AH2599" si="7022">AVERAGE(AC2599:AC2604)</f>
        <v>#DIV/0!</v>
      </c>
      <c r="AI2599" s="11">
        <f t="shared" ref="AI2599" si="7023">AVERAGE(T2599:T2604)</f>
        <v>75.416666666666657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518</v>
      </c>
      <c r="AM2599" s="17">
        <f t="shared" ref="AM2599" si="7027">AVERAGE(W2599:W2604)</f>
        <v>0</v>
      </c>
      <c r="AN2599" s="11">
        <f t="shared" ref="AN2599" si="7028">AVERAGE(I2599:I2604)</f>
        <v>0.50000000000000011</v>
      </c>
      <c r="AO2599" s="11">
        <f t="shared" ref="AO2599" si="7029">MAX(K2599:K2604)</f>
        <v>1.2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1.0277777777777778E-2</v>
      </c>
      <c r="AR2599" s="11">
        <f t="shared" ref="AR2599" si="7032">MAX(N2599:N2604)</f>
        <v>1.9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9.3518518518518525E-3</v>
      </c>
    </row>
    <row r="2600" spans="1:46">
      <c r="A2600" s="11">
        <v>2600</v>
      </c>
      <c r="B2600" s="57">
        <v>44945</v>
      </c>
      <c r="C2600" s="54">
        <v>6.9444444444444441E-3</v>
      </c>
      <c r="D2600" s="53">
        <v>5.3</v>
      </c>
      <c r="E2600" s="53">
        <v>12.8</v>
      </c>
      <c r="F2600" s="53">
        <v>0</v>
      </c>
      <c r="G2600" s="53">
        <v>5.2</v>
      </c>
      <c r="H2600" s="53">
        <v>-1E-3</v>
      </c>
      <c r="I2600" s="53">
        <v>0.9</v>
      </c>
      <c r="J2600" s="53" t="s">
        <v>152</v>
      </c>
      <c r="K2600" s="53">
        <v>1</v>
      </c>
      <c r="L2600" s="53" t="s">
        <v>148</v>
      </c>
      <c r="M2600" s="54">
        <v>1.1574074074074073E-5</v>
      </c>
      <c r="N2600" s="53">
        <v>1.6</v>
      </c>
      <c r="O2600" s="53" t="s">
        <v>152</v>
      </c>
      <c r="P2600" s="54">
        <v>6.4930555555555549E-3</v>
      </c>
      <c r="Q2600" s="53">
        <v>1.1000000000000001</v>
      </c>
      <c r="R2600" s="53" t="s">
        <v>152</v>
      </c>
      <c r="S2600" s="53">
        <v>0.4</v>
      </c>
      <c r="T2600" s="53">
        <v>70.3</v>
      </c>
      <c r="U2600" s="53">
        <v>1</v>
      </c>
      <c r="V2600" s="53">
        <v>91</v>
      </c>
      <c r="W2600" s="53">
        <v>0</v>
      </c>
      <c r="X2600" s="53">
        <v>0.6</v>
      </c>
      <c r="Y2600" s="53">
        <v>17.829999999999998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0.24546995200000027</v>
      </c>
      <c r="AC2600" s="63" t="s">
        <v>204</v>
      </c>
    </row>
    <row r="2601" spans="1:46">
      <c r="A2601" s="11">
        <v>2601</v>
      </c>
      <c r="B2601" s="57">
        <v>44945</v>
      </c>
      <c r="C2601" s="54">
        <v>1.3888888888888888E-2</v>
      </c>
      <c r="D2601" s="53">
        <v>5.0999999999999996</v>
      </c>
      <c r="E2601" s="53">
        <v>12.8</v>
      </c>
      <c r="F2601" s="53">
        <v>0</v>
      </c>
      <c r="G2601" s="53">
        <v>4.8</v>
      </c>
      <c r="H2601" s="53">
        <v>0</v>
      </c>
      <c r="I2601" s="53">
        <v>0.8</v>
      </c>
      <c r="J2601" s="53" t="s">
        <v>152</v>
      </c>
      <c r="K2601" s="53">
        <v>1.2</v>
      </c>
      <c r="L2601" s="53" t="s">
        <v>152</v>
      </c>
      <c r="M2601" s="54">
        <v>1.0277777777777778E-2</v>
      </c>
      <c r="N2601" s="53">
        <v>1.9</v>
      </c>
      <c r="O2601" s="53" t="s">
        <v>152</v>
      </c>
      <c r="P2601" s="54">
        <v>9.3518518518518525E-3</v>
      </c>
      <c r="Q2601" s="53">
        <v>0.4</v>
      </c>
      <c r="R2601" s="53" t="s">
        <v>156</v>
      </c>
      <c r="S2601" s="53">
        <v>0.6</v>
      </c>
      <c r="T2601" s="53">
        <v>74.7</v>
      </c>
      <c r="U2601" s="53">
        <v>0</v>
      </c>
      <c r="V2601" s="53">
        <v>103</v>
      </c>
      <c r="W2601" s="53">
        <v>0</v>
      </c>
      <c r="X2601" s="53">
        <v>0.6</v>
      </c>
      <c r="Y2601" s="53">
        <v>17.850000000000001</v>
      </c>
      <c r="Z2601" s="11">
        <f t="shared" si="6936"/>
        <v>0</v>
      </c>
      <c r="AA2601" s="11">
        <f t="shared" si="6937"/>
        <v>0</v>
      </c>
      <c r="AB2601" s="53">
        <f t="shared" si="6938"/>
        <v>0.24546995200000027</v>
      </c>
      <c r="AC2601" s="63" t="s">
        <v>204</v>
      </c>
    </row>
    <row r="2602" spans="1:46">
      <c r="A2602" s="11">
        <v>2602</v>
      </c>
      <c r="B2602" s="57">
        <v>44945</v>
      </c>
      <c r="C2602" s="54">
        <v>2.0833333333333332E-2</v>
      </c>
      <c r="D2602" s="53">
        <v>4.9000000000000004</v>
      </c>
      <c r="E2602" s="53">
        <v>12.8</v>
      </c>
      <c r="F2602" s="53">
        <v>0</v>
      </c>
      <c r="G2602" s="53">
        <v>4.3</v>
      </c>
      <c r="H2602" s="53">
        <v>-1E-3</v>
      </c>
      <c r="I2602" s="53">
        <v>0.2</v>
      </c>
      <c r="J2602" s="53" t="s">
        <v>159</v>
      </c>
      <c r="K2602" s="53">
        <v>0.8</v>
      </c>
      <c r="L2602" s="53" t="s">
        <v>152</v>
      </c>
      <c r="M2602" s="54">
        <v>1.3900462962962962E-2</v>
      </c>
      <c r="N2602" s="53">
        <v>0.7</v>
      </c>
      <c r="O2602" s="53" t="s">
        <v>152</v>
      </c>
      <c r="P2602" s="54">
        <v>1.6377314814814813E-2</v>
      </c>
      <c r="Q2602" s="53">
        <v>0.3</v>
      </c>
      <c r="R2602" s="53" t="s">
        <v>152</v>
      </c>
      <c r="S2602" s="53">
        <v>0.2</v>
      </c>
      <c r="T2602" s="53">
        <v>79.2</v>
      </c>
      <c r="U2602" s="53">
        <v>1</v>
      </c>
      <c r="V2602" s="53">
        <v>61</v>
      </c>
      <c r="W2602" s="53">
        <v>0</v>
      </c>
      <c r="X2602" s="53">
        <v>0.6</v>
      </c>
      <c r="Y2602" s="53">
        <v>17.850000000000001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0.24546995200000027</v>
      </c>
      <c r="AC2602" s="63" t="s">
        <v>204</v>
      </c>
    </row>
    <row r="2603" spans="1:46">
      <c r="A2603" s="11">
        <v>2603</v>
      </c>
      <c r="B2603" s="57">
        <v>44945</v>
      </c>
      <c r="C2603" s="54">
        <v>2.7777777777777776E-2</v>
      </c>
      <c r="D2603" s="53">
        <v>4.7</v>
      </c>
      <c r="E2603" s="53">
        <v>12.8</v>
      </c>
      <c r="F2603" s="53">
        <v>0</v>
      </c>
      <c r="G2603" s="53">
        <v>4.8</v>
      </c>
      <c r="H2603" s="53">
        <v>-1E-3</v>
      </c>
      <c r="I2603" s="53">
        <v>0.1</v>
      </c>
      <c r="J2603" s="53" t="s">
        <v>150</v>
      </c>
      <c r="K2603" s="53">
        <v>0.3</v>
      </c>
      <c r="L2603" s="53" t="s">
        <v>151</v>
      </c>
      <c r="M2603" s="54">
        <v>2.3217592592592592E-2</v>
      </c>
      <c r="N2603" s="53">
        <v>0.9</v>
      </c>
      <c r="O2603" s="53" t="s">
        <v>152</v>
      </c>
      <c r="P2603" s="54">
        <v>2.2222222222222223E-2</v>
      </c>
      <c r="Q2603" s="53">
        <v>0</v>
      </c>
      <c r="R2603" s="53" t="s">
        <v>150</v>
      </c>
      <c r="S2603" s="53">
        <v>0.2</v>
      </c>
      <c r="T2603" s="53">
        <v>75.400000000000006</v>
      </c>
      <c r="U2603" s="53">
        <v>0</v>
      </c>
      <c r="V2603" s="53">
        <v>83</v>
      </c>
      <c r="W2603" s="53">
        <v>0</v>
      </c>
      <c r="X2603" s="53">
        <v>0.6</v>
      </c>
      <c r="Y2603" s="53">
        <v>17.87</v>
      </c>
      <c r="Z2603" s="11">
        <f t="shared" si="6936"/>
        <v>-0.60000000000000009</v>
      </c>
      <c r="AA2603" s="11">
        <f t="shared" si="6937"/>
        <v>0</v>
      </c>
      <c r="AB2603" s="53">
        <f t="shared" si="6938"/>
        <v>0.24546995200000027</v>
      </c>
      <c r="AC2603" s="63" t="s">
        <v>204</v>
      </c>
    </row>
    <row r="2604" spans="1:46">
      <c r="A2604" s="11">
        <v>2604</v>
      </c>
      <c r="B2604" s="57">
        <v>44945</v>
      </c>
      <c r="C2604" s="54">
        <v>3.4722222222222224E-2</v>
      </c>
      <c r="D2604" s="53">
        <v>4.5</v>
      </c>
      <c r="E2604" s="53">
        <v>12.8</v>
      </c>
      <c r="F2604" s="53">
        <v>0</v>
      </c>
      <c r="G2604" s="53">
        <v>4.2</v>
      </c>
      <c r="H2604" s="53">
        <v>0</v>
      </c>
      <c r="I2604" s="53">
        <v>0</v>
      </c>
      <c r="J2604" s="53" t="s">
        <v>154</v>
      </c>
      <c r="K2604" s="53">
        <v>0.1</v>
      </c>
      <c r="L2604" s="53" t="s">
        <v>150</v>
      </c>
      <c r="M2604" s="54">
        <v>2.7789351851851853E-2</v>
      </c>
      <c r="N2604" s="53">
        <v>0.3</v>
      </c>
      <c r="O2604" s="53" t="s">
        <v>158</v>
      </c>
      <c r="P2604" s="54">
        <v>3.0520833333333334E-2</v>
      </c>
      <c r="Q2604" s="53">
        <v>0</v>
      </c>
      <c r="R2604" s="53" t="s">
        <v>158</v>
      </c>
      <c r="S2604" s="53">
        <v>0.1</v>
      </c>
      <c r="T2604" s="53">
        <v>82.2</v>
      </c>
      <c r="U2604" s="53">
        <v>0</v>
      </c>
      <c r="V2604" s="53">
        <v>66</v>
      </c>
      <c r="W2604" s="53">
        <v>0</v>
      </c>
      <c r="X2604" s="53">
        <v>0.6</v>
      </c>
      <c r="Y2604" s="53">
        <v>17.88</v>
      </c>
      <c r="Z2604" s="11">
        <f t="shared" si="6936"/>
        <v>0</v>
      </c>
      <c r="AA2604" s="11">
        <f t="shared" si="6937"/>
        <v>0</v>
      </c>
      <c r="AB2604" s="53">
        <f t="shared" si="6938"/>
        <v>0.24546995200000027</v>
      </c>
      <c r="AC2604" s="63" t="s">
        <v>204</v>
      </c>
    </row>
    <row r="2605" spans="1:46">
      <c r="A2605" s="11">
        <v>2605</v>
      </c>
      <c r="B2605" s="57">
        <v>44945</v>
      </c>
      <c r="C2605" s="54">
        <v>4.1666666666666664E-2</v>
      </c>
      <c r="D2605" s="53">
        <v>4.3</v>
      </c>
      <c r="E2605" s="53">
        <v>12.8</v>
      </c>
      <c r="F2605" s="53">
        <v>0</v>
      </c>
      <c r="G2605" s="53">
        <v>4.5</v>
      </c>
      <c r="H2605" s="53">
        <v>0</v>
      </c>
      <c r="I2605" s="53">
        <v>0</v>
      </c>
      <c r="J2605" s="53" t="s">
        <v>158</v>
      </c>
      <c r="K2605" s="53">
        <v>0</v>
      </c>
      <c r="L2605" s="53" t="s">
        <v>158</v>
      </c>
      <c r="M2605" s="54">
        <v>3.7372685185185189E-2</v>
      </c>
      <c r="N2605" s="53">
        <v>0</v>
      </c>
      <c r="O2605" s="53" t="s">
        <v>158</v>
      </c>
      <c r="P2605" s="54">
        <v>3.4733796296296297E-2</v>
      </c>
      <c r="Q2605" s="53">
        <v>0</v>
      </c>
      <c r="R2605" s="53" t="s">
        <v>158</v>
      </c>
      <c r="S2605" s="53">
        <v>0</v>
      </c>
      <c r="T2605" s="53">
        <v>80.2</v>
      </c>
      <c r="U2605" s="53">
        <v>1</v>
      </c>
      <c r="V2605" s="53">
        <v>87</v>
      </c>
      <c r="W2605" s="53">
        <v>0</v>
      </c>
      <c r="X2605" s="53">
        <v>0.6</v>
      </c>
      <c r="Y2605" s="53">
        <v>17.899999999999999</v>
      </c>
      <c r="Z2605" s="11">
        <f t="shared" si="6936"/>
        <v>0</v>
      </c>
      <c r="AA2605" s="11">
        <f t="shared" si="6937"/>
        <v>0</v>
      </c>
      <c r="AB2605" s="53">
        <f t="shared" si="6938"/>
        <v>0.24546995200000027</v>
      </c>
      <c r="AC2605" s="63" t="s">
        <v>204</v>
      </c>
      <c r="AE2605" s="11">
        <f t="shared" ref="AE2605" si="7035">SUM(F2605:F2610)</f>
        <v>0</v>
      </c>
      <c r="AF2605" s="11">
        <f t="shared" ref="AF2605" si="7036">AVERAGE(AB2605:AB2610)</f>
        <v>0.24499831450760065</v>
      </c>
      <c r="AG2605" s="11">
        <f t="shared" ref="AG2605" si="7037">AVERAGE(G2605:G2610)</f>
        <v>4.7333333333333334</v>
      </c>
      <c r="AH2605" s="11" t="e">
        <f t="shared" ref="AH2605" si="7038">AVERAGE(AC2605:AC2610)</f>
        <v>#DIV/0!</v>
      </c>
      <c r="AI2605" s="11">
        <f t="shared" ref="AI2605" si="7039">AVERAGE(T2605:T2610)</f>
        <v>80.849999999999994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529</v>
      </c>
      <c r="AM2605" s="17">
        <f t="shared" ref="AM2605" si="7043">AVERAGE(W2605:W2610)</f>
        <v>0</v>
      </c>
      <c r="AN2605" s="11">
        <f t="shared" ref="AN2605" si="7044">AVERAGE(I2605:I2610)</f>
        <v>0.35000000000000003</v>
      </c>
      <c r="AO2605" s="11">
        <f t="shared" ref="AO2605" si="7045">MAX(K2605:K2610)</f>
        <v>0.9</v>
      </c>
      <c r="AP2605" s="13" t="str">
        <f t="shared" ref="AP2605" ca="1" si="7046">INDIRECT(ADDRESS(MATCH(AO2605,K2605:K2610,0)+A2605-1,12))</f>
        <v>SE</v>
      </c>
      <c r="AQ2605" s="13">
        <f t="shared" ref="AQ2605" ca="1" si="7047">INDIRECT(ADDRESS(MATCH(AO2605,K2605:K2610,0)+A2605-1,13))</f>
        <v>7.6388888888888895E-2</v>
      </c>
      <c r="AR2605" s="11">
        <f t="shared" ref="AR2605" si="7048">MAX(N2605:N2610)</f>
        <v>1.6</v>
      </c>
      <c r="AS2605" s="13" t="str">
        <f t="shared" ref="AS2605" ca="1" si="7049">INDIRECT(ADDRESS(MATCH(AR2605,N2605:N2610,0)+A2605-1,15))</f>
        <v>ESE</v>
      </c>
      <c r="AT2605" s="13">
        <f t="shared" ref="AT2605" ca="1" si="7050">INDIRECT(ADDRESS(MATCH(AR2605,N2605:N2610,0)+A2605-1,16))</f>
        <v>7.2812500000000002E-2</v>
      </c>
    </row>
    <row r="2606" spans="1:46">
      <c r="A2606" s="11">
        <v>2606</v>
      </c>
      <c r="B2606" s="57">
        <v>44945</v>
      </c>
      <c r="C2606" s="54">
        <v>4.8611111111111112E-2</v>
      </c>
      <c r="D2606" s="53">
        <v>4.3</v>
      </c>
      <c r="E2606" s="53">
        <v>12.8</v>
      </c>
      <c r="F2606" s="53">
        <v>0</v>
      </c>
      <c r="G2606" s="53">
        <v>5</v>
      </c>
      <c r="H2606" s="53">
        <v>0</v>
      </c>
      <c r="I2606" s="53">
        <v>0.2</v>
      </c>
      <c r="J2606" s="53" t="s">
        <v>158</v>
      </c>
      <c r="K2606" s="53">
        <v>0.2</v>
      </c>
      <c r="L2606" s="53" t="s">
        <v>158</v>
      </c>
      <c r="M2606" s="54">
        <v>4.8611111111111112E-2</v>
      </c>
      <c r="N2606" s="53">
        <v>1.1000000000000001</v>
      </c>
      <c r="O2606" s="53" t="s">
        <v>148</v>
      </c>
      <c r="P2606" s="54">
        <v>4.8506944444444443E-2</v>
      </c>
      <c r="Q2606" s="53">
        <v>0.9</v>
      </c>
      <c r="R2606" s="53" t="s">
        <v>148</v>
      </c>
      <c r="S2606" s="53">
        <v>0.4</v>
      </c>
      <c r="T2606" s="53">
        <v>76.3</v>
      </c>
      <c r="U2606" s="53">
        <v>0</v>
      </c>
      <c r="V2606" s="53">
        <v>102</v>
      </c>
      <c r="W2606" s="53">
        <v>0</v>
      </c>
      <c r="X2606" s="53">
        <v>0.59899999999999998</v>
      </c>
      <c r="Y2606" s="53">
        <v>17.89</v>
      </c>
      <c r="Z2606" s="11">
        <f t="shared" si="6936"/>
        <v>0</v>
      </c>
      <c r="AA2606" s="11">
        <f t="shared" si="6937"/>
        <v>0</v>
      </c>
      <c r="AB2606" s="53">
        <f t="shared" si="6938"/>
        <v>0.24490398700912069</v>
      </c>
      <c r="AC2606" s="63" t="s">
        <v>204</v>
      </c>
    </row>
    <row r="2607" spans="1:46">
      <c r="A2607" s="11">
        <v>2607</v>
      </c>
      <c r="B2607" s="57">
        <v>44945</v>
      </c>
      <c r="C2607" s="54">
        <v>5.5555555555555552E-2</v>
      </c>
      <c r="D2607" s="53">
        <v>4.3</v>
      </c>
      <c r="E2607" s="53">
        <v>12.8</v>
      </c>
      <c r="F2607" s="53">
        <v>0</v>
      </c>
      <c r="G2607" s="53">
        <v>4.5</v>
      </c>
      <c r="H2607" s="53">
        <v>0</v>
      </c>
      <c r="I2607" s="53">
        <v>0.5</v>
      </c>
      <c r="J2607" s="53" t="s">
        <v>153</v>
      </c>
      <c r="K2607" s="53">
        <v>0.7</v>
      </c>
      <c r="L2607" s="53" t="s">
        <v>150</v>
      </c>
      <c r="M2607" s="54">
        <v>5.3576388888888889E-2</v>
      </c>
      <c r="N2607" s="53">
        <v>1.3</v>
      </c>
      <c r="O2607" s="53" t="s">
        <v>152</v>
      </c>
      <c r="P2607" s="54">
        <v>4.9756944444444444E-2</v>
      </c>
      <c r="Q2607" s="53">
        <v>0</v>
      </c>
      <c r="R2607" s="53" t="s">
        <v>159</v>
      </c>
      <c r="S2607" s="53">
        <v>0.4</v>
      </c>
      <c r="T2607" s="53">
        <v>85.7</v>
      </c>
      <c r="U2607" s="53">
        <v>1</v>
      </c>
      <c r="V2607" s="53">
        <v>81</v>
      </c>
      <c r="W2607" s="53">
        <v>0</v>
      </c>
      <c r="X2607" s="53">
        <v>0.59899999999999998</v>
      </c>
      <c r="Y2607" s="53">
        <v>17.91</v>
      </c>
      <c r="Z2607" s="11">
        <f t="shared" si="6936"/>
        <v>0</v>
      </c>
      <c r="AA2607" s="11">
        <f t="shared" si="6937"/>
        <v>0</v>
      </c>
      <c r="AB2607" s="53">
        <f t="shared" si="6938"/>
        <v>0.24490398700912069</v>
      </c>
      <c r="AC2607" s="63" t="s">
        <v>204</v>
      </c>
    </row>
    <row r="2608" spans="1:46">
      <c r="A2608" s="11">
        <v>2608</v>
      </c>
      <c r="B2608" s="57">
        <v>44945</v>
      </c>
      <c r="C2608" s="54">
        <v>6.25E-2</v>
      </c>
      <c r="D2608" s="53">
        <v>4.3</v>
      </c>
      <c r="E2608" s="53">
        <v>12.8</v>
      </c>
      <c r="F2608" s="53">
        <v>0</v>
      </c>
      <c r="G2608" s="53">
        <v>4.8</v>
      </c>
      <c r="H2608" s="53">
        <v>0</v>
      </c>
      <c r="I2608" s="53">
        <v>0.4</v>
      </c>
      <c r="J2608" s="53" t="s">
        <v>152</v>
      </c>
      <c r="K2608" s="53">
        <v>0.5</v>
      </c>
      <c r="L2608" s="53" t="s">
        <v>153</v>
      </c>
      <c r="M2608" s="54">
        <v>5.5567129629629626E-2</v>
      </c>
      <c r="N2608" s="53">
        <v>0.9</v>
      </c>
      <c r="O2608" s="53" t="s">
        <v>152</v>
      </c>
      <c r="P2608" s="54">
        <v>5.9803240740740747E-2</v>
      </c>
      <c r="Q2608" s="53">
        <v>0.3</v>
      </c>
      <c r="R2608" s="53" t="s">
        <v>147</v>
      </c>
      <c r="S2608" s="53">
        <v>0.2</v>
      </c>
      <c r="T2608" s="53">
        <v>81.599999999999994</v>
      </c>
      <c r="U2608" s="53">
        <v>0</v>
      </c>
      <c r="V2608" s="53">
        <v>83</v>
      </c>
      <c r="W2608" s="53">
        <v>0</v>
      </c>
      <c r="X2608" s="53">
        <v>0.59899999999999998</v>
      </c>
      <c r="Y2608" s="53">
        <v>17.920000000000002</v>
      </c>
      <c r="Z2608" s="11">
        <f t="shared" si="6936"/>
        <v>0</v>
      </c>
      <c r="AA2608" s="11">
        <f t="shared" si="6937"/>
        <v>0</v>
      </c>
      <c r="AB2608" s="53">
        <f t="shared" si="6938"/>
        <v>0.24490398700912069</v>
      </c>
      <c r="AC2608" s="63" t="s">
        <v>204</v>
      </c>
    </row>
    <row r="2609" spans="1:46">
      <c r="A2609" s="11">
        <v>2609</v>
      </c>
      <c r="B2609" s="57">
        <v>44945</v>
      </c>
      <c r="C2609" s="54">
        <v>6.9444444444444434E-2</v>
      </c>
      <c r="D2609" s="53">
        <v>4.3</v>
      </c>
      <c r="E2609" s="53">
        <v>12.8</v>
      </c>
      <c r="F2609" s="53">
        <v>0</v>
      </c>
      <c r="G2609" s="53">
        <v>4.4000000000000004</v>
      </c>
      <c r="H2609" s="53">
        <v>-1E-3</v>
      </c>
      <c r="I2609" s="53">
        <v>0.1</v>
      </c>
      <c r="J2609" s="53" t="s">
        <v>149</v>
      </c>
      <c r="K2609" s="53">
        <v>0.5</v>
      </c>
      <c r="L2609" s="53" t="s">
        <v>148</v>
      </c>
      <c r="M2609" s="54">
        <v>6.3668981481481479E-2</v>
      </c>
      <c r="N2609" s="53">
        <v>0.6</v>
      </c>
      <c r="O2609" s="53" t="s">
        <v>149</v>
      </c>
      <c r="P2609" s="54">
        <v>6.3935185185185192E-2</v>
      </c>
      <c r="Q2609" s="53">
        <v>0.2</v>
      </c>
      <c r="R2609" s="53" t="s">
        <v>151</v>
      </c>
      <c r="S2609" s="53">
        <v>0.2</v>
      </c>
      <c r="T2609" s="53">
        <v>86</v>
      </c>
      <c r="U2609" s="53">
        <v>0</v>
      </c>
      <c r="V2609" s="53">
        <v>87</v>
      </c>
      <c r="W2609" s="53">
        <v>0</v>
      </c>
      <c r="X2609" s="53">
        <v>0.59899999999999998</v>
      </c>
      <c r="Y2609" s="53">
        <v>17.91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0.24490398700912069</v>
      </c>
      <c r="AC2609" s="63" t="s">
        <v>204</v>
      </c>
    </row>
    <row r="2610" spans="1:46">
      <c r="A2610" s="11">
        <v>2610</v>
      </c>
      <c r="B2610" s="57">
        <v>44945</v>
      </c>
      <c r="C2610" s="54">
        <v>7.6388888888888895E-2</v>
      </c>
      <c r="D2610" s="53">
        <v>4.3</v>
      </c>
      <c r="E2610" s="53">
        <v>12.8</v>
      </c>
      <c r="F2610" s="53">
        <v>0</v>
      </c>
      <c r="G2610" s="53">
        <v>5.2</v>
      </c>
      <c r="H2610" s="53">
        <v>0</v>
      </c>
      <c r="I2610" s="53">
        <v>0.9</v>
      </c>
      <c r="J2610" s="53" t="s">
        <v>151</v>
      </c>
      <c r="K2610" s="53">
        <v>0.9</v>
      </c>
      <c r="L2610" s="53" t="s">
        <v>151</v>
      </c>
      <c r="M2610" s="54">
        <v>7.6388888888888895E-2</v>
      </c>
      <c r="N2610" s="53">
        <v>1.6</v>
      </c>
      <c r="O2610" s="53" t="s">
        <v>150</v>
      </c>
      <c r="P2610" s="54">
        <v>7.2812500000000002E-2</v>
      </c>
      <c r="Q2610" s="53">
        <v>0.3</v>
      </c>
      <c r="R2610" s="53" t="s">
        <v>151</v>
      </c>
      <c r="S2610" s="53">
        <v>0.3</v>
      </c>
      <c r="T2610" s="53">
        <v>75.3</v>
      </c>
      <c r="U2610" s="53">
        <v>0</v>
      </c>
      <c r="V2610" s="53">
        <v>89</v>
      </c>
      <c r="W2610" s="53">
        <v>0</v>
      </c>
      <c r="X2610" s="53">
        <v>0.59899999999999998</v>
      </c>
      <c r="Y2610" s="53">
        <v>17.920000000000002</v>
      </c>
      <c r="Z2610" s="11">
        <f t="shared" si="6936"/>
        <v>0</v>
      </c>
      <c r="AA2610" s="11">
        <f t="shared" si="6937"/>
        <v>0</v>
      </c>
      <c r="AB2610" s="53">
        <f t="shared" si="6938"/>
        <v>0.24490398700912069</v>
      </c>
      <c r="AC2610" s="63" t="s">
        <v>204</v>
      </c>
    </row>
    <row r="2611" spans="1:46">
      <c r="A2611" s="11">
        <v>2611</v>
      </c>
      <c r="B2611" s="57">
        <v>44945</v>
      </c>
      <c r="C2611" s="54">
        <v>8.3333333333333329E-2</v>
      </c>
      <c r="D2611" s="53">
        <v>4.3</v>
      </c>
      <c r="E2611" s="53">
        <v>12.8</v>
      </c>
      <c r="F2611" s="53">
        <v>0</v>
      </c>
      <c r="G2611" s="53">
        <v>4.7</v>
      </c>
      <c r="H2611" s="53">
        <v>-1E-3</v>
      </c>
      <c r="I2611" s="53">
        <v>0.6</v>
      </c>
      <c r="J2611" s="53" t="s">
        <v>151</v>
      </c>
      <c r="K2611" s="53">
        <v>0.9</v>
      </c>
      <c r="L2611" s="53" t="s">
        <v>151</v>
      </c>
      <c r="M2611" s="54">
        <v>7.7314814814814822E-2</v>
      </c>
      <c r="N2611" s="53">
        <v>2.1</v>
      </c>
      <c r="O2611" s="53" t="s">
        <v>150</v>
      </c>
      <c r="P2611" s="54">
        <v>7.9120370370370369E-2</v>
      </c>
      <c r="Q2611" s="53">
        <v>0.6</v>
      </c>
      <c r="R2611" s="53" t="s">
        <v>156</v>
      </c>
      <c r="S2611" s="53">
        <v>0.5</v>
      </c>
      <c r="T2611" s="53">
        <v>81.099999999999994</v>
      </c>
      <c r="U2611" s="53">
        <v>0</v>
      </c>
      <c r="V2611" s="53">
        <v>80</v>
      </c>
      <c r="W2611" s="53">
        <v>0</v>
      </c>
      <c r="X2611" s="53">
        <v>0.59899999999999998</v>
      </c>
      <c r="Y2611" s="53">
        <v>17.91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0.24490398700912069</v>
      </c>
      <c r="AC2611" s="63" t="s">
        <v>204</v>
      </c>
      <c r="AE2611" s="11">
        <f t="shared" ref="AE2611" si="7051">SUM(F2611:F2616)</f>
        <v>0</v>
      </c>
      <c r="AF2611" s="11">
        <f t="shared" ref="AF2611" si="7052">AVERAGE(AB2611:AB2616)</f>
        <v>0.24480978632715669</v>
      </c>
      <c r="AG2611" s="11">
        <f t="shared" ref="AG2611" si="7053">AVERAGE(G2611:G2616)</f>
        <v>4.7</v>
      </c>
      <c r="AH2611" s="11" t="e">
        <f t="shared" ref="AH2611" si="7054">AVERAGE(AC2611:AC2616)</f>
        <v>#DIV/0!</v>
      </c>
      <c r="AI2611" s="11">
        <f t="shared" ref="AI2611" si="7055">AVERAGE(T2611:T2616)</f>
        <v>79.249999999999986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559</v>
      </c>
      <c r="AM2611" s="17">
        <f t="shared" ref="AM2611" si="7059">AVERAGE(W2611:W2616)</f>
        <v>0</v>
      </c>
      <c r="AN2611" s="11">
        <f t="shared" ref="AN2611" si="7060">AVERAGE(I2611:I2616)</f>
        <v>0.53333333333333333</v>
      </c>
      <c r="AO2611" s="11">
        <f t="shared" ref="AO2611" si="7061">MAX(K2611:K2616)</f>
        <v>1</v>
      </c>
      <c r="AP2611" s="13" t="str">
        <f t="shared" ref="AP2611" ca="1" si="7062">INDIRECT(ADDRESS(MATCH(AO2611,K2611:K2616,0)+A2611-1,12))</f>
        <v>SE</v>
      </c>
      <c r="AQ2611" s="13">
        <f t="shared" ref="AQ2611" ca="1" si="7063">INDIRECT(ADDRESS(MATCH(AO2611,K2611:K2616,0)+A2611-1,13))</f>
        <v>0.11805555555555557</v>
      </c>
      <c r="AR2611" s="11">
        <f t="shared" ref="AR2611" si="7064">MAX(N2611:N2616)</f>
        <v>2.1</v>
      </c>
      <c r="AS2611" s="13" t="str">
        <f t="shared" ref="AS2611" ca="1" si="7065">INDIRECT(ADDRESS(MATCH(AR2611,N2611:N2616,0)+A2611-1,15))</f>
        <v>ESE</v>
      </c>
      <c r="AT2611" s="13">
        <f t="shared" ref="AT2611" ca="1" si="7066">INDIRECT(ADDRESS(MATCH(AR2611,N2611:N2616,0)+A2611-1,16))</f>
        <v>7.9120370370370369E-2</v>
      </c>
    </row>
    <row r="2612" spans="1:46">
      <c r="A2612" s="11">
        <v>2612</v>
      </c>
      <c r="B2612" s="57">
        <v>44945</v>
      </c>
      <c r="C2612" s="54">
        <v>9.0277777777777776E-2</v>
      </c>
      <c r="D2612" s="53">
        <v>4.3</v>
      </c>
      <c r="E2612" s="53">
        <v>12.8</v>
      </c>
      <c r="F2612" s="53">
        <v>0</v>
      </c>
      <c r="G2612" s="53">
        <v>5.4</v>
      </c>
      <c r="H2612" s="53">
        <v>0</v>
      </c>
      <c r="I2612" s="53">
        <v>0.7</v>
      </c>
      <c r="J2612" s="53" t="s">
        <v>151</v>
      </c>
      <c r="K2612" s="53">
        <v>0.7</v>
      </c>
      <c r="L2612" s="53" t="s">
        <v>151</v>
      </c>
      <c r="M2612" s="54">
        <v>8.9861111111111114E-2</v>
      </c>
      <c r="N2612" s="53">
        <v>2</v>
      </c>
      <c r="O2612" s="53" t="s">
        <v>151</v>
      </c>
      <c r="P2612" s="54">
        <v>8.7071759259259252E-2</v>
      </c>
      <c r="Q2612" s="53">
        <v>0</v>
      </c>
      <c r="R2612" s="53" t="s">
        <v>150</v>
      </c>
      <c r="S2612" s="53">
        <v>0.3</v>
      </c>
      <c r="T2612" s="53">
        <v>73.3</v>
      </c>
      <c r="U2612" s="53">
        <v>1</v>
      </c>
      <c r="V2612" s="53">
        <v>93</v>
      </c>
      <c r="W2612" s="53">
        <v>0</v>
      </c>
      <c r="X2612" s="53">
        <v>0.59899999999999998</v>
      </c>
      <c r="Y2612" s="53">
        <v>17.920000000000002</v>
      </c>
      <c r="Z2612" s="11">
        <f t="shared" si="6936"/>
        <v>0</v>
      </c>
      <c r="AA2612" s="11">
        <f t="shared" si="6937"/>
        <v>0</v>
      </c>
      <c r="AB2612" s="53">
        <f t="shared" si="6938"/>
        <v>0.24490398700912069</v>
      </c>
      <c r="AC2612" s="63" t="s">
        <v>204</v>
      </c>
    </row>
    <row r="2613" spans="1:46">
      <c r="A2613" s="11">
        <v>2613</v>
      </c>
      <c r="B2613" s="57">
        <v>44945</v>
      </c>
      <c r="C2613" s="54">
        <v>9.7222222222222224E-2</v>
      </c>
      <c r="D2613" s="53">
        <v>4.2</v>
      </c>
      <c r="E2613" s="53">
        <v>12.7</v>
      </c>
      <c r="F2613" s="53">
        <v>0</v>
      </c>
      <c r="G2613" s="53">
        <v>4.7</v>
      </c>
      <c r="H2613" s="53">
        <v>-1E-3</v>
      </c>
      <c r="I2613" s="53">
        <v>0.4</v>
      </c>
      <c r="J2613" s="53" t="s">
        <v>147</v>
      </c>
      <c r="K2613" s="53">
        <v>0.7</v>
      </c>
      <c r="L2613" s="53" t="s">
        <v>152</v>
      </c>
      <c r="M2613" s="54">
        <v>9.3645833333333331E-2</v>
      </c>
      <c r="N2613" s="53">
        <v>1.3</v>
      </c>
      <c r="O2613" s="53" t="s">
        <v>157</v>
      </c>
      <c r="P2613" s="54">
        <v>9.2118055555555564E-2</v>
      </c>
      <c r="Q2613" s="53">
        <v>0</v>
      </c>
      <c r="R2613" s="53" t="s">
        <v>147</v>
      </c>
      <c r="S2613" s="53">
        <v>0.4</v>
      </c>
      <c r="T2613" s="53">
        <v>80.099999999999994</v>
      </c>
      <c r="U2613" s="53">
        <v>0</v>
      </c>
      <c r="V2613" s="53">
        <v>84</v>
      </c>
      <c r="W2613" s="53">
        <v>0</v>
      </c>
      <c r="X2613" s="53">
        <v>0.59899999999999998</v>
      </c>
      <c r="Y2613" s="53">
        <v>17.93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0.24490398700912069</v>
      </c>
      <c r="AC2613" s="63" t="s">
        <v>204</v>
      </c>
    </row>
    <row r="2614" spans="1:46">
      <c r="A2614" s="11">
        <v>2614</v>
      </c>
      <c r="B2614" s="57">
        <v>44945</v>
      </c>
      <c r="C2614" s="54">
        <v>0.10416666666666667</v>
      </c>
      <c r="D2614" s="53">
        <v>4.0999999999999996</v>
      </c>
      <c r="E2614" s="53">
        <v>12.7</v>
      </c>
      <c r="F2614" s="53">
        <v>0</v>
      </c>
      <c r="G2614" s="53">
        <v>4.0999999999999996</v>
      </c>
      <c r="H2614" s="53">
        <v>-1E-3</v>
      </c>
      <c r="I2614" s="53">
        <v>0.2</v>
      </c>
      <c r="J2614" s="53" t="s">
        <v>155</v>
      </c>
      <c r="K2614" s="53">
        <v>0.4</v>
      </c>
      <c r="L2614" s="53" t="s">
        <v>147</v>
      </c>
      <c r="M2614" s="54">
        <v>9.723379629629629E-2</v>
      </c>
      <c r="N2614" s="53">
        <v>0.9</v>
      </c>
      <c r="O2614" s="53" t="s">
        <v>147</v>
      </c>
      <c r="P2614" s="54">
        <v>0.10415509259259259</v>
      </c>
      <c r="Q2614" s="53">
        <v>0.8</v>
      </c>
      <c r="R2614" s="53" t="s">
        <v>147</v>
      </c>
      <c r="S2614" s="53">
        <v>0.3</v>
      </c>
      <c r="T2614" s="53">
        <v>84.8</v>
      </c>
      <c r="U2614" s="53">
        <v>0</v>
      </c>
      <c r="V2614" s="53">
        <v>71</v>
      </c>
      <c r="W2614" s="53">
        <v>0</v>
      </c>
      <c r="X2614" s="53">
        <v>0.59899999999999998</v>
      </c>
      <c r="Y2614" s="53">
        <v>17.940000000000001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0.24490398700912069</v>
      </c>
      <c r="AC2614" s="63" t="s">
        <v>204</v>
      </c>
    </row>
    <row r="2615" spans="1:46">
      <c r="A2615" s="11">
        <v>2615</v>
      </c>
      <c r="B2615" s="57">
        <v>44945</v>
      </c>
      <c r="C2615" s="54">
        <v>0.1111111111111111</v>
      </c>
      <c r="D2615" s="53">
        <v>4</v>
      </c>
      <c r="E2615" s="53">
        <v>12.7</v>
      </c>
      <c r="F2615" s="53">
        <v>0</v>
      </c>
      <c r="G2615" s="53">
        <v>4.0999999999999996</v>
      </c>
      <c r="H2615" s="53">
        <v>-1E-3</v>
      </c>
      <c r="I2615" s="53">
        <v>0.3</v>
      </c>
      <c r="J2615" s="53" t="s">
        <v>147</v>
      </c>
      <c r="K2615" s="53">
        <v>0.4</v>
      </c>
      <c r="L2615" s="53" t="s">
        <v>147</v>
      </c>
      <c r="M2615" s="54">
        <v>0.10981481481481481</v>
      </c>
      <c r="N2615" s="53">
        <v>1.2</v>
      </c>
      <c r="O2615" s="53" t="s">
        <v>152</v>
      </c>
      <c r="P2615" s="54">
        <v>0.1063425925925926</v>
      </c>
      <c r="Q2615" s="53">
        <v>0</v>
      </c>
      <c r="R2615" s="53" t="s">
        <v>152</v>
      </c>
      <c r="S2615" s="53">
        <v>0.3</v>
      </c>
      <c r="T2615" s="53">
        <v>82.4</v>
      </c>
      <c r="U2615" s="53">
        <v>0</v>
      </c>
      <c r="V2615" s="53">
        <v>95</v>
      </c>
      <c r="W2615" s="53">
        <v>0</v>
      </c>
      <c r="X2615" s="53">
        <v>0.59899999999999998</v>
      </c>
      <c r="Y2615" s="53">
        <v>17.93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0.24490398700912069</v>
      </c>
      <c r="AC2615" s="63" t="s">
        <v>204</v>
      </c>
    </row>
    <row r="2616" spans="1:46">
      <c r="A2616" s="11">
        <v>2616</v>
      </c>
      <c r="B2616" s="57">
        <v>44945</v>
      </c>
      <c r="C2616" s="54">
        <v>0.11805555555555557</v>
      </c>
      <c r="D2616" s="53">
        <v>3.9</v>
      </c>
      <c r="E2616" s="53">
        <v>12.7</v>
      </c>
      <c r="F2616" s="53">
        <v>0</v>
      </c>
      <c r="G2616" s="53">
        <v>5.2</v>
      </c>
      <c r="H2616" s="53">
        <v>0</v>
      </c>
      <c r="I2616" s="53">
        <v>1</v>
      </c>
      <c r="J2616" s="53" t="s">
        <v>151</v>
      </c>
      <c r="K2616" s="53">
        <v>1</v>
      </c>
      <c r="L2616" s="53" t="s">
        <v>151</v>
      </c>
      <c r="M2616" s="54">
        <v>0.11805555555555557</v>
      </c>
      <c r="N2616" s="53">
        <v>2.1</v>
      </c>
      <c r="O2616" s="53" t="s">
        <v>151</v>
      </c>
      <c r="P2616" s="54">
        <v>0.11775462962962963</v>
      </c>
      <c r="Q2616" s="53">
        <v>1.9</v>
      </c>
      <c r="R2616" s="53" t="s">
        <v>151</v>
      </c>
      <c r="S2616" s="53">
        <v>0.6</v>
      </c>
      <c r="T2616" s="53">
        <v>73.8</v>
      </c>
      <c r="U2616" s="53">
        <v>1</v>
      </c>
      <c r="V2616" s="53">
        <v>136</v>
      </c>
      <c r="W2616" s="53">
        <v>0</v>
      </c>
      <c r="X2616" s="53">
        <v>0.59799999999999998</v>
      </c>
      <c r="Y2616" s="53">
        <v>17.93</v>
      </c>
      <c r="Z2616" s="11">
        <f t="shared" si="6936"/>
        <v>0</v>
      </c>
      <c r="AA2616" s="11">
        <f t="shared" si="6937"/>
        <v>0</v>
      </c>
      <c r="AB2616" s="53">
        <f t="shared" si="6938"/>
        <v>0.24433878291733674</v>
      </c>
      <c r="AC2616" s="63" t="s">
        <v>204</v>
      </c>
    </row>
    <row r="2617" spans="1:46">
      <c r="A2617" s="11">
        <v>2617</v>
      </c>
      <c r="B2617" s="57">
        <v>44945</v>
      </c>
      <c r="C2617" s="54">
        <v>0.125</v>
      </c>
      <c r="D2617" s="53">
        <v>3.7</v>
      </c>
      <c r="E2617" s="53">
        <v>12.7</v>
      </c>
      <c r="F2617" s="53">
        <v>0</v>
      </c>
      <c r="G2617" s="53">
        <v>5</v>
      </c>
      <c r="H2617" s="53">
        <v>0</v>
      </c>
      <c r="I2617" s="53">
        <v>1.7</v>
      </c>
      <c r="J2617" s="53" t="s">
        <v>150</v>
      </c>
      <c r="K2617" s="53">
        <v>1.9</v>
      </c>
      <c r="L2617" s="53" t="s">
        <v>151</v>
      </c>
      <c r="M2617" s="54">
        <v>0.12335648148148148</v>
      </c>
      <c r="N2617" s="53">
        <v>2.6</v>
      </c>
      <c r="O2617" s="53" t="s">
        <v>151</v>
      </c>
      <c r="P2617" s="54">
        <v>0.11893518518518519</v>
      </c>
      <c r="Q2617" s="53">
        <v>0.9</v>
      </c>
      <c r="R2617" s="53" t="s">
        <v>152</v>
      </c>
      <c r="S2617" s="53">
        <v>0.4</v>
      </c>
      <c r="T2617" s="53">
        <v>71.900000000000006</v>
      </c>
      <c r="U2617" s="53">
        <v>1</v>
      </c>
      <c r="V2617" s="53">
        <v>96</v>
      </c>
      <c r="W2617" s="53">
        <v>0</v>
      </c>
      <c r="X2617" s="53">
        <v>0.59799999999999998</v>
      </c>
      <c r="Y2617" s="53">
        <v>17.95</v>
      </c>
      <c r="Z2617" s="11">
        <f t="shared" si="6936"/>
        <v>0</v>
      </c>
      <c r="AA2617" s="11">
        <f t="shared" si="6937"/>
        <v>0</v>
      </c>
      <c r="AB2617" s="53">
        <f t="shared" si="6938"/>
        <v>0.24433878291733674</v>
      </c>
      <c r="AC2617" s="63" t="s">
        <v>204</v>
      </c>
      <c r="AE2617" s="11">
        <f t="shared" ref="AE2617" si="7067">SUM(F2617:F2622)</f>
        <v>0</v>
      </c>
      <c r="AF2617" s="11">
        <f t="shared" ref="AF2617" si="7068">AVERAGE(AB2617:AB2622)</f>
        <v>0.24433878291733671</v>
      </c>
      <c r="AG2617" s="11">
        <f t="shared" ref="AG2617" si="7069">AVERAGE(G2617:G2622)</f>
        <v>4.7666666666666666</v>
      </c>
      <c r="AH2617" s="11" t="e">
        <f t="shared" ref="AH2617" si="7070">AVERAGE(AC2617:AC2622)</f>
        <v>#DIV/0!</v>
      </c>
      <c r="AI2617" s="11">
        <f t="shared" ref="AI2617" si="7071">AVERAGE(T2617:T2622)</f>
        <v>73.88333333333334</v>
      </c>
      <c r="AJ2617" s="11">
        <f t="shared" ref="AJ2617" si="7072">SUMIF(H2617:H2622,"&gt;0",H2617:H2622)</f>
        <v>1E-3</v>
      </c>
      <c r="AK2617" s="17">
        <f t="shared" ref="AK2617" si="7073">SUM(AA2617:AA2622)/60</f>
        <v>0</v>
      </c>
      <c r="AL2617" s="17">
        <f t="shared" ref="AL2617" si="7074">SUM(V2617:V2622)</f>
        <v>562</v>
      </c>
      <c r="AM2617" s="17">
        <f t="shared" ref="AM2617" si="7075">AVERAGE(W2617:W2622)</f>
        <v>0</v>
      </c>
      <c r="AN2617" s="11">
        <f t="shared" ref="AN2617" si="7076">AVERAGE(I2617:I2622)</f>
        <v>1.3</v>
      </c>
      <c r="AO2617" s="11">
        <f t="shared" ref="AO2617" si="7077">MAX(K2617:K2622)</f>
        <v>2</v>
      </c>
      <c r="AP2617" s="13" t="str">
        <f t="shared" ref="AP2617" ca="1" si="7078">INDIRECT(ADDRESS(MATCH(AO2617,K2617:K2622,0)+A2617-1,12))</f>
        <v>SE</v>
      </c>
      <c r="AQ2617" s="13">
        <f t="shared" ref="AQ2617" ca="1" si="7079">INDIRECT(ADDRESS(MATCH(AO2617,K2617:K2622,0)+A2617-1,13))</f>
        <v>0.13915509259259259</v>
      </c>
      <c r="AR2617" s="11">
        <f t="shared" ref="AR2617" si="7080">MAX(N2617:N2622)</f>
        <v>2.6</v>
      </c>
      <c r="AS2617" s="13" t="str">
        <f t="shared" ref="AS2617" ca="1" si="7081">INDIRECT(ADDRESS(MATCH(AR2617,N2617:N2622,0)+A2617-1,15))</f>
        <v>SE</v>
      </c>
      <c r="AT2617" s="13">
        <f t="shared" ref="AT2617" ca="1" si="7082">INDIRECT(ADDRESS(MATCH(AR2617,N2617:N2622,0)+A2617-1,16))</f>
        <v>0.11893518518518519</v>
      </c>
    </row>
    <row r="2618" spans="1:46">
      <c r="A2618" s="11">
        <v>2618</v>
      </c>
      <c r="B2618" s="57">
        <v>44945</v>
      </c>
      <c r="C2618" s="54">
        <v>0.13194444444444445</v>
      </c>
      <c r="D2618" s="53">
        <v>3.6</v>
      </c>
      <c r="E2618" s="53">
        <v>12.7</v>
      </c>
      <c r="F2618" s="53">
        <v>0</v>
      </c>
      <c r="G2618" s="53">
        <v>4.9000000000000004</v>
      </c>
      <c r="H2618" s="53">
        <v>-1E-3</v>
      </c>
      <c r="I2618" s="53">
        <v>0.8</v>
      </c>
      <c r="J2618" s="53" t="s">
        <v>150</v>
      </c>
      <c r="K2618" s="53">
        <v>1.7</v>
      </c>
      <c r="L2618" s="53" t="s">
        <v>150</v>
      </c>
      <c r="M2618" s="54">
        <v>0.12501157407407407</v>
      </c>
      <c r="N2618" s="53">
        <v>2.5</v>
      </c>
      <c r="O2618" s="53" t="s">
        <v>151</v>
      </c>
      <c r="P2618" s="54">
        <v>0.13172453703703704</v>
      </c>
      <c r="Q2618" s="53">
        <v>1.6</v>
      </c>
      <c r="R2618" s="53" t="s">
        <v>151</v>
      </c>
      <c r="S2618" s="53">
        <v>0.6</v>
      </c>
      <c r="T2618" s="53">
        <v>73.2</v>
      </c>
      <c r="U2618" s="53">
        <v>1</v>
      </c>
      <c r="V2618" s="53">
        <v>99</v>
      </c>
      <c r="W2618" s="53">
        <v>0</v>
      </c>
      <c r="X2618" s="53">
        <v>0.59799999999999998</v>
      </c>
      <c r="Y2618" s="53">
        <v>17.96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0.24433878291733674</v>
      </c>
      <c r="AC2618" s="63" t="s">
        <v>204</v>
      </c>
    </row>
    <row r="2619" spans="1:46">
      <c r="A2619" s="11">
        <v>2619</v>
      </c>
      <c r="B2619" s="57">
        <v>44945</v>
      </c>
      <c r="C2619" s="54">
        <v>0.1388888888888889</v>
      </c>
      <c r="D2619" s="53">
        <v>3.5</v>
      </c>
      <c r="E2619" s="53">
        <v>12.7</v>
      </c>
      <c r="F2619" s="53">
        <v>0</v>
      </c>
      <c r="G2619" s="53">
        <v>5.0999999999999996</v>
      </c>
      <c r="H2619" s="53">
        <v>1E-3</v>
      </c>
      <c r="I2619" s="53">
        <v>1.9</v>
      </c>
      <c r="J2619" s="53" t="s">
        <v>151</v>
      </c>
      <c r="K2619" s="53">
        <v>1.9</v>
      </c>
      <c r="L2619" s="53" t="s">
        <v>151</v>
      </c>
      <c r="M2619" s="54">
        <v>0.1388888888888889</v>
      </c>
      <c r="N2619" s="53">
        <v>2.5</v>
      </c>
      <c r="O2619" s="53" t="s">
        <v>151</v>
      </c>
      <c r="P2619" s="54">
        <v>0.13817129629629629</v>
      </c>
      <c r="Q2619" s="53">
        <v>2.1</v>
      </c>
      <c r="R2619" s="53" t="s">
        <v>150</v>
      </c>
      <c r="S2619" s="53">
        <v>0.2</v>
      </c>
      <c r="T2619" s="53">
        <v>70.900000000000006</v>
      </c>
      <c r="U2619" s="53">
        <v>0</v>
      </c>
      <c r="V2619" s="53">
        <v>89</v>
      </c>
      <c r="W2619" s="53">
        <v>0</v>
      </c>
      <c r="X2619" s="53">
        <v>0.59799999999999998</v>
      </c>
      <c r="Y2619" s="53">
        <v>17.95</v>
      </c>
      <c r="Z2619" s="11">
        <f t="shared" si="6936"/>
        <v>0.60000000000000009</v>
      </c>
      <c r="AA2619" s="11">
        <f t="shared" si="6937"/>
        <v>0</v>
      </c>
      <c r="AB2619" s="53">
        <f t="shared" si="6938"/>
        <v>0.24433878291733674</v>
      </c>
      <c r="AC2619" s="63" t="s">
        <v>204</v>
      </c>
    </row>
    <row r="2620" spans="1:46">
      <c r="A2620" s="11">
        <v>2620</v>
      </c>
      <c r="B2620" s="57">
        <v>44945</v>
      </c>
      <c r="C2620" s="54">
        <v>0.14583333333333334</v>
      </c>
      <c r="D2620" s="53">
        <v>3.5</v>
      </c>
      <c r="E2620" s="53">
        <v>12.7</v>
      </c>
      <c r="F2620" s="53">
        <v>0</v>
      </c>
      <c r="G2620" s="53">
        <v>5.2</v>
      </c>
      <c r="H2620" s="53">
        <v>0</v>
      </c>
      <c r="I2620" s="53">
        <v>1.6</v>
      </c>
      <c r="J2620" s="53" t="s">
        <v>151</v>
      </c>
      <c r="K2620" s="53">
        <v>2</v>
      </c>
      <c r="L2620" s="53" t="s">
        <v>151</v>
      </c>
      <c r="M2620" s="54">
        <v>0.13915509259259259</v>
      </c>
      <c r="N2620" s="53">
        <v>2.2999999999999998</v>
      </c>
      <c r="O2620" s="53" t="s">
        <v>150</v>
      </c>
      <c r="P2620" s="54">
        <v>0.14409722222222224</v>
      </c>
      <c r="Q2620" s="53">
        <v>1.9</v>
      </c>
      <c r="R2620" s="53" t="s">
        <v>150</v>
      </c>
      <c r="S2620" s="53">
        <v>0.3</v>
      </c>
      <c r="T2620" s="53">
        <v>70.900000000000006</v>
      </c>
      <c r="U2620" s="53">
        <v>0</v>
      </c>
      <c r="V2620" s="53">
        <v>86</v>
      </c>
      <c r="W2620" s="53">
        <v>0</v>
      </c>
      <c r="X2620" s="53">
        <v>0.59799999999999998</v>
      </c>
      <c r="Y2620" s="53">
        <v>17.96</v>
      </c>
      <c r="Z2620" s="11">
        <f t="shared" si="6936"/>
        <v>0</v>
      </c>
      <c r="AA2620" s="11">
        <f t="shared" si="6937"/>
        <v>0</v>
      </c>
      <c r="AB2620" s="53">
        <f t="shared" si="6938"/>
        <v>0.24433878291733674</v>
      </c>
      <c r="AC2620" s="63" t="s">
        <v>204</v>
      </c>
    </row>
    <row r="2621" spans="1:46">
      <c r="A2621" s="11">
        <v>2621</v>
      </c>
      <c r="B2621" s="57">
        <v>44945</v>
      </c>
      <c r="C2621" s="54">
        <v>0.15277777777777776</v>
      </c>
      <c r="D2621" s="53">
        <v>3.6</v>
      </c>
      <c r="E2621" s="53">
        <v>12.7</v>
      </c>
      <c r="F2621" s="53">
        <v>0</v>
      </c>
      <c r="G2621" s="53">
        <v>3.6</v>
      </c>
      <c r="H2621" s="53">
        <v>-1E-3</v>
      </c>
      <c r="I2621" s="53">
        <v>1.1000000000000001</v>
      </c>
      <c r="J2621" s="53" t="s">
        <v>150</v>
      </c>
      <c r="K2621" s="53">
        <v>1.6</v>
      </c>
      <c r="L2621" s="53" t="s">
        <v>150</v>
      </c>
      <c r="M2621" s="54">
        <v>0.14655092592592592</v>
      </c>
      <c r="N2621" s="53">
        <v>2.2000000000000002</v>
      </c>
      <c r="O2621" s="53" t="s">
        <v>150</v>
      </c>
      <c r="P2621" s="54">
        <v>0.14717592592592593</v>
      </c>
      <c r="Q2621" s="53">
        <v>0.2</v>
      </c>
      <c r="R2621" s="53" t="s">
        <v>155</v>
      </c>
      <c r="S2621" s="53">
        <v>0.5</v>
      </c>
      <c r="T2621" s="53">
        <v>80.099999999999994</v>
      </c>
      <c r="U2621" s="53">
        <v>0</v>
      </c>
      <c r="V2621" s="53">
        <v>96</v>
      </c>
      <c r="W2621" s="53">
        <v>0</v>
      </c>
      <c r="X2621" s="53">
        <v>0.59799999999999998</v>
      </c>
      <c r="Y2621" s="53">
        <v>17.95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0.24433878291733674</v>
      </c>
      <c r="AC2621" s="63" t="s">
        <v>204</v>
      </c>
    </row>
    <row r="2622" spans="1:46">
      <c r="A2622" s="11">
        <v>2622</v>
      </c>
      <c r="B2622" s="57">
        <v>44945</v>
      </c>
      <c r="C2622" s="54">
        <v>0.15972222222222224</v>
      </c>
      <c r="D2622" s="53">
        <v>3.6</v>
      </c>
      <c r="E2622" s="53">
        <v>12.7</v>
      </c>
      <c r="F2622" s="53">
        <v>0</v>
      </c>
      <c r="G2622" s="53">
        <v>4.8</v>
      </c>
      <c r="H2622" s="53">
        <v>-1E-3</v>
      </c>
      <c r="I2622" s="53">
        <v>0.7</v>
      </c>
      <c r="J2622" s="53" t="s">
        <v>151</v>
      </c>
      <c r="K2622" s="53">
        <v>1.1000000000000001</v>
      </c>
      <c r="L2622" s="53" t="s">
        <v>150</v>
      </c>
      <c r="M2622" s="54">
        <v>0.15278935185185186</v>
      </c>
      <c r="N2622" s="53">
        <v>1.8</v>
      </c>
      <c r="O2622" s="53" t="s">
        <v>151</v>
      </c>
      <c r="P2622" s="54">
        <v>0.15967592592592592</v>
      </c>
      <c r="Q2622" s="53">
        <v>1.7</v>
      </c>
      <c r="R2622" s="53" t="s">
        <v>151</v>
      </c>
      <c r="S2622" s="53">
        <v>0.5</v>
      </c>
      <c r="T2622" s="53">
        <v>76.3</v>
      </c>
      <c r="U2622" s="53">
        <v>0</v>
      </c>
      <c r="V2622" s="53">
        <v>96</v>
      </c>
      <c r="W2622" s="53">
        <v>0</v>
      </c>
      <c r="X2622" s="53">
        <v>0.59799999999999998</v>
      </c>
      <c r="Y2622" s="53">
        <v>17.97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0.24433878291733674</v>
      </c>
      <c r="AC2622" s="63" t="s">
        <v>204</v>
      </c>
    </row>
    <row r="2623" spans="1:46">
      <c r="A2623" s="11">
        <v>2623</v>
      </c>
      <c r="B2623" s="57">
        <v>44945</v>
      </c>
      <c r="C2623" s="54">
        <v>0.16666666666666666</v>
      </c>
      <c r="D2623" s="53">
        <v>3.6</v>
      </c>
      <c r="E2623" s="53">
        <v>12.7</v>
      </c>
      <c r="F2623" s="53">
        <v>0</v>
      </c>
      <c r="G2623" s="53">
        <v>3.7</v>
      </c>
      <c r="H2623" s="53">
        <v>-1E-3</v>
      </c>
      <c r="I2623" s="53">
        <v>0.3</v>
      </c>
      <c r="J2623" s="53" t="s">
        <v>154</v>
      </c>
      <c r="K2623" s="53">
        <v>0.9</v>
      </c>
      <c r="L2623" s="53" t="s">
        <v>159</v>
      </c>
      <c r="M2623" s="54">
        <v>0.16207175925925926</v>
      </c>
      <c r="N2623" s="53">
        <v>1.6</v>
      </c>
      <c r="O2623" s="53" t="s">
        <v>159</v>
      </c>
      <c r="P2623" s="54">
        <v>0.15973379629629628</v>
      </c>
      <c r="Q2623" s="53">
        <v>0</v>
      </c>
      <c r="R2623" s="53" t="s">
        <v>158</v>
      </c>
      <c r="S2623" s="53">
        <v>0.5</v>
      </c>
      <c r="T2623" s="53">
        <v>83.2</v>
      </c>
      <c r="U2623" s="53">
        <v>1</v>
      </c>
      <c r="V2623" s="53">
        <v>61</v>
      </c>
      <c r="W2623" s="53">
        <v>0</v>
      </c>
      <c r="X2623" s="53">
        <v>0.59799999999999998</v>
      </c>
      <c r="Y2623" s="53">
        <v>17.96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0.24433878291733674</v>
      </c>
      <c r="AC2623" s="63" t="s">
        <v>204</v>
      </c>
      <c r="AE2623" s="11">
        <f t="shared" ref="AE2623" si="7083">SUM(F2623:F2628)</f>
        <v>0</v>
      </c>
      <c r="AF2623" s="11">
        <f t="shared" ref="AF2623" si="7084">AVERAGE(AB2623:AB2628)</f>
        <v>0.24405656299735826</v>
      </c>
      <c r="AG2623" s="11">
        <f t="shared" ref="AG2623" si="7085">AVERAGE(G2623:G2628)</f>
        <v>3.85</v>
      </c>
      <c r="AH2623" s="11" t="e">
        <f t="shared" ref="AH2623" si="7086">AVERAGE(AC2623:AC2628)</f>
        <v>#DIV/0!</v>
      </c>
      <c r="AI2623" s="11">
        <f t="shared" ref="AI2623" si="7087">AVERAGE(T2623:T2628)</f>
        <v>84.733333333333334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478</v>
      </c>
      <c r="AM2623" s="17">
        <f t="shared" ref="AM2623" si="7091">AVERAGE(W2623:W2628)</f>
        <v>0</v>
      </c>
      <c r="AN2623" s="11">
        <f t="shared" ref="AN2623" si="7092">AVERAGE(I2623:I2628)</f>
        <v>0.31666666666666671</v>
      </c>
      <c r="AO2623" s="11">
        <f t="shared" ref="AO2623" si="7093">MAX(K2623:K2628)</f>
        <v>0.9</v>
      </c>
      <c r="AP2623" s="13" t="str">
        <f t="shared" ref="AP2623" ca="1" si="7094">INDIRECT(ADDRESS(MATCH(AO2623,K2623:K2628,0)+A2623-1,12))</f>
        <v>SSE</v>
      </c>
      <c r="AQ2623" s="13">
        <f t="shared" ref="AQ2623" ca="1" si="7095">INDIRECT(ADDRESS(MATCH(AO2623,K2623:K2628,0)+A2623-1,13))</f>
        <v>0.16207175925925926</v>
      </c>
      <c r="AR2623" s="11">
        <f t="shared" ref="AR2623" si="7096">MAX(N2623:N2628)</f>
        <v>1.6</v>
      </c>
      <c r="AS2623" s="13" t="str">
        <f t="shared" ref="AS2623" ca="1" si="7097">INDIRECT(ADDRESS(MATCH(AR2623,N2623:N2628,0)+A2623-1,15))</f>
        <v>SSE</v>
      </c>
      <c r="AT2623" s="13">
        <f t="shared" ref="AT2623" ca="1" si="7098">INDIRECT(ADDRESS(MATCH(AR2623,N2623:N2628,0)+A2623-1,16))</f>
        <v>0.15973379629629628</v>
      </c>
    </row>
    <row r="2624" spans="1:46">
      <c r="A2624" s="11">
        <v>2624</v>
      </c>
      <c r="B2624" s="57">
        <v>44945</v>
      </c>
      <c r="C2624" s="54">
        <v>0.17361111111111113</v>
      </c>
      <c r="D2624" s="53">
        <v>3.6</v>
      </c>
      <c r="E2624" s="53">
        <v>12.7</v>
      </c>
      <c r="F2624" s="53">
        <v>0</v>
      </c>
      <c r="G2624" s="53">
        <v>4.2</v>
      </c>
      <c r="H2624" s="53">
        <v>0</v>
      </c>
      <c r="I2624" s="53">
        <v>0.4</v>
      </c>
      <c r="J2624" s="53" t="s">
        <v>150</v>
      </c>
      <c r="K2624" s="53">
        <v>0.4</v>
      </c>
      <c r="L2624" s="53" t="s">
        <v>150</v>
      </c>
      <c r="M2624" s="54">
        <v>0.17361111111111113</v>
      </c>
      <c r="N2624" s="53">
        <v>1</v>
      </c>
      <c r="O2624" s="53" t="s">
        <v>151</v>
      </c>
      <c r="P2624" s="54">
        <v>0.17168981481481482</v>
      </c>
      <c r="Q2624" s="53">
        <v>0.5</v>
      </c>
      <c r="R2624" s="53" t="s">
        <v>150</v>
      </c>
      <c r="S2624" s="53">
        <v>0.3</v>
      </c>
      <c r="T2624" s="53">
        <v>80.8</v>
      </c>
      <c r="U2624" s="53">
        <v>0</v>
      </c>
      <c r="V2624" s="53">
        <v>103</v>
      </c>
      <c r="W2624" s="53">
        <v>0</v>
      </c>
      <c r="X2624" s="53">
        <v>0.59799999999999998</v>
      </c>
      <c r="Y2624" s="53">
        <v>17.940000000000001</v>
      </c>
      <c r="Z2624" s="11">
        <f t="shared" si="6936"/>
        <v>0</v>
      </c>
      <c r="AA2624" s="11">
        <f t="shared" si="6937"/>
        <v>0</v>
      </c>
      <c r="AB2624" s="53">
        <f t="shared" si="6938"/>
        <v>0.24433878291733674</v>
      </c>
      <c r="AC2624" s="63" t="s">
        <v>204</v>
      </c>
    </row>
    <row r="2625" spans="1:46">
      <c r="A2625" s="11">
        <v>2625</v>
      </c>
      <c r="B2625" s="57">
        <v>44945</v>
      </c>
      <c r="C2625" s="54">
        <v>0.18055555555555555</v>
      </c>
      <c r="D2625" s="53">
        <v>3.5</v>
      </c>
      <c r="E2625" s="53">
        <v>12.7</v>
      </c>
      <c r="F2625" s="53">
        <v>0</v>
      </c>
      <c r="G2625" s="53">
        <v>3.3</v>
      </c>
      <c r="H2625" s="53">
        <v>-1E-3</v>
      </c>
      <c r="I2625" s="53">
        <v>0.4</v>
      </c>
      <c r="J2625" s="53" t="s">
        <v>150</v>
      </c>
      <c r="K2625" s="53">
        <v>0.5</v>
      </c>
      <c r="L2625" s="53" t="s">
        <v>150</v>
      </c>
      <c r="M2625" s="54">
        <v>0.17738425925925927</v>
      </c>
      <c r="N2625" s="53">
        <v>0.9</v>
      </c>
      <c r="O2625" s="53" t="s">
        <v>152</v>
      </c>
      <c r="P2625" s="54">
        <v>0.17660879629629631</v>
      </c>
      <c r="Q2625" s="53">
        <v>0</v>
      </c>
      <c r="R2625" s="53" t="s">
        <v>154</v>
      </c>
      <c r="S2625" s="53">
        <v>0.3</v>
      </c>
      <c r="T2625" s="53">
        <v>87.7</v>
      </c>
      <c r="U2625" s="53">
        <v>0</v>
      </c>
      <c r="V2625" s="53">
        <v>74</v>
      </c>
      <c r="W2625" s="53">
        <v>0</v>
      </c>
      <c r="X2625" s="53">
        <v>0.59799999999999998</v>
      </c>
      <c r="Y2625" s="53">
        <v>17.96</v>
      </c>
      <c r="Z2625" s="11">
        <f t="shared" si="6936"/>
        <v>-0.60000000000000009</v>
      </c>
      <c r="AA2625" s="11">
        <f t="shared" si="6937"/>
        <v>0</v>
      </c>
      <c r="AB2625" s="53">
        <f t="shared" si="6938"/>
        <v>0.24433878291733674</v>
      </c>
      <c r="AC2625" s="63" t="s">
        <v>204</v>
      </c>
    </row>
    <row r="2626" spans="1:46">
      <c r="A2626" s="11">
        <v>2626</v>
      </c>
      <c r="B2626" s="57">
        <v>44945</v>
      </c>
      <c r="C2626" s="54">
        <v>0.1875</v>
      </c>
      <c r="D2626" s="53">
        <v>3.5</v>
      </c>
      <c r="E2626" s="53">
        <v>12.7</v>
      </c>
      <c r="F2626" s="53">
        <v>0</v>
      </c>
      <c r="G2626" s="53">
        <v>4.3</v>
      </c>
      <c r="H2626" s="53">
        <v>0</v>
      </c>
      <c r="I2626" s="53">
        <v>0.4</v>
      </c>
      <c r="J2626" s="53" t="s">
        <v>159</v>
      </c>
      <c r="K2626" s="53">
        <v>0.4</v>
      </c>
      <c r="L2626" s="53" t="s">
        <v>159</v>
      </c>
      <c r="M2626" s="54">
        <v>0.1875</v>
      </c>
      <c r="N2626" s="53">
        <v>1</v>
      </c>
      <c r="O2626" s="53" t="s">
        <v>150</v>
      </c>
      <c r="P2626" s="54">
        <v>0.18666666666666668</v>
      </c>
      <c r="Q2626" s="53">
        <v>0.6</v>
      </c>
      <c r="R2626" s="53" t="s">
        <v>150</v>
      </c>
      <c r="S2626" s="53">
        <v>0.3</v>
      </c>
      <c r="T2626" s="53">
        <v>83</v>
      </c>
      <c r="U2626" s="53">
        <v>0</v>
      </c>
      <c r="V2626" s="53">
        <v>93</v>
      </c>
      <c r="W2626" s="53">
        <v>0</v>
      </c>
      <c r="X2626" s="53">
        <v>0.59699999999999998</v>
      </c>
      <c r="Y2626" s="53">
        <v>17.98</v>
      </c>
      <c r="Z2626" s="11">
        <f t="shared" si="6936"/>
        <v>0</v>
      </c>
      <c r="AA2626" s="11">
        <f t="shared" si="6937"/>
        <v>0</v>
      </c>
      <c r="AB2626" s="53">
        <f t="shared" si="6938"/>
        <v>0.24377434307737983</v>
      </c>
      <c r="AC2626" s="63" t="s">
        <v>204</v>
      </c>
    </row>
    <row r="2627" spans="1:46">
      <c r="A2627" s="11">
        <v>2627</v>
      </c>
      <c r="B2627" s="57">
        <v>44945</v>
      </c>
      <c r="C2627" s="54">
        <v>0.19444444444444445</v>
      </c>
      <c r="D2627" s="53">
        <v>3.4</v>
      </c>
      <c r="E2627" s="53">
        <v>12.7</v>
      </c>
      <c r="F2627" s="53">
        <v>0</v>
      </c>
      <c r="G2627" s="53">
        <v>4.3</v>
      </c>
      <c r="H2627" s="53">
        <v>0</v>
      </c>
      <c r="I2627" s="53">
        <v>0.1</v>
      </c>
      <c r="J2627" s="53" t="s">
        <v>151</v>
      </c>
      <c r="K2627" s="53">
        <v>0.4</v>
      </c>
      <c r="L2627" s="53" t="s">
        <v>150</v>
      </c>
      <c r="M2627" s="54">
        <v>0.19013888888888889</v>
      </c>
      <c r="N2627" s="53">
        <v>0.8</v>
      </c>
      <c r="O2627" s="53" t="s">
        <v>150</v>
      </c>
      <c r="P2627" s="54">
        <v>0.18788194444444442</v>
      </c>
      <c r="Q2627" s="53">
        <v>0.2</v>
      </c>
      <c r="R2627" s="53" t="s">
        <v>151</v>
      </c>
      <c r="S2627" s="53">
        <v>0.2</v>
      </c>
      <c r="T2627" s="53">
        <v>83.9</v>
      </c>
      <c r="U2627" s="53">
        <v>1</v>
      </c>
      <c r="V2627" s="53">
        <v>66</v>
      </c>
      <c r="W2627" s="53">
        <v>0</v>
      </c>
      <c r="X2627" s="53">
        <v>0.59699999999999998</v>
      </c>
      <c r="Y2627" s="53">
        <v>17.97</v>
      </c>
      <c r="Z2627" s="11">
        <f t="shared" si="6936"/>
        <v>0</v>
      </c>
      <c r="AA2627" s="11">
        <f t="shared" si="6937"/>
        <v>0</v>
      </c>
      <c r="AB2627" s="53">
        <f t="shared" si="6938"/>
        <v>0.24377434307737983</v>
      </c>
      <c r="AC2627" s="63" t="s">
        <v>204</v>
      </c>
    </row>
    <row r="2628" spans="1:46">
      <c r="A2628" s="11">
        <v>2628</v>
      </c>
      <c r="B2628" s="57">
        <v>44945</v>
      </c>
      <c r="C2628" s="54">
        <v>0.20138888888888887</v>
      </c>
      <c r="D2628" s="53">
        <v>3.4</v>
      </c>
      <c r="E2628" s="53">
        <v>12.7</v>
      </c>
      <c r="F2628" s="53">
        <v>0</v>
      </c>
      <c r="G2628" s="53">
        <v>3.3</v>
      </c>
      <c r="H2628" s="53">
        <v>0</v>
      </c>
      <c r="I2628" s="53">
        <v>0.3</v>
      </c>
      <c r="J2628" s="53" t="s">
        <v>159</v>
      </c>
      <c r="K2628" s="53">
        <v>0.3</v>
      </c>
      <c r="L2628" s="53" t="s">
        <v>159</v>
      </c>
      <c r="M2628" s="54">
        <v>0.20041666666666669</v>
      </c>
      <c r="N2628" s="53">
        <v>1.1000000000000001</v>
      </c>
      <c r="O2628" s="53" t="s">
        <v>151</v>
      </c>
      <c r="P2628" s="54">
        <v>0.1980787037037037</v>
      </c>
      <c r="Q2628" s="53">
        <v>0</v>
      </c>
      <c r="R2628" s="53" t="s">
        <v>156</v>
      </c>
      <c r="S2628" s="53">
        <v>0.3</v>
      </c>
      <c r="T2628" s="53">
        <v>89.8</v>
      </c>
      <c r="U2628" s="53">
        <v>0</v>
      </c>
      <c r="V2628" s="53">
        <v>81</v>
      </c>
      <c r="W2628" s="53">
        <v>0</v>
      </c>
      <c r="X2628" s="53">
        <v>0.59699999999999998</v>
      </c>
      <c r="Y2628" s="53">
        <v>17.989999999999998</v>
      </c>
      <c r="Z2628" s="11">
        <f t="shared" si="6936"/>
        <v>0</v>
      </c>
      <c r="AA2628" s="11">
        <f t="shared" si="6937"/>
        <v>0</v>
      </c>
      <c r="AB2628" s="53">
        <f t="shared" si="6938"/>
        <v>0.24377434307737983</v>
      </c>
      <c r="AC2628" s="63" t="s">
        <v>204</v>
      </c>
    </row>
    <row r="2629" spans="1:46">
      <c r="A2629" s="11">
        <v>2629</v>
      </c>
      <c r="B2629" s="57">
        <v>44945</v>
      </c>
      <c r="C2629" s="54">
        <v>0.20833333333333334</v>
      </c>
      <c r="D2629" s="53">
        <v>3.5</v>
      </c>
      <c r="E2629" s="53">
        <v>12.7</v>
      </c>
      <c r="F2629" s="53">
        <v>0</v>
      </c>
      <c r="G2629" s="53">
        <v>3.8</v>
      </c>
      <c r="H2629" s="53">
        <v>0</v>
      </c>
      <c r="I2629" s="53">
        <v>0.2</v>
      </c>
      <c r="J2629" s="53" t="s">
        <v>153</v>
      </c>
      <c r="K2629" s="53">
        <v>0.3</v>
      </c>
      <c r="L2629" s="53" t="s">
        <v>159</v>
      </c>
      <c r="M2629" s="54">
        <v>0.20140046296296296</v>
      </c>
      <c r="N2629" s="53">
        <v>1.1000000000000001</v>
      </c>
      <c r="O2629" s="53" t="s">
        <v>159</v>
      </c>
      <c r="P2629" s="54">
        <v>0.20782407407407408</v>
      </c>
      <c r="Q2629" s="53">
        <v>0.8</v>
      </c>
      <c r="R2629" s="53" t="s">
        <v>159</v>
      </c>
      <c r="S2629" s="53">
        <v>0.3</v>
      </c>
      <c r="T2629" s="53">
        <v>89.1</v>
      </c>
      <c r="U2629" s="53">
        <v>0</v>
      </c>
      <c r="V2629" s="53">
        <v>61</v>
      </c>
      <c r="W2629" s="53">
        <v>0</v>
      </c>
      <c r="X2629" s="53">
        <v>0.59699999999999998</v>
      </c>
      <c r="Y2629" s="53">
        <v>17.989999999999998</v>
      </c>
      <c r="Z2629" s="11">
        <f t="shared" si="6936"/>
        <v>0</v>
      </c>
      <c r="AA2629" s="11">
        <f t="shared" si="6937"/>
        <v>0</v>
      </c>
      <c r="AB2629" s="53">
        <f t="shared" si="6938"/>
        <v>0.24377434307737983</v>
      </c>
      <c r="AC2629" s="63" t="s">
        <v>204</v>
      </c>
      <c r="AE2629" s="11">
        <f t="shared" ref="AE2629" si="7099">SUM(F2629:F2634)</f>
        <v>0</v>
      </c>
      <c r="AF2629" s="11">
        <f t="shared" ref="AF2629" si="7100">AVERAGE(AB2629:AB2634)</f>
        <v>0.24358645232822218</v>
      </c>
      <c r="AG2629" s="11">
        <f t="shared" ref="AG2629" si="7101">AVERAGE(G2629:G2634)</f>
        <v>4.3833333333333329</v>
      </c>
      <c r="AH2629" s="11" t="e">
        <f t="shared" ref="AH2629" si="7102">AVERAGE(AC2629:AC2634)</f>
        <v>#DIV/0!</v>
      </c>
      <c r="AI2629" s="11">
        <f t="shared" ref="AI2629" si="7103">AVERAGE(T2629:T2634)</f>
        <v>87.833333333333329</v>
      </c>
      <c r="AJ2629" s="11">
        <f t="shared" ref="AJ2629" si="7104">SUMIF(H2629:H2634,"&gt;0",H2629:H2634)</f>
        <v>1E-3</v>
      </c>
      <c r="AK2629" s="17">
        <f t="shared" ref="AK2629" si="7105">SUM(AA2629:AA2634)/60</f>
        <v>0</v>
      </c>
      <c r="AL2629" s="17">
        <f t="shared" ref="AL2629" si="7106">SUM(V2629:V2634)</f>
        <v>476</v>
      </c>
      <c r="AM2629" s="17">
        <f t="shared" ref="AM2629" si="7107">AVERAGE(W2629:W2634)</f>
        <v>0</v>
      </c>
      <c r="AN2629" s="11">
        <f t="shared" ref="AN2629" si="7108">AVERAGE(I2629:I2634)</f>
        <v>0.33333333333333343</v>
      </c>
      <c r="AO2629" s="11">
        <f t="shared" ref="AO2629" si="7109">MAX(K2629:K2634)</f>
        <v>0.7</v>
      </c>
      <c r="AP2629" s="13" t="str">
        <f t="shared" ref="AP2629" ca="1" si="7110">INDIRECT(ADDRESS(MATCH(AO2629,K2629:K2634,0)+A2629-1,12))</f>
        <v>SE</v>
      </c>
      <c r="AQ2629" s="13">
        <f t="shared" ref="AQ2629" ca="1" si="7111">INDIRECT(ADDRESS(MATCH(AO2629,K2629:K2634,0)+A2629-1,13))</f>
        <v>0.21405092592592592</v>
      </c>
      <c r="AR2629" s="11">
        <f t="shared" ref="AR2629" si="7112">MAX(N2629:N2634)</f>
        <v>1.5</v>
      </c>
      <c r="AS2629" s="13" t="str">
        <f t="shared" ref="AS2629" ca="1" si="7113">INDIRECT(ADDRESS(MATCH(AR2629,N2629:N2634,0)+A2629-1,15))</f>
        <v>SSE</v>
      </c>
      <c r="AT2629" s="13">
        <f t="shared" ref="AT2629" ca="1" si="7114">INDIRECT(ADDRESS(MATCH(AR2629,N2629:N2634,0)+A2629-1,16))</f>
        <v>0.2104513888888889</v>
      </c>
    </row>
    <row r="2630" spans="1:46">
      <c r="A2630" s="11">
        <v>2630</v>
      </c>
      <c r="B2630" s="57">
        <v>44945</v>
      </c>
      <c r="C2630" s="54">
        <v>0.21527777777777779</v>
      </c>
      <c r="D2630" s="53">
        <v>3.5</v>
      </c>
      <c r="E2630" s="53">
        <v>12.7</v>
      </c>
      <c r="F2630" s="53">
        <v>0</v>
      </c>
      <c r="G2630" s="53">
        <v>5.3</v>
      </c>
      <c r="H2630" s="53">
        <v>1E-3</v>
      </c>
      <c r="I2630" s="53">
        <v>0.6</v>
      </c>
      <c r="J2630" s="53" t="s">
        <v>151</v>
      </c>
      <c r="K2630" s="53">
        <v>0.7</v>
      </c>
      <c r="L2630" s="53" t="s">
        <v>151</v>
      </c>
      <c r="M2630" s="54">
        <v>0.21405092592592592</v>
      </c>
      <c r="N2630" s="53">
        <v>1.5</v>
      </c>
      <c r="O2630" s="53" t="s">
        <v>159</v>
      </c>
      <c r="P2630" s="54">
        <v>0.2104513888888889</v>
      </c>
      <c r="Q2630" s="53">
        <v>0.3</v>
      </c>
      <c r="R2630" s="53" t="s">
        <v>152</v>
      </c>
      <c r="S2630" s="53">
        <v>0.3</v>
      </c>
      <c r="T2630" s="53">
        <v>79.599999999999994</v>
      </c>
      <c r="U2630" s="53">
        <v>0</v>
      </c>
      <c r="V2630" s="53">
        <v>103</v>
      </c>
      <c r="W2630" s="53">
        <v>0</v>
      </c>
      <c r="X2630" s="53">
        <v>0.59699999999999998</v>
      </c>
      <c r="Y2630" s="53">
        <v>17.98</v>
      </c>
      <c r="Z2630" s="11">
        <f t="shared" si="6936"/>
        <v>0.60000000000000009</v>
      </c>
      <c r="AA2630" s="11">
        <f t="shared" si="6937"/>
        <v>0</v>
      </c>
      <c r="AB2630" s="53">
        <f t="shared" si="6938"/>
        <v>0.24377434307737983</v>
      </c>
      <c r="AC2630" s="63" t="s">
        <v>204</v>
      </c>
    </row>
    <row r="2631" spans="1:46">
      <c r="A2631" s="11">
        <v>2631</v>
      </c>
      <c r="B2631" s="57">
        <v>44945</v>
      </c>
      <c r="C2631" s="54">
        <v>0.22222222222222221</v>
      </c>
      <c r="D2631" s="53">
        <v>3.7</v>
      </c>
      <c r="E2631" s="53">
        <v>12.7</v>
      </c>
      <c r="F2631" s="53">
        <v>0</v>
      </c>
      <c r="G2631" s="53">
        <v>4.0999999999999996</v>
      </c>
      <c r="H2631" s="53">
        <v>0</v>
      </c>
      <c r="I2631" s="53">
        <v>0.3</v>
      </c>
      <c r="J2631" s="53" t="s">
        <v>148</v>
      </c>
      <c r="K2631" s="53">
        <v>0.6</v>
      </c>
      <c r="L2631" s="53" t="s">
        <v>151</v>
      </c>
      <c r="M2631" s="54">
        <v>0.21528935185185186</v>
      </c>
      <c r="N2631" s="53">
        <v>1.1000000000000001</v>
      </c>
      <c r="O2631" s="53" t="s">
        <v>150</v>
      </c>
      <c r="P2631" s="54">
        <v>0.21659722222222222</v>
      </c>
      <c r="Q2631" s="53">
        <v>0</v>
      </c>
      <c r="R2631" s="53" t="s">
        <v>149</v>
      </c>
      <c r="S2631" s="53">
        <v>0.3</v>
      </c>
      <c r="T2631" s="53">
        <v>88.1</v>
      </c>
      <c r="U2631" s="53">
        <v>0</v>
      </c>
      <c r="V2631" s="53">
        <v>84</v>
      </c>
      <c r="W2631" s="53">
        <v>0</v>
      </c>
      <c r="X2631" s="53">
        <v>0.59699999999999998</v>
      </c>
      <c r="Y2631" s="53">
        <v>18</v>
      </c>
      <c r="Z2631" s="11">
        <f t="shared" si="6936"/>
        <v>0</v>
      </c>
      <c r="AA2631" s="11">
        <f t="shared" si="6937"/>
        <v>0</v>
      </c>
      <c r="AB2631" s="53">
        <f t="shared" si="6938"/>
        <v>0.24377434307737983</v>
      </c>
      <c r="AC2631" s="63" t="s">
        <v>204</v>
      </c>
    </row>
    <row r="2632" spans="1:46">
      <c r="A2632" s="11">
        <v>2632</v>
      </c>
      <c r="B2632" s="57">
        <v>44945</v>
      </c>
      <c r="C2632" s="54">
        <v>0.22916666666666666</v>
      </c>
      <c r="D2632" s="53">
        <v>3.8</v>
      </c>
      <c r="E2632" s="53">
        <v>12.7</v>
      </c>
      <c r="F2632" s="53">
        <v>0</v>
      </c>
      <c r="G2632" s="53">
        <v>4.0999999999999996</v>
      </c>
      <c r="H2632" s="53">
        <v>-1E-3</v>
      </c>
      <c r="I2632" s="53">
        <v>0.1</v>
      </c>
      <c r="J2632" s="53" t="s">
        <v>147</v>
      </c>
      <c r="K2632" s="53">
        <v>0.3</v>
      </c>
      <c r="L2632" s="53" t="s">
        <v>148</v>
      </c>
      <c r="M2632" s="54">
        <v>0.22223379629629628</v>
      </c>
      <c r="N2632" s="53">
        <v>0.8</v>
      </c>
      <c r="O2632" s="53" t="s">
        <v>148</v>
      </c>
      <c r="P2632" s="54">
        <v>0.22582175925925926</v>
      </c>
      <c r="Q2632" s="53">
        <v>0</v>
      </c>
      <c r="R2632" s="53" t="s">
        <v>147</v>
      </c>
      <c r="S2632" s="53">
        <v>0.2</v>
      </c>
      <c r="T2632" s="53">
        <v>90.6</v>
      </c>
      <c r="U2632" s="53">
        <v>0</v>
      </c>
      <c r="V2632" s="53">
        <v>68</v>
      </c>
      <c r="W2632" s="53">
        <v>0</v>
      </c>
      <c r="X2632" s="53">
        <v>0.59699999999999998</v>
      </c>
      <c r="Y2632" s="53">
        <v>17.98</v>
      </c>
      <c r="Z2632" s="11">
        <f t="shared" ref="Z2632:Z2679" si="7115">H2632*3.6/(60)*10*10^3</f>
        <v>-0.60000000000000009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0.24377434307737983</v>
      </c>
      <c r="AC2632" s="63" t="s">
        <v>204</v>
      </c>
    </row>
    <row r="2633" spans="1:46">
      <c r="A2633" s="11">
        <v>2633</v>
      </c>
      <c r="B2633" s="57">
        <v>44945</v>
      </c>
      <c r="C2633" s="54">
        <v>0.23611111111111113</v>
      </c>
      <c r="D2633" s="53">
        <v>3.9</v>
      </c>
      <c r="E2633" s="53">
        <v>12.7</v>
      </c>
      <c r="F2633" s="53">
        <v>0</v>
      </c>
      <c r="G2633" s="53">
        <v>4.7</v>
      </c>
      <c r="H2633" s="53">
        <v>0</v>
      </c>
      <c r="I2633" s="53">
        <v>0.6</v>
      </c>
      <c r="J2633" s="53" t="s">
        <v>150</v>
      </c>
      <c r="K2633" s="53">
        <v>0.6</v>
      </c>
      <c r="L2633" s="53" t="s">
        <v>150</v>
      </c>
      <c r="M2633" s="54">
        <v>0.23577546296296295</v>
      </c>
      <c r="N2633" s="53">
        <v>1.3</v>
      </c>
      <c r="O2633" s="53" t="s">
        <v>152</v>
      </c>
      <c r="P2633" s="54">
        <v>0.23190972222222225</v>
      </c>
      <c r="Q2633" s="53">
        <v>0</v>
      </c>
      <c r="R2633" s="53" t="s">
        <v>153</v>
      </c>
      <c r="S2633" s="53">
        <v>0.3</v>
      </c>
      <c r="T2633" s="53">
        <v>87.8</v>
      </c>
      <c r="U2633" s="53">
        <v>0</v>
      </c>
      <c r="V2633" s="53">
        <v>79</v>
      </c>
      <c r="W2633" s="53">
        <v>0</v>
      </c>
      <c r="X2633" s="53">
        <v>0.59599999999999997</v>
      </c>
      <c r="Y2633" s="53">
        <v>18.010000000000002</v>
      </c>
      <c r="Z2633" s="11">
        <f t="shared" si="7115"/>
        <v>0</v>
      </c>
      <c r="AA2633" s="11">
        <f t="shared" si="7116"/>
        <v>0</v>
      </c>
      <c r="AB2633" s="53">
        <f t="shared" si="7117"/>
        <v>0.24321067082990688</v>
      </c>
      <c r="AC2633" s="63" t="s">
        <v>204</v>
      </c>
    </row>
    <row r="2634" spans="1:46">
      <c r="A2634" s="11">
        <v>2634</v>
      </c>
      <c r="B2634" s="57">
        <v>44945</v>
      </c>
      <c r="C2634" s="54">
        <v>0.24305555555555555</v>
      </c>
      <c r="D2634" s="53">
        <v>4</v>
      </c>
      <c r="E2634" s="53">
        <v>12.7</v>
      </c>
      <c r="F2634" s="53">
        <v>0</v>
      </c>
      <c r="G2634" s="53">
        <v>4.3</v>
      </c>
      <c r="H2634" s="53">
        <v>-1E-3</v>
      </c>
      <c r="I2634" s="53">
        <v>0.2</v>
      </c>
      <c r="J2634" s="53" t="s">
        <v>162</v>
      </c>
      <c r="K2634" s="53">
        <v>0.6</v>
      </c>
      <c r="L2634" s="53" t="s">
        <v>150</v>
      </c>
      <c r="M2634" s="54">
        <v>0.2361226851851852</v>
      </c>
      <c r="N2634" s="53">
        <v>0.7</v>
      </c>
      <c r="O2634" s="53" t="s">
        <v>155</v>
      </c>
      <c r="P2634" s="54">
        <v>0.23738425925925924</v>
      </c>
      <c r="Q2634" s="53">
        <v>0</v>
      </c>
      <c r="R2634" s="53" t="s">
        <v>152</v>
      </c>
      <c r="S2634" s="53">
        <v>0.3</v>
      </c>
      <c r="T2634" s="53">
        <v>91.8</v>
      </c>
      <c r="U2634" s="53">
        <v>0</v>
      </c>
      <c r="V2634" s="53">
        <v>81</v>
      </c>
      <c r="W2634" s="53">
        <v>0</v>
      </c>
      <c r="X2634" s="53">
        <v>0.59599999999999997</v>
      </c>
      <c r="Y2634" s="53">
        <v>18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0.24321067082990688</v>
      </c>
      <c r="AC2634" s="63" t="s">
        <v>204</v>
      </c>
    </row>
    <row r="2635" spans="1:46">
      <c r="A2635" s="11">
        <v>2635</v>
      </c>
      <c r="B2635" s="57">
        <v>44945</v>
      </c>
      <c r="C2635" s="54">
        <v>0.25</v>
      </c>
      <c r="D2635" s="53">
        <v>4</v>
      </c>
      <c r="E2635" s="53">
        <v>12.7</v>
      </c>
      <c r="F2635" s="53">
        <v>0</v>
      </c>
      <c r="G2635" s="53">
        <v>4.0999999999999996</v>
      </c>
      <c r="H2635" s="53">
        <v>-1E-3</v>
      </c>
      <c r="I2635" s="53">
        <v>0.2</v>
      </c>
      <c r="J2635" s="53" t="s">
        <v>152</v>
      </c>
      <c r="K2635" s="53">
        <v>0.2</v>
      </c>
      <c r="L2635" s="53" t="s">
        <v>152</v>
      </c>
      <c r="M2635" s="54">
        <v>0.24769675925925927</v>
      </c>
      <c r="N2635" s="53">
        <v>0.7</v>
      </c>
      <c r="O2635" s="53" t="s">
        <v>152</v>
      </c>
      <c r="P2635" s="54">
        <v>0.24547453703703703</v>
      </c>
      <c r="Q2635" s="53">
        <v>0.2</v>
      </c>
      <c r="R2635" s="53" t="s">
        <v>152</v>
      </c>
      <c r="S2635" s="53">
        <v>0.2</v>
      </c>
      <c r="T2635" s="53">
        <v>92.3</v>
      </c>
      <c r="U2635" s="53">
        <v>0</v>
      </c>
      <c r="V2635" s="53">
        <v>71</v>
      </c>
      <c r="W2635" s="53">
        <v>0</v>
      </c>
      <c r="X2635" s="53">
        <v>0.59599999999999997</v>
      </c>
      <c r="Y2635" s="53">
        <v>17.98</v>
      </c>
      <c r="Z2635" s="11">
        <f t="shared" si="7115"/>
        <v>-0.60000000000000009</v>
      </c>
      <c r="AA2635" s="11">
        <f t="shared" si="7116"/>
        <v>0</v>
      </c>
      <c r="AB2635" s="53">
        <f t="shared" si="7117"/>
        <v>0.24321067082990688</v>
      </c>
      <c r="AC2635" s="63" t="s">
        <v>204</v>
      </c>
      <c r="AE2635" s="11">
        <f t="shared" ref="AE2635" si="7118">SUM(F2635:F2640)</f>
        <v>0</v>
      </c>
      <c r="AF2635" s="11">
        <f t="shared" ref="AF2635" si="7119">AVERAGE(AB2635:AB2640)</f>
        <v>0.24321067082990688</v>
      </c>
      <c r="AG2635" s="11">
        <f t="shared" ref="AG2635" si="7120">AVERAGE(G2635:G2640)</f>
        <v>4.05</v>
      </c>
      <c r="AH2635" s="11" t="e">
        <f t="shared" ref="AH2635" si="7121">AVERAGE(AC2635:AC2640)</f>
        <v>#DIV/0!</v>
      </c>
      <c r="AI2635" s="11">
        <f t="shared" ref="AI2635" si="7122">AVERAGE(T2635:T2640)</f>
        <v>92.600000000000009</v>
      </c>
      <c r="AJ2635" s="11">
        <f t="shared" ref="AJ2635" si="7123">SUMIF(H2635:H2640,"&gt;0",H2635:H2640)</f>
        <v>1E-3</v>
      </c>
      <c r="AK2635" s="17">
        <f t="shared" ref="AK2635" si="7124">SUM(AA2635:AA2640)/60</f>
        <v>0</v>
      </c>
      <c r="AL2635" s="17">
        <f t="shared" ref="AL2635" si="7125">SUM(V2635:V2640)</f>
        <v>818</v>
      </c>
      <c r="AM2635" s="17">
        <f t="shared" ref="AM2635" si="7126">AVERAGE(W2635:W2640)</f>
        <v>0.16666666666666666</v>
      </c>
      <c r="AN2635" s="11">
        <f t="shared" ref="AN2635" si="7127">AVERAGE(I2635:I2640)</f>
        <v>0.11666666666666665</v>
      </c>
      <c r="AO2635" s="11">
        <f t="shared" ref="AO2635" si="7128">MAX(K2635:K2640)</f>
        <v>0.3</v>
      </c>
      <c r="AP2635" s="13" t="str">
        <f t="shared" ref="AP2635" ca="1" si="7129">INDIRECT(ADDRESS(MATCH(AO2635,K2635:K2640,0)+A2635-1,12))</f>
        <v>SSW</v>
      </c>
      <c r="AQ2635" s="13">
        <f t="shared" ref="AQ2635" ca="1" si="7130">INDIRECT(ADDRESS(MATCH(AO2635,K2635:K2640,0)+A2635-1,13))</f>
        <v>0.27083333333333331</v>
      </c>
      <c r="AR2635" s="11">
        <f t="shared" ref="AR2635" si="7131">MAX(N2635:N2640)</f>
        <v>1</v>
      </c>
      <c r="AS2635" s="13" t="str">
        <f t="shared" ref="AS2635" ca="1" si="7132">INDIRECT(ADDRESS(MATCH(AR2635,N2635:N2640,0)+A2635-1,15))</f>
        <v>SW</v>
      </c>
      <c r="AT2635" s="13">
        <f t="shared" ref="AT2635" ca="1" si="7133">INDIRECT(ADDRESS(MATCH(AR2635,N2635:N2640,0)+A2635-1,16))</f>
        <v>0.2666087962962963</v>
      </c>
    </row>
    <row r="2636" spans="1:46">
      <c r="A2636" s="11">
        <v>2636</v>
      </c>
      <c r="B2636" s="57">
        <v>44945</v>
      </c>
      <c r="C2636" s="54">
        <v>0.25694444444444448</v>
      </c>
      <c r="D2636" s="53">
        <v>4</v>
      </c>
      <c r="E2636" s="53">
        <v>12.6</v>
      </c>
      <c r="F2636" s="53">
        <v>0</v>
      </c>
      <c r="G2636" s="53">
        <v>4.3</v>
      </c>
      <c r="H2636" s="53">
        <v>-1E-3</v>
      </c>
      <c r="I2636" s="53">
        <v>0</v>
      </c>
      <c r="J2636" s="53" t="s">
        <v>152</v>
      </c>
      <c r="K2636" s="53">
        <v>0.2</v>
      </c>
      <c r="L2636" s="53" t="s">
        <v>152</v>
      </c>
      <c r="M2636" s="54">
        <v>0.25079861111111112</v>
      </c>
      <c r="N2636" s="53">
        <v>0.2</v>
      </c>
      <c r="O2636" s="53" t="s">
        <v>152</v>
      </c>
      <c r="P2636" s="54">
        <v>0.25001157407407409</v>
      </c>
      <c r="Q2636" s="53">
        <v>0</v>
      </c>
      <c r="R2636" s="53" t="s">
        <v>152</v>
      </c>
      <c r="S2636" s="53">
        <v>0</v>
      </c>
      <c r="T2636" s="53">
        <v>93.7</v>
      </c>
      <c r="U2636" s="53">
        <v>0</v>
      </c>
      <c r="V2636" s="53">
        <v>74</v>
      </c>
      <c r="W2636" s="53">
        <v>0</v>
      </c>
      <c r="X2636" s="53">
        <v>0.59599999999999997</v>
      </c>
      <c r="Y2636" s="53">
        <v>18.03</v>
      </c>
      <c r="Z2636" s="11">
        <f t="shared" si="7115"/>
        <v>-0.60000000000000009</v>
      </c>
      <c r="AA2636" s="11">
        <f t="shared" si="7116"/>
        <v>0</v>
      </c>
      <c r="AB2636" s="53">
        <f t="shared" si="7117"/>
        <v>0.24321067082990688</v>
      </c>
      <c r="AC2636" s="63" t="s">
        <v>204</v>
      </c>
    </row>
    <row r="2637" spans="1:46">
      <c r="A2637" s="11">
        <v>2637</v>
      </c>
      <c r="B2637" s="57">
        <v>44945</v>
      </c>
      <c r="C2637" s="54">
        <v>0.2638888888888889</v>
      </c>
      <c r="D2637" s="53">
        <v>3.9</v>
      </c>
      <c r="E2637" s="53">
        <v>12.6</v>
      </c>
      <c r="F2637" s="53">
        <v>0</v>
      </c>
      <c r="G2637" s="53">
        <v>3.9</v>
      </c>
      <c r="H2637" s="53">
        <v>-1E-3</v>
      </c>
      <c r="I2637" s="53">
        <v>0</v>
      </c>
      <c r="J2637" s="53" t="s">
        <v>152</v>
      </c>
      <c r="K2637" s="53">
        <v>0</v>
      </c>
      <c r="L2637" s="53" t="s">
        <v>152</v>
      </c>
      <c r="M2637" s="54">
        <v>0.2638888888888889</v>
      </c>
      <c r="N2637" s="53">
        <v>0.4</v>
      </c>
      <c r="O2637" s="53" t="s">
        <v>147</v>
      </c>
      <c r="P2637" s="54">
        <v>0.25916666666666666</v>
      </c>
      <c r="Q2637" s="53">
        <v>0</v>
      </c>
      <c r="R2637" s="53" t="s">
        <v>150</v>
      </c>
      <c r="S2637" s="53">
        <v>0.1</v>
      </c>
      <c r="T2637" s="53">
        <v>91.6</v>
      </c>
      <c r="U2637" s="53">
        <v>0</v>
      </c>
      <c r="V2637" s="53">
        <v>73</v>
      </c>
      <c r="W2637" s="53">
        <v>0</v>
      </c>
      <c r="X2637" s="53">
        <v>0.59599999999999997</v>
      </c>
      <c r="Y2637" s="53">
        <v>18.03</v>
      </c>
      <c r="Z2637" s="11">
        <f t="shared" si="7115"/>
        <v>-0.60000000000000009</v>
      </c>
      <c r="AA2637" s="11">
        <f t="shared" si="7116"/>
        <v>0</v>
      </c>
      <c r="AB2637" s="53">
        <f t="shared" si="7117"/>
        <v>0.24321067082990688</v>
      </c>
      <c r="AC2637" s="63" t="s">
        <v>204</v>
      </c>
    </row>
    <row r="2638" spans="1:46">
      <c r="A2638" s="11">
        <v>2638</v>
      </c>
      <c r="B2638" s="57">
        <v>44945</v>
      </c>
      <c r="C2638" s="54">
        <v>0.27083333333333331</v>
      </c>
      <c r="D2638" s="53">
        <v>3.7</v>
      </c>
      <c r="E2638" s="53">
        <v>12.6</v>
      </c>
      <c r="F2638" s="53">
        <v>0</v>
      </c>
      <c r="G2638" s="53">
        <v>3.5</v>
      </c>
      <c r="H2638" s="53">
        <v>-1E-3</v>
      </c>
      <c r="I2638" s="53">
        <v>0.3</v>
      </c>
      <c r="J2638" s="53" t="s">
        <v>156</v>
      </c>
      <c r="K2638" s="53">
        <v>0.3</v>
      </c>
      <c r="L2638" s="53" t="s">
        <v>156</v>
      </c>
      <c r="M2638" s="54">
        <v>0.27083333333333331</v>
      </c>
      <c r="N2638" s="53">
        <v>1</v>
      </c>
      <c r="O2638" s="53" t="s">
        <v>160</v>
      </c>
      <c r="P2638" s="54">
        <v>0.2666087962962963</v>
      </c>
      <c r="Q2638" s="53">
        <v>0</v>
      </c>
      <c r="R2638" s="53" t="s">
        <v>160</v>
      </c>
      <c r="S2638" s="53">
        <v>0.3</v>
      </c>
      <c r="T2638" s="53">
        <v>95.1</v>
      </c>
      <c r="U2638" s="53">
        <v>0</v>
      </c>
      <c r="V2638" s="53">
        <v>75</v>
      </c>
      <c r="W2638" s="53">
        <v>0</v>
      </c>
      <c r="X2638" s="53">
        <v>0.59599999999999997</v>
      </c>
      <c r="Y2638" s="53">
        <v>18.05</v>
      </c>
      <c r="Z2638" s="11">
        <f t="shared" si="7115"/>
        <v>-0.60000000000000009</v>
      </c>
      <c r="AA2638" s="11">
        <f t="shared" si="7116"/>
        <v>0</v>
      </c>
      <c r="AB2638" s="53">
        <f t="shared" si="7117"/>
        <v>0.24321067082990688</v>
      </c>
      <c r="AC2638" s="63" t="s">
        <v>204</v>
      </c>
    </row>
    <row r="2639" spans="1:46">
      <c r="A2639" s="11">
        <v>2639</v>
      </c>
      <c r="B2639" s="57">
        <v>44945</v>
      </c>
      <c r="C2639" s="54">
        <v>0.27777777777777779</v>
      </c>
      <c r="D2639" s="53">
        <v>3.6</v>
      </c>
      <c r="E2639" s="53">
        <v>12.6</v>
      </c>
      <c r="F2639" s="53">
        <v>0</v>
      </c>
      <c r="G2639" s="53">
        <v>4.0999999999999996</v>
      </c>
      <c r="H2639" s="53">
        <v>0</v>
      </c>
      <c r="I2639" s="53">
        <v>0</v>
      </c>
      <c r="J2639" s="53" t="s">
        <v>160</v>
      </c>
      <c r="K2639" s="53">
        <v>0.3</v>
      </c>
      <c r="L2639" s="53" t="s">
        <v>160</v>
      </c>
      <c r="M2639" s="54">
        <v>0.2726851851851852</v>
      </c>
      <c r="N2639" s="53">
        <v>0</v>
      </c>
      <c r="O2639" s="53" t="s">
        <v>160</v>
      </c>
      <c r="P2639" s="54">
        <v>0.27084490740740741</v>
      </c>
      <c r="Q2639" s="53">
        <v>0</v>
      </c>
      <c r="R2639" s="53" t="s">
        <v>160</v>
      </c>
      <c r="S2639" s="53">
        <v>0</v>
      </c>
      <c r="T2639" s="53">
        <v>92.8</v>
      </c>
      <c r="U2639" s="53">
        <v>0</v>
      </c>
      <c r="V2639" s="53">
        <v>121</v>
      </c>
      <c r="W2639" s="53">
        <v>0</v>
      </c>
      <c r="X2639" s="53">
        <v>0.59599999999999997</v>
      </c>
      <c r="Y2639" s="53">
        <v>18.02</v>
      </c>
      <c r="Z2639" s="11">
        <f t="shared" si="7115"/>
        <v>0</v>
      </c>
      <c r="AA2639" s="11">
        <f t="shared" si="7116"/>
        <v>0</v>
      </c>
      <c r="AB2639" s="53">
        <f t="shared" si="7117"/>
        <v>0.24321067082990688</v>
      </c>
      <c r="AC2639" s="63" t="s">
        <v>204</v>
      </c>
    </row>
    <row r="2640" spans="1:46">
      <c r="A2640" s="11">
        <v>2640</v>
      </c>
      <c r="B2640" s="57">
        <v>44945</v>
      </c>
      <c r="C2640" s="54">
        <v>0.28472222222222221</v>
      </c>
      <c r="D2640" s="53">
        <v>3.5</v>
      </c>
      <c r="E2640" s="53">
        <v>12.6</v>
      </c>
      <c r="F2640" s="53">
        <v>0</v>
      </c>
      <c r="G2640" s="53">
        <v>4.4000000000000004</v>
      </c>
      <c r="H2640" s="53">
        <v>1E-3</v>
      </c>
      <c r="I2640" s="53">
        <v>0.2</v>
      </c>
      <c r="J2640" s="53" t="s">
        <v>156</v>
      </c>
      <c r="K2640" s="53">
        <v>0.2</v>
      </c>
      <c r="L2640" s="53" t="s">
        <v>156</v>
      </c>
      <c r="M2640" s="54">
        <v>0.28472222222222221</v>
      </c>
      <c r="N2640" s="53">
        <v>0.9</v>
      </c>
      <c r="O2640" s="53" t="s">
        <v>150</v>
      </c>
      <c r="P2640" s="54">
        <v>0.28413194444444445</v>
      </c>
      <c r="Q2640" s="53">
        <v>0.6</v>
      </c>
      <c r="R2640" s="53" t="s">
        <v>150</v>
      </c>
      <c r="S2640" s="53">
        <v>0.3</v>
      </c>
      <c r="T2640" s="53">
        <v>90.1</v>
      </c>
      <c r="U2640" s="53">
        <v>1</v>
      </c>
      <c r="V2640" s="53">
        <v>404</v>
      </c>
      <c r="W2640" s="53">
        <v>1</v>
      </c>
      <c r="X2640" s="53">
        <v>0.59599999999999997</v>
      </c>
      <c r="Y2640" s="53">
        <v>18.03</v>
      </c>
      <c r="Z2640" s="11">
        <f t="shared" si="7115"/>
        <v>0.60000000000000009</v>
      </c>
      <c r="AA2640" s="11">
        <f t="shared" si="7116"/>
        <v>0</v>
      </c>
      <c r="AB2640" s="53">
        <f t="shared" si="7117"/>
        <v>0.24321067082990688</v>
      </c>
      <c r="AC2640" s="63" t="s">
        <v>204</v>
      </c>
    </row>
    <row r="2641" spans="1:46">
      <c r="A2641" s="11">
        <v>2641</v>
      </c>
      <c r="B2641" s="57">
        <v>44945</v>
      </c>
      <c r="C2641" s="54">
        <v>0.29166666666666669</v>
      </c>
      <c r="D2641" s="53">
        <v>3.5</v>
      </c>
      <c r="E2641" s="53">
        <v>12.6</v>
      </c>
      <c r="F2641" s="53">
        <v>0</v>
      </c>
      <c r="G2641" s="53">
        <v>4.0999999999999996</v>
      </c>
      <c r="H2641" s="53">
        <v>1E-3</v>
      </c>
      <c r="I2641" s="53">
        <v>0.2</v>
      </c>
      <c r="J2641" s="53" t="s">
        <v>152</v>
      </c>
      <c r="K2641" s="53">
        <v>0.4</v>
      </c>
      <c r="L2641" s="53" t="s">
        <v>150</v>
      </c>
      <c r="M2641" s="54">
        <v>0.28907407407407409</v>
      </c>
      <c r="N2641" s="53">
        <v>0.8</v>
      </c>
      <c r="O2641" s="53" t="s">
        <v>152</v>
      </c>
      <c r="P2641" s="54">
        <v>0.2908101851851852</v>
      </c>
      <c r="Q2641" s="53">
        <v>0</v>
      </c>
      <c r="R2641" s="53" t="s">
        <v>152</v>
      </c>
      <c r="S2641" s="53">
        <v>0.3</v>
      </c>
      <c r="T2641" s="53">
        <v>91.5</v>
      </c>
      <c r="U2641" s="53">
        <v>4</v>
      </c>
      <c r="V2641" s="53">
        <v>1684</v>
      </c>
      <c r="W2641" s="53">
        <v>3</v>
      </c>
      <c r="X2641" s="53">
        <v>0.59599999999999997</v>
      </c>
      <c r="Y2641" s="53">
        <v>18.04</v>
      </c>
      <c r="Z2641" s="11">
        <f t="shared" si="7115"/>
        <v>0.60000000000000009</v>
      </c>
      <c r="AA2641" s="11">
        <f t="shared" si="7116"/>
        <v>0</v>
      </c>
      <c r="AB2641" s="53">
        <f t="shared" si="7117"/>
        <v>0.24321067082990688</v>
      </c>
      <c r="AC2641" s="63" t="s">
        <v>204</v>
      </c>
      <c r="AE2641" s="11">
        <f t="shared" ref="AE2641" si="7134">SUM(F2641:F2646)</f>
        <v>0</v>
      </c>
      <c r="AF2641" s="11">
        <f t="shared" ref="AF2641" si="7135">AVERAGE(AB2641:AB2646)</f>
        <v>0.24283540327840503</v>
      </c>
      <c r="AG2641" s="11">
        <f t="shared" ref="AG2641" si="7136">AVERAGE(G2641:G2646)</f>
        <v>4.2833333333333332</v>
      </c>
      <c r="AH2641" s="11" t="e">
        <f t="shared" ref="AH2641" si="7137">AVERAGE(AC2641:AC2646)</f>
        <v>#DIV/0!</v>
      </c>
      <c r="AI2641" s="11">
        <f t="shared" ref="AI2641" si="7138">AVERAGE(T2641:T2646)</f>
        <v>90.55</v>
      </c>
      <c r="AJ2641" s="11">
        <f t="shared" ref="AJ2641" si="7139">SUMIF(H2641:H2646,"&gt;0",H2641:H2646)</f>
        <v>6.0999999999999999E-2</v>
      </c>
      <c r="AK2641" s="17">
        <f t="shared" ref="AK2641" si="7140">SUM(AA2641:AA2646)/60</f>
        <v>0</v>
      </c>
      <c r="AL2641" s="17">
        <f t="shared" ref="AL2641" si="7141">SUM(V2641:V2646)</f>
        <v>120659</v>
      </c>
      <c r="AM2641" s="17">
        <f t="shared" ref="AM2641" si="7142">AVERAGE(W2641:W2646)</f>
        <v>33.833333333333336</v>
      </c>
      <c r="AN2641" s="11">
        <f t="shared" ref="AN2641" si="7143">AVERAGE(I2641:I2646)</f>
        <v>0.31666666666666665</v>
      </c>
      <c r="AO2641" s="11">
        <f t="shared" ref="AO2641" si="7144">MAX(K2641:K2646)</f>
        <v>0.9</v>
      </c>
      <c r="AP2641" s="13" t="str">
        <f t="shared" ref="AP2641" ca="1" si="7145">INDIRECT(ADDRESS(MATCH(AO2641,K2641:K2646,0)+A2641-1,12))</f>
        <v>E</v>
      </c>
      <c r="AQ2641" s="13">
        <f t="shared" ref="AQ2641" ca="1" si="7146">INDIRECT(ADDRESS(MATCH(AO2641,K2641:K2646,0)+A2641-1,13))</f>
        <v>0.32300925925925927</v>
      </c>
      <c r="AR2641" s="11">
        <f t="shared" ref="AR2641" si="7147">MAX(N2641:N2646)</f>
        <v>1.3</v>
      </c>
      <c r="AS2641" s="13" t="str">
        <f t="shared" ref="AS2641" ca="1" si="7148">INDIRECT(ADDRESS(MATCH(AR2641,N2641:N2646,0)+A2641-1,15))</f>
        <v>E</v>
      </c>
      <c r="AT2641" s="13">
        <f t="shared" ref="AT2641" ca="1" si="7149">INDIRECT(ADDRESS(MATCH(AR2641,N2641:N2646,0)+A2641-1,16))</f>
        <v>0.31817129629629631</v>
      </c>
    </row>
    <row r="2642" spans="1:46">
      <c r="A2642" s="11">
        <v>2642</v>
      </c>
      <c r="B2642" s="57">
        <v>44945</v>
      </c>
      <c r="C2642" s="54">
        <v>0.2986111111111111</v>
      </c>
      <c r="D2642" s="53">
        <v>3.5</v>
      </c>
      <c r="E2642" s="53">
        <v>12.7</v>
      </c>
      <c r="F2642" s="53">
        <v>0</v>
      </c>
      <c r="G2642" s="53">
        <v>3.9</v>
      </c>
      <c r="H2642" s="53">
        <v>2E-3</v>
      </c>
      <c r="I2642" s="53">
        <v>0</v>
      </c>
      <c r="J2642" s="53" t="s">
        <v>150</v>
      </c>
      <c r="K2642" s="53">
        <v>0.2</v>
      </c>
      <c r="L2642" s="53" t="s">
        <v>152</v>
      </c>
      <c r="M2642" s="54">
        <v>0.29167824074074072</v>
      </c>
      <c r="N2642" s="53">
        <v>0</v>
      </c>
      <c r="O2642" s="53" t="s">
        <v>152</v>
      </c>
      <c r="P2642" s="54">
        <v>0.29167824074074072</v>
      </c>
      <c r="Q2642" s="53">
        <v>0</v>
      </c>
      <c r="R2642" s="53" t="s">
        <v>150</v>
      </c>
      <c r="S2642" s="53">
        <v>0</v>
      </c>
      <c r="T2642" s="53">
        <v>92.1</v>
      </c>
      <c r="U2642" s="53">
        <v>13</v>
      </c>
      <c r="V2642" s="53">
        <v>5127</v>
      </c>
      <c r="W2642" s="53">
        <v>9</v>
      </c>
      <c r="X2642" s="53">
        <v>0.59599999999999997</v>
      </c>
      <c r="Y2642" s="53">
        <v>18.03</v>
      </c>
      <c r="Z2642" s="11">
        <f t="shared" si="7115"/>
        <v>1.2000000000000002</v>
      </c>
      <c r="AA2642" s="11">
        <f t="shared" si="7116"/>
        <v>0</v>
      </c>
      <c r="AB2642" s="53">
        <f t="shared" si="7117"/>
        <v>0.24321067082990688</v>
      </c>
      <c r="AC2642" s="63" t="s">
        <v>204</v>
      </c>
    </row>
    <row r="2643" spans="1:46">
      <c r="A2643" s="11">
        <v>2643</v>
      </c>
      <c r="B2643" s="57">
        <v>44945</v>
      </c>
      <c r="C2643" s="54">
        <v>0.30555555555555552</v>
      </c>
      <c r="D2643" s="53">
        <v>3.5</v>
      </c>
      <c r="E2643" s="53">
        <v>12.6</v>
      </c>
      <c r="F2643" s="53">
        <v>0</v>
      </c>
      <c r="G2643" s="53">
        <v>4.0999999999999996</v>
      </c>
      <c r="H2643" s="53">
        <v>4.0000000000000001E-3</v>
      </c>
      <c r="I2643" s="53">
        <v>0.3</v>
      </c>
      <c r="J2643" s="53" t="s">
        <v>150</v>
      </c>
      <c r="K2643" s="53">
        <v>0.3</v>
      </c>
      <c r="L2643" s="53" t="s">
        <v>150</v>
      </c>
      <c r="M2643" s="54">
        <v>0.30555555555555552</v>
      </c>
      <c r="N2643" s="53">
        <v>0.9</v>
      </c>
      <c r="O2643" s="53" t="s">
        <v>150</v>
      </c>
      <c r="P2643" s="54">
        <v>0.30076388888888889</v>
      </c>
      <c r="Q2643" s="53">
        <v>0</v>
      </c>
      <c r="R2643" s="53" t="s">
        <v>152</v>
      </c>
      <c r="S2643" s="53">
        <v>0.2</v>
      </c>
      <c r="T2643" s="53">
        <v>90.5</v>
      </c>
      <c r="U2643" s="53">
        <v>24</v>
      </c>
      <c r="V2643" s="53">
        <v>10645</v>
      </c>
      <c r="W2643" s="53">
        <v>18</v>
      </c>
      <c r="X2643" s="53">
        <v>0.59499999999999997</v>
      </c>
      <c r="Y2643" s="53">
        <v>18.059999999999999</v>
      </c>
      <c r="Z2643" s="11">
        <f t="shared" si="7115"/>
        <v>2.4000000000000004</v>
      </c>
      <c r="AA2643" s="11">
        <f t="shared" si="7116"/>
        <v>0</v>
      </c>
      <c r="AB2643" s="53">
        <f t="shared" si="7117"/>
        <v>0.2426477695026541</v>
      </c>
      <c r="AC2643" s="63" t="s">
        <v>204</v>
      </c>
    </row>
    <row r="2644" spans="1:46">
      <c r="A2644" s="11">
        <v>2644</v>
      </c>
      <c r="B2644" s="57">
        <v>44945</v>
      </c>
      <c r="C2644" s="54">
        <v>0.3125</v>
      </c>
      <c r="D2644" s="53">
        <v>3.5</v>
      </c>
      <c r="E2644" s="53">
        <v>12.7</v>
      </c>
      <c r="F2644" s="53">
        <v>0</v>
      </c>
      <c r="G2644" s="53">
        <v>3.9</v>
      </c>
      <c r="H2644" s="53">
        <v>8.9999999999999993E-3</v>
      </c>
      <c r="I2644" s="53">
        <v>0.2</v>
      </c>
      <c r="J2644" s="53" t="s">
        <v>162</v>
      </c>
      <c r="K2644" s="53">
        <v>0.3</v>
      </c>
      <c r="L2644" s="53" t="s">
        <v>150</v>
      </c>
      <c r="M2644" s="54">
        <v>0.30589120370370371</v>
      </c>
      <c r="N2644" s="53">
        <v>0.7</v>
      </c>
      <c r="O2644" s="53" t="s">
        <v>157</v>
      </c>
      <c r="P2644" s="54">
        <v>0.30763888888888891</v>
      </c>
      <c r="Q2644" s="53">
        <v>0</v>
      </c>
      <c r="R2644" s="53" t="s">
        <v>157</v>
      </c>
      <c r="S2644" s="53">
        <v>0.2</v>
      </c>
      <c r="T2644" s="53">
        <v>93</v>
      </c>
      <c r="U2644" s="53">
        <v>41</v>
      </c>
      <c r="V2644" s="53">
        <v>19081</v>
      </c>
      <c r="W2644" s="53">
        <v>32</v>
      </c>
      <c r="X2644" s="53">
        <v>0.59499999999999997</v>
      </c>
      <c r="Y2644" s="53">
        <v>18.07</v>
      </c>
      <c r="Z2644" s="11">
        <f t="shared" si="7115"/>
        <v>5.4</v>
      </c>
      <c r="AA2644" s="11">
        <f t="shared" si="7116"/>
        <v>0</v>
      </c>
      <c r="AB2644" s="53">
        <f t="shared" si="7117"/>
        <v>0.2426477695026541</v>
      </c>
      <c r="AC2644" s="63" t="s">
        <v>204</v>
      </c>
    </row>
    <row r="2645" spans="1:46">
      <c r="A2645" s="11">
        <v>2645</v>
      </c>
      <c r="B2645" s="57">
        <v>44945</v>
      </c>
      <c r="C2645" s="54">
        <v>0.31944444444444448</v>
      </c>
      <c r="D2645" s="53">
        <v>3.6</v>
      </c>
      <c r="E2645" s="53">
        <v>12.7</v>
      </c>
      <c r="F2645" s="53">
        <v>0</v>
      </c>
      <c r="G2645" s="53">
        <v>4.9000000000000004</v>
      </c>
      <c r="H2645" s="53">
        <v>1.7999999999999999E-2</v>
      </c>
      <c r="I2645" s="53">
        <v>0.6</v>
      </c>
      <c r="J2645" s="53" t="s">
        <v>148</v>
      </c>
      <c r="K2645" s="53">
        <v>0.6</v>
      </c>
      <c r="L2645" s="53" t="s">
        <v>148</v>
      </c>
      <c r="M2645" s="54">
        <v>0.31944444444444448</v>
      </c>
      <c r="N2645" s="53">
        <v>1.3</v>
      </c>
      <c r="O2645" s="53" t="s">
        <v>152</v>
      </c>
      <c r="P2645" s="54">
        <v>0.31817129629629631</v>
      </c>
      <c r="Q2645" s="53">
        <v>1</v>
      </c>
      <c r="R2645" s="53" t="s">
        <v>152</v>
      </c>
      <c r="S2645" s="53">
        <v>0.5</v>
      </c>
      <c r="T2645" s="53">
        <v>87.9</v>
      </c>
      <c r="U2645" s="53">
        <v>71</v>
      </c>
      <c r="V2645" s="53">
        <v>33388</v>
      </c>
      <c r="W2645" s="53">
        <v>56</v>
      </c>
      <c r="X2645" s="53">
        <v>0.59499999999999997</v>
      </c>
      <c r="Y2645" s="53">
        <v>18.100000000000001</v>
      </c>
      <c r="Z2645" s="11">
        <f t="shared" si="7115"/>
        <v>10.8</v>
      </c>
      <c r="AA2645" s="11">
        <f t="shared" si="7116"/>
        <v>0</v>
      </c>
      <c r="AB2645" s="53">
        <f t="shared" si="7117"/>
        <v>0.2426477695026541</v>
      </c>
      <c r="AC2645" s="63" t="s">
        <v>204</v>
      </c>
    </row>
    <row r="2646" spans="1:46">
      <c r="A2646" s="11">
        <v>2646</v>
      </c>
      <c r="B2646" s="57">
        <v>44945</v>
      </c>
      <c r="C2646" s="54">
        <v>0.3263888888888889</v>
      </c>
      <c r="D2646" s="53">
        <v>3.7</v>
      </c>
      <c r="E2646" s="53">
        <v>12.8</v>
      </c>
      <c r="F2646" s="53">
        <v>0</v>
      </c>
      <c r="G2646" s="53">
        <v>4.8</v>
      </c>
      <c r="H2646" s="53">
        <v>2.7E-2</v>
      </c>
      <c r="I2646" s="53">
        <v>0.6</v>
      </c>
      <c r="J2646" s="53" t="s">
        <v>150</v>
      </c>
      <c r="K2646" s="53">
        <v>0.9</v>
      </c>
      <c r="L2646" s="53" t="s">
        <v>152</v>
      </c>
      <c r="M2646" s="54">
        <v>0.32300925925925927</v>
      </c>
      <c r="N2646" s="53">
        <v>1.3</v>
      </c>
      <c r="O2646" s="53" t="s">
        <v>152</v>
      </c>
      <c r="P2646" s="54">
        <v>0.31989583333333332</v>
      </c>
      <c r="Q2646" s="53">
        <v>0</v>
      </c>
      <c r="R2646" s="53" t="s">
        <v>156</v>
      </c>
      <c r="S2646" s="53">
        <v>0.4</v>
      </c>
      <c r="T2646" s="53">
        <v>88.3</v>
      </c>
      <c r="U2646" s="53">
        <v>95</v>
      </c>
      <c r="V2646" s="53">
        <v>50734</v>
      </c>
      <c r="W2646" s="53">
        <v>85</v>
      </c>
      <c r="X2646" s="53">
        <v>0.59499999999999997</v>
      </c>
      <c r="Y2646" s="53">
        <v>18.100000000000001</v>
      </c>
      <c r="Z2646" s="11">
        <f t="shared" si="7115"/>
        <v>16.2</v>
      </c>
      <c r="AA2646" s="11">
        <f t="shared" si="7116"/>
        <v>0</v>
      </c>
      <c r="AB2646" s="53">
        <f t="shared" si="7117"/>
        <v>0.2426477695026541</v>
      </c>
      <c r="AC2646" s="63" t="s">
        <v>204</v>
      </c>
    </row>
    <row r="2647" spans="1:46">
      <c r="A2647" s="11">
        <v>2647</v>
      </c>
      <c r="B2647" s="57">
        <v>44945</v>
      </c>
      <c r="C2647" s="54">
        <v>0.33333333333333331</v>
      </c>
      <c r="D2647" s="53">
        <v>3.9</v>
      </c>
      <c r="E2647" s="53">
        <v>12.9</v>
      </c>
      <c r="F2647" s="53">
        <v>0</v>
      </c>
      <c r="G2647" s="53">
        <v>4.8</v>
      </c>
      <c r="H2647" s="53">
        <v>2.9000000000000001E-2</v>
      </c>
      <c r="I2647" s="53">
        <v>0</v>
      </c>
      <c r="J2647" s="53" t="s">
        <v>153</v>
      </c>
      <c r="K2647" s="53">
        <v>0.6</v>
      </c>
      <c r="L2647" s="53" t="s">
        <v>150</v>
      </c>
      <c r="M2647" s="54">
        <v>0.32640046296296293</v>
      </c>
      <c r="N2647" s="53">
        <v>0.3</v>
      </c>
      <c r="O2647" s="53" t="s">
        <v>152</v>
      </c>
      <c r="P2647" s="54">
        <v>0.33325231481481482</v>
      </c>
      <c r="Q2647" s="53">
        <v>0.3</v>
      </c>
      <c r="R2647" s="53" t="s">
        <v>152</v>
      </c>
      <c r="S2647" s="53">
        <v>0</v>
      </c>
      <c r="T2647" s="53">
        <v>91.1</v>
      </c>
      <c r="U2647" s="53">
        <v>96</v>
      </c>
      <c r="V2647" s="53">
        <v>57497</v>
      </c>
      <c r="W2647" s="53">
        <v>96</v>
      </c>
      <c r="X2647" s="53">
        <v>0.59499999999999997</v>
      </c>
      <c r="Y2647" s="53">
        <v>18.12</v>
      </c>
      <c r="Z2647" s="11">
        <f t="shared" si="7115"/>
        <v>17.399999999999999</v>
      </c>
      <c r="AA2647" s="11">
        <f t="shared" si="7116"/>
        <v>0</v>
      </c>
      <c r="AB2647" s="53">
        <f t="shared" si="7117"/>
        <v>0.2426477695026541</v>
      </c>
      <c r="AC2647" s="63" t="s">
        <v>204</v>
      </c>
      <c r="AE2647" s="11">
        <f t="shared" ref="AE2647" si="7150">SUM(F2647:F2652)</f>
        <v>0</v>
      </c>
      <c r="AF2647" s="11">
        <f t="shared" ref="AF2647" si="7151">AVERAGE(AB2647:AB2652)</f>
        <v>0.24255408165381154</v>
      </c>
      <c r="AG2647" s="11">
        <f t="shared" ref="AG2647" si="7152">AVERAGE(G2647:G2652)</f>
        <v>5.4666666666666659</v>
      </c>
      <c r="AH2647" s="11" t="e">
        <f t="shared" ref="AH2647" si="7153">AVERAGE(AC2647:AC2652)</f>
        <v>#DIV/0!</v>
      </c>
      <c r="AI2647" s="11">
        <f t="shared" ref="AI2647" si="7154">AVERAGE(T2647:T2652)</f>
        <v>90.783333333333346</v>
      </c>
      <c r="AJ2647" s="11">
        <f t="shared" ref="AJ2647" si="7155">SUMIF(H2647:H2652,"&gt;0",H2647:H2652)</f>
        <v>0.26300000000000001</v>
      </c>
      <c r="AK2647" s="17">
        <f t="shared" ref="AK2647" si="7156">SUM(AA2647:AA2652)/60</f>
        <v>0</v>
      </c>
      <c r="AL2647" s="17">
        <f t="shared" ref="AL2647" si="7157">SUM(V2647:V2652)</f>
        <v>533663</v>
      </c>
      <c r="AM2647" s="17">
        <f t="shared" ref="AM2647" si="7158">AVERAGE(W2647:W2652)</f>
        <v>148.33333333333334</v>
      </c>
      <c r="AN2647" s="11">
        <f t="shared" ref="AN2647" si="7159">AVERAGE(I2647:I2652)</f>
        <v>0.13333333333333333</v>
      </c>
      <c r="AO2647" s="11">
        <f t="shared" ref="AO2647" si="7160">MAX(K2647:K2652)</f>
        <v>0.6</v>
      </c>
      <c r="AP2647" s="13" t="str">
        <f t="shared" ref="AP2647" ca="1" si="7161">INDIRECT(ADDRESS(MATCH(AO2647,K2647:K2652,0)+A2647-1,12))</f>
        <v>ESE</v>
      </c>
      <c r="AQ2647" s="13">
        <f t="shared" ref="AQ2647" ca="1" si="7162">INDIRECT(ADDRESS(MATCH(AO2647,K2647:K2652,0)+A2647-1,13))</f>
        <v>0.32640046296296293</v>
      </c>
      <c r="AR2647" s="11">
        <f t="shared" ref="AR2647" si="7163">MAX(N2647:N2652)</f>
        <v>1.1000000000000001</v>
      </c>
      <c r="AS2647" s="13" t="str">
        <f t="shared" ref="AS2647" ca="1" si="7164">INDIRECT(ADDRESS(MATCH(AR2647,N2647:N2652,0)+A2647-1,15))</f>
        <v>SE</v>
      </c>
      <c r="AT2647" s="13">
        <f t="shared" ref="AT2647" ca="1" si="7165">INDIRECT(ADDRESS(MATCH(AR2647,N2647:N2652,0)+A2647-1,16))</f>
        <v>0.34047453703703701</v>
      </c>
    </row>
    <row r="2648" spans="1:46">
      <c r="A2648" s="11">
        <v>2648</v>
      </c>
      <c r="B2648" s="57">
        <v>44945</v>
      </c>
      <c r="C2648" s="54">
        <v>0.34027777777777773</v>
      </c>
      <c r="D2648" s="53">
        <v>4.2</v>
      </c>
      <c r="E2648" s="53">
        <v>13</v>
      </c>
      <c r="F2648" s="53">
        <v>0</v>
      </c>
      <c r="G2648" s="53">
        <v>5.3</v>
      </c>
      <c r="H2648" s="53">
        <v>3.4000000000000002E-2</v>
      </c>
      <c r="I2648" s="53">
        <v>0.5</v>
      </c>
      <c r="J2648" s="53" t="s">
        <v>150</v>
      </c>
      <c r="K2648" s="53">
        <v>0.5</v>
      </c>
      <c r="L2648" s="53" t="s">
        <v>150</v>
      </c>
      <c r="M2648" s="54">
        <v>0.34027777777777773</v>
      </c>
      <c r="N2648" s="53">
        <v>0.9</v>
      </c>
      <c r="O2648" s="53" t="s">
        <v>151</v>
      </c>
      <c r="P2648" s="54">
        <v>0.33961805555555552</v>
      </c>
      <c r="Q2648" s="53">
        <v>0.6</v>
      </c>
      <c r="R2648" s="53" t="s">
        <v>150</v>
      </c>
      <c r="S2648" s="53">
        <v>0.1</v>
      </c>
      <c r="T2648" s="53">
        <v>91</v>
      </c>
      <c r="U2648" s="53">
        <v>109</v>
      </c>
      <c r="V2648" s="53">
        <v>65972</v>
      </c>
      <c r="W2648" s="53">
        <v>110</v>
      </c>
      <c r="X2648" s="53">
        <v>0.59499999999999997</v>
      </c>
      <c r="Y2648" s="53">
        <v>18.149999999999999</v>
      </c>
      <c r="Z2648" s="11">
        <f t="shared" si="7115"/>
        <v>20.400000000000002</v>
      </c>
      <c r="AA2648" s="11">
        <f t="shared" si="7116"/>
        <v>0</v>
      </c>
      <c r="AB2648" s="53">
        <f t="shared" si="7117"/>
        <v>0.2426477695026541</v>
      </c>
      <c r="AC2648" s="63" t="s">
        <v>204</v>
      </c>
    </row>
    <row r="2649" spans="1:46">
      <c r="A2649" s="11">
        <v>2649</v>
      </c>
      <c r="B2649" s="57">
        <v>44945</v>
      </c>
      <c r="C2649" s="54">
        <v>0.34722222222222227</v>
      </c>
      <c r="D2649" s="53">
        <v>4.5</v>
      </c>
      <c r="E2649" s="53">
        <v>13.1</v>
      </c>
      <c r="F2649" s="53">
        <v>0</v>
      </c>
      <c r="G2649" s="53">
        <v>5.3</v>
      </c>
      <c r="H2649" s="53">
        <v>3.6999999999999998E-2</v>
      </c>
      <c r="I2649" s="53">
        <v>0.3</v>
      </c>
      <c r="J2649" s="53" t="s">
        <v>159</v>
      </c>
      <c r="K2649" s="53">
        <v>0.6</v>
      </c>
      <c r="L2649" s="53" t="s">
        <v>151</v>
      </c>
      <c r="M2649" s="54">
        <v>0.34372685185185187</v>
      </c>
      <c r="N2649" s="53">
        <v>1.1000000000000001</v>
      </c>
      <c r="O2649" s="53" t="s">
        <v>151</v>
      </c>
      <c r="P2649" s="54">
        <v>0.34047453703703701</v>
      </c>
      <c r="Q2649" s="53">
        <v>0</v>
      </c>
      <c r="R2649" s="53" t="s">
        <v>154</v>
      </c>
      <c r="S2649" s="53">
        <v>0.3</v>
      </c>
      <c r="T2649" s="53">
        <v>92</v>
      </c>
      <c r="U2649" s="53">
        <v>144</v>
      </c>
      <c r="V2649" s="53">
        <v>76177</v>
      </c>
      <c r="W2649" s="53">
        <v>127</v>
      </c>
      <c r="X2649" s="53">
        <v>0.59499999999999997</v>
      </c>
      <c r="Y2649" s="53">
        <v>18.16</v>
      </c>
      <c r="Z2649" s="11">
        <f t="shared" si="7115"/>
        <v>22.199999999999996</v>
      </c>
      <c r="AA2649" s="11">
        <f t="shared" si="7116"/>
        <v>0</v>
      </c>
      <c r="AB2649" s="53">
        <f t="shared" si="7117"/>
        <v>0.2426477695026541</v>
      </c>
      <c r="AC2649" s="63" t="s">
        <v>204</v>
      </c>
    </row>
    <row r="2650" spans="1:46">
      <c r="A2650" s="11">
        <v>2650</v>
      </c>
      <c r="B2650" s="57">
        <v>44945</v>
      </c>
      <c r="C2650" s="54">
        <v>0.35416666666666669</v>
      </c>
      <c r="D2650" s="53">
        <v>4.8</v>
      </c>
      <c r="E2650" s="53">
        <v>13.2</v>
      </c>
      <c r="F2650" s="53">
        <v>0</v>
      </c>
      <c r="G2650" s="53">
        <v>5.4</v>
      </c>
      <c r="H2650" s="53">
        <v>4.9000000000000002E-2</v>
      </c>
      <c r="I2650" s="53">
        <v>0</v>
      </c>
      <c r="J2650" s="53" t="s">
        <v>154</v>
      </c>
      <c r="K2650" s="53">
        <v>0.3</v>
      </c>
      <c r="L2650" s="53" t="s">
        <v>159</v>
      </c>
      <c r="M2650" s="54">
        <v>0.3472337962962963</v>
      </c>
      <c r="N2650" s="53">
        <v>0</v>
      </c>
      <c r="O2650" s="53" t="s">
        <v>154</v>
      </c>
      <c r="P2650" s="54">
        <v>0.3472337962962963</v>
      </c>
      <c r="Q2650" s="53">
        <v>0</v>
      </c>
      <c r="R2650" s="53" t="s">
        <v>154</v>
      </c>
      <c r="S2650" s="53">
        <v>0</v>
      </c>
      <c r="T2650" s="53">
        <v>92</v>
      </c>
      <c r="U2650" s="53">
        <v>187</v>
      </c>
      <c r="V2650" s="53">
        <v>98853</v>
      </c>
      <c r="W2650" s="53">
        <v>165</v>
      </c>
      <c r="X2650" s="53">
        <v>0.59499999999999997</v>
      </c>
      <c r="Y2650" s="53">
        <v>18.18</v>
      </c>
      <c r="Z2650" s="11">
        <f t="shared" si="7115"/>
        <v>29.4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0.2426477695026541</v>
      </c>
      <c r="AC2650" s="63" t="s">
        <v>204</v>
      </c>
    </row>
    <row r="2651" spans="1:46">
      <c r="A2651" s="11">
        <v>2651</v>
      </c>
      <c r="B2651" s="57">
        <v>44945</v>
      </c>
      <c r="C2651" s="54">
        <v>0.3611111111111111</v>
      </c>
      <c r="D2651" s="53">
        <v>5.0999999999999996</v>
      </c>
      <c r="E2651" s="53">
        <v>13.3</v>
      </c>
      <c r="F2651" s="53">
        <v>0</v>
      </c>
      <c r="G2651" s="53">
        <v>5.9</v>
      </c>
      <c r="H2651" s="53">
        <v>5.6000000000000001E-2</v>
      </c>
      <c r="I2651" s="53">
        <v>0</v>
      </c>
      <c r="J2651" s="53" t="s">
        <v>154</v>
      </c>
      <c r="K2651" s="53">
        <v>0</v>
      </c>
      <c r="L2651" s="53" t="s">
        <v>154</v>
      </c>
      <c r="M2651" s="53">
        <v>0.35417824074074072</v>
      </c>
      <c r="N2651" s="53">
        <v>0</v>
      </c>
      <c r="O2651" s="53" t="s">
        <v>154</v>
      </c>
      <c r="P2651" s="53">
        <v>0.35417824074074072</v>
      </c>
      <c r="Q2651" s="53">
        <v>0</v>
      </c>
      <c r="R2651" s="53" t="s">
        <v>154</v>
      </c>
      <c r="S2651" s="53">
        <v>0</v>
      </c>
      <c r="T2651" s="53">
        <v>90</v>
      </c>
      <c r="U2651" s="53">
        <v>195</v>
      </c>
      <c r="V2651" s="53">
        <v>114393</v>
      </c>
      <c r="W2651" s="53">
        <v>191</v>
      </c>
      <c r="X2651" s="53">
        <v>0.59499999999999997</v>
      </c>
      <c r="Y2651" s="53">
        <v>18.25</v>
      </c>
      <c r="Z2651" s="11">
        <f t="shared" si="7115"/>
        <v>33.6</v>
      </c>
      <c r="AA2651" s="11">
        <f t="shared" si="7166"/>
        <v>0</v>
      </c>
      <c r="AB2651" s="53">
        <f t="shared" si="7167"/>
        <v>0.2426477695026541</v>
      </c>
      <c r="AC2651" s="63" t="s">
        <v>204</v>
      </c>
    </row>
    <row r="2652" spans="1:46">
      <c r="A2652" s="11">
        <v>2652</v>
      </c>
      <c r="B2652" s="57">
        <v>44945</v>
      </c>
      <c r="C2652" s="54">
        <v>0.36805555555555558</v>
      </c>
      <c r="D2652" s="53">
        <v>5.5</v>
      </c>
      <c r="E2652" s="53">
        <v>13.4</v>
      </c>
      <c r="F2652" s="53">
        <v>0</v>
      </c>
      <c r="G2652" s="53">
        <v>6.1</v>
      </c>
      <c r="H2652" s="53">
        <v>5.8000000000000003E-2</v>
      </c>
      <c r="I2652" s="53">
        <v>0</v>
      </c>
      <c r="J2652" s="53" t="s">
        <v>154</v>
      </c>
      <c r="K2652" s="53">
        <v>0</v>
      </c>
      <c r="L2652" s="53" t="s">
        <v>154</v>
      </c>
      <c r="M2652" s="53">
        <v>0.3611226851851852</v>
      </c>
      <c r="N2652" s="53">
        <v>0</v>
      </c>
      <c r="O2652" s="53" t="s">
        <v>154</v>
      </c>
      <c r="P2652" s="53">
        <v>0.3611226851851852</v>
      </c>
      <c r="Q2652" s="53">
        <v>0</v>
      </c>
      <c r="R2652" s="53" t="s">
        <v>154</v>
      </c>
      <c r="S2652" s="53">
        <v>0</v>
      </c>
      <c r="T2652" s="53">
        <v>88.6</v>
      </c>
      <c r="U2652" s="53">
        <v>213</v>
      </c>
      <c r="V2652" s="53">
        <v>120771</v>
      </c>
      <c r="W2652" s="53">
        <v>201</v>
      </c>
      <c r="X2652" s="53">
        <v>0.59399999999999997</v>
      </c>
      <c r="Y2652" s="53">
        <v>18.239999999999998</v>
      </c>
      <c r="Z2652" s="11">
        <f t="shared" si="7115"/>
        <v>34.799999999999997</v>
      </c>
      <c r="AA2652" s="11">
        <f t="shared" si="7166"/>
        <v>0</v>
      </c>
      <c r="AB2652" s="53">
        <f t="shared" si="7167"/>
        <v>0.24208564240959868</v>
      </c>
      <c r="AC2652" s="63" t="s">
        <v>204</v>
      </c>
    </row>
    <row r="2653" spans="1:46">
      <c r="A2653" s="11">
        <v>2653</v>
      </c>
      <c r="B2653" s="57">
        <v>44945</v>
      </c>
      <c r="C2653" s="54">
        <v>0.375</v>
      </c>
      <c r="D2653" s="53">
        <v>5.8</v>
      </c>
      <c r="E2653" s="53">
        <v>13.5</v>
      </c>
      <c r="F2653" s="53">
        <v>0</v>
      </c>
      <c r="G2653" s="53">
        <v>6.6</v>
      </c>
      <c r="H2653" s="53">
        <v>6.4000000000000001E-2</v>
      </c>
      <c r="I2653" s="53">
        <v>0</v>
      </c>
      <c r="J2653" s="53" t="s">
        <v>154</v>
      </c>
      <c r="K2653" s="53">
        <v>0</v>
      </c>
      <c r="L2653" s="53" t="s">
        <v>154</v>
      </c>
      <c r="M2653" s="53">
        <v>0.375</v>
      </c>
      <c r="N2653" s="53">
        <v>0.4</v>
      </c>
      <c r="O2653" s="53" t="s">
        <v>162</v>
      </c>
      <c r="P2653" s="53">
        <v>0.37366898148148148</v>
      </c>
      <c r="Q2653" s="53">
        <v>0</v>
      </c>
      <c r="R2653" s="53" t="s">
        <v>162</v>
      </c>
      <c r="S2653" s="53">
        <v>0.1</v>
      </c>
      <c r="T2653" s="53">
        <v>87.3</v>
      </c>
      <c r="U2653" s="53">
        <v>229</v>
      </c>
      <c r="V2653" s="53">
        <v>132515</v>
      </c>
      <c r="W2653" s="53">
        <v>221</v>
      </c>
      <c r="X2653" s="53">
        <v>0.59399999999999997</v>
      </c>
      <c r="Y2653" s="53">
        <v>18.27</v>
      </c>
      <c r="Z2653" s="11">
        <f t="shared" si="7115"/>
        <v>38.400000000000006</v>
      </c>
      <c r="AA2653" s="11">
        <f t="shared" si="7166"/>
        <v>0</v>
      </c>
      <c r="AB2653" s="53">
        <f t="shared" si="7167"/>
        <v>0.24208564240959868</v>
      </c>
      <c r="AC2653" s="63" t="s">
        <v>204</v>
      </c>
      <c r="AE2653" s="11">
        <f t="shared" ref="AE2653" si="7168">SUM(F2653:F2658)</f>
        <v>0</v>
      </c>
      <c r="AF2653" s="11">
        <f t="shared" ref="AF2653" si="7169">AVERAGE(AB2653:AB2658)</f>
        <v>0.24208564240959871</v>
      </c>
      <c r="AG2653" s="11">
        <f t="shared" ref="AG2653" si="7170">AVERAGE(G2653:G2658)</f>
        <v>7.3666666666666671</v>
      </c>
      <c r="AH2653" s="11" t="e">
        <f t="shared" ref="AH2653" si="7171">AVERAGE(AC2653:AC2658)</f>
        <v>#DIV/0!</v>
      </c>
      <c r="AI2653" s="11">
        <f t="shared" ref="AI2653" si="7172">AVERAGE(T2653:T2658)</f>
        <v>71.500000000000014</v>
      </c>
      <c r="AJ2653" s="11">
        <f t="shared" ref="AJ2653" si="7173">SUMIF(H2653:H2658,"&gt;0",H2653:H2658)</f>
        <v>0.55899999999999994</v>
      </c>
      <c r="AK2653" s="17">
        <f t="shared" ref="AK2653" si="7174">SUM(AA2653:AA2658)/60</f>
        <v>0</v>
      </c>
      <c r="AL2653" s="17">
        <f t="shared" ref="AL2653" si="7175">SUM(V2653:V2658)</f>
        <v>1176202</v>
      </c>
      <c r="AM2653" s="17">
        <f t="shared" ref="AM2653" si="7176">AVERAGE(W2653:W2658)</f>
        <v>326.66666666666669</v>
      </c>
      <c r="AN2653" s="11">
        <f t="shared" ref="AN2653" si="7177">AVERAGE(I2653:I2658)</f>
        <v>0.45</v>
      </c>
      <c r="AO2653" s="11">
        <f t="shared" ref="AO2653" si="7178">MAX(K2653:K2658)</f>
        <v>0.9</v>
      </c>
      <c r="AP2653" s="13" t="str">
        <f t="shared" ref="AP2653" ca="1" si="7179">INDIRECT(ADDRESS(MATCH(AO2653,K2653:K2658,0)+A2653-1,12))</f>
        <v>E</v>
      </c>
      <c r="AQ2653" s="13">
        <f t="shared" ref="AQ2653" ca="1" si="7180">INDIRECT(ADDRESS(MATCH(AO2653,K2653:K2658,0)+A2653-1,13))</f>
        <v>0.40972222222222227</v>
      </c>
      <c r="AR2653" s="11">
        <f t="shared" ref="AR2653" si="7181">MAX(N2653:N2658)</f>
        <v>1.9</v>
      </c>
      <c r="AS2653" s="13" t="str">
        <f t="shared" ref="AS2653" ca="1" si="7182">INDIRECT(ADDRESS(MATCH(AR2653,N2653:N2658,0)+A2653-1,15))</f>
        <v>E</v>
      </c>
      <c r="AT2653" s="13">
        <f t="shared" ref="AT2653" ca="1" si="7183">INDIRECT(ADDRESS(MATCH(AR2653,N2653:N2658,0)+A2653-1,16))</f>
        <v>0.40423611111111107</v>
      </c>
    </row>
    <row r="2654" spans="1:46">
      <c r="A2654" s="11">
        <v>2654</v>
      </c>
      <c r="B2654" s="57">
        <v>44945</v>
      </c>
      <c r="C2654" s="54">
        <v>0.38194444444444442</v>
      </c>
      <c r="D2654" s="53">
        <v>6.2</v>
      </c>
      <c r="E2654" s="53">
        <v>13.7</v>
      </c>
      <c r="F2654" s="53">
        <v>0</v>
      </c>
      <c r="G2654" s="53">
        <v>7.2</v>
      </c>
      <c r="H2654" s="53">
        <v>7.4999999999999997E-2</v>
      </c>
      <c r="I2654" s="53">
        <v>0.2</v>
      </c>
      <c r="J2654" s="53" t="s">
        <v>147</v>
      </c>
      <c r="K2654" s="53">
        <v>0.2</v>
      </c>
      <c r="L2654" s="53" t="s">
        <v>147</v>
      </c>
      <c r="M2654" s="53">
        <v>0.38194444444444442</v>
      </c>
      <c r="N2654" s="53">
        <v>0.7</v>
      </c>
      <c r="O2654" s="53" t="s">
        <v>147</v>
      </c>
      <c r="P2654" s="53">
        <v>0.37747685185185187</v>
      </c>
      <c r="Q2654" s="53">
        <v>0.1</v>
      </c>
      <c r="R2654" s="53" t="s">
        <v>147</v>
      </c>
      <c r="S2654" s="53">
        <v>0.2</v>
      </c>
      <c r="T2654" s="53">
        <v>80.2</v>
      </c>
      <c r="U2654" s="53">
        <v>290</v>
      </c>
      <c r="V2654" s="53">
        <v>155410</v>
      </c>
      <c r="W2654" s="53">
        <v>259</v>
      </c>
      <c r="X2654" s="53">
        <v>0.59399999999999997</v>
      </c>
      <c r="Y2654" s="53">
        <v>18.29</v>
      </c>
      <c r="Z2654" s="11">
        <f t="shared" si="7115"/>
        <v>45.000000000000007</v>
      </c>
      <c r="AA2654" s="11">
        <f t="shared" si="7166"/>
        <v>0</v>
      </c>
      <c r="AB2654" s="53">
        <f t="shared" si="7167"/>
        <v>0.24208564240959868</v>
      </c>
      <c r="AC2654" s="63" t="s">
        <v>204</v>
      </c>
    </row>
    <row r="2655" spans="1:46">
      <c r="A2655" s="11">
        <v>2655</v>
      </c>
      <c r="B2655" s="57">
        <v>44945</v>
      </c>
      <c r="C2655" s="54">
        <v>0.3888888888888889</v>
      </c>
      <c r="D2655" s="53">
        <v>6.5</v>
      </c>
      <c r="E2655" s="53">
        <v>14.7</v>
      </c>
      <c r="F2655" s="53">
        <v>0</v>
      </c>
      <c r="G2655" s="53">
        <v>7.3</v>
      </c>
      <c r="H2655" s="53">
        <v>9.7000000000000003E-2</v>
      </c>
      <c r="I2655" s="53">
        <v>0.3</v>
      </c>
      <c r="J2655" s="53" t="s">
        <v>147</v>
      </c>
      <c r="K2655" s="53">
        <v>0.3</v>
      </c>
      <c r="L2655" s="53" t="s">
        <v>147</v>
      </c>
      <c r="M2655" s="53">
        <v>0.38697916666666665</v>
      </c>
      <c r="N2655" s="53">
        <v>1</v>
      </c>
      <c r="O2655" s="53" t="s">
        <v>147</v>
      </c>
      <c r="P2655" s="53">
        <v>0.38642361111111106</v>
      </c>
      <c r="Q2655" s="53">
        <v>0.4</v>
      </c>
      <c r="R2655" s="53" t="s">
        <v>148</v>
      </c>
      <c r="S2655" s="53">
        <v>0.3</v>
      </c>
      <c r="T2655" s="53">
        <v>67.099999999999994</v>
      </c>
      <c r="U2655" s="53">
        <v>534</v>
      </c>
      <c r="V2655" s="53">
        <v>203956</v>
      </c>
      <c r="W2655" s="53">
        <v>340</v>
      </c>
      <c r="X2655" s="53">
        <v>0.59399999999999997</v>
      </c>
      <c r="Y2655" s="53">
        <v>18.59</v>
      </c>
      <c r="Z2655" s="11">
        <f t="shared" si="7115"/>
        <v>58.2</v>
      </c>
      <c r="AA2655" s="11">
        <f t="shared" si="7166"/>
        <v>0</v>
      </c>
      <c r="AB2655" s="53">
        <f t="shared" si="7167"/>
        <v>0.24208564240959868</v>
      </c>
      <c r="AC2655" s="63" t="s">
        <v>204</v>
      </c>
    </row>
    <row r="2656" spans="1:46">
      <c r="A2656" s="11">
        <v>2656</v>
      </c>
      <c r="B2656" s="57">
        <v>44945</v>
      </c>
      <c r="C2656" s="54">
        <v>0.39583333333333331</v>
      </c>
      <c r="D2656" s="53">
        <v>7.1</v>
      </c>
      <c r="E2656" s="53">
        <v>14.7</v>
      </c>
      <c r="F2656" s="53">
        <v>0</v>
      </c>
      <c r="G2656" s="53">
        <v>7.6</v>
      </c>
      <c r="H2656" s="53">
        <v>0.14099999999999999</v>
      </c>
      <c r="I2656" s="53">
        <v>0.8</v>
      </c>
      <c r="J2656" s="53" t="s">
        <v>150</v>
      </c>
      <c r="K2656" s="53">
        <v>0.8</v>
      </c>
      <c r="L2656" s="53" t="s">
        <v>150</v>
      </c>
      <c r="M2656" s="53">
        <v>0.39583333333333331</v>
      </c>
      <c r="N2656" s="53">
        <v>1.8</v>
      </c>
      <c r="O2656" s="53" t="s">
        <v>151</v>
      </c>
      <c r="P2656" s="53">
        <v>0.39554398148148145</v>
      </c>
      <c r="Q2656" s="53">
        <v>1</v>
      </c>
      <c r="R2656" s="53" t="s">
        <v>152</v>
      </c>
      <c r="S2656" s="53">
        <v>0.3</v>
      </c>
      <c r="T2656" s="53">
        <v>63</v>
      </c>
      <c r="U2656" s="53">
        <v>349</v>
      </c>
      <c r="V2656" s="53">
        <v>272265</v>
      </c>
      <c r="W2656" s="53">
        <v>454</v>
      </c>
      <c r="X2656" s="53">
        <v>0.59399999999999997</v>
      </c>
      <c r="Y2656" s="53">
        <v>18.48</v>
      </c>
      <c r="Z2656" s="11">
        <f t="shared" si="7115"/>
        <v>84.59999999999998</v>
      </c>
      <c r="AA2656" s="11">
        <f t="shared" si="7166"/>
        <v>0</v>
      </c>
      <c r="AB2656" s="53">
        <f t="shared" si="7167"/>
        <v>0.24208564240959868</v>
      </c>
      <c r="AC2656" s="63" t="s">
        <v>204</v>
      </c>
    </row>
    <row r="2657" spans="1:46">
      <c r="A2657" s="11">
        <v>2657</v>
      </c>
      <c r="B2657" s="57">
        <v>44945</v>
      </c>
      <c r="C2657" s="54">
        <v>0.40277777777777773</v>
      </c>
      <c r="D2657" s="53">
        <v>7.7</v>
      </c>
      <c r="E2657" s="53">
        <v>14.7</v>
      </c>
      <c r="F2657" s="53">
        <v>0</v>
      </c>
      <c r="G2657" s="53">
        <v>7.8</v>
      </c>
      <c r="H2657" s="53">
        <v>0.09</v>
      </c>
      <c r="I2657" s="53">
        <v>0.5</v>
      </c>
      <c r="J2657" s="53" t="s">
        <v>148</v>
      </c>
      <c r="K2657" s="53">
        <v>0.8</v>
      </c>
      <c r="L2657" s="53" t="s">
        <v>150</v>
      </c>
      <c r="M2657" s="53">
        <v>0.39785879629629628</v>
      </c>
      <c r="N2657" s="53">
        <v>1.1000000000000001</v>
      </c>
      <c r="O2657" s="53" t="s">
        <v>148</v>
      </c>
      <c r="P2657" s="53">
        <v>0.39626157407407409</v>
      </c>
      <c r="Q2657" s="53">
        <v>0.6</v>
      </c>
      <c r="R2657" s="53" t="s">
        <v>152</v>
      </c>
      <c r="S2657" s="53">
        <v>0.3</v>
      </c>
      <c r="T2657" s="53">
        <v>69.599999999999994</v>
      </c>
      <c r="U2657" s="53">
        <v>319</v>
      </c>
      <c r="V2657" s="53">
        <v>200649</v>
      </c>
      <c r="W2657" s="53">
        <v>334</v>
      </c>
      <c r="X2657" s="53">
        <v>0.59399999999999997</v>
      </c>
      <c r="Y2657" s="53">
        <v>18.489999999999998</v>
      </c>
      <c r="Z2657" s="11">
        <f t="shared" si="7115"/>
        <v>54.000000000000007</v>
      </c>
      <c r="AA2657" s="11">
        <f t="shared" si="7166"/>
        <v>0</v>
      </c>
      <c r="AB2657" s="53">
        <f t="shared" si="7167"/>
        <v>0.24208564240959868</v>
      </c>
      <c r="AC2657" s="63" t="s">
        <v>204</v>
      </c>
    </row>
    <row r="2658" spans="1:46">
      <c r="A2658" s="11">
        <v>2658</v>
      </c>
      <c r="B2658" s="57">
        <v>44945</v>
      </c>
      <c r="C2658" s="54">
        <v>0.40972222222222227</v>
      </c>
      <c r="D2658" s="53">
        <v>8.1999999999999993</v>
      </c>
      <c r="E2658" s="53">
        <v>14.7</v>
      </c>
      <c r="F2658" s="53">
        <v>0</v>
      </c>
      <c r="G2658" s="53">
        <v>7.7</v>
      </c>
      <c r="H2658" s="53">
        <v>9.1999999999999998E-2</v>
      </c>
      <c r="I2658" s="53">
        <v>0.9</v>
      </c>
      <c r="J2658" s="53" t="s">
        <v>152</v>
      </c>
      <c r="K2658" s="53">
        <v>0.9</v>
      </c>
      <c r="L2658" s="53" t="s">
        <v>152</v>
      </c>
      <c r="M2658" s="53">
        <v>0.40972222222222227</v>
      </c>
      <c r="N2658" s="53">
        <v>1.9</v>
      </c>
      <c r="O2658" s="53" t="s">
        <v>152</v>
      </c>
      <c r="P2658" s="53">
        <v>0.40423611111111107</v>
      </c>
      <c r="Q2658" s="53">
        <v>1.5</v>
      </c>
      <c r="R2658" s="53" t="s">
        <v>152</v>
      </c>
      <c r="S2658" s="53">
        <v>0.4</v>
      </c>
      <c r="T2658" s="53">
        <v>61.8</v>
      </c>
      <c r="U2658" s="53">
        <v>482</v>
      </c>
      <c r="V2658" s="53">
        <v>211407</v>
      </c>
      <c r="W2658" s="53">
        <v>352</v>
      </c>
      <c r="X2658" s="53">
        <v>0.59399999999999997</v>
      </c>
      <c r="Y2658" s="53">
        <v>18.5</v>
      </c>
      <c r="Z2658" s="11">
        <f t="shared" si="7115"/>
        <v>55.199999999999996</v>
      </c>
      <c r="AA2658" s="11">
        <f t="shared" si="7166"/>
        <v>0</v>
      </c>
      <c r="AB2658" s="53">
        <f t="shared" si="7167"/>
        <v>0.24208564240959868</v>
      </c>
      <c r="AC2658" s="63" t="s">
        <v>204</v>
      </c>
    </row>
    <row r="2659" spans="1:46">
      <c r="A2659" s="11">
        <v>2659</v>
      </c>
      <c r="B2659" s="57">
        <v>44945</v>
      </c>
      <c r="C2659" s="54">
        <v>0.41666666666666669</v>
      </c>
      <c r="D2659" s="53">
        <v>8.6</v>
      </c>
      <c r="E2659" s="53">
        <v>14.7</v>
      </c>
      <c r="F2659" s="53">
        <v>0</v>
      </c>
      <c r="G2659" s="53">
        <v>7.9</v>
      </c>
      <c r="H2659" s="53">
        <v>0.13100000000000001</v>
      </c>
      <c r="I2659" s="53">
        <v>0.5</v>
      </c>
      <c r="J2659" s="53" t="s">
        <v>148</v>
      </c>
      <c r="K2659" s="53">
        <v>0.9</v>
      </c>
      <c r="L2659" s="53" t="s">
        <v>152</v>
      </c>
      <c r="M2659" s="53">
        <v>0.41106481481481483</v>
      </c>
      <c r="N2659" s="53">
        <v>1.5</v>
      </c>
      <c r="O2659" s="53" t="s">
        <v>152</v>
      </c>
      <c r="P2659" s="53">
        <v>0.41649305555555555</v>
      </c>
      <c r="Q2659" s="53">
        <v>1.2</v>
      </c>
      <c r="R2659" s="53" t="s">
        <v>150</v>
      </c>
      <c r="S2659" s="53">
        <v>0.4</v>
      </c>
      <c r="T2659" s="53">
        <v>60.9</v>
      </c>
      <c r="U2659" s="53">
        <v>838</v>
      </c>
      <c r="V2659" s="53">
        <v>294575</v>
      </c>
      <c r="W2659" s="53">
        <v>491</v>
      </c>
      <c r="X2659" s="53">
        <v>0.59399999999999997</v>
      </c>
      <c r="Y2659" s="53">
        <v>18.510000000000002</v>
      </c>
      <c r="Z2659" s="11">
        <f t="shared" si="7115"/>
        <v>78.600000000000009</v>
      </c>
      <c r="AA2659" s="11">
        <f t="shared" si="7166"/>
        <v>0</v>
      </c>
      <c r="AB2659" s="53">
        <f t="shared" si="7167"/>
        <v>0.24208564240959868</v>
      </c>
      <c r="AC2659" s="63" t="s">
        <v>204</v>
      </c>
      <c r="AE2659" s="11">
        <f t="shared" ref="AE2659" si="7184">SUM(F2659:F2664)</f>
        <v>0</v>
      </c>
      <c r="AF2659" s="11">
        <f t="shared" ref="AF2659" si="7185">AVERAGE(AB2659:AB2664)</f>
        <v>0.24180496762986434</v>
      </c>
      <c r="AG2659" s="11">
        <f t="shared" ref="AG2659" si="7186">AVERAGE(G2659:G2664)</f>
        <v>8.3833333333333329</v>
      </c>
      <c r="AH2659" s="11" t="e">
        <f t="shared" ref="AH2659" si="7187">AVERAGE(AC2659:AC2664)</f>
        <v>#DIV/0!</v>
      </c>
      <c r="AI2659" s="11">
        <f t="shared" ref="AI2659" si="7188">AVERAGE(T2659:T2664)</f>
        <v>60.233333333333341</v>
      </c>
      <c r="AJ2659" s="11">
        <f t="shared" ref="AJ2659" si="7189">SUMIF(H2659:H2664,"&gt;0",H2659:H2664)</f>
        <v>0.67400000000000015</v>
      </c>
      <c r="AK2659" s="17">
        <f t="shared" ref="AK2659" si="7190">SUM(AA2659:AA2664)/60</f>
        <v>0.16666666666666666</v>
      </c>
      <c r="AL2659" s="17">
        <f t="shared" ref="AL2659" si="7191">SUM(V2659:V2664)</f>
        <v>1457013</v>
      </c>
      <c r="AM2659" s="17">
        <f t="shared" ref="AM2659" si="7192">AVERAGE(W2659:W2664)</f>
        <v>405</v>
      </c>
      <c r="AN2659" s="11">
        <f t="shared" ref="AN2659" si="7193">AVERAGE(I2659:I2664)</f>
        <v>0.68333333333333324</v>
      </c>
      <c r="AO2659" s="11">
        <f t="shared" ref="AO2659" si="7194">MAX(K2659:K2664)</f>
        <v>1.2</v>
      </c>
      <c r="AP2659" s="13" t="str">
        <f t="shared" ref="AP2659" ca="1" si="7195">INDIRECT(ADDRESS(MATCH(AO2659,K2659:K2664,0)+A2659-1,12))</f>
        <v>WSW</v>
      </c>
      <c r="AQ2659" s="13">
        <f t="shared" ref="AQ2659" ca="1" si="7196">INDIRECT(ADDRESS(MATCH(AO2659,K2659:K2664,0)+A2659-1,13))</f>
        <v>0.45111111111111107</v>
      </c>
      <c r="AR2659" s="11">
        <f t="shared" ref="AR2659" si="7197">MAX(N2659:N2664)</f>
        <v>2.1</v>
      </c>
      <c r="AS2659" s="13" t="str">
        <f t="shared" ref="AS2659" ca="1" si="7198">INDIRECT(ADDRESS(MATCH(AR2659,N2659:N2664,0)+A2659-1,15))</f>
        <v>NW</v>
      </c>
      <c r="AT2659" s="13">
        <f t="shared" ref="AT2659" ca="1" si="7199">INDIRECT(ADDRESS(MATCH(AR2659,N2659:N2664,0)+A2659-1,16))</f>
        <v>0.43988425925925928</v>
      </c>
    </row>
    <row r="2660" spans="1:46">
      <c r="A2660" s="11">
        <v>2660</v>
      </c>
      <c r="B2660" s="57">
        <v>44945</v>
      </c>
      <c r="C2660" s="54">
        <v>0.4236111111111111</v>
      </c>
      <c r="D2660" s="53">
        <v>9.1999999999999993</v>
      </c>
      <c r="E2660" s="53">
        <v>14.7</v>
      </c>
      <c r="F2660" s="53">
        <v>0</v>
      </c>
      <c r="G2660" s="53">
        <v>9.5</v>
      </c>
      <c r="H2660" s="53">
        <v>0.29499999999999998</v>
      </c>
      <c r="I2660" s="53">
        <v>0.4</v>
      </c>
      <c r="J2660" s="53" t="s">
        <v>150</v>
      </c>
      <c r="K2660" s="53">
        <v>0.6</v>
      </c>
      <c r="L2660" s="53" t="s">
        <v>152</v>
      </c>
      <c r="M2660" s="53">
        <v>0.42077546296296298</v>
      </c>
      <c r="N2660" s="53">
        <v>1.2</v>
      </c>
      <c r="O2660" s="53" t="s">
        <v>152</v>
      </c>
      <c r="P2660" s="53">
        <v>0.41667824074074072</v>
      </c>
      <c r="Q2660" s="53">
        <v>0</v>
      </c>
      <c r="R2660" s="53" t="s">
        <v>154</v>
      </c>
      <c r="S2660" s="53">
        <v>0.4</v>
      </c>
      <c r="T2660" s="53">
        <v>58.4</v>
      </c>
      <c r="U2660" s="53">
        <v>599</v>
      </c>
      <c r="V2660" s="53">
        <v>573953</v>
      </c>
      <c r="W2660" s="53">
        <v>957</v>
      </c>
      <c r="X2660" s="53">
        <v>0.59399999999999997</v>
      </c>
      <c r="Y2660" s="53">
        <v>18.510000000000002</v>
      </c>
      <c r="Z2660" s="11">
        <f t="shared" si="7115"/>
        <v>177</v>
      </c>
      <c r="AA2660" s="11">
        <f t="shared" si="7166"/>
        <v>10</v>
      </c>
      <c r="AB2660" s="53">
        <f t="shared" si="7167"/>
        <v>0.24208564240959868</v>
      </c>
      <c r="AC2660" s="63" t="s">
        <v>204</v>
      </c>
    </row>
    <row r="2661" spans="1:46">
      <c r="A2661" s="11">
        <v>2661</v>
      </c>
      <c r="B2661" s="57">
        <v>44945</v>
      </c>
      <c r="C2661" s="54">
        <v>0.43055555555555558</v>
      </c>
      <c r="D2661" s="53">
        <v>10.1</v>
      </c>
      <c r="E2661" s="53">
        <v>14.6</v>
      </c>
      <c r="F2661" s="53">
        <v>0</v>
      </c>
      <c r="G2661" s="53">
        <v>8.9</v>
      </c>
      <c r="H2661" s="53">
        <v>0.107</v>
      </c>
      <c r="I2661" s="53">
        <v>0.2</v>
      </c>
      <c r="J2661" s="53" t="s">
        <v>155</v>
      </c>
      <c r="K2661" s="53">
        <v>0.4</v>
      </c>
      <c r="L2661" s="53" t="s">
        <v>150</v>
      </c>
      <c r="M2661" s="53">
        <v>0.4236226851851852</v>
      </c>
      <c r="N2661" s="53">
        <v>1.1000000000000001</v>
      </c>
      <c r="O2661" s="53" t="s">
        <v>152</v>
      </c>
      <c r="P2661" s="53">
        <v>0.42428240740740741</v>
      </c>
      <c r="Q2661" s="53">
        <v>0.3</v>
      </c>
      <c r="R2661" s="53" t="s">
        <v>154</v>
      </c>
      <c r="S2661" s="53">
        <v>0.3</v>
      </c>
      <c r="T2661" s="53">
        <v>54.1</v>
      </c>
      <c r="U2661" s="53">
        <v>313</v>
      </c>
      <c r="V2661" s="53">
        <v>241057</v>
      </c>
      <c r="W2661" s="53">
        <v>402</v>
      </c>
      <c r="X2661" s="53">
        <v>0.59399999999999997</v>
      </c>
      <c r="Y2661" s="53">
        <v>18.510000000000002</v>
      </c>
      <c r="Z2661" s="11">
        <f t="shared" si="7115"/>
        <v>64.199999999999989</v>
      </c>
      <c r="AA2661" s="11">
        <f t="shared" si="7166"/>
        <v>0</v>
      </c>
      <c r="AB2661" s="53">
        <f t="shared" si="7167"/>
        <v>0.24208564240959868</v>
      </c>
      <c r="AC2661" s="63" t="s">
        <v>204</v>
      </c>
    </row>
    <row r="2662" spans="1:46">
      <c r="A2662" s="11">
        <v>2662</v>
      </c>
      <c r="B2662" s="57">
        <v>44945</v>
      </c>
      <c r="C2662" s="54">
        <v>0.4375</v>
      </c>
      <c r="D2662" s="53">
        <v>11</v>
      </c>
      <c r="E2662" s="53">
        <v>13.6</v>
      </c>
      <c r="F2662" s="53">
        <v>0</v>
      </c>
      <c r="G2662" s="53">
        <v>8.1</v>
      </c>
      <c r="H2662" s="53">
        <v>5.7000000000000002E-2</v>
      </c>
      <c r="I2662" s="53">
        <v>0.9</v>
      </c>
      <c r="J2662" s="53" t="s">
        <v>154</v>
      </c>
      <c r="K2662" s="53">
        <v>0.9</v>
      </c>
      <c r="L2662" s="53" t="s">
        <v>154</v>
      </c>
      <c r="M2662" s="53">
        <v>0.4375</v>
      </c>
      <c r="N2662" s="53">
        <v>1.9</v>
      </c>
      <c r="O2662" s="53" t="s">
        <v>158</v>
      </c>
      <c r="P2662" s="53">
        <v>0.43407407407407406</v>
      </c>
      <c r="Q2662" s="53">
        <v>0.7</v>
      </c>
      <c r="R2662" s="53" t="s">
        <v>154</v>
      </c>
      <c r="S2662" s="53">
        <v>0.4</v>
      </c>
      <c r="T2662" s="53">
        <v>64.099999999999994</v>
      </c>
      <c r="U2662" s="53">
        <v>184</v>
      </c>
      <c r="V2662" s="53">
        <v>139135</v>
      </c>
      <c r="W2662" s="53">
        <v>232</v>
      </c>
      <c r="X2662" s="53">
        <v>0.59299999999999997</v>
      </c>
      <c r="Y2662" s="53">
        <v>18.25</v>
      </c>
      <c r="Z2662" s="11">
        <f t="shared" si="7115"/>
        <v>34.200000000000003</v>
      </c>
      <c r="AA2662" s="11">
        <f t="shared" si="7166"/>
        <v>0</v>
      </c>
      <c r="AB2662" s="53">
        <f t="shared" si="7167"/>
        <v>0.24152429285013005</v>
      </c>
      <c r="AC2662" s="63" t="s">
        <v>204</v>
      </c>
    </row>
    <row r="2663" spans="1:46">
      <c r="A2663" s="11">
        <v>2663</v>
      </c>
      <c r="B2663" s="57">
        <v>44945</v>
      </c>
      <c r="C2663" s="54">
        <v>0.44444444444444442</v>
      </c>
      <c r="D2663" s="53">
        <v>11.3</v>
      </c>
      <c r="E2663" s="53">
        <v>13.4</v>
      </c>
      <c r="F2663" s="53">
        <v>0</v>
      </c>
      <c r="G2663" s="53">
        <v>7.9</v>
      </c>
      <c r="H2663" s="53">
        <v>4.1000000000000002E-2</v>
      </c>
      <c r="I2663" s="53">
        <v>0.9</v>
      </c>
      <c r="J2663" s="53" t="s">
        <v>158</v>
      </c>
      <c r="K2663" s="53">
        <v>1.1000000000000001</v>
      </c>
      <c r="L2663" s="53" t="s">
        <v>158</v>
      </c>
      <c r="M2663" s="53">
        <v>0.440462962962963</v>
      </c>
      <c r="N2663" s="53">
        <v>2.1</v>
      </c>
      <c r="O2663" s="53" t="s">
        <v>155</v>
      </c>
      <c r="P2663" s="53">
        <v>0.43988425925925928</v>
      </c>
      <c r="Q2663" s="53">
        <v>1.8</v>
      </c>
      <c r="R2663" s="53" t="s">
        <v>161</v>
      </c>
      <c r="S2663" s="53">
        <v>0.5</v>
      </c>
      <c r="T2663" s="53">
        <v>61.1</v>
      </c>
      <c r="U2663" s="53">
        <v>165</v>
      </c>
      <c r="V2663" s="53">
        <v>102904</v>
      </c>
      <c r="W2663" s="53">
        <v>172</v>
      </c>
      <c r="X2663" s="53">
        <v>0.59299999999999997</v>
      </c>
      <c r="Y2663" s="53">
        <v>18.27</v>
      </c>
      <c r="Z2663" s="11">
        <f t="shared" si="7115"/>
        <v>24.6</v>
      </c>
      <c r="AA2663" s="11">
        <f t="shared" si="7166"/>
        <v>0</v>
      </c>
      <c r="AB2663" s="53">
        <f t="shared" si="7167"/>
        <v>0.24152429285013005</v>
      </c>
      <c r="AC2663" s="63" t="s">
        <v>204</v>
      </c>
    </row>
    <row r="2664" spans="1:46">
      <c r="A2664" s="11">
        <v>2664</v>
      </c>
      <c r="B2664" s="57">
        <v>44945</v>
      </c>
      <c r="C2664" s="54">
        <v>0.4513888888888889</v>
      </c>
      <c r="D2664" s="53">
        <v>11.4</v>
      </c>
      <c r="E2664" s="53">
        <v>13.4</v>
      </c>
      <c r="F2664" s="53">
        <v>0</v>
      </c>
      <c r="G2664" s="53">
        <v>8</v>
      </c>
      <c r="H2664" s="53">
        <v>4.2999999999999997E-2</v>
      </c>
      <c r="I2664" s="53">
        <v>1.2</v>
      </c>
      <c r="J2664" s="53" t="s">
        <v>161</v>
      </c>
      <c r="K2664" s="53">
        <v>1.2</v>
      </c>
      <c r="L2664" s="53" t="s">
        <v>161</v>
      </c>
      <c r="M2664" s="53">
        <v>0.45111111111111107</v>
      </c>
      <c r="N2664" s="53">
        <v>1.9</v>
      </c>
      <c r="O2664" s="53" t="s">
        <v>161</v>
      </c>
      <c r="P2664" s="53">
        <v>0.44445601851851851</v>
      </c>
      <c r="Q2664" s="53">
        <v>0.9</v>
      </c>
      <c r="R2664" s="53" t="s">
        <v>161</v>
      </c>
      <c r="S2664" s="53">
        <v>0.3</v>
      </c>
      <c r="T2664" s="53">
        <v>62.8</v>
      </c>
      <c r="U2664" s="53">
        <v>185</v>
      </c>
      <c r="V2664" s="53">
        <v>105389</v>
      </c>
      <c r="W2664" s="53">
        <v>176</v>
      </c>
      <c r="X2664" s="53">
        <v>0.59299999999999997</v>
      </c>
      <c r="Y2664" s="53">
        <v>18.29</v>
      </c>
      <c r="Z2664" s="11">
        <f t="shared" si="7115"/>
        <v>25.799999999999997</v>
      </c>
      <c r="AA2664" s="11">
        <f t="shared" si="7166"/>
        <v>0</v>
      </c>
      <c r="AB2664" s="53">
        <f t="shared" si="7167"/>
        <v>0.24152429285013005</v>
      </c>
      <c r="AC2664" s="63" t="s">
        <v>204</v>
      </c>
    </row>
    <row r="2665" spans="1:46">
      <c r="A2665" s="11">
        <v>2665</v>
      </c>
      <c r="B2665" s="57">
        <v>44945</v>
      </c>
      <c r="C2665" s="54">
        <v>0.45833333333333331</v>
      </c>
      <c r="D2665" s="53">
        <v>11.3</v>
      </c>
      <c r="E2665" s="53">
        <v>13.5</v>
      </c>
      <c r="F2665" s="53">
        <v>0</v>
      </c>
      <c r="G2665" s="53">
        <v>7.9</v>
      </c>
      <c r="H2665" s="53">
        <v>5.6000000000000001E-2</v>
      </c>
      <c r="I2665" s="53">
        <v>1.3</v>
      </c>
      <c r="J2665" s="53" t="s">
        <v>160</v>
      </c>
      <c r="K2665" s="53">
        <v>1.3</v>
      </c>
      <c r="L2665" s="53" t="s">
        <v>160</v>
      </c>
      <c r="M2665" s="53">
        <v>0.45657407407407408</v>
      </c>
      <c r="N2665" s="53">
        <v>2.4</v>
      </c>
      <c r="O2665" s="53" t="s">
        <v>156</v>
      </c>
      <c r="P2665" s="53">
        <v>0.45494212962962965</v>
      </c>
      <c r="Q2665" s="53">
        <v>1.7</v>
      </c>
      <c r="R2665" s="53" t="s">
        <v>161</v>
      </c>
      <c r="S2665" s="53">
        <v>0.4</v>
      </c>
      <c r="T2665" s="53">
        <v>61.7</v>
      </c>
      <c r="U2665" s="53">
        <v>234</v>
      </c>
      <c r="V2665" s="53">
        <v>130035</v>
      </c>
      <c r="W2665" s="53">
        <v>217</v>
      </c>
      <c r="X2665" s="53">
        <v>0.59299999999999997</v>
      </c>
      <c r="Y2665" s="53">
        <v>18.260000000000002</v>
      </c>
      <c r="Z2665" s="11">
        <f t="shared" si="7115"/>
        <v>33.6</v>
      </c>
      <c r="AA2665" s="11">
        <f t="shared" si="7166"/>
        <v>0</v>
      </c>
      <c r="AB2665" s="53">
        <f t="shared" si="7167"/>
        <v>0.24152429285013005</v>
      </c>
      <c r="AC2665" s="63" t="s">
        <v>204</v>
      </c>
      <c r="AE2665" s="11">
        <f t="shared" ref="AE2665" si="7200">SUM(F2665:F2670)</f>
        <v>0</v>
      </c>
      <c r="AF2665" s="11">
        <f t="shared" ref="AF2665" si="7201">AVERAGE(AB2665:AB2670)</f>
        <v>0.24152429285013002</v>
      </c>
      <c r="AG2665" s="11">
        <f t="shared" ref="AG2665" si="7202">AVERAGE(G2665:G2670)</f>
        <v>8.1833333333333353</v>
      </c>
      <c r="AH2665" s="11" t="e">
        <f t="shared" ref="AH2665" si="7203">AVERAGE(AC2665:AC2670)</f>
        <v>#DIV/0!</v>
      </c>
      <c r="AI2665" s="11">
        <f t="shared" ref="AI2665" si="7204">AVERAGE(T2665:T2670)</f>
        <v>58.883333333333333</v>
      </c>
      <c r="AJ2665" s="11">
        <f t="shared" ref="AJ2665" si="7205">SUMIF(H2665:H2670,"&gt;0",H2665:H2670)</f>
        <v>0.42600000000000005</v>
      </c>
      <c r="AK2665" s="17">
        <f t="shared" ref="AK2665" si="7206">SUM(AA2665:AA2670)/60</f>
        <v>0</v>
      </c>
      <c r="AL2665" s="17">
        <f t="shared" ref="AL2665" si="7207">SUM(V2665:V2670)</f>
        <v>969840</v>
      </c>
      <c r="AM2665" s="17">
        <f t="shared" ref="AM2665" si="7208">AVERAGE(W2665:W2670)</f>
        <v>269.33333333333331</v>
      </c>
      <c r="AN2665" s="11">
        <f t="shared" ref="AN2665" si="7209">AVERAGE(I2665:I2670)</f>
        <v>1.4000000000000001</v>
      </c>
      <c r="AO2665" s="11">
        <f t="shared" ref="AO2665" si="7210">MAX(K2665:K2670)</f>
        <v>2</v>
      </c>
      <c r="AP2665" s="13" t="str">
        <f t="shared" ref="AP2665" ca="1" si="7211">INDIRECT(ADDRESS(MATCH(AO2665,K2665:K2670,0)+A2665-1,12))</f>
        <v>S</v>
      </c>
      <c r="AQ2665" s="13">
        <f t="shared" ref="AQ2665" ca="1" si="7212">INDIRECT(ADDRESS(MATCH(AO2665,K2665:K2670,0)+A2665-1,13))</f>
        <v>0.48712962962962963</v>
      </c>
      <c r="AR2665" s="11">
        <f t="shared" ref="AR2665" si="7213">MAX(N2665:N2670)</f>
        <v>3.1</v>
      </c>
      <c r="AS2665" s="13" t="str">
        <f t="shared" ref="AS2665" ca="1" si="7214">INDIRECT(ADDRESS(MATCH(AR2665,N2665:N2670,0)+A2665-1,15))</f>
        <v>S</v>
      </c>
      <c r="AT2665" s="13">
        <f t="shared" ref="AT2665" ca="1" si="7215">INDIRECT(ADDRESS(MATCH(AR2665,N2665:N2670,0)+A2665-1,16))</f>
        <v>0.48428240740740741</v>
      </c>
    </row>
    <row r="2666" spans="1:46">
      <c r="A2666" s="11">
        <v>2666</v>
      </c>
      <c r="B2666" s="57">
        <v>44945</v>
      </c>
      <c r="C2666" s="54">
        <v>0.46527777777777773</v>
      </c>
      <c r="D2666" s="53">
        <v>11</v>
      </c>
      <c r="E2666" s="53">
        <v>13.6</v>
      </c>
      <c r="F2666" s="53">
        <v>0</v>
      </c>
      <c r="G2666" s="53">
        <v>8.1</v>
      </c>
      <c r="H2666" s="53">
        <v>6.7000000000000004E-2</v>
      </c>
      <c r="I2666" s="53">
        <v>1.3</v>
      </c>
      <c r="J2666" s="53" t="s">
        <v>161</v>
      </c>
      <c r="K2666" s="53">
        <v>1.5</v>
      </c>
      <c r="L2666" s="53" t="s">
        <v>160</v>
      </c>
      <c r="M2666" s="54">
        <v>0.46162037037037035</v>
      </c>
      <c r="N2666" s="53">
        <v>2.2999999999999998</v>
      </c>
      <c r="O2666" s="53" t="s">
        <v>161</v>
      </c>
      <c r="P2666" s="54">
        <v>0.46033564814814815</v>
      </c>
      <c r="Q2666" s="53">
        <v>1</v>
      </c>
      <c r="R2666" s="53" t="s">
        <v>161</v>
      </c>
      <c r="S2666" s="53">
        <v>0.4</v>
      </c>
      <c r="T2666" s="53">
        <v>58.7</v>
      </c>
      <c r="U2666" s="53">
        <v>265</v>
      </c>
      <c r="V2666" s="53">
        <v>151955</v>
      </c>
      <c r="W2666" s="53">
        <v>253</v>
      </c>
      <c r="X2666" s="53">
        <v>0.59299999999999997</v>
      </c>
      <c r="Y2666" s="53">
        <v>18.32</v>
      </c>
      <c r="Z2666" s="11">
        <f t="shared" si="7115"/>
        <v>40.200000000000003</v>
      </c>
      <c r="AA2666" s="11">
        <f t="shared" si="7166"/>
        <v>0</v>
      </c>
      <c r="AB2666" s="53">
        <f t="shared" si="7167"/>
        <v>0.24152429285013005</v>
      </c>
      <c r="AC2666" s="63" t="s">
        <v>204</v>
      </c>
    </row>
    <row r="2667" spans="1:46">
      <c r="A2667" s="11">
        <v>2667</v>
      </c>
      <c r="B2667" s="57">
        <v>44945</v>
      </c>
      <c r="C2667" s="54">
        <v>0.47222222222222227</v>
      </c>
      <c r="D2667" s="53">
        <v>10.8</v>
      </c>
      <c r="E2667" s="53">
        <v>14.1</v>
      </c>
      <c r="F2667" s="53">
        <v>0</v>
      </c>
      <c r="G2667" s="53">
        <v>8.1999999999999993</v>
      </c>
      <c r="H2667" s="53">
        <v>7.2999999999999995E-2</v>
      </c>
      <c r="I2667" s="53">
        <v>1.3</v>
      </c>
      <c r="J2667" s="53" t="s">
        <v>154</v>
      </c>
      <c r="K2667" s="53">
        <v>1.4</v>
      </c>
      <c r="L2667" s="53" t="s">
        <v>161</v>
      </c>
      <c r="M2667" s="54">
        <v>0.4661689814814815</v>
      </c>
      <c r="N2667" s="53">
        <v>2.4</v>
      </c>
      <c r="O2667" s="53" t="s">
        <v>161</v>
      </c>
      <c r="P2667" s="54">
        <v>0.46583333333333332</v>
      </c>
      <c r="Q2667" s="53">
        <v>1.2</v>
      </c>
      <c r="R2667" s="53" t="s">
        <v>154</v>
      </c>
      <c r="S2667" s="53">
        <v>0.4</v>
      </c>
      <c r="T2667" s="53">
        <v>57.1</v>
      </c>
      <c r="U2667" s="53">
        <v>301</v>
      </c>
      <c r="V2667" s="53">
        <v>165177</v>
      </c>
      <c r="W2667" s="53">
        <v>275</v>
      </c>
      <c r="X2667" s="53">
        <v>0.59299999999999997</v>
      </c>
      <c r="Y2667" s="53">
        <v>18.46</v>
      </c>
      <c r="Z2667" s="11">
        <f t="shared" si="7115"/>
        <v>43.79999999999999</v>
      </c>
      <c r="AA2667" s="11">
        <f t="shared" si="7166"/>
        <v>0</v>
      </c>
      <c r="AB2667" s="53">
        <f t="shared" si="7167"/>
        <v>0.24152429285013005</v>
      </c>
      <c r="AC2667" s="63" t="s">
        <v>204</v>
      </c>
    </row>
    <row r="2668" spans="1:46">
      <c r="A2668" s="11">
        <v>2668</v>
      </c>
      <c r="B2668" s="57">
        <v>44945</v>
      </c>
      <c r="C2668" s="54">
        <v>0.47916666666666669</v>
      </c>
      <c r="D2668" s="53">
        <v>10.7</v>
      </c>
      <c r="E2668" s="53">
        <v>14.7</v>
      </c>
      <c r="F2668" s="53">
        <v>0</v>
      </c>
      <c r="G2668" s="53">
        <v>8.4</v>
      </c>
      <c r="H2668" s="53">
        <v>8.3000000000000004E-2</v>
      </c>
      <c r="I2668" s="53">
        <v>1.3</v>
      </c>
      <c r="J2668" s="53" t="s">
        <v>160</v>
      </c>
      <c r="K2668" s="53">
        <v>1.3</v>
      </c>
      <c r="L2668" s="53" t="s">
        <v>154</v>
      </c>
      <c r="M2668" s="54">
        <v>0.4722337962962963</v>
      </c>
      <c r="N2668" s="53">
        <v>2.5</v>
      </c>
      <c r="O2668" s="53" t="s">
        <v>154</v>
      </c>
      <c r="P2668" s="54">
        <v>0.47405092592592596</v>
      </c>
      <c r="Q2668" s="53">
        <v>1.5</v>
      </c>
      <c r="R2668" s="53" t="s">
        <v>160</v>
      </c>
      <c r="S2668" s="53">
        <v>0.4</v>
      </c>
      <c r="T2668" s="53">
        <v>60</v>
      </c>
      <c r="U2668" s="53">
        <v>305</v>
      </c>
      <c r="V2668" s="53">
        <v>185035</v>
      </c>
      <c r="W2668" s="53">
        <v>308</v>
      </c>
      <c r="X2668" s="53">
        <v>0.59299999999999997</v>
      </c>
      <c r="Y2668" s="53">
        <v>18.48</v>
      </c>
      <c r="Z2668" s="11">
        <f t="shared" si="7115"/>
        <v>49.8</v>
      </c>
      <c r="AA2668" s="11">
        <f t="shared" si="7166"/>
        <v>0</v>
      </c>
      <c r="AB2668" s="53">
        <f t="shared" si="7167"/>
        <v>0.24152429285013005</v>
      </c>
      <c r="AC2668" s="63" t="s">
        <v>204</v>
      </c>
    </row>
    <row r="2669" spans="1:46">
      <c r="A2669" s="11">
        <v>2669</v>
      </c>
      <c r="B2669" s="57">
        <v>44945</v>
      </c>
      <c r="C2669" s="54">
        <v>0.4861111111111111</v>
      </c>
      <c r="D2669" s="53">
        <v>10.6</v>
      </c>
      <c r="E2669" s="53">
        <v>14.6</v>
      </c>
      <c r="F2669" s="53">
        <v>0</v>
      </c>
      <c r="G2669" s="53">
        <v>8.3000000000000007</v>
      </c>
      <c r="H2669" s="53">
        <v>0.08</v>
      </c>
      <c r="I2669" s="53">
        <v>1.9</v>
      </c>
      <c r="J2669" s="53" t="s">
        <v>153</v>
      </c>
      <c r="K2669" s="53">
        <v>1.9</v>
      </c>
      <c r="L2669" s="53" t="s">
        <v>153</v>
      </c>
      <c r="M2669" s="54">
        <v>0.48597222222222225</v>
      </c>
      <c r="N2669" s="53">
        <v>3.1</v>
      </c>
      <c r="O2669" s="53" t="s">
        <v>153</v>
      </c>
      <c r="P2669" s="54">
        <v>0.48428240740740741</v>
      </c>
      <c r="Q2669" s="53">
        <v>1.8</v>
      </c>
      <c r="R2669" s="53" t="s">
        <v>153</v>
      </c>
      <c r="S2669" s="53">
        <v>0.5</v>
      </c>
      <c r="T2669" s="53">
        <v>55.5</v>
      </c>
      <c r="U2669" s="53">
        <v>283</v>
      </c>
      <c r="V2669" s="53">
        <v>181815</v>
      </c>
      <c r="W2669" s="53">
        <v>303</v>
      </c>
      <c r="X2669" s="53">
        <v>0.59299999999999997</v>
      </c>
      <c r="Y2669" s="53">
        <v>18.489999999999998</v>
      </c>
      <c r="Z2669" s="11">
        <f t="shared" si="7115"/>
        <v>48</v>
      </c>
      <c r="AA2669" s="11">
        <f t="shared" si="7166"/>
        <v>0</v>
      </c>
      <c r="AB2669" s="53">
        <f t="shared" si="7167"/>
        <v>0.24152429285013005</v>
      </c>
      <c r="AC2669" s="63" t="s">
        <v>204</v>
      </c>
    </row>
    <row r="2670" spans="1:46">
      <c r="A2670" s="11">
        <v>2670</v>
      </c>
      <c r="B2670" s="57">
        <v>44945</v>
      </c>
      <c r="C2670" s="54">
        <v>0.49305555555555558</v>
      </c>
      <c r="D2670" s="53">
        <v>10.5</v>
      </c>
      <c r="E2670" s="53">
        <v>14.2</v>
      </c>
      <c r="F2670" s="53">
        <v>0</v>
      </c>
      <c r="G2670" s="53">
        <v>8.1999999999999993</v>
      </c>
      <c r="H2670" s="53">
        <v>6.7000000000000004E-2</v>
      </c>
      <c r="I2670" s="53">
        <v>1.3</v>
      </c>
      <c r="J2670" s="53" t="s">
        <v>160</v>
      </c>
      <c r="K2670" s="53">
        <v>2</v>
      </c>
      <c r="L2670" s="53" t="s">
        <v>153</v>
      </c>
      <c r="M2670" s="54">
        <v>0.48712962962962963</v>
      </c>
      <c r="N2670" s="53">
        <v>2.6</v>
      </c>
      <c r="O2670" s="53" t="s">
        <v>161</v>
      </c>
      <c r="P2670" s="54">
        <v>0.49281250000000004</v>
      </c>
      <c r="Q2670" s="53">
        <v>2.5</v>
      </c>
      <c r="R2670" s="53" t="s">
        <v>160</v>
      </c>
      <c r="S2670" s="53">
        <v>0.5</v>
      </c>
      <c r="T2670" s="53">
        <v>60.3</v>
      </c>
      <c r="U2670" s="53">
        <v>223</v>
      </c>
      <c r="V2670" s="53">
        <v>155823</v>
      </c>
      <c r="W2670" s="53">
        <v>260</v>
      </c>
      <c r="X2670" s="53">
        <v>0.59299999999999997</v>
      </c>
      <c r="Y2670" s="53">
        <v>18.329999999999998</v>
      </c>
      <c r="Z2670" s="11">
        <f t="shared" si="7115"/>
        <v>40.200000000000003</v>
      </c>
      <c r="AA2670" s="11">
        <f t="shared" si="7116"/>
        <v>0</v>
      </c>
      <c r="AB2670" s="53">
        <f t="shared" si="7117"/>
        <v>0.24152429285013005</v>
      </c>
      <c r="AC2670" s="63" t="s">
        <v>204</v>
      </c>
    </row>
    <row r="2671" spans="1:46">
      <c r="A2671" s="11">
        <v>2671</v>
      </c>
      <c r="B2671" s="57">
        <v>44945</v>
      </c>
      <c r="C2671" s="54">
        <v>0.5</v>
      </c>
      <c r="D2671" s="53">
        <v>10.5</v>
      </c>
      <c r="E2671" s="53">
        <v>14.3</v>
      </c>
      <c r="F2671" s="53">
        <v>0</v>
      </c>
      <c r="G2671" s="53">
        <v>8.1</v>
      </c>
      <c r="H2671" s="53">
        <v>5.1999999999999998E-2</v>
      </c>
      <c r="I2671" s="53">
        <v>1.1000000000000001</v>
      </c>
      <c r="J2671" s="53" t="s">
        <v>160</v>
      </c>
      <c r="K2671" s="53">
        <v>1.5</v>
      </c>
      <c r="L2671" s="53" t="s">
        <v>160</v>
      </c>
      <c r="M2671" s="54">
        <v>0.49708333333333332</v>
      </c>
      <c r="N2671" s="53">
        <v>2.7</v>
      </c>
      <c r="O2671" s="53" t="s">
        <v>161</v>
      </c>
      <c r="P2671" s="54">
        <v>0.49317129629629625</v>
      </c>
      <c r="Q2671" s="53">
        <v>0</v>
      </c>
      <c r="R2671" s="53" t="s">
        <v>156</v>
      </c>
      <c r="S2671" s="53">
        <v>0.8</v>
      </c>
      <c r="T2671" s="53">
        <v>60.1</v>
      </c>
      <c r="U2671" s="53">
        <v>208</v>
      </c>
      <c r="V2671" s="53">
        <v>125444</v>
      </c>
      <c r="W2671" s="53">
        <v>209</v>
      </c>
      <c r="X2671" s="53">
        <v>0.59199999999999997</v>
      </c>
      <c r="Y2671" s="53">
        <v>18.45</v>
      </c>
      <c r="Z2671" s="11">
        <f t="shared" si="7115"/>
        <v>31.2</v>
      </c>
      <c r="AA2671" s="11">
        <f t="shared" si="7116"/>
        <v>0</v>
      </c>
      <c r="AB2671" s="53">
        <f t="shared" si="7117"/>
        <v>0.24096372410822048</v>
      </c>
      <c r="AC2671" s="63" t="s">
        <v>204</v>
      </c>
      <c r="AE2671" s="11">
        <f t="shared" ref="AE2671" si="7216">SUM(F2671:F2676)</f>
        <v>0</v>
      </c>
      <c r="AF2671" s="11">
        <f t="shared" ref="AF2671" si="7217">AVERAGE(AB2671:AB2676)</f>
        <v>0.2410571522318721</v>
      </c>
      <c r="AG2671" s="11">
        <f t="shared" ref="AG2671" si="7218">AVERAGE(G2671:G2676)</f>
        <v>8.2166666666666668</v>
      </c>
      <c r="AH2671" s="11" t="e">
        <f t="shared" ref="AH2671" si="7219">AVERAGE(AC2671:AC2676)</f>
        <v>#DIV/0!</v>
      </c>
      <c r="AI2671" s="11">
        <f t="shared" ref="AI2671" si="7220">AVERAGE(T2671:T2676)</f>
        <v>60.06666666666667</v>
      </c>
      <c r="AJ2671" s="11">
        <f t="shared" ref="AJ2671" si="7221">SUMIF(H2671:H2676,"&gt;0",H2671:H2676)</f>
        <v>0.38100000000000001</v>
      </c>
      <c r="AK2671" s="17">
        <f t="shared" ref="AK2671" si="7222">SUM(AA2671:AA2676)/60</f>
        <v>0</v>
      </c>
      <c r="AL2671" s="17">
        <f t="shared" ref="AL2671" si="7223">SUM(V2671:V2676)</f>
        <v>885474</v>
      </c>
      <c r="AM2671" s="17">
        <f t="shared" ref="AM2671" si="7224">AVERAGE(W2671:W2676)</f>
        <v>245.83333333333334</v>
      </c>
      <c r="AN2671" s="11">
        <f t="shared" ref="AN2671" si="7225">AVERAGE(I2671:I2676)</f>
        <v>1.5</v>
      </c>
      <c r="AO2671" s="11">
        <f t="shared" ref="AO2671" si="7226">MAX(K2671:K2676)</f>
        <v>2.2999999999999998</v>
      </c>
      <c r="AP2671" s="13" t="str">
        <f t="shared" ref="AP2671" ca="1" si="7227">INDIRECT(ADDRESS(MATCH(AO2671,K2671:K2676,0)+A2671-1,12))</f>
        <v>SW</v>
      </c>
      <c r="AQ2671" s="13">
        <f t="shared" ref="AQ2671" ca="1" si="7228">INDIRECT(ADDRESS(MATCH(AO2671,K2671:K2676,0)+A2671-1,13))</f>
        <v>0.53119212962962969</v>
      </c>
      <c r="AR2671" s="11">
        <f t="shared" ref="AR2671" si="7229">MAX(N2671:N2676)</f>
        <v>3.9</v>
      </c>
      <c r="AS2671" s="13" t="str">
        <f t="shared" ref="AS2671" ca="1" si="7230">INDIRECT(ADDRESS(MATCH(AR2671,N2671:N2676,0)+A2671-1,15))</f>
        <v>WSW</v>
      </c>
      <c r="AT2671" s="13">
        <f t="shared" ref="AT2671" ca="1" si="7231">INDIRECT(ADDRESS(MATCH(AR2671,N2671:N2676,0)+A2671-1,16))</f>
        <v>0.52785879629629628</v>
      </c>
    </row>
    <row r="2672" spans="1:46">
      <c r="A2672" s="11">
        <v>2672</v>
      </c>
      <c r="B2672" s="57">
        <v>44945</v>
      </c>
      <c r="C2672" s="54">
        <v>0.50694444444444442</v>
      </c>
      <c r="D2672" s="53">
        <v>10.4</v>
      </c>
      <c r="E2672" s="53">
        <v>14.6</v>
      </c>
      <c r="F2672" s="53">
        <v>0</v>
      </c>
      <c r="G2672" s="53">
        <v>8.1999999999999993</v>
      </c>
      <c r="H2672" s="53">
        <v>5.1999999999999998E-2</v>
      </c>
      <c r="I2672" s="53">
        <v>0.9</v>
      </c>
      <c r="J2672" s="53" t="s">
        <v>160</v>
      </c>
      <c r="K2672" s="53">
        <v>1.1000000000000001</v>
      </c>
      <c r="L2672" s="53" t="s">
        <v>160</v>
      </c>
      <c r="M2672" s="54">
        <v>0.50001157407407404</v>
      </c>
      <c r="N2672" s="53">
        <v>2.2999999999999998</v>
      </c>
      <c r="O2672" s="53" t="s">
        <v>160</v>
      </c>
      <c r="P2672" s="54">
        <v>0.50293981481481487</v>
      </c>
      <c r="Q2672" s="53">
        <v>1.2</v>
      </c>
      <c r="R2672" s="53" t="s">
        <v>156</v>
      </c>
      <c r="S2672" s="53">
        <v>0.5</v>
      </c>
      <c r="T2672" s="53">
        <v>60.5</v>
      </c>
      <c r="U2672" s="53">
        <v>217</v>
      </c>
      <c r="V2672" s="53">
        <v>125005</v>
      </c>
      <c r="W2672" s="53">
        <v>208</v>
      </c>
      <c r="X2672" s="53">
        <v>0.59299999999999997</v>
      </c>
      <c r="Y2672" s="53">
        <v>18.5</v>
      </c>
      <c r="Z2672" s="11">
        <f t="shared" si="7115"/>
        <v>31.2</v>
      </c>
      <c r="AA2672" s="11">
        <f t="shared" si="7116"/>
        <v>0</v>
      </c>
      <c r="AB2672" s="53">
        <f t="shared" si="7117"/>
        <v>0.24152429285013005</v>
      </c>
      <c r="AC2672" s="63" t="s">
        <v>204</v>
      </c>
    </row>
    <row r="2673" spans="1:46">
      <c r="A2673" s="11">
        <v>2673</v>
      </c>
      <c r="B2673" s="57">
        <v>44945</v>
      </c>
      <c r="C2673" s="54">
        <v>0.51388888888888895</v>
      </c>
      <c r="D2673" s="53">
        <v>10.199999999999999</v>
      </c>
      <c r="E2673" s="53">
        <v>14.6</v>
      </c>
      <c r="F2673" s="53">
        <v>0</v>
      </c>
      <c r="G2673" s="53">
        <v>8.3000000000000007</v>
      </c>
      <c r="H2673" s="53">
        <v>5.6000000000000001E-2</v>
      </c>
      <c r="I2673" s="53">
        <v>1.3</v>
      </c>
      <c r="J2673" s="53" t="s">
        <v>161</v>
      </c>
      <c r="K2673" s="53">
        <v>1.3</v>
      </c>
      <c r="L2673" s="53" t="s">
        <v>161</v>
      </c>
      <c r="M2673" s="54">
        <v>0.51388888888888895</v>
      </c>
      <c r="N2673" s="53">
        <v>2.4</v>
      </c>
      <c r="O2673" s="53" t="s">
        <v>161</v>
      </c>
      <c r="P2673" s="54">
        <v>0.51037037037037036</v>
      </c>
      <c r="Q2673" s="53">
        <v>1.9</v>
      </c>
      <c r="R2673" s="53" t="s">
        <v>160</v>
      </c>
      <c r="S2673" s="53">
        <v>0.4</v>
      </c>
      <c r="T2673" s="53">
        <v>61.5</v>
      </c>
      <c r="U2673" s="53">
        <v>213</v>
      </c>
      <c r="V2673" s="53">
        <v>131994</v>
      </c>
      <c r="W2673" s="53">
        <v>220</v>
      </c>
      <c r="X2673" s="53">
        <v>0.59199999999999997</v>
      </c>
      <c r="Y2673" s="53">
        <v>18.48</v>
      </c>
      <c r="Z2673" s="11">
        <f t="shared" si="7115"/>
        <v>33.6</v>
      </c>
      <c r="AA2673" s="11">
        <f t="shared" si="7116"/>
        <v>0</v>
      </c>
      <c r="AB2673" s="53">
        <f t="shared" si="7117"/>
        <v>0.24096372410822048</v>
      </c>
      <c r="AC2673" s="63" t="s">
        <v>204</v>
      </c>
    </row>
    <row r="2674" spans="1:46">
      <c r="A2674" s="11">
        <v>2674</v>
      </c>
      <c r="B2674" s="57">
        <v>44945</v>
      </c>
      <c r="C2674" s="54">
        <v>0.52083333333333337</v>
      </c>
      <c r="D2674" s="53">
        <v>10.3</v>
      </c>
      <c r="E2674" s="53">
        <v>14.6</v>
      </c>
      <c r="F2674" s="53">
        <v>0</v>
      </c>
      <c r="G2674" s="53">
        <v>8.1999999999999993</v>
      </c>
      <c r="H2674" s="53">
        <v>6.2E-2</v>
      </c>
      <c r="I2674" s="53">
        <v>1.6</v>
      </c>
      <c r="J2674" s="53" t="s">
        <v>156</v>
      </c>
      <c r="K2674" s="53">
        <v>1.6</v>
      </c>
      <c r="L2674" s="53" t="s">
        <v>156</v>
      </c>
      <c r="M2674" s="54">
        <v>0.520625</v>
      </c>
      <c r="N2674" s="53">
        <v>2.5</v>
      </c>
      <c r="O2674" s="53" t="s">
        <v>156</v>
      </c>
      <c r="P2674" s="54">
        <v>0.51708333333333334</v>
      </c>
      <c r="Q2674" s="53">
        <v>1.3</v>
      </c>
      <c r="R2674" s="53" t="s">
        <v>153</v>
      </c>
      <c r="S2674" s="53">
        <v>0.4</v>
      </c>
      <c r="T2674" s="53">
        <v>59.7</v>
      </c>
      <c r="U2674" s="53">
        <v>274</v>
      </c>
      <c r="V2674" s="53">
        <v>144372</v>
      </c>
      <c r="W2674" s="53">
        <v>241</v>
      </c>
      <c r="X2674" s="53">
        <v>0.59199999999999997</v>
      </c>
      <c r="Y2674" s="53">
        <v>18.46</v>
      </c>
      <c r="Z2674" s="11">
        <f t="shared" si="7115"/>
        <v>37.200000000000003</v>
      </c>
      <c r="AA2674" s="11">
        <f t="shared" si="7116"/>
        <v>0</v>
      </c>
      <c r="AB2674" s="53">
        <f t="shared" si="7117"/>
        <v>0.24096372410822048</v>
      </c>
      <c r="AC2674" s="63" t="s">
        <v>204</v>
      </c>
    </row>
    <row r="2675" spans="1:46">
      <c r="A2675" s="11">
        <v>2675</v>
      </c>
      <c r="B2675" s="57">
        <v>44945</v>
      </c>
      <c r="C2675" s="54">
        <v>0.52777777777777779</v>
      </c>
      <c r="D2675" s="53">
        <v>10.199999999999999</v>
      </c>
      <c r="E2675" s="53">
        <v>14.6</v>
      </c>
      <c r="F2675" s="53">
        <v>0</v>
      </c>
      <c r="G2675" s="53">
        <v>8.1</v>
      </c>
      <c r="H2675" s="53">
        <v>6.6000000000000003E-2</v>
      </c>
      <c r="I2675" s="53">
        <v>2</v>
      </c>
      <c r="J2675" s="53" t="s">
        <v>156</v>
      </c>
      <c r="K2675" s="53">
        <v>2</v>
      </c>
      <c r="L2675" s="53" t="s">
        <v>156</v>
      </c>
      <c r="M2675" s="54">
        <v>0.52656249999999993</v>
      </c>
      <c r="N2675" s="53">
        <v>3.4</v>
      </c>
      <c r="O2675" s="53" t="s">
        <v>160</v>
      </c>
      <c r="P2675" s="54">
        <v>0.52755787037037039</v>
      </c>
      <c r="Q2675" s="53">
        <v>3.3</v>
      </c>
      <c r="R2675" s="53" t="s">
        <v>160</v>
      </c>
      <c r="S2675" s="53">
        <v>0.6</v>
      </c>
      <c r="T2675" s="53">
        <v>58.3</v>
      </c>
      <c r="U2675" s="53">
        <v>251</v>
      </c>
      <c r="V2675" s="53">
        <v>153294</v>
      </c>
      <c r="W2675" s="53">
        <v>255</v>
      </c>
      <c r="X2675" s="53">
        <v>0.59199999999999997</v>
      </c>
      <c r="Y2675" s="53">
        <v>18.47</v>
      </c>
      <c r="Z2675" s="11">
        <f t="shared" si="7115"/>
        <v>39.599999999999994</v>
      </c>
      <c r="AA2675" s="11">
        <f t="shared" si="7116"/>
        <v>0</v>
      </c>
      <c r="AB2675" s="53">
        <f t="shared" si="7117"/>
        <v>0.24096372410822048</v>
      </c>
      <c r="AC2675" s="63" t="s">
        <v>204</v>
      </c>
    </row>
    <row r="2676" spans="1:46">
      <c r="A2676" s="11">
        <v>2676</v>
      </c>
      <c r="B2676" s="57">
        <v>44945</v>
      </c>
      <c r="C2676" s="54">
        <v>0.53472222222222221</v>
      </c>
      <c r="D2676" s="53">
        <v>10.3</v>
      </c>
      <c r="E2676" s="53">
        <v>14.6</v>
      </c>
      <c r="F2676" s="53">
        <v>0</v>
      </c>
      <c r="G2676" s="53">
        <v>8.4</v>
      </c>
      <c r="H2676" s="53">
        <v>9.2999999999999999E-2</v>
      </c>
      <c r="I2676" s="53">
        <v>2.1</v>
      </c>
      <c r="J2676" s="53" t="s">
        <v>161</v>
      </c>
      <c r="K2676" s="53">
        <v>2.2999999999999998</v>
      </c>
      <c r="L2676" s="53" t="s">
        <v>160</v>
      </c>
      <c r="M2676" s="54">
        <v>0.53119212962962969</v>
      </c>
      <c r="N2676" s="53">
        <v>3.9</v>
      </c>
      <c r="O2676" s="53" t="s">
        <v>161</v>
      </c>
      <c r="P2676" s="54">
        <v>0.52785879629629628</v>
      </c>
      <c r="Q2676" s="53">
        <v>0.7</v>
      </c>
      <c r="R2676" s="53" t="s">
        <v>161</v>
      </c>
      <c r="S2676" s="53">
        <v>0.5</v>
      </c>
      <c r="T2676" s="53">
        <v>60.3</v>
      </c>
      <c r="U2676" s="53">
        <v>477</v>
      </c>
      <c r="V2676" s="53">
        <v>205365</v>
      </c>
      <c r="W2676" s="53">
        <v>342</v>
      </c>
      <c r="X2676" s="53">
        <v>0.59199999999999997</v>
      </c>
      <c r="Y2676" s="53">
        <v>18.47</v>
      </c>
      <c r="Z2676" s="11">
        <f t="shared" si="7115"/>
        <v>55.800000000000004</v>
      </c>
      <c r="AA2676" s="11">
        <f t="shared" si="7116"/>
        <v>0</v>
      </c>
      <c r="AB2676" s="53">
        <f t="shared" si="7117"/>
        <v>0.24096372410822048</v>
      </c>
      <c r="AC2676" s="63" t="s">
        <v>204</v>
      </c>
    </row>
    <row r="2677" spans="1:46">
      <c r="A2677" s="11">
        <v>2677</v>
      </c>
      <c r="B2677" s="57">
        <v>44945</v>
      </c>
      <c r="C2677" s="54">
        <v>0.54166666666666663</v>
      </c>
      <c r="D2677" s="53">
        <v>10.199999999999999</v>
      </c>
      <c r="E2677" s="53">
        <v>14.6</v>
      </c>
      <c r="F2677" s="53">
        <v>0</v>
      </c>
      <c r="G2677" s="53">
        <v>8.9</v>
      </c>
      <c r="H2677" s="53">
        <v>0.16400000000000001</v>
      </c>
      <c r="I2677" s="53">
        <v>1.1000000000000001</v>
      </c>
      <c r="J2677" s="53" t="s">
        <v>160</v>
      </c>
      <c r="K2677" s="53">
        <v>2.1</v>
      </c>
      <c r="L2677" s="53" t="s">
        <v>161</v>
      </c>
      <c r="M2677" s="54">
        <v>0.53473379629629625</v>
      </c>
      <c r="N2677" s="53">
        <v>2.2999999999999998</v>
      </c>
      <c r="O2677" s="53" t="s">
        <v>153</v>
      </c>
      <c r="P2677" s="54">
        <v>0.5408101851851852</v>
      </c>
      <c r="Q2677" s="53">
        <v>0.7</v>
      </c>
      <c r="R2677" s="53" t="s">
        <v>160</v>
      </c>
      <c r="S2677" s="53">
        <v>0.4</v>
      </c>
      <c r="T2677" s="53">
        <v>57.7</v>
      </c>
      <c r="U2677" s="53">
        <v>600</v>
      </c>
      <c r="V2677" s="53">
        <v>340870</v>
      </c>
      <c r="W2677" s="53">
        <v>568</v>
      </c>
      <c r="X2677" s="53">
        <v>0.59199999999999997</v>
      </c>
      <c r="Y2677" s="53">
        <v>18.48</v>
      </c>
      <c r="Z2677" s="11">
        <f t="shared" si="7115"/>
        <v>98.4</v>
      </c>
      <c r="AA2677" s="11">
        <f t="shared" si="7116"/>
        <v>0</v>
      </c>
      <c r="AB2677" s="53">
        <f t="shared" si="7117"/>
        <v>0.24096372410822048</v>
      </c>
      <c r="AC2677" s="63" t="s">
        <v>204</v>
      </c>
      <c r="AE2677" s="11">
        <f t="shared" ref="AE2677" si="7232">SUM(F2677:F2682)</f>
        <v>0</v>
      </c>
      <c r="AF2677" s="11">
        <f t="shared" ref="AF2677" si="7233">AVERAGE(AB2677:AB2682)</f>
        <v>0.24096372410822051</v>
      </c>
      <c r="AG2677" s="11">
        <f t="shared" ref="AG2677" si="7234">AVERAGE(G2677:G2682)</f>
        <v>8.8166666666666682</v>
      </c>
      <c r="AH2677" s="11" t="e">
        <f t="shared" ref="AH2677" si="7235">AVERAGE(AC2677:AC2682)</f>
        <v>#DIV/0!</v>
      </c>
      <c r="AI2677" s="11">
        <f t="shared" ref="AI2677" si="7236">AVERAGE(T2677:T2682)</f>
        <v>55.550000000000004</v>
      </c>
      <c r="AJ2677" s="11">
        <f t="shared" ref="AJ2677" si="7237">SUMIF(H2677:H2682,"&gt;0",H2677:H2682)</f>
        <v>0.85099999999999998</v>
      </c>
      <c r="AK2677" s="17">
        <f t="shared" ref="AK2677" si="7238">SUM(AA2677:AA2682)/60</f>
        <v>0</v>
      </c>
      <c r="AL2677" s="17">
        <f t="shared" ref="AL2677" si="7239">SUM(V2677:V2682)</f>
        <v>1796745</v>
      </c>
      <c r="AM2677" s="17">
        <f t="shared" ref="AM2677" si="7240">AVERAGE(W2677:W2682)</f>
        <v>499</v>
      </c>
      <c r="AN2677" s="11">
        <f t="shared" ref="AN2677" si="7241">AVERAGE(I2677:I2682)</f>
        <v>1.6333333333333335</v>
      </c>
      <c r="AO2677" s="11">
        <f t="shared" ref="AO2677" si="7242">MAX(K2677:K2682)</f>
        <v>2.4</v>
      </c>
      <c r="AP2677" s="13" t="str">
        <f t="shared" ref="AP2677" ca="1" si="7243">INDIRECT(ADDRESS(MATCH(AO2677,K2677:K2682,0)+A2677-1,12))</f>
        <v>WSW</v>
      </c>
      <c r="AQ2677" s="13">
        <f t="shared" ref="AQ2677" ca="1" si="7244">INDIRECT(ADDRESS(MATCH(AO2677,K2677:K2682,0)+A2677-1,13))</f>
        <v>0.57638888888888895</v>
      </c>
      <c r="AR2677" s="11">
        <f t="shared" ref="AR2677" si="7245">MAX(N2677:N2682)</f>
        <v>4.4000000000000004</v>
      </c>
      <c r="AS2677" s="13" t="str">
        <f t="shared" ref="AS2677" ca="1" si="7246">INDIRECT(ADDRESS(MATCH(AR2677,N2677:N2682,0)+A2677-1,15))</f>
        <v>WSW</v>
      </c>
      <c r="AT2677" s="13">
        <f t="shared" ref="AT2677" ca="1" si="7247">INDIRECT(ADDRESS(MATCH(AR2677,N2677:N2682,0)+A2677-1,16))</f>
        <v>0.57545138888888892</v>
      </c>
    </row>
    <row r="2678" spans="1:46">
      <c r="A2678" s="11">
        <v>2678</v>
      </c>
      <c r="B2678" s="57">
        <v>44945</v>
      </c>
      <c r="C2678" s="54">
        <v>0.54861111111111105</v>
      </c>
      <c r="D2678" s="53">
        <v>10.6</v>
      </c>
      <c r="E2678" s="53">
        <v>14.6</v>
      </c>
      <c r="F2678" s="53">
        <v>0</v>
      </c>
      <c r="G2678" s="53">
        <v>9.1999999999999993</v>
      </c>
      <c r="H2678" s="53">
        <v>0.16200000000000001</v>
      </c>
      <c r="I2678" s="53">
        <v>1.1000000000000001</v>
      </c>
      <c r="J2678" s="53" t="s">
        <v>160</v>
      </c>
      <c r="K2678" s="53">
        <v>1.1000000000000001</v>
      </c>
      <c r="L2678" s="53" t="s">
        <v>156</v>
      </c>
      <c r="M2678" s="54">
        <v>0.54553240740740738</v>
      </c>
      <c r="N2678" s="53">
        <v>3</v>
      </c>
      <c r="O2678" s="53" t="s">
        <v>158</v>
      </c>
      <c r="P2678" s="54">
        <v>0.54796296296296299</v>
      </c>
      <c r="Q2678" s="53">
        <v>1.3</v>
      </c>
      <c r="R2678" s="53" t="s">
        <v>154</v>
      </c>
      <c r="S2678" s="53">
        <v>0.6</v>
      </c>
      <c r="T2678" s="53">
        <v>56.8</v>
      </c>
      <c r="U2678" s="53">
        <v>532</v>
      </c>
      <c r="V2678" s="53">
        <v>339800</v>
      </c>
      <c r="W2678" s="53">
        <v>566</v>
      </c>
      <c r="X2678" s="53">
        <v>0.59199999999999997</v>
      </c>
      <c r="Y2678" s="53">
        <v>18.48</v>
      </c>
      <c r="Z2678" s="11">
        <f t="shared" si="7115"/>
        <v>97.2</v>
      </c>
      <c r="AA2678" s="11">
        <f t="shared" si="7116"/>
        <v>0</v>
      </c>
      <c r="AB2678" s="53">
        <f t="shared" si="7117"/>
        <v>0.24096372410822048</v>
      </c>
      <c r="AC2678" s="63" t="s">
        <v>204</v>
      </c>
    </row>
    <row r="2679" spans="1:46">
      <c r="A2679" s="11">
        <v>2679</v>
      </c>
      <c r="B2679" s="57">
        <v>44945</v>
      </c>
      <c r="C2679" s="54">
        <v>0.55555555555555558</v>
      </c>
      <c r="D2679" s="53">
        <v>10.9</v>
      </c>
      <c r="E2679" s="53">
        <v>14.6</v>
      </c>
      <c r="F2679" s="53">
        <v>0</v>
      </c>
      <c r="G2679" s="53">
        <v>8.6999999999999993</v>
      </c>
      <c r="H2679" s="53">
        <v>0.14799999999999999</v>
      </c>
      <c r="I2679" s="53">
        <v>1.6</v>
      </c>
      <c r="J2679" s="53" t="s">
        <v>158</v>
      </c>
      <c r="K2679" s="53">
        <v>1.8</v>
      </c>
      <c r="L2679" s="53" t="s">
        <v>158</v>
      </c>
      <c r="M2679" s="54">
        <v>0.55436342592592591</v>
      </c>
      <c r="N2679" s="53">
        <v>3</v>
      </c>
      <c r="O2679" s="53" t="s">
        <v>158</v>
      </c>
      <c r="P2679" s="54">
        <v>0.55231481481481481</v>
      </c>
      <c r="Q2679" s="53">
        <v>1.2</v>
      </c>
      <c r="R2679" s="53" t="s">
        <v>155</v>
      </c>
      <c r="S2679" s="53">
        <v>0.7</v>
      </c>
      <c r="T2679" s="53">
        <v>60.4</v>
      </c>
      <c r="U2679" s="53">
        <v>505</v>
      </c>
      <c r="V2679" s="53">
        <v>317510</v>
      </c>
      <c r="W2679" s="53">
        <v>529</v>
      </c>
      <c r="X2679" s="53">
        <v>0.59199999999999997</v>
      </c>
      <c r="Y2679" s="53">
        <v>18.46</v>
      </c>
      <c r="Z2679" s="11">
        <f t="shared" si="7115"/>
        <v>88.799999999999983</v>
      </c>
      <c r="AA2679" s="11">
        <f t="shared" si="7116"/>
        <v>0</v>
      </c>
      <c r="AB2679" s="53">
        <f t="shared" si="7117"/>
        <v>0.24096372410822048</v>
      </c>
      <c r="AC2679" s="63" t="s">
        <v>204</v>
      </c>
    </row>
    <row r="2680" spans="1:46">
      <c r="A2680" s="11">
        <v>2680</v>
      </c>
      <c r="B2680" s="57">
        <v>44945</v>
      </c>
      <c r="C2680" s="54">
        <v>0.5625</v>
      </c>
      <c r="D2680" s="53">
        <v>11.3</v>
      </c>
      <c r="E2680" s="53">
        <v>14.2</v>
      </c>
      <c r="F2680" s="53">
        <v>0</v>
      </c>
      <c r="G2680" s="53">
        <v>8.6999999999999993</v>
      </c>
      <c r="H2680" s="53">
        <v>0.13600000000000001</v>
      </c>
      <c r="I2680" s="53">
        <v>1.8</v>
      </c>
      <c r="J2680" s="53" t="s">
        <v>154</v>
      </c>
      <c r="K2680" s="53">
        <v>1.9</v>
      </c>
      <c r="L2680" s="53" t="s">
        <v>154</v>
      </c>
      <c r="M2680" s="54">
        <v>0.55817129629629625</v>
      </c>
      <c r="N2680" s="53">
        <v>3.3</v>
      </c>
      <c r="O2680" s="53" t="s">
        <v>158</v>
      </c>
      <c r="P2680" s="54">
        <v>0.55675925925925929</v>
      </c>
      <c r="Q2680" s="53">
        <v>1.4</v>
      </c>
      <c r="R2680" s="53" t="s">
        <v>154</v>
      </c>
      <c r="S2680" s="53">
        <v>0.6</v>
      </c>
      <c r="T2680" s="53">
        <v>53.9</v>
      </c>
      <c r="U2680" s="53">
        <v>440</v>
      </c>
      <c r="V2680" s="53">
        <v>288022</v>
      </c>
      <c r="W2680" s="53">
        <v>480</v>
      </c>
      <c r="X2680" s="53">
        <v>0.59199999999999997</v>
      </c>
      <c r="Y2680" s="53">
        <v>18.38</v>
      </c>
      <c r="Z2680" s="11">
        <f t="shared" ref="Z2680:Z2695" si="7248">H2680*3.6/(60)*10*10^3</f>
        <v>81.600000000000009</v>
      </c>
      <c r="AA2680" s="11">
        <f t="shared" si="7116"/>
        <v>0</v>
      </c>
      <c r="AB2680" s="53">
        <f t="shared" si="7117"/>
        <v>0.24096372410822048</v>
      </c>
      <c r="AC2680" s="63" t="s">
        <v>204</v>
      </c>
    </row>
    <row r="2681" spans="1:46">
      <c r="A2681" s="11">
        <v>2681</v>
      </c>
      <c r="B2681" s="57">
        <v>44945</v>
      </c>
      <c r="C2681" s="54">
        <v>0.56944444444444442</v>
      </c>
      <c r="D2681" s="53">
        <v>11.4</v>
      </c>
      <c r="E2681" s="53">
        <v>14.2</v>
      </c>
      <c r="F2681" s="53">
        <v>0</v>
      </c>
      <c r="G2681" s="53">
        <v>8.6</v>
      </c>
      <c r="H2681" s="53">
        <v>0.126</v>
      </c>
      <c r="I2681" s="53">
        <v>1.8</v>
      </c>
      <c r="J2681" s="53" t="s">
        <v>154</v>
      </c>
      <c r="K2681" s="53">
        <v>1.9</v>
      </c>
      <c r="L2681" s="53" t="s">
        <v>154</v>
      </c>
      <c r="M2681" s="54">
        <v>0.56329861111111112</v>
      </c>
      <c r="N2681" s="53">
        <v>3.8</v>
      </c>
      <c r="O2681" s="53" t="s">
        <v>161</v>
      </c>
      <c r="P2681" s="54">
        <v>0.56515046296296301</v>
      </c>
      <c r="Q2681" s="53">
        <v>1.7</v>
      </c>
      <c r="R2681" s="53" t="s">
        <v>161</v>
      </c>
      <c r="S2681" s="53">
        <v>0.7</v>
      </c>
      <c r="T2681" s="53">
        <v>52.1</v>
      </c>
      <c r="U2681" s="53">
        <v>443</v>
      </c>
      <c r="V2681" s="53">
        <v>266702</v>
      </c>
      <c r="W2681" s="53">
        <v>445</v>
      </c>
      <c r="X2681" s="53">
        <v>0.59199999999999997</v>
      </c>
      <c r="Y2681" s="53">
        <v>18.38</v>
      </c>
      <c r="Z2681" s="11">
        <f t="shared" si="7248"/>
        <v>75.599999999999994</v>
      </c>
      <c r="AA2681" s="11">
        <f t="shared" si="7116"/>
        <v>0</v>
      </c>
      <c r="AB2681" s="53">
        <f t="shared" si="7117"/>
        <v>0.24096372410822048</v>
      </c>
      <c r="AC2681" s="63" t="s">
        <v>204</v>
      </c>
    </row>
    <row r="2682" spans="1:46">
      <c r="A2682" s="11">
        <v>2682</v>
      </c>
      <c r="B2682" s="57">
        <v>44945</v>
      </c>
      <c r="C2682" s="54">
        <v>0.57638888888888895</v>
      </c>
      <c r="D2682" s="53">
        <v>11.5</v>
      </c>
      <c r="E2682" s="53">
        <v>14.1</v>
      </c>
      <c r="F2682" s="53">
        <v>0</v>
      </c>
      <c r="G2682" s="53">
        <v>8.8000000000000007</v>
      </c>
      <c r="H2682" s="53">
        <v>0.115</v>
      </c>
      <c r="I2682" s="53">
        <v>2.4</v>
      </c>
      <c r="J2682" s="53" t="s">
        <v>161</v>
      </c>
      <c r="K2682" s="53">
        <v>2.4</v>
      </c>
      <c r="L2682" s="53" t="s">
        <v>161</v>
      </c>
      <c r="M2682" s="54">
        <v>0.57638888888888895</v>
      </c>
      <c r="N2682" s="53">
        <v>4.4000000000000004</v>
      </c>
      <c r="O2682" s="53" t="s">
        <v>161</v>
      </c>
      <c r="P2682" s="54">
        <v>0.57545138888888892</v>
      </c>
      <c r="Q2682" s="53">
        <v>2.2000000000000002</v>
      </c>
      <c r="R2682" s="53" t="s">
        <v>158</v>
      </c>
      <c r="S2682" s="53">
        <v>0.7</v>
      </c>
      <c r="T2682" s="53">
        <v>52.4</v>
      </c>
      <c r="U2682" s="53">
        <v>371</v>
      </c>
      <c r="V2682" s="53">
        <v>243841</v>
      </c>
      <c r="W2682" s="53">
        <v>406</v>
      </c>
      <c r="X2682" s="53">
        <v>0.59199999999999997</v>
      </c>
      <c r="Y2682" s="53">
        <v>18.399999999999999</v>
      </c>
      <c r="Z2682" s="11">
        <f t="shared" si="7248"/>
        <v>69</v>
      </c>
      <c r="AA2682" s="11">
        <f t="shared" si="7116"/>
        <v>0</v>
      </c>
      <c r="AB2682" s="53">
        <f t="shared" si="7117"/>
        <v>0.24096372410822048</v>
      </c>
      <c r="AC2682" s="63" t="s">
        <v>204</v>
      </c>
    </row>
    <row r="2683" spans="1:46">
      <c r="A2683" s="11">
        <v>2683</v>
      </c>
      <c r="B2683" s="57">
        <v>44945</v>
      </c>
      <c r="C2683" s="54">
        <v>0.58333333333333337</v>
      </c>
      <c r="D2683" s="53">
        <v>11.6</v>
      </c>
      <c r="E2683" s="53">
        <v>14.1</v>
      </c>
      <c r="F2683" s="53">
        <v>0</v>
      </c>
      <c r="G2683" s="53">
        <v>8.6999999999999993</v>
      </c>
      <c r="H2683" s="53">
        <v>0.10100000000000001</v>
      </c>
      <c r="I2683" s="53">
        <v>2.2999999999999998</v>
      </c>
      <c r="J2683" s="53" t="s">
        <v>161</v>
      </c>
      <c r="K2683" s="53">
        <v>2.6</v>
      </c>
      <c r="L2683" s="53" t="s">
        <v>154</v>
      </c>
      <c r="M2683" s="54">
        <v>0.58186342592592599</v>
      </c>
      <c r="N2683" s="53">
        <v>4.0999999999999996</v>
      </c>
      <c r="O2683" s="53" t="s">
        <v>154</v>
      </c>
      <c r="P2683" s="54">
        <v>0.58013888888888887</v>
      </c>
      <c r="Q2683" s="53">
        <v>2.9</v>
      </c>
      <c r="R2683" s="53" t="s">
        <v>161</v>
      </c>
      <c r="S2683" s="53">
        <v>0.7</v>
      </c>
      <c r="T2683" s="53">
        <v>52.9</v>
      </c>
      <c r="U2683" s="53">
        <v>350</v>
      </c>
      <c r="V2683" s="53">
        <v>215930</v>
      </c>
      <c r="W2683" s="53">
        <v>360</v>
      </c>
      <c r="X2683" s="53">
        <v>0.59099999999999997</v>
      </c>
      <c r="Y2683" s="53">
        <v>18.39</v>
      </c>
      <c r="Z2683" s="11">
        <f t="shared" si="7248"/>
        <v>60.6</v>
      </c>
      <c r="AA2683" s="11">
        <f t="shared" si="7116"/>
        <v>0</v>
      </c>
      <c r="AB2683" s="53">
        <f t="shared" si="7117"/>
        <v>0.2404039394516076</v>
      </c>
      <c r="AC2683" s="63" t="s">
        <v>204</v>
      </c>
      <c r="AE2683" s="11">
        <f t="shared" ref="AE2683" si="7249">SUM(F2683:F2688)</f>
        <v>0</v>
      </c>
      <c r="AF2683" s="11">
        <f t="shared" ref="AF2683" si="7250">AVERAGE(AB2683:AB2688)</f>
        <v>0.24040393945160757</v>
      </c>
      <c r="AG2683" s="11">
        <f t="shared" ref="AG2683" si="7251">AVERAGE(G2683:G2688)</f>
        <v>8.6</v>
      </c>
      <c r="AH2683" s="11" t="e">
        <f t="shared" ref="AH2683" si="7252">AVERAGE(AC2683:AC2688)</f>
        <v>#DIV/0!</v>
      </c>
      <c r="AI2683" s="11">
        <f t="shared" ref="AI2683" si="7253">AVERAGE(T2683:T2688)</f>
        <v>55.866666666666667</v>
      </c>
      <c r="AJ2683" s="11">
        <f t="shared" ref="AJ2683" si="7254">SUMIF(H2683:H2688,"&gt;0",H2683:H2688)</f>
        <v>0.48800000000000004</v>
      </c>
      <c r="AK2683" s="17">
        <f t="shared" ref="AK2683" si="7255">SUM(AA2683:AA2688)/60</f>
        <v>0</v>
      </c>
      <c r="AL2683" s="17">
        <f t="shared" ref="AL2683" si="7256">SUM(V2683:V2688)</f>
        <v>1052088</v>
      </c>
      <c r="AM2683" s="17">
        <f t="shared" ref="AM2683" si="7257">AVERAGE(W2683:W2688)</f>
        <v>292.16666666666669</v>
      </c>
      <c r="AN2683" s="11">
        <f t="shared" ref="AN2683" si="7258">AVERAGE(I2683:I2688)</f>
        <v>2.1666666666666665</v>
      </c>
      <c r="AO2683" s="11">
        <f t="shared" ref="AO2683" si="7259">MAX(K2683:K2688)</f>
        <v>2.6</v>
      </c>
      <c r="AP2683" s="13" t="str">
        <f t="shared" ref="AP2683" ca="1" si="7260">INDIRECT(ADDRESS(MATCH(AO2683,K2683:K2688,0)+A2683-1,12))</f>
        <v>W</v>
      </c>
      <c r="AQ2683" s="13">
        <f t="shared" ref="AQ2683" ca="1" si="7261">INDIRECT(ADDRESS(MATCH(AO2683,K2683:K2688,0)+A2683-1,13))</f>
        <v>0.58186342592592599</v>
      </c>
      <c r="AR2683" s="11">
        <f t="shared" ref="AR2683" si="7262">MAX(N2683:N2688)</f>
        <v>4.0999999999999996</v>
      </c>
      <c r="AS2683" s="13" t="str">
        <f t="shared" ref="AS2683" ca="1" si="7263">INDIRECT(ADDRESS(MATCH(AR2683,N2683:N2688,0)+A2683-1,15))</f>
        <v>W</v>
      </c>
      <c r="AT2683" s="13">
        <f t="shared" ref="AT2683" ca="1" si="7264">INDIRECT(ADDRESS(MATCH(AR2683,N2683:N2688,0)+A2683-1,16))</f>
        <v>0.58013888888888887</v>
      </c>
    </row>
    <row r="2684" spans="1:46">
      <c r="A2684" s="11">
        <v>2684</v>
      </c>
      <c r="B2684" s="57">
        <v>44945</v>
      </c>
      <c r="C2684" s="54">
        <v>0.59027777777777779</v>
      </c>
      <c r="D2684" s="53">
        <v>11.5</v>
      </c>
      <c r="E2684" s="53">
        <v>14.2</v>
      </c>
      <c r="F2684" s="53">
        <v>0</v>
      </c>
      <c r="G2684" s="53">
        <v>8.6999999999999993</v>
      </c>
      <c r="H2684" s="53">
        <v>9.2999999999999999E-2</v>
      </c>
      <c r="I2684" s="53">
        <v>2.2000000000000002</v>
      </c>
      <c r="J2684" s="53" t="s">
        <v>154</v>
      </c>
      <c r="K2684" s="53">
        <v>2.6</v>
      </c>
      <c r="L2684" s="53" t="s">
        <v>154</v>
      </c>
      <c r="M2684" s="54">
        <v>0.58581018518518524</v>
      </c>
      <c r="N2684" s="53">
        <v>4</v>
      </c>
      <c r="O2684" s="53" t="s">
        <v>154</v>
      </c>
      <c r="P2684" s="54">
        <v>0.5837268518518518</v>
      </c>
      <c r="Q2684" s="53">
        <v>3.4</v>
      </c>
      <c r="R2684" s="53" t="s">
        <v>160</v>
      </c>
      <c r="S2684" s="53">
        <v>0.8</v>
      </c>
      <c r="T2684" s="53">
        <v>51.8</v>
      </c>
      <c r="U2684" s="53">
        <v>312</v>
      </c>
      <c r="V2684" s="53">
        <v>199968</v>
      </c>
      <c r="W2684" s="53">
        <v>333</v>
      </c>
      <c r="X2684" s="53">
        <v>0.59099999999999997</v>
      </c>
      <c r="Y2684" s="53">
        <v>18.39</v>
      </c>
      <c r="Z2684" s="11">
        <f t="shared" si="7248"/>
        <v>55.800000000000004</v>
      </c>
      <c r="AA2684" s="11">
        <f t="shared" si="7116"/>
        <v>0</v>
      </c>
      <c r="AB2684" s="53">
        <f t="shared" si="7117"/>
        <v>0.2404039394516076</v>
      </c>
      <c r="AC2684" s="63" t="s">
        <v>204</v>
      </c>
    </row>
    <row r="2685" spans="1:46">
      <c r="A2685" s="11">
        <v>2685</v>
      </c>
      <c r="B2685" s="57">
        <v>44945</v>
      </c>
      <c r="C2685" s="54">
        <v>0.59722222222222221</v>
      </c>
      <c r="D2685" s="53">
        <v>11.3</v>
      </c>
      <c r="E2685" s="53">
        <v>14.2</v>
      </c>
      <c r="F2685" s="53">
        <v>0</v>
      </c>
      <c r="G2685" s="53">
        <v>8.5</v>
      </c>
      <c r="H2685" s="53">
        <v>7.8E-2</v>
      </c>
      <c r="I2685" s="53">
        <v>2.2000000000000002</v>
      </c>
      <c r="J2685" s="53" t="s">
        <v>154</v>
      </c>
      <c r="K2685" s="53">
        <v>2.4</v>
      </c>
      <c r="L2685" s="53" t="s">
        <v>161</v>
      </c>
      <c r="M2685" s="54">
        <v>0.59604166666666669</v>
      </c>
      <c r="N2685" s="53">
        <v>4</v>
      </c>
      <c r="O2685" s="53" t="s">
        <v>160</v>
      </c>
      <c r="P2685" s="54">
        <v>0.59065972222222218</v>
      </c>
      <c r="Q2685" s="53">
        <v>1.4</v>
      </c>
      <c r="R2685" s="53" t="s">
        <v>160</v>
      </c>
      <c r="S2685" s="53">
        <v>0.7</v>
      </c>
      <c r="T2685" s="53">
        <v>55.2</v>
      </c>
      <c r="U2685" s="53">
        <v>268</v>
      </c>
      <c r="V2685" s="53">
        <v>169899</v>
      </c>
      <c r="W2685" s="53">
        <v>283</v>
      </c>
      <c r="X2685" s="53">
        <v>0.59099999999999997</v>
      </c>
      <c r="Y2685" s="53">
        <v>18.39</v>
      </c>
      <c r="Z2685" s="11">
        <f t="shared" si="7248"/>
        <v>46.800000000000004</v>
      </c>
      <c r="AA2685" s="11">
        <f t="shared" si="7116"/>
        <v>0</v>
      </c>
      <c r="AB2685" s="53">
        <f t="shared" si="7117"/>
        <v>0.2404039394516076</v>
      </c>
      <c r="AC2685" s="63" t="s">
        <v>204</v>
      </c>
    </row>
    <row r="2686" spans="1:46">
      <c r="A2686" s="11">
        <v>2686</v>
      </c>
      <c r="B2686" s="57">
        <v>44945</v>
      </c>
      <c r="C2686" s="54">
        <v>0.60416666666666663</v>
      </c>
      <c r="D2686" s="53">
        <v>11.2</v>
      </c>
      <c r="E2686" s="53">
        <v>14.2</v>
      </c>
      <c r="F2686" s="53">
        <v>0</v>
      </c>
      <c r="G2686" s="53">
        <v>8.5</v>
      </c>
      <c r="H2686" s="53">
        <v>7.2999999999999995E-2</v>
      </c>
      <c r="I2686" s="53">
        <v>2.2000000000000002</v>
      </c>
      <c r="J2686" s="53" t="s">
        <v>161</v>
      </c>
      <c r="K2686" s="53">
        <v>2.2000000000000002</v>
      </c>
      <c r="L2686" s="53" t="s">
        <v>154</v>
      </c>
      <c r="M2686" s="54">
        <v>0.59723379629629625</v>
      </c>
      <c r="N2686" s="53">
        <v>4.0999999999999996</v>
      </c>
      <c r="O2686" s="53" t="s">
        <v>161</v>
      </c>
      <c r="P2686" s="54">
        <v>0.60101851851851851</v>
      </c>
      <c r="Q2686" s="53">
        <v>1.9</v>
      </c>
      <c r="R2686" s="53" t="s">
        <v>161</v>
      </c>
      <c r="S2686" s="53">
        <v>0.7</v>
      </c>
      <c r="T2686" s="53">
        <v>57.9</v>
      </c>
      <c r="U2686" s="53">
        <v>273</v>
      </c>
      <c r="V2686" s="53">
        <v>159673</v>
      </c>
      <c r="W2686" s="53">
        <v>266</v>
      </c>
      <c r="X2686" s="53">
        <v>0.59099999999999997</v>
      </c>
      <c r="Y2686" s="53">
        <v>18.399999999999999</v>
      </c>
      <c r="Z2686" s="11">
        <f t="shared" si="7248"/>
        <v>43.79999999999999</v>
      </c>
      <c r="AA2686" s="11">
        <f t="shared" si="7116"/>
        <v>0</v>
      </c>
      <c r="AB2686" s="53">
        <f t="shared" si="7117"/>
        <v>0.2404039394516076</v>
      </c>
      <c r="AC2686" s="63" t="s">
        <v>204</v>
      </c>
    </row>
    <row r="2687" spans="1:46">
      <c r="A2687" s="11">
        <v>2687</v>
      </c>
      <c r="B2687" s="57">
        <v>44945</v>
      </c>
      <c r="C2687" s="54">
        <v>0.61111111111111105</v>
      </c>
      <c r="D2687" s="53">
        <v>11.1</v>
      </c>
      <c r="E2687" s="53">
        <v>14.2</v>
      </c>
      <c r="F2687" s="53">
        <v>0</v>
      </c>
      <c r="G2687" s="53">
        <v>8.6999999999999993</v>
      </c>
      <c r="H2687" s="53">
        <v>7.1999999999999995E-2</v>
      </c>
      <c r="I2687" s="53">
        <v>2.1</v>
      </c>
      <c r="J2687" s="53" t="s">
        <v>161</v>
      </c>
      <c r="K2687" s="53">
        <v>2.2000000000000002</v>
      </c>
      <c r="L2687" s="53" t="s">
        <v>161</v>
      </c>
      <c r="M2687" s="54">
        <v>0.60461805555555559</v>
      </c>
      <c r="N2687" s="53">
        <v>3.8</v>
      </c>
      <c r="O2687" s="53" t="s">
        <v>161</v>
      </c>
      <c r="P2687" s="54">
        <v>0.60964120370370367</v>
      </c>
      <c r="Q2687" s="53">
        <v>2.9</v>
      </c>
      <c r="R2687" s="53" t="s">
        <v>161</v>
      </c>
      <c r="S2687" s="53">
        <v>0.7</v>
      </c>
      <c r="T2687" s="53">
        <v>58.9</v>
      </c>
      <c r="U2687" s="53">
        <v>248</v>
      </c>
      <c r="V2687" s="53">
        <v>154318</v>
      </c>
      <c r="W2687" s="53">
        <v>257</v>
      </c>
      <c r="X2687" s="53">
        <v>0.59099999999999997</v>
      </c>
      <c r="Y2687" s="53">
        <v>18.399999999999999</v>
      </c>
      <c r="Z2687" s="11">
        <f t="shared" si="7248"/>
        <v>43.2</v>
      </c>
      <c r="AA2687" s="11">
        <f t="shared" si="7116"/>
        <v>0</v>
      </c>
      <c r="AB2687" s="53">
        <f t="shared" si="7117"/>
        <v>0.2404039394516076</v>
      </c>
      <c r="AC2687" s="63" t="s">
        <v>204</v>
      </c>
    </row>
    <row r="2688" spans="1:46">
      <c r="A2688" s="11">
        <v>2688</v>
      </c>
      <c r="B2688" s="57">
        <v>44945</v>
      </c>
      <c r="C2688" s="54">
        <v>0.61805555555555558</v>
      </c>
      <c r="D2688" s="53">
        <v>10.9</v>
      </c>
      <c r="E2688" s="53">
        <v>14.2</v>
      </c>
      <c r="F2688" s="53">
        <v>0</v>
      </c>
      <c r="G2688" s="53">
        <v>8.5</v>
      </c>
      <c r="H2688" s="53">
        <v>7.0999999999999994E-2</v>
      </c>
      <c r="I2688" s="53">
        <v>2</v>
      </c>
      <c r="J2688" s="53" t="s">
        <v>161</v>
      </c>
      <c r="K2688" s="53">
        <v>2.2000000000000002</v>
      </c>
      <c r="L2688" s="53" t="s">
        <v>161</v>
      </c>
      <c r="M2688" s="54">
        <v>0.61236111111111113</v>
      </c>
      <c r="N2688" s="53">
        <v>3.8</v>
      </c>
      <c r="O2688" s="53" t="s">
        <v>158</v>
      </c>
      <c r="P2688" s="54">
        <v>0.61614583333333328</v>
      </c>
      <c r="Q2688" s="53">
        <v>1.7</v>
      </c>
      <c r="R2688" s="53" t="s">
        <v>161</v>
      </c>
      <c r="S2688" s="53">
        <v>0.7</v>
      </c>
      <c r="T2688" s="53">
        <v>58.5</v>
      </c>
      <c r="U2688" s="53">
        <v>246</v>
      </c>
      <c r="V2688" s="53">
        <v>152300</v>
      </c>
      <c r="W2688" s="53">
        <v>254</v>
      </c>
      <c r="X2688" s="53">
        <v>0.59099999999999997</v>
      </c>
      <c r="Y2688" s="53">
        <v>18.38</v>
      </c>
      <c r="Z2688" s="11">
        <f t="shared" si="7248"/>
        <v>42.6</v>
      </c>
      <c r="AA2688" s="11">
        <f t="shared" si="7116"/>
        <v>0</v>
      </c>
      <c r="AB2688" s="53">
        <f t="shared" si="7117"/>
        <v>0.2404039394516076</v>
      </c>
      <c r="AC2688" s="63" t="s">
        <v>204</v>
      </c>
    </row>
    <row r="2689" spans="1:46">
      <c r="A2689" s="11">
        <v>2689</v>
      </c>
      <c r="B2689" s="57">
        <v>44945</v>
      </c>
      <c r="C2689" s="54">
        <v>0.625</v>
      </c>
      <c r="D2689" s="53">
        <v>10.9</v>
      </c>
      <c r="E2689" s="53">
        <v>14.2</v>
      </c>
      <c r="F2689" s="53">
        <v>0</v>
      </c>
      <c r="G2689" s="53">
        <v>8.6999999999999993</v>
      </c>
      <c r="H2689" s="53">
        <v>7.1999999999999995E-2</v>
      </c>
      <c r="I2689" s="53">
        <v>1.2</v>
      </c>
      <c r="J2689" s="53" t="s">
        <v>161</v>
      </c>
      <c r="K2689" s="53">
        <v>2</v>
      </c>
      <c r="L2689" s="53" t="s">
        <v>161</v>
      </c>
      <c r="M2689" s="54">
        <v>0.61806712962962962</v>
      </c>
      <c r="N2689" s="53">
        <v>2.2000000000000002</v>
      </c>
      <c r="O2689" s="53" t="s">
        <v>154</v>
      </c>
      <c r="P2689" s="54">
        <v>0.61842592592592593</v>
      </c>
      <c r="Q2689" s="53">
        <v>0.4</v>
      </c>
      <c r="R2689" s="53" t="s">
        <v>158</v>
      </c>
      <c r="S2689" s="53">
        <v>0.4</v>
      </c>
      <c r="T2689" s="53">
        <v>59.8</v>
      </c>
      <c r="U2689" s="53">
        <v>283</v>
      </c>
      <c r="V2689" s="53">
        <v>154035</v>
      </c>
      <c r="W2689" s="53">
        <v>257</v>
      </c>
      <c r="X2689" s="53">
        <v>0.59099999999999997</v>
      </c>
      <c r="Y2689" s="53">
        <v>18.350000000000001</v>
      </c>
      <c r="Z2689" s="11">
        <f t="shared" si="7248"/>
        <v>43.2</v>
      </c>
      <c r="AA2689" s="11">
        <f t="shared" si="7116"/>
        <v>0</v>
      </c>
      <c r="AB2689" s="53">
        <f t="shared" si="7117"/>
        <v>0.2404039394516076</v>
      </c>
      <c r="AC2689" s="63" t="s">
        <v>204</v>
      </c>
      <c r="AE2689" s="11">
        <f t="shared" ref="AE2689" si="7265">SUM(F2689:F2694)</f>
        <v>0</v>
      </c>
      <c r="AF2689" s="11">
        <f t="shared" ref="AF2689" si="7266">AVERAGE(AB2689:AB2694)</f>
        <v>0.24021760701139735</v>
      </c>
      <c r="AG2689" s="11">
        <f t="shared" ref="AG2689" si="7267">AVERAGE(G2689:G2694)</f>
        <v>9.0333333333333332</v>
      </c>
      <c r="AH2689" s="11" t="e">
        <f t="shared" ref="AH2689" si="7268">AVERAGE(AC2689:AC2694)</f>
        <v>#DIV/0!</v>
      </c>
      <c r="AI2689" s="11">
        <f t="shared" ref="AI2689" si="7269">AVERAGE(T2689:T2694)</f>
        <v>58.233333333333327</v>
      </c>
      <c r="AJ2689" s="11">
        <f t="shared" ref="AJ2689" si="7270">SUMIF(H2689:H2694,"&gt;0",H2689:H2694)</f>
        <v>0.67299999999999993</v>
      </c>
      <c r="AK2689" s="17">
        <f t="shared" ref="AK2689" si="7271">SUM(AA2689:AA2694)/60</f>
        <v>0</v>
      </c>
      <c r="AL2689" s="17">
        <f t="shared" ref="AL2689" si="7272">SUM(V2689:V2694)</f>
        <v>1341845</v>
      </c>
      <c r="AM2689" s="17">
        <f t="shared" ref="AM2689" si="7273">AVERAGE(W2689:W2694)</f>
        <v>373</v>
      </c>
      <c r="AN2689" s="11">
        <f t="shared" ref="AN2689" si="7274">AVERAGE(I2689:I2694)</f>
        <v>1.7333333333333334</v>
      </c>
      <c r="AO2689" s="11">
        <f t="shared" ref="AO2689" si="7275">MAX(K2689:K2694)</f>
        <v>2</v>
      </c>
      <c r="AP2689" s="13" t="str">
        <f t="shared" ref="AP2689" ca="1" si="7276">INDIRECT(ADDRESS(MATCH(AO2689,K2689:K2694,0)+A2689-1,12))</f>
        <v>WSW</v>
      </c>
      <c r="AQ2689" s="13">
        <f t="shared" ref="AQ2689" ca="1" si="7277">INDIRECT(ADDRESS(MATCH(AO2689,K2689:K2694,0)+A2689-1,13))</f>
        <v>0.61806712962962962</v>
      </c>
      <c r="AR2689" s="11">
        <f t="shared" ref="AR2689" si="7278">MAX(N2689:N2694)</f>
        <v>3.4</v>
      </c>
      <c r="AS2689" s="13" t="str">
        <f t="shared" ref="AS2689" ca="1" si="7279">INDIRECT(ADDRESS(MATCH(AR2689,N2689:N2694,0)+A2689-1,15))</f>
        <v>NW</v>
      </c>
      <c r="AT2689" s="13">
        <f t="shared" ref="AT2689" ca="1" si="7280">INDIRECT(ADDRESS(MATCH(AR2689,N2689:N2694,0)+A2689-1,16))</f>
        <v>0.64681712962962956</v>
      </c>
    </row>
    <row r="2690" spans="1:46">
      <c r="A2690" s="11">
        <v>2690</v>
      </c>
      <c r="B2690" s="57">
        <v>44945</v>
      </c>
      <c r="C2690" s="54">
        <v>0.63194444444444442</v>
      </c>
      <c r="D2690" s="53">
        <v>10.7</v>
      </c>
      <c r="E2690" s="53">
        <v>14.2</v>
      </c>
      <c r="F2690" s="53">
        <v>0</v>
      </c>
      <c r="G2690" s="53">
        <v>8.9</v>
      </c>
      <c r="H2690" s="53">
        <v>0.105</v>
      </c>
      <c r="I2690" s="53">
        <v>1.7</v>
      </c>
      <c r="J2690" s="53" t="s">
        <v>160</v>
      </c>
      <c r="K2690" s="53">
        <v>1.7</v>
      </c>
      <c r="L2690" s="53" t="s">
        <v>160</v>
      </c>
      <c r="M2690" s="54">
        <v>0.63194444444444442</v>
      </c>
      <c r="N2690" s="53">
        <v>2.9</v>
      </c>
      <c r="O2690" s="53" t="s">
        <v>161</v>
      </c>
      <c r="P2690" s="54">
        <v>0.62678240740740743</v>
      </c>
      <c r="Q2690" s="53">
        <v>1.4</v>
      </c>
      <c r="R2690" s="53" t="s">
        <v>160</v>
      </c>
      <c r="S2690" s="53">
        <v>0.4</v>
      </c>
      <c r="T2690" s="53">
        <v>58.8</v>
      </c>
      <c r="U2690" s="53">
        <v>416</v>
      </c>
      <c r="V2690" s="53">
        <v>216016</v>
      </c>
      <c r="W2690" s="53">
        <v>360</v>
      </c>
      <c r="X2690" s="53">
        <v>0.59099999999999997</v>
      </c>
      <c r="Y2690" s="53">
        <v>18.37</v>
      </c>
      <c r="Z2690" s="11">
        <f t="shared" si="7248"/>
        <v>63</v>
      </c>
      <c r="AA2690" s="11">
        <f t="shared" si="7116"/>
        <v>0</v>
      </c>
      <c r="AB2690" s="53">
        <f t="shared" si="7117"/>
        <v>0.2404039394516076</v>
      </c>
      <c r="AC2690" s="63" t="s">
        <v>204</v>
      </c>
    </row>
    <row r="2691" spans="1:46">
      <c r="A2691" s="11">
        <v>2691</v>
      </c>
      <c r="B2691" s="57">
        <v>44945</v>
      </c>
      <c r="C2691" s="54">
        <v>0.63888888888888895</v>
      </c>
      <c r="D2691" s="53">
        <v>10.8</v>
      </c>
      <c r="E2691" s="53">
        <v>14.2</v>
      </c>
      <c r="F2691" s="53">
        <v>0</v>
      </c>
      <c r="G2691" s="53">
        <v>8.9</v>
      </c>
      <c r="H2691" s="53">
        <v>0.114</v>
      </c>
      <c r="I2691" s="53">
        <v>1.9</v>
      </c>
      <c r="J2691" s="53" t="s">
        <v>160</v>
      </c>
      <c r="K2691" s="53">
        <v>2</v>
      </c>
      <c r="L2691" s="53" t="s">
        <v>160</v>
      </c>
      <c r="M2691" s="54">
        <v>0.63696759259259261</v>
      </c>
      <c r="N2691" s="53">
        <v>3</v>
      </c>
      <c r="O2691" s="53" t="s">
        <v>156</v>
      </c>
      <c r="P2691" s="54">
        <v>0.63386574074074076</v>
      </c>
      <c r="Q2691" s="53">
        <v>1.1000000000000001</v>
      </c>
      <c r="R2691" s="53" t="s">
        <v>154</v>
      </c>
      <c r="S2691" s="53">
        <v>0.5</v>
      </c>
      <c r="T2691" s="53">
        <v>59.6</v>
      </c>
      <c r="U2691" s="53">
        <v>340</v>
      </c>
      <c r="V2691" s="53">
        <v>231916</v>
      </c>
      <c r="W2691" s="53">
        <v>387</v>
      </c>
      <c r="X2691" s="53">
        <v>0.59099999999999997</v>
      </c>
      <c r="Y2691" s="53">
        <v>18.38</v>
      </c>
      <c r="Z2691" s="11">
        <f t="shared" si="7248"/>
        <v>68.400000000000006</v>
      </c>
      <c r="AA2691" s="11">
        <f t="shared" si="7116"/>
        <v>0</v>
      </c>
      <c r="AB2691" s="53">
        <f t="shared" si="7117"/>
        <v>0.2404039394516076</v>
      </c>
      <c r="AC2691" s="63" t="s">
        <v>204</v>
      </c>
    </row>
    <row r="2692" spans="1:46">
      <c r="A2692" s="11">
        <v>2692</v>
      </c>
      <c r="B2692" s="57">
        <v>44945</v>
      </c>
      <c r="C2692" s="54">
        <v>0.64583333333333337</v>
      </c>
      <c r="D2692" s="53">
        <v>10.8</v>
      </c>
      <c r="E2692" s="53">
        <v>14.2</v>
      </c>
      <c r="F2692" s="53">
        <v>0</v>
      </c>
      <c r="G2692" s="53">
        <v>9.5</v>
      </c>
      <c r="H2692" s="53">
        <v>0.154</v>
      </c>
      <c r="I2692" s="53">
        <v>1.9</v>
      </c>
      <c r="J2692" s="53" t="s">
        <v>161</v>
      </c>
      <c r="K2692" s="53">
        <v>2</v>
      </c>
      <c r="L2692" s="53" t="s">
        <v>160</v>
      </c>
      <c r="M2692" s="54">
        <v>0.63981481481481484</v>
      </c>
      <c r="N2692" s="53">
        <v>3.3</v>
      </c>
      <c r="O2692" s="53" t="s">
        <v>160</v>
      </c>
      <c r="P2692" s="54">
        <v>0.64337962962962958</v>
      </c>
      <c r="Q2692" s="53">
        <v>1.8</v>
      </c>
      <c r="R2692" s="53" t="s">
        <v>158</v>
      </c>
      <c r="S2692" s="53">
        <v>0.6</v>
      </c>
      <c r="T2692" s="53">
        <v>58.4</v>
      </c>
      <c r="U2692" s="53">
        <v>551</v>
      </c>
      <c r="V2692" s="53">
        <v>288367</v>
      </c>
      <c r="W2692" s="53">
        <v>481</v>
      </c>
      <c r="X2692" s="53">
        <v>0.59099999999999997</v>
      </c>
      <c r="Y2692" s="53">
        <v>18.37</v>
      </c>
      <c r="Z2692" s="11">
        <f t="shared" si="7248"/>
        <v>92.399999999999991</v>
      </c>
      <c r="AA2692" s="11">
        <f t="shared" si="7116"/>
        <v>0</v>
      </c>
      <c r="AB2692" s="53">
        <f t="shared" si="7117"/>
        <v>0.2404039394516076</v>
      </c>
      <c r="AC2692" s="63" t="s">
        <v>204</v>
      </c>
    </row>
    <row r="2693" spans="1:46">
      <c r="A2693" s="11">
        <v>2693</v>
      </c>
      <c r="B2693" s="57">
        <v>44945</v>
      </c>
      <c r="C2693" s="54">
        <v>0.65277777777777779</v>
      </c>
      <c r="D2693" s="53">
        <v>11.1</v>
      </c>
      <c r="E2693" s="53">
        <v>14.1</v>
      </c>
      <c r="F2693" s="53">
        <v>0</v>
      </c>
      <c r="G2693" s="53">
        <v>9.4</v>
      </c>
      <c r="H2693" s="53">
        <v>0.13900000000000001</v>
      </c>
      <c r="I2693" s="53">
        <v>1.8</v>
      </c>
      <c r="J2693" s="53" t="s">
        <v>158</v>
      </c>
      <c r="K2693" s="53">
        <v>1.9</v>
      </c>
      <c r="L2693" s="53" t="s">
        <v>161</v>
      </c>
      <c r="M2693" s="54">
        <v>0.64593749999999994</v>
      </c>
      <c r="N2693" s="53">
        <v>3.4</v>
      </c>
      <c r="O2693" s="53" t="s">
        <v>155</v>
      </c>
      <c r="P2693" s="54">
        <v>0.64681712962962956</v>
      </c>
      <c r="Q2693" s="53">
        <v>2.8</v>
      </c>
      <c r="R2693" s="53" t="s">
        <v>158</v>
      </c>
      <c r="S2693" s="53">
        <v>0.6</v>
      </c>
      <c r="T2693" s="53">
        <v>56.8</v>
      </c>
      <c r="U2693" s="53">
        <v>339</v>
      </c>
      <c r="V2693" s="53">
        <v>264908</v>
      </c>
      <c r="W2693" s="53">
        <v>442</v>
      </c>
      <c r="X2693" s="53">
        <v>0.59</v>
      </c>
      <c r="Y2693" s="53">
        <v>18.350000000000001</v>
      </c>
      <c r="Z2693" s="11">
        <f t="shared" si="7248"/>
        <v>83.40000000000002</v>
      </c>
      <c r="AA2693" s="11">
        <f t="shared" si="7116"/>
        <v>0</v>
      </c>
      <c r="AB2693" s="53">
        <f t="shared" si="7117"/>
        <v>0.23984494213097685</v>
      </c>
      <c r="AC2693" s="63" t="s">
        <v>204</v>
      </c>
    </row>
    <row r="2694" spans="1:46">
      <c r="A2694" s="11">
        <v>2694</v>
      </c>
      <c r="B2694" s="57">
        <v>44945</v>
      </c>
      <c r="C2694" s="54">
        <v>0.65972222222222221</v>
      </c>
      <c r="D2694" s="53">
        <v>11.3</v>
      </c>
      <c r="E2694" s="53">
        <v>14.1</v>
      </c>
      <c r="F2694" s="53">
        <v>0</v>
      </c>
      <c r="G2694" s="53">
        <v>8.8000000000000007</v>
      </c>
      <c r="H2694" s="53">
        <v>8.8999999999999996E-2</v>
      </c>
      <c r="I2694" s="53">
        <v>1.9</v>
      </c>
      <c r="J2694" s="53" t="s">
        <v>158</v>
      </c>
      <c r="K2694" s="53">
        <v>1.9</v>
      </c>
      <c r="L2694" s="53" t="s">
        <v>158</v>
      </c>
      <c r="M2694" s="54">
        <v>0.6580555555555555</v>
      </c>
      <c r="N2694" s="53">
        <v>2.9</v>
      </c>
      <c r="O2694" s="53" t="s">
        <v>158</v>
      </c>
      <c r="P2694" s="54">
        <v>0.65336805555555555</v>
      </c>
      <c r="Q2694" s="53">
        <v>1.8</v>
      </c>
      <c r="R2694" s="53" t="s">
        <v>158</v>
      </c>
      <c r="S2694" s="53">
        <v>0.5</v>
      </c>
      <c r="T2694" s="53">
        <v>56</v>
      </c>
      <c r="U2694" s="53">
        <v>269</v>
      </c>
      <c r="V2694" s="53">
        <v>186603</v>
      </c>
      <c r="W2694" s="53">
        <v>311</v>
      </c>
      <c r="X2694" s="53">
        <v>0.59</v>
      </c>
      <c r="Y2694" s="53">
        <v>18.350000000000001</v>
      </c>
      <c r="Z2694" s="11">
        <f t="shared" si="7248"/>
        <v>53.400000000000006</v>
      </c>
      <c r="AA2694" s="11">
        <f t="shared" si="7116"/>
        <v>0</v>
      </c>
      <c r="AB2694" s="53">
        <f t="shared" si="7117"/>
        <v>0.23984494213097685</v>
      </c>
      <c r="AC2694" s="63" t="s">
        <v>204</v>
      </c>
    </row>
    <row r="2695" spans="1:46">
      <c r="A2695" s="11">
        <v>2695</v>
      </c>
      <c r="B2695" s="57">
        <v>44945</v>
      </c>
      <c r="C2695" s="54">
        <v>0.66666666666666663</v>
      </c>
      <c r="D2695" s="53">
        <v>11.4</v>
      </c>
      <c r="E2695" s="53">
        <v>14.2</v>
      </c>
      <c r="F2695" s="53">
        <v>0</v>
      </c>
      <c r="G2695" s="53">
        <v>8.5</v>
      </c>
      <c r="H2695" s="53">
        <v>7.0999999999999994E-2</v>
      </c>
      <c r="I2695" s="53">
        <v>1.9</v>
      </c>
      <c r="J2695" s="53" t="s">
        <v>161</v>
      </c>
      <c r="K2695" s="53">
        <v>2</v>
      </c>
      <c r="L2695" s="53" t="s">
        <v>154</v>
      </c>
      <c r="M2695" s="54">
        <v>0.66412037037037031</v>
      </c>
      <c r="N2695" s="53">
        <v>3.3</v>
      </c>
      <c r="O2695" s="53" t="s">
        <v>161</v>
      </c>
      <c r="P2695" s="54">
        <v>0.66341435185185182</v>
      </c>
      <c r="Q2695" s="53">
        <v>1.3</v>
      </c>
      <c r="R2695" s="53" t="s">
        <v>156</v>
      </c>
      <c r="S2695" s="53">
        <v>0.6</v>
      </c>
      <c r="T2695" s="53">
        <v>59</v>
      </c>
      <c r="U2695" s="53">
        <v>218</v>
      </c>
      <c r="V2695" s="53">
        <v>144811</v>
      </c>
      <c r="W2695" s="53">
        <v>241</v>
      </c>
      <c r="X2695" s="53">
        <v>0.59</v>
      </c>
      <c r="Y2695" s="53">
        <v>18.34</v>
      </c>
      <c r="Z2695" s="11">
        <f t="shared" si="7248"/>
        <v>42.6</v>
      </c>
      <c r="AA2695" s="11">
        <f t="shared" si="7116"/>
        <v>0</v>
      </c>
      <c r="AB2695" s="53">
        <f t="shared" si="7117"/>
        <v>0.23984494213097685</v>
      </c>
      <c r="AC2695" s="63" t="s">
        <v>204</v>
      </c>
      <c r="AE2695" s="11">
        <f t="shared" ref="AE2695" si="7281">SUM(F2695:F2700)</f>
        <v>0</v>
      </c>
      <c r="AF2695" s="11">
        <f t="shared" ref="AF2695" si="7282">AVERAGE(AB2695:AB2700)</f>
        <v>0.23984494213097687</v>
      </c>
      <c r="AG2695" s="11">
        <f t="shared" ref="AG2695" si="7283">AVERAGE(G2695:G2700)</f>
        <v>8.3333333333333339</v>
      </c>
      <c r="AH2695" s="11" t="e">
        <f t="shared" ref="AH2695" si="7284">AVERAGE(AC2695:AC2700)</f>
        <v>#DIV/0!</v>
      </c>
      <c r="AI2695" s="11">
        <f t="shared" ref="AI2695" si="7285">AVERAGE(T2695:T2700)</f>
        <v>58.949999999999996</v>
      </c>
      <c r="AJ2695" s="11">
        <f t="shared" ref="AJ2695" si="7286">SUMIF(H2695:H2700,"&gt;0",H2695:H2700)</f>
        <v>0.27200000000000002</v>
      </c>
      <c r="AK2695" s="17">
        <f t="shared" ref="AK2695" si="7287">SUM(AA2695:AA2700)/60</f>
        <v>0</v>
      </c>
      <c r="AL2695" s="17">
        <f t="shared" ref="AL2695" si="7288">SUM(V2695:V2700)</f>
        <v>573519</v>
      </c>
      <c r="AM2695" s="17">
        <f t="shared" ref="AM2695" si="7289">AVERAGE(W2695:W2700)</f>
        <v>159.16666666666666</v>
      </c>
      <c r="AN2695" s="11">
        <f t="shared" ref="AN2695" si="7290">AVERAGE(I2695:I2700)</f>
        <v>1.2833333333333332</v>
      </c>
      <c r="AO2695" s="11">
        <f t="shared" ref="AO2695" si="7291">MAX(K2695:K2700)</f>
        <v>2</v>
      </c>
      <c r="AP2695" s="13" t="str">
        <f t="shared" ref="AP2695" ca="1" si="7292">INDIRECT(ADDRESS(MATCH(AO2695,K2695:K2700,0)+A2695-1,12))</f>
        <v>W</v>
      </c>
      <c r="AQ2695" s="13">
        <f t="shared" ref="AQ2695" ca="1" si="7293">INDIRECT(ADDRESS(MATCH(AO2695,K2695:K2700,0)+A2695-1,13))</f>
        <v>0.66412037037037031</v>
      </c>
      <c r="AR2695" s="11">
        <f t="shared" ref="AR2695" si="7294">MAX(N2695:N2700)</f>
        <v>3.5</v>
      </c>
      <c r="AS2695" s="13" t="str">
        <f t="shared" ref="AS2695" ca="1" si="7295">INDIRECT(ADDRESS(MATCH(AR2695,N2695:N2700,0)+A2695-1,15))</f>
        <v>WSW</v>
      </c>
      <c r="AT2695" s="13">
        <f t="shared" ref="AT2695" ca="1" si="7296">INDIRECT(ADDRESS(MATCH(AR2695,N2695:N2700,0)+A2695-1,16))</f>
        <v>0.67887731481481473</v>
      </c>
    </row>
    <row r="2696" spans="1:46">
      <c r="A2696" s="11">
        <v>2696</v>
      </c>
      <c r="B2696" s="57">
        <v>44945</v>
      </c>
      <c r="C2696" s="54">
        <v>0.67361111111111116</v>
      </c>
      <c r="D2696" s="53">
        <v>11.2</v>
      </c>
      <c r="E2696" s="53">
        <v>14.2</v>
      </c>
      <c r="F2696" s="53">
        <v>0</v>
      </c>
      <c r="G2696" s="53">
        <v>8.8000000000000007</v>
      </c>
      <c r="H2696" s="53">
        <v>8.3000000000000004E-2</v>
      </c>
      <c r="I2696" s="53">
        <v>1.5</v>
      </c>
      <c r="J2696" s="53" t="s">
        <v>160</v>
      </c>
      <c r="K2696" s="53">
        <v>1.9</v>
      </c>
      <c r="L2696" s="53" t="s">
        <v>161</v>
      </c>
      <c r="M2696" s="54">
        <v>0.66905092592592597</v>
      </c>
      <c r="N2696" s="53">
        <v>3.3</v>
      </c>
      <c r="O2696" s="53" t="s">
        <v>161</v>
      </c>
      <c r="P2696" s="54">
        <v>0.66712962962962974</v>
      </c>
      <c r="Q2696" s="53">
        <v>1.1000000000000001</v>
      </c>
      <c r="R2696" s="53" t="s">
        <v>161</v>
      </c>
      <c r="S2696" s="53">
        <v>0.5</v>
      </c>
      <c r="T2696" s="53">
        <v>59.1</v>
      </c>
      <c r="U2696" s="53">
        <v>259</v>
      </c>
      <c r="V2696" s="53">
        <v>152180</v>
      </c>
      <c r="W2696" s="53">
        <v>254</v>
      </c>
      <c r="X2696" s="53">
        <v>0.59</v>
      </c>
      <c r="Y2696" s="53">
        <v>18.36</v>
      </c>
      <c r="Z2696" s="11">
        <f t="shared" ref="Z2696:Z2759" si="7297">H2696*3.6/(60)*10*10^3</f>
        <v>49.8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0.23984494213097685</v>
      </c>
      <c r="AC2696" s="63" t="s">
        <v>204</v>
      </c>
    </row>
    <row r="2697" spans="1:46">
      <c r="A2697" s="11">
        <v>2697</v>
      </c>
      <c r="B2697" s="57">
        <v>44945</v>
      </c>
      <c r="C2697" s="54">
        <v>0.68055555555555547</v>
      </c>
      <c r="D2697" s="53">
        <v>11.2</v>
      </c>
      <c r="E2697" s="53">
        <v>14.2</v>
      </c>
      <c r="F2697" s="53">
        <v>0</v>
      </c>
      <c r="G2697" s="53">
        <v>8.4</v>
      </c>
      <c r="H2697" s="53">
        <v>5.7000000000000002E-2</v>
      </c>
      <c r="I2697" s="53">
        <v>1.7</v>
      </c>
      <c r="J2697" s="53" t="s">
        <v>161</v>
      </c>
      <c r="K2697" s="53">
        <v>1.7</v>
      </c>
      <c r="L2697" s="53" t="s">
        <v>161</v>
      </c>
      <c r="M2697" s="54">
        <v>0.68055555555555547</v>
      </c>
      <c r="N2697" s="53">
        <v>3.5</v>
      </c>
      <c r="O2697" s="53" t="s">
        <v>161</v>
      </c>
      <c r="P2697" s="54">
        <v>0.67887731481481473</v>
      </c>
      <c r="Q2697" s="53">
        <v>1.6</v>
      </c>
      <c r="R2697" s="53" t="s">
        <v>158</v>
      </c>
      <c r="S2697" s="53">
        <v>0.8</v>
      </c>
      <c r="T2697" s="53">
        <v>56.9</v>
      </c>
      <c r="U2697" s="53">
        <v>154</v>
      </c>
      <c r="V2697" s="53">
        <v>115894</v>
      </c>
      <c r="W2697" s="53">
        <v>193</v>
      </c>
      <c r="X2697" s="53">
        <v>0.59</v>
      </c>
      <c r="Y2697" s="53">
        <v>18.329999999999998</v>
      </c>
      <c r="Z2697" s="11">
        <f t="shared" si="7297"/>
        <v>34.200000000000003</v>
      </c>
      <c r="AA2697" s="11">
        <f t="shared" si="7298"/>
        <v>0</v>
      </c>
      <c r="AB2697" s="53">
        <f t="shared" si="7299"/>
        <v>0.23984494213097685</v>
      </c>
      <c r="AC2697" s="63" t="s">
        <v>204</v>
      </c>
    </row>
    <row r="2698" spans="1:46">
      <c r="A2698" s="11">
        <v>2698</v>
      </c>
      <c r="B2698" s="57">
        <v>44945</v>
      </c>
      <c r="C2698" s="54">
        <v>0.6875</v>
      </c>
      <c r="D2698" s="53">
        <v>11.1</v>
      </c>
      <c r="E2698" s="53">
        <v>14.2</v>
      </c>
      <c r="F2698" s="53">
        <v>0</v>
      </c>
      <c r="G2698" s="53">
        <v>8.4</v>
      </c>
      <c r="H2698" s="53">
        <v>3.1E-2</v>
      </c>
      <c r="I2698" s="53">
        <v>0.8</v>
      </c>
      <c r="J2698" s="53" t="s">
        <v>161</v>
      </c>
      <c r="K2698" s="53">
        <v>1.8</v>
      </c>
      <c r="L2698" s="53" t="s">
        <v>154</v>
      </c>
      <c r="M2698" s="54">
        <v>0.68327546296296304</v>
      </c>
      <c r="N2698" s="53">
        <v>2.1</v>
      </c>
      <c r="O2698" s="53" t="s">
        <v>161</v>
      </c>
      <c r="P2698" s="54">
        <v>0.68306712962962957</v>
      </c>
      <c r="Q2698" s="53">
        <v>0.4</v>
      </c>
      <c r="R2698" s="53" t="s">
        <v>154</v>
      </c>
      <c r="S2698" s="53">
        <v>0.5</v>
      </c>
      <c r="T2698" s="53">
        <v>58.9</v>
      </c>
      <c r="U2698" s="53">
        <v>104</v>
      </c>
      <c r="V2698" s="53">
        <v>76930</v>
      </c>
      <c r="W2698" s="53">
        <v>128</v>
      </c>
      <c r="X2698" s="53">
        <v>0.59</v>
      </c>
      <c r="Y2698" s="53">
        <v>18.34</v>
      </c>
      <c r="Z2698" s="11">
        <f t="shared" si="7297"/>
        <v>18.600000000000001</v>
      </c>
      <c r="AA2698" s="11">
        <f t="shared" si="7298"/>
        <v>0</v>
      </c>
      <c r="AB2698" s="53">
        <f t="shared" si="7299"/>
        <v>0.23984494213097685</v>
      </c>
      <c r="AC2698" s="63" t="s">
        <v>204</v>
      </c>
    </row>
    <row r="2699" spans="1:46">
      <c r="A2699" s="11">
        <v>2699</v>
      </c>
      <c r="B2699" s="57">
        <v>44945</v>
      </c>
      <c r="C2699" s="54">
        <v>0.69444444444444453</v>
      </c>
      <c r="D2699" s="53">
        <v>10.7</v>
      </c>
      <c r="E2699" s="53">
        <v>13.3</v>
      </c>
      <c r="F2699" s="53">
        <v>0</v>
      </c>
      <c r="G2699" s="53">
        <v>8</v>
      </c>
      <c r="H2699" s="53">
        <v>1.7999999999999999E-2</v>
      </c>
      <c r="I2699" s="53">
        <v>0.5</v>
      </c>
      <c r="J2699" s="53" t="s">
        <v>158</v>
      </c>
      <c r="K2699" s="53">
        <v>0.8</v>
      </c>
      <c r="L2699" s="53" t="s">
        <v>161</v>
      </c>
      <c r="M2699" s="54">
        <v>0.68751157407407415</v>
      </c>
      <c r="N2699" s="53">
        <v>1.8</v>
      </c>
      <c r="O2699" s="53" t="s">
        <v>158</v>
      </c>
      <c r="P2699" s="54">
        <v>0.69436342592592604</v>
      </c>
      <c r="Q2699" s="53">
        <v>1.5</v>
      </c>
      <c r="R2699" s="53" t="s">
        <v>158</v>
      </c>
      <c r="S2699" s="53">
        <v>0.4</v>
      </c>
      <c r="T2699" s="53">
        <v>60.8</v>
      </c>
      <c r="U2699" s="53">
        <v>72</v>
      </c>
      <c r="V2699" s="53">
        <v>49815</v>
      </c>
      <c r="W2699" s="53">
        <v>83</v>
      </c>
      <c r="X2699" s="53">
        <v>0.59</v>
      </c>
      <c r="Y2699" s="53">
        <v>18.14</v>
      </c>
      <c r="Z2699" s="11">
        <f t="shared" si="7297"/>
        <v>10.8</v>
      </c>
      <c r="AA2699" s="11">
        <f t="shared" si="7298"/>
        <v>0</v>
      </c>
      <c r="AB2699" s="53">
        <f t="shared" si="7299"/>
        <v>0.23984494213097685</v>
      </c>
      <c r="AC2699" s="63" t="s">
        <v>204</v>
      </c>
    </row>
    <row r="2700" spans="1:46">
      <c r="A2700" s="11">
        <v>2700</v>
      </c>
      <c r="B2700" s="57">
        <v>44945</v>
      </c>
      <c r="C2700" s="54">
        <v>0.70138888888888884</v>
      </c>
      <c r="D2700" s="53">
        <v>10.3</v>
      </c>
      <c r="E2700" s="53">
        <v>13.2</v>
      </c>
      <c r="F2700" s="53">
        <v>0</v>
      </c>
      <c r="G2700" s="53">
        <v>7.9</v>
      </c>
      <c r="H2700" s="53">
        <v>1.2E-2</v>
      </c>
      <c r="I2700" s="53">
        <v>1.3</v>
      </c>
      <c r="J2700" s="53" t="s">
        <v>154</v>
      </c>
      <c r="K2700" s="53">
        <v>1.3</v>
      </c>
      <c r="L2700" s="53" t="s">
        <v>154</v>
      </c>
      <c r="M2700" s="54">
        <v>0.70116898148148143</v>
      </c>
      <c r="N2700" s="53">
        <v>2.1</v>
      </c>
      <c r="O2700" s="53" t="s">
        <v>154</v>
      </c>
      <c r="P2700" s="54">
        <v>0.69953703703703696</v>
      </c>
      <c r="Q2700" s="53">
        <v>1.1000000000000001</v>
      </c>
      <c r="R2700" s="53" t="s">
        <v>161</v>
      </c>
      <c r="S2700" s="53">
        <v>0.3</v>
      </c>
      <c r="T2700" s="53">
        <v>59</v>
      </c>
      <c r="U2700" s="53">
        <v>46</v>
      </c>
      <c r="V2700" s="53">
        <v>33889</v>
      </c>
      <c r="W2700" s="53">
        <v>56</v>
      </c>
      <c r="X2700" s="53">
        <v>0.59</v>
      </c>
      <c r="Y2700" s="53">
        <v>18.079999999999998</v>
      </c>
      <c r="Z2700" s="11">
        <f t="shared" si="7297"/>
        <v>7.2000000000000011</v>
      </c>
      <c r="AA2700" s="11">
        <f t="shared" si="7298"/>
        <v>0</v>
      </c>
      <c r="AB2700" s="53">
        <f t="shared" si="7299"/>
        <v>0.23984494213097685</v>
      </c>
      <c r="AC2700" s="63" t="s">
        <v>204</v>
      </c>
    </row>
    <row r="2701" spans="1:46">
      <c r="A2701" s="11">
        <v>2701</v>
      </c>
      <c r="B2701" s="57">
        <v>44945</v>
      </c>
      <c r="C2701" s="54">
        <v>0.70833333333333337</v>
      </c>
      <c r="D2701" s="53">
        <v>9.6999999999999993</v>
      </c>
      <c r="E2701" s="53">
        <v>13</v>
      </c>
      <c r="F2701" s="53">
        <v>0</v>
      </c>
      <c r="G2701" s="53">
        <v>7.6</v>
      </c>
      <c r="H2701" s="53">
        <v>7.0000000000000001E-3</v>
      </c>
      <c r="I2701" s="53">
        <v>0.7</v>
      </c>
      <c r="J2701" s="53" t="s">
        <v>156</v>
      </c>
      <c r="K2701" s="53">
        <v>1.3</v>
      </c>
      <c r="L2701" s="53" t="s">
        <v>154</v>
      </c>
      <c r="M2701" s="54">
        <v>0.70140046296296299</v>
      </c>
      <c r="N2701" s="53">
        <v>1.7</v>
      </c>
      <c r="O2701" s="53" t="s">
        <v>153</v>
      </c>
      <c r="P2701" s="54">
        <v>0.70496527777777773</v>
      </c>
      <c r="Q2701" s="53">
        <v>0.8</v>
      </c>
      <c r="R2701" s="53" t="s">
        <v>150</v>
      </c>
      <c r="S2701" s="53">
        <v>0.4</v>
      </c>
      <c r="T2701" s="53">
        <v>63.3</v>
      </c>
      <c r="U2701" s="53">
        <v>27</v>
      </c>
      <c r="V2701" s="53">
        <v>21671</v>
      </c>
      <c r="W2701" s="53">
        <v>36</v>
      </c>
      <c r="X2701" s="53">
        <v>0.59</v>
      </c>
      <c r="Y2701" s="53">
        <v>18.09</v>
      </c>
      <c r="Z2701" s="11">
        <f t="shared" si="7297"/>
        <v>4.2</v>
      </c>
      <c r="AA2701" s="11">
        <f t="shared" si="7298"/>
        <v>0</v>
      </c>
      <c r="AB2701" s="53">
        <f t="shared" si="7299"/>
        <v>0.23984494213097685</v>
      </c>
      <c r="AC2701" s="63" t="s">
        <v>204</v>
      </c>
      <c r="AE2701" s="11">
        <f t="shared" ref="AE2701" si="7300">SUM(F2701:F2706)</f>
        <v>0</v>
      </c>
      <c r="AF2701" s="11">
        <f t="shared" ref="AF2701" si="7301">AVERAGE(AB2701:AB2706)</f>
        <v>0.23965887321370336</v>
      </c>
      <c r="AG2701" s="11">
        <f t="shared" ref="AG2701" si="7302">AVERAGE(G2701:G2706)</f>
        <v>7.083333333333333</v>
      </c>
      <c r="AH2701" s="11" t="e">
        <f t="shared" ref="AH2701" si="7303">AVERAGE(AC2701:AC2706)</f>
        <v>#DIV/0!</v>
      </c>
      <c r="AI2701" s="11">
        <f t="shared" ref="AI2701" si="7304">AVERAGE(T2701:T2706)</f>
        <v>65.783333333333346</v>
      </c>
      <c r="AJ2701" s="11">
        <f t="shared" ref="AJ2701" si="7305">SUMIF(H2701:H2706,"&gt;0",H2701:H2706)</f>
        <v>1.2999999999999999E-2</v>
      </c>
      <c r="AK2701" s="17">
        <f t="shared" ref="AK2701" si="7306">SUM(AA2701:AA2706)/60</f>
        <v>0</v>
      </c>
      <c r="AL2701" s="17">
        <f t="shared" ref="AL2701" si="7307">SUM(V2701:V2706)</f>
        <v>41841</v>
      </c>
      <c r="AM2701" s="17">
        <f t="shared" ref="AM2701" si="7308">AVERAGE(W2701:W2706)</f>
        <v>11.5</v>
      </c>
      <c r="AN2701" s="11">
        <f t="shared" ref="AN2701" si="7309">AVERAGE(I2701:I2706)</f>
        <v>1.3499999999999999</v>
      </c>
      <c r="AO2701" s="11">
        <f t="shared" ref="AO2701" si="7310">MAX(K2701:K2706)</f>
        <v>1.9</v>
      </c>
      <c r="AP2701" s="13" t="str">
        <f t="shared" ref="AP2701" ca="1" si="7311">INDIRECT(ADDRESS(MATCH(AO2701,K2701:K2706,0)+A2701-1,12))</f>
        <v>ESE</v>
      </c>
      <c r="AQ2701" s="13">
        <f t="shared" ref="AQ2701" ca="1" si="7312">INDIRECT(ADDRESS(MATCH(AO2701,K2701:K2706,0)+A2701-1,13))</f>
        <v>0.74148148148148152</v>
      </c>
      <c r="AR2701" s="11">
        <f t="shared" ref="AR2701" si="7313">MAX(N2701:N2706)</f>
        <v>2.5</v>
      </c>
      <c r="AS2701" s="13" t="str">
        <f t="shared" ref="AS2701" ca="1" si="7314">INDIRECT(ADDRESS(MATCH(AR2701,N2701:N2706,0)+A2701-1,15))</f>
        <v>SE</v>
      </c>
      <c r="AT2701" s="13">
        <f t="shared" ref="AT2701" ca="1" si="7315">INDIRECT(ADDRESS(MATCH(AR2701,N2701:N2706,0)+A2701-1,16))</f>
        <v>0.73517361111111112</v>
      </c>
    </row>
    <row r="2702" spans="1:46">
      <c r="A2702" s="11">
        <v>2702</v>
      </c>
      <c r="B2702" s="57">
        <v>44945</v>
      </c>
      <c r="C2702" s="54">
        <v>0.71527777777777779</v>
      </c>
      <c r="D2702" s="53">
        <v>9.1999999999999993</v>
      </c>
      <c r="E2702" s="53">
        <v>13</v>
      </c>
      <c r="F2702" s="53">
        <v>0</v>
      </c>
      <c r="G2702" s="53">
        <v>7.3</v>
      </c>
      <c r="H2702" s="53">
        <v>4.0000000000000001E-3</v>
      </c>
      <c r="I2702" s="53">
        <v>0.6</v>
      </c>
      <c r="J2702" s="53" t="s">
        <v>159</v>
      </c>
      <c r="K2702" s="53">
        <v>0.7</v>
      </c>
      <c r="L2702" s="53" t="s">
        <v>156</v>
      </c>
      <c r="M2702" s="54">
        <v>0.70834490740740741</v>
      </c>
      <c r="N2702" s="53">
        <v>1.8</v>
      </c>
      <c r="O2702" s="53" t="s">
        <v>156</v>
      </c>
      <c r="P2702" s="54">
        <v>0.71288194444444442</v>
      </c>
      <c r="Q2702" s="53">
        <v>1.3</v>
      </c>
      <c r="R2702" s="53" t="s">
        <v>153</v>
      </c>
      <c r="S2702" s="53">
        <v>0.5</v>
      </c>
      <c r="T2702" s="53">
        <v>65.5</v>
      </c>
      <c r="U2702" s="53">
        <v>14</v>
      </c>
      <c r="V2702" s="53">
        <v>12230</v>
      </c>
      <c r="W2702" s="53">
        <v>20</v>
      </c>
      <c r="X2702" s="53">
        <v>0.59</v>
      </c>
      <c r="Y2702" s="53">
        <v>18.11</v>
      </c>
      <c r="Z2702" s="11">
        <f t="shared" si="7297"/>
        <v>2.4000000000000004</v>
      </c>
      <c r="AA2702" s="11">
        <f t="shared" si="7298"/>
        <v>0</v>
      </c>
      <c r="AB2702" s="53">
        <f t="shared" si="7299"/>
        <v>0.23984494213097685</v>
      </c>
      <c r="AC2702" s="63" t="s">
        <v>204</v>
      </c>
    </row>
    <row r="2703" spans="1:46">
      <c r="A2703" s="11">
        <v>2703</v>
      </c>
      <c r="B2703" s="57">
        <v>44945</v>
      </c>
      <c r="C2703" s="54">
        <v>0.72222222222222221</v>
      </c>
      <c r="D2703" s="53">
        <v>8.6999999999999993</v>
      </c>
      <c r="E2703" s="53">
        <v>13</v>
      </c>
      <c r="F2703" s="53">
        <v>0</v>
      </c>
      <c r="G2703" s="53">
        <v>7.3</v>
      </c>
      <c r="H2703" s="53">
        <v>2E-3</v>
      </c>
      <c r="I2703" s="53">
        <v>1.6</v>
      </c>
      <c r="J2703" s="53" t="s">
        <v>151</v>
      </c>
      <c r="K2703" s="53">
        <v>1.6</v>
      </c>
      <c r="L2703" s="53" t="s">
        <v>151</v>
      </c>
      <c r="M2703" s="54">
        <v>0.72222222222222221</v>
      </c>
      <c r="N2703" s="53">
        <v>2.2999999999999998</v>
      </c>
      <c r="O2703" s="53" t="s">
        <v>151</v>
      </c>
      <c r="P2703" s="54">
        <v>0.71898148148148155</v>
      </c>
      <c r="Q2703" s="53">
        <v>1.6</v>
      </c>
      <c r="R2703" s="53" t="s">
        <v>151</v>
      </c>
      <c r="S2703" s="53">
        <v>0.3</v>
      </c>
      <c r="T2703" s="53">
        <v>65.3</v>
      </c>
      <c r="U2703" s="53">
        <v>5</v>
      </c>
      <c r="V2703" s="53">
        <v>5622</v>
      </c>
      <c r="W2703" s="53">
        <v>9</v>
      </c>
      <c r="X2703" s="53">
        <v>0.59</v>
      </c>
      <c r="Y2703" s="53">
        <v>18.07</v>
      </c>
      <c r="Z2703" s="11">
        <f t="shared" si="7297"/>
        <v>1.2000000000000002</v>
      </c>
      <c r="AA2703" s="11">
        <f t="shared" si="7298"/>
        <v>0</v>
      </c>
      <c r="AB2703" s="53">
        <f t="shared" si="7299"/>
        <v>0.23984494213097685</v>
      </c>
      <c r="AC2703" s="63" t="s">
        <v>204</v>
      </c>
    </row>
    <row r="2704" spans="1:46">
      <c r="A2704" s="11">
        <v>2704</v>
      </c>
      <c r="B2704" s="57">
        <v>44945</v>
      </c>
      <c r="C2704" s="54">
        <v>0.72916666666666663</v>
      </c>
      <c r="D2704" s="53">
        <v>8.3000000000000007</v>
      </c>
      <c r="E2704" s="53">
        <v>12.9</v>
      </c>
      <c r="F2704" s="53">
        <v>0</v>
      </c>
      <c r="G2704" s="53">
        <v>7.1</v>
      </c>
      <c r="H2704" s="53">
        <v>0</v>
      </c>
      <c r="I2704" s="53">
        <v>1.6</v>
      </c>
      <c r="J2704" s="53" t="s">
        <v>151</v>
      </c>
      <c r="K2704" s="53">
        <v>1.7</v>
      </c>
      <c r="L2704" s="53" t="s">
        <v>151</v>
      </c>
      <c r="M2704" s="54">
        <v>0.72373842592592597</v>
      </c>
      <c r="N2704" s="53">
        <v>2.4</v>
      </c>
      <c r="O2704" s="53" t="s">
        <v>151</v>
      </c>
      <c r="P2704" s="54">
        <v>0.7279282407407407</v>
      </c>
      <c r="Q2704" s="53">
        <v>1.8</v>
      </c>
      <c r="R2704" s="53" t="s">
        <v>150</v>
      </c>
      <c r="S2704" s="53">
        <v>0.3</v>
      </c>
      <c r="T2704" s="53">
        <v>65.7</v>
      </c>
      <c r="U2704" s="53">
        <v>2</v>
      </c>
      <c r="V2704" s="53">
        <v>1820</v>
      </c>
      <c r="W2704" s="53">
        <v>3</v>
      </c>
      <c r="X2704" s="53">
        <v>0.59</v>
      </c>
      <c r="Y2704" s="53">
        <v>18.09</v>
      </c>
      <c r="Z2704" s="11">
        <f t="shared" si="7297"/>
        <v>0</v>
      </c>
      <c r="AA2704" s="11">
        <f t="shared" si="7298"/>
        <v>0</v>
      </c>
      <c r="AB2704" s="53">
        <f t="shared" si="7299"/>
        <v>0.23984494213097685</v>
      </c>
      <c r="AC2704" s="63" t="s">
        <v>204</v>
      </c>
    </row>
    <row r="2705" spans="1:46">
      <c r="A2705" s="11">
        <v>2705</v>
      </c>
      <c r="B2705" s="57">
        <v>44945</v>
      </c>
      <c r="C2705" s="54">
        <v>0.73611111111111116</v>
      </c>
      <c r="D2705" s="53">
        <v>7.8</v>
      </c>
      <c r="E2705" s="53">
        <v>12.9</v>
      </c>
      <c r="F2705" s="53">
        <v>0</v>
      </c>
      <c r="G2705" s="53">
        <v>6.7</v>
      </c>
      <c r="H2705" s="53">
        <v>-1E-3</v>
      </c>
      <c r="I2705" s="53">
        <v>1.8</v>
      </c>
      <c r="J2705" s="53" t="s">
        <v>150</v>
      </c>
      <c r="K2705" s="53">
        <v>1.8</v>
      </c>
      <c r="L2705" s="53" t="s">
        <v>150</v>
      </c>
      <c r="M2705" s="54">
        <v>0.733912037037037</v>
      </c>
      <c r="N2705" s="53">
        <v>2.5</v>
      </c>
      <c r="O2705" s="53" t="s">
        <v>151</v>
      </c>
      <c r="P2705" s="54">
        <v>0.73517361111111112</v>
      </c>
      <c r="Q2705" s="53">
        <v>2.1</v>
      </c>
      <c r="R2705" s="53" t="s">
        <v>150</v>
      </c>
      <c r="S2705" s="53">
        <v>0.3</v>
      </c>
      <c r="T2705" s="53">
        <v>67.3</v>
      </c>
      <c r="U2705" s="53">
        <v>0</v>
      </c>
      <c r="V2705" s="53">
        <v>376</v>
      </c>
      <c r="W2705" s="53">
        <v>1</v>
      </c>
      <c r="X2705" s="53">
        <v>0.58899999999999997</v>
      </c>
      <c r="Y2705" s="53">
        <v>18.100000000000001</v>
      </c>
      <c r="Z2705" s="11">
        <f t="shared" si="7297"/>
        <v>-0.60000000000000009</v>
      </c>
      <c r="AA2705" s="11">
        <f t="shared" si="7298"/>
        <v>0</v>
      </c>
      <c r="AB2705" s="53">
        <f t="shared" si="7299"/>
        <v>0.2392867353791564</v>
      </c>
      <c r="AC2705" s="63" t="s">
        <v>204</v>
      </c>
    </row>
    <row r="2706" spans="1:46">
      <c r="A2706" s="11">
        <v>2706</v>
      </c>
      <c r="B2706" s="57">
        <v>44945</v>
      </c>
      <c r="C2706" s="54">
        <v>0.74305555555555547</v>
      </c>
      <c r="D2706" s="53">
        <v>7.5</v>
      </c>
      <c r="E2706" s="53">
        <v>12.9</v>
      </c>
      <c r="F2706" s="53">
        <v>0</v>
      </c>
      <c r="G2706" s="53">
        <v>6.5</v>
      </c>
      <c r="H2706" s="53">
        <v>-1E-3</v>
      </c>
      <c r="I2706" s="53">
        <v>1.8</v>
      </c>
      <c r="J2706" s="53" t="s">
        <v>150</v>
      </c>
      <c r="K2706" s="53">
        <v>1.9</v>
      </c>
      <c r="L2706" s="53" t="s">
        <v>150</v>
      </c>
      <c r="M2706" s="54">
        <v>0.74148148148148152</v>
      </c>
      <c r="N2706" s="53">
        <v>2.5</v>
      </c>
      <c r="O2706" s="53" t="s">
        <v>150</v>
      </c>
      <c r="P2706" s="54">
        <v>0.73802083333333324</v>
      </c>
      <c r="Q2706" s="53">
        <v>1.3</v>
      </c>
      <c r="R2706" s="53" t="s">
        <v>150</v>
      </c>
      <c r="S2706" s="53">
        <v>0.3</v>
      </c>
      <c r="T2706" s="53">
        <v>67.599999999999994</v>
      </c>
      <c r="U2706" s="53">
        <v>0</v>
      </c>
      <c r="V2706" s="53">
        <v>122</v>
      </c>
      <c r="W2706" s="53">
        <v>0</v>
      </c>
      <c r="X2706" s="53">
        <v>0.58899999999999997</v>
      </c>
      <c r="Y2706" s="53">
        <v>18.09</v>
      </c>
      <c r="Z2706" s="11">
        <f t="shared" si="7297"/>
        <v>-0.60000000000000009</v>
      </c>
      <c r="AA2706" s="11">
        <f t="shared" si="7298"/>
        <v>0</v>
      </c>
      <c r="AB2706" s="53">
        <f t="shared" si="7299"/>
        <v>0.2392867353791564</v>
      </c>
      <c r="AC2706" s="63" t="s">
        <v>204</v>
      </c>
    </row>
    <row r="2707" spans="1:46">
      <c r="A2707" s="11">
        <v>2707</v>
      </c>
      <c r="B2707" s="57">
        <v>44945</v>
      </c>
      <c r="C2707" s="54">
        <v>0.75</v>
      </c>
      <c r="D2707" s="53">
        <v>7.1</v>
      </c>
      <c r="E2707" s="53">
        <v>12.9</v>
      </c>
      <c r="F2707" s="53">
        <v>0</v>
      </c>
      <c r="G2707" s="53">
        <v>6.5</v>
      </c>
      <c r="H2707" s="53">
        <v>-1E-3</v>
      </c>
      <c r="I2707" s="53">
        <v>1.9</v>
      </c>
      <c r="J2707" s="53" t="s">
        <v>150</v>
      </c>
      <c r="K2707" s="53">
        <v>1.9</v>
      </c>
      <c r="L2707" s="53" t="s">
        <v>150</v>
      </c>
      <c r="M2707" s="54">
        <v>0.75</v>
      </c>
      <c r="N2707" s="53">
        <v>2.5</v>
      </c>
      <c r="O2707" s="53" t="s">
        <v>150</v>
      </c>
      <c r="P2707" s="54">
        <v>0.74791666666666667</v>
      </c>
      <c r="Q2707" s="53">
        <v>2.1</v>
      </c>
      <c r="R2707" s="53" t="s">
        <v>151</v>
      </c>
      <c r="S2707" s="53">
        <v>0.3</v>
      </c>
      <c r="T2707" s="53">
        <v>68.900000000000006</v>
      </c>
      <c r="U2707" s="53">
        <v>0</v>
      </c>
      <c r="V2707" s="53">
        <v>110</v>
      </c>
      <c r="W2707" s="53">
        <v>0</v>
      </c>
      <c r="X2707" s="53">
        <v>0.58899999999999997</v>
      </c>
      <c r="Y2707" s="53">
        <v>18.079999999999998</v>
      </c>
      <c r="Z2707" s="11">
        <f t="shared" si="7297"/>
        <v>-0.60000000000000009</v>
      </c>
      <c r="AA2707" s="11">
        <f t="shared" si="7298"/>
        <v>0</v>
      </c>
      <c r="AB2707" s="53">
        <f t="shared" si="7299"/>
        <v>0.2392867353791564</v>
      </c>
      <c r="AC2707" s="63" t="s">
        <v>204</v>
      </c>
      <c r="AE2707" s="11">
        <f t="shared" ref="AE2707" si="7316">SUM(F2707:F2712)</f>
        <v>0</v>
      </c>
      <c r="AF2707" s="11">
        <f t="shared" ref="AF2707" si="7317">AVERAGE(AB2707:AB2712)</f>
        <v>0.23928673537915637</v>
      </c>
      <c r="AG2707" s="11">
        <f t="shared" ref="AG2707" si="7318">AVERAGE(G2707:G2712)</f>
        <v>6.1833333333333336</v>
      </c>
      <c r="AH2707" s="11" t="e">
        <f t="shared" ref="AH2707" si="7319">AVERAGE(AC2707:AC2712)</f>
        <v>#DIV/0!</v>
      </c>
      <c r="AI2707" s="11">
        <f t="shared" ref="AI2707" si="7320">AVERAGE(T2707:T2712)</f>
        <v>71.150000000000006</v>
      </c>
      <c r="AJ2707" s="11">
        <f t="shared" ref="AJ2707" si="7321">SUMIF(H2707:H2712,"&gt;0",H2707:H2712)</f>
        <v>0</v>
      </c>
      <c r="AK2707" s="17">
        <f t="shared" ref="AK2707" si="7322">SUM(AA2707:AA2712)/60</f>
        <v>0</v>
      </c>
      <c r="AL2707" s="17">
        <f t="shared" ref="AL2707" si="7323">SUM(V2707:V2712)</f>
        <v>654</v>
      </c>
      <c r="AM2707" s="17">
        <f t="shared" ref="AM2707" si="7324">AVERAGE(W2707:W2712)</f>
        <v>0</v>
      </c>
      <c r="AN2707" s="11">
        <f t="shared" ref="AN2707" si="7325">AVERAGE(I2707:I2712)</f>
        <v>1.5</v>
      </c>
      <c r="AO2707" s="11">
        <f t="shared" ref="AO2707" si="7326">MAX(K2707:K2712)</f>
        <v>2</v>
      </c>
      <c r="AP2707" s="13" t="str">
        <f t="shared" ref="AP2707" ca="1" si="7327">INDIRECT(ADDRESS(MATCH(AO2707,K2707:K2712,0)+A2707-1,12))</f>
        <v>ESE</v>
      </c>
      <c r="AQ2707" s="13">
        <f t="shared" ref="AQ2707" ca="1" si="7328">INDIRECT(ADDRESS(MATCH(AO2707,K2707:K2712,0)+A2707-1,13))</f>
        <v>0.75222222222222224</v>
      </c>
      <c r="AR2707" s="11">
        <f t="shared" ref="AR2707" si="7329">MAX(N2707:N2712)</f>
        <v>2.5</v>
      </c>
      <c r="AS2707" s="13" t="str">
        <f t="shared" ref="AS2707" ca="1" si="7330">INDIRECT(ADDRESS(MATCH(AR2707,N2707:N2712,0)+A2707-1,15))</f>
        <v>ESE</v>
      </c>
      <c r="AT2707" s="13">
        <f t="shared" ref="AT2707" ca="1" si="7331">INDIRECT(ADDRESS(MATCH(AR2707,N2707:N2712,0)+A2707-1,16))</f>
        <v>0.74791666666666667</v>
      </c>
    </row>
    <row r="2708" spans="1:46">
      <c r="A2708" s="11">
        <v>2708</v>
      </c>
      <c r="B2708" s="57">
        <v>44945</v>
      </c>
      <c r="C2708" s="54">
        <v>0.75694444444444453</v>
      </c>
      <c r="D2708" s="53">
        <v>6.7</v>
      </c>
      <c r="E2708" s="53">
        <v>12.9</v>
      </c>
      <c r="F2708" s="53">
        <v>0</v>
      </c>
      <c r="G2708" s="53">
        <v>6.4</v>
      </c>
      <c r="H2708" s="53">
        <v>-1E-3</v>
      </c>
      <c r="I2708" s="53">
        <v>1.9</v>
      </c>
      <c r="J2708" s="53" t="s">
        <v>150</v>
      </c>
      <c r="K2708" s="53">
        <v>2</v>
      </c>
      <c r="L2708" s="53" t="s">
        <v>150</v>
      </c>
      <c r="M2708" s="54">
        <v>0.75222222222222224</v>
      </c>
      <c r="N2708" s="53">
        <v>2.2999999999999998</v>
      </c>
      <c r="O2708" s="53" t="s">
        <v>151</v>
      </c>
      <c r="P2708" s="54">
        <v>0.75012731481481476</v>
      </c>
      <c r="Q2708" s="53">
        <v>2</v>
      </c>
      <c r="R2708" s="53" t="s">
        <v>151</v>
      </c>
      <c r="S2708" s="53">
        <v>0.2</v>
      </c>
      <c r="T2708" s="53">
        <v>69.400000000000006</v>
      </c>
      <c r="U2708" s="53">
        <v>0</v>
      </c>
      <c r="V2708" s="53">
        <v>114</v>
      </c>
      <c r="W2708" s="53">
        <v>0</v>
      </c>
      <c r="X2708" s="53">
        <v>0.58899999999999997</v>
      </c>
      <c r="Y2708" s="53">
        <v>18.059999999999999</v>
      </c>
      <c r="Z2708" s="11">
        <f t="shared" si="7297"/>
        <v>-0.60000000000000009</v>
      </c>
      <c r="AA2708" s="11">
        <f t="shared" si="7298"/>
        <v>0</v>
      </c>
      <c r="AB2708" s="53">
        <f t="shared" si="7299"/>
        <v>0.2392867353791564</v>
      </c>
      <c r="AC2708" s="63" t="s">
        <v>204</v>
      </c>
    </row>
    <row r="2709" spans="1:46">
      <c r="A2709" s="11">
        <v>2709</v>
      </c>
      <c r="B2709" s="57">
        <v>44945</v>
      </c>
      <c r="C2709" s="54">
        <v>0.76388888888888884</v>
      </c>
      <c r="D2709" s="53">
        <v>6.4</v>
      </c>
      <c r="E2709" s="53">
        <v>12.9</v>
      </c>
      <c r="F2709" s="53">
        <v>0</v>
      </c>
      <c r="G2709" s="53">
        <v>6.1</v>
      </c>
      <c r="H2709" s="53">
        <v>-1E-3</v>
      </c>
      <c r="I2709" s="53">
        <v>1.7</v>
      </c>
      <c r="J2709" s="53" t="s">
        <v>150</v>
      </c>
      <c r="K2709" s="53">
        <v>1.9</v>
      </c>
      <c r="L2709" s="53" t="s">
        <v>150</v>
      </c>
      <c r="M2709" s="54">
        <v>0.75695601851851846</v>
      </c>
      <c r="N2709" s="53">
        <v>2.4</v>
      </c>
      <c r="O2709" s="53" t="s">
        <v>151</v>
      </c>
      <c r="P2709" s="54">
        <v>0.76309027777777771</v>
      </c>
      <c r="Q2709" s="53">
        <v>1.6</v>
      </c>
      <c r="R2709" s="53" t="s">
        <v>150</v>
      </c>
      <c r="S2709" s="53">
        <v>0.3</v>
      </c>
      <c r="T2709" s="53">
        <v>70.599999999999994</v>
      </c>
      <c r="U2709" s="53">
        <v>0</v>
      </c>
      <c r="V2709" s="53">
        <v>107</v>
      </c>
      <c r="W2709" s="53">
        <v>0</v>
      </c>
      <c r="X2709" s="53">
        <v>0.58899999999999997</v>
      </c>
      <c r="Y2709" s="53">
        <v>18.079999999999998</v>
      </c>
      <c r="Z2709" s="11">
        <f t="shared" si="7297"/>
        <v>-0.60000000000000009</v>
      </c>
      <c r="AA2709" s="11">
        <f t="shared" si="7298"/>
        <v>0</v>
      </c>
      <c r="AB2709" s="53">
        <f t="shared" si="7299"/>
        <v>0.2392867353791564</v>
      </c>
      <c r="AC2709" s="63" t="s">
        <v>204</v>
      </c>
    </row>
    <row r="2710" spans="1:46">
      <c r="A2710" s="11">
        <v>2710</v>
      </c>
      <c r="B2710" s="57">
        <v>44945</v>
      </c>
      <c r="C2710" s="54">
        <v>0.77083333333333337</v>
      </c>
      <c r="D2710" s="53">
        <v>6.2</v>
      </c>
      <c r="E2710" s="53">
        <v>12.9</v>
      </c>
      <c r="F2710" s="53">
        <v>0</v>
      </c>
      <c r="G2710" s="53">
        <v>5.9</v>
      </c>
      <c r="H2710" s="53">
        <v>-1E-3</v>
      </c>
      <c r="I2710" s="53">
        <v>1.2</v>
      </c>
      <c r="J2710" s="53" t="s">
        <v>150</v>
      </c>
      <c r="K2710" s="53">
        <v>1.7</v>
      </c>
      <c r="L2710" s="53" t="s">
        <v>150</v>
      </c>
      <c r="M2710" s="54">
        <v>0.76390046296296299</v>
      </c>
      <c r="N2710" s="53">
        <v>2.2000000000000002</v>
      </c>
      <c r="O2710" s="53" t="s">
        <v>151</v>
      </c>
      <c r="P2710" s="54">
        <v>0.77067129629629638</v>
      </c>
      <c r="Q2710" s="53">
        <v>1.4</v>
      </c>
      <c r="R2710" s="53" t="s">
        <v>152</v>
      </c>
      <c r="S2710" s="53">
        <v>0.4</v>
      </c>
      <c r="T2710" s="53">
        <v>72.2</v>
      </c>
      <c r="U2710" s="53">
        <v>1</v>
      </c>
      <c r="V2710" s="53">
        <v>106</v>
      </c>
      <c r="W2710" s="53">
        <v>0</v>
      </c>
      <c r="X2710" s="53">
        <v>0.58899999999999997</v>
      </c>
      <c r="Y2710" s="53">
        <v>18.11</v>
      </c>
      <c r="Z2710" s="11">
        <f t="shared" si="7297"/>
        <v>-0.60000000000000009</v>
      </c>
      <c r="AA2710" s="11">
        <f t="shared" si="7298"/>
        <v>0</v>
      </c>
      <c r="AB2710" s="53">
        <f t="shared" si="7299"/>
        <v>0.2392867353791564</v>
      </c>
      <c r="AC2710" s="63" t="s">
        <v>204</v>
      </c>
    </row>
    <row r="2711" spans="1:46">
      <c r="A2711" s="11">
        <v>2711</v>
      </c>
      <c r="B2711" s="57">
        <v>44945</v>
      </c>
      <c r="C2711" s="54">
        <v>0.77777777777777779</v>
      </c>
      <c r="D2711" s="53">
        <v>5.9</v>
      </c>
      <c r="E2711" s="53">
        <v>12.9</v>
      </c>
      <c r="F2711" s="53">
        <v>0</v>
      </c>
      <c r="G2711" s="53">
        <v>6.1</v>
      </c>
      <c r="H2711" s="53">
        <v>0</v>
      </c>
      <c r="I2711" s="53">
        <v>1.3</v>
      </c>
      <c r="J2711" s="53" t="s">
        <v>150</v>
      </c>
      <c r="K2711" s="53">
        <v>1.3</v>
      </c>
      <c r="L2711" s="53" t="s">
        <v>150</v>
      </c>
      <c r="M2711" s="54">
        <v>0.77621527777777777</v>
      </c>
      <c r="N2711" s="53">
        <v>2.2999999999999998</v>
      </c>
      <c r="O2711" s="53" t="s">
        <v>150</v>
      </c>
      <c r="P2711" s="54">
        <v>0.77112268518518512</v>
      </c>
      <c r="Q2711" s="53">
        <v>1.3</v>
      </c>
      <c r="R2711" s="53" t="s">
        <v>150</v>
      </c>
      <c r="S2711" s="53">
        <v>0.3</v>
      </c>
      <c r="T2711" s="53">
        <v>72.5</v>
      </c>
      <c r="U2711" s="53">
        <v>1</v>
      </c>
      <c r="V2711" s="53">
        <v>98</v>
      </c>
      <c r="W2711" s="53">
        <v>0</v>
      </c>
      <c r="X2711" s="53">
        <v>0.58899999999999997</v>
      </c>
      <c r="Y2711" s="53">
        <v>18.11</v>
      </c>
      <c r="Z2711" s="11">
        <f t="shared" si="7297"/>
        <v>0</v>
      </c>
      <c r="AA2711" s="11">
        <f t="shared" si="7298"/>
        <v>0</v>
      </c>
      <c r="AB2711" s="53">
        <f t="shared" si="7299"/>
        <v>0.2392867353791564</v>
      </c>
      <c r="AC2711" s="63" t="s">
        <v>204</v>
      </c>
    </row>
    <row r="2712" spans="1:46">
      <c r="A2712" s="11">
        <v>2712</v>
      </c>
      <c r="B2712" s="57">
        <v>44945</v>
      </c>
      <c r="C2712" s="54">
        <v>0.78472222222222221</v>
      </c>
      <c r="D2712" s="53">
        <v>5.5</v>
      </c>
      <c r="E2712" s="53">
        <v>12.9</v>
      </c>
      <c r="F2712" s="53">
        <v>0</v>
      </c>
      <c r="G2712" s="53">
        <v>6.1</v>
      </c>
      <c r="H2712" s="53">
        <v>-1E-3</v>
      </c>
      <c r="I2712" s="53">
        <v>1</v>
      </c>
      <c r="J2712" s="53" t="s">
        <v>150</v>
      </c>
      <c r="K2712" s="53">
        <v>1.3</v>
      </c>
      <c r="L2712" s="53" t="s">
        <v>150</v>
      </c>
      <c r="M2712" s="54">
        <v>0.77800925925925923</v>
      </c>
      <c r="N2712" s="53">
        <v>2.2999999999999998</v>
      </c>
      <c r="O2712" s="53" t="s">
        <v>150</v>
      </c>
      <c r="P2712" s="54">
        <v>0.78369212962962964</v>
      </c>
      <c r="Q2712" s="53">
        <v>1.6</v>
      </c>
      <c r="R2712" s="53" t="s">
        <v>150</v>
      </c>
      <c r="S2712" s="53">
        <v>0.6</v>
      </c>
      <c r="T2712" s="53">
        <v>73.3</v>
      </c>
      <c r="U2712" s="53">
        <v>1</v>
      </c>
      <c r="V2712" s="53">
        <v>119</v>
      </c>
      <c r="W2712" s="53">
        <v>0</v>
      </c>
      <c r="X2712" s="53">
        <v>0.58899999999999997</v>
      </c>
      <c r="Y2712" s="53">
        <v>18.09</v>
      </c>
      <c r="Z2712" s="11">
        <f t="shared" si="7297"/>
        <v>-0.60000000000000009</v>
      </c>
      <c r="AA2712" s="11">
        <f t="shared" si="7298"/>
        <v>0</v>
      </c>
      <c r="AB2712" s="53">
        <f t="shared" si="7299"/>
        <v>0.2392867353791564</v>
      </c>
      <c r="AC2712" s="63" t="s">
        <v>204</v>
      </c>
    </row>
    <row r="2713" spans="1:46">
      <c r="A2713" s="11">
        <v>2713</v>
      </c>
      <c r="B2713" s="57">
        <v>44945</v>
      </c>
      <c r="C2713" s="54">
        <v>0.79166666666666663</v>
      </c>
      <c r="D2713" s="53">
        <v>5.3</v>
      </c>
      <c r="E2713" s="53">
        <v>12.9</v>
      </c>
      <c r="F2713" s="53">
        <v>0</v>
      </c>
      <c r="G2713" s="53">
        <v>6.2</v>
      </c>
      <c r="H2713" s="53">
        <v>0</v>
      </c>
      <c r="I2713" s="53">
        <v>2</v>
      </c>
      <c r="J2713" s="53" t="s">
        <v>151</v>
      </c>
      <c r="K2713" s="53">
        <v>2</v>
      </c>
      <c r="L2713" s="53" t="s">
        <v>151</v>
      </c>
      <c r="M2713" s="54">
        <v>0.79166666666666663</v>
      </c>
      <c r="N2713" s="53">
        <v>2.9</v>
      </c>
      <c r="O2713" s="53" t="s">
        <v>151</v>
      </c>
      <c r="P2713" s="54">
        <v>0.79048611111111111</v>
      </c>
      <c r="Q2713" s="53">
        <v>2.4</v>
      </c>
      <c r="R2713" s="53" t="s">
        <v>151</v>
      </c>
      <c r="S2713" s="53">
        <v>0.5</v>
      </c>
      <c r="T2713" s="53">
        <v>71.7</v>
      </c>
      <c r="U2713" s="53">
        <v>0</v>
      </c>
      <c r="V2713" s="53">
        <v>100</v>
      </c>
      <c r="W2713" s="53">
        <v>0</v>
      </c>
      <c r="X2713" s="53">
        <v>0.58899999999999997</v>
      </c>
      <c r="Y2713" s="53">
        <v>18.100000000000001</v>
      </c>
      <c r="Z2713" s="11">
        <f t="shared" si="7297"/>
        <v>0</v>
      </c>
      <c r="AA2713" s="11">
        <f t="shared" si="7298"/>
        <v>0</v>
      </c>
      <c r="AB2713" s="53">
        <f t="shared" si="7299"/>
        <v>0.2392867353791564</v>
      </c>
      <c r="AC2713" s="63" t="s">
        <v>204</v>
      </c>
      <c r="AE2713" s="11">
        <f t="shared" ref="AE2713" si="7332">SUM(F2713:F2718)</f>
        <v>0</v>
      </c>
      <c r="AF2713" s="11">
        <f t="shared" ref="AF2713" si="7333">AVERAGE(AB2713:AB2718)</f>
        <v>0.2389151267332594</v>
      </c>
      <c r="AG2713" s="11">
        <f t="shared" ref="AG2713" si="7334">AVERAGE(G2713:G2718)</f>
        <v>6.2166666666666677</v>
      </c>
      <c r="AH2713" s="11" t="e">
        <f t="shared" ref="AH2713" si="7335">AVERAGE(AC2713:AC2718)</f>
        <v>#DIV/0!</v>
      </c>
      <c r="AI2713" s="11">
        <f t="shared" ref="AI2713" si="7336">AVERAGE(T2713:T2718)</f>
        <v>70.350000000000009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541</v>
      </c>
      <c r="AM2713" s="17">
        <f t="shared" ref="AM2713" si="7340">AVERAGE(W2713:W2718)</f>
        <v>0</v>
      </c>
      <c r="AN2713" s="11">
        <f t="shared" ref="AN2713" si="7341">AVERAGE(I2713:I2718)</f>
        <v>1.9666666666666668</v>
      </c>
      <c r="AO2713" s="11">
        <f t="shared" ref="AO2713" si="7342">MAX(K2713:K2718)</f>
        <v>2.2999999999999998</v>
      </c>
      <c r="AP2713" s="13" t="str">
        <f t="shared" ref="AP2713" ca="1" si="7343">INDIRECT(ADDRESS(MATCH(AO2713,K2713:K2718,0)+A2713-1,12))</f>
        <v>SE</v>
      </c>
      <c r="AQ2713" s="13">
        <f t="shared" ref="AQ2713" ca="1" si="7344">INDIRECT(ADDRESS(MATCH(AO2713,K2713:K2718,0)+A2713-1,13))</f>
        <v>0.79650462962962953</v>
      </c>
      <c r="AR2713" s="11">
        <f t="shared" ref="AR2713" si="7345">MAX(N2713:N2718)</f>
        <v>3.6</v>
      </c>
      <c r="AS2713" s="13" t="str">
        <f t="shared" ref="AS2713" ca="1" si="7346">INDIRECT(ADDRESS(MATCH(AR2713,N2713:N2718,0)+A2713-1,15))</f>
        <v>SE</v>
      </c>
      <c r="AT2713" s="13">
        <f t="shared" ref="AT2713" ca="1" si="7347">INDIRECT(ADDRESS(MATCH(AR2713,N2713:N2718,0)+A2713-1,16))</f>
        <v>0.81674768518518526</v>
      </c>
    </row>
    <row r="2714" spans="1:46">
      <c r="A2714" s="11">
        <v>2714</v>
      </c>
      <c r="B2714" s="57">
        <v>44945</v>
      </c>
      <c r="C2714" s="54">
        <v>0.79861111111111116</v>
      </c>
      <c r="D2714" s="53">
        <v>5.2</v>
      </c>
      <c r="E2714" s="53">
        <v>12.9</v>
      </c>
      <c r="F2714" s="53">
        <v>0</v>
      </c>
      <c r="G2714" s="53">
        <v>6.2</v>
      </c>
      <c r="H2714" s="53">
        <v>0</v>
      </c>
      <c r="I2714" s="53">
        <v>2.2000000000000002</v>
      </c>
      <c r="J2714" s="53" t="s">
        <v>151</v>
      </c>
      <c r="K2714" s="53">
        <v>2.2999999999999998</v>
      </c>
      <c r="L2714" s="53" t="s">
        <v>151</v>
      </c>
      <c r="M2714" s="54">
        <v>0.79650462962962953</v>
      </c>
      <c r="N2714" s="53">
        <v>2.8</v>
      </c>
      <c r="O2714" s="53" t="s">
        <v>151</v>
      </c>
      <c r="P2714" s="54">
        <v>0.79233796296296299</v>
      </c>
      <c r="Q2714" s="53">
        <v>2.4</v>
      </c>
      <c r="R2714" s="53" t="s">
        <v>151</v>
      </c>
      <c r="S2714" s="53">
        <v>0.3</v>
      </c>
      <c r="T2714" s="53">
        <v>70.900000000000006</v>
      </c>
      <c r="U2714" s="53">
        <v>0</v>
      </c>
      <c r="V2714" s="53">
        <v>94</v>
      </c>
      <c r="W2714" s="53">
        <v>0</v>
      </c>
      <c r="X2714" s="53">
        <v>0.58899999999999997</v>
      </c>
      <c r="Y2714" s="53">
        <v>18.079999999999998</v>
      </c>
      <c r="Z2714" s="11">
        <f t="shared" si="7297"/>
        <v>0</v>
      </c>
      <c r="AA2714" s="11">
        <f t="shared" si="7298"/>
        <v>0</v>
      </c>
      <c r="AB2714" s="53">
        <f t="shared" si="7299"/>
        <v>0.2392867353791564</v>
      </c>
      <c r="AC2714" s="63" t="s">
        <v>204</v>
      </c>
    </row>
    <row r="2715" spans="1:46">
      <c r="A2715" s="11">
        <v>2715</v>
      </c>
      <c r="B2715" s="57">
        <v>44945</v>
      </c>
      <c r="C2715" s="54">
        <v>0.80555555555555547</v>
      </c>
      <c r="D2715" s="53">
        <v>5.3</v>
      </c>
      <c r="E2715" s="53">
        <v>12.9</v>
      </c>
      <c r="F2715" s="53">
        <v>0</v>
      </c>
      <c r="G2715" s="53">
        <v>6.2</v>
      </c>
      <c r="H2715" s="53">
        <v>0</v>
      </c>
      <c r="I2715" s="53">
        <v>2.2000000000000002</v>
      </c>
      <c r="J2715" s="53" t="s">
        <v>151</v>
      </c>
      <c r="K2715" s="53">
        <v>2.2000000000000002</v>
      </c>
      <c r="L2715" s="53" t="s">
        <v>151</v>
      </c>
      <c r="M2715" s="54">
        <v>0.80093749999999997</v>
      </c>
      <c r="N2715" s="53">
        <v>3</v>
      </c>
      <c r="O2715" s="53" t="s">
        <v>151</v>
      </c>
      <c r="P2715" s="54">
        <v>0.80085648148148147</v>
      </c>
      <c r="Q2715" s="53">
        <v>1.6</v>
      </c>
      <c r="R2715" s="53" t="s">
        <v>150</v>
      </c>
      <c r="S2715" s="53">
        <v>0.3</v>
      </c>
      <c r="T2715" s="53">
        <v>70.3</v>
      </c>
      <c r="U2715" s="53">
        <v>0</v>
      </c>
      <c r="V2715" s="53">
        <v>94</v>
      </c>
      <c r="W2715" s="53">
        <v>0</v>
      </c>
      <c r="X2715" s="53">
        <v>0.58799999999999997</v>
      </c>
      <c r="Y2715" s="53">
        <v>18.07</v>
      </c>
      <c r="Z2715" s="11">
        <f t="shared" si="7297"/>
        <v>0</v>
      </c>
      <c r="AA2715" s="11">
        <f t="shared" si="7298"/>
        <v>0</v>
      </c>
      <c r="AB2715" s="53">
        <f t="shared" si="7299"/>
        <v>0.23872932241031086</v>
      </c>
      <c r="AC2715" s="63" t="s">
        <v>204</v>
      </c>
    </row>
    <row r="2716" spans="1:46">
      <c r="A2716" s="11">
        <v>2716</v>
      </c>
      <c r="B2716" s="57">
        <v>44945</v>
      </c>
      <c r="C2716" s="54">
        <v>0.8125</v>
      </c>
      <c r="D2716" s="53">
        <v>5.3</v>
      </c>
      <c r="E2716" s="53">
        <v>12.9</v>
      </c>
      <c r="F2716" s="53">
        <v>0</v>
      </c>
      <c r="G2716" s="53">
        <v>6.3</v>
      </c>
      <c r="H2716" s="53">
        <v>0</v>
      </c>
      <c r="I2716" s="53">
        <v>2.2000000000000002</v>
      </c>
      <c r="J2716" s="53" t="s">
        <v>151</v>
      </c>
      <c r="K2716" s="53">
        <v>2.2000000000000002</v>
      </c>
      <c r="L2716" s="53" t="s">
        <v>151</v>
      </c>
      <c r="M2716" s="54">
        <v>0.81210648148148146</v>
      </c>
      <c r="N2716" s="53">
        <v>3.4</v>
      </c>
      <c r="O2716" s="53" t="s">
        <v>151</v>
      </c>
      <c r="P2716" s="54">
        <v>0.81092592592592594</v>
      </c>
      <c r="Q2716" s="53">
        <v>2.2000000000000002</v>
      </c>
      <c r="R2716" s="53" t="s">
        <v>151</v>
      </c>
      <c r="S2716" s="53">
        <v>0.6</v>
      </c>
      <c r="T2716" s="53">
        <v>69.2</v>
      </c>
      <c r="U2716" s="53">
        <v>0</v>
      </c>
      <c r="V2716" s="53">
        <v>101</v>
      </c>
      <c r="W2716" s="53">
        <v>0</v>
      </c>
      <c r="X2716" s="53">
        <v>0.58799999999999997</v>
      </c>
      <c r="Y2716" s="53">
        <v>18.11</v>
      </c>
      <c r="Z2716" s="11">
        <f t="shared" si="7297"/>
        <v>0</v>
      </c>
      <c r="AA2716" s="11">
        <f t="shared" si="7298"/>
        <v>0</v>
      </c>
      <c r="AB2716" s="53">
        <f t="shared" si="7299"/>
        <v>0.23872932241031086</v>
      </c>
      <c r="AC2716" s="63" t="s">
        <v>204</v>
      </c>
    </row>
    <row r="2717" spans="1:46">
      <c r="A2717" s="11">
        <v>2717</v>
      </c>
      <c r="B2717" s="57">
        <v>44945</v>
      </c>
      <c r="C2717" s="54">
        <v>0.81944444444444453</v>
      </c>
      <c r="D2717" s="53">
        <v>5.4</v>
      </c>
      <c r="E2717" s="53">
        <v>12.9</v>
      </c>
      <c r="F2717" s="53">
        <v>0</v>
      </c>
      <c r="G2717" s="53">
        <v>6.4</v>
      </c>
      <c r="H2717" s="53">
        <v>-1E-3</v>
      </c>
      <c r="I2717" s="53">
        <v>2.2000000000000002</v>
      </c>
      <c r="J2717" s="53" t="s">
        <v>151</v>
      </c>
      <c r="K2717" s="53">
        <v>2.2999999999999998</v>
      </c>
      <c r="L2717" s="53" t="s">
        <v>151</v>
      </c>
      <c r="M2717" s="54">
        <v>0.81625000000000003</v>
      </c>
      <c r="N2717" s="53">
        <v>3.6</v>
      </c>
      <c r="O2717" s="53" t="s">
        <v>151</v>
      </c>
      <c r="P2717" s="54">
        <v>0.81674768518518526</v>
      </c>
      <c r="Q2717" s="53">
        <v>1.4</v>
      </c>
      <c r="R2717" s="53" t="s">
        <v>151</v>
      </c>
      <c r="S2717" s="53">
        <v>0.4</v>
      </c>
      <c r="T2717" s="53">
        <v>68.7</v>
      </c>
      <c r="U2717" s="53">
        <v>0</v>
      </c>
      <c r="V2717" s="53">
        <v>78</v>
      </c>
      <c r="W2717" s="53">
        <v>0</v>
      </c>
      <c r="X2717" s="53">
        <v>0.58799999999999997</v>
      </c>
      <c r="Y2717" s="53">
        <v>18.100000000000001</v>
      </c>
      <c r="Z2717" s="11">
        <f t="shared" si="7297"/>
        <v>-0.60000000000000009</v>
      </c>
      <c r="AA2717" s="11">
        <f t="shared" si="7298"/>
        <v>0</v>
      </c>
      <c r="AB2717" s="53">
        <f t="shared" si="7299"/>
        <v>0.23872932241031086</v>
      </c>
      <c r="AC2717" s="63" t="s">
        <v>204</v>
      </c>
    </row>
    <row r="2718" spans="1:46">
      <c r="A2718" s="11">
        <v>2718</v>
      </c>
      <c r="B2718" s="57">
        <v>44945</v>
      </c>
      <c r="C2718" s="54">
        <v>0.82638888888888884</v>
      </c>
      <c r="D2718" s="53">
        <v>5.4</v>
      </c>
      <c r="E2718" s="53">
        <v>12.9</v>
      </c>
      <c r="F2718" s="53">
        <v>0</v>
      </c>
      <c r="G2718" s="53">
        <v>6</v>
      </c>
      <c r="H2718" s="53">
        <v>-2E-3</v>
      </c>
      <c r="I2718" s="53">
        <v>1</v>
      </c>
      <c r="J2718" s="53" t="s">
        <v>151</v>
      </c>
      <c r="K2718" s="53">
        <v>2.2000000000000002</v>
      </c>
      <c r="L2718" s="53" t="s">
        <v>151</v>
      </c>
      <c r="M2718" s="54">
        <v>0.81945601851851846</v>
      </c>
      <c r="N2718" s="53">
        <v>2.2999999999999998</v>
      </c>
      <c r="O2718" s="53" t="s">
        <v>151</v>
      </c>
      <c r="P2718" s="54">
        <v>0.82355324074074077</v>
      </c>
      <c r="Q2718" s="53">
        <v>1.1000000000000001</v>
      </c>
      <c r="R2718" s="53" t="s">
        <v>150</v>
      </c>
      <c r="S2718" s="53">
        <v>0.6</v>
      </c>
      <c r="T2718" s="53">
        <v>71.3</v>
      </c>
      <c r="U2718" s="53">
        <v>0</v>
      </c>
      <c r="V2718" s="53">
        <v>74</v>
      </c>
      <c r="W2718" s="53">
        <v>0</v>
      </c>
      <c r="X2718" s="53">
        <v>0.58799999999999997</v>
      </c>
      <c r="Y2718" s="53">
        <v>18.100000000000001</v>
      </c>
      <c r="Z2718" s="11">
        <f t="shared" si="7297"/>
        <v>-1.2000000000000002</v>
      </c>
      <c r="AA2718" s="11">
        <f t="shared" si="7298"/>
        <v>0</v>
      </c>
      <c r="AB2718" s="53">
        <f t="shared" si="7299"/>
        <v>0.23872932241031086</v>
      </c>
      <c r="AC2718" s="63" t="s">
        <v>204</v>
      </c>
    </row>
    <row r="2719" spans="1:46">
      <c r="A2719" s="11">
        <v>2719</v>
      </c>
      <c r="B2719" s="57">
        <v>44945</v>
      </c>
      <c r="C2719" s="54">
        <v>0.83333333333333337</v>
      </c>
      <c r="D2719" s="53">
        <v>5.3</v>
      </c>
      <c r="E2719" s="53">
        <v>12.9</v>
      </c>
      <c r="F2719" s="53">
        <v>0</v>
      </c>
      <c r="G2719" s="53">
        <v>4.4000000000000004</v>
      </c>
      <c r="H2719" s="53">
        <v>-1E-3</v>
      </c>
      <c r="I2719" s="53">
        <v>0.8</v>
      </c>
      <c r="J2719" s="53" t="s">
        <v>152</v>
      </c>
      <c r="K2719" s="53">
        <v>1.3</v>
      </c>
      <c r="L2719" s="53" t="s">
        <v>150</v>
      </c>
      <c r="M2719" s="54">
        <v>0.82964120370370376</v>
      </c>
      <c r="N2719" s="53">
        <v>1.9</v>
      </c>
      <c r="O2719" s="53" t="s">
        <v>151</v>
      </c>
      <c r="P2719" s="54">
        <v>0.82643518518518511</v>
      </c>
      <c r="Q2719" s="53">
        <v>0.8</v>
      </c>
      <c r="R2719" s="53" t="s">
        <v>162</v>
      </c>
      <c r="S2719" s="53">
        <v>0.4</v>
      </c>
      <c r="T2719" s="53">
        <v>81</v>
      </c>
      <c r="U2719" s="53">
        <v>0</v>
      </c>
      <c r="V2719" s="53">
        <v>78</v>
      </c>
      <c r="W2719" s="53">
        <v>0</v>
      </c>
      <c r="X2719" s="53">
        <v>0.58799999999999997</v>
      </c>
      <c r="Y2719" s="53">
        <v>18.12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0.23872932241031086</v>
      </c>
      <c r="AC2719" s="63" t="s">
        <v>204</v>
      </c>
      <c r="AE2719" s="11">
        <f t="shared" ref="AE2719" si="7348">SUM(F2719:F2724)</f>
        <v>0</v>
      </c>
      <c r="AF2719" s="11">
        <f t="shared" ref="AF2719" si="7349">AVERAGE(AB2719:AB2724)</f>
        <v>0.23863655307845036</v>
      </c>
      <c r="AG2719" s="11">
        <f t="shared" ref="AG2719" si="7350">AVERAGE(G2719:G2724)</f>
        <v>4.2666666666666666</v>
      </c>
      <c r="AH2719" s="11" t="e">
        <f t="shared" ref="AH2719" si="7351">AVERAGE(AC2719:AC2724)</f>
        <v>#DIV/0!</v>
      </c>
      <c r="AI2719" s="11">
        <f t="shared" ref="AI2719" si="7352">AVERAGE(T2719:T2724)</f>
        <v>84.100000000000009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538</v>
      </c>
      <c r="AM2719" s="17">
        <f t="shared" ref="AM2719" si="7356">AVERAGE(W2719:W2724)</f>
        <v>0</v>
      </c>
      <c r="AN2719" s="11">
        <f t="shared" ref="AN2719" si="7357">AVERAGE(I2719:I2724)</f>
        <v>0.2166666666666667</v>
      </c>
      <c r="AO2719" s="11">
        <f t="shared" ref="AO2719" si="7358">MAX(K2719:K2724)</f>
        <v>1.3</v>
      </c>
      <c r="AP2719" s="13" t="str">
        <f t="shared" ref="AP2719" ca="1" si="7359">INDIRECT(ADDRESS(MATCH(AO2719,K2719:K2724,0)+A2719-1,12))</f>
        <v>ESE</v>
      </c>
      <c r="AQ2719" s="13">
        <f t="shared" ref="AQ2719" ca="1" si="7360">INDIRECT(ADDRESS(MATCH(AO2719,K2719:K2724,0)+A2719-1,13))</f>
        <v>0.82964120370370376</v>
      </c>
      <c r="AR2719" s="11">
        <f t="shared" ref="AR2719" si="7361">MAX(N2719:N2724)</f>
        <v>1.9</v>
      </c>
      <c r="AS2719" s="13" t="str">
        <f t="shared" ref="AS2719" ca="1" si="7362">INDIRECT(ADDRESS(MATCH(AR2719,N2719:N2724,0)+A2719-1,15))</f>
        <v>SE</v>
      </c>
      <c r="AT2719" s="13">
        <f t="shared" ref="AT2719" ca="1" si="7363">INDIRECT(ADDRESS(MATCH(AR2719,N2719:N2724,0)+A2719-1,16))</f>
        <v>0.82643518518518511</v>
      </c>
    </row>
    <row r="2720" spans="1:46">
      <c r="A2720" s="11">
        <v>2720</v>
      </c>
      <c r="B2720" s="57">
        <v>44945</v>
      </c>
      <c r="C2720" s="54">
        <v>0.84027777777777779</v>
      </c>
      <c r="D2720" s="53">
        <v>5.2</v>
      </c>
      <c r="E2720" s="53">
        <v>12.8</v>
      </c>
      <c r="F2720" s="53">
        <v>0</v>
      </c>
      <c r="G2720" s="53">
        <v>4.8</v>
      </c>
      <c r="H2720" s="53">
        <v>-1E-3</v>
      </c>
      <c r="I2720" s="53">
        <v>0.2</v>
      </c>
      <c r="J2720" s="53" t="s">
        <v>148</v>
      </c>
      <c r="K2720" s="53">
        <v>0.8</v>
      </c>
      <c r="L2720" s="53" t="s">
        <v>152</v>
      </c>
      <c r="M2720" s="54">
        <v>0.83334490740740741</v>
      </c>
      <c r="N2720" s="53">
        <v>0.7</v>
      </c>
      <c r="O2720" s="53" t="s">
        <v>162</v>
      </c>
      <c r="P2720" s="54">
        <v>0.83335648148148145</v>
      </c>
      <c r="Q2720" s="53">
        <v>0</v>
      </c>
      <c r="R2720" s="53" t="s">
        <v>150</v>
      </c>
      <c r="S2720" s="53">
        <v>0.3</v>
      </c>
      <c r="T2720" s="53">
        <v>81.5</v>
      </c>
      <c r="U2720" s="53">
        <v>0</v>
      </c>
      <c r="V2720" s="53">
        <v>74</v>
      </c>
      <c r="W2720" s="53">
        <v>0</v>
      </c>
      <c r="X2720" s="53">
        <v>0.58799999999999997</v>
      </c>
      <c r="Y2720" s="53">
        <v>18.12</v>
      </c>
      <c r="Z2720" s="11">
        <f t="shared" si="7297"/>
        <v>-0.60000000000000009</v>
      </c>
      <c r="AA2720" s="11">
        <f t="shared" si="7298"/>
        <v>0</v>
      </c>
      <c r="AB2720" s="53">
        <f t="shared" si="7299"/>
        <v>0.23872932241031086</v>
      </c>
      <c r="AC2720" s="63" t="s">
        <v>204</v>
      </c>
    </row>
    <row r="2721" spans="1:46">
      <c r="A2721" s="11">
        <v>2721</v>
      </c>
      <c r="B2721" s="57">
        <v>44945</v>
      </c>
      <c r="C2721" s="54">
        <v>0.84722222222222221</v>
      </c>
      <c r="D2721" s="53">
        <v>5</v>
      </c>
      <c r="E2721" s="53">
        <v>12.9</v>
      </c>
      <c r="F2721" s="53">
        <v>0</v>
      </c>
      <c r="G2721" s="53">
        <v>4.2</v>
      </c>
      <c r="H2721" s="53">
        <v>-1E-3</v>
      </c>
      <c r="I2721" s="53">
        <v>0.1</v>
      </c>
      <c r="J2721" s="53" t="s">
        <v>151</v>
      </c>
      <c r="K2721" s="53">
        <v>0.2</v>
      </c>
      <c r="L2721" s="53" t="s">
        <v>148</v>
      </c>
      <c r="M2721" s="54">
        <v>0.84028935185185183</v>
      </c>
      <c r="N2721" s="53">
        <v>0.8</v>
      </c>
      <c r="O2721" s="53" t="s">
        <v>159</v>
      </c>
      <c r="P2721" s="54">
        <v>0.84517361111111111</v>
      </c>
      <c r="Q2721" s="53">
        <v>0</v>
      </c>
      <c r="R2721" s="53" t="s">
        <v>158</v>
      </c>
      <c r="S2721" s="53">
        <v>0.2</v>
      </c>
      <c r="T2721" s="53">
        <v>84.3</v>
      </c>
      <c r="U2721" s="53">
        <v>0</v>
      </c>
      <c r="V2721" s="53">
        <v>90</v>
      </c>
      <c r="W2721" s="53">
        <v>0</v>
      </c>
      <c r="X2721" s="53">
        <v>0.58799999999999997</v>
      </c>
      <c r="Y2721" s="53">
        <v>18.100000000000001</v>
      </c>
      <c r="Z2721" s="11">
        <f t="shared" si="7297"/>
        <v>-0.60000000000000009</v>
      </c>
      <c r="AA2721" s="11">
        <f t="shared" si="7298"/>
        <v>0</v>
      </c>
      <c r="AB2721" s="53">
        <f t="shared" si="7299"/>
        <v>0.23872932241031086</v>
      </c>
      <c r="AC2721" s="63" t="s">
        <v>204</v>
      </c>
    </row>
    <row r="2722" spans="1:46">
      <c r="A2722" s="11">
        <v>2722</v>
      </c>
      <c r="B2722" s="57">
        <v>44945</v>
      </c>
      <c r="C2722" s="54">
        <v>0.85416666666666663</v>
      </c>
      <c r="D2722" s="53">
        <v>4.9000000000000004</v>
      </c>
      <c r="E2722" s="53">
        <v>12.9</v>
      </c>
      <c r="F2722" s="53">
        <v>0</v>
      </c>
      <c r="G2722" s="53">
        <v>3.8</v>
      </c>
      <c r="H2722" s="53">
        <v>-1E-3</v>
      </c>
      <c r="I2722" s="53">
        <v>0</v>
      </c>
      <c r="J2722" s="53" t="s">
        <v>155</v>
      </c>
      <c r="K2722" s="53">
        <v>0.1</v>
      </c>
      <c r="L2722" s="53" t="s">
        <v>154</v>
      </c>
      <c r="M2722" s="54">
        <v>0.85145833333333332</v>
      </c>
      <c r="N2722" s="53">
        <v>0.7</v>
      </c>
      <c r="O2722" s="53" t="s">
        <v>154</v>
      </c>
      <c r="P2722" s="54">
        <v>0.84793981481481484</v>
      </c>
      <c r="Q2722" s="53">
        <v>0</v>
      </c>
      <c r="R2722" s="53" t="s">
        <v>155</v>
      </c>
      <c r="S2722" s="53">
        <v>0.1</v>
      </c>
      <c r="T2722" s="53">
        <v>87.4</v>
      </c>
      <c r="U2722" s="53">
        <v>0</v>
      </c>
      <c r="V2722" s="53">
        <v>101</v>
      </c>
      <c r="W2722" s="53">
        <v>0</v>
      </c>
      <c r="X2722" s="53">
        <v>0.58799999999999997</v>
      </c>
      <c r="Y2722" s="53">
        <v>18.100000000000001</v>
      </c>
      <c r="Z2722" s="11">
        <f t="shared" si="7297"/>
        <v>-0.60000000000000009</v>
      </c>
      <c r="AA2722" s="11">
        <f t="shared" si="7298"/>
        <v>0</v>
      </c>
      <c r="AB2722" s="53">
        <f t="shared" si="7299"/>
        <v>0.23872932241031086</v>
      </c>
      <c r="AC2722" s="63" t="s">
        <v>204</v>
      </c>
    </row>
    <row r="2723" spans="1:46">
      <c r="A2723" s="11">
        <v>2723</v>
      </c>
      <c r="B2723" s="57">
        <v>44945</v>
      </c>
      <c r="C2723" s="54">
        <v>0.86111111111111116</v>
      </c>
      <c r="D2723" s="53">
        <v>4.5999999999999996</v>
      </c>
      <c r="E2723" s="53">
        <v>12.8</v>
      </c>
      <c r="F2723" s="53">
        <v>0</v>
      </c>
      <c r="G2723" s="53">
        <v>3.8</v>
      </c>
      <c r="H2723" s="53">
        <v>-1E-3</v>
      </c>
      <c r="I2723" s="53">
        <v>0.1</v>
      </c>
      <c r="J2723" s="53" t="s">
        <v>148</v>
      </c>
      <c r="K2723" s="53">
        <v>0.1</v>
      </c>
      <c r="L2723" s="53" t="s">
        <v>147</v>
      </c>
      <c r="M2723" s="54">
        <v>0.86078703703703707</v>
      </c>
      <c r="N2723" s="53">
        <v>0.9</v>
      </c>
      <c r="O2723" s="53" t="s">
        <v>154</v>
      </c>
      <c r="P2723" s="54">
        <v>0.86020833333333335</v>
      </c>
      <c r="Q2723" s="53">
        <v>0</v>
      </c>
      <c r="R2723" s="53" t="s">
        <v>154</v>
      </c>
      <c r="S2723" s="53">
        <v>0.2</v>
      </c>
      <c r="T2723" s="53">
        <v>88.2</v>
      </c>
      <c r="U2723" s="53">
        <v>0</v>
      </c>
      <c r="V2723" s="53">
        <v>75</v>
      </c>
      <c r="W2723" s="53">
        <v>0</v>
      </c>
      <c r="X2723" s="53">
        <v>0.58799999999999997</v>
      </c>
      <c r="Y2723" s="53">
        <v>18.11</v>
      </c>
      <c r="Z2723" s="11">
        <f t="shared" si="7297"/>
        <v>-0.60000000000000009</v>
      </c>
      <c r="AA2723" s="11">
        <f t="shared" si="7298"/>
        <v>0</v>
      </c>
      <c r="AB2723" s="53">
        <f t="shared" si="7299"/>
        <v>0.23872932241031086</v>
      </c>
      <c r="AC2723" s="63" t="s">
        <v>204</v>
      </c>
    </row>
    <row r="2724" spans="1:46">
      <c r="A2724" s="11">
        <v>2724</v>
      </c>
      <c r="B2724" s="57">
        <v>44945</v>
      </c>
      <c r="C2724" s="54">
        <v>0.86805555555555547</v>
      </c>
      <c r="D2724" s="53">
        <v>4.4000000000000004</v>
      </c>
      <c r="E2724" s="53">
        <v>12.8</v>
      </c>
      <c r="F2724" s="53">
        <v>0</v>
      </c>
      <c r="G2724" s="53">
        <v>4.5999999999999996</v>
      </c>
      <c r="H2724" s="53">
        <v>0</v>
      </c>
      <c r="I2724" s="53">
        <v>0.1</v>
      </c>
      <c r="J2724" s="53" t="s">
        <v>148</v>
      </c>
      <c r="K2724" s="53">
        <v>0.1</v>
      </c>
      <c r="L2724" s="53" t="s">
        <v>148</v>
      </c>
      <c r="M2724" s="54">
        <v>0.86805555555555547</v>
      </c>
      <c r="N2724" s="53">
        <v>1</v>
      </c>
      <c r="O2724" s="53" t="s">
        <v>150</v>
      </c>
      <c r="P2724" s="54">
        <v>0.86805555555555547</v>
      </c>
      <c r="Q2724" s="53">
        <v>1</v>
      </c>
      <c r="R2724" s="53" t="s">
        <v>150</v>
      </c>
      <c r="S2724" s="53">
        <v>0.2</v>
      </c>
      <c r="T2724" s="53">
        <v>82.2</v>
      </c>
      <c r="U2724" s="53">
        <v>1</v>
      </c>
      <c r="V2724" s="53">
        <v>120</v>
      </c>
      <c r="W2724" s="53">
        <v>0</v>
      </c>
      <c r="X2724" s="53">
        <v>0.58699999999999997</v>
      </c>
      <c r="Y2724" s="53">
        <v>18.079999999999998</v>
      </c>
      <c r="Z2724" s="11">
        <f t="shared" si="7297"/>
        <v>0</v>
      </c>
      <c r="AA2724" s="11">
        <f t="shared" si="7298"/>
        <v>0</v>
      </c>
      <c r="AB2724" s="53">
        <f t="shared" si="7299"/>
        <v>0.23817270641914795</v>
      </c>
      <c r="AC2724" s="63" t="s">
        <v>204</v>
      </c>
    </row>
    <row r="2725" spans="1:46">
      <c r="A2725" s="11">
        <v>2725</v>
      </c>
      <c r="B2725" s="57">
        <v>44945</v>
      </c>
      <c r="C2725" s="54">
        <v>0.875</v>
      </c>
      <c r="D2725" s="53">
        <v>4.2</v>
      </c>
      <c r="E2725" s="53">
        <v>12.9</v>
      </c>
      <c r="F2725" s="53">
        <v>0</v>
      </c>
      <c r="G2725" s="53">
        <v>5.5</v>
      </c>
      <c r="H2725" s="53">
        <v>0</v>
      </c>
      <c r="I2725" s="53">
        <v>1</v>
      </c>
      <c r="J2725" s="53" t="s">
        <v>151</v>
      </c>
      <c r="K2725" s="53">
        <v>1</v>
      </c>
      <c r="L2725" s="53" t="s">
        <v>151</v>
      </c>
      <c r="M2725" s="54">
        <v>0.87496527777777777</v>
      </c>
      <c r="N2725" s="53">
        <v>2.2999999999999998</v>
      </c>
      <c r="O2725" s="53" t="s">
        <v>151</v>
      </c>
      <c r="P2725" s="54">
        <v>0.87456018518518519</v>
      </c>
      <c r="Q2725" s="53">
        <v>0.9</v>
      </c>
      <c r="R2725" s="53" t="s">
        <v>159</v>
      </c>
      <c r="S2725" s="53">
        <v>0.2</v>
      </c>
      <c r="T2725" s="53">
        <v>75.599999999999994</v>
      </c>
      <c r="U2725" s="53">
        <v>0</v>
      </c>
      <c r="V2725" s="53">
        <v>100</v>
      </c>
      <c r="W2725" s="53">
        <v>0</v>
      </c>
      <c r="X2725" s="53">
        <v>0.58699999999999997</v>
      </c>
      <c r="Y2725" s="53">
        <v>18.11</v>
      </c>
      <c r="Z2725" s="11">
        <f t="shared" si="7297"/>
        <v>0</v>
      </c>
      <c r="AA2725" s="11">
        <f t="shared" si="7298"/>
        <v>0</v>
      </c>
      <c r="AB2725" s="53">
        <f t="shared" si="7299"/>
        <v>0.23817270641914795</v>
      </c>
      <c r="AC2725" s="63" t="s">
        <v>204</v>
      </c>
      <c r="AE2725" s="11">
        <f t="shared" ref="AE2725" si="7364">SUM(F2725:F2730)</f>
        <v>0</v>
      </c>
      <c r="AF2725" s="11">
        <f t="shared" ref="AF2725" si="7365">AVERAGE(AB2725:AB2730)</f>
        <v>0.23817270641914792</v>
      </c>
      <c r="AG2725" s="11">
        <f t="shared" ref="AG2725" si="7366">AVERAGE(G2725:G2730)</f>
        <v>6.166666666666667</v>
      </c>
      <c r="AH2725" s="11" t="e">
        <f t="shared" ref="AH2725" si="7367">AVERAGE(AC2725:AC2730)</f>
        <v>#DIV/0!</v>
      </c>
      <c r="AI2725" s="11">
        <f t="shared" ref="AI2725" si="7368">AVERAGE(T2725:T2730)</f>
        <v>66.583333333333329</v>
      </c>
      <c r="AJ2725" s="11">
        <f t="shared" ref="AJ2725" si="7369">SUMIF(H2725:H2730,"&gt;0",H2725:H2730)</f>
        <v>1E-3</v>
      </c>
      <c r="AK2725" s="17">
        <f t="shared" ref="AK2725" si="7370">SUM(AA2725:AA2730)/60</f>
        <v>0</v>
      </c>
      <c r="AL2725" s="17">
        <f t="shared" ref="AL2725" si="7371">SUM(V2725:V2730)</f>
        <v>623</v>
      </c>
      <c r="AM2725" s="17">
        <f t="shared" ref="AM2725" si="7372">AVERAGE(W2725:W2730)</f>
        <v>0</v>
      </c>
      <c r="AN2725" s="11">
        <f t="shared" ref="AN2725" si="7373">AVERAGE(I2725:I2730)</f>
        <v>1.4166666666666667</v>
      </c>
      <c r="AO2725" s="11">
        <f t="shared" ref="AO2725" si="7374">MAX(K2725:K2730)</f>
        <v>2.1</v>
      </c>
      <c r="AP2725" s="13" t="str">
        <f t="shared" ref="AP2725" ca="1" si="7375">INDIRECT(ADDRESS(MATCH(AO2725,K2725:K2730,0)+A2725-1,12))</f>
        <v>S</v>
      </c>
      <c r="AQ2725" s="13">
        <f t="shared" ref="AQ2725" ca="1" si="7376">INDIRECT(ADDRESS(MATCH(AO2725,K2725:K2730,0)+A2725-1,13))</f>
        <v>0.89583333333333337</v>
      </c>
      <c r="AR2725" s="11">
        <f t="shared" ref="AR2725" si="7377">MAX(N2725:N2730)</f>
        <v>3.3</v>
      </c>
      <c r="AS2725" s="13" t="str">
        <f t="shared" ref="AS2725" ca="1" si="7378">INDIRECT(ADDRESS(MATCH(AR2725,N2725:N2730,0)+A2725-1,15))</f>
        <v>S</v>
      </c>
      <c r="AT2725" s="13">
        <f t="shared" ref="AT2725" ca="1" si="7379">INDIRECT(ADDRESS(MATCH(AR2725,N2725:N2730,0)+A2725-1,16))</f>
        <v>0.89490740740740737</v>
      </c>
    </row>
    <row r="2726" spans="1:46">
      <c r="A2726" s="11">
        <v>2726</v>
      </c>
      <c r="B2726" s="57">
        <v>44945</v>
      </c>
      <c r="C2726" s="54">
        <v>0.88194444444444453</v>
      </c>
      <c r="D2726" s="53">
        <v>4.0999999999999996</v>
      </c>
      <c r="E2726" s="53">
        <v>12.8</v>
      </c>
      <c r="F2726" s="53">
        <v>0</v>
      </c>
      <c r="G2726" s="53">
        <v>6.4</v>
      </c>
      <c r="H2726" s="53">
        <v>1E-3</v>
      </c>
      <c r="I2726" s="53">
        <v>1.8</v>
      </c>
      <c r="J2726" s="53" t="s">
        <v>159</v>
      </c>
      <c r="K2726" s="53">
        <v>1.8</v>
      </c>
      <c r="L2726" s="53" t="s">
        <v>159</v>
      </c>
      <c r="M2726" s="54">
        <v>0.88194444444444453</v>
      </c>
      <c r="N2726" s="53">
        <v>2.7</v>
      </c>
      <c r="O2726" s="53" t="s">
        <v>151</v>
      </c>
      <c r="P2726" s="54">
        <v>0.88004629629629638</v>
      </c>
      <c r="Q2726" s="53">
        <v>2.1</v>
      </c>
      <c r="R2726" s="53" t="s">
        <v>159</v>
      </c>
      <c r="S2726" s="53">
        <v>0.4</v>
      </c>
      <c r="T2726" s="53">
        <v>67.400000000000006</v>
      </c>
      <c r="U2726" s="53">
        <v>0</v>
      </c>
      <c r="V2726" s="53">
        <v>132</v>
      </c>
      <c r="W2726" s="53">
        <v>0</v>
      </c>
      <c r="X2726" s="53">
        <v>0.58699999999999997</v>
      </c>
      <c r="Y2726" s="53">
        <v>18.12</v>
      </c>
      <c r="Z2726" s="11">
        <f t="shared" si="7297"/>
        <v>0.60000000000000009</v>
      </c>
      <c r="AA2726" s="11">
        <f t="shared" si="7298"/>
        <v>0</v>
      </c>
      <c r="AB2726" s="53">
        <f t="shared" si="7299"/>
        <v>0.23817270641914795</v>
      </c>
      <c r="AC2726" s="63" t="s">
        <v>204</v>
      </c>
    </row>
    <row r="2727" spans="1:46">
      <c r="A2727" s="11">
        <v>2727</v>
      </c>
      <c r="B2727" s="57">
        <v>44945</v>
      </c>
      <c r="C2727" s="54">
        <v>0.88888888888888884</v>
      </c>
      <c r="D2727" s="53">
        <v>4.0999999999999996</v>
      </c>
      <c r="E2727" s="53">
        <v>12.8</v>
      </c>
      <c r="F2727" s="53">
        <v>0</v>
      </c>
      <c r="G2727" s="53">
        <v>6.4</v>
      </c>
      <c r="H2727" s="53">
        <v>0</v>
      </c>
      <c r="I2727" s="53">
        <v>1.8</v>
      </c>
      <c r="J2727" s="53" t="s">
        <v>159</v>
      </c>
      <c r="K2727" s="53">
        <v>2</v>
      </c>
      <c r="L2727" s="53" t="s">
        <v>159</v>
      </c>
      <c r="M2727" s="54">
        <v>0.8833333333333333</v>
      </c>
      <c r="N2727" s="53">
        <v>3</v>
      </c>
      <c r="O2727" s="53" t="s">
        <v>159</v>
      </c>
      <c r="P2727" s="54">
        <v>0.88298611111111114</v>
      </c>
      <c r="Q2727" s="53">
        <v>1.4</v>
      </c>
      <c r="R2727" s="53" t="s">
        <v>159</v>
      </c>
      <c r="S2727" s="53">
        <v>0.4</v>
      </c>
      <c r="T2727" s="53">
        <v>66.3</v>
      </c>
      <c r="U2727" s="53">
        <v>0</v>
      </c>
      <c r="V2727" s="53">
        <v>124</v>
      </c>
      <c r="W2727" s="53">
        <v>0</v>
      </c>
      <c r="X2727" s="53">
        <v>0.58699999999999997</v>
      </c>
      <c r="Y2727" s="53">
        <v>18.11</v>
      </c>
      <c r="Z2727" s="11">
        <f t="shared" si="7297"/>
        <v>0</v>
      </c>
      <c r="AA2727" s="11">
        <f t="shared" si="7298"/>
        <v>0</v>
      </c>
      <c r="AB2727" s="53">
        <f t="shared" si="7299"/>
        <v>0.23817270641914795</v>
      </c>
      <c r="AC2727" s="63" t="s">
        <v>204</v>
      </c>
    </row>
    <row r="2728" spans="1:46">
      <c r="A2728" s="11">
        <v>2728</v>
      </c>
      <c r="B2728" s="57">
        <v>44945</v>
      </c>
      <c r="C2728" s="54">
        <v>0.89583333333333337</v>
      </c>
      <c r="D2728" s="53">
        <v>4.3</v>
      </c>
      <c r="E2728" s="53">
        <v>12.8</v>
      </c>
      <c r="F2728" s="53">
        <v>0</v>
      </c>
      <c r="G2728" s="53">
        <v>6.3</v>
      </c>
      <c r="H2728" s="53">
        <v>0</v>
      </c>
      <c r="I2728" s="53">
        <v>2.1</v>
      </c>
      <c r="J2728" s="53" t="s">
        <v>153</v>
      </c>
      <c r="K2728" s="53">
        <v>2.1</v>
      </c>
      <c r="L2728" s="53" t="s">
        <v>153</v>
      </c>
      <c r="M2728" s="54">
        <v>0.89583333333333337</v>
      </c>
      <c r="N2728" s="53">
        <v>3.3</v>
      </c>
      <c r="O2728" s="53" t="s">
        <v>153</v>
      </c>
      <c r="P2728" s="54">
        <v>0.89490740740740737</v>
      </c>
      <c r="Q2728" s="53">
        <v>2.4</v>
      </c>
      <c r="R2728" s="53" t="s">
        <v>153</v>
      </c>
      <c r="S2728" s="53">
        <v>0.4</v>
      </c>
      <c r="T2728" s="53">
        <v>63.7</v>
      </c>
      <c r="U2728" s="53">
        <v>0</v>
      </c>
      <c r="V2728" s="53">
        <v>108</v>
      </c>
      <c r="W2728" s="53">
        <v>0</v>
      </c>
      <c r="X2728" s="53">
        <v>0.58699999999999997</v>
      </c>
      <c r="Y2728" s="53">
        <v>18.12</v>
      </c>
      <c r="Z2728" s="11">
        <f t="shared" si="7297"/>
        <v>0</v>
      </c>
      <c r="AA2728" s="11">
        <f t="shared" si="7298"/>
        <v>0</v>
      </c>
      <c r="AB2728" s="53">
        <f t="shared" si="7299"/>
        <v>0.23817270641914795</v>
      </c>
      <c r="AC2728" s="63" t="s">
        <v>204</v>
      </c>
    </row>
    <row r="2729" spans="1:46">
      <c r="A2729" s="11">
        <v>2729</v>
      </c>
      <c r="B2729" s="57">
        <v>44945</v>
      </c>
      <c r="C2729" s="54">
        <v>0.90277777777777779</v>
      </c>
      <c r="D2729" s="53">
        <v>4.5</v>
      </c>
      <c r="E2729" s="53">
        <v>12.9</v>
      </c>
      <c r="F2729" s="53">
        <v>0</v>
      </c>
      <c r="G2729" s="53">
        <v>6.1</v>
      </c>
      <c r="H2729" s="53">
        <v>-1E-3</v>
      </c>
      <c r="I2729" s="53">
        <v>1.4</v>
      </c>
      <c r="J2729" s="53" t="s">
        <v>156</v>
      </c>
      <c r="K2729" s="53">
        <v>2.1</v>
      </c>
      <c r="L2729" s="53" t="s">
        <v>153</v>
      </c>
      <c r="M2729" s="54">
        <v>0.89621527777777776</v>
      </c>
      <c r="N2729" s="53">
        <v>2.9</v>
      </c>
      <c r="O2729" s="53" t="s">
        <v>160</v>
      </c>
      <c r="P2729" s="54">
        <v>0.8973726851851852</v>
      </c>
      <c r="Q2729" s="53">
        <v>0.5</v>
      </c>
      <c r="R2729" s="53" t="s">
        <v>155</v>
      </c>
      <c r="S2729" s="53">
        <v>0.6</v>
      </c>
      <c r="T2729" s="53">
        <v>64</v>
      </c>
      <c r="U2729" s="53">
        <v>0</v>
      </c>
      <c r="V2729" s="53">
        <v>71</v>
      </c>
      <c r="W2729" s="53">
        <v>0</v>
      </c>
      <c r="X2729" s="53">
        <v>0.58699999999999997</v>
      </c>
      <c r="Y2729" s="53">
        <v>18.100000000000001</v>
      </c>
      <c r="Z2729" s="11">
        <f t="shared" si="7297"/>
        <v>-0.60000000000000009</v>
      </c>
      <c r="AA2729" s="11">
        <f t="shared" si="7298"/>
        <v>0</v>
      </c>
      <c r="AB2729" s="53">
        <f t="shared" si="7299"/>
        <v>0.23817270641914795</v>
      </c>
      <c r="AC2729" s="63" t="s">
        <v>204</v>
      </c>
    </row>
    <row r="2730" spans="1:46">
      <c r="A2730" s="11">
        <v>2730</v>
      </c>
      <c r="B2730" s="57">
        <v>44945</v>
      </c>
      <c r="C2730" s="54">
        <v>0.90972222222222221</v>
      </c>
      <c r="D2730" s="53">
        <v>4.5999999999999996</v>
      </c>
      <c r="E2730" s="53">
        <v>12.8</v>
      </c>
      <c r="F2730" s="53">
        <v>0</v>
      </c>
      <c r="G2730" s="53">
        <v>6.3</v>
      </c>
      <c r="H2730" s="53">
        <v>-1E-3</v>
      </c>
      <c r="I2730" s="53">
        <v>0.4</v>
      </c>
      <c r="J2730" s="53" t="s">
        <v>162</v>
      </c>
      <c r="K2730" s="53">
        <v>1.4</v>
      </c>
      <c r="L2730" s="53" t="s">
        <v>156</v>
      </c>
      <c r="M2730" s="54">
        <v>0.90278935185185183</v>
      </c>
      <c r="N2730" s="53">
        <v>1.4</v>
      </c>
      <c r="O2730" s="53" t="s">
        <v>159</v>
      </c>
      <c r="P2730" s="54">
        <v>0.90856481481481488</v>
      </c>
      <c r="Q2730" s="53">
        <v>0.6</v>
      </c>
      <c r="R2730" s="53" t="s">
        <v>159</v>
      </c>
      <c r="S2730" s="53">
        <v>0.4</v>
      </c>
      <c r="T2730" s="53">
        <v>62.5</v>
      </c>
      <c r="U2730" s="53">
        <v>0</v>
      </c>
      <c r="V2730" s="53">
        <v>88</v>
      </c>
      <c r="W2730" s="53">
        <v>0</v>
      </c>
      <c r="X2730" s="53">
        <v>0.58699999999999997</v>
      </c>
      <c r="Y2730" s="53">
        <v>18.149999999999999</v>
      </c>
      <c r="Z2730" s="11">
        <f t="shared" si="7297"/>
        <v>-0.60000000000000009</v>
      </c>
      <c r="AA2730" s="11">
        <f t="shared" si="7298"/>
        <v>0</v>
      </c>
      <c r="AB2730" s="53">
        <f t="shared" si="7299"/>
        <v>0.23817270641914795</v>
      </c>
      <c r="AC2730" s="63" t="s">
        <v>204</v>
      </c>
    </row>
    <row r="2731" spans="1:46">
      <c r="A2731" s="11">
        <v>2731</v>
      </c>
      <c r="B2731" s="57">
        <v>44945</v>
      </c>
      <c r="C2731" s="54">
        <v>0.91666666666666663</v>
      </c>
      <c r="D2731" s="53">
        <v>4.5999999999999996</v>
      </c>
      <c r="E2731" s="53">
        <v>12.8</v>
      </c>
      <c r="F2731" s="53">
        <v>0</v>
      </c>
      <c r="G2731" s="53">
        <v>6.6</v>
      </c>
      <c r="H2731" s="53">
        <v>1E-3</v>
      </c>
      <c r="I2731" s="53">
        <v>1.6</v>
      </c>
      <c r="J2731" s="53" t="s">
        <v>159</v>
      </c>
      <c r="K2731" s="53">
        <v>1.6</v>
      </c>
      <c r="L2731" s="53" t="s">
        <v>159</v>
      </c>
      <c r="M2731" s="54">
        <v>0.91666666666666663</v>
      </c>
      <c r="N2731" s="53">
        <v>2.7</v>
      </c>
      <c r="O2731" s="53" t="s">
        <v>153</v>
      </c>
      <c r="P2731" s="54">
        <v>0.91282407407407407</v>
      </c>
      <c r="Q2731" s="53">
        <v>1.9</v>
      </c>
      <c r="R2731" s="53" t="s">
        <v>159</v>
      </c>
      <c r="S2731" s="53">
        <v>0.4</v>
      </c>
      <c r="T2731" s="53">
        <v>59.4</v>
      </c>
      <c r="U2731" s="53">
        <v>0</v>
      </c>
      <c r="V2731" s="53">
        <v>110</v>
      </c>
      <c r="W2731" s="53">
        <v>0</v>
      </c>
      <c r="X2731" s="53">
        <v>0.58699999999999997</v>
      </c>
      <c r="Y2731" s="53">
        <v>18.14</v>
      </c>
      <c r="Z2731" s="11">
        <f t="shared" si="7297"/>
        <v>0.60000000000000009</v>
      </c>
      <c r="AA2731" s="11">
        <f t="shared" si="7298"/>
        <v>0</v>
      </c>
      <c r="AB2731" s="53">
        <f t="shared" si="7299"/>
        <v>0.23817270641914795</v>
      </c>
      <c r="AC2731" s="63" t="s">
        <v>204</v>
      </c>
      <c r="AE2731" s="11">
        <f t="shared" ref="AE2731" si="7380">SUM(F2731:F2736)</f>
        <v>0</v>
      </c>
      <c r="AF2731" s="11">
        <f t="shared" ref="AF2731" si="7381">AVERAGE(AB2731:AB2736)</f>
        <v>0.2379874344728069</v>
      </c>
      <c r="AG2731" s="11">
        <f t="shared" ref="AG2731" si="7382">AVERAGE(G2731:G2736)</f>
        <v>6.1500000000000012</v>
      </c>
      <c r="AH2731" s="11" t="e">
        <f t="shared" ref="AH2731" si="7383">AVERAGE(AC2731:AC2736)</f>
        <v>#DIV/0!</v>
      </c>
      <c r="AI2731" s="11">
        <f t="shared" ref="AI2731" si="7384">AVERAGE(T2731:T2736)</f>
        <v>62.116666666666667</v>
      </c>
      <c r="AJ2731" s="11">
        <f t="shared" ref="AJ2731" si="7385">SUMIF(H2731:H2736,"&gt;0",H2731:H2736)</f>
        <v>1E-3</v>
      </c>
      <c r="AK2731" s="17">
        <f t="shared" ref="AK2731" si="7386">SUM(AA2731:AA2736)/60</f>
        <v>0</v>
      </c>
      <c r="AL2731" s="17">
        <f t="shared" ref="AL2731" si="7387">SUM(V2731:V2736)</f>
        <v>616</v>
      </c>
      <c r="AM2731" s="17">
        <f t="shared" ref="AM2731" si="7388">AVERAGE(W2731:W2736)</f>
        <v>0</v>
      </c>
      <c r="AN2731" s="11">
        <f t="shared" ref="AN2731" si="7389">AVERAGE(I2731:I2736)</f>
        <v>1.5666666666666667</v>
      </c>
      <c r="AO2731" s="11">
        <f t="shared" ref="AO2731" si="7390">MAX(K2731:K2736)</f>
        <v>2.2999999999999998</v>
      </c>
      <c r="AP2731" s="13" t="str">
        <f t="shared" ref="AP2731" ca="1" si="7391">INDIRECT(ADDRESS(MATCH(AO2731,K2731:K2736,0)+A2731-1,12))</f>
        <v>SSE</v>
      </c>
      <c r="AQ2731" s="13">
        <f t="shared" ref="AQ2731" ca="1" si="7392">INDIRECT(ADDRESS(MATCH(AO2731,K2731:K2736,0)+A2731-1,13))</f>
        <v>0.92569444444444438</v>
      </c>
      <c r="AR2731" s="11">
        <f t="shared" ref="AR2731" si="7393">MAX(N2731:N2736)</f>
        <v>3.7</v>
      </c>
      <c r="AS2731" s="13" t="str">
        <f t="shared" ref="AS2731" ca="1" si="7394">INDIRECT(ADDRESS(MATCH(AR2731,N2731:N2736,0)+A2731-1,15))</f>
        <v>SSE</v>
      </c>
      <c r="AT2731" s="13">
        <f t="shared" ref="AT2731" ca="1" si="7395">INDIRECT(ADDRESS(MATCH(AR2731,N2731:N2736,0)+A2731-1,16))</f>
        <v>0.94483796296296296</v>
      </c>
    </row>
    <row r="2732" spans="1:46">
      <c r="A2732" s="11">
        <v>2732</v>
      </c>
      <c r="B2732" s="57">
        <v>44945</v>
      </c>
      <c r="C2732" s="54">
        <v>0.92361111111111116</v>
      </c>
      <c r="D2732" s="53">
        <v>4.5999999999999996</v>
      </c>
      <c r="E2732" s="53">
        <v>12.8</v>
      </c>
      <c r="F2732" s="53">
        <v>0</v>
      </c>
      <c r="G2732" s="53">
        <v>6.7</v>
      </c>
      <c r="H2732" s="53">
        <v>0</v>
      </c>
      <c r="I2732" s="53">
        <v>2.2000000000000002</v>
      </c>
      <c r="J2732" s="53" t="s">
        <v>159</v>
      </c>
      <c r="K2732" s="53">
        <v>2.2000000000000002</v>
      </c>
      <c r="L2732" s="53" t="s">
        <v>159</v>
      </c>
      <c r="M2732" s="54">
        <v>0.92342592592592598</v>
      </c>
      <c r="N2732" s="53">
        <v>3.2</v>
      </c>
      <c r="O2732" s="53" t="s">
        <v>153</v>
      </c>
      <c r="P2732" s="54">
        <v>0.92271990740740739</v>
      </c>
      <c r="Q2732" s="53">
        <v>1.6</v>
      </c>
      <c r="R2732" s="53" t="s">
        <v>151</v>
      </c>
      <c r="S2732" s="53">
        <v>0.5</v>
      </c>
      <c r="T2732" s="53">
        <v>58.7</v>
      </c>
      <c r="U2732" s="53">
        <v>0</v>
      </c>
      <c r="V2732" s="53">
        <v>105</v>
      </c>
      <c r="W2732" s="53">
        <v>0</v>
      </c>
      <c r="X2732" s="53">
        <v>0.58699999999999997</v>
      </c>
      <c r="Y2732" s="53">
        <v>18.13</v>
      </c>
      <c r="Z2732" s="11">
        <f t="shared" si="7297"/>
        <v>0</v>
      </c>
      <c r="AA2732" s="11">
        <f t="shared" si="7298"/>
        <v>0</v>
      </c>
      <c r="AB2732" s="53">
        <f t="shared" si="7299"/>
        <v>0.23817270641914795</v>
      </c>
      <c r="AC2732" s="63" t="s">
        <v>204</v>
      </c>
    </row>
    <row r="2733" spans="1:46">
      <c r="A2733" s="11">
        <v>2733</v>
      </c>
      <c r="B2733" s="57">
        <v>44945</v>
      </c>
      <c r="C2733" s="54">
        <v>0.93055555555555547</v>
      </c>
      <c r="D2733" s="53">
        <v>4.7</v>
      </c>
      <c r="E2733" s="53">
        <v>12.8</v>
      </c>
      <c r="F2733" s="53">
        <v>0</v>
      </c>
      <c r="G2733" s="53">
        <v>6.2</v>
      </c>
      <c r="H2733" s="53">
        <v>-1E-3</v>
      </c>
      <c r="I2733" s="53">
        <v>1.8</v>
      </c>
      <c r="J2733" s="53" t="s">
        <v>159</v>
      </c>
      <c r="K2733" s="53">
        <v>2.2999999999999998</v>
      </c>
      <c r="L2733" s="53" t="s">
        <v>159</v>
      </c>
      <c r="M2733" s="54">
        <v>0.92569444444444438</v>
      </c>
      <c r="N2733" s="53">
        <v>2.6</v>
      </c>
      <c r="O2733" s="53" t="s">
        <v>159</v>
      </c>
      <c r="P2733" s="54">
        <v>0.9259722222222222</v>
      </c>
      <c r="Q2733" s="53">
        <v>2.1</v>
      </c>
      <c r="R2733" s="53" t="s">
        <v>151</v>
      </c>
      <c r="S2733" s="53">
        <v>0.4</v>
      </c>
      <c r="T2733" s="53">
        <v>61</v>
      </c>
      <c r="U2733" s="53">
        <v>0</v>
      </c>
      <c r="V2733" s="53">
        <v>86</v>
      </c>
      <c r="W2733" s="53">
        <v>0</v>
      </c>
      <c r="X2733" s="53">
        <v>0.58699999999999997</v>
      </c>
      <c r="Y2733" s="53">
        <v>18.14</v>
      </c>
      <c r="Z2733" s="11">
        <f t="shared" si="7297"/>
        <v>-0.60000000000000009</v>
      </c>
      <c r="AA2733" s="11">
        <f t="shared" si="7298"/>
        <v>0</v>
      </c>
      <c r="AB2733" s="53">
        <f t="shared" si="7299"/>
        <v>0.23817270641914795</v>
      </c>
      <c r="AC2733" s="63" t="s">
        <v>204</v>
      </c>
    </row>
    <row r="2734" spans="1:46">
      <c r="A2734" s="11">
        <v>2734</v>
      </c>
      <c r="B2734" s="57">
        <v>44945</v>
      </c>
      <c r="C2734" s="54">
        <v>0.9375</v>
      </c>
      <c r="D2734" s="53">
        <v>4.7</v>
      </c>
      <c r="E2734" s="53">
        <v>12.8</v>
      </c>
      <c r="F2734" s="53">
        <v>0</v>
      </c>
      <c r="G2734" s="53">
        <v>5.6</v>
      </c>
      <c r="H2734" s="53">
        <v>-2E-3</v>
      </c>
      <c r="I2734" s="53">
        <v>1.2</v>
      </c>
      <c r="J2734" s="53" t="s">
        <v>150</v>
      </c>
      <c r="K2734" s="53">
        <v>1.9</v>
      </c>
      <c r="L2734" s="53" t="s">
        <v>159</v>
      </c>
      <c r="M2734" s="54">
        <v>0.93098379629629635</v>
      </c>
      <c r="N2734" s="53">
        <v>2.5</v>
      </c>
      <c r="O2734" s="53" t="s">
        <v>159</v>
      </c>
      <c r="P2734" s="54">
        <v>0.93070601851851853</v>
      </c>
      <c r="Q2734" s="53">
        <v>1.1000000000000001</v>
      </c>
      <c r="R2734" s="53" t="s">
        <v>159</v>
      </c>
      <c r="S2734" s="53">
        <v>0.5</v>
      </c>
      <c r="T2734" s="53">
        <v>65.3</v>
      </c>
      <c r="U2734" s="53">
        <v>0</v>
      </c>
      <c r="V2734" s="53">
        <v>93</v>
      </c>
      <c r="W2734" s="53">
        <v>0</v>
      </c>
      <c r="X2734" s="53">
        <v>0.58699999999999997</v>
      </c>
      <c r="Y2734" s="53">
        <v>18.149999999999999</v>
      </c>
      <c r="Z2734" s="11">
        <f t="shared" si="7297"/>
        <v>-1.2000000000000002</v>
      </c>
      <c r="AA2734" s="11">
        <f t="shared" si="7298"/>
        <v>0</v>
      </c>
      <c r="AB2734" s="53">
        <f t="shared" si="7299"/>
        <v>0.23817270641914795</v>
      </c>
      <c r="AC2734" s="63" t="s">
        <v>204</v>
      </c>
    </row>
    <row r="2735" spans="1:46">
      <c r="A2735" s="11">
        <v>2735</v>
      </c>
      <c r="B2735" s="57">
        <v>44945</v>
      </c>
      <c r="C2735" s="54">
        <v>0.94444444444444453</v>
      </c>
      <c r="D2735" s="53">
        <v>4.7</v>
      </c>
      <c r="E2735" s="53">
        <v>12.8</v>
      </c>
      <c r="F2735" s="53">
        <v>0</v>
      </c>
      <c r="G2735" s="53">
        <v>5.6</v>
      </c>
      <c r="H2735" s="53">
        <v>-1E-3</v>
      </c>
      <c r="I2735" s="53">
        <v>1.2</v>
      </c>
      <c r="J2735" s="53" t="s">
        <v>153</v>
      </c>
      <c r="K2735" s="53">
        <v>1.2</v>
      </c>
      <c r="L2735" s="53" t="s">
        <v>153</v>
      </c>
      <c r="M2735" s="54">
        <v>0.94444444444444453</v>
      </c>
      <c r="N2735" s="53">
        <v>2.7</v>
      </c>
      <c r="O2735" s="53" t="s">
        <v>159</v>
      </c>
      <c r="P2735" s="54">
        <v>0.94263888888888892</v>
      </c>
      <c r="Q2735" s="53">
        <v>1.9</v>
      </c>
      <c r="R2735" s="53" t="s">
        <v>151</v>
      </c>
      <c r="S2735" s="53">
        <v>0.5</v>
      </c>
      <c r="T2735" s="53">
        <v>65.7</v>
      </c>
      <c r="U2735" s="53">
        <v>0</v>
      </c>
      <c r="V2735" s="53">
        <v>99</v>
      </c>
      <c r="W2735" s="53">
        <v>0</v>
      </c>
      <c r="X2735" s="53">
        <v>0.58599999999999997</v>
      </c>
      <c r="Y2735" s="53">
        <v>18.149999999999999</v>
      </c>
      <c r="Z2735" s="11">
        <f t="shared" si="7297"/>
        <v>-0.60000000000000009</v>
      </c>
      <c r="AA2735" s="11">
        <f t="shared" si="7298"/>
        <v>0</v>
      </c>
      <c r="AB2735" s="53">
        <f t="shared" si="7299"/>
        <v>0.23761689058012481</v>
      </c>
      <c r="AC2735" s="63" t="s">
        <v>204</v>
      </c>
    </row>
    <row r="2736" spans="1:46">
      <c r="A2736" s="11">
        <v>2736</v>
      </c>
      <c r="B2736" s="57">
        <v>44945</v>
      </c>
      <c r="C2736" s="54">
        <v>0.95138888888888884</v>
      </c>
      <c r="D2736" s="53">
        <v>4.5999999999999996</v>
      </c>
      <c r="E2736" s="53">
        <v>12.8</v>
      </c>
      <c r="F2736" s="53">
        <v>0</v>
      </c>
      <c r="G2736" s="53">
        <v>6.2</v>
      </c>
      <c r="H2736" s="53">
        <v>0</v>
      </c>
      <c r="I2736" s="53">
        <v>1.4</v>
      </c>
      <c r="J2736" s="53" t="s">
        <v>153</v>
      </c>
      <c r="K2736" s="53">
        <v>1.5</v>
      </c>
      <c r="L2736" s="53" t="s">
        <v>153</v>
      </c>
      <c r="M2736" s="54">
        <v>0.94731481481481483</v>
      </c>
      <c r="N2736" s="53">
        <v>3.7</v>
      </c>
      <c r="O2736" s="53" t="s">
        <v>159</v>
      </c>
      <c r="P2736" s="54">
        <v>0.94483796296296296</v>
      </c>
      <c r="Q2736" s="53">
        <v>1.9</v>
      </c>
      <c r="R2736" s="53" t="s">
        <v>159</v>
      </c>
      <c r="S2736" s="53">
        <v>0.7</v>
      </c>
      <c r="T2736" s="53">
        <v>62.6</v>
      </c>
      <c r="U2736" s="53">
        <v>0</v>
      </c>
      <c r="V2736" s="53">
        <v>123</v>
      </c>
      <c r="W2736" s="53">
        <v>0</v>
      </c>
      <c r="X2736" s="53">
        <v>0.58599999999999997</v>
      </c>
      <c r="Y2736" s="53">
        <v>18.14</v>
      </c>
      <c r="Z2736" s="11">
        <f t="shared" si="7297"/>
        <v>0</v>
      </c>
      <c r="AA2736" s="11">
        <f t="shared" si="7298"/>
        <v>0</v>
      </c>
      <c r="AB2736" s="53">
        <f t="shared" si="7299"/>
        <v>0.23761689058012481</v>
      </c>
      <c r="AC2736" s="63" t="s">
        <v>204</v>
      </c>
    </row>
    <row r="2737" spans="1:46">
      <c r="A2737" s="11">
        <v>2737</v>
      </c>
      <c r="B2737" s="57">
        <v>44945</v>
      </c>
      <c r="C2737" s="54">
        <v>0.95833333333333337</v>
      </c>
      <c r="D2737" s="53">
        <v>4.5999999999999996</v>
      </c>
      <c r="E2737" s="53">
        <v>12.8</v>
      </c>
      <c r="F2737" s="53">
        <v>0</v>
      </c>
      <c r="G2737" s="53">
        <v>6.4</v>
      </c>
      <c r="H2737" s="53">
        <v>1E-3</v>
      </c>
      <c r="I2737" s="53">
        <v>1.7</v>
      </c>
      <c r="J2737" s="53" t="s">
        <v>151</v>
      </c>
      <c r="K2737" s="53">
        <v>1.7</v>
      </c>
      <c r="L2737" s="53" t="s">
        <v>159</v>
      </c>
      <c r="M2737" s="54">
        <v>0.95635416666666673</v>
      </c>
      <c r="N2737" s="53">
        <v>2.9</v>
      </c>
      <c r="O2737" s="53" t="s">
        <v>151</v>
      </c>
      <c r="P2737" s="54">
        <v>0.95273148148148146</v>
      </c>
      <c r="Q2737" s="53">
        <v>2.4</v>
      </c>
      <c r="R2737" s="53" t="s">
        <v>151</v>
      </c>
      <c r="S2737" s="53">
        <v>0.4</v>
      </c>
      <c r="T2737" s="53">
        <v>62.3</v>
      </c>
      <c r="U2737" s="53">
        <v>0</v>
      </c>
      <c r="V2737" s="53">
        <v>125</v>
      </c>
      <c r="W2737" s="53">
        <v>0</v>
      </c>
      <c r="X2737" s="53">
        <v>0.58599999999999997</v>
      </c>
      <c r="Y2737" s="53">
        <v>18.16</v>
      </c>
      <c r="Z2737" s="11">
        <f t="shared" si="7297"/>
        <v>0.60000000000000009</v>
      </c>
      <c r="AA2737" s="11">
        <f t="shared" si="7298"/>
        <v>0</v>
      </c>
      <c r="AB2737" s="53">
        <f t="shared" si="7299"/>
        <v>0.23761689058012481</v>
      </c>
      <c r="AC2737" s="63" t="s">
        <v>204</v>
      </c>
      <c r="AE2737" s="11">
        <f t="shared" ref="AE2737" si="7396">SUM(F2737:F2742)</f>
        <v>0</v>
      </c>
      <c r="AF2737" s="11">
        <f t="shared" ref="AF2737" si="7397">AVERAGE(AB2737:AB2742)</f>
        <v>0.23761689058012481</v>
      </c>
      <c r="AG2737" s="11">
        <f t="shared" ref="AG2737" si="7398">AVERAGE(G2737:G2742)</f>
        <v>4.8999999999999995</v>
      </c>
      <c r="AH2737" s="11" t="e">
        <f t="shared" ref="AH2737" si="7399">AVERAGE(AC2737:AC2742)</f>
        <v>#DIV/0!</v>
      </c>
      <c r="AI2737" s="11">
        <f t="shared" ref="AI2737" si="7400">AVERAGE(T2737:T2742)</f>
        <v>73.316666666666677</v>
      </c>
      <c r="AJ2737" s="11">
        <f t="shared" ref="AJ2737" si="7401">SUMIF(H2737:H2742,"&gt;0",H2737:H2742)</f>
        <v>1E-3</v>
      </c>
      <c r="AK2737" s="17">
        <f t="shared" ref="AK2737" si="7402">SUM(AA2737:AA2742)/60</f>
        <v>0</v>
      </c>
      <c r="AL2737" s="17">
        <f t="shared" ref="AL2737" si="7403">SUM(V2737:V2742)</f>
        <v>555</v>
      </c>
      <c r="AM2737" s="17">
        <f t="shared" ref="AM2737" si="7404">AVERAGE(W2737:W2742)</f>
        <v>0</v>
      </c>
      <c r="AN2737" s="11">
        <f t="shared" ref="AN2737" si="7405">AVERAGE(I2737:I2742)</f>
        <v>0.78333333333333333</v>
      </c>
      <c r="AO2737" s="11">
        <f t="shared" ref="AO2737" si="7406">MAX(K2737:K2742)</f>
        <v>1.7</v>
      </c>
      <c r="AP2737" s="13" t="str">
        <f t="shared" ref="AP2737" ca="1" si="7407">INDIRECT(ADDRESS(MATCH(AO2737,K2737:K2742,0)+A2737-1,12))</f>
        <v>SSE</v>
      </c>
      <c r="AQ2737" s="13">
        <f t="shared" ref="AQ2737" ca="1" si="7408">INDIRECT(ADDRESS(MATCH(AO2737,K2737:K2742,0)+A2737-1,13))</f>
        <v>0.95635416666666673</v>
      </c>
      <c r="AR2737" s="11">
        <f t="shared" ref="AR2737" si="7409">MAX(N2737:N2742)</f>
        <v>2.9</v>
      </c>
      <c r="AS2737" s="13" t="str">
        <f t="shared" ref="AS2737" ca="1" si="7410">INDIRECT(ADDRESS(MATCH(AR2737,N2737:N2742,0)+A2737-1,15))</f>
        <v>SE</v>
      </c>
      <c r="AT2737" s="13">
        <f t="shared" ref="AT2737" ca="1" si="7411">INDIRECT(ADDRESS(MATCH(AR2737,N2737:N2742,0)+A2737-1,16))</f>
        <v>0.95273148148148146</v>
      </c>
    </row>
    <row r="2738" spans="1:46">
      <c r="A2738" s="11">
        <v>2738</v>
      </c>
      <c r="B2738" s="57">
        <v>44945</v>
      </c>
      <c r="C2738" s="54">
        <v>0.96527777777777779</v>
      </c>
      <c r="D2738" s="53">
        <v>4.5999999999999996</v>
      </c>
      <c r="E2738" s="53">
        <v>12.8</v>
      </c>
      <c r="F2738" s="53">
        <v>0</v>
      </c>
      <c r="G2738" s="53">
        <v>3.8</v>
      </c>
      <c r="H2738" s="53">
        <v>-1E-3</v>
      </c>
      <c r="I2738" s="53">
        <v>1</v>
      </c>
      <c r="J2738" s="53" t="s">
        <v>153</v>
      </c>
      <c r="K2738" s="53">
        <v>1.7</v>
      </c>
      <c r="L2738" s="53" t="s">
        <v>151</v>
      </c>
      <c r="M2738" s="54">
        <v>0.95851851851851855</v>
      </c>
      <c r="N2738" s="53">
        <v>2.4</v>
      </c>
      <c r="O2738" s="53" t="s">
        <v>151</v>
      </c>
      <c r="P2738" s="54">
        <v>0.96006944444444453</v>
      </c>
      <c r="Q2738" s="53">
        <v>0</v>
      </c>
      <c r="R2738" s="53" t="s">
        <v>160</v>
      </c>
      <c r="S2738" s="53">
        <v>0.7</v>
      </c>
      <c r="T2738" s="53">
        <v>77.5</v>
      </c>
      <c r="U2738" s="53">
        <v>0</v>
      </c>
      <c r="V2738" s="53">
        <v>92</v>
      </c>
      <c r="W2738" s="53">
        <v>0</v>
      </c>
      <c r="X2738" s="53">
        <v>0.58599999999999997</v>
      </c>
      <c r="Y2738" s="53">
        <v>18.149999999999999</v>
      </c>
      <c r="Z2738" s="11">
        <f t="shared" si="7297"/>
        <v>-0.60000000000000009</v>
      </c>
      <c r="AA2738" s="11">
        <f t="shared" si="7298"/>
        <v>0</v>
      </c>
      <c r="AB2738" s="53">
        <f t="shared" si="7299"/>
        <v>0.23761689058012481</v>
      </c>
      <c r="AC2738" s="63" t="s">
        <v>204</v>
      </c>
    </row>
    <row r="2739" spans="1:46">
      <c r="A2739" s="11">
        <v>2739</v>
      </c>
      <c r="B2739" s="57">
        <v>44945</v>
      </c>
      <c r="C2739" s="54">
        <v>0.97222222222222221</v>
      </c>
      <c r="D2739" s="53">
        <v>4.7</v>
      </c>
      <c r="E2739" s="53">
        <v>12.8</v>
      </c>
      <c r="F2739" s="53">
        <v>0</v>
      </c>
      <c r="G2739" s="53">
        <v>5.0999999999999996</v>
      </c>
      <c r="H2739" s="53">
        <v>-1E-3</v>
      </c>
      <c r="I2739" s="53">
        <v>0.5</v>
      </c>
      <c r="J2739" s="53" t="s">
        <v>159</v>
      </c>
      <c r="K2739" s="53">
        <v>1</v>
      </c>
      <c r="L2739" s="53" t="s">
        <v>153</v>
      </c>
      <c r="M2739" s="54">
        <v>0.96528935185185183</v>
      </c>
      <c r="N2739" s="53">
        <v>1.6</v>
      </c>
      <c r="O2739" s="53" t="s">
        <v>151</v>
      </c>
      <c r="P2739" s="54">
        <v>0.97046296296296297</v>
      </c>
      <c r="Q2739" s="53">
        <v>0.5</v>
      </c>
      <c r="R2739" s="53" t="s">
        <v>151</v>
      </c>
      <c r="S2739" s="53">
        <v>0.4</v>
      </c>
      <c r="T2739" s="53">
        <v>70.7</v>
      </c>
      <c r="U2739" s="53">
        <v>0</v>
      </c>
      <c r="V2739" s="53">
        <v>85</v>
      </c>
      <c r="W2739" s="53">
        <v>0</v>
      </c>
      <c r="X2739" s="53">
        <v>0.58599999999999997</v>
      </c>
      <c r="Y2739" s="53">
        <v>18.18</v>
      </c>
      <c r="Z2739" s="11">
        <f t="shared" si="7297"/>
        <v>-0.60000000000000009</v>
      </c>
      <c r="AA2739" s="11">
        <f t="shared" si="7298"/>
        <v>0</v>
      </c>
      <c r="AB2739" s="53">
        <f t="shared" si="7299"/>
        <v>0.23761689058012481</v>
      </c>
      <c r="AC2739" s="63" t="s">
        <v>204</v>
      </c>
    </row>
    <row r="2740" spans="1:46">
      <c r="A2740" s="11">
        <v>2740</v>
      </c>
      <c r="B2740" s="57">
        <v>44945</v>
      </c>
      <c r="C2740" s="54">
        <v>0.97916666666666663</v>
      </c>
      <c r="D2740" s="53">
        <v>4.5999999999999996</v>
      </c>
      <c r="E2740" s="53">
        <v>12.8</v>
      </c>
      <c r="F2740" s="53">
        <v>0</v>
      </c>
      <c r="G2740" s="53">
        <v>5</v>
      </c>
      <c r="H2740" s="53">
        <v>-1E-3</v>
      </c>
      <c r="I2740" s="53">
        <v>0.6</v>
      </c>
      <c r="J2740" s="53" t="s">
        <v>151</v>
      </c>
      <c r="K2740" s="53">
        <v>0.6</v>
      </c>
      <c r="L2740" s="53" t="s">
        <v>159</v>
      </c>
      <c r="M2740" s="54">
        <v>0.97424768518518512</v>
      </c>
      <c r="N2740" s="53">
        <v>2.1</v>
      </c>
      <c r="O2740" s="53" t="s">
        <v>151</v>
      </c>
      <c r="P2740" s="54">
        <v>0.97804398148148142</v>
      </c>
      <c r="Q2740" s="53">
        <v>1.3</v>
      </c>
      <c r="R2740" s="53" t="s">
        <v>150</v>
      </c>
      <c r="S2740" s="53">
        <v>0.5</v>
      </c>
      <c r="T2740" s="53">
        <v>74.599999999999994</v>
      </c>
      <c r="U2740" s="53">
        <v>1</v>
      </c>
      <c r="V2740" s="53">
        <v>87</v>
      </c>
      <c r="W2740" s="53">
        <v>0</v>
      </c>
      <c r="X2740" s="53">
        <v>0.58599999999999997</v>
      </c>
      <c r="Y2740" s="53">
        <v>18.18</v>
      </c>
      <c r="Z2740" s="11">
        <f t="shared" si="7297"/>
        <v>-0.60000000000000009</v>
      </c>
      <c r="AA2740" s="11">
        <f t="shared" si="7298"/>
        <v>0</v>
      </c>
      <c r="AB2740" s="53">
        <f t="shared" si="7299"/>
        <v>0.23761689058012481</v>
      </c>
      <c r="AC2740" s="63" t="s">
        <v>204</v>
      </c>
    </row>
    <row r="2741" spans="1:46">
      <c r="A2741" s="11">
        <v>2741</v>
      </c>
      <c r="B2741" s="57">
        <v>44945</v>
      </c>
      <c r="C2741" s="54">
        <v>0.98611111111111116</v>
      </c>
      <c r="D2741" s="53">
        <v>4.5</v>
      </c>
      <c r="E2741" s="53">
        <v>12.8</v>
      </c>
      <c r="F2741" s="53">
        <v>0</v>
      </c>
      <c r="G2741" s="53">
        <v>3.7</v>
      </c>
      <c r="H2741" s="53">
        <v>0</v>
      </c>
      <c r="I2741" s="53">
        <v>0.4</v>
      </c>
      <c r="J2741" s="53" t="s">
        <v>159</v>
      </c>
      <c r="K2741" s="53">
        <v>0.8</v>
      </c>
      <c r="L2741" s="53" t="s">
        <v>151</v>
      </c>
      <c r="M2741" s="54">
        <v>0.98201388888888896</v>
      </c>
      <c r="N2741" s="53">
        <v>1.9</v>
      </c>
      <c r="O2741" s="53" t="s">
        <v>151</v>
      </c>
      <c r="P2741" s="54">
        <v>0.97939814814814818</v>
      </c>
      <c r="Q2741" s="53">
        <v>0.1</v>
      </c>
      <c r="R2741" s="53" t="s">
        <v>155</v>
      </c>
      <c r="S2741" s="53">
        <v>0.5</v>
      </c>
      <c r="T2741" s="53">
        <v>81.3</v>
      </c>
      <c r="U2741" s="53">
        <v>0</v>
      </c>
      <c r="V2741" s="53">
        <v>88</v>
      </c>
      <c r="W2741" s="53">
        <v>0</v>
      </c>
      <c r="X2741" s="53">
        <v>0.58599999999999997</v>
      </c>
      <c r="Y2741" s="53">
        <v>18.18</v>
      </c>
      <c r="Z2741" s="11">
        <f t="shared" si="7297"/>
        <v>0</v>
      </c>
      <c r="AA2741" s="11">
        <f t="shared" si="7298"/>
        <v>0</v>
      </c>
      <c r="AB2741" s="53">
        <f t="shared" si="7299"/>
        <v>0.23761689058012481</v>
      </c>
      <c r="AC2741" s="63" t="s">
        <v>204</v>
      </c>
    </row>
    <row r="2742" spans="1:46">
      <c r="A2742" s="11">
        <v>2742</v>
      </c>
      <c r="B2742" s="57">
        <v>44945</v>
      </c>
      <c r="C2742" s="54">
        <v>0.99305555555555547</v>
      </c>
      <c r="D2742" s="53">
        <v>4.4000000000000004</v>
      </c>
      <c r="E2742" s="53">
        <v>12.8</v>
      </c>
      <c r="F2742" s="53">
        <v>0</v>
      </c>
      <c r="G2742" s="53">
        <v>5.4</v>
      </c>
      <c r="H2742" s="53">
        <v>0</v>
      </c>
      <c r="I2742" s="53">
        <v>0.5</v>
      </c>
      <c r="J2742" s="53" t="s">
        <v>153</v>
      </c>
      <c r="K2742" s="53">
        <v>0.5</v>
      </c>
      <c r="L2742" s="53" t="s">
        <v>153</v>
      </c>
      <c r="M2742" s="54">
        <v>0.99305555555555547</v>
      </c>
      <c r="N2742" s="53">
        <v>1.8</v>
      </c>
      <c r="O2742" s="53" t="s">
        <v>151</v>
      </c>
      <c r="P2742" s="54">
        <v>0.99292824074074071</v>
      </c>
      <c r="Q2742" s="53">
        <v>1.3</v>
      </c>
      <c r="R2742" s="53" t="s">
        <v>151</v>
      </c>
      <c r="S2742" s="53">
        <v>0.6</v>
      </c>
      <c r="T2742" s="53">
        <v>73.5</v>
      </c>
      <c r="U2742" s="53">
        <v>1</v>
      </c>
      <c r="V2742" s="53">
        <v>78</v>
      </c>
      <c r="W2742" s="53">
        <v>0</v>
      </c>
      <c r="X2742" s="53">
        <v>0.58599999999999997</v>
      </c>
      <c r="Y2742" s="53">
        <v>18.18</v>
      </c>
      <c r="Z2742" s="11">
        <f t="shared" si="7297"/>
        <v>0</v>
      </c>
      <c r="AA2742" s="11">
        <f t="shared" si="7298"/>
        <v>0</v>
      </c>
      <c r="AB2742" s="53">
        <f t="shared" si="7299"/>
        <v>0.23761689058012481</v>
      </c>
      <c r="AC2742" s="63" t="s">
        <v>204</v>
      </c>
    </row>
    <row r="2743" spans="1:46">
      <c r="A2743" s="11">
        <v>2743</v>
      </c>
      <c r="B2743" s="57">
        <v>44946</v>
      </c>
      <c r="C2743" s="54">
        <v>0</v>
      </c>
      <c r="D2743" s="53">
        <v>4.3</v>
      </c>
      <c r="E2743" s="53">
        <v>12.8</v>
      </c>
      <c r="F2743" s="53">
        <v>0</v>
      </c>
      <c r="G2743" s="53">
        <v>3.7</v>
      </c>
      <c r="H2743" s="53">
        <v>0</v>
      </c>
      <c r="I2743" s="53">
        <v>0.8</v>
      </c>
      <c r="J2743" s="53" t="s">
        <v>153</v>
      </c>
      <c r="K2743" s="53">
        <v>1</v>
      </c>
      <c r="L2743" s="53" t="s">
        <v>159</v>
      </c>
      <c r="M2743" s="54">
        <v>0.99733796296296295</v>
      </c>
      <c r="N2743" s="53">
        <v>1.9</v>
      </c>
      <c r="O2743" s="53" t="s">
        <v>151</v>
      </c>
      <c r="P2743" s="54">
        <v>0.99310185185185185</v>
      </c>
      <c r="Q2743" s="53">
        <v>1</v>
      </c>
      <c r="R2743" s="53" t="s">
        <v>150</v>
      </c>
      <c r="S2743" s="53">
        <v>0.3</v>
      </c>
      <c r="T2743" s="53">
        <v>84.8</v>
      </c>
      <c r="U2743" s="53">
        <v>0</v>
      </c>
      <c r="V2743" s="53">
        <v>86</v>
      </c>
      <c r="W2743" s="53">
        <v>0</v>
      </c>
      <c r="X2743" s="53">
        <v>0.58599999999999997</v>
      </c>
      <c r="Y2743" s="53">
        <v>18.18</v>
      </c>
      <c r="Z2743" s="11">
        <f t="shared" si="7297"/>
        <v>0</v>
      </c>
      <c r="AA2743" s="11">
        <f t="shared" si="7298"/>
        <v>0</v>
      </c>
      <c r="AB2743" s="53">
        <f t="shared" si="7299"/>
        <v>0.23761689058012481</v>
      </c>
      <c r="AC2743" s="63" t="s">
        <v>204</v>
      </c>
      <c r="AE2743" s="11">
        <f t="shared" ref="AE2743" si="7412">SUM(F2743:F2748)</f>
        <v>0</v>
      </c>
      <c r="AF2743" s="11">
        <f t="shared" ref="AF2743" si="7413">AVERAGE(AB2743:AB2748)</f>
        <v>0.23724688222448287</v>
      </c>
      <c r="AG2743" s="11">
        <f t="shared" ref="AG2743" si="7414">AVERAGE(G2743:G2748)</f>
        <v>4.4999999999999991</v>
      </c>
      <c r="AH2743" s="11" t="e">
        <f t="shared" ref="AH2743" si="7415">AVERAGE(AC2743:AC2748)</f>
        <v>#DIV/0!</v>
      </c>
      <c r="AI2743" s="11">
        <f t="shared" ref="AI2743" si="7416">AVERAGE(T2743:T2748)</f>
        <v>82.05</v>
      </c>
      <c r="AJ2743" s="11">
        <f t="shared" ref="AJ2743" si="7417">SUMIF(H2743:H2748,"&gt;0",H2743:H2748)</f>
        <v>2E-3</v>
      </c>
      <c r="AK2743" s="17">
        <f t="shared" ref="AK2743" si="7418">SUM(AA2743:AA2748)/60</f>
        <v>0</v>
      </c>
      <c r="AL2743" s="17">
        <f t="shared" ref="AL2743" si="7419">SUM(V2743:V2748)</f>
        <v>485</v>
      </c>
      <c r="AM2743" s="17">
        <f t="shared" ref="AM2743" si="7420">AVERAGE(W2743:W2748)</f>
        <v>0</v>
      </c>
      <c r="AN2743" s="11">
        <f t="shared" ref="AN2743" si="7421">AVERAGE(I2743:I2748)</f>
        <v>0.68333333333333346</v>
      </c>
      <c r="AO2743" s="11">
        <f t="shared" ref="AO2743" si="7422">MAX(K2743:K2748)</f>
        <v>1.3</v>
      </c>
      <c r="AP2743" s="13" t="str">
        <f t="shared" ref="AP2743" ca="1" si="7423">INDIRECT(ADDRESS(MATCH(AO2743,K2743:K2748,0)+A2743-1,12))</f>
        <v>SE</v>
      </c>
      <c r="AQ2743" s="13">
        <f t="shared" ref="AQ2743" ca="1" si="7424">INDIRECT(ADDRESS(MATCH(AO2743,K2743:K2748,0)+A2743-1,13))</f>
        <v>2.56712962962963E-2</v>
      </c>
      <c r="AR2743" s="11">
        <f t="shared" ref="AR2743" si="7425">MAX(N2743:N2748)</f>
        <v>2.7</v>
      </c>
      <c r="AS2743" s="13" t="str">
        <f t="shared" ref="AS2743" ca="1" si="7426">INDIRECT(ADDRESS(MATCH(AR2743,N2743:N2748,0)+A2743-1,15))</f>
        <v>SE</v>
      </c>
      <c r="AT2743" s="13">
        <f t="shared" ref="AT2743" ca="1" si="7427">INDIRECT(ADDRESS(MATCH(AR2743,N2743:N2748,0)+A2743-1,16))</f>
        <v>2.298611111111111E-2</v>
      </c>
    </row>
    <row r="2744" spans="1:46">
      <c r="A2744" s="11">
        <v>2744</v>
      </c>
      <c r="B2744" s="57">
        <v>44946</v>
      </c>
      <c r="C2744" s="54">
        <v>6.9444444444444441E-3</v>
      </c>
      <c r="D2744" s="53">
        <v>4.3</v>
      </c>
      <c r="E2744" s="53">
        <v>12.8</v>
      </c>
      <c r="F2744" s="53">
        <v>0</v>
      </c>
      <c r="G2744" s="53">
        <v>3.6</v>
      </c>
      <c r="H2744" s="53">
        <v>-1E-3</v>
      </c>
      <c r="I2744" s="53">
        <v>0.3</v>
      </c>
      <c r="J2744" s="53" t="s">
        <v>154</v>
      </c>
      <c r="K2744" s="53">
        <v>0.8</v>
      </c>
      <c r="L2744" s="53" t="s">
        <v>153</v>
      </c>
      <c r="M2744" s="54">
        <v>1.1574074074074073E-5</v>
      </c>
      <c r="N2744" s="53">
        <v>1.7</v>
      </c>
      <c r="O2744" s="53" t="s">
        <v>151</v>
      </c>
      <c r="P2744" s="54">
        <v>6.8287037037037025E-4</v>
      </c>
      <c r="Q2744" s="53">
        <v>0</v>
      </c>
      <c r="R2744" s="53" t="s">
        <v>155</v>
      </c>
      <c r="S2744" s="53">
        <v>0.4</v>
      </c>
      <c r="T2744" s="53">
        <v>87.8</v>
      </c>
      <c r="U2744" s="53">
        <v>0</v>
      </c>
      <c r="V2744" s="53">
        <v>62</v>
      </c>
      <c r="W2744" s="53">
        <v>0</v>
      </c>
      <c r="X2744" s="53">
        <v>0.58599999999999997</v>
      </c>
      <c r="Y2744" s="53">
        <v>18.2</v>
      </c>
      <c r="Z2744" s="11">
        <f t="shared" si="7297"/>
        <v>-0.60000000000000009</v>
      </c>
      <c r="AA2744" s="11">
        <f t="shared" si="7298"/>
        <v>0</v>
      </c>
      <c r="AB2744" s="53">
        <f t="shared" si="7299"/>
        <v>0.23761689058012481</v>
      </c>
      <c r="AC2744" s="63" t="s">
        <v>204</v>
      </c>
    </row>
    <row r="2745" spans="1:46">
      <c r="A2745" s="11">
        <v>2745</v>
      </c>
      <c r="B2745" s="57">
        <v>44946</v>
      </c>
      <c r="C2745" s="54">
        <v>1.3888888888888888E-2</v>
      </c>
      <c r="D2745" s="53">
        <v>4.2</v>
      </c>
      <c r="E2745" s="53">
        <v>12.8</v>
      </c>
      <c r="F2745" s="53">
        <v>0</v>
      </c>
      <c r="G2745" s="53">
        <v>4.7</v>
      </c>
      <c r="H2745" s="53">
        <v>0</v>
      </c>
      <c r="I2745" s="53">
        <v>0.4</v>
      </c>
      <c r="J2745" s="53" t="s">
        <v>162</v>
      </c>
      <c r="K2745" s="53">
        <v>0.4</v>
      </c>
      <c r="L2745" s="53" t="s">
        <v>162</v>
      </c>
      <c r="M2745" s="54">
        <v>1.3888888888888888E-2</v>
      </c>
      <c r="N2745" s="53">
        <v>0.9</v>
      </c>
      <c r="O2745" s="53" t="s">
        <v>153</v>
      </c>
      <c r="P2745" s="54">
        <v>1.3194444444444444E-2</v>
      </c>
      <c r="Q2745" s="53">
        <v>0.6</v>
      </c>
      <c r="R2745" s="53" t="s">
        <v>153</v>
      </c>
      <c r="S2745" s="53">
        <v>0.3</v>
      </c>
      <c r="T2745" s="53">
        <v>80.900000000000006</v>
      </c>
      <c r="U2745" s="53">
        <v>1</v>
      </c>
      <c r="V2745" s="53">
        <v>101</v>
      </c>
      <c r="W2745" s="53">
        <v>0</v>
      </c>
      <c r="X2745" s="53">
        <v>0.58499999999999996</v>
      </c>
      <c r="Y2745" s="53">
        <v>18.2</v>
      </c>
      <c r="Z2745" s="11">
        <f t="shared" si="7297"/>
        <v>0</v>
      </c>
      <c r="AA2745" s="11">
        <f t="shared" si="7298"/>
        <v>0</v>
      </c>
      <c r="AB2745" s="53">
        <f t="shared" si="7299"/>
        <v>0.2370618780466619</v>
      </c>
      <c r="AC2745" s="63" t="s">
        <v>204</v>
      </c>
    </row>
    <row r="2746" spans="1:46">
      <c r="A2746" s="11">
        <v>2746</v>
      </c>
      <c r="B2746" s="57">
        <v>44946</v>
      </c>
      <c r="C2746" s="54">
        <v>2.0833333333333332E-2</v>
      </c>
      <c r="D2746" s="53">
        <v>4.2</v>
      </c>
      <c r="E2746" s="53">
        <v>12.8</v>
      </c>
      <c r="F2746" s="53">
        <v>0</v>
      </c>
      <c r="G2746" s="53">
        <v>5.2</v>
      </c>
      <c r="H2746" s="53">
        <v>1E-3</v>
      </c>
      <c r="I2746" s="53">
        <v>0.7</v>
      </c>
      <c r="J2746" s="53" t="s">
        <v>152</v>
      </c>
      <c r="K2746" s="53">
        <v>0.7</v>
      </c>
      <c r="L2746" s="53" t="s">
        <v>152</v>
      </c>
      <c r="M2746" s="54">
        <v>2.0833333333333332E-2</v>
      </c>
      <c r="N2746" s="53">
        <v>1.5</v>
      </c>
      <c r="O2746" s="53" t="s">
        <v>151</v>
      </c>
      <c r="P2746" s="54">
        <v>2.0763888888888887E-2</v>
      </c>
      <c r="Q2746" s="53">
        <v>1.4</v>
      </c>
      <c r="R2746" s="53" t="s">
        <v>151</v>
      </c>
      <c r="S2746" s="53">
        <v>0.3</v>
      </c>
      <c r="T2746" s="53">
        <v>78.2</v>
      </c>
      <c r="U2746" s="53">
        <v>0</v>
      </c>
      <c r="V2746" s="53">
        <v>79</v>
      </c>
      <c r="W2746" s="53">
        <v>0</v>
      </c>
      <c r="X2746" s="53">
        <v>0.58499999999999996</v>
      </c>
      <c r="Y2746" s="53">
        <v>18.18</v>
      </c>
      <c r="Z2746" s="11">
        <f t="shared" si="7297"/>
        <v>0.60000000000000009</v>
      </c>
      <c r="AA2746" s="11">
        <f t="shared" si="7298"/>
        <v>0</v>
      </c>
      <c r="AB2746" s="53">
        <f t="shared" si="7299"/>
        <v>0.2370618780466619</v>
      </c>
      <c r="AC2746" s="63" t="s">
        <v>204</v>
      </c>
    </row>
    <row r="2747" spans="1:46">
      <c r="A2747" s="11">
        <v>2747</v>
      </c>
      <c r="B2747" s="57">
        <v>44946</v>
      </c>
      <c r="C2747" s="54">
        <v>2.7777777777777776E-2</v>
      </c>
      <c r="D2747" s="53">
        <v>4.3</v>
      </c>
      <c r="E2747" s="53">
        <v>12.8</v>
      </c>
      <c r="F2747" s="53">
        <v>0</v>
      </c>
      <c r="G2747" s="53">
        <v>4.5999999999999996</v>
      </c>
      <c r="H2747" s="53">
        <v>1E-3</v>
      </c>
      <c r="I2747" s="53">
        <v>1.1000000000000001</v>
      </c>
      <c r="J2747" s="53" t="s">
        <v>153</v>
      </c>
      <c r="K2747" s="53">
        <v>1.3</v>
      </c>
      <c r="L2747" s="53" t="s">
        <v>151</v>
      </c>
      <c r="M2747" s="54">
        <v>2.56712962962963E-2</v>
      </c>
      <c r="N2747" s="53">
        <v>2.7</v>
      </c>
      <c r="O2747" s="53" t="s">
        <v>151</v>
      </c>
      <c r="P2747" s="54">
        <v>2.298611111111111E-2</v>
      </c>
      <c r="Q2747" s="53">
        <v>0.9</v>
      </c>
      <c r="R2747" s="53" t="s">
        <v>159</v>
      </c>
      <c r="S2747" s="53">
        <v>0.8</v>
      </c>
      <c r="T2747" s="53">
        <v>81</v>
      </c>
      <c r="U2747" s="53">
        <v>0</v>
      </c>
      <c r="V2747" s="53">
        <v>81</v>
      </c>
      <c r="W2747" s="53">
        <v>0</v>
      </c>
      <c r="X2747" s="53">
        <v>0.58499999999999996</v>
      </c>
      <c r="Y2747" s="53">
        <v>18.18</v>
      </c>
      <c r="Z2747" s="11">
        <f t="shared" si="7297"/>
        <v>0.60000000000000009</v>
      </c>
      <c r="AA2747" s="11">
        <f t="shared" si="7298"/>
        <v>0</v>
      </c>
      <c r="AB2747" s="53">
        <f t="shared" si="7299"/>
        <v>0.2370618780466619</v>
      </c>
      <c r="AC2747" s="63" t="s">
        <v>204</v>
      </c>
    </row>
    <row r="2748" spans="1:46">
      <c r="A2748" s="11">
        <v>2748</v>
      </c>
      <c r="B2748" s="57">
        <v>44946</v>
      </c>
      <c r="C2748" s="54">
        <v>3.4722222222222224E-2</v>
      </c>
      <c r="D2748" s="53">
        <v>4.5</v>
      </c>
      <c r="E2748" s="53">
        <v>12.8</v>
      </c>
      <c r="F2748" s="53">
        <v>0</v>
      </c>
      <c r="G2748" s="53">
        <v>5.2</v>
      </c>
      <c r="H2748" s="53">
        <v>-1E-3</v>
      </c>
      <c r="I2748" s="53">
        <v>0.8</v>
      </c>
      <c r="J2748" s="53" t="s">
        <v>154</v>
      </c>
      <c r="K2748" s="53">
        <v>1.1000000000000001</v>
      </c>
      <c r="L2748" s="53" t="s">
        <v>153</v>
      </c>
      <c r="M2748" s="54">
        <v>2.7789351851851853E-2</v>
      </c>
      <c r="N2748" s="53">
        <v>1.9</v>
      </c>
      <c r="O2748" s="53" t="s">
        <v>157</v>
      </c>
      <c r="P2748" s="54">
        <v>3.0590277777777775E-2</v>
      </c>
      <c r="Q2748" s="53">
        <v>0.6</v>
      </c>
      <c r="R2748" s="53" t="s">
        <v>159</v>
      </c>
      <c r="S2748" s="53">
        <v>0.4</v>
      </c>
      <c r="T2748" s="53">
        <v>79.599999999999994</v>
      </c>
      <c r="U2748" s="53">
        <v>0</v>
      </c>
      <c r="V2748" s="53">
        <v>76</v>
      </c>
      <c r="W2748" s="53">
        <v>0</v>
      </c>
      <c r="X2748" s="53">
        <v>0.58499999999999996</v>
      </c>
      <c r="Y2748" s="53">
        <v>18.2</v>
      </c>
      <c r="Z2748" s="11">
        <f t="shared" si="7297"/>
        <v>-0.60000000000000009</v>
      </c>
      <c r="AA2748" s="11">
        <f t="shared" si="7298"/>
        <v>0</v>
      </c>
      <c r="AB2748" s="53">
        <f t="shared" si="7299"/>
        <v>0.2370618780466619</v>
      </c>
      <c r="AC2748" s="63" t="s">
        <v>204</v>
      </c>
    </row>
    <row r="2749" spans="1:46">
      <c r="A2749" s="11">
        <v>2749</v>
      </c>
      <c r="B2749" s="57">
        <v>44946</v>
      </c>
      <c r="C2749" s="54">
        <v>4.1666666666666664E-2</v>
      </c>
      <c r="D2749" s="53">
        <v>4.5999999999999996</v>
      </c>
      <c r="E2749" s="53">
        <v>12.8</v>
      </c>
      <c r="F2749" s="53">
        <v>0</v>
      </c>
      <c r="G2749" s="53">
        <v>5.3</v>
      </c>
      <c r="H2749" s="53">
        <v>0</v>
      </c>
      <c r="I2749" s="53">
        <v>0.6</v>
      </c>
      <c r="J2749" s="53" t="s">
        <v>153</v>
      </c>
      <c r="K2749" s="53">
        <v>0.8</v>
      </c>
      <c r="L2749" s="53" t="s">
        <v>158</v>
      </c>
      <c r="M2749" s="54">
        <v>3.5810185185185188E-2</v>
      </c>
      <c r="N2749" s="53">
        <v>1.9</v>
      </c>
      <c r="O2749" s="53" t="s">
        <v>153</v>
      </c>
      <c r="P2749" s="54">
        <v>3.8773148148148147E-2</v>
      </c>
      <c r="Q2749" s="53">
        <v>1.2</v>
      </c>
      <c r="R2749" s="53" t="s">
        <v>160</v>
      </c>
      <c r="S2749" s="53">
        <v>0.4</v>
      </c>
      <c r="T2749" s="53">
        <v>79.5</v>
      </c>
      <c r="U2749" s="53">
        <v>0</v>
      </c>
      <c r="V2749" s="53">
        <v>87</v>
      </c>
      <c r="W2749" s="53">
        <v>0</v>
      </c>
      <c r="X2749" s="53">
        <v>0.58499999999999996</v>
      </c>
      <c r="Y2749" s="53">
        <v>18.2</v>
      </c>
      <c r="Z2749" s="11">
        <f t="shared" si="7297"/>
        <v>0</v>
      </c>
      <c r="AA2749" s="11">
        <f t="shared" si="7298"/>
        <v>0</v>
      </c>
      <c r="AB2749" s="53">
        <f t="shared" si="7299"/>
        <v>0.2370618780466619</v>
      </c>
      <c r="AC2749" s="63" t="s">
        <v>204</v>
      </c>
      <c r="AE2749" s="11">
        <f t="shared" ref="AE2749" si="7428">SUM(F2749:F2754)</f>
        <v>0</v>
      </c>
      <c r="AF2749" s="11">
        <f t="shared" ref="AF2749" si="7429">AVERAGE(AB2749:AB2754)</f>
        <v>0.23706187804666187</v>
      </c>
      <c r="AG2749" s="11">
        <f t="shared" ref="AG2749" si="7430">AVERAGE(G2749:G2754)</f>
        <v>6.4833333333333334</v>
      </c>
      <c r="AH2749" s="11" t="e">
        <f t="shared" ref="AH2749" si="7431">AVERAGE(AC2749:AC2754)</f>
        <v>#DIV/0!</v>
      </c>
      <c r="AI2749" s="11">
        <f t="shared" ref="AI2749" si="7432">AVERAGE(T2749:T2754)</f>
        <v>71.149999999999991</v>
      </c>
      <c r="AJ2749" s="11">
        <f t="shared" ref="AJ2749" si="7433">SUMIF(H2749:H2754,"&gt;0",H2749:H2754)</f>
        <v>4.0000000000000001E-3</v>
      </c>
      <c r="AK2749" s="17">
        <f t="shared" ref="AK2749" si="7434">SUM(AA2749:AA2754)/60</f>
        <v>0</v>
      </c>
      <c r="AL2749" s="17">
        <f t="shared" ref="AL2749" si="7435">SUM(V2749:V2754)</f>
        <v>517</v>
      </c>
      <c r="AM2749" s="17">
        <f t="shared" ref="AM2749" si="7436">AVERAGE(W2749:W2754)</f>
        <v>0</v>
      </c>
      <c r="AN2749" s="11">
        <f t="shared" ref="AN2749" si="7437">AVERAGE(I2749:I2754)</f>
        <v>1.2166666666666666</v>
      </c>
      <c r="AO2749" s="11">
        <f t="shared" ref="AO2749" si="7438">MAX(K2749:K2754)</f>
        <v>2</v>
      </c>
      <c r="AP2749" s="13" t="str">
        <f t="shared" ref="AP2749" ca="1" si="7439">INDIRECT(ADDRESS(MATCH(AO2749,K2749:K2754,0)+A2749-1,12))</f>
        <v>SSE</v>
      </c>
      <c r="AQ2749" s="13">
        <f t="shared" ref="AQ2749" ca="1" si="7440">INDIRECT(ADDRESS(MATCH(AO2749,K2749:K2754,0)+A2749-1,13))</f>
        <v>7.2233796296296296E-2</v>
      </c>
      <c r="AR2749" s="11">
        <f t="shared" ref="AR2749" si="7441">MAX(N2749:N2754)</f>
        <v>3.2</v>
      </c>
      <c r="AS2749" s="13" t="str">
        <f t="shared" ref="AS2749" ca="1" si="7442">INDIRECT(ADDRESS(MATCH(AR2749,N2749:N2754,0)+A2749-1,15))</f>
        <v>SSE</v>
      </c>
      <c r="AT2749" s="13">
        <f t="shared" ref="AT2749" ca="1" si="7443">INDIRECT(ADDRESS(MATCH(AR2749,N2749:N2754,0)+A2749-1,16))</f>
        <v>4.5671296296296293E-2</v>
      </c>
    </row>
    <row r="2750" spans="1:46">
      <c r="A2750" s="11">
        <v>2750</v>
      </c>
      <c r="B2750" s="57">
        <v>44946</v>
      </c>
      <c r="C2750" s="54">
        <v>4.8611111111111112E-2</v>
      </c>
      <c r="D2750" s="53">
        <v>4.7</v>
      </c>
      <c r="E2750" s="53">
        <v>12.8</v>
      </c>
      <c r="F2750" s="53">
        <v>0</v>
      </c>
      <c r="G2750" s="53">
        <v>6.9</v>
      </c>
      <c r="H2750" s="53">
        <v>2E-3</v>
      </c>
      <c r="I2750" s="53">
        <v>1.3</v>
      </c>
      <c r="J2750" s="53" t="s">
        <v>153</v>
      </c>
      <c r="K2750" s="53">
        <v>1.4</v>
      </c>
      <c r="L2750" s="53" t="s">
        <v>153</v>
      </c>
      <c r="M2750" s="54">
        <v>4.8113425925925928E-2</v>
      </c>
      <c r="N2750" s="53">
        <v>3.2</v>
      </c>
      <c r="O2750" s="53" t="s">
        <v>159</v>
      </c>
      <c r="P2750" s="54">
        <v>4.5671296296296293E-2</v>
      </c>
      <c r="Q2750" s="53">
        <v>1.7</v>
      </c>
      <c r="R2750" s="53" t="s">
        <v>162</v>
      </c>
      <c r="S2750" s="53">
        <v>0.7</v>
      </c>
      <c r="T2750" s="53">
        <v>69.099999999999994</v>
      </c>
      <c r="U2750" s="53">
        <v>0</v>
      </c>
      <c r="V2750" s="53">
        <v>101</v>
      </c>
      <c r="W2750" s="53">
        <v>0</v>
      </c>
      <c r="X2750" s="53">
        <v>0.58499999999999996</v>
      </c>
      <c r="Y2750" s="53">
        <v>18.2</v>
      </c>
      <c r="Z2750" s="11">
        <f t="shared" si="7297"/>
        <v>1.2000000000000002</v>
      </c>
      <c r="AA2750" s="11">
        <f t="shared" si="7298"/>
        <v>0</v>
      </c>
      <c r="AB2750" s="53">
        <f t="shared" si="7299"/>
        <v>0.2370618780466619</v>
      </c>
      <c r="AC2750" s="63" t="s">
        <v>204</v>
      </c>
    </row>
    <row r="2751" spans="1:46">
      <c r="A2751" s="11">
        <v>2751</v>
      </c>
      <c r="B2751" s="57">
        <v>44946</v>
      </c>
      <c r="C2751" s="54">
        <v>5.5555555555555552E-2</v>
      </c>
      <c r="D2751" s="53">
        <v>4.9000000000000004</v>
      </c>
      <c r="E2751" s="53">
        <v>12.7</v>
      </c>
      <c r="F2751" s="53">
        <v>0</v>
      </c>
      <c r="G2751" s="53">
        <v>5.6</v>
      </c>
      <c r="H2751" s="53">
        <v>-1E-3</v>
      </c>
      <c r="I2751" s="53">
        <v>0.9</v>
      </c>
      <c r="J2751" s="53" t="s">
        <v>151</v>
      </c>
      <c r="K2751" s="53">
        <v>1.4</v>
      </c>
      <c r="L2751" s="53" t="s">
        <v>159</v>
      </c>
      <c r="M2751" s="54">
        <v>5.0405092592592592E-2</v>
      </c>
      <c r="N2751" s="53">
        <v>2.1</v>
      </c>
      <c r="O2751" s="53" t="s">
        <v>150</v>
      </c>
      <c r="P2751" s="54">
        <v>5.2499999999999998E-2</v>
      </c>
      <c r="Q2751" s="53">
        <v>1.1000000000000001</v>
      </c>
      <c r="R2751" s="53" t="s">
        <v>153</v>
      </c>
      <c r="S2751" s="53">
        <v>0.4</v>
      </c>
      <c r="T2751" s="53">
        <v>77.3</v>
      </c>
      <c r="U2751" s="53">
        <v>0</v>
      </c>
      <c r="V2751" s="53">
        <v>73</v>
      </c>
      <c r="W2751" s="53">
        <v>0</v>
      </c>
      <c r="X2751" s="53">
        <v>0.58499999999999996</v>
      </c>
      <c r="Y2751" s="53">
        <v>18.190000000000001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0.2370618780466619</v>
      </c>
      <c r="AC2751" s="63" t="s">
        <v>204</v>
      </c>
    </row>
    <row r="2752" spans="1:46">
      <c r="A2752" s="11">
        <v>2752</v>
      </c>
      <c r="B2752" s="57">
        <v>44946</v>
      </c>
      <c r="C2752" s="54">
        <v>6.25E-2</v>
      </c>
      <c r="D2752" s="53">
        <v>5</v>
      </c>
      <c r="E2752" s="53">
        <v>12.8</v>
      </c>
      <c r="F2752" s="53">
        <v>0</v>
      </c>
      <c r="G2752" s="53">
        <v>7.1</v>
      </c>
      <c r="H2752" s="53">
        <v>1E-3</v>
      </c>
      <c r="I2752" s="53">
        <v>1.5</v>
      </c>
      <c r="J2752" s="53" t="s">
        <v>153</v>
      </c>
      <c r="K2752" s="53">
        <v>1.5</v>
      </c>
      <c r="L2752" s="53" t="s">
        <v>153</v>
      </c>
      <c r="M2752" s="54">
        <v>6.2430555555555552E-2</v>
      </c>
      <c r="N2752" s="53">
        <v>2.6</v>
      </c>
      <c r="O2752" s="53" t="s">
        <v>153</v>
      </c>
      <c r="P2752" s="54">
        <v>6.0300925925925924E-2</v>
      </c>
      <c r="Q2752" s="53">
        <v>1</v>
      </c>
      <c r="R2752" s="53" t="s">
        <v>159</v>
      </c>
      <c r="S2752" s="53">
        <v>0.3</v>
      </c>
      <c r="T2752" s="53">
        <v>67.8</v>
      </c>
      <c r="U2752" s="53">
        <v>1</v>
      </c>
      <c r="V2752" s="53">
        <v>93</v>
      </c>
      <c r="W2752" s="53">
        <v>0</v>
      </c>
      <c r="X2752" s="53">
        <v>0.58499999999999996</v>
      </c>
      <c r="Y2752" s="53">
        <v>18.22</v>
      </c>
      <c r="Z2752" s="11">
        <f t="shared" si="7297"/>
        <v>0.60000000000000009</v>
      </c>
      <c r="AA2752" s="11">
        <f t="shared" si="7298"/>
        <v>0</v>
      </c>
      <c r="AB2752" s="53">
        <f t="shared" si="7299"/>
        <v>0.2370618780466619</v>
      </c>
      <c r="AC2752" s="63" t="s">
        <v>204</v>
      </c>
    </row>
    <row r="2753" spans="1:46">
      <c r="A2753" s="11">
        <v>2753</v>
      </c>
      <c r="B2753" s="57">
        <v>44946</v>
      </c>
      <c r="C2753" s="54">
        <v>6.9444444444444434E-2</v>
      </c>
      <c r="D2753" s="53">
        <v>5.3</v>
      </c>
      <c r="E2753" s="53">
        <v>12.7</v>
      </c>
      <c r="F2753" s="53">
        <v>0</v>
      </c>
      <c r="G2753" s="53">
        <v>7.6</v>
      </c>
      <c r="H2753" s="53">
        <v>1E-3</v>
      </c>
      <c r="I2753" s="53">
        <v>1.7</v>
      </c>
      <c r="J2753" s="53" t="s">
        <v>159</v>
      </c>
      <c r="K2753" s="53">
        <v>1.7</v>
      </c>
      <c r="L2753" s="53" t="s">
        <v>159</v>
      </c>
      <c r="M2753" s="54">
        <v>6.9444444444444434E-2</v>
      </c>
      <c r="N2753" s="53">
        <v>3.1</v>
      </c>
      <c r="O2753" s="53" t="s">
        <v>159</v>
      </c>
      <c r="P2753" s="54">
        <v>6.8784722222222219E-2</v>
      </c>
      <c r="Q2753" s="53">
        <v>2</v>
      </c>
      <c r="R2753" s="53" t="s">
        <v>159</v>
      </c>
      <c r="S2753" s="53">
        <v>0.4</v>
      </c>
      <c r="T2753" s="53">
        <v>62.2</v>
      </c>
      <c r="U2753" s="53">
        <v>1</v>
      </c>
      <c r="V2753" s="53">
        <v>86</v>
      </c>
      <c r="W2753" s="53">
        <v>0</v>
      </c>
      <c r="X2753" s="53">
        <v>0.58499999999999996</v>
      </c>
      <c r="Y2753" s="53">
        <v>18.21</v>
      </c>
      <c r="Z2753" s="11">
        <f t="shared" si="7297"/>
        <v>0.60000000000000009</v>
      </c>
      <c r="AA2753" s="11">
        <f t="shared" si="7298"/>
        <v>0</v>
      </c>
      <c r="AB2753" s="53">
        <f t="shared" si="7299"/>
        <v>0.2370618780466619</v>
      </c>
      <c r="AC2753" s="63" t="s">
        <v>204</v>
      </c>
    </row>
    <row r="2754" spans="1:46">
      <c r="A2754" s="11">
        <v>2754</v>
      </c>
      <c r="B2754" s="57">
        <v>44946</v>
      </c>
      <c r="C2754" s="54">
        <v>7.6388888888888895E-2</v>
      </c>
      <c r="D2754" s="53">
        <v>5.6</v>
      </c>
      <c r="E2754" s="53">
        <v>12.7</v>
      </c>
      <c r="F2754" s="53">
        <v>0</v>
      </c>
      <c r="G2754" s="53">
        <v>6.4</v>
      </c>
      <c r="H2754" s="53">
        <v>0</v>
      </c>
      <c r="I2754" s="53">
        <v>1.3</v>
      </c>
      <c r="J2754" s="53" t="s">
        <v>153</v>
      </c>
      <c r="K2754" s="53">
        <v>2</v>
      </c>
      <c r="L2754" s="53" t="s">
        <v>159</v>
      </c>
      <c r="M2754" s="54">
        <v>7.2233796296296296E-2</v>
      </c>
      <c r="N2754" s="53">
        <v>2.8</v>
      </c>
      <c r="O2754" s="53" t="s">
        <v>153</v>
      </c>
      <c r="P2754" s="54">
        <v>7.0370370370370375E-2</v>
      </c>
      <c r="Q2754" s="53">
        <v>0.5</v>
      </c>
      <c r="R2754" s="53" t="s">
        <v>155</v>
      </c>
      <c r="S2754" s="53">
        <v>0.7</v>
      </c>
      <c r="T2754" s="53">
        <v>71</v>
      </c>
      <c r="U2754" s="53">
        <v>0</v>
      </c>
      <c r="V2754" s="53">
        <v>77</v>
      </c>
      <c r="W2754" s="53">
        <v>0</v>
      </c>
      <c r="X2754" s="53">
        <v>0.58499999999999996</v>
      </c>
      <c r="Y2754" s="53">
        <v>18.23</v>
      </c>
      <c r="Z2754" s="11">
        <f t="shared" si="7297"/>
        <v>0</v>
      </c>
      <c r="AA2754" s="11">
        <f t="shared" si="7298"/>
        <v>0</v>
      </c>
      <c r="AB2754" s="53">
        <f t="shared" si="7299"/>
        <v>0.2370618780466619</v>
      </c>
      <c r="AC2754" s="63" t="s">
        <v>204</v>
      </c>
    </row>
    <row r="2755" spans="1:46">
      <c r="A2755" s="11">
        <v>2755</v>
      </c>
      <c r="B2755" s="57">
        <v>44946</v>
      </c>
      <c r="C2755" s="54">
        <v>8.3333333333333329E-2</v>
      </c>
      <c r="D2755" s="53">
        <v>5.8</v>
      </c>
      <c r="E2755" s="53">
        <v>12.7</v>
      </c>
      <c r="F2755" s="53">
        <v>0</v>
      </c>
      <c r="G2755" s="53">
        <v>6.8</v>
      </c>
      <c r="H2755" s="53">
        <v>-1E-3</v>
      </c>
      <c r="I2755" s="53">
        <v>0.5</v>
      </c>
      <c r="J2755" s="53" t="s">
        <v>153</v>
      </c>
      <c r="K2755" s="53">
        <v>1.3</v>
      </c>
      <c r="L2755" s="53" t="s">
        <v>153</v>
      </c>
      <c r="M2755" s="54">
        <v>7.6400462962962962E-2</v>
      </c>
      <c r="N2755" s="53">
        <v>2.2000000000000002</v>
      </c>
      <c r="O2755" s="53" t="s">
        <v>159</v>
      </c>
      <c r="P2755" s="54">
        <v>8.1342592592592591E-2</v>
      </c>
      <c r="Q2755" s="53">
        <v>0.8</v>
      </c>
      <c r="R2755" s="53" t="s">
        <v>159</v>
      </c>
      <c r="S2755" s="53">
        <v>0.5</v>
      </c>
      <c r="T2755" s="53">
        <v>69.2</v>
      </c>
      <c r="U2755" s="53">
        <v>0</v>
      </c>
      <c r="V2755" s="53">
        <v>76</v>
      </c>
      <c r="W2755" s="53">
        <v>0</v>
      </c>
      <c r="X2755" s="53">
        <v>0.58499999999999996</v>
      </c>
      <c r="Y2755" s="53">
        <v>18.21</v>
      </c>
      <c r="Z2755" s="11">
        <f t="shared" si="7297"/>
        <v>-0.60000000000000009</v>
      </c>
      <c r="AA2755" s="11">
        <f t="shared" si="7298"/>
        <v>0</v>
      </c>
      <c r="AB2755" s="53">
        <f t="shared" si="7299"/>
        <v>0.2370618780466619</v>
      </c>
      <c r="AC2755" s="63" t="s">
        <v>204</v>
      </c>
      <c r="AE2755" s="11">
        <f t="shared" ref="AE2755" si="7444">SUM(F2755:F2760)</f>
        <v>0</v>
      </c>
      <c r="AF2755" s="11">
        <f t="shared" ref="AF2755" si="7445">AVERAGE(AB2755:AB2760)</f>
        <v>0.23669240731579991</v>
      </c>
      <c r="AG2755" s="11">
        <f t="shared" ref="AG2755" si="7446">AVERAGE(G2755:G2760)</f>
        <v>7.3</v>
      </c>
      <c r="AH2755" s="11" t="e">
        <f t="shared" ref="AH2755" si="7447">AVERAGE(AC2755:AC2760)</f>
        <v>#DIV/0!</v>
      </c>
      <c r="AI2755" s="11">
        <f t="shared" ref="AI2755" si="7448">AVERAGE(T2755:T2760)</f>
        <v>64.7</v>
      </c>
      <c r="AJ2755" s="11">
        <f t="shared" ref="AJ2755" si="7449">SUMIF(H2755:H2760,"&gt;0",H2755:H2760)</f>
        <v>1E-3</v>
      </c>
      <c r="AK2755" s="17">
        <f t="shared" ref="AK2755" si="7450">SUM(AA2755:AA2760)/60</f>
        <v>0</v>
      </c>
      <c r="AL2755" s="17">
        <f t="shared" ref="AL2755" si="7451">SUM(V2755:V2760)</f>
        <v>453</v>
      </c>
      <c r="AM2755" s="17">
        <f t="shared" ref="AM2755" si="7452">AVERAGE(W2755:W2760)</f>
        <v>0</v>
      </c>
      <c r="AN2755" s="11">
        <f t="shared" ref="AN2755" si="7453">AVERAGE(I2755:I2760)</f>
        <v>1.7333333333333334</v>
      </c>
      <c r="AO2755" s="11">
        <f t="shared" ref="AO2755" si="7454">MAX(K2755:K2760)</f>
        <v>2.4</v>
      </c>
      <c r="AP2755" s="13" t="str">
        <f t="shared" ref="AP2755" ca="1" si="7455">INDIRECT(ADDRESS(MATCH(AO2755,K2755:K2760,0)+A2755-1,12))</f>
        <v>S</v>
      </c>
      <c r="AQ2755" s="13">
        <f t="shared" ref="AQ2755" ca="1" si="7456">INDIRECT(ADDRESS(MATCH(AO2755,K2755:K2760,0)+A2755-1,13))</f>
        <v>9.9618055555555543E-2</v>
      </c>
      <c r="AR2755" s="11">
        <f t="shared" ref="AR2755" si="7457">MAX(N2755:N2760)</f>
        <v>4.4000000000000004</v>
      </c>
      <c r="AS2755" s="13" t="str">
        <f t="shared" ref="AS2755" ca="1" si="7458">INDIRECT(ADDRESS(MATCH(AR2755,N2755:N2760,0)+A2755-1,15))</f>
        <v>S</v>
      </c>
      <c r="AT2755" s="13">
        <f t="shared" ref="AT2755" ca="1" si="7459">INDIRECT(ADDRESS(MATCH(AR2755,N2755:N2760,0)+A2755-1,16))</f>
        <v>9.3530092592592595E-2</v>
      </c>
    </row>
    <row r="2756" spans="1:46">
      <c r="A2756" s="11">
        <v>2756</v>
      </c>
      <c r="B2756" s="57">
        <v>44946</v>
      </c>
      <c r="C2756" s="54">
        <v>9.0277777777777776E-2</v>
      </c>
      <c r="D2756" s="53">
        <v>6</v>
      </c>
      <c r="E2756" s="53">
        <v>12.7</v>
      </c>
      <c r="F2756" s="53">
        <v>0</v>
      </c>
      <c r="G2756" s="53">
        <v>7.3</v>
      </c>
      <c r="H2756" s="53">
        <v>1E-3</v>
      </c>
      <c r="I2756" s="53">
        <v>1.9</v>
      </c>
      <c r="J2756" s="53" t="s">
        <v>153</v>
      </c>
      <c r="K2756" s="53">
        <v>1.9</v>
      </c>
      <c r="L2756" s="53" t="s">
        <v>153</v>
      </c>
      <c r="M2756" s="54">
        <v>9.0277777777777776E-2</v>
      </c>
      <c r="N2756" s="53">
        <v>4.0999999999999996</v>
      </c>
      <c r="O2756" s="53" t="s">
        <v>160</v>
      </c>
      <c r="P2756" s="54">
        <v>8.5381944444444455E-2</v>
      </c>
      <c r="Q2756" s="53">
        <v>1.2</v>
      </c>
      <c r="R2756" s="53" t="s">
        <v>151</v>
      </c>
      <c r="S2756" s="53">
        <v>0.9</v>
      </c>
      <c r="T2756" s="53">
        <v>64.8</v>
      </c>
      <c r="U2756" s="53">
        <v>0</v>
      </c>
      <c r="V2756" s="53">
        <v>69</v>
      </c>
      <c r="W2756" s="53">
        <v>0</v>
      </c>
      <c r="X2756" s="53">
        <v>0.58499999999999996</v>
      </c>
      <c r="Y2756" s="53">
        <v>18.2</v>
      </c>
      <c r="Z2756" s="11">
        <f t="shared" si="7297"/>
        <v>0.60000000000000009</v>
      </c>
      <c r="AA2756" s="11">
        <f t="shared" si="7298"/>
        <v>0</v>
      </c>
      <c r="AB2756" s="53">
        <f t="shared" si="7299"/>
        <v>0.2370618780466619</v>
      </c>
      <c r="AC2756" s="63" t="s">
        <v>204</v>
      </c>
    </row>
    <row r="2757" spans="1:46">
      <c r="A2757" s="11">
        <v>2757</v>
      </c>
      <c r="B2757" s="57">
        <v>44946</v>
      </c>
      <c r="C2757" s="54">
        <v>9.7222222222222224E-2</v>
      </c>
      <c r="D2757" s="53">
        <v>6.2</v>
      </c>
      <c r="E2757" s="53">
        <v>12.7</v>
      </c>
      <c r="F2757" s="53">
        <v>0</v>
      </c>
      <c r="G2757" s="53">
        <v>7.4</v>
      </c>
      <c r="H2757" s="53">
        <v>0</v>
      </c>
      <c r="I2757" s="53">
        <v>2.1</v>
      </c>
      <c r="J2757" s="53" t="s">
        <v>153</v>
      </c>
      <c r="K2757" s="53">
        <v>2.1</v>
      </c>
      <c r="L2757" s="53" t="s">
        <v>153</v>
      </c>
      <c r="M2757" s="54">
        <v>9.7222222222222224E-2</v>
      </c>
      <c r="N2757" s="53">
        <v>4.4000000000000004</v>
      </c>
      <c r="O2757" s="53" t="s">
        <v>153</v>
      </c>
      <c r="P2757" s="54">
        <v>9.3530092592592595E-2</v>
      </c>
      <c r="Q2757" s="53">
        <v>2.1</v>
      </c>
      <c r="R2757" s="53" t="s">
        <v>153</v>
      </c>
      <c r="S2757" s="53">
        <v>0.7</v>
      </c>
      <c r="T2757" s="53">
        <v>63.8</v>
      </c>
      <c r="U2757" s="53">
        <v>0</v>
      </c>
      <c r="V2757" s="53">
        <v>68</v>
      </c>
      <c r="W2757" s="53">
        <v>0</v>
      </c>
      <c r="X2757" s="53">
        <v>0.58399999999999996</v>
      </c>
      <c r="Y2757" s="53">
        <v>18.2</v>
      </c>
      <c r="Z2757" s="11">
        <f t="shared" si="7297"/>
        <v>0</v>
      </c>
      <c r="AA2757" s="11">
        <f t="shared" si="7298"/>
        <v>0</v>
      </c>
      <c r="AB2757" s="53">
        <f t="shared" si="7299"/>
        <v>0.23650767195036898</v>
      </c>
      <c r="AC2757" s="63" t="s">
        <v>204</v>
      </c>
    </row>
    <row r="2758" spans="1:46">
      <c r="A2758" s="11">
        <v>2758</v>
      </c>
      <c r="B2758" s="57">
        <v>44946</v>
      </c>
      <c r="C2758" s="54">
        <v>0.10416666666666667</v>
      </c>
      <c r="D2758" s="53">
        <v>6.4</v>
      </c>
      <c r="E2758" s="53">
        <v>12.7</v>
      </c>
      <c r="F2758" s="53">
        <v>0</v>
      </c>
      <c r="G2758" s="53">
        <v>7.3</v>
      </c>
      <c r="H2758" s="53">
        <v>0</v>
      </c>
      <c r="I2758" s="53">
        <v>2.2000000000000002</v>
      </c>
      <c r="J2758" s="53" t="s">
        <v>153</v>
      </c>
      <c r="K2758" s="53">
        <v>2.4</v>
      </c>
      <c r="L2758" s="53" t="s">
        <v>153</v>
      </c>
      <c r="M2758" s="54">
        <v>9.9618055555555543E-2</v>
      </c>
      <c r="N2758" s="53">
        <v>3.9</v>
      </c>
      <c r="O2758" s="53" t="s">
        <v>153</v>
      </c>
      <c r="P2758" s="54">
        <v>9.825231481481482E-2</v>
      </c>
      <c r="Q2758" s="53">
        <v>2.9</v>
      </c>
      <c r="R2758" s="53" t="s">
        <v>153</v>
      </c>
      <c r="S2758" s="53">
        <v>0.6</v>
      </c>
      <c r="T2758" s="53">
        <v>64.400000000000006</v>
      </c>
      <c r="U2758" s="53">
        <v>0</v>
      </c>
      <c r="V2758" s="53">
        <v>78</v>
      </c>
      <c r="W2758" s="53">
        <v>0</v>
      </c>
      <c r="X2758" s="53">
        <v>0.58399999999999996</v>
      </c>
      <c r="Y2758" s="53">
        <v>18.22</v>
      </c>
      <c r="Z2758" s="11">
        <f t="shared" si="7297"/>
        <v>0</v>
      </c>
      <c r="AA2758" s="11">
        <f t="shared" si="7298"/>
        <v>0</v>
      </c>
      <c r="AB2758" s="53">
        <f t="shared" si="7299"/>
        <v>0.23650767195036898</v>
      </c>
      <c r="AC2758" s="63" t="s">
        <v>204</v>
      </c>
    </row>
    <row r="2759" spans="1:46">
      <c r="A2759" s="11">
        <v>2759</v>
      </c>
      <c r="B2759" s="57">
        <v>44946</v>
      </c>
      <c r="C2759" s="54">
        <v>0.1111111111111111</v>
      </c>
      <c r="D2759" s="53">
        <v>6.6</v>
      </c>
      <c r="E2759" s="53">
        <v>12.7</v>
      </c>
      <c r="F2759" s="53">
        <v>0</v>
      </c>
      <c r="G2759" s="53">
        <v>7.5</v>
      </c>
      <c r="H2759" s="53">
        <v>0</v>
      </c>
      <c r="I2759" s="53">
        <v>1.8</v>
      </c>
      <c r="J2759" s="53" t="s">
        <v>153</v>
      </c>
      <c r="K2759" s="53">
        <v>2.2000000000000002</v>
      </c>
      <c r="L2759" s="53" t="s">
        <v>153</v>
      </c>
      <c r="M2759" s="54">
        <v>0.10422453703703705</v>
      </c>
      <c r="N2759" s="53">
        <v>3.4</v>
      </c>
      <c r="O2759" s="53" t="s">
        <v>159</v>
      </c>
      <c r="P2759" s="54">
        <v>0.11041666666666666</v>
      </c>
      <c r="Q2759" s="53">
        <v>1.3</v>
      </c>
      <c r="R2759" s="53" t="s">
        <v>151</v>
      </c>
      <c r="S2759" s="53">
        <v>0.5</v>
      </c>
      <c r="T2759" s="53">
        <v>62.6</v>
      </c>
      <c r="U2759" s="53">
        <v>0</v>
      </c>
      <c r="V2759" s="53">
        <v>76</v>
      </c>
      <c r="W2759" s="53">
        <v>0</v>
      </c>
      <c r="X2759" s="53">
        <v>0.58399999999999996</v>
      </c>
      <c r="Y2759" s="53">
        <v>18.21</v>
      </c>
      <c r="Z2759" s="11">
        <f t="shared" si="7297"/>
        <v>0</v>
      </c>
      <c r="AA2759" s="11">
        <f t="shared" si="7298"/>
        <v>0</v>
      </c>
      <c r="AB2759" s="53">
        <f t="shared" si="7299"/>
        <v>0.23650767195036898</v>
      </c>
      <c r="AC2759" s="63" t="s">
        <v>204</v>
      </c>
    </row>
    <row r="2760" spans="1:46">
      <c r="A2760" s="11">
        <v>2760</v>
      </c>
      <c r="B2760" s="57">
        <v>44946</v>
      </c>
      <c r="C2760" s="54">
        <v>0.11805555555555557</v>
      </c>
      <c r="D2760" s="53">
        <v>6.8</v>
      </c>
      <c r="E2760" s="53">
        <v>12.7</v>
      </c>
      <c r="F2760" s="53">
        <v>0</v>
      </c>
      <c r="G2760" s="53">
        <v>7.5</v>
      </c>
      <c r="H2760" s="53">
        <v>0</v>
      </c>
      <c r="I2760" s="53">
        <v>1.9</v>
      </c>
      <c r="J2760" s="53" t="s">
        <v>153</v>
      </c>
      <c r="K2760" s="53">
        <v>2</v>
      </c>
      <c r="L2760" s="53" t="s">
        <v>153</v>
      </c>
      <c r="M2760" s="54">
        <v>0.11359953703703703</v>
      </c>
      <c r="N2760" s="53">
        <v>3.1</v>
      </c>
      <c r="O2760" s="53" t="s">
        <v>159</v>
      </c>
      <c r="P2760" s="54">
        <v>0.11658564814814815</v>
      </c>
      <c r="Q2760" s="53">
        <v>2.1</v>
      </c>
      <c r="R2760" s="53" t="s">
        <v>153</v>
      </c>
      <c r="S2760" s="53">
        <v>0.5</v>
      </c>
      <c r="T2760" s="53">
        <v>63.4</v>
      </c>
      <c r="U2760" s="53">
        <v>0</v>
      </c>
      <c r="V2760" s="53">
        <v>86</v>
      </c>
      <c r="W2760" s="53">
        <v>0</v>
      </c>
      <c r="X2760" s="53">
        <v>0.58399999999999996</v>
      </c>
      <c r="Y2760" s="53">
        <v>18.22</v>
      </c>
      <c r="Z2760" s="11">
        <f t="shared" ref="Z2760:Z2823" si="7460">H2760*3.6/(60)*10*10^3</f>
        <v>0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0.23650767195036898</v>
      </c>
      <c r="AC2760" s="63" t="s">
        <v>204</v>
      </c>
    </row>
    <row r="2761" spans="1:46">
      <c r="A2761" s="11">
        <v>2761</v>
      </c>
      <c r="B2761" s="57">
        <v>44946</v>
      </c>
      <c r="C2761" s="54">
        <v>0.125</v>
      </c>
      <c r="D2761" s="53">
        <v>6.8</v>
      </c>
      <c r="E2761" s="53">
        <v>12.7</v>
      </c>
      <c r="F2761" s="53">
        <v>0</v>
      </c>
      <c r="G2761" s="53">
        <v>7.5</v>
      </c>
      <c r="H2761" s="53">
        <v>0</v>
      </c>
      <c r="I2761" s="53">
        <v>1.8</v>
      </c>
      <c r="J2761" s="53" t="s">
        <v>153</v>
      </c>
      <c r="K2761" s="53">
        <v>2</v>
      </c>
      <c r="L2761" s="53" t="s">
        <v>153</v>
      </c>
      <c r="M2761" s="54">
        <v>0.11942129629629629</v>
      </c>
      <c r="N2761" s="53">
        <v>3.4</v>
      </c>
      <c r="O2761" s="53" t="s">
        <v>159</v>
      </c>
      <c r="P2761" s="54">
        <v>0.12476851851851851</v>
      </c>
      <c r="Q2761" s="53">
        <v>2</v>
      </c>
      <c r="R2761" s="53" t="s">
        <v>153</v>
      </c>
      <c r="S2761" s="53">
        <v>0.5</v>
      </c>
      <c r="T2761" s="53">
        <v>63.6</v>
      </c>
      <c r="U2761" s="53">
        <v>0</v>
      </c>
      <c r="V2761" s="53">
        <v>78</v>
      </c>
      <c r="W2761" s="53">
        <v>0</v>
      </c>
      <c r="X2761" s="53">
        <v>0.58399999999999996</v>
      </c>
      <c r="Y2761" s="53">
        <v>18.2</v>
      </c>
      <c r="Z2761" s="11">
        <f t="shared" si="7460"/>
        <v>0</v>
      </c>
      <c r="AA2761" s="11">
        <f t="shared" si="7461"/>
        <v>0</v>
      </c>
      <c r="AB2761" s="53">
        <f t="shared" si="7462"/>
        <v>0.23650767195036898</v>
      </c>
      <c r="AC2761" s="63" t="s">
        <v>204</v>
      </c>
      <c r="AE2761" s="11">
        <f t="shared" ref="AE2761" si="7463">SUM(F2761:F2766)</f>
        <v>0</v>
      </c>
      <c r="AF2761" s="11">
        <f t="shared" ref="AF2761" si="7464">AVERAGE(AB2761:AB2766)</f>
        <v>0.23650767195036895</v>
      </c>
      <c r="AG2761" s="11">
        <f t="shared" ref="AG2761" si="7465">AVERAGE(G2761:G2766)</f>
        <v>7.3666666666666663</v>
      </c>
      <c r="AH2761" s="11" t="e">
        <f t="shared" ref="AH2761" si="7466">AVERAGE(AC2761:AC2766)</f>
        <v>#DIV/0!</v>
      </c>
      <c r="AI2761" s="11">
        <f t="shared" ref="AI2761" si="7467">AVERAGE(T2761:T2766)</f>
        <v>65.11666666666666</v>
      </c>
      <c r="AJ2761" s="11">
        <f t="shared" ref="AJ2761" si="7468">SUMIF(H2761:H2766,"&gt;0",H2761:H2766)</f>
        <v>0</v>
      </c>
      <c r="AK2761" s="17">
        <f t="shared" ref="AK2761" si="7469">SUM(AA2761:AA2766)/60</f>
        <v>0</v>
      </c>
      <c r="AL2761" s="17">
        <f t="shared" ref="AL2761" si="7470">SUM(V2761:V2766)</f>
        <v>522</v>
      </c>
      <c r="AM2761" s="17">
        <f t="shared" ref="AM2761" si="7471">AVERAGE(W2761:W2766)</f>
        <v>0</v>
      </c>
      <c r="AN2761" s="11">
        <f t="shared" ref="AN2761" si="7472">AVERAGE(I2761:I2766)</f>
        <v>1.8833333333333331</v>
      </c>
      <c r="AO2761" s="11">
        <f t="shared" ref="AO2761" si="7473">MAX(K2761:K2766)</f>
        <v>2.5</v>
      </c>
      <c r="AP2761" s="13" t="str">
        <f t="shared" ref="AP2761" ca="1" si="7474">INDIRECT(ADDRESS(MATCH(AO2761,K2761:K2766,0)+A2761-1,12))</f>
        <v>S</v>
      </c>
      <c r="AQ2761" s="13">
        <f t="shared" ref="AQ2761" ca="1" si="7475">INDIRECT(ADDRESS(MATCH(AO2761,K2761:K2766,0)+A2761-1,13))</f>
        <v>0.13114583333333332</v>
      </c>
      <c r="AR2761" s="11">
        <f t="shared" ref="AR2761" si="7476">MAX(N2761:N2766)</f>
        <v>4.8</v>
      </c>
      <c r="AS2761" s="13" t="str">
        <f t="shared" ref="AS2761" ca="1" si="7477">INDIRECT(ADDRESS(MATCH(AR2761,N2761:N2766,0)+A2761-1,15))</f>
        <v>WSW</v>
      </c>
      <c r="AT2761" s="13">
        <f t="shared" ref="AT2761" ca="1" si="7478">INDIRECT(ADDRESS(MATCH(AR2761,N2761:N2766,0)+A2761-1,16))</f>
        <v>0.15887731481481482</v>
      </c>
    </row>
    <row r="2762" spans="1:46">
      <c r="A2762" s="11">
        <v>2762</v>
      </c>
      <c r="B2762" s="57">
        <v>44946</v>
      </c>
      <c r="C2762" s="54">
        <v>0.13194444444444445</v>
      </c>
      <c r="D2762" s="53">
        <v>7</v>
      </c>
      <c r="E2762" s="53">
        <v>12.7</v>
      </c>
      <c r="F2762" s="53">
        <v>0</v>
      </c>
      <c r="G2762" s="53">
        <v>7.6</v>
      </c>
      <c r="H2762" s="53">
        <v>0</v>
      </c>
      <c r="I2762" s="53">
        <v>2.5</v>
      </c>
      <c r="J2762" s="53" t="s">
        <v>153</v>
      </c>
      <c r="K2762" s="53">
        <v>2.5</v>
      </c>
      <c r="L2762" s="53" t="s">
        <v>153</v>
      </c>
      <c r="M2762" s="54">
        <v>0.13114583333333332</v>
      </c>
      <c r="N2762" s="53">
        <v>4.0999999999999996</v>
      </c>
      <c r="O2762" s="53" t="s">
        <v>153</v>
      </c>
      <c r="P2762" s="54">
        <v>0.12922453703703704</v>
      </c>
      <c r="Q2762" s="53">
        <v>2.4</v>
      </c>
      <c r="R2762" s="53" t="s">
        <v>153</v>
      </c>
      <c r="S2762" s="53">
        <v>0.6</v>
      </c>
      <c r="T2762" s="53">
        <v>61.8</v>
      </c>
      <c r="U2762" s="53">
        <v>0</v>
      </c>
      <c r="V2762" s="53">
        <v>82</v>
      </c>
      <c r="W2762" s="53">
        <v>0</v>
      </c>
      <c r="X2762" s="53">
        <v>0.58399999999999996</v>
      </c>
      <c r="Y2762" s="53">
        <v>18.23</v>
      </c>
      <c r="Z2762" s="11">
        <f t="shared" si="7460"/>
        <v>0</v>
      </c>
      <c r="AA2762" s="11">
        <f t="shared" si="7461"/>
        <v>0</v>
      </c>
      <c r="AB2762" s="53">
        <f t="shared" si="7462"/>
        <v>0.23650767195036898</v>
      </c>
      <c r="AC2762" s="63" t="s">
        <v>204</v>
      </c>
    </row>
    <row r="2763" spans="1:46">
      <c r="A2763" s="11">
        <v>2763</v>
      </c>
      <c r="B2763" s="57">
        <v>44946</v>
      </c>
      <c r="C2763" s="54">
        <v>0.1388888888888889</v>
      </c>
      <c r="D2763" s="53">
        <v>7.1</v>
      </c>
      <c r="E2763" s="53">
        <v>12.7</v>
      </c>
      <c r="F2763" s="53">
        <v>0</v>
      </c>
      <c r="G2763" s="53">
        <v>7.4</v>
      </c>
      <c r="H2763" s="53">
        <v>0</v>
      </c>
      <c r="I2763" s="53">
        <v>1.7</v>
      </c>
      <c r="J2763" s="53" t="s">
        <v>153</v>
      </c>
      <c r="K2763" s="53">
        <v>2.5</v>
      </c>
      <c r="L2763" s="53" t="s">
        <v>153</v>
      </c>
      <c r="M2763" s="54">
        <v>0.13285879629629629</v>
      </c>
      <c r="N2763" s="53">
        <v>3.2</v>
      </c>
      <c r="O2763" s="53" t="s">
        <v>153</v>
      </c>
      <c r="P2763" s="54">
        <v>0.13275462962962961</v>
      </c>
      <c r="Q2763" s="53">
        <v>2.7</v>
      </c>
      <c r="R2763" s="53" t="s">
        <v>156</v>
      </c>
      <c r="S2763" s="53">
        <v>0.6</v>
      </c>
      <c r="T2763" s="53">
        <v>64.3</v>
      </c>
      <c r="U2763" s="53">
        <v>0</v>
      </c>
      <c r="V2763" s="53">
        <v>97</v>
      </c>
      <c r="W2763" s="53">
        <v>0</v>
      </c>
      <c r="X2763" s="53">
        <v>0.58399999999999996</v>
      </c>
      <c r="Y2763" s="53">
        <v>18.21</v>
      </c>
      <c r="Z2763" s="11">
        <f t="shared" si="7460"/>
        <v>0</v>
      </c>
      <c r="AA2763" s="11">
        <f t="shared" si="7461"/>
        <v>0</v>
      </c>
      <c r="AB2763" s="53">
        <f t="shared" si="7462"/>
        <v>0.23650767195036898</v>
      </c>
      <c r="AC2763" s="63" t="s">
        <v>204</v>
      </c>
    </row>
    <row r="2764" spans="1:46">
      <c r="A2764" s="11">
        <v>2764</v>
      </c>
      <c r="B2764" s="57">
        <v>44946</v>
      </c>
      <c r="C2764" s="54">
        <v>0.14583333333333334</v>
      </c>
      <c r="D2764" s="53">
        <v>7.1</v>
      </c>
      <c r="E2764" s="53">
        <v>12.7</v>
      </c>
      <c r="F2764" s="53">
        <v>0</v>
      </c>
      <c r="G2764" s="53">
        <v>6.9</v>
      </c>
      <c r="H2764" s="53">
        <v>-1E-3</v>
      </c>
      <c r="I2764" s="53">
        <v>1.6</v>
      </c>
      <c r="J2764" s="53" t="s">
        <v>160</v>
      </c>
      <c r="K2764" s="53">
        <v>1.7</v>
      </c>
      <c r="L2764" s="53" t="s">
        <v>153</v>
      </c>
      <c r="M2764" s="54">
        <v>0.13947916666666668</v>
      </c>
      <c r="N2764" s="53">
        <v>2.9</v>
      </c>
      <c r="O2764" s="53" t="s">
        <v>156</v>
      </c>
      <c r="P2764" s="54">
        <v>0.13913194444444446</v>
      </c>
      <c r="Q2764" s="53">
        <v>1.8</v>
      </c>
      <c r="R2764" s="53" t="s">
        <v>161</v>
      </c>
      <c r="S2764" s="53">
        <v>0.5</v>
      </c>
      <c r="T2764" s="53">
        <v>69.5</v>
      </c>
      <c r="U2764" s="53">
        <v>0</v>
      </c>
      <c r="V2764" s="53">
        <v>95</v>
      </c>
      <c r="W2764" s="53">
        <v>0</v>
      </c>
      <c r="X2764" s="53">
        <v>0.58399999999999996</v>
      </c>
      <c r="Y2764" s="53">
        <v>18.22</v>
      </c>
      <c r="Z2764" s="11">
        <f t="shared" si="7460"/>
        <v>-0.60000000000000009</v>
      </c>
      <c r="AA2764" s="11">
        <f t="shared" si="7461"/>
        <v>0</v>
      </c>
      <c r="AB2764" s="53">
        <f t="shared" si="7462"/>
        <v>0.23650767195036898</v>
      </c>
      <c r="AC2764" s="63" t="s">
        <v>204</v>
      </c>
    </row>
    <row r="2765" spans="1:46">
      <c r="A2765" s="11">
        <v>2765</v>
      </c>
      <c r="B2765" s="57">
        <v>44946</v>
      </c>
      <c r="C2765" s="54">
        <v>0.15277777777777776</v>
      </c>
      <c r="D2765" s="53">
        <v>7.1</v>
      </c>
      <c r="E2765" s="53">
        <v>12.7</v>
      </c>
      <c r="F2765" s="53">
        <v>0</v>
      </c>
      <c r="G2765" s="53">
        <v>7.3</v>
      </c>
      <c r="H2765" s="53">
        <v>0</v>
      </c>
      <c r="I2765" s="53">
        <v>1.7</v>
      </c>
      <c r="J2765" s="53" t="s">
        <v>160</v>
      </c>
      <c r="K2765" s="53">
        <v>1.8</v>
      </c>
      <c r="L2765" s="53" t="s">
        <v>160</v>
      </c>
      <c r="M2765" s="54">
        <v>0.15152777777777779</v>
      </c>
      <c r="N2765" s="53">
        <v>3.1</v>
      </c>
      <c r="O2765" s="53" t="s">
        <v>154</v>
      </c>
      <c r="P2765" s="54">
        <v>0.1496875</v>
      </c>
      <c r="Q2765" s="53">
        <v>1</v>
      </c>
      <c r="R2765" s="53" t="s">
        <v>160</v>
      </c>
      <c r="S2765" s="53">
        <v>0.4</v>
      </c>
      <c r="T2765" s="53">
        <v>66.099999999999994</v>
      </c>
      <c r="U2765" s="53">
        <v>0</v>
      </c>
      <c r="V2765" s="53">
        <v>84</v>
      </c>
      <c r="W2765" s="53">
        <v>0</v>
      </c>
      <c r="X2765" s="53">
        <v>0.58399999999999996</v>
      </c>
      <c r="Y2765" s="53">
        <v>18.23</v>
      </c>
      <c r="Z2765" s="11">
        <f t="shared" si="7460"/>
        <v>0</v>
      </c>
      <c r="AA2765" s="11">
        <f t="shared" si="7461"/>
        <v>0</v>
      </c>
      <c r="AB2765" s="53">
        <f t="shared" si="7462"/>
        <v>0.23650767195036898</v>
      </c>
      <c r="AC2765" s="63" t="s">
        <v>204</v>
      </c>
    </row>
    <row r="2766" spans="1:46">
      <c r="A2766" s="11">
        <v>2766</v>
      </c>
      <c r="B2766" s="57">
        <v>44946</v>
      </c>
      <c r="C2766" s="54">
        <v>0.15972222222222224</v>
      </c>
      <c r="D2766" s="53">
        <v>7.1</v>
      </c>
      <c r="E2766" s="53">
        <v>12.7</v>
      </c>
      <c r="F2766" s="53">
        <v>0</v>
      </c>
      <c r="G2766" s="53">
        <v>7.5</v>
      </c>
      <c r="H2766" s="53">
        <v>0</v>
      </c>
      <c r="I2766" s="53">
        <v>2</v>
      </c>
      <c r="J2766" s="53" t="s">
        <v>161</v>
      </c>
      <c r="K2766" s="53">
        <v>2</v>
      </c>
      <c r="L2766" s="53" t="s">
        <v>161</v>
      </c>
      <c r="M2766" s="54">
        <v>0.15972222222222224</v>
      </c>
      <c r="N2766" s="53">
        <v>4.8</v>
      </c>
      <c r="O2766" s="53" t="s">
        <v>161</v>
      </c>
      <c r="P2766" s="54">
        <v>0.15887731481481482</v>
      </c>
      <c r="Q2766" s="53">
        <v>2.2000000000000002</v>
      </c>
      <c r="R2766" s="53" t="s">
        <v>161</v>
      </c>
      <c r="S2766" s="53">
        <v>0.8</v>
      </c>
      <c r="T2766" s="53">
        <v>65.400000000000006</v>
      </c>
      <c r="U2766" s="53">
        <v>0</v>
      </c>
      <c r="V2766" s="53">
        <v>86</v>
      </c>
      <c r="W2766" s="53">
        <v>0</v>
      </c>
      <c r="X2766" s="53">
        <v>0.58399999999999996</v>
      </c>
      <c r="Y2766" s="53">
        <v>18.22</v>
      </c>
      <c r="Z2766" s="11">
        <f t="shared" si="7460"/>
        <v>0</v>
      </c>
      <c r="AA2766" s="11">
        <f t="shared" si="7461"/>
        <v>0</v>
      </c>
      <c r="AB2766" s="53">
        <f t="shared" si="7462"/>
        <v>0.23650767195036898</v>
      </c>
      <c r="AC2766" s="63" t="s">
        <v>204</v>
      </c>
    </row>
    <row r="2767" spans="1:46">
      <c r="A2767" s="11">
        <v>2767</v>
      </c>
      <c r="B2767" s="57">
        <v>44946</v>
      </c>
      <c r="C2767" s="54">
        <v>0.16666666666666666</v>
      </c>
      <c r="D2767" s="53">
        <v>7.2</v>
      </c>
      <c r="E2767" s="53">
        <v>12.7</v>
      </c>
      <c r="F2767" s="53">
        <v>0</v>
      </c>
      <c r="G2767" s="53">
        <v>7.8</v>
      </c>
      <c r="H2767" s="53">
        <v>1E-3</v>
      </c>
      <c r="I2767" s="53">
        <v>2.7</v>
      </c>
      <c r="J2767" s="53" t="s">
        <v>154</v>
      </c>
      <c r="K2767" s="53">
        <v>2.8</v>
      </c>
      <c r="L2767" s="53" t="s">
        <v>154</v>
      </c>
      <c r="M2767" s="54">
        <v>0.16568287037037036</v>
      </c>
      <c r="N2767" s="53">
        <v>4.9000000000000004</v>
      </c>
      <c r="O2767" s="53" t="s">
        <v>161</v>
      </c>
      <c r="P2767" s="54">
        <v>0.16457175925925926</v>
      </c>
      <c r="Q2767" s="53">
        <v>2.8</v>
      </c>
      <c r="R2767" s="53" t="s">
        <v>154</v>
      </c>
      <c r="S2767" s="53">
        <v>0.8</v>
      </c>
      <c r="T2767" s="53">
        <v>63</v>
      </c>
      <c r="U2767" s="53">
        <v>0</v>
      </c>
      <c r="V2767" s="53">
        <v>88</v>
      </c>
      <c r="W2767" s="53">
        <v>0</v>
      </c>
      <c r="X2767" s="53">
        <v>0.58299999999999996</v>
      </c>
      <c r="Y2767" s="53">
        <v>18.260000000000002</v>
      </c>
      <c r="Z2767" s="11">
        <f t="shared" si="7460"/>
        <v>0.60000000000000009</v>
      </c>
      <c r="AA2767" s="11">
        <f t="shared" si="7461"/>
        <v>0</v>
      </c>
      <c r="AB2767" s="53">
        <f t="shared" si="7462"/>
        <v>0.23595427540026381</v>
      </c>
      <c r="AC2767" s="63" t="s">
        <v>204</v>
      </c>
      <c r="AE2767" s="11">
        <f t="shared" ref="AE2767" si="7479">SUM(F2767:F2772)</f>
        <v>0</v>
      </c>
      <c r="AF2767" s="11">
        <f t="shared" ref="AF2767" si="7480">AVERAGE(AB2767:AB2772)</f>
        <v>0.23604650815861464</v>
      </c>
      <c r="AG2767" s="11">
        <f t="shared" ref="AG2767" si="7481">AVERAGE(G2767:G2772)</f>
        <v>7.8499999999999988</v>
      </c>
      <c r="AH2767" s="11" t="e">
        <f t="shared" ref="AH2767" si="7482">AVERAGE(AC2767:AC2772)</f>
        <v>#DIV/0!</v>
      </c>
      <c r="AI2767" s="11">
        <f t="shared" ref="AI2767" si="7483">AVERAGE(T2767:T2772)</f>
        <v>61.066666666666663</v>
      </c>
      <c r="AJ2767" s="11">
        <f t="shared" ref="AJ2767" si="7484">SUMIF(H2767:H2772,"&gt;0",H2767:H2772)</f>
        <v>1E-3</v>
      </c>
      <c r="AK2767" s="17">
        <f t="shared" ref="AK2767" si="7485">SUM(AA2767:AA2772)/60</f>
        <v>0</v>
      </c>
      <c r="AL2767" s="17">
        <f t="shared" ref="AL2767" si="7486">SUM(V2767:V2772)</f>
        <v>507</v>
      </c>
      <c r="AM2767" s="17">
        <f t="shared" ref="AM2767" si="7487">AVERAGE(W2767:W2772)</f>
        <v>0</v>
      </c>
      <c r="AN2767" s="11">
        <f t="shared" ref="AN2767" si="7488">AVERAGE(I2767:I2772)</f>
        <v>3</v>
      </c>
      <c r="AO2767" s="11">
        <f t="shared" ref="AO2767" si="7489">MAX(K2767:K2772)</f>
        <v>4.0999999999999996</v>
      </c>
      <c r="AP2767" s="13" t="str">
        <f t="shared" ref="AP2767" ca="1" si="7490">INDIRECT(ADDRESS(MATCH(AO2767,K2767:K2772,0)+A2767-1,12))</f>
        <v>W</v>
      </c>
      <c r="AQ2767" s="13">
        <f t="shared" ref="AQ2767" ca="1" si="7491">INDIRECT(ADDRESS(MATCH(AO2767,K2767:K2772,0)+A2767-1,13))</f>
        <v>0.19253472222222223</v>
      </c>
      <c r="AR2767" s="11">
        <f t="shared" ref="AR2767" si="7492">MAX(N2767:N2772)</f>
        <v>6.9</v>
      </c>
      <c r="AS2767" s="13" t="str">
        <f t="shared" ref="AS2767" ca="1" si="7493">INDIRECT(ADDRESS(MATCH(AR2767,N2767:N2772,0)+A2767-1,15))</f>
        <v>W</v>
      </c>
      <c r="AT2767" s="13">
        <f t="shared" ref="AT2767" ca="1" si="7494">INDIRECT(ADDRESS(MATCH(AR2767,N2767:N2772,0)+A2767-1,16))</f>
        <v>0.18393518518518517</v>
      </c>
    </row>
    <row r="2768" spans="1:46">
      <c r="A2768" s="11">
        <v>2768</v>
      </c>
      <c r="B2768" s="57">
        <v>44946</v>
      </c>
      <c r="C2768" s="54">
        <v>0.17361111111111113</v>
      </c>
      <c r="D2768" s="53">
        <v>7.2</v>
      </c>
      <c r="E2768" s="53">
        <v>12.7</v>
      </c>
      <c r="F2768" s="53">
        <v>0</v>
      </c>
      <c r="G2768" s="53">
        <v>7.8</v>
      </c>
      <c r="H2768" s="53">
        <v>0</v>
      </c>
      <c r="I2768" s="53">
        <v>2.2000000000000002</v>
      </c>
      <c r="J2768" s="53" t="s">
        <v>161</v>
      </c>
      <c r="K2768" s="53">
        <v>2.8</v>
      </c>
      <c r="L2768" s="53" t="s">
        <v>154</v>
      </c>
      <c r="M2768" s="54">
        <v>0.16723379629629631</v>
      </c>
      <c r="N2768" s="53">
        <v>4.0999999999999996</v>
      </c>
      <c r="O2768" s="53" t="s">
        <v>154</v>
      </c>
      <c r="P2768" s="54">
        <v>0.16694444444444445</v>
      </c>
      <c r="Q2768" s="53">
        <v>1.5</v>
      </c>
      <c r="R2768" s="53" t="s">
        <v>154</v>
      </c>
      <c r="S2768" s="53">
        <v>0.6</v>
      </c>
      <c r="T2768" s="53">
        <v>63.7</v>
      </c>
      <c r="U2768" s="53">
        <v>0</v>
      </c>
      <c r="V2768" s="53">
        <v>100</v>
      </c>
      <c r="W2768" s="53">
        <v>0</v>
      </c>
      <c r="X2768" s="53">
        <v>0.58399999999999996</v>
      </c>
      <c r="Y2768" s="53">
        <v>18.239999999999998</v>
      </c>
      <c r="Z2768" s="11">
        <f t="shared" si="7460"/>
        <v>0</v>
      </c>
      <c r="AA2768" s="11">
        <f t="shared" si="7461"/>
        <v>0</v>
      </c>
      <c r="AB2768" s="53">
        <f t="shared" si="7462"/>
        <v>0.23650767195036898</v>
      </c>
      <c r="AC2768" s="63" t="s">
        <v>204</v>
      </c>
    </row>
    <row r="2769" spans="1:46">
      <c r="A2769" s="11">
        <v>2769</v>
      </c>
      <c r="B2769" s="57">
        <v>44946</v>
      </c>
      <c r="C2769" s="54">
        <v>0.18055555555555555</v>
      </c>
      <c r="D2769" s="53">
        <v>7.3</v>
      </c>
      <c r="E2769" s="53">
        <v>12.7</v>
      </c>
      <c r="F2769" s="53">
        <v>0</v>
      </c>
      <c r="G2769" s="53">
        <v>7.8</v>
      </c>
      <c r="H2769" s="53">
        <v>0</v>
      </c>
      <c r="I2769" s="53">
        <v>2.5</v>
      </c>
      <c r="J2769" s="53" t="s">
        <v>154</v>
      </c>
      <c r="K2769" s="53">
        <v>2.5</v>
      </c>
      <c r="L2769" s="53" t="s">
        <v>154</v>
      </c>
      <c r="M2769" s="54">
        <v>0.18055555555555555</v>
      </c>
      <c r="N2769" s="53">
        <v>4.9000000000000004</v>
      </c>
      <c r="O2769" s="53" t="s">
        <v>158</v>
      </c>
      <c r="P2769" s="54">
        <v>0.17515046296296297</v>
      </c>
      <c r="Q2769" s="53">
        <v>3.4</v>
      </c>
      <c r="R2769" s="53" t="s">
        <v>154</v>
      </c>
      <c r="S2769" s="53">
        <v>0.8</v>
      </c>
      <c r="T2769" s="53">
        <v>62.3</v>
      </c>
      <c r="U2769" s="53">
        <v>1</v>
      </c>
      <c r="V2769" s="53">
        <v>74</v>
      </c>
      <c r="W2769" s="53">
        <v>0</v>
      </c>
      <c r="X2769" s="53">
        <v>0.58299999999999996</v>
      </c>
      <c r="Y2769" s="53">
        <v>18.239999999999998</v>
      </c>
      <c r="Z2769" s="11">
        <f t="shared" si="7460"/>
        <v>0</v>
      </c>
      <c r="AA2769" s="11">
        <f t="shared" si="7461"/>
        <v>0</v>
      </c>
      <c r="AB2769" s="53">
        <f t="shared" si="7462"/>
        <v>0.23595427540026381</v>
      </c>
      <c r="AC2769" s="63" t="s">
        <v>204</v>
      </c>
    </row>
    <row r="2770" spans="1:46">
      <c r="A2770" s="11">
        <v>2770</v>
      </c>
      <c r="B2770" s="57">
        <v>44946</v>
      </c>
      <c r="C2770" s="54">
        <v>0.1875</v>
      </c>
      <c r="D2770" s="53">
        <v>7.4</v>
      </c>
      <c r="E2770" s="53">
        <v>12.7</v>
      </c>
      <c r="F2770" s="53">
        <v>0</v>
      </c>
      <c r="G2770" s="53">
        <v>7.9</v>
      </c>
      <c r="H2770" s="53">
        <v>0</v>
      </c>
      <c r="I2770" s="53">
        <v>3.6</v>
      </c>
      <c r="J2770" s="53" t="s">
        <v>154</v>
      </c>
      <c r="K2770" s="53">
        <v>3.6</v>
      </c>
      <c r="L2770" s="53" t="s">
        <v>154</v>
      </c>
      <c r="M2770" s="54">
        <v>0.1875</v>
      </c>
      <c r="N2770" s="53">
        <v>6.9</v>
      </c>
      <c r="O2770" s="53" t="s">
        <v>154</v>
      </c>
      <c r="P2770" s="54">
        <v>0.18393518518518517</v>
      </c>
      <c r="Q2770" s="53">
        <v>4.5</v>
      </c>
      <c r="R2770" s="53" t="s">
        <v>158</v>
      </c>
      <c r="S2770" s="53">
        <v>1.1000000000000001</v>
      </c>
      <c r="T2770" s="53">
        <v>58.3</v>
      </c>
      <c r="U2770" s="53">
        <v>0</v>
      </c>
      <c r="V2770" s="53">
        <v>84</v>
      </c>
      <c r="W2770" s="53">
        <v>0</v>
      </c>
      <c r="X2770" s="53">
        <v>0.58299999999999996</v>
      </c>
      <c r="Y2770" s="53">
        <v>18.239999999999998</v>
      </c>
      <c r="Z2770" s="11">
        <f t="shared" si="7460"/>
        <v>0</v>
      </c>
      <c r="AA2770" s="11">
        <f t="shared" si="7461"/>
        <v>0</v>
      </c>
      <c r="AB2770" s="53">
        <f t="shared" si="7462"/>
        <v>0.23595427540026381</v>
      </c>
      <c r="AC2770" s="63" t="s">
        <v>204</v>
      </c>
    </row>
    <row r="2771" spans="1:46">
      <c r="A2771" s="11">
        <v>2771</v>
      </c>
      <c r="B2771" s="57">
        <v>44946</v>
      </c>
      <c r="C2771" s="54">
        <v>0.19444444444444445</v>
      </c>
      <c r="D2771" s="53">
        <v>7.5</v>
      </c>
      <c r="E2771" s="53">
        <v>12.7</v>
      </c>
      <c r="F2771" s="53">
        <v>0</v>
      </c>
      <c r="G2771" s="53">
        <v>7.9</v>
      </c>
      <c r="H2771" s="53">
        <v>0</v>
      </c>
      <c r="I2771" s="53">
        <v>4</v>
      </c>
      <c r="J2771" s="53" t="s">
        <v>154</v>
      </c>
      <c r="K2771" s="53">
        <v>4.0999999999999996</v>
      </c>
      <c r="L2771" s="53" t="s">
        <v>154</v>
      </c>
      <c r="M2771" s="54">
        <v>0.19253472222222223</v>
      </c>
      <c r="N2771" s="53">
        <v>5.7</v>
      </c>
      <c r="O2771" s="53" t="s">
        <v>154</v>
      </c>
      <c r="P2771" s="54">
        <v>0.18753472222222223</v>
      </c>
      <c r="Q2771" s="53">
        <v>3.4</v>
      </c>
      <c r="R2771" s="53" t="s">
        <v>160</v>
      </c>
      <c r="S2771" s="53">
        <v>0.8</v>
      </c>
      <c r="T2771" s="53">
        <v>59.9</v>
      </c>
      <c r="U2771" s="53">
        <v>0</v>
      </c>
      <c r="V2771" s="53">
        <v>79</v>
      </c>
      <c r="W2771" s="53">
        <v>0</v>
      </c>
      <c r="X2771" s="53">
        <v>0.58299999999999996</v>
      </c>
      <c r="Y2771" s="53">
        <v>18.25</v>
      </c>
      <c r="Z2771" s="11">
        <f t="shared" si="7460"/>
        <v>0</v>
      </c>
      <c r="AA2771" s="11">
        <f t="shared" si="7461"/>
        <v>0</v>
      </c>
      <c r="AB2771" s="53">
        <f t="shared" si="7462"/>
        <v>0.23595427540026381</v>
      </c>
      <c r="AC2771" s="63" t="s">
        <v>204</v>
      </c>
    </row>
    <row r="2772" spans="1:46">
      <c r="A2772" s="11">
        <v>2772</v>
      </c>
      <c r="B2772" s="57">
        <v>44946</v>
      </c>
      <c r="C2772" s="54">
        <v>0.20138888888888887</v>
      </c>
      <c r="D2772" s="53">
        <v>7.6</v>
      </c>
      <c r="E2772" s="53">
        <v>12.7</v>
      </c>
      <c r="F2772" s="53">
        <v>0</v>
      </c>
      <c r="G2772" s="53">
        <v>7.9</v>
      </c>
      <c r="H2772" s="53">
        <v>0</v>
      </c>
      <c r="I2772" s="53">
        <v>3</v>
      </c>
      <c r="J2772" s="53" t="s">
        <v>154</v>
      </c>
      <c r="K2772" s="53">
        <v>4</v>
      </c>
      <c r="L2772" s="53" t="s">
        <v>154</v>
      </c>
      <c r="M2772" s="54">
        <v>0.19445601851851854</v>
      </c>
      <c r="N2772" s="53">
        <v>5.3</v>
      </c>
      <c r="O2772" s="53" t="s">
        <v>154</v>
      </c>
      <c r="P2772" s="54">
        <v>0.20091435185185183</v>
      </c>
      <c r="Q2772" s="53">
        <v>3.1</v>
      </c>
      <c r="R2772" s="53" t="s">
        <v>154</v>
      </c>
      <c r="S2772" s="53">
        <v>0.9</v>
      </c>
      <c r="T2772" s="53">
        <v>59.2</v>
      </c>
      <c r="U2772" s="53">
        <v>0</v>
      </c>
      <c r="V2772" s="53">
        <v>82</v>
      </c>
      <c r="W2772" s="53">
        <v>0</v>
      </c>
      <c r="X2772" s="53">
        <v>0.58299999999999996</v>
      </c>
      <c r="Y2772" s="53">
        <v>18.23</v>
      </c>
      <c r="Z2772" s="11">
        <f t="shared" si="7460"/>
        <v>0</v>
      </c>
      <c r="AA2772" s="11">
        <f t="shared" si="7461"/>
        <v>0</v>
      </c>
      <c r="AB2772" s="53">
        <f t="shared" si="7462"/>
        <v>0.23595427540026381</v>
      </c>
      <c r="AC2772" s="63" t="s">
        <v>204</v>
      </c>
    </row>
    <row r="2773" spans="1:46">
      <c r="A2773" s="11">
        <v>2773</v>
      </c>
      <c r="B2773" s="57">
        <v>44946</v>
      </c>
      <c r="C2773" s="54">
        <v>0.20833333333333334</v>
      </c>
      <c r="D2773" s="53">
        <v>7.6</v>
      </c>
      <c r="E2773" s="53">
        <v>12.7</v>
      </c>
      <c r="F2773" s="53">
        <v>0</v>
      </c>
      <c r="G2773" s="53">
        <v>7.9</v>
      </c>
      <c r="H2773" s="53">
        <v>0</v>
      </c>
      <c r="I2773" s="53">
        <v>3</v>
      </c>
      <c r="J2773" s="53" t="s">
        <v>154</v>
      </c>
      <c r="K2773" s="53">
        <v>3.4</v>
      </c>
      <c r="L2773" s="53" t="s">
        <v>154</v>
      </c>
      <c r="M2773" s="54">
        <v>0.20651620370370372</v>
      </c>
      <c r="N2773" s="53">
        <v>5.2</v>
      </c>
      <c r="O2773" s="53" t="s">
        <v>158</v>
      </c>
      <c r="P2773" s="54">
        <v>0.20526620370370371</v>
      </c>
      <c r="Q2773" s="53">
        <v>2.2999999999999998</v>
      </c>
      <c r="R2773" s="53" t="s">
        <v>158</v>
      </c>
      <c r="S2773" s="53">
        <v>0.8</v>
      </c>
      <c r="T2773" s="53">
        <v>60.5</v>
      </c>
      <c r="U2773" s="53">
        <v>0</v>
      </c>
      <c r="V2773" s="53">
        <v>63</v>
      </c>
      <c r="W2773" s="53">
        <v>0</v>
      </c>
      <c r="X2773" s="53">
        <v>0.58299999999999996</v>
      </c>
      <c r="Y2773" s="53">
        <v>18.22</v>
      </c>
      <c r="Z2773" s="11">
        <f t="shared" si="7460"/>
        <v>0</v>
      </c>
      <c r="AA2773" s="11">
        <f t="shared" si="7461"/>
        <v>0</v>
      </c>
      <c r="AB2773" s="53">
        <f t="shared" si="7462"/>
        <v>0.23595427540026381</v>
      </c>
      <c r="AC2773" s="63" t="s">
        <v>204</v>
      </c>
      <c r="AE2773" s="11">
        <f t="shared" ref="AE2773" si="7495">SUM(F2773:F2778)</f>
        <v>0</v>
      </c>
      <c r="AF2773" s="11">
        <f t="shared" ref="AF2773" si="7496">AVERAGE(AB2773:AB2778)</f>
        <v>0.23595427540026384</v>
      </c>
      <c r="AG2773" s="11">
        <f t="shared" ref="AG2773" si="7497">AVERAGE(G2773:G2778)</f>
        <v>7.9333333333333336</v>
      </c>
      <c r="AH2773" s="11" t="e">
        <f t="shared" ref="AH2773" si="7498">AVERAGE(AC2773:AC2778)</f>
        <v>#DIV/0!</v>
      </c>
      <c r="AI2773" s="11">
        <f t="shared" ref="AI2773" si="7499">AVERAGE(T2773:T2778)</f>
        <v>58.1</v>
      </c>
      <c r="AJ2773" s="11">
        <f t="shared" ref="AJ2773" si="7500">SUMIF(H2773:H2778,"&gt;0",H2773:H2778)</f>
        <v>0</v>
      </c>
      <c r="AK2773" s="17">
        <f t="shared" ref="AK2773" si="7501">SUM(AA2773:AA2778)/60</f>
        <v>0</v>
      </c>
      <c r="AL2773" s="17">
        <f t="shared" ref="AL2773" si="7502">SUM(V2773:V2778)</f>
        <v>491</v>
      </c>
      <c r="AM2773" s="17">
        <f t="shared" ref="AM2773" si="7503">AVERAGE(W2773:W2778)</f>
        <v>0</v>
      </c>
      <c r="AN2773" s="11">
        <f t="shared" ref="AN2773" si="7504">AVERAGE(I2773:I2778)</f>
        <v>2.65</v>
      </c>
      <c r="AO2773" s="11">
        <f t="shared" ref="AO2773" si="7505">MAX(K2773:K2778)</f>
        <v>3.4</v>
      </c>
      <c r="AP2773" s="13" t="str">
        <f t="shared" ref="AP2773" ca="1" si="7506">INDIRECT(ADDRESS(MATCH(AO2773,K2773:K2778,0)+A2773-1,12))</f>
        <v>W</v>
      </c>
      <c r="AQ2773" s="13">
        <f t="shared" ref="AQ2773" ca="1" si="7507">INDIRECT(ADDRESS(MATCH(AO2773,K2773:K2778,0)+A2773-1,13))</f>
        <v>0.20651620370370372</v>
      </c>
      <c r="AR2773" s="11">
        <f t="shared" ref="AR2773" si="7508">MAX(N2773:N2778)</f>
        <v>5.6</v>
      </c>
      <c r="AS2773" s="13" t="str">
        <f t="shared" ref="AS2773" ca="1" si="7509">INDIRECT(ADDRESS(MATCH(AR2773,N2773:N2778,0)+A2773-1,15))</f>
        <v>WSW</v>
      </c>
      <c r="AT2773" s="13">
        <f t="shared" ref="AT2773" ca="1" si="7510">INDIRECT(ADDRESS(MATCH(AR2773,N2773:N2778,0)+A2773-1,16))</f>
        <v>0.21597222222222223</v>
      </c>
    </row>
    <row r="2774" spans="1:46">
      <c r="A2774" s="11">
        <v>2774</v>
      </c>
      <c r="B2774" s="57">
        <v>44946</v>
      </c>
      <c r="C2774" s="54">
        <v>0.21527777777777779</v>
      </c>
      <c r="D2774" s="53">
        <v>7.7</v>
      </c>
      <c r="E2774" s="53">
        <v>12.7</v>
      </c>
      <c r="F2774" s="53">
        <v>0</v>
      </c>
      <c r="G2774" s="53">
        <v>7.9</v>
      </c>
      <c r="H2774" s="53">
        <v>0</v>
      </c>
      <c r="I2774" s="53">
        <v>2.9</v>
      </c>
      <c r="J2774" s="53" t="s">
        <v>154</v>
      </c>
      <c r="K2774" s="53">
        <v>3</v>
      </c>
      <c r="L2774" s="53" t="s">
        <v>154</v>
      </c>
      <c r="M2774" s="54">
        <v>0.20834490740740741</v>
      </c>
      <c r="N2774" s="53">
        <v>5</v>
      </c>
      <c r="O2774" s="53" t="s">
        <v>161</v>
      </c>
      <c r="P2774" s="54">
        <v>0.2152199074074074</v>
      </c>
      <c r="Q2774" s="53">
        <v>3.4</v>
      </c>
      <c r="R2774" s="53" t="s">
        <v>154</v>
      </c>
      <c r="S2774" s="53">
        <v>0.8</v>
      </c>
      <c r="T2774" s="53">
        <v>58.9</v>
      </c>
      <c r="U2774" s="53">
        <v>0</v>
      </c>
      <c r="V2774" s="53">
        <v>74</v>
      </c>
      <c r="W2774" s="53">
        <v>0</v>
      </c>
      <c r="X2774" s="53">
        <v>0.58299999999999996</v>
      </c>
      <c r="Y2774" s="53">
        <v>18.21</v>
      </c>
      <c r="Z2774" s="11">
        <f t="shared" si="7460"/>
        <v>0</v>
      </c>
      <c r="AA2774" s="11">
        <f t="shared" si="7461"/>
        <v>0</v>
      </c>
      <c r="AB2774" s="53">
        <f t="shared" si="7462"/>
        <v>0.23595427540026381</v>
      </c>
      <c r="AC2774" s="63" t="s">
        <v>204</v>
      </c>
    </row>
    <row r="2775" spans="1:46">
      <c r="A2775" s="11">
        <v>2775</v>
      </c>
      <c r="B2775" s="57">
        <v>44946</v>
      </c>
      <c r="C2775" s="54">
        <v>0.22222222222222221</v>
      </c>
      <c r="D2775" s="53">
        <v>7.8</v>
      </c>
      <c r="E2775" s="53">
        <v>12.7</v>
      </c>
      <c r="F2775" s="53">
        <v>0</v>
      </c>
      <c r="G2775" s="53">
        <v>7.9</v>
      </c>
      <c r="H2775" s="53">
        <v>0</v>
      </c>
      <c r="I2775" s="53">
        <v>3</v>
      </c>
      <c r="J2775" s="53" t="s">
        <v>161</v>
      </c>
      <c r="K2775" s="53">
        <v>3.2</v>
      </c>
      <c r="L2775" s="53" t="s">
        <v>154</v>
      </c>
      <c r="M2775" s="54">
        <v>0.21822916666666667</v>
      </c>
      <c r="N2775" s="53">
        <v>5.6</v>
      </c>
      <c r="O2775" s="53" t="s">
        <v>161</v>
      </c>
      <c r="P2775" s="54">
        <v>0.21597222222222223</v>
      </c>
      <c r="Q2775" s="53">
        <v>2.2000000000000002</v>
      </c>
      <c r="R2775" s="53" t="s">
        <v>161</v>
      </c>
      <c r="S2775" s="53">
        <v>0.8</v>
      </c>
      <c r="T2775" s="53">
        <v>57.2</v>
      </c>
      <c r="U2775" s="53">
        <v>0</v>
      </c>
      <c r="V2775" s="53">
        <v>80</v>
      </c>
      <c r="W2775" s="53">
        <v>0</v>
      </c>
      <c r="X2775" s="53">
        <v>0.58299999999999996</v>
      </c>
      <c r="Y2775" s="53">
        <v>18.21</v>
      </c>
      <c r="Z2775" s="11">
        <f t="shared" si="7460"/>
        <v>0</v>
      </c>
      <c r="AA2775" s="11">
        <f t="shared" si="7461"/>
        <v>0</v>
      </c>
      <c r="AB2775" s="53">
        <f t="shared" si="7462"/>
        <v>0.23595427540026381</v>
      </c>
      <c r="AC2775" s="63" t="s">
        <v>204</v>
      </c>
    </row>
    <row r="2776" spans="1:46">
      <c r="A2776" s="11">
        <v>2776</v>
      </c>
      <c r="B2776" s="57">
        <v>44946</v>
      </c>
      <c r="C2776" s="54">
        <v>0.22916666666666666</v>
      </c>
      <c r="D2776" s="53">
        <v>7.8</v>
      </c>
      <c r="E2776" s="53">
        <v>12.7</v>
      </c>
      <c r="F2776" s="53">
        <v>0</v>
      </c>
      <c r="G2776" s="53">
        <v>7.9</v>
      </c>
      <c r="H2776" s="53">
        <v>0</v>
      </c>
      <c r="I2776" s="53">
        <v>2.8</v>
      </c>
      <c r="J2776" s="53" t="s">
        <v>161</v>
      </c>
      <c r="K2776" s="53">
        <v>3</v>
      </c>
      <c r="L2776" s="53" t="s">
        <v>161</v>
      </c>
      <c r="M2776" s="54">
        <v>0.22356481481481483</v>
      </c>
      <c r="N2776" s="53">
        <v>5.3</v>
      </c>
      <c r="O2776" s="53" t="s">
        <v>161</v>
      </c>
      <c r="P2776" s="54">
        <v>0.22252314814814814</v>
      </c>
      <c r="Q2776" s="53">
        <v>1.9</v>
      </c>
      <c r="R2776" s="53" t="s">
        <v>154</v>
      </c>
      <c r="S2776" s="53">
        <v>0.8</v>
      </c>
      <c r="T2776" s="53">
        <v>57</v>
      </c>
      <c r="U2776" s="53">
        <v>0</v>
      </c>
      <c r="V2776" s="53">
        <v>94</v>
      </c>
      <c r="W2776" s="53">
        <v>0</v>
      </c>
      <c r="X2776" s="53">
        <v>0.58299999999999996</v>
      </c>
      <c r="Y2776" s="53">
        <v>18.23</v>
      </c>
      <c r="Z2776" s="11">
        <f t="shared" si="7460"/>
        <v>0</v>
      </c>
      <c r="AA2776" s="11">
        <f t="shared" si="7461"/>
        <v>0</v>
      </c>
      <c r="AB2776" s="53">
        <f t="shared" si="7462"/>
        <v>0.23595427540026381</v>
      </c>
      <c r="AC2776" s="63" t="s">
        <v>204</v>
      </c>
    </row>
    <row r="2777" spans="1:46">
      <c r="A2777" s="11">
        <v>2777</v>
      </c>
      <c r="B2777" s="57">
        <v>44946</v>
      </c>
      <c r="C2777" s="54">
        <v>0.23611111111111113</v>
      </c>
      <c r="D2777" s="53">
        <v>7.8</v>
      </c>
      <c r="E2777" s="53">
        <v>12.6</v>
      </c>
      <c r="F2777" s="53">
        <v>0</v>
      </c>
      <c r="G2777" s="53">
        <v>8</v>
      </c>
      <c r="H2777" s="53">
        <v>0</v>
      </c>
      <c r="I2777" s="53">
        <v>2.2000000000000002</v>
      </c>
      <c r="J2777" s="53" t="s">
        <v>161</v>
      </c>
      <c r="K2777" s="53">
        <v>2.8</v>
      </c>
      <c r="L2777" s="53" t="s">
        <v>161</v>
      </c>
      <c r="M2777" s="54">
        <v>0.22917824074074075</v>
      </c>
      <c r="N2777" s="53">
        <v>4.3</v>
      </c>
      <c r="O2777" s="53" t="s">
        <v>161</v>
      </c>
      <c r="P2777" s="54">
        <v>0.23140046296296299</v>
      </c>
      <c r="Q2777" s="53">
        <v>1.4</v>
      </c>
      <c r="R2777" s="53" t="s">
        <v>160</v>
      </c>
      <c r="S2777" s="53">
        <v>0.7</v>
      </c>
      <c r="T2777" s="53">
        <v>57.3</v>
      </c>
      <c r="U2777" s="53">
        <v>0</v>
      </c>
      <c r="V2777" s="53">
        <v>74</v>
      </c>
      <c r="W2777" s="53">
        <v>0</v>
      </c>
      <c r="X2777" s="53">
        <v>0.58299999999999996</v>
      </c>
      <c r="Y2777" s="53">
        <v>18.22</v>
      </c>
      <c r="Z2777" s="11">
        <f t="shared" si="7460"/>
        <v>0</v>
      </c>
      <c r="AA2777" s="11">
        <f t="shared" si="7461"/>
        <v>0</v>
      </c>
      <c r="AB2777" s="53">
        <f t="shared" si="7462"/>
        <v>0.23595427540026381</v>
      </c>
      <c r="AC2777" s="63" t="s">
        <v>204</v>
      </c>
    </row>
    <row r="2778" spans="1:46">
      <c r="A2778" s="11">
        <v>2778</v>
      </c>
      <c r="B2778" s="57">
        <v>44946</v>
      </c>
      <c r="C2778" s="54">
        <v>0.24305555555555555</v>
      </c>
      <c r="D2778" s="53">
        <v>7.8</v>
      </c>
      <c r="E2778" s="53">
        <v>12.6</v>
      </c>
      <c r="F2778" s="53">
        <v>0</v>
      </c>
      <c r="G2778" s="53">
        <v>8</v>
      </c>
      <c r="H2778" s="53">
        <v>0</v>
      </c>
      <c r="I2778" s="53">
        <v>2</v>
      </c>
      <c r="J2778" s="53" t="s">
        <v>156</v>
      </c>
      <c r="K2778" s="53">
        <v>2.2000000000000002</v>
      </c>
      <c r="L2778" s="53" t="s">
        <v>160</v>
      </c>
      <c r="M2778" s="54">
        <v>0.23750000000000002</v>
      </c>
      <c r="N2778" s="53">
        <v>3</v>
      </c>
      <c r="O2778" s="53" t="s">
        <v>160</v>
      </c>
      <c r="P2778" s="54">
        <v>0.23672453703703702</v>
      </c>
      <c r="Q2778" s="53">
        <v>2.2000000000000002</v>
      </c>
      <c r="R2778" s="53" t="s">
        <v>153</v>
      </c>
      <c r="S2778" s="53">
        <v>0.4</v>
      </c>
      <c r="T2778" s="53">
        <v>57.7</v>
      </c>
      <c r="U2778" s="53">
        <v>0</v>
      </c>
      <c r="V2778" s="53">
        <v>106</v>
      </c>
      <c r="W2778" s="53">
        <v>0</v>
      </c>
      <c r="X2778" s="53">
        <v>0.58299999999999996</v>
      </c>
      <c r="Y2778" s="53">
        <v>18.22</v>
      </c>
      <c r="Z2778" s="11">
        <f t="shared" si="7460"/>
        <v>0</v>
      </c>
      <c r="AA2778" s="11">
        <f t="shared" si="7461"/>
        <v>0</v>
      </c>
      <c r="AB2778" s="53">
        <f t="shared" si="7462"/>
        <v>0.23595427540026381</v>
      </c>
      <c r="AC2778" s="63" t="s">
        <v>204</v>
      </c>
    </row>
    <row r="2779" spans="1:46">
      <c r="A2779" s="11">
        <v>2779</v>
      </c>
      <c r="B2779" s="57">
        <v>44946</v>
      </c>
      <c r="C2779" s="54">
        <v>0.25</v>
      </c>
      <c r="D2779" s="53">
        <v>7.7</v>
      </c>
      <c r="E2779" s="53">
        <v>12.6</v>
      </c>
      <c r="F2779" s="53">
        <v>0</v>
      </c>
      <c r="G2779" s="53">
        <v>7.6</v>
      </c>
      <c r="H2779" s="53">
        <v>-1E-3</v>
      </c>
      <c r="I2779" s="53">
        <v>1.8</v>
      </c>
      <c r="J2779" s="53" t="s">
        <v>153</v>
      </c>
      <c r="K2779" s="53">
        <v>2</v>
      </c>
      <c r="L2779" s="53" t="s">
        <v>156</v>
      </c>
      <c r="M2779" s="54">
        <v>0.24309027777777778</v>
      </c>
      <c r="N2779" s="53">
        <v>2.8</v>
      </c>
      <c r="O2779" s="53" t="s">
        <v>156</v>
      </c>
      <c r="P2779" s="54">
        <v>0.24622685185185186</v>
      </c>
      <c r="Q2779" s="53">
        <v>2.4</v>
      </c>
      <c r="R2779" s="53" t="s">
        <v>153</v>
      </c>
      <c r="S2779" s="53">
        <v>0.4</v>
      </c>
      <c r="T2779" s="53">
        <v>60.7</v>
      </c>
      <c r="U2779" s="53">
        <v>0</v>
      </c>
      <c r="V2779" s="53">
        <v>83</v>
      </c>
      <c r="W2779" s="53">
        <v>0</v>
      </c>
      <c r="X2779" s="53">
        <v>0.58199999999999996</v>
      </c>
      <c r="Y2779" s="53">
        <v>18.21</v>
      </c>
      <c r="Z2779" s="11">
        <f t="shared" si="7460"/>
        <v>-0.60000000000000009</v>
      </c>
      <c r="AA2779" s="11">
        <f t="shared" si="7461"/>
        <v>0</v>
      </c>
      <c r="AB2779" s="53">
        <f t="shared" si="7462"/>
        <v>0.23540169148201107</v>
      </c>
      <c r="AC2779" s="63" t="s">
        <v>204</v>
      </c>
      <c r="AE2779" s="11">
        <f t="shared" ref="AE2779" si="7511">SUM(F2779:F2784)</f>
        <v>0</v>
      </c>
      <c r="AF2779" s="11">
        <f t="shared" ref="AF2779" si="7512">AVERAGE(AB2779:AB2784)</f>
        <v>0.23540169148201109</v>
      </c>
      <c r="AG2779" s="11">
        <f t="shared" ref="AG2779" si="7513">AVERAGE(G2779:G2784)</f>
        <v>7.8833333333333329</v>
      </c>
      <c r="AH2779" s="11" t="e">
        <f t="shared" ref="AH2779" si="7514">AVERAGE(AC2779:AC2784)</f>
        <v>#DIV/0!</v>
      </c>
      <c r="AI2779" s="11">
        <f t="shared" ref="AI2779" si="7515">AVERAGE(T2779:T2784)</f>
        <v>59.550000000000004</v>
      </c>
      <c r="AJ2779" s="11">
        <f t="shared" ref="AJ2779" si="7516">SUMIF(H2779:H2784,"&gt;0",H2779:H2784)</f>
        <v>0</v>
      </c>
      <c r="AK2779" s="17">
        <f t="shared" ref="AK2779" si="7517">SUM(AA2779:AA2784)/60</f>
        <v>0</v>
      </c>
      <c r="AL2779" s="17">
        <f t="shared" ref="AL2779" si="7518">SUM(V2779:V2784)</f>
        <v>724</v>
      </c>
      <c r="AM2779" s="17">
        <f t="shared" ref="AM2779" si="7519">AVERAGE(W2779:W2784)</f>
        <v>0</v>
      </c>
      <c r="AN2779" s="11">
        <f t="shared" ref="AN2779" si="7520">AVERAGE(I2779:I2784)</f>
        <v>1.95</v>
      </c>
      <c r="AO2779" s="11">
        <f t="shared" ref="AO2779" si="7521">MAX(K2779:K2784)</f>
        <v>2.8</v>
      </c>
      <c r="AP2779" s="13" t="str">
        <f t="shared" ref="AP2779" ca="1" si="7522">INDIRECT(ADDRESS(MATCH(AO2779,K2779:K2784,0)+A2779-1,12))</f>
        <v>WSW</v>
      </c>
      <c r="AQ2779" s="13">
        <f t="shared" ref="AQ2779" ca="1" si="7523">INDIRECT(ADDRESS(MATCH(AO2779,K2779:K2784,0)+A2779-1,13))</f>
        <v>0.28472222222222221</v>
      </c>
      <c r="AR2779" s="11">
        <f t="shared" ref="AR2779" si="7524">MAX(N2779:N2784)</f>
        <v>5.3</v>
      </c>
      <c r="AS2779" s="13" t="str">
        <f t="shared" ref="AS2779" ca="1" si="7525">INDIRECT(ADDRESS(MATCH(AR2779,N2779:N2784,0)+A2779-1,15))</f>
        <v>SW</v>
      </c>
      <c r="AT2779" s="13">
        <f t="shared" ref="AT2779" ca="1" si="7526">INDIRECT(ADDRESS(MATCH(AR2779,N2779:N2784,0)+A2779-1,16))</f>
        <v>0.28127314814814813</v>
      </c>
    </row>
    <row r="2780" spans="1:46">
      <c r="A2780" s="11">
        <v>2780</v>
      </c>
      <c r="B2780" s="57">
        <v>44946</v>
      </c>
      <c r="C2780" s="54">
        <v>0.25694444444444448</v>
      </c>
      <c r="D2780" s="53">
        <v>7.7</v>
      </c>
      <c r="E2780" s="53">
        <v>12.6</v>
      </c>
      <c r="F2780" s="53">
        <v>0</v>
      </c>
      <c r="G2780" s="53">
        <v>7.8</v>
      </c>
      <c r="H2780" s="53">
        <v>0</v>
      </c>
      <c r="I2780" s="53">
        <v>1.7</v>
      </c>
      <c r="J2780" s="53" t="s">
        <v>160</v>
      </c>
      <c r="K2780" s="53">
        <v>2.1</v>
      </c>
      <c r="L2780" s="53" t="s">
        <v>156</v>
      </c>
      <c r="M2780" s="54">
        <v>0.25285879629629632</v>
      </c>
      <c r="N2780" s="53">
        <v>3.1</v>
      </c>
      <c r="O2780" s="53" t="s">
        <v>160</v>
      </c>
      <c r="P2780" s="54">
        <v>0.25182870370370369</v>
      </c>
      <c r="Q2780" s="53">
        <v>1.2</v>
      </c>
      <c r="R2780" s="53" t="s">
        <v>161</v>
      </c>
      <c r="S2780" s="53">
        <v>0.5</v>
      </c>
      <c r="T2780" s="53">
        <v>58.8</v>
      </c>
      <c r="U2780" s="53">
        <v>0</v>
      </c>
      <c r="V2780" s="53">
        <v>96</v>
      </c>
      <c r="W2780" s="53">
        <v>0</v>
      </c>
      <c r="X2780" s="53">
        <v>0.58199999999999996</v>
      </c>
      <c r="Y2780" s="53">
        <v>18.2</v>
      </c>
      <c r="Z2780" s="11">
        <f t="shared" si="7460"/>
        <v>0</v>
      </c>
      <c r="AA2780" s="11">
        <f t="shared" si="7461"/>
        <v>0</v>
      </c>
      <c r="AB2780" s="53">
        <f t="shared" si="7462"/>
        <v>0.23540169148201107</v>
      </c>
      <c r="AC2780" s="63" t="s">
        <v>204</v>
      </c>
    </row>
    <row r="2781" spans="1:46">
      <c r="A2781" s="11">
        <v>2781</v>
      </c>
      <c r="B2781" s="57">
        <v>44946</v>
      </c>
      <c r="C2781" s="54">
        <v>0.2638888888888889</v>
      </c>
      <c r="D2781" s="53">
        <v>7.7</v>
      </c>
      <c r="E2781" s="53">
        <v>12.6</v>
      </c>
      <c r="F2781" s="53">
        <v>0</v>
      </c>
      <c r="G2781" s="53">
        <v>7.7</v>
      </c>
      <c r="H2781" s="53">
        <v>0</v>
      </c>
      <c r="I2781" s="53">
        <v>1.4</v>
      </c>
      <c r="J2781" s="53" t="s">
        <v>160</v>
      </c>
      <c r="K2781" s="53">
        <v>1.7</v>
      </c>
      <c r="L2781" s="53" t="s">
        <v>160</v>
      </c>
      <c r="M2781" s="54">
        <v>0.25695601851851851</v>
      </c>
      <c r="N2781" s="53">
        <v>2.6</v>
      </c>
      <c r="O2781" s="53" t="s">
        <v>160</v>
      </c>
      <c r="P2781" s="54">
        <v>0.26155092592592594</v>
      </c>
      <c r="Q2781" s="53">
        <v>1.4</v>
      </c>
      <c r="R2781" s="53" t="s">
        <v>156</v>
      </c>
      <c r="S2781" s="53">
        <v>0.3</v>
      </c>
      <c r="T2781" s="53">
        <v>60.3</v>
      </c>
      <c r="U2781" s="53">
        <v>0</v>
      </c>
      <c r="V2781" s="53">
        <v>91</v>
      </c>
      <c r="W2781" s="53">
        <v>0</v>
      </c>
      <c r="X2781" s="53">
        <v>0.58199999999999996</v>
      </c>
      <c r="Y2781" s="53">
        <v>18.22</v>
      </c>
      <c r="Z2781" s="11">
        <f t="shared" si="7460"/>
        <v>0</v>
      </c>
      <c r="AA2781" s="11">
        <f t="shared" si="7461"/>
        <v>0</v>
      </c>
      <c r="AB2781" s="53">
        <f t="shared" si="7462"/>
        <v>0.23540169148201107</v>
      </c>
      <c r="AC2781" s="63" t="s">
        <v>204</v>
      </c>
    </row>
    <row r="2782" spans="1:46">
      <c r="A2782" s="11">
        <v>2782</v>
      </c>
      <c r="B2782" s="57">
        <v>44946</v>
      </c>
      <c r="C2782" s="54">
        <v>0.27083333333333331</v>
      </c>
      <c r="D2782" s="53">
        <v>7.7</v>
      </c>
      <c r="E2782" s="53">
        <v>12.6</v>
      </c>
      <c r="F2782" s="53">
        <v>0</v>
      </c>
      <c r="G2782" s="53">
        <v>8</v>
      </c>
      <c r="H2782" s="53">
        <v>0</v>
      </c>
      <c r="I2782" s="53">
        <v>2</v>
      </c>
      <c r="J2782" s="53" t="s">
        <v>161</v>
      </c>
      <c r="K2782" s="53">
        <v>2</v>
      </c>
      <c r="L2782" s="53" t="s">
        <v>161</v>
      </c>
      <c r="M2782" s="54">
        <v>0.27064814814814814</v>
      </c>
      <c r="N2782" s="53">
        <v>4.3</v>
      </c>
      <c r="O2782" s="53" t="s">
        <v>161</v>
      </c>
      <c r="P2782" s="54">
        <v>0.2679050925925926</v>
      </c>
      <c r="Q2782" s="53">
        <v>2.4</v>
      </c>
      <c r="R2782" s="53" t="s">
        <v>160</v>
      </c>
      <c r="S2782" s="53">
        <v>0.8</v>
      </c>
      <c r="T2782" s="53">
        <v>58</v>
      </c>
      <c r="U2782" s="53">
        <v>0</v>
      </c>
      <c r="V2782" s="53">
        <v>92</v>
      </c>
      <c r="W2782" s="53">
        <v>0</v>
      </c>
      <c r="X2782" s="53">
        <v>0.58199999999999996</v>
      </c>
      <c r="Y2782" s="53">
        <v>18.21</v>
      </c>
      <c r="Z2782" s="11">
        <f t="shared" si="7460"/>
        <v>0</v>
      </c>
      <c r="AA2782" s="11">
        <f t="shared" si="7461"/>
        <v>0</v>
      </c>
      <c r="AB2782" s="53">
        <f t="shared" si="7462"/>
        <v>0.23540169148201107</v>
      </c>
      <c r="AC2782" s="63" t="s">
        <v>204</v>
      </c>
    </row>
    <row r="2783" spans="1:46">
      <c r="A2783" s="11">
        <v>2783</v>
      </c>
      <c r="B2783" s="57">
        <v>44946</v>
      </c>
      <c r="C2783" s="54">
        <v>0.27777777777777779</v>
      </c>
      <c r="D2783" s="53">
        <v>7.6</v>
      </c>
      <c r="E2783" s="53">
        <v>12.6</v>
      </c>
      <c r="F2783" s="53">
        <v>0</v>
      </c>
      <c r="G2783" s="53">
        <v>8.1</v>
      </c>
      <c r="H2783" s="53">
        <v>0</v>
      </c>
      <c r="I2783" s="53">
        <v>2</v>
      </c>
      <c r="J2783" s="53" t="s">
        <v>161</v>
      </c>
      <c r="K2783" s="53">
        <v>2.2999999999999998</v>
      </c>
      <c r="L2783" s="53" t="s">
        <v>161</v>
      </c>
      <c r="M2783" s="54">
        <v>0.27341435185185187</v>
      </c>
      <c r="N2783" s="53">
        <v>3.9</v>
      </c>
      <c r="O2783" s="53" t="s">
        <v>160</v>
      </c>
      <c r="P2783" s="54">
        <v>0.27189814814814817</v>
      </c>
      <c r="Q2783" s="53">
        <v>1.4</v>
      </c>
      <c r="R2783" s="53" t="s">
        <v>161</v>
      </c>
      <c r="S2783" s="53">
        <v>0.5</v>
      </c>
      <c r="T2783" s="53">
        <v>59.2</v>
      </c>
      <c r="U2783" s="53">
        <v>0</v>
      </c>
      <c r="V2783" s="53">
        <v>92</v>
      </c>
      <c r="W2783" s="53">
        <v>0</v>
      </c>
      <c r="X2783" s="53">
        <v>0.58199999999999996</v>
      </c>
      <c r="Y2783" s="53">
        <v>18.22</v>
      </c>
      <c r="Z2783" s="11">
        <f t="shared" si="7460"/>
        <v>0</v>
      </c>
      <c r="AA2783" s="11">
        <f t="shared" si="7461"/>
        <v>0</v>
      </c>
      <c r="AB2783" s="53">
        <f t="shared" si="7462"/>
        <v>0.23540169148201107</v>
      </c>
      <c r="AC2783" s="63" t="s">
        <v>204</v>
      </c>
    </row>
    <row r="2784" spans="1:46">
      <c r="A2784" s="11">
        <v>2784</v>
      </c>
      <c r="B2784" s="57">
        <v>44946</v>
      </c>
      <c r="C2784" s="54">
        <v>0.28472222222222221</v>
      </c>
      <c r="D2784" s="53">
        <v>7.7</v>
      </c>
      <c r="E2784" s="53">
        <v>12.6</v>
      </c>
      <c r="F2784" s="53">
        <v>0</v>
      </c>
      <c r="G2784" s="53">
        <v>8.1</v>
      </c>
      <c r="H2784" s="53">
        <v>0</v>
      </c>
      <c r="I2784" s="53">
        <v>2.8</v>
      </c>
      <c r="J2784" s="53" t="s">
        <v>161</v>
      </c>
      <c r="K2784" s="53">
        <v>2.8</v>
      </c>
      <c r="L2784" s="53" t="s">
        <v>161</v>
      </c>
      <c r="M2784" s="54">
        <v>0.28472222222222221</v>
      </c>
      <c r="N2784" s="53">
        <v>5.3</v>
      </c>
      <c r="O2784" s="53" t="s">
        <v>160</v>
      </c>
      <c r="P2784" s="54">
        <v>0.28127314814814813</v>
      </c>
      <c r="Q2784" s="53">
        <v>2.7</v>
      </c>
      <c r="R2784" s="53" t="s">
        <v>156</v>
      </c>
      <c r="S2784" s="53">
        <v>0.9</v>
      </c>
      <c r="T2784" s="53">
        <v>60.3</v>
      </c>
      <c r="U2784" s="53">
        <v>0</v>
      </c>
      <c r="V2784" s="53">
        <v>270</v>
      </c>
      <c r="W2784" s="53">
        <v>0</v>
      </c>
      <c r="X2784" s="53">
        <v>0.58199999999999996</v>
      </c>
      <c r="Y2784" s="53">
        <v>18.21</v>
      </c>
      <c r="Z2784" s="11">
        <f t="shared" si="7460"/>
        <v>0</v>
      </c>
      <c r="AA2784" s="11">
        <f t="shared" si="7461"/>
        <v>0</v>
      </c>
      <c r="AB2784" s="53">
        <f t="shared" si="7462"/>
        <v>0.23540169148201107</v>
      </c>
      <c r="AC2784" s="63" t="s">
        <v>204</v>
      </c>
    </row>
    <row r="2785" spans="1:46">
      <c r="A2785" s="11">
        <v>2785</v>
      </c>
      <c r="B2785" s="57">
        <v>44946</v>
      </c>
      <c r="C2785" s="54">
        <v>0.29166666666666669</v>
      </c>
      <c r="D2785" s="53">
        <v>7.7</v>
      </c>
      <c r="E2785" s="53">
        <v>12.6</v>
      </c>
      <c r="F2785" s="53">
        <v>0</v>
      </c>
      <c r="G2785" s="53">
        <v>8.1999999999999993</v>
      </c>
      <c r="H2785" s="53">
        <v>0</v>
      </c>
      <c r="I2785" s="53">
        <v>2.8</v>
      </c>
      <c r="J2785" s="53" t="s">
        <v>161</v>
      </c>
      <c r="K2785" s="53">
        <v>2.9</v>
      </c>
      <c r="L2785" s="53" t="s">
        <v>161</v>
      </c>
      <c r="M2785" s="54">
        <v>0.28622685185185187</v>
      </c>
      <c r="N2785" s="53">
        <v>4.9000000000000004</v>
      </c>
      <c r="O2785" s="53" t="s">
        <v>154</v>
      </c>
      <c r="P2785" s="54">
        <v>0.29113425925925923</v>
      </c>
      <c r="Q2785" s="53">
        <v>2.6</v>
      </c>
      <c r="R2785" s="53" t="s">
        <v>160</v>
      </c>
      <c r="S2785" s="53">
        <v>0.7</v>
      </c>
      <c r="T2785" s="53">
        <v>59.7</v>
      </c>
      <c r="U2785" s="53">
        <v>3</v>
      </c>
      <c r="V2785" s="53">
        <v>986</v>
      </c>
      <c r="W2785" s="53">
        <v>2</v>
      </c>
      <c r="X2785" s="53">
        <v>0.58199999999999996</v>
      </c>
      <c r="Y2785" s="53">
        <v>18.190000000000001</v>
      </c>
      <c r="Z2785" s="11">
        <f t="shared" si="7460"/>
        <v>0</v>
      </c>
      <c r="AA2785" s="11">
        <f t="shared" si="7461"/>
        <v>0</v>
      </c>
      <c r="AB2785" s="53">
        <f t="shared" si="7462"/>
        <v>0.23540169148201107</v>
      </c>
      <c r="AC2785" s="63" t="s">
        <v>204</v>
      </c>
      <c r="AE2785" s="11">
        <f t="shared" ref="AE2785" si="7527">SUM(F2785:F2790)</f>
        <v>0</v>
      </c>
      <c r="AF2785" s="11">
        <f t="shared" ref="AF2785" si="7528">AVERAGE(AB2785:AB2790)</f>
        <v>0.23540169148201109</v>
      </c>
      <c r="AG2785" s="11">
        <f t="shared" ref="AG2785" si="7529">AVERAGE(G2785:G2790)</f>
        <v>8.2000000000000011</v>
      </c>
      <c r="AH2785" s="11" t="e">
        <f t="shared" ref="AH2785" si="7530">AVERAGE(AC2785:AC2790)</f>
        <v>#DIV/0!</v>
      </c>
      <c r="AI2785" s="11">
        <f t="shared" ref="AI2785" si="7531">AVERAGE(T2785:T2790)</f>
        <v>61.199999999999996</v>
      </c>
      <c r="AJ2785" s="11">
        <f t="shared" ref="AJ2785" si="7532">SUMIF(H2785:H2790,"&gt;0",H2785:H2790)</f>
        <v>3.9E-2</v>
      </c>
      <c r="AK2785" s="17">
        <f t="shared" ref="AK2785" si="7533">SUM(AA2785:AA2790)/60</f>
        <v>0</v>
      </c>
      <c r="AL2785" s="17">
        <f t="shared" ref="AL2785" si="7534">SUM(V2785:V2790)</f>
        <v>91988</v>
      </c>
      <c r="AM2785" s="17">
        <f t="shared" ref="AM2785" si="7535">AVERAGE(W2785:W2790)</f>
        <v>25.5</v>
      </c>
      <c r="AN2785" s="11">
        <f t="shared" ref="AN2785" si="7536">AVERAGE(I2785:I2790)</f>
        <v>2.9000000000000004</v>
      </c>
      <c r="AO2785" s="11">
        <f t="shared" ref="AO2785" si="7537">MAX(K2785:K2790)</f>
        <v>3.6</v>
      </c>
      <c r="AP2785" s="13" t="str">
        <f t="shared" ref="AP2785" ca="1" si="7538">INDIRECT(ADDRESS(MATCH(AO2785,K2785:K2790,0)+A2785-1,12))</f>
        <v>SW</v>
      </c>
      <c r="AQ2785" s="13">
        <f t="shared" ref="AQ2785" ca="1" si="7539">INDIRECT(ADDRESS(MATCH(AO2785,K2785:K2790,0)+A2785-1,13))</f>
        <v>0.3263888888888889</v>
      </c>
      <c r="AR2785" s="11">
        <f t="shared" ref="AR2785" si="7540">MAX(N2785:N2790)</f>
        <v>6.8</v>
      </c>
      <c r="AS2785" s="13" t="str">
        <f t="shared" ref="AS2785" ca="1" si="7541">INDIRECT(ADDRESS(MATCH(AR2785,N2785:N2790,0)+A2785-1,15))</f>
        <v>SW</v>
      </c>
      <c r="AT2785" s="13">
        <f t="shared" ref="AT2785" ca="1" si="7542">INDIRECT(ADDRESS(MATCH(AR2785,N2785:N2790,0)+A2785-1,16))</f>
        <v>0.32606481481481481</v>
      </c>
    </row>
    <row r="2786" spans="1:46">
      <c r="A2786" s="11">
        <v>2786</v>
      </c>
      <c r="B2786" s="57">
        <v>44946</v>
      </c>
      <c r="C2786" s="54">
        <v>0.2986111111111111</v>
      </c>
      <c r="D2786" s="53">
        <v>7.8</v>
      </c>
      <c r="E2786" s="53">
        <v>12.6</v>
      </c>
      <c r="F2786" s="53">
        <v>0</v>
      </c>
      <c r="G2786" s="53">
        <v>8.1</v>
      </c>
      <c r="H2786" s="53">
        <v>1E-3</v>
      </c>
      <c r="I2786" s="53">
        <v>2.2000000000000002</v>
      </c>
      <c r="J2786" s="53" t="s">
        <v>161</v>
      </c>
      <c r="K2786" s="53">
        <v>2.8</v>
      </c>
      <c r="L2786" s="53" t="s">
        <v>161</v>
      </c>
      <c r="M2786" s="54">
        <v>0.29168981481481482</v>
      </c>
      <c r="N2786" s="53">
        <v>4.5999999999999996</v>
      </c>
      <c r="O2786" s="53" t="s">
        <v>161</v>
      </c>
      <c r="P2786" s="54">
        <v>0.29806712962962961</v>
      </c>
      <c r="Q2786" s="53">
        <v>3</v>
      </c>
      <c r="R2786" s="53" t="s">
        <v>161</v>
      </c>
      <c r="S2786" s="53">
        <v>0.6</v>
      </c>
      <c r="T2786" s="53">
        <v>60.7</v>
      </c>
      <c r="U2786" s="53">
        <v>9</v>
      </c>
      <c r="V2786" s="53">
        <v>3597</v>
      </c>
      <c r="W2786" s="53">
        <v>6</v>
      </c>
      <c r="X2786" s="53">
        <v>0.58199999999999996</v>
      </c>
      <c r="Y2786" s="53">
        <v>18.2</v>
      </c>
      <c r="Z2786" s="11">
        <f t="shared" si="7460"/>
        <v>0.60000000000000009</v>
      </c>
      <c r="AA2786" s="11">
        <f t="shared" si="7461"/>
        <v>0</v>
      </c>
      <c r="AB2786" s="53">
        <f t="shared" si="7462"/>
        <v>0.23540169148201107</v>
      </c>
      <c r="AC2786" s="63" t="s">
        <v>204</v>
      </c>
    </row>
    <row r="2787" spans="1:46">
      <c r="A2787" s="11">
        <v>2787</v>
      </c>
      <c r="B2787" s="57">
        <v>44946</v>
      </c>
      <c r="C2787" s="54">
        <v>0.30555555555555552</v>
      </c>
      <c r="D2787" s="53">
        <v>7.8</v>
      </c>
      <c r="E2787" s="53">
        <v>12.6</v>
      </c>
      <c r="F2787" s="53">
        <v>0</v>
      </c>
      <c r="G2787" s="53">
        <v>8.1999999999999993</v>
      </c>
      <c r="H2787" s="53">
        <v>4.0000000000000001E-3</v>
      </c>
      <c r="I2787" s="53">
        <v>2.9</v>
      </c>
      <c r="J2787" s="53" t="s">
        <v>161</v>
      </c>
      <c r="K2787" s="53">
        <v>2.9</v>
      </c>
      <c r="L2787" s="53" t="s">
        <v>161</v>
      </c>
      <c r="M2787" s="54">
        <v>0.30488425925925927</v>
      </c>
      <c r="N2787" s="53">
        <v>5.4</v>
      </c>
      <c r="O2787" s="53" t="s">
        <v>161</v>
      </c>
      <c r="P2787" s="54">
        <v>0.30119212962962966</v>
      </c>
      <c r="Q2787" s="53">
        <v>2.9</v>
      </c>
      <c r="R2787" s="53" t="s">
        <v>161</v>
      </c>
      <c r="S2787" s="53">
        <v>0.7</v>
      </c>
      <c r="T2787" s="53">
        <v>61.8</v>
      </c>
      <c r="U2787" s="53">
        <v>21</v>
      </c>
      <c r="V2787" s="53">
        <v>8828</v>
      </c>
      <c r="W2787" s="53">
        <v>15</v>
      </c>
      <c r="X2787" s="53">
        <v>0.58199999999999996</v>
      </c>
      <c r="Y2787" s="53">
        <v>18.23</v>
      </c>
      <c r="Z2787" s="11">
        <f t="shared" si="7460"/>
        <v>2.4000000000000004</v>
      </c>
      <c r="AA2787" s="11">
        <f t="shared" si="7461"/>
        <v>0</v>
      </c>
      <c r="AB2787" s="53">
        <f t="shared" si="7462"/>
        <v>0.23540169148201107</v>
      </c>
      <c r="AC2787" s="63" t="s">
        <v>204</v>
      </c>
    </row>
    <row r="2788" spans="1:46">
      <c r="A2788" s="11">
        <v>2788</v>
      </c>
      <c r="B2788" s="57">
        <v>44946</v>
      </c>
      <c r="C2788" s="54">
        <v>0.3125</v>
      </c>
      <c r="D2788" s="53">
        <v>7.9</v>
      </c>
      <c r="E2788" s="53">
        <v>12.6</v>
      </c>
      <c r="F2788" s="53">
        <v>0</v>
      </c>
      <c r="G2788" s="53">
        <v>8.1999999999999993</v>
      </c>
      <c r="H2788" s="53">
        <v>7.0000000000000001E-3</v>
      </c>
      <c r="I2788" s="53">
        <v>2.9</v>
      </c>
      <c r="J2788" s="53" t="s">
        <v>161</v>
      </c>
      <c r="K2788" s="53">
        <v>3</v>
      </c>
      <c r="L2788" s="53" t="s">
        <v>161</v>
      </c>
      <c r="M2788" s="54">
        <v>0.30780092592592595</v>
      </c>
      <c r="N2788" s="53">
        <v>4.8</v>
      </c>
      <c r="O2788" s="53" t="s">
        <v>161</v>
      </c>
      <c r="P2788" s="54">
        <v>0.30766203703703704</v>
      </c>
      <c r="Q2788" s="53">
        <v>2.1</v>
      </c>
      <c r="R2788" s="53" t="s">
        <v>160</v>
      </c>
      <c r="S2788" s="53">
        <v>0.8</v>
      </c>
      <c r="T2788" s="53">
        <v>61.2</v>
      </c>
      <c r="U2788" s="53">
        <v>34</v>
      </c>
      <c r="V2788" s="53">
        <v>17065</v>
      </c>
      <c r="W2788" s="53">
        <v>28</v>
      </c>
      <c r="X2788" s="53">
        <v>0.58199999999999996</v>
      </c>
      <c r="Y2788" s="53">
        <v>18.21</v>
      </c>
      <c r="Z2788" s="11">
        <f t="shared" si="7460"/>
        <v>4.2</v>
      </c>
      <c r="AA2788" s="11">
        <f t="shared" si="7461"/>
        <v>0</v>
      </c>
      <c r="AB2788" s="53">
        <f t="shared" si="7462"/>
        <v>0.23540169148201107</v>
      </c>
      <c r="AC2788" s="63" t="s">
        <v>204</v>
      </c>
    </row>
    <row r="2789" spans="1:46">
      <c r="A2789" s="11">
        <v>2789</v>
      </c>
      <c r="B2789" s="57">
        <v>44946</v>
      </c>
      <c r="C2789" s="54">
        <v>0.31944444444444448</v>
      </c>
      <c r="D2789" s="53">
        <v>7.9</v>
      </c>
      <c r="E2789" s="53">
        <v>12.7</v>
      </c>
      <c r="F2789" s="53">
        <v>0</v>
      </c>
      <c r="G2789" s="53">
        <v>8.3000000000000007</v>
      </c>
      <c r="H2789" s="53">
        <v>1.2E-2</v>
      </c>
      <c r="I2789" s="53">
        <v>3</v>
      </c>
      <c r="J2789" s="53" t="s">
        <v>161</v>
      </c>
      <c r="K2789" s="53">
        <v>3.1</v>
      </c>
      <c r="L2789" s="53" t="s">
        <v>161</v>
      </c>
      <c r="M2789" s="54">
        <v>0.31861111111111112</v>
      </c>
      <c r="N2789" s="53">
        <v>5.2</v>
      </c>
      <c r="O2789" s="53" t="s">
        <v>160</v>
      </c>
      <c r="P2789" s="54">
        <v>0.31565972222222222</v>
      </c>
      <c r="Q2789" s="53">
        <v>1.9</v>
      </c>
      <c r="R2789" s="53" t="s">
        <v>161</v>
      </c>
      <c r="S2789" s="53">
        <v>0.8</v>
      </c>
      <c r="T2789" s="53">
        <v>62.2</v>
      </c>
      <c r="U2789" s="53">
        <v>54</v>
      </c>
      <c r="V2789" s="53">
        <v>26609</v>
      </c>
      <c r="W2789" s="53">
        <v>44</v>
      </c>
      <c r="X2789" s="53">
        <v>0.58199999999999996</v>
      </c>
      <c r="Y2789" s="53">
        <v>18.23</v>
      </c>
      <c r="Z2789" s="11">
        <f t="shared" si="7460"/>
        <v>7.2000000000000011</v>
      </c>
      <c r="AA2789" s="11">
        <f t="shared" si="7461"/>
        <v>0</v>
      </c>
      <c r="AB2789" s="53">
        <f t="shared" si="7462"/>
        <v>0.23540169148201107</v>
      </c>
      <c r="AC2789" s="63" t="s">
        <v>204</v>
      </c>
    </row>
    <row r="2790" spans="1:46">
      <c r="A2790" s="11">
        <v>2790</v>
      </c>
      <c r="B2790" s="57">
        <v>44946</v>
      </c>
      <c r="C2790" s="54">
        <v>0.3263888888888889</v>
      </c>
      <c r="D2790" s="53">
        <v>8</v>
      </c>
      <c r="E2790" s="53">
        <v>12.7</v>
      </c>
      <c r="F2790" s="53">
        <v>0</v>
      </c>
      <c r="G2790" s="53">
        <v>8.1999999999999993</v>
      </c>
      <c r="H2790" s="53">
        <v>1.4999999999999999E-2</v>
      </c>
      <c r="I2790" s="53">
        <v>3.6</v>
      </c>
      <c r="J2790" s="53" t="s">
        <v>160</v>
      </c>
      <c r="K2790" s="53">
        <v>3.6</v>
      </c>
      <c r="L2790" s="53" t="s">
        <v>160</v>
      </c>
      <c r="M2790" s="54">
        <v>0.3263888888888889</v>
      </c>
      <c r="N2790" s="53">
        <v>6.8</v>
      </c>
      <c r="O2790" s="53" t="s">
        <v>160</v>
      </c>
      <c r="P2790" s="54">
        <v>0.32606481481481481</v>
      </c>
      <c r="Q2790" s="53">
        <v>3.7</v>
      </c>
      <c r="R2790" s="53" t="s">
        <v>161</v>
      </c>
      <c r="S2790" s="53">
        <v>1.1000000000000001</v>
      </c>
      <c r="T2790" s="53">
        <v>61.6</v>
      </c>
      <c r="U2790" s="53">
        <v>68</v>
      </c>
      <c r="V2790" s="53">
        <v>34903</v>
      </c>
      <c r="W2790" s="53">
        <v>58</v>
      </c>
      <c r="X2790" s="53">
        <v>0.58199999999999996</v>
      </c>
      <c r="Y2790" s="53">
        <v>18.22</v>
      </c>
      <c r="Z2790" s="11">
        <f t="shared" si="7460"/>
        <v>9</v>
      </c>
      <c r="AA2790" s="11">
        <f t="shared" si="7461"/>
        <v>0</v>
      </c>
      <c r="AB2790" s="53">
        <f t="shared" si="7462"/>
        <v>0.23540169148201107</v>
      </c>
      <c r="AC2790" s="63" t="s">
        <v>204</v>
      </c>
    </row>
    <row r="2791" spans="1:46">
      <c r="A2791" s="11">
        <v>2791</v>
      </c>
      <c r="B2791" s="57">
        <v>44946</v>
      </c>
      <c r="C2791" s="54">
        <v>0.33333333333333331</v>
      </c>
      <c r="D2791" s="53">
        <v>8.1</v>
      </c>
      <c r="E2791" s="53">
        <v>12.7</v>
      </c>
      <c r="F2791" s="53">
        <v>0</v>
      </c>
      <c r="G2791" s="53">
        <v>8.1</v>
      </c>
      <c r="H2791" s="53">
        <v>1.6E-2</v>
      </c>
      <c r="I2791" s="53">
        <v>3.2</v>
      </c>
      <c r="J2791" s="53" t="s">
        <v>160</v>
      </c>
      <c r="K2791" s="53">
        <v>3.7</v>
      </c>
      <c r="L2791" s="53" t="s">
        <v>160</v>
      </c>
      <c r="M2791" s="54">
        <v>0.32756944444444441</v>
      </c>
      <c r="N2791" s="53">
        <v>5.6</v>
      </c>
      <c r="O2791" s="53" t="s">
        <v>161</v>
      </c>
      <c r="P2791" s="54">
        <v>0.33189814814814816</v>
      </c>
      <c r="Q2791" s="53">
        <v>2.2000000000000002</v>
      </c>
      <c r="R2791" s="53" t="s">
        <v>160</v>
      </c>
      <c r="S2791" s="53">
        <v>0.9</v>
      </c>
      <c r="T2791" s="53">
        <v>62.5</v>
      </c>
      <c r="U2791" s="53">
        <v>68</v>
      </c>
      <c r="V2791" s="53">
        <v>41625</v>
      </c>
      <c r="W2791" s="53">
        <v>69</v>
      </c>
      <c r="X2791" s="53">
        <v>0.58099999999999996</v>
      </c>
      <c r="Y2791" s="53">
        <v>18.25</v>
      </c>
      <c r="Z2791" s="11">
        <f t="shared" si="7460"/>
        <v>9.6000000000000014</v>
      </c>
      <c r="AA2791" s="11">
        <f t="shared" si="7461"/>
        <v>0</v>
      </c>
      <c r="AB2791" s="53">
        <f t="shared" si="7462"/>
        <v>0.23484992325715498</v>
      </c>
      <c r="AC2791" s="63" t="s">
        <v>204</v>
      </c>
      <c r="AE2791" s="11">
        <f t="shared" ref="AE2791" si="7543">SUM(F2791:F2796)</f>
        <v>0</v>
      </c>
      <c r="AF2791" s="11">
        <f t="shared" ref="AF2791" si="7544">AVERAGE(AB2791:AB2796)</f>
        <v>0.23484992325715501</v>
      </c>
      <c r="AG2791" s="11">
        <f t="shared" ref="AG2791" si="7545">AVERAGE(G2791:G2796)</f>
        <v>8.4333333333333336</v>
      </c>
      <c r="AH2791" s="11" t="e">
        <f t="shared" ref="AH2791" si="7546">AVERAGE(AC2791:AC2796)</f>
        <v>#DIV/0!</v>
      </c>
      <c r="AI2791" s="11">
        <f t="shared" ref="AI2791" si="7547">AVERAGE(T2791:T2796)</f>
        <v>57.25</v>
      </c>
      <c r="AJ2791" s="11">
        <f t="shared" ref="AJ2791" si="7548">SUMIF(H2791:H2796,"&gt;0",H2791:H2796)</f>
        <v>0.26300000000000001</v>
      </c>
      <c r="AK2791" s="17">
        <f t="shared" ref="AK2791" si="7549">SUM(AA2791:AA2796)/60</f>
        <v>0</v>
      </c>
      <c r="AL2791" s="17">
        <f t="shared" ref="AL2791" si="7550">SUM(V2791:V2796)</f>
        <v>603037</v>
      </c>
      <c r="AM2791" s="17">
        <f t="shared" ref="AM2791" si="7551">AVERAGE(W2791:W2796)</f>
        <v>167.5</v>
      </c>
      <c r="AN2791" s="11">
        <f t="shared" ref="AN2791" si="7552">AVERAGE(I2791:I2796)</f>
        <v>3.9333333333333331</v>
      </c>
      <c r="AO2791" s="11">
        <f t="shared" ref="AO2791" si="7553">MAX(K2791:K2796)</f>
        <v>4.9000000000000004</v>
      </c>
      <c r="AP2791" s="13" t="str">
        <f t="shared" ref="AP2791" ca="1" si="7554">INDIRECT(ADDRESS(MATCH(AO2791,K2791:K2796,0)+A2791-1,12))</f>
        <v>WSW</v>
      </c>
      <c r="AQ2791" s="13">
        <f t="shared" ref="AQ2791" ca="1" si="7555">INDIRECT(ADDRESS(MATCH(AO2791,K2791:K2796,0)+A2791-1,13))</f>
        <v>0.3527777777777778</v>
      </c>
      <c r="AR2791" s="11">
        <f t="shared" ref="AR2791" si="7556">MAX(N2791:N2796)</f>
        <v>8.3000000000000007</v>
      </c>
      <c r="AS2791" s="13" t="str">
        <f t="shared" ref="AS2791" ca="1" si="7557">INDIRECT(ADDRESS(MATCH(AR2791,N2791:N2796,0)+A2791-1,15))</f>
        <v>SW</v>
      </c>
      <c r="AT2791" s="13">
        <f t="shared" ref="AT2791" ca="1" si="7558">INDIRECT(ADDRESS(MATCH(AR2791,N2791:N2796,0)+A2791-1,16))</f>
        <v>0.34717592592592594</v>
      </c>
    </row>
    <row r="2792" spans="1:46">
      <c r="A2792" s="11">
        <v>2792</v>
      </c>
      <c r="B2792" s="57">
        <v>44946</v>
      </c>
      <c r="C2792" s="54">
        <v>0.34027777777777773</v>
      </c>
      <c r="D2792" s="53">
        <v>8.1</v>
      </c>
      <c r="E2792" s="53">
        <v>12.7</v>
      </c>
      <c r="F2792" s="53">
        <v>0</v>
      </c>
      <c r="G2792" s="53">
        <v>8.1</v>
      </c>
      <c r="H2792" s="53">
        <v>1.6E-2</v>
      </c>
      <c r="I2792" s="53">
        <v>4.0999999999999996</v>
      </c>
      <c r="J2792" s="53" t="s">
        <v>161</v>
      </c>
      <c r="K2792" s="53">
        <v>4.0999999999999996</v>
      </c>
      <c r="L2792" s="53" t="s">
        <v>161</v>
      </c>
      <c r="M2792" s="54">
        <v>0.34027777777777773</v>
      </c>
      <c r="N2792" s="53">
        <v>6.9</v>
      </c>
      <c r="O2792" s="53" t="s">
        <v>154</v>
      </c>
      <c r="P2792" s="54">
        <v>0.33687500000000004</v>
      </c>
      <c r="Q2792" s="53">
        <v>4.0999999999999996</v>
      </c>
      <c r="R2792" s="53" t="s">
        <v>161</v>
      </c>
      <c r="S2792" s="53">
        <v>0.9</v>
      </c>
      <c r="T2792" s="53">
        <v>58.5</v>
      </c>
      <c r="U2792" s="53">
        <v>101</v>
      </c>
      <c r="V2792" s="53">
        <v>47542</v>
      </c>
      <c r="W2792" s="53">
        <v>79</v>
      </c>
      <c r="X2792" s="53">
        <v>0.58099999999999996</v>
      </c>
      <c r="Y2792" s="53">
        <v>18.27</v>
      </c>
      <c r="Z2792" s="11">
        <f t="shared" si="7460"/>
        <v>9.6000000000000014</v>
      </c>
      <c r="AA2792" s="11">
        <f t="shared" si="7461"/>
        <v>0</v>
      </c>
      <c r="AB2792" s="53">
        <f t="shared" si="7462"/>
        <v>0.23484992325715498</v>
      </c>
      <c r="AC2792" s="63" t="s">
        <v>204</v>
      </c>
    </row>
    <row r="2793" spans="1:46">
      <c r="A2793" s="11">
        <v>2793</v>
      </c>
      <c r="B2793" s="57">
        <v>44946</v>
      </c>
      <c r="C2793" s="54">
        <v>0.34722222222222227</v>
      </c>
      <c r="D2793" s="53">
        <v>8.1</v>
      </c>
      <c r="E2793" s="53">
        <v>13</v>
      </c>
      <c r="F2793" s="53">
        <v>0</v>
      </c>
      <c r="G2793" s="53">
        <v>8.4</v>
      </c>
      <c r="H2793" s="53">
        <v>0.03</v>
      </c>
      <c r="I2793" s="53">
        <v>4.0999999999999996</v>
      </c>
      <c r="J2793" s="53" t="s">
        <v>160</v>
      </c>
      <c r="K2793" s="53">
        <v>4.2</v>
      </c>
      <c r="L2793" s="53" t="s">
        <v>161</v>
      </c>
      <c r="M2793" s="54">
        <v>0.34101851851851855</v>
      </c>
      <c r="N2793" s="53">
        <v>8.3000000000000007</v>
      </c>
      <c r="O2793" s="53" t="s">
        <v>160</v>
      </c>
      <c r="P2793" s="54">
        <v>0.34717592592592594</v>
      </c>
      <c r="Q2793" s="53">
        <v>7.2</v>
      </c>
      <c r="R2793" s="53" t="s">
        <v>160</v>
      </c>
      <c r="S2793" s="53">
        <v>1.2</v>
      </c>
      <c r="T2793" s="53">
        <v>57.6</v>
      </c>
      <c r="U2793" s="53">
        <v>176</v>
      </c>
      <c r="V2793" s="53">
        <v>76613</v>
      </c>
      <c r="W2793" s="53">
        <v>128</v>
      </c>
      <c r="X2793" s="53">
        <v>0.58099999999999996</v>
      </c>
      <c r="Y2793" s="53">
        <v>18.329999999999998</v>
      </c>
      <c r="Z2793" s="11">
        <f t="shared" si="7460"/>
        <v>18</v>
      </c>
      <c r="AA2793" s="11">
        <f t="shared" si="7461"/>
        <v>0</v>
      </c>
      <c r="AB2793" s="53">
        <f t="shared" si="7462"/>
        <v>0.23484992325715498</v>
      </c>
      <c r="AC2793" s="63" t="s">
        <v>204</v>
      </c>
    </row>
    <row r="2794" spans="1:46">
      <c r="A2794" s="11">
        <v>2794</v>
      </c>
      <c r="B2794" s="57">
        <v>44946</v>
      </c>
      <c r="C2794" s="54">
        <v>0.35416666666666669</v>
      </c>
      <c r="D2794" s="53">
        <v>8.1</v>
      </c>
      <c r="E2794" s="53">
        <v>13.1</v>
      </c>
      <c r="F2794" s="53">
        <v>0</v>
      </c>
      <c r="G2794" s="53">
        <v>8.5</v>
      </c>
      <c r="H2794" s="53">
        <v>3.5000000000000003E-2</v>
      </c>
      <c r="I2794" s="53">
        <v>4.5</v>
      </c>
      <c r="J2794" s="53" t="s">
        <v>161</v>
      </c>
      <c r="K2794" s="53">
        <v>4.9000000000000004</v>
      </c>
      <c r="L2794" s="53" t="s">
        <v>161</v>
      </c>
      <c r="M2794" s="54">
        <v>0.3527777777777778</v>
      </c>
      <c r="N2794" s="53">
        <v>8.1999999999999993</v>
      </c>
      <c r="O2794" s="53" t="s">
        <v>160</v>
      </c>
      <c r="P2794" s="54">
        <v>0.34728009259259257</v>
      </c>
      <c r="Q2794" s="53">
        <v>4.4000000000000004</v>
      </c>
      <c r="R2794" s="53" t="s">
        <v>154</v>
      </c>
      <c r="S2794" s="53">
        <v>1.3</v>
      </c>
      <c r="T2794" s="53">
        <v>56.1</v>
      </c>
      <c r="U2794" s="53">
        <v>145</v>
      </c>
      <c r="V2794" s="53">
        <v>86764</v>
      </c>
      <c r="W2794" s="53">
        <v>145</v>
      </c>
      <c r="X2794" s="53">
        <v>0.58099999999999996</v>
      </c>
      <c r="Y2794" s="53">
        <v>18.309999999999999</v>
      </c>
      <c r="Z2794" s="11">
        <f t="shared" si="7460"/>
        <v>21.000000000000004</v>
      </c>
      <c r="AA2794" s="11">
        <f t="shared" si="7461"/>
        <v>0</v>
      </c>
      <c r="AB2794" s="53">
        <f t="shared" si="7462"/>
        <v>0.23484992325715498</v>
      </c>
      <c r="AC2794" s="63" t="s">
        <v>204</v>
      </c>
    </row>
    <row r="2795" spans="1:46">
      <c r="A2795" s="11">
        <v>2795</v>
      </c>
      <c r="B2795" s="57">
        <v>44946</v>
      </c>
      <c r="C2795" s="54">
        <v>0.3611111111111111</v>
      </c>
      <c r="D2795" s="53">
        <v>8.1999999999999993</v>
      </c>
      <c r="E2795" s="53">
        <v>13.4</v>
      </c>
      <c r="F2795" s="53">
        <v>0</v>
      </c>
      <c r="G2795" s="53">
        <v>8.5</v>
      </c>
      <c r="H2795" s="53">
        <v>5.0999999999999997E-2</v>
      </c>
      <c r="I2795" s="53">
        <v>3.7</v>
      </c>
      <c r="J2795" s="53" t="s">
        <v>161</v>
      </c>
      <c r="K2795" s="53">
        <v>4.5</v>
      </c>
      <c r="L2795" s="53" t="s">
        <v>161</v>
      </c>
      <c r="M2795" s="54">
        <v>0.35417824074074072</v>
      </c>
      <c r="N2795" s="53">
        <v>6.6</v>
      </c>
      <c r="O2795" s="53" t="s">
        <v>154</v>
      </c>
      <c r="P2795" s="54">
        <v>0.35550925925925925</v>
      </c>
      <c r="Q2795" s="53">
        <v>2.8</v>
      </c>
      <c r="R2795" s="53" t="s">
        <v>161</v>
      </c>
      <c r="S2795" s="53">
        <v>1.1000000000000001</v>
      </c>
      <c r="T2795" s="53">
        <v>54.6</v>
      </c>
      <c r="U2795" s="53">
        <v>236</v>
      </c>
      <c r="V2795" s="53">
        <v>117458</v>
      </c>
      <c r="W2795" s="53">
        <v>196</v>
      </c>
      <c r="X2795" s="53">
        <v>0.58099999999999996</v>
      </c>
      <c r="Y2795" s="53">
        <v>18.399999999999999</v>
      </c>
      <c r="Z2795" s="11">
        <f t="shared" si="7460"/>
        <v>30.599999999999998</v>
      </c>
      <c r="AA2795" s="11">
        <f t="shared" si="7461"/>
        <v>0</v>
      </c>
      <c r="AB2795" s="53">
        <f t="shared" si="7462"/>
        <v>0.23484992325715498</v>
      </c>
      <c r="AC2795" s="63" t="s">
        <v>204</v>
      </c>
    </row>
    <row r="2796" spans="1:46">
      <c r="A2796" s="11">
        <v>2796</v>
      </c>
      <c r="B2796" s="57">
        <v>44946</v>
      </c>
      <c r="C2796" s="54">
        <v>0.36805555555555558</v>
      </c>
      <c r="D2796" s="53">
        <v>8.3000000000000007</v>
      </c>
      <c r="E2796" s="53">
        <v>13.9</v>
      </c>
      <c r="F2796" s="53">
        <v>0</v>
      </c>
      <c r="G2796" s="53">
        <v>9</v>
      </c>
      <c r="H2796" s="53">
        <v>0.115</v>
      </c>
      <c r="I2796" s="53">
        <v>4</v>
      </c>
      <c r="J2796" s="53" t="s">
        <v>161</v>
      </c>
      <c r="K2796" s="53">
        <v>4</v>
      </c>
      <c r="L2796" s="53" t="s">
        <v>161</v>
      </c>
      <c r="M2796" s="54">
        <v>0.36805555555555558</v>
      </c>
      <c r="N2796" s="53">
        <v>7.5</v>
      </c>
      <c r="O2796" s="53" t="s">
        <v>161</v>
      </c>
      <c r="P2796" s="54">
        <v>0.36612268518518515</v>
      </c>
      <c r="Q2796" s="53">
        <v>3.3</v>
      </c>
      <c r="R2796" s="53" t="s">
        <v>161</v>
      </c>
      <c r="S2796" s="53">
        <v>1.2</v>
      </c>
      <c r="T2796" s="53">
        <v>54.2</v>
      </c>
      <c r="U2796" s="53">
        <v>526</v>
      </c>
      <c r="V2796" s="53">
        <v>233035</v>
      </c>
      <c r="W2796" s="53">
        <v>388</v>
      </c>
      <c r="X2796" s="53">
        <v>0.58099999999999996</v>
      </c>
      <c r="Y2796" s="53">
        <v>18.48</v>
      </c>
      <c r="Z2796" s="11">
        <f t="shared" si="7460"/>
        <v>69</v>
      </c>
      <c r="AA2796" s="11">
        <f t="shared" si="7461"/>
        <v>0</v>
      </c>
      <c r="AB2796" s="53">
        <f t="shared" si="7462"/>
        <v>0.23484992325715498</v>
      </c>
      <c r="AC2796" s="63" t="s">
        <v>204</v>
      </c>
    </row>
    <row r="2797" spans="1:46">
      <c r="A2797" s="11">
        <v>2797</v>
      </c>
      <c r="B2797" s="57">
        <v>44946</v>
      </c>
      <c r="C2797" s="54">
        <v>0.375</v>
      </c>
      <c r="D2797" s="53">
        <v>8.8000000000000007</v>
      </c>
      <c r="E2797" s="53">
        <v>13.7</v>
      </c>
      <c r="F2797" s="53">
        <v>0</v>
      </c>
      <c r="G2797" s="53">
        <v>9.3000000000000007</v>
      </c>
      <c r="H2797" s="53">
        <v>0.14099999999999999</v>
      </c>
      <c r="I2797" s="53">
        <v>3.9</v>
      </c>
      <c r="J2797" s="53" t="s">
        <v>161</v>
      </c>
      <c r="K2797" s="53">
        <v>4.2</v>
      </c>
      <c r="L2797" s="53" t="s">
        <v>161</v>
      </c>
      <c r="M2797" s="54">
        <v>0.3700694444444444</v>
      </c>
      <c r="N2797" s="53">
        <v>7</v>
      </c>
      <c r="O2797" s="53" t="s">
        <v>161</v>
      </c>
      <c r="P2797" s="54">
        <v>0.37361111111111112</v>
      </c>
      <c r="Q2797" s="53">
        <v>5.5</v>
      </c>
      <c r="R2797" s="53" t="s">
        <v>161</v>
      </c>
      <c r="S2797" s="53">
        <v>1.1000000000000001</v>
      </c>
      <c r="T2797" s="53">
        <v>49.6</v>
      </c>
      <c r="U2797" s="53">
        <v>226</v>
      </c>
      <c r="V2797" s="53">
        <v>280230</v>
      </c>
      <c r="W2797" s="53">
        <v>467</v>
      </c>
      <c r="X2797" s="53">
        <v>0.58099999999999996</v>
      </c>
      <c r="Y2797" s="53">
        <v>18.38</v>
      </c>
      <c r="Z2797" s="11">
        <f t="shared" si="7460"/>
        <v>84.59999999999998</v>
      </c>
      <c r="AA2797" s="11">
        <f t="shared" si="7461"/>
        <v>0</v>
      </c>
      <c r="AB2797" s="53">
        <f t="shared" si="7462"/>
        <v>0.23484992325715498</v>
      </c>
      <c r="AC2797" s="63" t="s">
        <v>204</v>
      </c>
      <c r="AE2797" s="11">
        <f t="shared" ref="AE2797" si="7559">SUM(F2797:F2802)</f>
        <v>0</v>
      </c>
      <c r="AF2797" s="11">
        <f t="shared" ref="AF2797" si="7560">AVERAGE(AB2797:AB2802)</f>
        <v>0.23484992325715501</v>
      </c>
      <c r="AG2797" s="11">
        <f t="shared" ref="AG2797" si="7561">AVERAGE(G2797:G2802)</f>
        <v>9.3000000000000007</v>
      </c>
      <c r="AH2797" s="11" t="e">
        <f t="shared" ref="AH2797" si="7562">AVERAGE(AC2797:AC2802)</f>
        <v>#DIV/0!</v>
      </c>
      <c r="AI2797" s="11">
        <f t="shared" ref="AI2797" si="7563">AVERAGE(T2797:T2802)</f>
        <v>50.083333333333336</v>
      </c>
      <c r="AJ2797" s="11">
        <f t="shared" ref="AJ2797" si="7564">SUMIF(H2797:H2802,"&gt;0",H2797:H2802)</f>
        <v>0.77399999999999991</v>
      </c>
      <c r="AK2797" s="17">
        <f t="shared" ref="AK2797" si="7565">SUM(AA2797:AA2802)/60</f>
        <v>0.16666666666666666</v>
      </c>
      <c r="AL2797" s="17">
        <f t="shared" ref="AL2797" si="7566">SUM(V2797:V2802)</f>
        <v>1605214</v>
      </c>
      <c r="AM2797" s="17">
        <f t="shared" ref="AM2797" si="7567">AVERAGE(W2797:W2802)</f>
        <v>446.16666666666669</v>
      </c>
      <c r="AN2797" s="11">
        <f t="shared" ref="AN2797" si="7568">AVERAGE(I2797:I2802)</f>
        <v>3.9</v>
      </c>
      <c r="AO2797" s="11">
        <f t="shared" ref="AO2797" si="7569">MAX(K2797:K2802)</f>
        <v>4.2</v>
      </c>
      <c r="AP2797" s="13" t="str">
        <f t="shared" ref="AP2797" ca="1" si="7570">INDIRECT(ADDRESS(MATCH(AO2797,K2797:K2802,0)+A2797-1,12))</f>
        <v>WSW</v>
      </c>
      <c r="AQ2797" s="13">
        <f t="shared" ref="AQ2797" ca="1" si="7571">INDIRECT(ADDRESS(MATCH(AO2797,K2797:K2802,0)+A2797-1,13))</f>
        <v>0.3700694444444444</v>
      </c>
      <c r="AR2797" s="11">
        <f t="shared" ref="AR2797" si="7572">MAX(N2797:N2802)</f>
        <v>7</v>
      </c>
      <c r="AS2797" s="13" t="str">
        <f t="shared" ref="AS2797" ca="1" si="7573">INDIRECT(ADDRESS(MATCH(AR2797,N2797:N2802,0)+A2797-1,15))</f>
        <v>WSW</v>
      </c>
      <c r="AT2797" s="13">
        <f t="shared" ref="AT2797" ca="1" si="7574">INDIRECT(ADDRESS(MATCH(AR2797,N2797:N2802,0)+A2797-1,16))</f>
        <v>0.37361111111111112</v>
      </c>
    </row>
    <row r="2798" spans="1:46">
      <c r="A2798" s="11">
        <v>2798</v>
      </c>
      <c r="B2798" s="57">
        <v>44946</v>
      </c>
      <c r="C2798" s="54">
        <v>0.38194444444444442</v>
      </c>
      <c r="D2798" s="53">
        <v>9.1999999999999993</v>
      </c>
      <c r="E2798" s="53">
        <v>13.6</v>
      </c>
      <c r="F2798" s="53">
        <v>0</v>
      </c>
      <c r="G2798" s="53">
        <v>8.8000000000000007</v>
      </c>
      <c r="H2798" s="53">
        <v>7.3999999999999996E-2</v>
      </c>
      <c r="I2798" s="53">
        <v>3.7</v>
      </c>
      <c r="J2798" s="53" t="s">
        <v>160</v>
      </c>
      <c r="K2798" s="53">
        <v>4.0999999999999996</v>
      </c>
      <c r="L2798" s="53" t="s">
        <v>161</v>
      </c>
      <c r="M2798" s="54">
        <v>0.37929398148148147</v>
      </c>
      <c r="N2798" s="53">
        <v>6.9</v>
      </c>
      <c r="O2798" s="53" t="s">
        <v>160</v>
      </c>
      <c r="P2798" s="54">
        <v>0.37689814814814815</v>
      </c>
      <c r="Q2798" s="53">
        <v>3.4</v>
      </c>
      <c r="R2798" s="53" t="s">
        <v>154</v>
      </c>
      <c r="S2798" s="53">
        <v>1</v>
      </c>
      <c r="T2798" s="53">
        <v>53.7</v>
      </c>
      <c r="U2798" s="53">
        <v>233</v>
      </c>
      <c r="V2798" s="53">
        <v>170213</v>
      </c>
      <c r="W2798" s="53">
        <v>284</v>
      </c>
      <c r="X2798" s="53">
        <v>0.58099999999999996</v>
      </c>
      <c r="Y2798" s="53">
        <v>18.399999999999999</v>
      </c>
      <c r="Z2798" s="11">
        <f t="shared" si="7460"/>
        <v>44.399999999999991</v>
      </c>
      <c r="AA2798" s="11">
        <f t="shared" si="7461"/>
        <v>0</v>
      </c>
      <c r="AB2798" s="53">
        <f t="shared" si="7462"/>
        <v>0.23484992325715498</v>
      </c>
      <c r="AC2798" s="63" t="s">
        <v>204</v>
      </c>
    </row>
    <row r="2799" spans="1:46">
      <c r="A2799" s="11">
        <v>2799</v>
      </c>
      <c r="B2799" s="57">
        <v>44946</v>
      </c>
      <c r="C2799" s="54">
        <v>0.3888888888888889</v>
      </c>
      <c r="D2799" s="53">
        <v>9.6999999999999993</v>
      </c>
      <c r="E2799" s="53">
        <v>13.6</v>
      </c>
      <c r="F2799" s="53">
        <v>0</v>
      </c>
      <c r="G2799" s="53">
        <v>8.9</v>
      </c>
      <c r="H2799" s="53">
        <v>6.2E-2</v>
      </c>
      <c r="I2799" s="53">
        <v>3.7</v>
      </c>
      <c r="J2799" s="53" t="s">
        <v>161</v>
      </c>
      <c r="K2799" s="53">
        <v>3.8</v>
      </c>
      <c r="L2799" s="53" t="s">
        <v>160</v>
      </c>
      <c r="M2799" s="54">
        <v>0.3836458333333333</v>
      </c>
      <c r="N2799" s="53">
        <v>6.4</v>
      </c>
      <c r="O2799" s="53" t="s">
        <v>161</v>
      </c>
      <c r="P2799" s="54">
        <v>0.38674768518518521</v>
      </c>
      <c r="Q2799" s="53">
        <v>5.3</v>
      </c>
      <c r="R2799" s="53" t="s">
        <v>161</v>
      </c>
      <c r="S2799" s="53">
        <v>1</v>
      </c>
      <c r="T2799" s="53">
        <v>50.5</v>
      </c>
      <c r="U2799" s="53">
        <v>234</v>
      </c>
      <c r="V2799" s="53">
        <v>148091</v>
      </c>
      <c r="W2799" s="53">
        <v>247</v>
      </c>
      <c r="X2799" s="53">
        <v>0.58099999999999996</v>
      </c>
      <c r="Y2799" s="53">
        <v>18.41</v>
      </c>
      <c r="Z2799" s="11">
        <f t="shared" si="7460"/>
        <v>37.200000000000003</v>
      </c>
      <c r="AA2799" s="11">
        <f t="shared" si="7461"/>
        <v>0</v>
      </c>
      <c r="AB2799" s="53">
        <f t="shared" si="7462"/>
        <v>0.23484992325715498</v>
      </c>
      <c r="AC2799" s="63" t="s">
        <v>204</v>
      </c>
    </row>
    <row r="2800" spans="1:46">
      <c r="A2800" s="11">
        <v>2800</v>
      </c>
      <c r="B2800" s="57">
        <v>44946</v>
      </c>
      <c r="C2800" s="54">
        <v>0.39583333333333331</v>
      </c>
      <c r="D2800" s="53">
        <v>9.6999999999999993</v>
      </c>
      <c r="E2800" s="53">
        <v>13.9</v>
      </c>
      <c r="F2800" s="53">
        <v>0</v>
      </c>
      <c r="G2800" s="53">
        <v>8.9</v>
      </c>
      <c r="H2800" s="53">
        <v>6.7000000000000004E-2</v>
      </c>
      <c r="I2800" s="53">
        <v>4.2</v>
      </c>
      <c r="J2800" s="53" t="s">
        <v>160</v>
      </c>
      <c r="K2800" s="53">
        <v>4.2</v>
      </c>
      <c r="L2800" s="53" t="s">
        <v>160</v>
      </c>
      <c r="M2800" s="54">
        <v>0.39578703703703705</v>
      </c>
      <c r="N2800" s="53">
        <v>6.5</v>
      </c>
      <c r="O2800" s="53" t="s">
        <v>161</v>
      </c>
      <c r="P2800" s="54">
        <v>0.39099537037037035</v>
      </c>
      <c r="Q2800" s="53">
        <v>3.8</v>
      </c>
      <c r="R2800" s="53" t="s">
        <v>160</v>
      </c>
      <c r="S2800" s="53">
        <v>1</v>
      </c>
      <c r="T2800" s="53">
        <v>49.3</v>
      </c>
      <c r="U2800" s="53">
        <v>307</v>
      </c>
      <c r="V2800" s="53">
        <v>161701</v>
      </c>
      <c r="W2800" s="53">
        <v>270</v>
      </c>
      <c r="X2800" s="53">
        <v>0.58099999999999996</v>
      </c>
      <c r="Y2800" s="53">
        <v>18.47</v>
      </c>
      <c r="Z2800" s="11">
        <f t="shared" si="7460"/>
        <v>40.200000000000003</v>
      </c>
      <c r="AA2800" s="11">
        <f t="shared" si="7461"/>
        <v>0</v>
      </c>
      <c r="AB2800" s="53">
        <f t="shared" si="7462"/>
        <v>0.23484992325715498</v>
      </c>
      <c r="AC2800" s="63" t="s">
        <v>204</v>
      </c>
    </row>
    <row r="2801" spans="1:46">
      <c r="A2801" s="11">
        <v>2801</v>
      </c>
      <c r="B2801" s="57">
        <v>44946</v>
      </c>
      <c r="C2801" s="54">
        <v>0.40277777777777773</v>
      </c>
      <c r="D2801" s="53">
        <v>9.8000000000000007</v>
      </c>
      <c r="E2801" s="53">
        <v>14.7</v>
      </c>
      <c r="F2801" s="53">
        <v>0</v>
      </c>
      <c r="G2801" s="53">
        <v>9.8000000000000007</v>
      </c>
      <c r="H2801" s="53">
        <v>0.191</v>
      </c>
      <c r="I2801" s="53">
        <v>4</v>
      </c>
      <c r="J2801" s="53" t="s">
        <v>160</v>
      </c>
      <c r="K2801" s="53">
        <v>4.2</v>
      </c>
      <c r="L2801" s="53" t="s">
        <v>160</v>
      </c>
      <c r="M2801" s="54">
        <v>0.39584490740740735</v>
      </c>
      <c r="N2801" s="53">
        <v>7</v>
      </c>
      <c r="O2801" s="53" t="s">
        <v>161</v>
      </c>
      <c r="P2801" s="54">
        <v>0.40248842592592587</v>
      </c>
      <c r="Q2801" s="53">
        <v>3.2</v>
      </c>
      <c r="R2801" s="53" t="s">
        <v>156</v>
      </c>
      <c r="S2801" s="53">
        <v>0.9</v>
      </c>
      <c r="T2801" s="53">
        <v>48.5</v>
      </c>
      <c r="U2801" s="53">
        <v>714</v>
      </c>
      <c r="V2801" s="53">
        <v>371251</v>
      </c>
      <c r="W2801" s="53">
        <v>619</v>
      </c>
      <c r="X2801" s="53">
        <v>0.58099999999999996</v>
      </c>
      <c r="Y2801" s="53">
        <v>18.64</v>
      </c>
      <c r="Z2801" s="11">
        <f t="shared" si="7460"/>
        <v>114.6</v>
      </c>
      <c r="AA2801" s="11">
        <f t="shared" si="7461"/>
        <v>0</v>
      </c>
      <c r="AB2801" s="53">
        <f t="shared" si="7462"/>
        <v>0.23484992325715498</v>
      </c>
      <c r="AC2801" s="63" t="s">
        <v>204</v>
      </c>
    </row>
    <row r="2802" spans="1:46">
      <c r="A2802" s="11">
        <v>2802</v>
      </c>
      <c r="B2802" s="57">
        <v>44946</v>
      </c>
      <c r="C2802" s="54">
        <v>0.40972222222222227</v>
      </c>
      <c r="D2802" s="53">
        <v>10.1</v>
      </c>
      <c r="E2802" s="53">
        <v>14.7</v>
      </c>
      <c r="F2802" s="53">
        <v>0</v>
      </c>
      <c r="G2802" s="53">
        <v>10.1</v>
      </c>
      <c r="H2802" s="53">
        <v>0.23899999999999999</v>
      </c>
      <c r="I2802" s="53">
        <v>3.9</v>
      </c>
      <c r="J2802" s="53" t="s">
        <v>156</v>
      </c>
      <c r="K2802" s="53">
        <v>4.2</v>
      </c>
      <c r="L2802" s="53" t="s">
        <v>156</v>
      </c>
      <c r="M2802" s="54">
        <v>0.40527777777777779</v>
      </c>
      <c r="N2802" s="53">
        <v>6.9</v>
      </c>
      <c r="O2802" s="53" t="s">
        <v>156</v>
      </c>
      <c r="P2802" s="54">
        <v>0.40430555555555553</v>
      </c>
      <c r="Q2802" s="53">
        <v>2.7</v>
      </c>
      <c r="R2802" s="53" t="s">
        <v>156</v>
      </c>
      <c r="S2802" s="53">
        <v>1</v>
      </c>
      <c r="T2802" s="53">
        <v>48.9</v>
      </c>
      <c r="U2802" s="53">
        <v>846</v>
      </c>
      <c r="V2802" s="53">
        <v>473728</v>
      </c>
      <c r="W2802" s="53">
        <v>790</v>
      </c>
      <c r="X2802" s="53">
        <v>0.58099999999999996</v>
      </c>
      <c r="Y2802" s="53">
        <v>18.63</v>
      </c>
      <c r="Z2802" s="11">
        <f t="shared" si="7460"/>
        <v>143.39999999999998</v>
      </c>
      <c r="AA2802" s="11">
        <f t="shared" si="7461"/>
        <v>10</v>
      </c>
      <c r="AB2802" s="53">
        <f t="shared" si="7462"/>
        <v>0.23484992325715498</v>
      </c>
      <c r="AC2802" s="63" t="s">
        <v>204</v>
      </c>
    </row>
    <row r="2803" spans="1:46">
      <c r="A2803" s="11">
        <v>2803</v>
      </c>
      <c r="B2803" s="57">
        <v>44946</v>
      </c>
      <c r="C2803" s="54">
        <v>0.41666666666666669</v>
      </c>
      <c r="D2803" s="53">
        <v>10.9</v>
      </c>
      <c r="E2803" s="53">
        <v>14.6</v>
      </c>
      <c r="F2803" s="53">
        <v>0</v>
      </c>
      <c r="G2803" s="53">
        <v>10.7</v>
      </c>
      <c r="H2803" s="53">
        <v>0.29899999999999999</v>
      </c>
      <c r="I2803" s="53">
        <v>3.8</v>
      </c>
      <c r="J2803" s="53" t="s">
        <v>161</v>
      </c>
      <c r="K2803" s="53">
        <v>3.9</v>
      </c>
      <c r="L2803" s="53" t="s">
        <v>156</v>
      </c>
      <c r="M2803" s="54">
        <v>0.4097453703703704</v>
      </c>
      <c r="N2803" s="53">
        <v>6.7</v>
      </c>
      <c r="O2803" s="53" t="s">
        <v>154</v>
      </c>
      <c r="P2803" s="54">
        <v>0.41251157407407407</v>
      </c>
      <c r="Q2803" s="53">
        <v>2.1</v>
      </c>
      <c r="R2803" s="53" t="s">
        <v>160</v>
      </c>
      <c r="S2803" s="53">
        <v>1</v>
      </c>
      <c r="T2803" s="53">
        <v>49.7</v>
      </c>
      <c r="U2803" s="53">
        <v>1006</v>
      </c>
      <c r="V2803" s="53">
        <v>582244</v>
      </c>
      <c r="W2803" s="53">
        <v>970</v>
      </c>
      <c r="X2803" s="53">
        <v>0.57999999999999996</v>
      </c>
      <c r="Y2803" s="53">
        <v>18.600000000000001</v>
      </c>
      <c r="Z2803" s="11">
        <f t="shared" si="7460"/>
        <v>179.4</v>
      </c>
      <c r="AA2803" s="11">
        <f t="shared" si="7461"/>
        <v>10</v>
      </c>
      <c r="AB2803" s="53">
        <f t="shared" si="7462"/>
        <v>0.23429897376236791</v>
      </c>
      <c r="AC2803" s="63" t="s">
        <v>204</v>
      </c>
      <c r="AE2803" s="11">
        <f t="shared" ref="AE2803" si="7575">SUM(F2803:F2808)</f>
        <v>0</v>
      </c>
      <c r="AF2803" s="11">
        <f t="shared" ref="AF2803" si="7576">AVERAGE(AB2803:AB2808)</f>
        <v>0.23439079867816578</v>
      </c>
      <c r="AG2803" s="11">
        <f t="shared" ref="AG2803" si="7577">AVERAGE(G2803:G2808)</f>
        <v>10.4</v>
      </c>
      <c r="AH2803" s="11" t="e">
        <f t="shared" ref="AH2803" si="7578">AVERAGE(AC2803:AC2808)</f>
        <v>#DIV/0!</v>
      </c>
      <c r="AI2803" s="11">
        <f t="shared" ref="AI2803" si="7579">AVERAGE(T2803:T2808)</f>
        <v>49.283333333333331</v>
      </c>
      <c r="AJ2803" s="11">
        <f t="shared" ref="AJ2803" si="7580">SUMIF(H2803:H2808,"&gt;0",H2803:H2808)</f>
        <v>1.462</v>
      </c>
      <c r="AK2803" s="17">
        <f t="shared" ref="AK2803" si="7581">SUM(AA2803:AA2808)/60</f>
        <v>0.66666666666666663</v>
      </c>
      <c r="AL2803" s="17">
        <f t="shared" ref="AL2803" si="7582">SUM(V2803:V2808)</f>
        <v>2929212</v>
      </c>
      <c r="AM2803" s="17">
        <f t="shared" ref="AM2803" si="7583">AVERAGE(W2803:W2808)</f>
        <v>813.5</v>
      </c>
      <c r="AN2803" s="11">
        <f t="shared" ref="AN2803" si="7584">AVERAGE(I2803:I2808)</f>
        <v>4.1333333333333329</v>
      </c>
      <c r="AO2803" s="11">
        <f t="shared" ref="AO2803" si="7585">MAX(K2803:K2808)</f>
        <v>4.7</v>
      </c>
      <c r="AP2803" s="13" t="str">
        <f t="shared" ref="AP2803" ca="1" si="7586">INDIRECT(ADDRESS(MATCH(AO2803,K2803:K2808,0)+A2803-1,12))</f>
        <v>WSW</v>
      </c>
      <c r="AQ2803" s="13">
        <f t="shared" ref="AQ2803" ca="1" si="7587">INDIRECT(ADDRESS(MATCH(AO2803,K2803:K2808,0)+A2803-1,13))</f>
        <v>0.44679398148148147</v>
      </c>
      <c r="AR2803" s="11">
        <f t="shared" ref="AR2803" si="7588">MAX(N2803:N2808)</f>
        <v>8.4</v>
      </c>
      <c r="AS2803" s="13" t="str">
        <f t="shared" ref="AS2803" ca="1" si="7589">INDIRECT(ADDRESS(MATCH(AR2803,N2803:N2808,0)+A2803-1,15))</f>
        <v>WSW</v>
      </c>
      <c r="AT2803" s="13">
        <f t="shared" ref="AT2803" ca="1" si="7590">INDIRECT(ADDRESS(MATCH(AR2803,N2803:N2808,0)+A2803-1,16))</f>
        <v>0.44468749999999996</v>
      </c>
    </row>
    <row r="2804" spans="1:46">
      <c r="A2804" s="11">
        <v>2804</v>
      </c>
      <c r="B2804" s="57">
        <v>44946</v>
      </c>
      <c r="C2804" s="54">
        <v>0.4236111111111111</v>
      </c>
      <c r="D2804" s="53">
        <v>11.8</v>
      </c>
      <c r="E2804" s="53">
        <v>14.6</v>
      </c>
      <c r="F2804" s="53">
        <v>0</v>
      </c>
      <c r="G2804" s="53">
        <v>10.3</v>
      </c>
      <c r="H2804" s="53">
        <v>0.26700000000000002</v>
      </c>
      <c r="I2804" s="53">
        <v>4.2</v>
      </c>
      <c r="J2804" s="53" t="s">
        <v>160</v>
      </c>
      <c r="K2804" s="53">
        <v>4.2</v>
      </c>
      <c r="L2804" s="53" t="s">
        <v>160</v>
      </c>
      <c r="M2804" s="54">
        <v>0.4236111111111111</v>
      </c>
      <c r="N2804" s="53">
        <v>7</v>
      </c>
      <c r="O2804" s="53" t="s">
        <v>160</v>
      </c>
      <c r="P2804" s="54">
        <v>0.42111111111111116</v>
      </c>
      <c r="Q2804" s="53">
        <v>3.2</v>
      </c>
      <c r="R2804" s="53" t="s">
        <v>160</v>
      </c>
      <c r="S2804" s="53">
        <v>0.9</v>
      </c>
      <c r="T2804" s="53">
        <v>49.6</v>
      </c>
      <c r="U2804" s="53">
        <v>1000</v>
      </c>
      <c r="V2804" s="53">
        <v>530040</v>
      </c>
      <c r="W2804" s="53">
        <v>883</v>
      </c>
      <c r="X2804" s="53">
        <v>0.58099999999999996</v>
      </c>
      <c r="Y2804" s="53">
        <v>18.600000000000001</v>
      </c>
      <c r="Z2804" s="11">
        <f t="shared" si="7460"/>
        <v>160.20000000000002</v>
      </c>
      <c r="AA2804" s="11">
        <f t="shared" si="7461"/>
        <v>10</v>
      </c>
      <c r="AB2804" s="53">
        <f t="shared" si="7462"/>
        <v>0.23484992325715498</v>
      </c>
      <c r="AC2804" s="63" t="s">
        <v>204</v>
      </c>
    </row>
    <row r="2805" spans="1:46">
      <c r="A2805" s="11">
        <v>2805</v>
      </c>
      <c r="B2805" s="57">
        <v>44946</v>
      </c>
      <c r="C2805" s="54">
        <v>0.43055555555555558</v>
      </c>
      <c r="D2805" s="53">
        <v>12.5</v>
      </c>
      <c r="E2805" s="53">
        <v>14.6</v>
      </c>
      <c r="F2805" s="53">
        <v>0</v>
      </c>
      <c r="G2805" s="53">
        <v>10.3</v>
      </c>
      <c r="H2805" s="53">
        <v>0.255</v>
      </c>
      <c r="I2805" s="53">
        <v>4.2</v>
      </c>
      <c r="J2805" s="53" t="s">
        <v>156</v>
      </c>
      <c r="K2805" s="53">
        <v>4.3</v>
      </c>
      <c r="L2805" s="53" t="s">
        <v>160</v>
      </c>
      <c r="M2805" s="54">
        <v>0.4268865740740741</v>
      </c>
      <c r="N2805" s="53">
        <v>7.2</v>
      </c>
      <c r="O2805" s="53" t="s">
        <v>156</v>
      </c>
      <c r="P2805" s="54">
        <v>0.42607638888888894</v>
      </c>
      <c r="Q2805" s="53">
        <v>4.4000000000000004</v>
      </c>
      <c r="R2805" s="53" t="s">
        <v>153</v>
      </c>
      <c r="S2805" s="53">
        <v>1</v>
      </c>
      <c r="T2805" s="53">
        <v>49.5</v>
      </c>
      <c r="U2805" s="53">
        <v>947</v>
      </c>
      <c r="V2805" s="53">
        <v>508980</v>
      </c>
      <c r="W2805" s="53">
        <v>848</v>
      </c>
      <c r="X2805" s="53">
        <v>0.57999999999999996</v>
      </c>
      <c r="Y2805" s="53">
        <v>18.57</v>
      </c>
      <c r="Z2805" s="11">
        <f t="shared" si="7460"/>
        <v>153.00000000000003</v>
      </c>
      <c r="AA2805" s="11">
        <f t="shared" si="7461"/>
        <v>10</v>
      </c>
      <c r="AB2805" s="53">
        <f t="shared" si="7462"/>
        <v>0.23429897376236791</v>
      </c>
      <c r="AC2805" s="63" t="s">
        <v>204</v>
      </c>
    </row>
    <row r="2806" spans="1:46">
      <c r="A2806" s="11">
        <v>2806</v>
      </c>
      <c r="B2806" s="57">
        <v>44946</v>
      </c>
      <c r="C2806" s="54">
        <v>0.4375</v>
      </c>
      <c r="D2806" s="53">
        <v>13.1</v>
      </c>
      <c r="E2806" s="53">
        <v>14.6</v>
      </c>
      <c r="F2806" s="53">
        <v>0</v>
      </c>
      <c r="G2806" s="53">
        <v>10.4</v>
      </c>
      <c r="H2806" s="53">
        <v>0.28000000000000003</v>
      </c>
      <c r="I2806" s="53">
        <v>4.0999999999999996</v>
      </c>
      <c r="J2806" s="53" t="s">
        <v>160</v>
      </c>
      <c r="K2806" s="53">
        <v>4.4000000000000004</v>
      </c>
      <c r="L2806" s="53" t="s">
        <v>156</v>
      </c>
      <c r="M2806" s="54">
        <v>0.43187500000000001</v>
      </c>
      <c r="N2806" s="53">
        <v>7.2</v>
      </c>
      <c r="O2806" s="53" t="s">
        <v>154</v>
      </c>
      <c r="P2806" s="54">
        <v>0.43546296296296294</v>
      </c>
      <c r="Q2806" s="53">
        <v>3.7</v>
      </c>
      <c r="R2806" s="53" t="s">
        <v>156</v>
      </c>
      <c r="S2806" s="53">
        <v>1</v>
      </c>
      <c r="T2806" s="53">
        <v>48.1</v>
      </c>
      <c r="U2806" s="53">
        <v>1040</v>
      </c>
      <c r="V2806" s="53">
        <v>554460</v>
      </c>
      <c r="W2806" s="53">
        <v>924</v>
      </c>
      <c r="X2806" s="53">
        <v>0.57999999999999996</v>
      </c>
      <c r="Y2806" s="53">
        <v>18.600000000000001</v>
      </c>
      <c r="Z2806" s="11">
        <f t="shared" si="7460"/>
        <v>168.00000000000003</v>
      </c>
      <c r="AA2806" s="11">
        <f t="shared" si="7461"/>
        <v>10</v>
      </c>
      <c r="AB2806" s="53">
        <f t="shared" si="7462"/>
        <v>0.23429897376236791</v>
      </c>
      <c r="AC2806" s="63" t="s">
        <v>204</v>
      </c>
    </row>
    <row r="2807" spans="1:46">
      <c r="A2807" s="11">
        <v>2807</v>
      </c>
      <c r="B2807" s="57">
        <v>44946</v>
      </c>
      <c r="C2807" s="54">
        <v>0.44444444444444442</v>
      </c>
      <c r="D2807" s="53">
        <v>13.5</v>
      </c>
      <c r="E2807" s="53">
        <v>14.5</v>
      </c>
      <c r="F2807" s="53">
        <v>0</v>
      </c>
      <c r="G2807" s="53">
        <v>10.199999999999999</v>
      </c>
      <c r="H2807" s="53">
        <v>0.17899999999999999</v>
      </c>
      <c r="I2807" s="53">
        <v>4.2</v>
      </c>
      <c r="J2807" s="53" t="s">
        <v>160</v>
      </c>
      <c r="K2807" s="53">
        <v>4.2</v>
      </c>
      <c r="L2807" s="53" t="s">
        <v>160</v>
      </c>
      <c r="M2807" s="54">
        <v>0.44166666666666665</v>
      </c>
      <c r="N2807" s="53">
        <v>7.8</v>
      </c>
      <c r="O2807" s="53" t="s">
        <v>161</v>
      </c>
      <c r="P2807" s="54">
        <v>0.44423611111111111</v>
      </c>
      <c r="Q2807" s="53">
        <v>3.9</v>
      </c>
      <c r="R2807" s="53" t="s">
        <v>160</v>
      </c>
      <c r="S2807" s="53">
        <v>1.2</v>
      </c>
      <c r="T2807" s="53">
        <v>48.9</v>
      </c>
      <c r="U2807" s="53">
        <v>397</v>
      </c>
      <c r="V2807" s="53">
        <v>374844</v>
      </c>
      <c r="W2807" s="53">
        <v>625</v>
      </c>
      <c r="X2807" s="53">
        <v>0.57999999999999996</v>
      </c>
      <c r="Y2807" s="53">
        <v>18.59</v>
      </c>
      <c r="Z2807" s="11">
        <f t="shared" si="7460"/>
        <v>107.39999999999999</v>
      </c>
      <c r="AA2807" s="11">
        <f t="shared" si="7461"/>
        <v>0</v>
      </c>
      <c r="AB2807" s="53">
        <f t="shared" si="7462"/>
        <v>0.23429897376236791</v>
      </c>
      <c r="AC2807" s="63" t="s">
        <v>204</v>
      </c>
    </row>
    <row r="2808" spans="1:46">
      <c r="A2808" s="11">
        <v>2808</v>
      </c>
      <c r="B2808" s="57">
        <v>44946</v>
      </c>
      <c r="C2808" s="54">
        <v>0.4513888888888889</v>
      </c>
      <c r="D2808" s="53">
        <v>13.6</v>
      </c>
      <c r="E2808" s="53">
        <v>14.5</v>
      </c>
      <c r="F2808" s="53">
        <v>0</v>
      </c>
      <c r="G2808" s="53">
        <v>10.5</v>
      </c>
      <c r="H2808" s="53">
        <v>0.182</v>
      </c>
      <c r="I2808" s="53">
        <v>4.3</v>
      </c>
      <c r="J2808" s="53" t="s">
        <v>161</v>
      </c>
      <c r="K2808" s="53">
        <v>4.7</v>
      </c>
      <c r="L2808" s="53" t="s">
        <v>161</v>
      </c>
      <c r="M2808" s="54">
        <v>0.44679398148148147</v>
      </c>
      <c r="N2808" s="53">
        <v>8.4</v>
      </c>
      <c r="O2808" s="53" t="s">
        <v>161</v>
      </c>
      <c r="P2808" s="54">
        <v>0.44468749999999996</v>
      </c>
      <c r="Q2808" s="53">
        <v>3.5</v>
      </c>
      <c r="R2808" s="53" t="s">
        <v>160</v>
      </c>
      <c r="S2808" s="53">
        <v>1.3</v>
      </c>
      <c r="T2808" s="53">
        <v>49.9</v>
      </c>
      <c r="U2808" s="53">
        <v>921</v>
      </c>
      <c r="V2808" s="53">
        <v>378644</v>
      </c>
      <c r="W2808" s="53">
        <v>631</v>
      </c>
      <c r="X2808" s="53">
        <v>0.57999999999999996</v>
      </c>
      <c r="Y2808" s="53">
        <v>18.600000000000001</v>
      </c>
      <c r="Z2808" s="11">
        <f t="shared" si="7460"/>
        <v>109.2</v>
      </c>
      <c r="AA2808" s="11">
        <f t="shared" si="7461"/>
        <v>0</v>
      </c>
      <c r="AB2808" s="53">
        <f t="shared" si="7462"/>
        <v>0.23429897376236791</v>
      </c>
      <c r="AC2808" s="63" t="s">
        <v>204</v>
      </c>
    </row>
    <row r="2809" spans="1:46">
      <c r="A2809" s="11">
        <v>2809</v>
      </c>
      <c r="B2809" s="57">
        <v>44946</v>
      </c>
      <c r="C2809" s="54">
        <v>0.45833333333333331</v>
      </c>
      <c r="D2809" s="53">
        <v>13.6</v>
      </c>
      <c r="E2809" s="53">
        <v>14.6</v>
      </c>
      <c r="F2809" s="53">
        <v>0</v>
      </c>
      <c r="G2809" s="53">
        <v>10.3</v>
      </c>
      <c r="H2809" s="53">
        <v>0.20200000000000001</v>
      </c>
      <c r="I2809" s="53">
        <v>3.8</v>
      </c>
      <c r="J2809" s="53" t="s">
        <v>161</v>
      </c>
      <c r="K2809" s="53">
        <v>4.3</v>
      </c>
      <c r="L2809" s="53" t="s">
        <v>161</v>
      </c>
      <c r="M2809" s="54">
        <v>0.45151620370370371</v>
      </c>
      <c r="N2809" s="53">
        <v>6.3</v>
      </c>
      <c r="O2809" s="53" t="s">
        <v>161</v>
      </c>
      <c r="P2809" s="54">
        <v>0.45199074074074069</v>
      </c>
      <c r="Q2809" s="53">
        <v>4.2</v>
      </c>
      <c r="R2809" s="53" t="s">
        <v>160</v>
      </c>
      <c r="S2809" s="53">
        <v>1</v>
      </c>
      <c r="T2809" s="53">
        <v>49.5</v>
      </c>
      <c r="U2809" s="53">
        <v>344</v>
      </c>
      <c r="V2809" s="53">
        <v>418422</v>
      </c>
      <c r="W2809" s="53">
        <v>697</v>
      </c>
      <c r="X2809" s="53">
        <v>0.57999999999999996</v>
      </c>
      <c r="Y2809" s="53">
        <v>18.579999999999998</v>
      </c>
      <c r="Z2809" s="11">
        <f t="shared" si="7460"/>
        <v>121.2</v>
      </c>
      <c r="AA2809" s="11">
        <f t="shared" si="7461"/>
        <v>10</v>
      </c>
      <c r="AB2809" s="53">
        <f t="shared" si="7462"/>
        <v>0.23429897376236791</v>
      </c>
      <c r="AC2809" s="63" t="s">
        <v>204</v>
      </c>
      <c r="AE2809" s="11">
        <f t="shared" ref="AE2809" si="7591">SUM(F2809:F2814)</f>
        <v>0</v>
      </c>
      <c r="AF2809" s="11">
        <f t="shared" ref="AF2809" si="7592">AVERAGE(AB2809:AB2814)</f>
        <v>0.23402390988553243</v>
      </c>
      <c r="AG2809" s="11">
        <f t="shared" ref="AG2809" si="7593">AVERAGE(G2809:G2814)</f>
        <v>10.700000000000001</v>
      </c>
      <c r="AH2809" s="11" t="e">
        <f t="shared" ref="AH2809" si="7594">AVERAGE(AC2809:AC2814)</f>
        <v>#DIV/0!</v>
      </c>
      <c r="AI2809" s="11">
        <f t="shared" ref="AI2809" si="7595">AVERAGE(T2809:T2814)</f>
        <v>49.666666666666664</v>
      </c>
      <c r="AJ2809" s="11">
        <f t="shared" ref="AJ2809" si="7596">SUMIF(H2809:H2814,"&gt;0",H2809:H2814)</f>
        <v>1.5010000000000001</v>
      </c>
      <c r="AK2809" s="17">
        <f t="shared" ref="AK2809" si="7597">SUM(AA2809:AA2814)/60</f>
        <v>1</v>
      </c>
      <c r="AL2809" s="17">
        <f t="shared" ref="AL2809" si="7598">SUM(V2809:V2814)</f>
        <v>3053229</v>
      </c>
      <c r="AM2809" s="17">
        <f t="shared" ref="AM2809" si="7599">AVERAGE(W2809:W2814)</f>
        <v>848</v>
      </c>
      <c r="AN2809" s="11">
        <f t="shared" ref="AN2809" si="7600">AVERAGE(I2809:I2814)</f>
        <v>4.0666666666666664</v>
      </c>
      <c r="AO2809" s="11">
        <f t="shared" ref="AO2809" si="7601">MAX(K2809:K2814)</f>
        <v>4.7</v>
      </c>
      <c r="AP2809" s="13" t="str">
        <f t="shared" ref="AP2809" ca="1" si="7602">INDIRECT(ADDRESS(MATCH(AO2809,K2809:K2814,0)+A2809-1,12))</f>
        <v>WSW</v>
      </c>
      <c r="AQ2809" s="13">
        <f t="shared" ref="AQ2809" ca="1" si="7603">INDIRECT(ADDRESS(MATCH(AO2809,K2809:K2814,0)+A2809-1,13))</f>
        <v>0.46521990740740743</v>
      </c>
      <c r="AR2809" s="11">
        <f t="shared" ref="AR2809" si="7604">MAX(N2809:N2814)</f>
        <v>7.5</v>
      </c>
      <c r="AS2809" s="13" t="str">
        <f t="shared" ref="AS2809" ca="1" si="7605">INDIRECT(ADDRESS(MATCH(AR2809,N2809:N2814,0)+A2809-1,15))</f>
        <v>SW</v>
      </c>
      <c r="AT2809" s="13">
        <f t="shared" ref="AT2809" ca="1" si="7606">INDIRECT(ADDRESS(MATCH(AR2809,N2809:N2814,0)+A2809-1,16))</f>
        <v>0.45943287037037034</v>
      </c>
    </row>
    <row r="2810" spans="1:46">
      <c r="A2810" s="11">
        <v>2810</v>
      </c>
      <c r="B2810" s="57">
        <v>44946</v>
      </c>
      <c r="C2810" s="54">
        <v>0.46527777777777773</v>
      </c>
      <c r="D2810" s="53">
        <v>13.6</v>
      </c>
      <c r="E2810" s="53">
        <v>14.5</v>
      </c>
      <c r="F2810" s="53">
        <v>0</v>
      </c>
      <c r="G2810" s="53">
        <v>10.5</v>
      </c>
      <c r="H2810" s="53">
        <v>0.214</v>
      </c>
      <c r="I2810" s="53">
        <v>4.7</v>
      </c>
      <c r="J2810" s="53" t="s">
        <v>161</v>
      </c>
      <c r="K2810" s="53">
        <v>4.7</v>
      </c>
      <c r="L2810" s="53" t="s">
        <v>161</v>
      </c>
      <c r="M2810" s="54">
        <v>0.46521990740740743</v>
      </c>
      <c r="N2810" s="53">
        <v>7.5</v>
      </c>
      <c r="O2810" s="53" t="s">
        <v>160</v>
      </c>
      <c r="P2810" s="54">
        <v>0.45943287037037034</v>
      </c>
      <c r="Q2810" s="53">
        <v>5.0999999999999996</v>
      </c>
      <c r="R2810" s="53" t="s">
        <v>154</v>
      </c>
      <c r="S2810" s="53">
        <v>1</v>
      </c>
      <c r="T2810" s="53">
        <v>49.4</v>
      </c>
      <c r="U2810" s="53">
        <v>595</v>
      </c>
      <c r="V2810" s="53">
        <v>436409</v>
      </c>
      <c r="W2810" s="53">
        <v>727</v>
      </c>
      <c r="X2810" s="53">
        <v>0.57999999999999996</v>
      </c>
      <c r="Y2810" s="53">
        <v>18.61</v>
      </c>
      <c r="Z2810" s="11">
        <f t="shared" si="7460"/>
        <v>128.39999999999998</v>
      </c>
      <c r="AA2810" s="11">
        <f t="shared" si="7461"/>
        <v>10</v>
      </c>
      <c r="AB2810" s="53">
        <f t="shared" si="7462"/>
        <v>0.23429897376236791</v>
      </c>
      <c r="AC2810" s="63" t="s">
        <v>204</v>
      </c>
    </row>
    <row r="2811" spans="1:46">
      <c r="A2811" s="11">
        <v>2811</v>
      </c>
      <c r="B2811" s="57">
        <v>44946</v>
      </c>
      <c r="C2811" s="54">
        <v>0.47222222222222227</v>
      </c>
      <c r="D2811" s="53">
        <v>13.5</v>
      </c>
      <c r="E2811" s="53">
        <v>14.5</v>
      </c>
      <c r="F2811" s="53">
        <v>0</v>
      </c>
      <c r="G2811" s="53">
        <v>10.9</v>
      </c>
      <c r="H2811" s="53">
        <v>0.252</v>
      </c>
      <c r="I2811" s="53">
        <v>3.9</v>
      </c>
      <c r="J2811" s="53" t="s">
        <v>161</v>
      </c>
      <c r="K2811" s="53">
        <v>4.7</v>
      </c>
      <c r="L2811" s="53" t="s">
        <v>161</v>
      </c>
      <c r="M2811" s="54">
        <v>0.46550925925925929</v>
      </c>
      <c r="N2811" s="53">
        <v>6.3</v>
      </c>
      <c r="O2811" s="53" t="s">
        <v>154</v>
      </c>
      <c r="P2811" s="54">
        <v>0.46534722222222219</v>
      </c>
      <c r="Q2811" s="53">
        <v>1.7</v>
      </c>
      <c r="R2811" s="53" t="s">
        <v>160</v>
      </c>
      <c r="S2811" s="53">
        <v>1</v>
      </c>
      <c r="T2811" s="53">
        <v>50.3</v>
      </c>
      <c r="U2811" s="53">
        <v>1070</v>
      </c>
      <c r="V2811" s="53">
        <v>508931</v>
      </c>
      <c r="W2811" s="53">
        <v>848</v>
      </c>
      <c r="X2811" s="53">
        <v>0.57999999999999996</v>
      </c>
      <c r="Y2811" s="53">
        <v>18.57</v>
      </c>
      <c r="Z2811" s="11">
        <f t="shared" si="7460"/>
        <v>151.19999999999999</v>
      </c>
      <c r="AA2811" s="11">
        <f t="shared" si="7461"/>
        <v>10</v>
      </c>
      <c r="AB2811" s="53">
        <f t="shared" si="7462"/>
        <v>0.23429897376236791</v>
      </c>
      <c r="AC2811" s="63" t="s">
        <v>204</v>
      </c>
    </row>
    <row r="2812" spans="1:46">
      <c r="A2812" s="11">
        <v>2812</v>
      </c>
      <c r="B2812" s="57">
        <v>44946</v>
      </c>
      <c r="C2812" s="54">
        <v>0.47916666666666669</v>
      </c>
      <c r="D2812" s="53">
        <v>13.6</v>
      </c>
      <c r="E2812" s="53">
        <v>14.2</v>
      </c>
      <c r="F2812" s="53">
        <v>0</v>
      </c>
      <c r="G2812" s="53">
        <v>11.1</v>
      </c>
      <c r="H2812" s="53">
        <v>0.317</v>
      </c>
      <c r="I2812" s="53">
        <v>4.0999999999999996</v>
      </c>
      <c r="J2812" s="53" t="s">
        <v>160</v>
      </c>
      <c r="K2812" s="53">
        <v>4.0999999999999996</v>
      </c>
      <c r="L2812" s="53" t="s">
        <v>160</v>
      </c>
      <c r="M2812" s="54">
        <v>0.47916666666666669</v>
      </c>
      <c r="N2812" s="53">
        <v>7.2</v>
      </c>
      <c r="O2812" s="53" t="s">
        <v>161</v>
      </c>
      <c r="P2812" s="54">
        <v>0.47910879629629632</v>
      </c>
      <c r="Q2812" s="53">
        <v>4.8</v>
      </c>
      <c r="R2812" s="53" t="s">
        <v>161</v>
      </c>
      <c r="S2812" s="53">
        <v>1.1000000000000001</v>
      </c>
      <c r="T2812" s="53">
        <v>48.9</v>
      </c>
      <c r="U2812" s="53">
        <v>298</v>
      </c>
      <c r="V2812" s="53">
        <v>632623</v>
      </c>
      <c r="W2812" s="53">
        <v>1054</v>
      </c>
      <c r="X2812" s="53">
        <v>0.57899999999999996</v>
      </c>
      <c r="Y2812" s="53">
        <v>18.52</v>
      </c>
      <c r="Z2812" s="11">
        <f t="shared" si="7460"/>
        <v>190.2</v>
      </c>
      <c r="AA2812" s="11">
        <f t="shared" si="7461"/>
        <v>10</v>
      </c>
      <c r="AB2812" s="53">
        <f t="shared" si="7462"/>
        <v>0.23374884600869694</v>
      </c>
      <c r="AC2812" s="63" t="s">
        <v>204</v>
      </c>
    </row>
    <row r="2813" spans="1:46">
      <c r="A2813" s="11">
        <v>2813</v>
      </c>
      <c r="B2813" s="57">
        <v>44946</v>
      </c>
      <c r="C2813" s="54">
        <v>0.4861111111111111</v>
      </c>
      <c r="D2813" s="53">
        <v>13.9</v>
      </c>
      <c r="E2813" s="53">
        <v>14.1</v>
      </c>
      <c r="F2813" s="53">
        <v>0</v>
      </c>
      <c r="G2813" s="53">
        <v>11.1</v>
      </c>
      <c r="H2813" s="53">
        <v>0.309</v>
      </c>
      <c r="I2813" s="53">
        <v>3.9</v>
      </c>
      <c r="J2813" s="53" t="s">
        <v>160</v>
      </c>
      <c r="K2813" s="53">
        <v>4.3</v>
      </c>
      <c r="L2813" s="53" t="s">
        <v>160</v>
      </c>
      <c r="M2813" s="54">
        <v>0.48225694444444445</v>
      </c>
      <c r="N2813" s="53">
        <v>6.7</v>
      </c>
      <c r="O2813" s="53" t="s">
        <v>160</v>
      </c>
      <c r="P2813" s="54">
        <v>0.48135416666666669</v>
      </c>
      <c r="Q2813" s="53">
        <v>2.4</v>
      </c>
      <c r="R2813" s="53" t="s">
        <v>160</v>
      </c>
      <c r="S2813" s="53">
        <v>1.1000000000000001</v>
      </c>
      <c r="T2813" s="53">
        <v>48.8</v>
      </c>
      <c r="U2813" s="53">
        <v>1117</v>
      </c>
      <c r="V2813" s="53">
        <v>622009</v>
      </c>
      <c r="W2813" s="53">
        <v>1037</v>
      </c>
      <c r="X2813" s="53">
        <v>0.57899999999999996</v>
      </c>
      <c r="Y2813" s="53">
        <v>18.52</v>
      </c>
      <c r="Z2813" s="11">
        <f t="shared" si="7460"/>
        <v>185.4</v>
      </c>
      <c r="AA2813" s="11">
        <f t="shared" si="7461"/>
        <v>10</v>
      </c>
      <c r="AB2813" s="53">
        <f t="shared" si="7462"/>
        <v>0.23374884600869694</v>
      </c>
      <c r="AC2813" s="63" t="s">
        <v>204</v>
      </c>
    </row>
    <row r="2814" spans="1:46">
      <c r="A2814" s="11">
        <v>2814</v>
      </c>
      <c r="B2814" s="57">
        <v>44946</v>
      </c>
      <c r="C2814" s="54">
        <v>0.49305555555555558</v>
      </c>
      <c r="D2814" s="53">
        <v>14.2</v>
      </c>
      <c r="E2814" s="53">
        <v>14.1</v>
      </c>
      <c r="F2814" s="53">
        <v>0</v>
      </c>
      <c r="G2814" s="53">
        <v>10.3</v>
      </c>
      <c r="H2814" s="53">
        <v>0.20699999999999999</v>
      </c>
      <c r="I2814" s="53">
        <v>4</v>
      </c>
      <c r="J2814" s="53" t="s">
        <v>160</v>
      </c>
      <c r="K2814" s="53">
        <v>4.0999999999999996</v>
      </c>
      <c r="L2814" s="53" t="s">
        <v>160</v>
      </c>
      <c r="M2814" s="54">
        <v>0.49239583333333337</v>
      </c>
      <c r="N2814" s="53">
        <v>6.7</v>
      </c>
      <c r="O2814" s="53" t="s">
        <v>161</v>
      </c>
      <c r="P2814" s="54">
        <v>0.48853009259259261</v>
      </c>
      <c r="Q2814" s="53">
        <v>3.6</v>
      </c>
      <c r="R2814" s="53" t="s">
        <v>154</v>
      </c>
      <c r="S2814" s="53">
        <v>1</v>
      </c>
      <c r="T2814" s="53">
        <v>51.1</v>
      </c>
      <c r="U2814" s="53">
        <v>418</v>
      </c>
      <c r="V2814" s="53">
        <v>434835</v>
      </c>
      <c r="W2814" s="53">
        <v>725</v>
      </c>
      <c r="X2814" s="53">
        <v>0.57899999999999996</v>
      </c>
      <c r="Y2814" s="53">
        <v>18.510000000000002</v>
      </c>
      <c r="Z2814" s="11">
        <f t="shared" si="7460"/>
        <v>124.19999999999999</v>
      </c>
      <c r="AA2814" s="11">
        <f t="shared" si="7461"/>
        <v>10</v>
      </c>
      <c r="AB2814" s="53">
        <f t="shared" si="7462"/>
        <v>0.23374884600869694</v>
      </c>
      <c r="AC2814" s="63" t="s">
        <v>204</v>
      </c>
    </row>
    <row r="2815" spans="1:46">
      <c r="A2815" s="11">
        <v>2815</v>
      </c>
      <c r="B2815" s="57">
        <v>44946</v>
      </c>
      <c r="C2815" s="54">
        <v>0.5</v>
      </c>
      <c r="D2815" s="53">
        <v>14.3</v>
      </c>
      <c r="E2815" s="53">
        <v>14.1</v>
      </c>
      <c r="F2815" s="53">
        <v>0</v>
      </c>
      <c r="G2815" s="53">
        <v>10.199999999999999</v>
      </c>
      <c r="H2815" s="53">
        <v>8.5999999999999993E-2</v>
      </c>
      <c r="I2815" s="53">
        <v>4</v>
      </c>
      <c r="J2815" s="53" t="s">
        <v>161</v>
      </c>
      <c r="K2815" s="53">
        <v>4.0999999999999996</v>
      </c>
      <c r="L2815" s="53" t="s">
        <v>161</v>
      </c>
      <c r="M2815" s="54">
        <v>0.49805555555555553</v>
      </c>
      <c r="N2815" s="53">
        <v>6.8</v>
      </c>
      <c r="O2815" s="53" t="s">
        <v>161</v>
      </c>
      <c r="P2815" s="54">
        <v>0.49666666666666665</v>
      </c>
      <c r="Q2815" s="53">
        <v>4.7</v>
      </c>
      <c r="R2815" s="53" t="s">
        <v>161</v>
      </c>
      <c r="S2815" s="53">
        <v>1.2</v>
      </c>
      <c r="T2815" s="53">
        <v>51.5</v>
      </c>
      <c r="U2815" s="53">
        <v>279</v>
      </c>
      <c r="V2815" s="53">
        <v>196480</v>
      </c>
      <c r="W2815" s="53">
        <v>327</v>
      </c>
      <c r="X2815" s="53">
        <v>0.57899999999999996</v>
      </c>
      <c r="Y2815" s="53">
        <v>18.53</v>
      </c>
      <c r="Z2815" s="11">
        <f t="shared" si="7460"/>
        <v>51.599999999999994</v>
      </c>
      <c r="AA2815" s="11">
        <f t="shared" si="7461"/>
        <v>0</v>
      </c>
      <c r="AB2815" s="53">
        <f t="shared" si="7462"/>
        <v>0.23374884600869694</v>
      </c>
      <c r="AC2815" s="63" t="s">
        <v>204</v>
      </c>
      <c r="AE2815" s="11">
        <f t="shared" ref="AE2815" si="7607">SUM(F2815:F2820)</f>
        <v>0</v>
      </c>
      <c r="AF2815" s="11">
        <f t="shared" ref="AF2815" si="7608">AVERAGE(AB2815:AB2820)</f>
        <v>0.23374884600869694</v>
      </c>
      <c r="AG2815" s="11">
        <f t="shared" ref="AG2815" si="7609">AVERAGE(G2815:G2820)</f>
        <v>10.566666666666668</v>
      </c>
      <c r="AH2815" s="11" t="e">
        <f t="shared" ref="AH2815" si="7610">AVERAGE(AC2815:AC2820)</f>
        <v>#DIV/0!</v>
      </c>
      <c r="AI2815" s="11">
        <f t="shared" ref="AI2815" si="7611">AVERAGE(T2815:T2820)</f>
        <v>53.466666666666669</v>
      </c>
      <c r="AJ2815" s="11">
        <f t="shared" ref="AJ2815" si="7612">SUMIF(H2815:H2820,"&gt;0",H2815:H2820)</f>
        <v>1.002</v>
      </c>
      <c r="AK2815" s="17">
        <f t="shared" ref="AK2815" si="7613">SUM(AA2815:AA2820)/60</f>
        <v>0.33333333333333331</v>
      </c>
      <c r="AL2815" s="17">
        <f t="shared" ref="AL2815" si="7614">SUM(V2815:V2820)</f>
        <v>2080992</v>
      </c>
      <c r="AM2815" s="17">
        <f t="shared" ref="AM2815" si="7615">AVERAGE(W2815:W2820)</f>
        <v>578</v>
      </c>
      <c r="AN2815" s="11">
        <f t="shared" ref="AN2815" si="7616">AVERAGE(I2815:I2820)</f>
        <v>4.8500000000000005</v>
      </c>
      <c r="AO2815" s="11">
        <f t="shared" ref="AO2815" si="7617">MAX(K2815:K2820)</f>
        <v>5.8</v>
      </c>
      <c r="AP2815" s="13" t="str">
        <f t="shared" ref="AP2815" ca="1" si="7618">INDIRECT(ADDRESS(MATCH(AO2815,K2815:K2820,0)+A2815-1,12))</f>
        <v>SW</v>
      </c>
      <c r="AQ2815" s="13">
        <f t="shared" ref="AQ2815" ca="1" si="7619">INDIRECT(ADDRESS(MATCH(AO2815,K2815:K2820,0)+A2815-1,13))</f>
        <v>0.53341435185185182</v>
      </c>
      <c r="AR2815" s="11">
        <f t="shared" ref="AR2815" si="7620">MAX(N2815:N2820)</f>
        <v>10.199999999999999</v>
      </c>
      <c r="AS2815" s="13" t="str">
        <f t="shared" ref="AS2815" ca="1" si="7621">INDIRECT(ADDRESS(MATCH(AR2815,N2815:N2820,0)+A2815-1,15))</f>
        <v>SW</v>
      </c>
      <c r="AT2815" s="13">
        <f t="shared" ref="AT2815" ca="1" si="7622">INDIRECT(ADDRESS(MATCH(AR2815,N2815:N2820,0)+A2815-1,16))</f>
        <v>0.53236111111111117</v>
      </c>
    </row>
    <row r="2816" spans="1:46">
      <c r="A2816" s="11">
        <v>2816</v>
      </c>
      <c r="B2816" s="57">
        <v>44946</v>
      </c>
      <c r="C2816" s="54">
        <v>0.50694444444444442</v>
      </c>
      <c r="D2816" s="53">
        <v>14.1</v>
      </c>
      <c r="E2816" s="53">
        <v>14.1</v>
      </c>
      <c r="F2816" s="53">
        <v>0</v>
      </c>
      <c r="G2816" s="53">
        <v>10</v>
      </c>
      <c r="H2816" s="53">
        <v>8.4000000000000005E-2</v>
      </c>
      <c r="I2816" s="53">
        <v>4.3</v>
      </c>
      <c r="J2816" s="53" t="s">
        <v>161</v>
      </c>
      <c r="K2816" s="53">
        <v>4.4000000000000004</v>
      </c>
      <c r="L2816" s="53" t="s">
        <v>161</v>
      </c>
      <c r="M2816" s="54">
        <v>0.50348379629629625</v>
      </c>
      <c r="N2816" s="53">
        <v>7.2</v>
      </c>
      <c r="O2816" s="53" t="s">
        <v>154</v>
      </c>
      <c r="P2816" s="54">
        <v>0.50336805555555553</v>
      </c>
      <c r="Q2816" s="53">
        <v>3.8</v>
      </c>
      <c r="R2816" s="53" t="s">
        <v>161</v>
      </c>
      <c r="S2816" s="53">
        <v>0.9</v>
      </c>
      <c r="T2816" s="53">
        <v>53</v>
      </c>
      <c r="U2816" s="53">
        <v>352</v>
      </c>
      <c r="V2816" s="53">
        <v>185797</v>
      </c>
      <c r="W2816" s="53">
        <v>310</v>
      </c>
      <c r="X2816" s="53">
        <v>0.57899999999999996</v>
      </c>
      <c r="Y2816" s="53">
        <v>18.54</v>
      </c>
      <c r="Z2816" s="11">
        <f t="shared" si="7460"/>
        <v>50.4</v>
      </c>
      <c r="AA2816" s="11">
        <f t="shared" si="7461"/>
        <v>0</v>
      </c>
      <c r="AB2816" s="53">
        <f t="shared" si="7462"/>
        <v>0.23374884600869694</v>
      </c>
      <c r="AC2816" s="63" t="s">
        <v>204</v>
      </c>
    </row>
    <row r="2817" spans="1:46">
      <c r="A2817" s="11">
        <v>2817</v>
      </c>
      <c r="B2817" s="57">
        <v>44946</v>
      </c>
      <c r="C2817" s="54">
        <v>0.51388888888888895</v>
      </c>
      <c r="D2817" s="53">
        <v>13.7</v>
      </c>
      <c r="E2817" s="53">
        <v>14.2</v>
      </c>
      <c r="F2817" s="53">
        <v>0</v>
      </c>
      <c r="G2817" s="53">
        <v>10.199999999999999</v>
      </c>
      <c r="H2817" s="53">
        <v>0.115</v>
      </c>
      <c r="I2817" s="53">
        <v>4.7</v>
      </c>
      <c r="J2817" s="53" t="s">
        <v>156</v>
      </c>
      <c r="K2817" s="53">
        <v>4.7</v>
      </c>
      <c r="L2817" s="53" t="s">
        <v>156</v>
      </c>
      <c r="M2817" s="54">
        <v>0.51388888888888895</v>
      </c>
      <c r="N2817" s="53">
        <v>8.3000000000000007</v>
      </c>
      <c r="O2817" s="53" t="s">
        <v>153</v>
      </c>
      <c r="P2817" s="54">
        <v>0.5100810185185185</v>
      </c>
      <c r="Q2817" s="53">
        <v>4.7</v>
      </c>
      <c r="R2817" s="53" t="s">
        <v>153</v>
      </c>
      <c r="S2817" s="53">
        <v>1.2</v>
      </c>
      <c r="T2817" s="53">
        <v>54.4</v>
      </c>
      <c r="U2817" s="53">
        <v>452</v>
      </c>
      <c r="V2817" s="53">
        <v>245451</v>
      </c>
      <c r="W2817" s="53">
        <v>409</v>
      </c>
      <c r="X2817" s="53">
        <v>0.57899999999999996</v>
      </c>
      <c r="Y2817" s="53">
        <v>18.510000000000002</v>
      </c>
      <c r="Z2817" s="11">
        <f t="shared" si="7460"/>
        <v>69</v>
      </c>
      <c r="AA2817" s="11">
        <f t="shared" si="7461"/>
        <v>0</v>
      </c>
      <c r="AB2817" s="53">
        <f t="shared" si="7462"/>
        <v>0.23374884600869694</v>
      </c>
      <c r="AC2817" s="63" t="s">
        <v>204</v>
      </c>
    </row>
    <row r="2818" spans="1:46">
      <c r="A2818" s="11">
        <v>2818</v>
      </c>
      <c r="B2818" s="57">
        <v>44946</v>
      </c>
      <c r="C2818" s="54">
        <v>0.52083333333333337</v>
      </c>
      <c r="D2818" s="53">
        <v>13.3</v>
      </c>
      <c r="E2818" s="53">
        <v>14.1</v>
      </c>
      <c r="F2818" s="53">
        <v>0</v>
      </c>
      <c r="G2818" s="53">
        <v>10.3</v>
      </c>
      <c r="H2818" s="53">
        <v>0.115</v>
      </c>
      <c r="I2818" s="53">
        <v>5.2</v>
      </c>
      <c r="J2818" s="53" t="s">
        <v>160</v>
      </c>
      <c r="K2818" s="53">
        <v>5.2</v>
      </c>
      <c r="L2818" s="53" t="s">
        <v>160</v>
      </c>
      <c r="M2818" s="54">
        <v>0.52083333333333337</v>
      </c>
      <c r="N2818" s="53">
        <v>9.6999999999999993</v>
      </c>
      <c r="O2818" s="53" t="s">
        <v>160</v>
      </c>
      <c r="P2818" s="54">
        <v>0.52041666666666664</v>
      </c>
      <c r="Q2818" s="53">
        <v>7.6</v>
      </c>
      <c r="R2818" s="53" t="s">
        <v>161</v>
      </c>
      <c r="S2818" s="53">
        <v>1.6</v>
      </c>
      <c r="T2818" s="53">
        <v>55.7</v>
      </c>
      <c r="U2818" s="53">
        <v>398</v>
      </c>
      <c r="V2818" s="53">
        <v>254616</v>
      </c>
      <c r="W2818" s="53">
        <v>424</v>
      </c>
      <c r="X2818" s="53">
        <v>0.57899999999999996</v>
      </c>
      <c r="Y2818" s="53">
        <v>18.5</v>
      </c>
      <c r="Z2818" s="11">
        <f t="shared" si="7460"/>
        <v>69</v>
      </c>
      <c r="AA2818" s="11">
        <f t="shared" si="7461"/>
        <v>0</v>
      </c>
      <c r="AB2818" s="53">
        <f t="shared" si="7462"/>
        <v>0.23374884600869694</v>
      </c>
      <c r="AC2818" s="63" t="s">
        <v>204</v>
      </c>
    </row>
    <row r="2819" spans="1:46">
      <c r="A2819" s="11">
        <v>2819</v>
      </c>
      <c r="B2819" s="57">
        <v>44946</v>
      </c>
      <c r="C2819" s="54">
        <v>0.52777777777777779</v>
      </c>
      <c r="D2819" s="53">
        <v>13</v>
      </c>
      <c r="E2819" s="53">
        <v>14.2</v>
      </c>
      <c r="F2819" s="53">
        <v>0</v>
      </c>
      <c r="G2819" s="53">
        <v>11.4</v>
      </c>
      <c r="H2819" s="53">
        <v>0.28100000000000003</v>
      </c>
      <c r="I2819" s="53">
        <v>5.3</v>
      </c>
      <c r="J2819" s="53" t="s">
        <v>160</v>
      </c>
      <c r="K2819" s="53">
        <v>5.4</v>
      </c>
      <c r="L2819" s="53" t="s">
        <v>160</v>
      </c>
      <c r="M2819" s="54">
        <v>0.52731481481481479</v>
      </c>
      <c r="N2819" s="53">
        <v>9.8000000000000007</v>
      </c>
      <c r="O2819" s="53" t="s">
        <v>161</v>
      </c>
      <c r="P2819" s="54">
        <v>0.52678240740740734</v>
      </c>
      <c r="Q2819" s="53">
        <v>7</v>
      </c>
      <c r="R2819" s="53" t="s">
        <v>156</v>
      </c>
      <c r="S2819" s="53">
        <v>1.5</v>
      </c>
      <c r="T2819" s="53">
        <v>53.9</v>
      </c>
      <c r="U2819" s="53">
        <v>1080</v>
      </c>
      <c r="V2819" s="53">
        <v>557233</v>
      </c>
      <c r="W2819" s="53">
        <v>929</v>
      </c>
      <c r="X2819" s="53">
        <v>0.57899999999999996</v>
      </c>
      <c r="Y2819" s="53">
        <v>18.53</v>
      </c>
      <c r="Z2819" s="11">
        <f t="shared" si="7460"/>
        <v>168.6</v>
      </c>
      <c r="AA2819" s="11">
        <f t="shared" si="7461"/>
        <v>10</v>
      </c>
      <c r="AB2819" s="53">
        <f t="shared" si="7462"/>
        <v>0.23374884600869694</v>
      </c>
      <c r="AC2819" s="63" t="s">
        <v>204</v>
      </c>
    </row>
    <row r="2820" spans="1:46">
      <c r="A2820" s="11">
        <v>2820</v>
      </c>
      <c r="B2820" s="57">
        <v>44946</v>
      </c>
      <c r="C2820" s="54">
        <v>0.53472222222222221</v>
      </c>
      <c r="D2820" s="53">
        <v>12.9</v>
      </c>
      <c r="E2820" s="53">
        <v>14.2</v>
      </c>
      <c r="F2820" s="53">
        <v>0</v>
      </c>
      <c r="G2820" s="53">
        <v>11.3</v>
      </c>
      <c r="H2820" s="53">
        <v>0.32100000000000001</v>
      </c>
      <c r="I2820" s="53">
        <v>5.6</v>
      </c>
      <c r="J2820" s="53" t="s">
        <v>160</v>
      </c>
      <c r="K2820" s="53">
        <v>5.8</v>
      </c>
      <c r="L2820" s="53" t="s">
        <v>160</v>
      </c>
      <c r="M2820" s="54">
        <v>0.53341435185185182</v>
      </c>
      <c r="N2820" s="53">
        <v>10.199999999999999</v>
      </c>
      <c r="O2820" s="53" t="s">
        <v>160</v>
      </c>
      <c r="P2820" s="54">
        <v>0.53236111111111117</v>
      </c>
      <c r="Q2820" s="53">
        <v>3.4</v>
      </c>
      <c r="R2820" s="53" t="s">
        <v>160</v>
      </c>
      <c r="S2820" s="53">
        <v>1.6</v>
      </c>
      <c r="T2820" s="53">
        <v>52.3</v>
      </c>
      <c r="U2820" s="53">
        <v>1065</v>
      </c>
      <c r="V2820" s="53">
        <v>641415</v>
      </c>
      <c r="W2820" s="53">
        <v>1069</v>
      </c>
      <c r="X2820" s="53">
        <v>0.57899999999999996</v>
      </c>
      <c r="Y2820" s="53">
        <v>18.52</v>
      </c>
      <c r="Z2820" s="11">
        <f t="shared" si="7460"/>
        <v>192.6</v>
      </c>
      <c r="AA2820" s="11">
        <f t="shared" si="7461"/>
        <v>10</v>
      </c>
      <c r="AB2820" s="53">
        <f t="shared" si="7462"/>
        <v>0.23374884600869694</v>
      </c>
      <c r="AC2820" s="63" t="s">
        <v>204</v>
      </c>
    </row>
    <row r="2821" spans="1:46">
      <c r="A2821" s="11">
        <v>2821</v>
      </c>
      <c r="B2821" s="57">
        <v>44946</v>
      </c>
      <c r="C2821" s="54">
        <v>0.54166666666666663</v>
      </c>
      <c r="D2821" s="53">
        <v>13.1</v>
      </c>
      <c r="E2821" s="53">
        <v>14.1</v>
      </c>
      <c r="F2821" s="53">
        <v>0</v>
      </c>
      <c r="G2821" s="53">
        <v>11.6</v>
      </c>
      <c r="H2821" s="53">
        <v>0.315</v>
      </c>
      <c r="I2821" s="53">
        <v>4.4000000000000004</v>
      </c>
      <c r="J2821" s="53" t="s">
        <v>160</v>
      </c>
      <c r="K2821" s="53">
        <v>5.6</v>
      </c>
      <c r="L2821" s="53" t="s">
        <v>160</v>
      </c>
      <c r="M2821" s="54">
        <v>0.53473379629629625</v>
      </c>
      <c r="N2821" s="53">
        <v>9</v>
      </c>
      <c r="O2821" s="53" t="s">
        <v>161</v>
      </c>
      <c r="P2821" s="54">
        <v>0.53846064814814809</v>
      </c>
      <c r="Q2821" s="53">
        <v>4.9000000000000004</v>
      </c>
      <c r="R2821" s="53" t="s">
        <v>160</v>
      </c>
      <c r="S2821" s="53">
        <v>1.2</v>
      </c>
      <c r="T2821" s="53">
        <v>55.4</v>
      </c>
      <c r="U2821" s="53">
        <v>1032</v>
      </c>
      <c r="V2821" s="53">
        <v>631890</v>
      </c>
      <c r="W2821" s="53">
        <v>1053</v>
      </c>
      <c r="X2821" s="53">
        <v>0.57899999999999996</v>
      </c>
      <c r="Y2821" s="53">
        <v>18.5</v>
      </c>
      <c r="Z2821" s="11">
        <f t="shared" si="7460"/>
        <v>189.00000000000003</v>
      </c>
      <c r="AA2821" s="11">
        <f t="shared" si="7461"/>
        <v>10</v>
      </c>
      <c r="AB2821" s="53">
        <f t="shared" si="7462"/>
        <v>0.23374884600869694</v>
      </c>
      <c r="AC2821" s="63" t="s">
        <v>204</v>
      </c>
      <c r="AE2821" s="11">
        <f t="shared" ref="AE2821" si="7623">SUM(F2821:F2826)</f>
        <v>0</v>
      </c>
      <c r="AF2821" s="11">
        <f t="shared" ref="AF2821" si="7624">AVERAGE(AB2821:AB2826)</f>
        <v>0.23356574499940494</v>
      </c>
      <c r="AG2821" s="11">
        <f t="shared" ref="AG2821" si="7625">AVERAGE(G2821:G2826)</f>
        <v>11.133333333333333</v>
      </c>
      <c r="AH2821" s="11" t="e">
        <f t="shared" ref="AH2821" si="7626">AVERAGE(AC2821:AC2826)</f>
        <v>#DIV/0!</v>
      </c>
      <c r="AI2821" s="11">
        <f t="shared" ref="AI2821" si="7627">AVERAGE(T2821:T2826)</f>
        <v>54.666666666666664</v>
      </c>
      <c r="AJ2821" s="11">
        <f t="shared" ref="AJ2821" si="7628">SUMIF(H2821:H2826,"&gt;0",H2821:H2826)</f>
        <v>1.466</v>
      </c>
      <c r="AK2821" s="17">
        <f t="shared" ref="AK2821" si="7629">SUM(AA2821:AA2826)/60</f>
        <v>0.66666666666666663</v>
      </c>
      <c r="AL2821" s="17">
        <f t="shared" ref="AL2821" si="7630">SUM(V2821:V2826)</f>
        <v>2985388</v>
      </c>
      <c r="AM2821" s="17">
        <f t="shared" ref="AM2821" si="7631">AVERAGE(W2821:W2826)</f>
        <v>829.33333333333337</v>
      </c>
      <c r="AN2821" s="11">
        <f t="shared" ref="AN2821" si="7632">AVERAGE(I2821:I2826)</f>
        <v>5.2</v>
      </c>
      <c r="AO2821" s="11">
        <f t="shared" ref="AO2821" si="7633">MAX(K2821:K2826)</f>
        <v>6.1</v>
      </c>
      <c r="AP2821" s="13" t="str">
        <f t="shared" ref="AP2821" ca="1" si="7634">INDIRECT(ADDRESS(MATCH(AO2821,K2821:K2826,0)+A2821-1,12))</f>
        <v>SW</v>
      </c>
      <c r="AQ2821" s="13">
        <f t="shared" ref="AQ2821" ca="1" si="7635">INDIRECT(ADDRESS(MATCH(AO2821,K2821:K2826,0)+A2821-1,13))</f>
        <v>0.56112268518518515</v>
      </c>
      <c r="AR2821" s="11">
        <f t="shared" ref="AR2821" si="7636">MAX(N2821:N2826)</f>
        <v>10.3</v>
      </c>
      <c r="AS2821" s="13" t="str">
        <f t="shared" ref="AS2821" ca="1" si="7637">INDIRECT(ADDRESS(MATCH(AR2821,N2821:N2826,0)+A2821-1,15))</f>
        <v>WSW</v>
      </c>
      <c r="AT2821" s="13">
        <f t="shared" ref="AT2821" ca="1" si="7638">INDIRECT(ADDRESS(MATCH(AR2821,N2821:N2826,0)+A2821-1,16))</f>
        <v>0.54795138888888884</v>
      </c>
    </row>
    <row r="2822" spans="1:46">
      <c r="A2822" s="11">
        <v>2822</v>
      </c>
      <c r="B2822" s="57">
        <v>44946</v>
      </c>
      <c r="C2822" s="54">
        <v>0.54861111111111105</v>
      </c>
      <c r="D2822" s="53">
        <v>13.4</v>
      </c>
      <c r="E2822" s="53">
        <v>14.1</v>
      </c>
      <c r="F2822" s="53">
        <v>0</v>
      </c>
      <c r="G2822" s="53">
        <v>11.4</v>
      </c>
      <c r="H2822" s="53">
        <v>0.307</v>
      </c>
      <c r="I2822" s="53">
        <v>5</v>
      </c>
      <c r="J2822" s="53" t="s">
        <v>160</v>
      </c>
      <c r="K2822" s="53">
        <v>5</v>
      </c>
      <c r="L2822" s="53" t="s">
        <v>160</v>
      </c>
      <c r="M2822" s="54">
        <v>0.54861111111111105</v>
      </c>
      <c r="N2822" s="53">
        <v>10.3</v>
      </c>
      <c r="O2822" s="53" t="s">
        <v>161</v>
      </c>
      <c r="P2822" s="54">
        <v>0.54795138888888884</v>
      </c>
      <c r="Q2822" s="53">
        <v>5</v>
      </c>
      <c r="R2822" s="53" t="s">
        <v>160</v>
      </c>
      <c r="S2822" s="53">
        <v>1.5</v>
      </c>
      <c r="T2822" s="53">
        <v>52.6</v>
      </c>
      <c r="U2822" s="53">
        <v>1027</v>
      </c>
      <c r="V2822" s="53">
        <v>617798</v>
      </c>
      <c r="W2822" s="53">
        <v>1030</v>
      </c>
      <c r="X2822" s="53">
        <v>0.57899999999999996</v>
      </c>
      <c r="Y2822" s="53">
        <v>18.48</v>
      </c>
      <c r="Z2822" s="11">
        <f t="shared" si="7460"/>
        <v>184.2</v>
      </c>
      <c r="AA2822" s="11">
        <f t="shared" si="7461"/>
        <v>10</v>
      </c>
      <c r="AB2822" s="53">
        <f t="shared" si="7462"/>
        <v>0.23374884600869694</v>
      </c>
      <c r="AC2822" s="63" t="s">
        <v>204</v>
      </c>
    </row>
    <row r="2823" spans="1:46">
      <c r="A2823" s="11">
        <v>2823</v>
      </c>
      <c r="B2823" s="57">
        <v>44946</v>
      </c>
      <c r="C2823" s="54">
        <v>0.55555555555555558</v>
      </c>
      <c r="D2823" s="53">
        <v>13.6</v>
      </c>
      <c r="E2823" s="53">
        <v>14.1</v>
      </c>
      <c r="F2823" s="53">
        <v>0</v>
      </c>
      <c r="G2823" s="53">
        <v>11.5</v>
      </c>
      <c r="H2823" s="53">
        <v>0.30099999999999999</v>
      </c>
      <c r="I2823" s="53">
        <v>5.0999999999999996</v>
      </c>
      <c r="J2823" s="53" t="s">
        <v>160</v>
      </c>
      <c r="K2823" s="53">
        <v>5.4</v>
      </c>
      <c r="L2823" s="53" t="s">
        <v>160</v>
      </c>
      <c r="M2823" s="54">
        <v>0.55302083333333341</v>
      </c>
      <c r="N2823" s="53">
        <v>9.6</v>
      </c>
      <c r="O2823" s="53" t="s">
        <v>156</v>
      </c>
      <c r="P2823" s="54">
        <v>0.55553240740740739</v>
      </c>
      <c r="Q2823" s="53">
        <v>8.6</v>
      </c>
      <c r="R2823" s="53" t="s">
        <v>156</v>
      </c>
      <c r="S2823" s="53">
        <v>1.4</v>
      </c>
      <c r="T2823" s="53">
        <v>53.3</v>
      </c>
      <c r="U2823" s="53">
        <v>996</v>
      </c>
      <c r="V2823" s="53">
        <v>603335</v>
      </c>
      <c r="W2823" s="53">
        <v>1006</v>
      </c>
      <c r="X2823" s="53">
        <v>0.57899999999999996</v>
      </c>
      <c r="Y2823" s="53">
        <v>18.46</v>
      </c>
      <c r="Z2823" s="11">
        <f t="shared" si="7460"/>
        <v>180.6</v>
      </c>
      <c r="AA2823" s="11">
        <f t="shared" si="7461"/>
        <v>10</v>
      </c>
      <c r="AB2823" s="53">
        <f t="shared" si="7462"/>
        <v>0.23374884600869694</v>
      </c>
      <c r="AC2823" s="63" t="s">
        <v>204</v>
      </c>
    </row>
    <row r="2824" spans="1:46">
      <c r="A2824" s="11">
        <v>2824</v>
      </c>
      <c r="B2824" s="57">
        <v>44946</v>
      </c>
      <c r="C2824" s="54">
        <v>0.5625</v>
      </c>
      <c r="D2824" s="53">
        <v>13.8</v>
      </c>
      <c r="E2824" s="53">
        <v>14.1</v>
      </c>
      <c r="F2824" s="53">
        <v>0</v>
      </c>
      <c r="G2824" s="53">
        <v>10.9</v>
      </c>
      <c r="H2824" s="53">
        <v>0.247</v>
      </c>
      <c r="I2824" s="53">
        <v>6</v>
      </c>
      <c r="J2824" s="53" t="s">
        <v>160</v>
      </c>
      <c r="K2824" s="53">
        <v>6.1</v>
      </c>
      <c r="L2824" s="53" t="s">
        <v>160</v>
      </c>
      <c r="M2824" s="54">
        <v>0.56112268518518515</v>
      </c>
      <c r="N2824" s="53">
        <v>9.9</v>
      </c>
      <c r="O2824" s="53" t="s">
        <v>160</v>
      </c>
      <c r="P2824" s="54">
        <v>0.55728009259259259</v>
      </c>
      <c r="Q2824" s="53">
        <v>9</v>
      </c>
      <c r="R2824" s="53" t="s">
        <v>156</v>
      </c>
      <c r="S2824" s="53">
        <v>1.4</v>
      </c>
      <c r="T2824" s="53">
        <v>54.1</v>
      </c>
      <c r="U2824" s="53">
        <v>438</v>
      </c>
      <c r="V2824" s="53">
        <v>508273</v>
      </c>
      <c r="W2824" s="53">
        <v>847</v>
      </c>
      <c r="X2824" s="53">
        <v>0.57799999999999996</v>
      </c>
      <c r="Y2824" s="53">
        <v>18.46</v>
      </c>
      <c r="Z2824" s="11">
        <f t="shared" ref="Z2824:Z2887" si="7639">H2824*3.6/(60)*10*10^3</f>
        <v>148.19999999999999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0.23319954298082096</v>
      </c>
      <c r="AC2824" s="63" t="s">
        <v>204</v>
      </c>
    </row>
    <row r="2825" spans="1:46">
      <c r="A2825" s="11">
        <v>2825</v>
      </c>
      <c r="B2825" s="57">
        <v>44946</v>
      </c>
      <c r="C2825" s="54">
        <v>0.56944444444444442</v>
      </c>
      <c r="D2825" s="53">
        <v>13.8</v>
      </c>
      <c r="E2825" s="53">
        <v>14.1</v>
      </c>
      <c r="F2825" s="53">
        <v>0</v>
      </c>
      <c r="G2825" s="53">
        <v>10.6</v>
      </c>
      <c r="H2825" s="53">
        <v>0.13600000000000001</v>
      </c>
      <c r="I2825" s="53">
        <v>5.4</v>
      </c>
      <c r="J2825" s="53" t="s">
        <v>156</v>
      </c>
      <c r="K2825" s="53">
        <v>6</v>
      </c>
      <c r="L2825" s="53" t="s">
        <v>160</v>
      </c>
      <c r="M2825" s="54">
        <v>0.56259259259259264</v>
      </c>
      <c r="N2825" s="53">
        <v>10</v>
      </c>
      <c r="O2825" s="53" t="s">
        <v>156</v>
      </c>
      <c r="P2825" s="54">
        <v>0.56392361111111111</v>
      </c>
      <c r="Q2825" s="53">
        <v>5.8</v>
      </c>
      <c r="R2825" s="53" t="s">
        <v>156</v>
      </c>
      <c r="S2825" s="53">
        <v>1.4</v>
      </c>
      <c r="T2825" s="53">
        <v>56.8</v>
      </c>
      <c r="U2825" s="53">
        <v>528</v>
      </c>
      <c r="V2825" s="53">
        <v>292105</v>
      </c>
      <c r="W2825" s="53">
        <v>487</v>
      </c>
      <c r="X2825" s="53">
        <v>0.57899999999999996</v>
      </c>
      <c r="Y2825" s="53">
        <v>18.510000000000002</v>
      </c>
      <c r="Z2825" s="11">
        <f t="shared" si="7639"/>
        <v>81.600000000000009</v>
      </c>
      <c r="AA2825" s="11">
        <f t="shared" si="7640"/>
        <v>0</v>
      </c>
      <c r="AB2825" s="53">
        <f t="shared" si="7641"/>
        <v>0.23374884600869694</v>
      </c>
      <c r="AC2825" s="63" t="s">
        <v>204</v>
      </c>
    </row>
    <row r="2826" spans="1:46">
      <c r="A2826" s="11">
        <v>2826</v>
      </c>
      <c r="B2826" s="57">
        <v>44946</v>
      </c>
      <c r="C2826" s="54">
        <v>0.57638888888888895</v>
      </c>
      <c r="D2826" s="53">
        <v>13.7</v>
      </c>
      <c r="E2826" s="53">
        <v>14.1</v>
      </c>
      <c r="F2826" s="53">
        <v>0</v>
      </c>
      <c r="G2826" s="53">
        <v>10.8</v>
      </c>
      <c r="H2826" s="53">
        <v>0.16</v>
      </c>
      <c r="I2826" s="53">
        <v>5.3</v>
      </c>
      <c r="J2826" s="53" t="s">
        <v>156</v>
      </c>
      <c r="K2826" s="53">
        <v>5.4</v>
      </c>
      <c r="L2826" s="53" t="s">
        <v>156</v>
      </c>
      <c r="M2826" s="54">
        <v>0.56945601851851857</v>
      </c>
      <c r="N2826" s="53">
        <v>8.5</v>
      </c>
      <c r="O2826" s="53" t="s">
        <v>160</v>
      </c>
      <c r="P2826" s="54">
        <v>0.57553240740740741</v>
      </c>
      <c r="Q2826" s="53">
        <v>5.8</v>
      </c>
      <c r="R2826" s="53" t="s">
        <v>160</v>
      </c>
      <c r="S2826" s="53">
        <v>1.2</v>
      </c>
      <c r="T2826" s="53">
        <v>55.8</v>
      </c>
      <c r="U2826" s="53">
        <v>432</v>
      </c>
      <c r="V2826" s="53">
        <v>331987</v>
      </c>
      <c r="W2826" s="53">
        <v>553</v>
      </c>
      <c r="X2826" s="53">
        <v>0.57799999999999996</v>
      </c>
      <c r="Y2826" s="53">
        <v>18.5</v>
      </c>
      <c r="Z2826" s="11">
        <f t="shared" si="7639"/>
        <v>96</v>
      </c>
      <c r="AA2826" s="11">
        <f t="shared" si="7640"/>
        <v>0</v>
      </c>
      <c r="AB2826" s="53">
        <f t="shared" si="7641"/>
        <v>0.23319954298082096</v>
      </c>
      <c r="AC2826" s="63" t="s">
        <v>204</v>
      </c>
    </row>
    <row r="2827" spans="1:46">
      <c r="A2827" s="11">
        <v>2827</v>
      </c>
      <c r="B2827" s="57">
        <v>44946</v>
      </c>
      <c r="C2827" s="54">
        <v>0.58333333333333337</v>
      </c>
      <c r="D2827" s="53">
        <v>13.5</v>
      </c>
      <c r="E2827" s="53">
        <v>14.1</v>
      </c>
      <c r="F2827" s="53">
        <v>0</v>
      </c>
      <c r="G2827" s="53">
        <v>10.8</v>
      </c>
      <c r="H2827" s="53">
        <v>0.12</v>
      </c>
      <c r="I2827" s="53">
        <v>4.9000000000000004</v>
      </c>
      <c r="J2827" s="53" t="s">
        <v>156</v>
      </c>
      <c r="K2827" s="53">
        <v>5.3</v>
      </c>
      <c r="L2827" s="53" t="s">
        <v>160</v>
      </c>
      <c r="M2827" s="54">
        <v>0.58024305555555555</v>
      </c>
      <c r="N2827" s="53">
        <v>9.1999999999999993</v>
      </c>
      <c r="O2827" s="53" t="s">
        <v>160</v>
      </c>
      <c r="P2827" s="54">
        <v>0.5788078703703704</v>
      </c>
      <c r="Q2827" s="53">
        <v>4.9000000000000004</v>
      </c>
      <c r="R2827" s="53" t="s">
        <v>153</v>
      </c>
      <c r="S2827" s="53">
        <v>1.5</v>
      </c>
      <c r="T2827" s="53">
        <v>56.2</v>
      </c>
      <c r="U2827" s="53">
        <v>426</v>
      </c>
      <c r="V2827" s="53">
        <v>255107</v>
      </c>
      <c r="W2827" s="53">
        <v>425</v>
      </c>
      <c r="X2827" s="53">
        <v>0.57799999999999996</v>
      </c>
      <c r="Y2827" s="53">
        <v>18.510000000000002</v>
      </c>
      <c r="Z2827" s="11">
        <f t="shared" si="7639"/>
        <v>72</v>
      </c>
      <c r="AA2827" s="11">
        <f t="shared" si="7640"/>
        <v>0</v>
      </c>
      <c r="AB2827" s="53">
        <f t="shared" si="7641"/>
        <v>0.23319954298082096</v>
      </c>
      <c r="AC2827" s="63" t="s">
        <v>204</v>
      </c>
      <c r="AE2827" s="11">
        <f t="shared" ref="AE2827" si="7642">SUM(F2827:F2832)</f>
        <v>0</v>
      </c>
      <c r="AF2827" s="11">
        <f t="shared" ref="AF2827" si="7643">AVERAGE(AB2827:AB2832)</f>
        <v>0.23319954298082093</v>
      </c>
      <c r="AG2827" s="11">
        <f t="shared" ref="AG2827" si="7644">AVERAGE(G2827:G2832)</f>
        <v>11.516666666666666</v>
      </c>
      <c r="AH2827" s="11" t="e">
        <f t="shared" ref="AH2827" si="7645">AVERAGE(AC2827:AC2832)</f>
        <v>#DIV/0!</v>
      </c>
      <c r="AI2827" s="11">
        <f t="shared" ref="AI2827" si="7646">AVERAGE(T2827:T2832)</f>
        <v>50.316666666666663</v>
      </c>
      <c r="AJ2827" s="11">
        <f t="shared" ref="AJ2827" si="7647">SUMIF(H2827:H2832,"&gt;0",H2827:H2832)</f>
        <v>1.1159999999999999</v>
      </c>
      <c r="AK2827" s="17">
        <f t="shared" ref="AK2827" si="7648">SUM(AA2827:AA2832)/60</f>
        <v>0.33333333333333331</v>
      </c>
      <c r="AL2827" s="17">
        <f t="shared" ref="AL2827" si="7649">SUM(V2827:V2832)</f>
        <v>2231558</v>
      </c>
      <c r="AM2827" s="17">
        <f t="shared" ref="AM2827" si="7650">AVERAGE(W2827:W2832)</f>
        <v>620</v>
      </c>
      <c r="AN2827" s="11">
        <f t="shared" ref="AN2827" si="7651">AVERAGE(I2827:I2832)</f>
        <v>5.166666666666667</v>
      </c>
      <c r="AO2827" s="11">
        <f t="shared" ref="AO2827" si="7652">MAX(K2827:K2832)</f>
        <v>5.6</v>
      </c>
      <c r="AP2827" s="13" t="str">
        <f t="shared" ref="AP2827" ca="1" si="7653">INDIRECT(ADDRESS(MATCH(AO2827,K2827:K2832,0)+A2827-1,12))</f>
        <v>SSW</v>
      </c>
      <c r="AQ2827" s="13">
        <f t="shared" ref="AQ2827" ca="1" si="7654">INDIRECT(ADDRESS(MATCH(AO2827,K2827:K2832,0)+A2827-1,13))</f>
        <v>0.58531250000000001</v>
      </c>
      <c r="AR2827" s="11">
        <f t="shared" ref="AR2827" si="7655">MAX(N2827:N2832)</f>
        <v>9.9</v>
      </c>
      <c r="AS2827" s="13" t="str">
        <f t="shared" ref="AS2827" ca="1" si="7656">INDIRECT(ADDRESS(MATCH(AR2827,N2827:N2832,0)+A2827-1,15))</f>
        <v>SSW</v>
      </c>
      <c r="AT2827" s="13">
        <f t="shared" ref="AT2827" ca="1" si="7657">INDIRECT(ADDRESS(MATCH(AR2827,N2827:N2832,0)+A2827-1,16))</f>
        <v>0.6001967592592593</v>
      </c>
    </row>
    <row r="2828" spans="1:46">
      <c r="A2828" s="11">
        <v>2828</v>
      </c>
      <c r="B2828" s="57">
        <v>44946</v>
      </c>
      <c r="C2828" s="54">
        <v>0.59027777777777779</v>
      </c>
      <c r="D2828" s="53">
        <v>13.3</v>
      </c>
      <c r="E2828" s="53">
        <v>14.1</v>
      </c>
      <c r="F2828" s="53">
        <v>0</v>
      </c>
      <c r="G2828" s="53">
        <v>11.5</v>
      </c>
      <c r="H2828" s="53">
        <v>0.188</v>
      </c>
      <c r="I2828" s="53">
        <v>5.5</v>
      </c>
      <c r="J2828" s="53" t="s">
        <v>156</v>
      </c>
      <c r="K2828" s="53">
        <v>5.6</v>
      </c>
      <c r="L2828" s="53" t="s">
        <v>156</v>
      </c>
      <c r="M2828" s="54">
        <v>0.58531250000000001</v>
      </c>
      <c r="N2828" s="53">
        <v>8.8000000000000007</v>
      </c>
      <c r="O2828" s="53" t="s">
        <v>160</v>
      </c>
      <c r="P2828" s="54">
        <v>0.58421296296296299</v>
      </c>
      <c r="Q2828" s="53">
        <v>5.4</v>
      </c>
      <c r="R2828" s="53" t="s">
        <v>156</v>
      </c>
      <c r="S2828" s="53">
        <v>1.3</v>
      </c>
      <c r="T2828" s="53">
        <v>54</v>
      </c>
      <c r="U2828" s="53">
        <v>819</v>
      </c>
      <c r="V2828" s="53">
        <v>374268</v>
      </c>
      <c r="W2828" s="53">
        <v>624</v>
      </c>
      <c r="X2828" s="53">
        <v>0.57799999999999996</v>
      </c>
      <c r="Y2828" s="53">
        <v>18.510000000000002</v>
      </c>
      <c r="Z2828" s="11">
        <f t="shared" si="7639"/>
        <v>112.80000000000001</v>
      </c>
      <c r="AA2828" s="11">
        <f t="shared" si="7640"/>
        <v>0</v>
      </c>
      <c r="AB2828" s="53">
        <f t="shared" si="7641"/>
        <v>0.23319954298082096</v>
      </c>
      <c r="AC2828" s="63" t="s">
        <v>204</v>
      </c>
    </row>
    <row r="2829" spans="1:46">
      <c r="A2829" s="11">
        <v>2829</v>
      </c>
      <c r="B2829" s="57">
        <v>44946</v>
      </c>
      <c r="C2829" s="54">
        <v>0.59722222222222221</v>
      </c>
      <c r="D2829" s="53">
        <v>13.3</v>
      </c>
      <c r="E2829" s="53">
        <v>14.1</v>
      </c>
      <c r="F2829" s="53">
        <v>0</v>
      </c>
      <c r="G2829" s="53">
        <v>11.6</v>
      </c>
      <c r="H2829" s="53">
        <v>0.221</v>
      </c>
      <c r="I2829" s="53">
        <v>5</v>
      </c>
      <c r="J2829" s="53" t="s">
        <v>160</v>
      </c>
      <c r="K2829" s="53">
        <v>5.5</v>
      </c>
      <c r="L2829" s="53" t="s">
        <v>156</v>
      </c>
      <c r="M2829" s="54">
        <v>0.59028935185185183</v>
      </c>
      <c r="N2829" s="53">
        <v>7.9</v>
      </c>
      <c r="O2829" s="53" t="s">
        <v>161</v>
      </c>
      <c r="P2829" s="54">
        <v>0.59189814814814812</v>
      </c>
      <c r="Q2829" s="53">
        <v>2.9</v>
      </c>
      <c r="R2829" s="53" t="s">
        <v>161</v>
      </c>
      <c r="S2829" s="53">
        <v>1.2</v>
      </c>
      <c r="T2829" s="53">
        <v>49.8</v>
      </c>
      <c r="U2829" s="53">
        <v>912</v>
      </c>
      <c r="V2829" s="53">
        <v>437499</v>
      </c>
      <c r="W2829" s="53">
        <v>729</v>
      </c>
      <c r="X2829" s="53">
        <v>0.57799999999999996</v>
      </c>
      <c r="Y2829" s="53">
        <v>18.5</v>
      </c>
      <c r="Z2829" s="11">
        <f t="shared" si="7639"/>
        <v>132.6</v>
      </c>
      <c r="AA2829" s="11">
        <f t="shared" si="7640"/>
        <v>10</v>
      </c>
      <c r="AB2829" s="53">
        <f t="shared" si="7641"/>
        <v>0.23319954298082096</v>
      </c>
      <c r="AC2829" s="63" t="s">
        <v>204</v>
      </c>
    </row>
    <row r="2830" spans="1:46">
      <c r="A2830" s="11">
        <v>2830</v>
      </c>
      <c r="B2830" s="57">
        <v>44946</v>
      </c>
      <c r="C2830" s="54">
        <v>0.60416666666666663</v>
      </c>
      <c r="D2830" s="53">
        <v>13.4</v>
      </c>
      <c r="E2830" s="53">
        <v>14.1</v>
      </c>
      <c r="F2830" s="53">
        <v>0</v>
      </c>
      <c r="G2830" s="53">
        <v>11.6</v>
      </c>
      <c r="H2830" s="53">
        <v>0.19500000000000001</v>
      </c>
      <c r="I2830" s="53">
        <v>5.2</v>
      </c>
      <c r="J2830" s="53" t="s">
        <v>160</v>
      </c>
      <c r="K2830" s="53">
        <v>5.3</v>
      </c>
      <c r="L2830" s="53" t="s">
        <v>160</v>
      </c>
      <c r="M2830" s="54">
        <v>0.60251157407407407</v>
      </c>
      <c r="N2830" s="53">
        <v>9.9</v>
      </c>
      <c r="O2830" s="53" t="s">
        <v>156</v>
      </c>
      <c r="P2830" s="54">
        <v>0.6001967592592593</v>
      </c>
      <c r="Q2830" s="53">
        <v>3.6</v>
      </c>
      <c r="R2830" s="53" t="s">
        <v>154</v>
      </c>
      <c r="S2830" s="53">
        <v>1.5</v>
      </c>
      <c r="T2830" s="53">
        <v>47.5</v>
      </c>
      <c r="U2830" s="53">
        <v>831</v>
      </c>
      <c r="V2830" s="53">
        <v>392272</v>
      </c>
      <c r="W2830" s="53">
        <v>654</v>
      </c>
      <c r="X2830" s="53">
        <v>0.57799999999999996</v>
      </c>
      <c r="Y2830" s="53">
        <v>18.48</v>
      </c>
      <c r="Z2830" s="11">
        <f t="shared" si="7639"/>
        <v>117</v>
      </c>
      <c r="AA2830" s="11">
        <f t="shared" si="7640"/>
        <v>0</v>
      </c>
      <c r="AB2830" s="53">
        <f t="shared" si="7641"/>
        <v>0.23319954298082096</v>
      </c>
      <c r="AC2830" s="63" t="s">
        <v>204</v>
      </c>
    </row>
    <row r="2831" spans="1:46">
      <c r="A2831" s="11">
        <v>2831</v>
      </c>
      <c r="B2831" s="57">
        <v>44946</v>
      </c>
      <c r="C2831" s="54">
        <v>0.61111111111111105</v>
      </c>
      <c r="D2831" s="53">
        <v>13.4</v>
      </c>
      <c r="E2831" s="53">
        <v>14.1</v>
      </c>
      <c r="F2831" s="53">
        <v>0</v>
      </c>
      <c r="G2831" s="53">
        <v>11.9</v>
      </c>
      <c r="H2831" s="53">
        <v>0.215</v>
      </c>
      <c r="I2831" s="53">
        <v>5.2</v>
      </c>
      <c r="J2831" s="53" t="s">
        <v>161</v>
      </c>
      <c r="K2831" s="53">
        <v>5.6</v>
      </c>
      <c r="L2831" s="53" t="s">
        <v>160</v>
      </c>
      <c r="M2831" s="54">
        <v>0.60517361111111112</v>
      </c>
      <c r="N2831" s="53">
        <v>9.1</v>
      </c>
      <c r="O2831" s="53" t="s">
        <v>154</v>
      </c>
      <c r="P2831" s="54">
        <v>0.60449074074074072</v>
      </c>
      <c r="Q2831" s="53">
        <v>5.6</v>
      </c>
      <c r="R2831" s="53" t="s">
        <v>161</v>
      </c>
      <c r="S2831" s="53">
        <v>1.3</v>
      </c>
      <c r="T2831" s="53">
        <v>47.1</v>
      </c>
      <c r="U2831" s="53">
        <v>720</v>
      </c>
      <c r="V2831" s="53">
        <v>419827</v>
      </c>
      <c r="W2831" s="53">
        <v>700</v>
      </c>
      <c r="X2831" s="53">
        <v>0.57799999999999996</v>
      </c>
      <c r="Y2831" s="53">
        <v>18.489999999999998</v>
      </c>
      <c r="Z2831" s="11">
        <f t="shared" si="7639"/>
        <v>129</v>
      </c>
      <c r="AA2831" s="11">
        <f t="shared" si="7640"/>
        <v>10</v>
      </c>
      <c r="AB2831" s="53">
        <f t="shared" si="7641"/>
        <v>0.23319954298082096</v>
      </c>
      <c r="AC2831" s="63" t="s">
        <v>204</v>
      </c>
    </row>
    <row r="2832" spans="1:46">
      <c r="A2832" s="11">
        <v>2832</v>
      </c>
      <c r="B2832" s="57">
        <v>44946</v>
      </c>
      <c r="C2832" s="54">
        <v>0.61805555555555558</v>
      </c>
      <c r="D2832" s="53">
        <v>13.5</v>
      </c>
      <c r="E2832" s="53">
        <v>14.1</v>
      </c>
      <c r="F2832" s="53">
        <v>0</v>
      </c>
      <c r="G2832" s="53">
        <v>11.7</v>
      </c>
      <c r="H2832" s="53">
        <v>0.17699999999999999</v>
      </c>
      <c r="I2832" s="53">
        <v>5.2</v>
      </c>
      <c r="J2832" s="53" t="s">
        <v>161</v>
      </c>
      <c r="K2832" s="53">
        <v>5.2</v>
      </c>
      <c r="L2832" s="53" t="s">
        <v>161</v>
      </c>
      <c r="M2832" s="54">
        <v>0.61113425925925924</v>
      </c>
      <c r="N2832" s="53">
        <v>8</v>
      </c>
      <c r="O2832" s="53" t="s">
        <v>154</v>
      </c>
      <c r="P2832" s="54">
        <v>0.61464120370370368</v>
      </c>
      <c r="Q2832" s="53">
        <v>6.3</v>
      </c>
      <c r="R2832" s="53" t="s">
        <v>161</v>
      </c>
      <c r="S2832" s="53">
        <v>1</v>
      </c>
      <c r="T2832" s="53">
        <v>47.3</v>
      </c>
      <c r="U2832" s="53">
        <v>746</v>
      </c>
      <c r="V2832" s="53">
        <v>352585</v>
      </c>
      <c r="W2832" s="53">
        <v>588</v>
      </c>
      <c r="X2832" s="53">
        <v>0.57799999999999996</v>
      </c>
      <c r="Y2832" s="53">
        <v>18.48</v>
      </c>
      <c r="Z2832" s="11">
        <f t="shared" si="7639"/>
        <v>106.19999999999999</v>
      </c>
      <c r="AA2832" s="11">
        <f t="shared" si="7640"/>
        <v>0</v>
      </c>
      <c r="AB2832" s="53">
        <f t="shared" si="7641"/>
        <v>0.23319954298082096</v>
      </c>
      <c r="AC2832" s="63" t="s">
        <v>204</v>
      </c>
    </row>
    <row r="2833" spans="1:46">
      <c r="A2833" s="11">
        <v>2833</v>
      </c>
      <c r="B2833" s="57">
        <v>44946</v>
      </c>
      <c r="C2833" s="54">
        <v>0.625</v>
      </c>
      <c r="D2833" s="53">
        <v>13.6</v>
      </c>
      <c r="E2833" s="53">
        <v>14.1</v>
      </c>
      <c r="F2833" s="53">
        <v>0</v>
      </c>
      <c r="G2833" s="53">
        <v>11.6</v>
      </c>
      <c r="H2833" s="53">
        <v>0.151</v>
      </c>
      <c r="I2833" s="53">
        <v>4.8</v>
      </c>
      <c r="J2833" s="53" t="s">
        <v>161</v>
      </c>
      <c r="K2833" s="53">
        <v>5.2</v>
      </c>
      <c r="L2833" s="53" t="s">
        <v>161</v>
      </c>
      <c r="M2833" s="54">
        <v>0.61806712962962962</v>
      </c>
      <c r="N2833" s="53">
        <v>7.7</v>
      </c>
      <c r="O2833" s="53" t="s">
        <v>160</v>
      </c>
      <c r="P2833" s="54">
        <v>0.62149305555555556</v>
      </c>
      <c r="Q2833" s="53">
        <v>1.4</v>
      </c>
      <c r="R2833" s="53" t="s">
        <v>156</v>
      </c>
      <c r="S2833" s="53">
        <v>1</v>
      </c>
      <c r="T2833" s="53">
        <v>50.6</v>
      </c>
      <c r="U2833" s="53">
        <v>596</v>
      </c>
      <c r="V2833" s="53">
        <v>298462</v>
      </c>
      <c r="W2833" s="53">
        <v>497</v>
      </c>
      <c r="X2833" s="53">
        <v>0.57799999999999996</v>
      </c>
      <c r="Y2833" s="53">
        <v>18.48</v>
      </c>
      <c r="Z2833" s="11">
        <f t="shared" si="7639"/>
        <v>90.6</v>
      </c>
      <c r="AA2833" s="11">
        <f t="shared" si="7640"/>
        <v>0</v>
      </c>
      <c r="AB2833" s="53">
        <f t="shared" si="7641"/>
        <v>0.23319954298082096</v>
      </c>
      <c r="AC2833" s="63" t="s">
        <v>204</v>
      </c>
      <c r="AE2833" s="11">
        <f t="shared" ref="AE2833" si="7658">SUM(F2833:F2838)</f>
        <v>0</v>
      </c>
      <c r="AF2833" s="11">
        <f t="shared" ref="AF2833" si="7659">AVERAGE(AB2833:AB2838)</f>
        <v>0.23274248019372876</v>
      </c>
      <c r="AG2833" s="11">
        <f t="shared" ref="AG2833" si="7660">AVERAGE(G2833:G2838)</f>
        <v>11.066666666666668</v>
      </c>
      <c r="AH2833" s="11" t="e">
        <f t="shared" ref="AH2833" si="7661">AVERAGE(AC2833:AC2838)</f>
        <v>#DIV/0!</v>
      </c>
      <c r="AI2833" s="11">
        <f t="shared" ref="AI2833" si="7662">AVERAGE(T2833:T2838)</f>
        <v>49.35</v>
      </c>
      <c r="AJ2833" s="11">
        <f t="shared" ref="AJ2833" si="7663">SUMIF(H2833:H2838,"&gt;0",H2833:H2838)</f>
        <v>0.51100000000000001</v>
      </c>
      <c r="AK2833" s="17">
        <f t="shared" ref="AK2833" si="7664">SUM(AA2833:AA2838)/60</f>
        <v>0</v>
      </c>
      <c r="AL2833" s="17">
        <f t="shared" ref="AL2833" si="7665">SUM(V2833:V2838)</f>
        <v>1042540</v>
      </c>
      <c r="AM2833" s="17">
        <f t="shared" ref="AM2833" si="7666">AVERAGE(W2833:W2838)</f>
        <v>289.33333333333331</v>
      </c>
      <c r="AN2833" s="11">
        <f t="shared" ref="AN2833" si="7667">AVERAGE(I2833:I2838)</f>
        <v>5.2833333333333341</v>
      </c>
      <c r="AO2833" s="11">
        <f t="shared" ref="AO2833" si="7668">MAX(K2833:K2838)</f>
        <v>6.1</v>
      </c>
      <c r="AP2833" s="13" t="str">
        <f t="shared" ref="AP2833" ca="1" si="7669">INDIRECT(ADDRESS(MATCH(AO2833,K2833:K2838,0)+A2833-1,12))</f>
        <v>WSW</v>
      </c>
      <c r="AQ2833" s="13">
        <f t="shared" ref="AQ2833" ca="1" si="7670">INDIRECT(ADDRESS(MATCH(AO2833,K2833:K2838,0)+A2833-1,13))</f>
        <v>0.63971064814814815</v>
      </c>
      <c r="AR2833" s="11">
        <f t="shared" ref="AR2833" si="7671">MAX(N2833:N2838)</f>
        <v>10.3</v>
      </c>
      <c r="AS2833" s="13" t="str">
        <f t="shared" ref="AS2833" ca="1" si="7672">INDIRECT(ADDRESS(MATCH(AR2833,N2833:N2838,0)+A2833-1,15))</f>
        <v>WSW</v>
      </c>
      <c r="AT2833" s="13">
        <f t="shared" ref="AT2833" ca="1" si="7673">INDIRECT(ADDRESS(MATCH(AR2833,N2833:N2838,0)+A2833-1,16))</f>
        <v>0.63469907407407411</v>
      </c>
    </row>
    <row r="2834" spans="1:46">
      <c r="A2834" s="11">
        <v>2834</v>
      </c>
      <c r="B2834" s="57">
        <v>44946</v>
      </c>
      <c r="C2834" s="54">
        <v>0.63194444444444442</v>
      </c>
      <c r="D2834" s="53">
        <v>13.6</v>
      </c>
      <c r="E2834" s="53">
        <v>14.1</v>
      </c>
      <c r="F2834" s="53">
        <v>0</v>
      </c>
      <c r="G2834" s="53">
        <v>11.3</v>
      </c>
      <c r="H2834" s="53">
        <v>0.11</v>
      </c>
      <c r="I2834" s="53">
        <v>5</v>
      </c>
      <c r="J2834" s="53" t="s">
        <v>160</v>
      </c>
      <c r="K2834" s="53">
        <v>5</v>
      </c>
      <c r="L2834" s="53" t="s">
        <v>160</v>
      </c>
      <c r="M2834" s="54">
        <v>0.62993055555555555</v>
      </c>
      <c r="N2834" s="53">
        <v>8.3000000000000007</v>
      </c>
      <c r="O2834" s="53" t="s">
        <v>161</v>
      </c>
      <c r="P2834" s="54">
        <v>0.62630787037037039</v>
      </c>
      <c r="Q2834" s="53">
        <v>5.2</v>
      </c>
      <c r="R2834" s="53" t="s">
        <v>161</v>
      </c>
      <c r="S2834" s="53">
        <v>1.1000000000000001</v>
      </c>
      <c r="T2834" s="53">
        <v>50</v>
      </c>
      <c r="U2834" s="53">
        <v>336</v>
      </c>
      <c r="V2834" s="53">
        <v>224051</v>
      </c>
      <c r="W2834" s="53">
        <v>373</v>
      </c>
      <c r="X2834" s="53">
        <v>0.57699999999999996</v>
      </c>
      <c r="Y2834" s="53">
        <v>18.47</v>
      </c>
      <c r="Z2834" s="11">
        <f t="shared" si="7639"/>
        <v>66</v>
      </c>
      <c r="AA2834" s="11">
        <f t="shared" si="7640"/>
        <v>0</v>
      </c>
      <c r="AB2834" s="53">
        <f t="shared" si="7641"/>
        <v>0.23265106763631033</v>
      </c>
      <c r="AC2834" s="63" t="s">
        <v>204</v>
      </c>
    </row>
    <row r="2835" spans="1:46">
      <c r="A2835" s="11">
        <v>2835</v>
      </c>
      <c r="B2835" s="57">
        <v>44946</v>
      </c>
      <c r="C2835" s="54">
        <v>0.63888888888888895</v>
      </c>
      <c r="D2835" s="53">
        <v>13.4</v>
      </c>
      <c r="E2835" s="53">
        <v>14.1</v>
      </c>
      <c r="F2835" s="53">
        <v>0</v>
      </c>
      <c r="G2835" s="53">
        <v>11.2</v>
      </c>
      <c r="H2835" s="53">
        <v>6.8000000000000005E-2</v>
      </c>
      <c r="I2835" s="53">
        <v>5.9</v>
      </c>
      <c r="J2835" s="53" t="s">
        <v>161</v>
      </c>
      <c r="K2835" s="53">
        <v>5.9</v>
      </c>
      <c r="L2835" s="53" t="s">
        <v>161</v>
      </c>
      <c r="M2835" s="54">
        <v>0.63888888888888895</v>
      </c>
      <c r="N2835" s="53">
        <v>10.3</v>
      </c>
      <c r="O2835" s="53" t="s">
        <v>161</v>
      </c>
      <c r="P2835" s="54">
        <v>0.63469907407407411</v>
      </c>
      <c r="Q2835" s="53">
        <v>7</v>
      </c>
      <c r="R2835" s="53" t="s">
        <v>161</v>
      </c>
      <c r="S2835" s="53">
        <v>1.5</v>
      </c>
      <c r="T2835" s="53">
        <v>46.7</v>
      </c>
      <c r="U2835" s="53">
        <v>195</v>
      </c>
      <c r="V2835" s="53">
        <v>137377</v>
      </c>
      <c r="W2835" s="53">
        <v>229</v>
      </c>
      <c r="X2835" s="53">
        <v>0.57699999999999996</v>
      </c>
      <c r="Y2835" s="53">
        <v>18.48</v>
      </c>
      <c r="Z2835" s="11">
        <f t="shared" si="7639"/>
        <v>40.800000000000004</v>
      </c>
      <c r="AA2835" s="11">
        <f t="shared" si="7640"/>
        <v>0</v>
      </c>
      <c r="AB2835" s="53">
        <f t="shared" si="7641"/>
        <v>0.23265106763631033</v>
      </c>
      <c r="AC2835" s="63" t="s">
        <v>204</v>
      </c>
    </row>
    <row r="2836" spans="1:46">
      <c r="A2836" s="11">
        <v>2836</v>
      </c>
      <c r="B2836" s="57">
        <v>44946</v>
      </c>
      <c r="C2836" s="54">
        <v>0.64583333333333337</v>
      </c>
      <c r="D2836" s="53">
        <v>13.2</v>
      </c>
      <c r="E2836" s="53">
        <v>14.1</v>
      </c>
      <c r="F2836" s="53">
        <v>0</v>
      </c>
      <c r="G2836" s="53">
        <v>11.1</v>
      </c>
      <c r="H2836" s="53">
        <v>7.0999999999999994E-2</v>
      </c>
      <c r="I2836" s="53">
        <v>5.6</v>
      </c>
      <c r="J2836" s="53" t="s">
        <v>154</v>
      </c>
      <c r="K2836" s="53">
        <v>6.1</v>
      </c>
      <c r="L2836" s="53" t="s">
        <v>161</v>
      </c>
      <c r="M2836" s="54">
        <v>0.63971064814814815</v>
      </c>
      <c r="N2836" s="53">
        <v>9.5</v>
      </c>
      <c r="O2836" s="53" t="s">
        <v>154</v>
      </c>
      <c r="P2836" s="54">
        <v>0.64128472222222221</v>
      </c>
      <c r="Q2836" s="53">
        <v>5</v>
      </c>
      <c r="R2836" s="53" t="s">
        <v>154</v>
      </c>
      <c r="S2836" s="53">
        <v>1.3</v>
      </c>
      <c r="T2836" s="53">
        <v>49</v>
      </c>
      <c r="U2836" s="53">
        <v>335</v>
      </c>
      <c r="V2836" s="53">
        <v>150214</v>
      </c>
      <c r="W2836" s="53">
        <v>250</v>
      </c>
      <c r="X2836" s="53">
        <v>0.57699999999999996</v>
      </c>
      <c r="Y2836" s="53">
        <v>18.46</v>
      </c>
      <c r="Z2836" s="11">
        <f t="shared" si="7639"/>
        <v>42.6</v>
      </c>
      <c r="AA2836" s="11">
        <f t="shared" si="7640"/>
        <v>0</v>
      </c>
      <c r="AB2836" s="53">
        <f t="shared" si="7641"/>
        <v>0.23265106763631033</v>
      </c>
      <c r="AC2836" s="63" t="s">
        <v>204</v>
      </c>
    </row>
    <row r="2837" spans="1:46">
      <c r="A2837" s="11">
        <v>2837</v>
      </c>
      <c r="B2837" s="57">
        <v>44946</v>
      </c>
      <c r="C2837" s="54">
        <v>0.65277777777777779</v>
      </c>
      <c r="D2837" s="53">
        <v>13</v>
      </c>
      <c r="E2837" s="53">
        <v>14.1</v>
      </c>
      <c r="F2837" s="53">
        <v>0</v>
      </c>
      <c r="G2837" s="53">
        <v>10.8</v>
      </c>
      <c r="H2837" s="53">
        <v>7.6999999999999999E-2</v>
      </c>
      <c r="I2837" s="53">
        <v>5.3</v>
      </c>
      <c r="J2837" s="53" t="s">
        <v>154</v>
      </c>
      <c r="K2837" s="53">
        <v>5.6</v>
      </c>
      <c r="L2837" s="53" t="s">
        <v>158</v>
      </c>
      <c r="M2837" s="54">
        <v>0.64990740740740738</v>
      </c>
      <c r="N2837" s="53">
        <v>9.5</v>
      </c>
      <c r="O2837" s="53" t="s">
        <v>154</v>
      </c>
      <c r="P2837" s="54">
        <v>0.64780092592592597</v>
      </c>
      <c r="Q2837" s="53">
        <v>5</v>
      </c>
      <c r="R2837" s="53" t="s">
        <v>158</v>
      </c>
      <c r="S2837" s="53">
        <v>1.3</v>
      </c>
      <c r="T2837" s="53">
        <v>50.1</v>
      </c>
      <c r="U2837" s="53">
        <v>171</v>
      </c>
      <c r="V2837" s="53">
        <v>158010</v>
      </c>
      <c r="W2837" s="53">
        <v>263</v>
      </c>
      <c r="X2837" s="53">
        <v>0.57699999999999996</v>
      </c>
      <c r="Y2837" s="53">
        <v>18.45</v>
      </c>
      <c r="Z2837" s="11">
        <f t="shared" si="7639"/>
        <v>46.199999999999996</v>
      </c>
      <c r="AA2837" s="11">
        <f t="shared" si="7640"/>
        <v>0</v>
      </c>
      <c r="AB2837" s="53">
        <f t="shared" si="7641"/>
        <v>0.23265106763631033</v>
      </c>
      <c r="AC2837" s="63" t="s">
        <v>204</v>
      </c>
    </row>
    <row r="2838" spans="1:46">
      <c r="A2838" s="11">
        <v>2838</v>
      </c>
      <c r="B2838" s="57">
        <v>44946</v>
      </c>
      <c r="C2838" s="54">
        <v>0.65972222222222221</v>
      </c>
      <c r="D2838" s="53">
        <v>12.7</v>
      </c>
      <c r="E2838" s="53">
        <v>13.4</v>
      </c>
      <c r="F2838" s="53">
        <v>0</v>
      </c>
      <c r="G2838" s="53">
        <v>10.4</v>
      </c>
      <c r="H2838" s="53">
        <v>3.4000000000000002E-2</v>
      </c>
      <c r="I2838" s="53">
        <v>5.0999999999999996</v>
      </c>
      <c r="J2838" s="53" t="s">
        <v>154</v>
      </c>
      <c r="K2838" s="53">
        <v>5.5</v>
      </c>
      <c r="L2838" s="53" t="s">
        <v>154</v>
      </c>
      <c r="M2838" s="54">
        <v>0.65349537037037042</v>
      </c>
      <c r="N2838" s="53">
        <v>8.8000000000000007</v>
      </c>
      <c r="O2838" s="53" t="s">
        <v>154</v>
      </c>
      <c r="P2838" s="54">
        <v>0.65337962962962959</v>
      </c>
      <c r="Q2838" s="53">
        <v>5.9</v>
      </c>
      <c r="R2838" s="53" t="s">
        <v>161</v>
      </c>
      <c r="S2838" s="53">
        <v>1.2</v>
      </c>
      <c r="T2838" s="53">
        <v>49.7</v>
      </c>
      <c r="U2838" s="53">
        <v>93</v>
      </c>
      <c r="V2838" s="53">
        <v>74426</v>
      </c>
      <c r="W2838" s="53">
        <v>124</v>
      </c>
      <c r="X2838" s="53">
        <v>0.57699999999999996</v>
      </c>
      <c r="Y2838" s="53">
        <v>18.260000000000002</v>
      </c>
      <c r="Z2838" s="11">
        <f t="shared" si="7639"/>
        <v>20.400000000000002</v>
      </c>
      <c r="AA2838" s="11">
        <f t="shared" si="7640"/>
        <v>0</v>
      </c>
      <c r="AB2838" s="53">
        <f t="shared" si="7641"/>
        <v>0.23265106763631033</v>
      </c>
      <c r="AC2838" s="63" t="s">
        <v>204</v>
      </c>
    </row>
    <row r="2839" spans="1:46">
      <c r="A2839" s="11">
        <v>2839</v>
      </c>
      <c r="B2839" s="57">
        <v>44946</v>
      </c>
      <c r="C2839" s="54">
        <v>0.66666666666666663</v>
      </c>
      <c r="D2839" s="53">
        <v>12.4</v>
      </c>
      <c r="E2839" s="53">
        <v>13.4</v>
      </c>
      <c r="F2839" s="53">
        <v>0</v>
      </c>
      <c r="G2839" s="53">
        <v>10.4</v>
      </c>
      <c r="H2839" s="53">
        <v>2.5999999999999999E-2</v>
      </c>
      <c r="I2839" s="53">
        <v>5.4</v>
      </c>
      <c r="J2839" s="53" t="s">
        <v>154</v>
      </c>
      <c r="K2839" s="53">
        <v>5.5</v>
      </c>
      <c r="L2839" s="53" t="s">
        <v>154</v>
      </c>
      <c r="M2839" s="54">
        <v>0.664525462962963</v>
      </c>
      <c r="N2839" s="53">
        <v>8.1</v>
      </c>
      <c r="O2839" s="53" t="s">
        <v>154</v>
      </c>
      <c r="P2839" s="54">
        <v>0.66202546296296294</v>
      </c>
      <c r="Q2839" s="53">
        <v>7.4</v>
      </c>
      <c r="R2839" s="53" t="s">
        <v>158</v>
      </c>
      <c r="S2839" s="53">
        <v>1.1000000000000001</v>
      </c>
      <c r="T2839" s="53">
        <v>51.1</v>
      </c>
      <c r="U2839" s="53">
        <v>106</v>
      </c>
      <c r="V2839" s="53">
        <v>56856</v>
      </c>
      <c r="W2839" s="53">
        <v>95</v>
      </c>
      <c r="X2839" s="53">
        <v>0.57699999999999996</v>
      </c>
      <c r="Y2839" s="53">
        <v>18.32</v>
      </c>
      <c r="Z2839" s="11">
        <f t="shared" si="7639"/>
        <v>15.6</v>
      </c>
      <c r="AA2839" s="11">
        <f t="shared" si="7640"/>
        <v>0</v>
      </c>
      <c r="AB2839" s="53">
        <f t="shared" si="7641"/>
        <v>0.23265106763631033</v>
      </c>
      <c r="AC2839" s="63" t="s">
        <v>204</v>
      </c>
      <c r="AE2839" s="11">
        <f t="shared" ref="AE2839" si="7674">SUM(F2839:F2844)</f>
        <v>0</v>
      </c>
      <c r="AF2839" s="11">
        <f t="shared" ref="AF2839" si="7675">AVERAGE(AB2839:AB2844)</f>
        <v>0.23255979351440806</v>
      </c>
      <c r="AG2839" s="11">
        <f t="shared" ref="AG2839" si="7676">AVERAGE(G2839:G2844)</f>
        <v>10.450000000000001</v>
      </c>
      <c r="AH2839" s="11" t="e">
        <f t="shared" ref="AH2839" si="7677">AVERAGE(AC2839:AC2844)</f>
        <v>#DIV/0!</v>
      </c>
      <c r="AI2839" s="11">
        <f t="shared" ref="AI2839" si="7678">AVERAGE(T2839:T2844)</f>
        <v>50.65</v>
      </c>
      <c r="AJ2839" s="11">
        <f t="shared" ref="AJ2839" si="7679">SUMIF(H2839:H2844,"&gt;0",H2839:H2844)</f>
        <v>0.26500000000000001</v>
      </c>
      <c r="AK2839" s="17">
        <f t="shared" ref="AK2839" si="7680">SUM(AA2839:AA2844)/60</f>
        <v>0</v>
      </c>
      <c r="AL2839" s="17">
        <f t="shared" ref="AL2839" si="7681">SUM(V2839:V2844)</f>
        <v>514603</v>
      </c>
      <c r="AM2839" s="17">
        <f t="shared" ref="AM2839" si="7682">AVERAGE(W2839:W2844)</f>
        <v>143.16666666666666</v>
      </c>
      <c r="AN2839" s="11">
        <f t="shared" ref="AN2839" si="7683">AVERAGE(I2839:I2844)</f>
        <v>5.3999999999999995</v>
      </c>
      <c r="AO2839" s="11">
        <f t="shared" ref="AO2839" si="7684">MAX(K2839:K2844)</f>
        <v>6.1</v>
      </c>
      <c r="AP2839" s="13" t="str">
        <f t="shared" ref="AP2839" ca="1" si="7685">INDIRECT(ADDRESS(MATCH(AO2839,K2839:K2844,0)+A2839-1,12))</f>
        <v>W</v>
      </c>
      <c r="AQ2839" s="13">
        <f t="shared" ref="AQ2839" ca="1" si="7686">INDIRECT(ADDRESS(MATCH(AO2839,K2839:K2844,0)+A2839-1,13))</f>
        <v>0.67452546296296301</v>
      </c>
      <c r="AR2839" s="11">
        <f t="shared" ref="AR2839" si="7687">MAX(N2839:N2844)</f>
        <v>9.8000000000000007</v>
      </c>
      <c r="AS2839" s="13" t="str">
        <f t="shared" ref="AS2839" ca="1" si="7688">INDIRECT(ADDRESS(MATCH(AR2839,N2839:N2844,0)+A2839-1,15))</f>
        <v>W</v>
      </c>
      <c r="AT2839" s="13">
        <f t="shared" ref="AT2839" ca="1" si="7689">INDIRECT(ADDRESS(MATCH(AR2839,N2839:N2844,0)+A2839-1,16))</f>
        <v>0.67037037037037039</v>
      </c>
    </row>
    <row r="2840" spans="1:46">
      <c r="A2840" s="11">
        <v>2840</v>
      </c>
      <c r="B2840" s="57">
        <v>44946</v>
      </c>
      <c r="C2840" s="54">
        <v>0.67361111111111116</v>
      </c>
      <c r="D2840" s="53">
        <v>12.1</v>
      </c>
      <c r="E2840" s="53">
        <v>14.1</v>
      </c>
      <c r="F2840" s="53">
        <v>0</v>
      </c>
      <c r="G2840" s="53">
        <v>10.6</v>
      </c>
      <c r="H2840" s="53">
        <v>5.1999999999999998E-2</v>
      </c>
      <c r="I2840" s="53">
        <v>6</v>
      </c>
      <c r="J2840" s="53" t="s">
        <v>154</v>
      </c>
      <c r="K2840" s="53">
        <v>6</v>
      </c>
      <c r="L2840" s="53" t="s">
        <v>154</v>
      </c>
      <c r="M2840" s="54">
        <v>0.67296296296296287</v>
      </c>
      <c r="N2840" s="53">
        <v>9.8000000000000007</v>
      </c>
      <c r="O2840" s="53" t="s">
        <v>154</v>
      </c>
      <c r="P2840" s="54">
        <v>0.67037037037037039</v>
      </c>
      <c r="Q2840" s="53">
        <v>8.6999999999999993</v>
      </c>
      <c r="R2840" s="53" t="s">
        <v>154</v>
      </c>
      <c r="S2840" s="53">
        <v>1.3</v>
      </c>
      <c r="T2840" s="53">
        <v>51.5</v>
      </c>
      <c r="U2840" s="53">
        <v>247</v>
      </c>
      <c r="V2840" s="53">
        <v>98819</v>
      </c>
      <c r="W2840" s="53">
        <v>165</v>
      </c>
      <c r="X2840" s="53">
        <v>0.57699999999999996</v>
      </c>
      <c r="Y2840" s="53">
        <v>18.46</v>
      </c>
      <c r="Z2840" s="11">
        <f t="shared" si="7639"/>
        <v>31.2</v>
      </c>
      <c r="AA2840" s="11">
        <f t="shared" si="7640"/>
        <v>0</v>
      </c>
      <c r="AB2840" s="53">
        <f t="shared" si="7641"/>
        <v>0.23265106763631033</v>
      </c>
      <c r="AC2840" s="63" t="s">
        <v>204</v>
      </c>
    </row>
    <row r="2841" spans="1:46">
      <c r="A2841" s="11">
        <v>2841</v>
      </c>
      <c r="B2841" s="57">
        <v>44946</v>
      </c>
      <c r="C2841" s="54">
        <v>0.68055555555555547</v>
      </c>
      <c r="D2841" s="53">
        <v>12</v>
      </c>
      <c r="E2841" s="53">
        <v>14.2</v>
      </c>
      <c r="F2841" s="53">
        <v>0</v>
      </c>
      <c r="G2841" s="53">
        <v>10.7</v>
      </c>
      <c r="H2841" s="53">
        <v>7.5999999999999998E-2</v>
      </c>
      <c r="I2841" s="53">
        <v>5.0999999999999996</v>
      </c>
      <c r="J2841" s="53" t="s">
        <v>154</v>
      </c>
      <c r="K2841" s="53">
        <v>6.1</v>
      </c>
      <c r="L2841" s="53" t="s">
        <v>154</v>
      </c>
      <c r="M2841" s="54">
        <v>0.67452546296296301</v>
      </c>
      <c r="N2841" s="53">
        <v>9</v>
      </c>
      <c r="O2841" s="53" t="s">
        <v>154</v>
      </c>
      <c r="P2841" s="54">
        <v>0.6736805555555555</v>
      </c>
      <c r="Q2841" s="53">
        <v>6.1</v>
      </c>
      <c r="R2841" s="53" t="s">
        <v>158</v>
      </c>
      <c r="S2841" s="53">
        <v>1.4</v>
      </c>
      <c r="T2841" s="53">
        <v>50</v>
      </c>
      <c r="U2841" s="53">
        <v>185</v>
      </c>
      <c r="V2841" s="53">
        <v>139588</v>
      </c>
      <c r="W2841" s="53">
        <v>233</v>
      </c>
      <c r="X2841" s="53">
        <v>0.57699999999999996</v>
      </c>
      <c r="Y2841" s="53">
        <v>18.47</v>
      </c>
      <c r="Z2841" s="11">
        <f t="shared" si="7639"/>
        <v>45.6</v>
      </c>
      <c r="AA2841" s="11">
        <f t="shared" si="7640"/>
        <v>0</v>
      </c>
      <c r="AB2841" s="53">
        <f t="shared" si="7641"/>
        <v>0.23265106763631033</v>
      </c>
      <c r="AC2841" s="63" t="s">
        <v>204</v>
      </c>
    </row>
    <row r="2842" spans="1:46">
      <c r="A2842" s="11">
        <v>2842</v>
      </c>
      <c r="B2842" s="57">
        <v>44946</v>
      </c>
      <c r="C2842" s="54">
        <v>0.6875</v>
      </c>
      <c r="D2842" s="53">
        <v>11.8</v>
      </c>
      <c r="E2842" s="53">
        <v>14.2</v>
      </c>
      <c r="F2842" s="53">
        <v>0</v>
      </c>
      <c r="G2842" s="53">
        <v>10.5</v>
      </c>
      <c r="H2842" s="53">
        <v>4.3999999999999997E-2</v>
      </c>
      <c r="I2842" s="53">
        <v>5.0999999999999996</v>
      </c>
      <c r="J2842" s="53" t="s">
        <v>158</v>
      </c>
      <c r="K2842" s="53">
        <v>5.0999999999999996</v>
      </c>
      <c r="L2842" s="53" t="s">
        <v>154</v>
      </c>
      <c r="M2842" s="54">
        <v>0.68056712962962962</v>
      </c>
      <c r="N2842" s="53">
        <v>9.4</v>
      </c>
      <c r="O2842" s="53" t="s">
        <v>158</v>
      </c>
      <c r="P2842" s="54">
        <v>0.68678240740740737</v>
      </c>
      <c r="Q2842" s="53">
        <v>5.6</v>
      </c>
      <c r="R2842" s="53" t="s">
        <v>158</v>
      </c>
      <c r="S2842" s="53">
        <v>1.4</v>
      </c>
      <c r="T2842" s="53">
        <v>50.3</v>
      </c>
      <c r="U2842" s="53">
        <v>133</v>
      </c>
      <c r="V2842" s="53">
        <v>91049</v>
      </c>
      <c r="W2842" s="53">
        <v>152</v>
      </c>
      <c r="X2842" s="53">
        <v>0.57699999999999996</v>
      </c>
      <c r="Y2842" s="53">
        <v>18.440000000000001</v>
      </c>
      <c r="Z2842" s="11">
        <f t="shared" si="7639"/>
        <v>26.399999999999995</v>
      </c>
      <c r="AA2842" s="11">
        <f t="shared" si="7640"/>
        <v>0</v>
      </c>
      <c r="AB2842" s="53">
        <f t="shared" si="7641"/>
        <v>0.23265106763631033</v>
      </c>
      <c r="AC2842" s="63" t="s">
        <v>204</v>
      </c>
    </row>
    <row r="2843" spans="1:46">
      <c r="A2843" s="11">
        <v>2843</v>
      </c>
      <c r="B2843" s="57">
        <v>44946</v>
      </c>
      <c r="C2843" s="54">
        <v>0.69444444444444453</v>
      </c>
      <c r="D2843" s="53">
        <v>11.7</v>
      </c>
      <c r="E2843" s="53">
        <v>14.2</v>
      </c>
      <c r="F2843" s="53">
        <v>0</v>
      </c>
      <c r="G2843" s="53">
        <v>10.3</v>
      </c>
      <c r="H2843" s="53">
        <v>3.6999999999999998E-2</v>
      </c>
      <c r="I2843" s="53">
        <v>5.7</v>
      </c>
      <c r="J2843" s="53" t="s">
        <v>154</v>
      </c>
      <c r="K2843" s="53">
        <v>5.9</v>
      </c>
      <c r="L2843" s="53" t="s">
        <v>154</v>
      </c>
      <c r="M2843" s="54">
        <v>0.6937037037037036</v>
      </c>
      <c r="N2843" s="53">
        <v>9.1</v>
      </c>
      <c r="O2843" s="53" t="s">
        <v>154</v>
      </c>
      <c r="P2843" s="54">
        <v>0.6935069444444445</v>
      </c>
      <c r="Q2843" s="53">
        <v>6.3</v>
      </c>
      <c r="R2843" s="53" t="s">
        <v>158</v>
      </c>
      <c r="S2843" s="53">
        <v>1.3</v>
      </c>
      <c r="T2843" s="53">
        <v>49.5</v>
      </c>
      <c r="U2843" s="53">
        <v>105</v>
      </c>
      <c r="V2843" s="53">
        <v>73057</v>
      </c>
      <c r="W2843" s="53">
        <v>122</v>
      </c>
      <c r="X2843" s="53">
        <v>0.57699999999999996</v>
      </c>
      <c r="Y2843" s="53">
        <v>18.46</v>
      </c>
      <c r="Z2843" s="11">
        <f t="shared" si="7639"/>
        <v>22.199999999999996</v>
      </c>
      <c r="AA2843" s="11">
        <f t="shared" si="7640"/>
        <v>0</v>
      </c>
      <c r="AB2843" s="53">
        <f t="shared" si="7641"/>
        <v>0.23265106763631033</v>
      </c>
      <c r="AC2843" s="63" t="s">
        <v>204</v>
      </c>
    </row>
    <row r="2844" spans="1:46">
      <c r="A2844" s="11">
        <v>2844</v>
      </c>
      <c r="B2844" s="57">
        <v>44946</v>
      </c>
      <c r="C2844" s="54">
        <v>0.70138888888888884</v>
      </c>
      <c r="D2844" s="53">
        <v>11.5</v>
      </c>
      <c r="E2844" s="53">
        <v>13.6</v>
      </c>
      <c r="F2844" s="53">
        <v>0</v>
      </c>
      <c r="G2844" s="53">
        <v>10.199999999999999</v>
      </c>
      <c r="H2844" s="53">
        <v>0.03</v>
      </c>
      <c r="I2844" s="53">
        <v>5.0999999999999996</v>
      </c>
      <c r="J2844" s="53" t="s">
        <v>154</v>
      </c>
      <c r="K2844" s="53">
        <v>5.7</v>
      </c>
      <c r="L2844" s="53" t="s">
        <v>154</v>
      </c>
      <c r="M2844" s="54">
        <v>0.6944907407407408</v>
      </c>
      <c r="N2844" s="53">
        <v>8.3000000000000007</v>
      </c>
      <c r="O2844" s="53" t="s">
        <v>161</v>
      </c>
      <c r="P2844" s="54">
        <v>0.69924768518518521</v>
      </c>
      <c r="Q2844" s="53">
        <v>7.1</v>
      </c>
      <c r="R2844" s="53" t="s">
        <v>154</v>
      </c>
      <c r="S2844" s="53">
        <v>1.3</v>
      </c>
      <c r="T2844" s="53">
        <v>51.5</v>
      </c>
      <c r="U2844" s="53">
        <v>74</v>
      </c>
      <c r="V2844" s="53">
        <v>55234</v>
      </c>
      <c r="W2844" s="53">
        <v>92</v>
      </c>
      <c r="X2844" s="53">
        <v>0.57599999999999996</v>
      </c>
      <c r="Y2844" s="53">
        <v>18.21</v>
      </c>
      <c r="Z2844" s="11">
        <f t="shared" si="7639"/>
        <v>18</v>
      </c>
      <c r="AA2844" s="11">
        <f t="shared" si="7640"/>
        <v>0</v>
      </c>
      <c r="AB2844" s="53">
        <f t="shared" si="7641"/>
        <v>0.23210342290489683</v>
      </c>
      <c r="AC2844" s="63" t="s">
        <v>204</v>
      </c>
    </row>
    <row r="2845" spans="1:46">
      <c r="A2845" s="11">
        <v>2845</v>
      </c>
      <c r="B2845" s="57">
        <v>44946</v>
      </c>
      <c r="C2845" s="54">
        <v>0.70833333333333337</v>
      </c>
      <c r="D2845" s="53">
        <v>11.3</v>
      </c>
      <c r="E2845" s="53">
        <v>13.2</v>
      </c>
      <c r="F2845" s="53">
        <v>0</v>
      </c>
      <c r="G2845" s="53">
        <v>10</v>
      </c>
      <c r="H2845" s="53">
        <v>1.4999999999999999E-2</v>
      </c>
      <c r="I2845" s="53">
        <v>5.7</v>
      </c>
      <c r="J2845" s="53" t="s">
        <v>154</v>
      </c>
      <c r="K2845" s="53">
        <v>5.8</v>
      </c>
      <c r="L2845" s="53" t="s">
        <v>154</v>
      </c>
      <c r="M2845" s="54">
        <v>0.70614583333333336</v>
      </c>
      <c r="N2845" s="53">
        <v>9.1</v>
      </c>
      <c r="O2845" s="53" t="s">
        <v>158</v>
      </c>
      <c r="P2845" s="54">
        <v>0.7055324074074073</v>
      </c>
      <c r="Q2845" s="53">
        <v>7.7</v>
      </c>
      <c r="R2845" s="53" t="s">
        <v>154</v>
      </c>
      <c r="S2845" s="53">
        <v>1.4</v>
      </c>
      <c r="T2845" s="53">
        <v>48</v>
      </c>
      <c r="U2845" s="53">
        <v>35</v>
      </c>
      <c r="V2845" s="53">
        <v>30737</v>
      </c>
      <c r="W2845" s="53">
        <v>51</v>
      </c>
      <c r="X2845" s="53">
        <v>0.57699999999999996</v>
      </c>
      <c r="Y2845" s="53">
        <v>18.239999999999998</v>
      </c>
      <c r="Z2845" s="11">
        <f t="shared" si="7639"/>
        <v>9</v>
      </c>
      <c r="AA2845" s="11">
        <f t="shared" si="7640"/>
        <v>0</v>
      </c>
      <c r="AB2845" s="53">
        <f t="shared" si="7641"/>
        <v>0.23265106763631033</v>
      </c>
      <c r="AC2845" s="63" t="s">
        <v>204</v>
      </c>
      <c r="AE2845" s="11">
        <f t="shared" ref="AE2845" si="7690">SUM(F2845:F2850)</f>
        <v>0</v>
      </c>
      <c r="AF2845" s="11">
        <f t="shared" ref="AF2845" si="7691">AVERAGE(AB2845:AB2850)</f>
        <v>0.23228597114870131</v>
      </c>
      <c r="AG2845" s="11">
        <f t="shared" ref="AG2845" si="7692">AVERAGE(G2845:G2850)</f>
        <v>9.8333333333333339</v>
      </c>
      <c r="AH2845" s="11" t="e">
        <f t="shared" ref="AH2845" si="7693">AVERAGE(AC2845:AC2850)</f>
        <v>#DIV/0!</v>
      </c>
      <c r="AI2845" s="11">
        <f t="shared" ref="AI2845" si="7694">AVERAGE(T2845:T2850)</f>
        <v>45.916666666666664</v>
      </c>
      <c r="AJ2845" s="11">
        <f t="shared" ref="AJ2845" si="7695">SUMIF(H2845:H2850,"&gt;0",H2845:H2850)</f>
        <v>2.5000000000000001E-2</v>
      </c>
      <c r="AK2845" s="17">
        <f t="shared" ref="AK2845" si="7696">SUM(AA2845:AA2850)/60</f>
        <v>0</v>
      </c>
      <c r="AL2845" s="17">
        <f t="shared" ref="AL2845" si="7697">SUM(V2845:V2850)</f>
        <v>54396</v>
      </c>
      <c r="AM2845" s="17">
        <f t="shared" ref="AM2845" si="7698">AVERAGE(W2845:W2850)</f>
        <v>14.833333333333334</v>
      </c>
      <c r="AN2845" s="11">
        <f t="shared" ref="AN2845" si="7699">AVERAGE(I2845:I2850)</f>
        <v>5.3166666666666664</v>
      </c>
      <c r="AO2845" s="11">
        <f t="shared" ref="AO2845" si="7700">MAX(K2845:K2850)</f>
        <v>6.2</v>
      </c>
      <c r="AP2845" s="13" t="str">
        <f t="shared" ref="AP2845" ca="1" si="7701">INDIRECT(ADDRESS(MATCH(AO2845,K2845:K2850,0)+A2845-1,12))</f>
        <v>WSW</v>
      </c>
      <c r="AQ2845" s="13">
        <f t="shared" ref="AQ2845" ca="1" si="7702">INDIRECT(ADDRESS(MATCH(AO2845,K2845:K2850,0)+A2845-1,13))</f>
        <v>0.73009259259259263</v>
      </c>
      <c r="AR2845" s="11">
        <f t="shared" ref="AR2845" si="7703">MAX(N2845:N2850)</f>
        <v>10.199999999999999</v>
      </c>
      <c r="AS2845" s="13" t="str">
        <f t="shared" ref="AS2845" ca="1" si="7704">INDIRECT(ADDRESS(MATCH(AR2845,N2845:N2850,0)+A2845-1,15))</f>
        <v>WSW</v>
      </c>
      <c r="AT2845" s="13">
        <f t="shared" ref="AT2845" ca="1" si="7705">INDIRECT(ADDRESS(MATCH(AR2845,N2845:N2850,0)+A2845-1,16))</f>
        <v>0.7127430555555555</v>
      </c>
    </row>
    <row r="2846" spans="1:46">
      <c r="A2846" s="11">
        <v>2846</v>
      </c>
      <c r="B2846" s="57">
        <v>44946</v>
      </c>
      <c r="C2846" s="54">
        <v>0.71527777777777779</v>
      </c>
      <c r="D2846" s="53">
        <v>11</v>
      </c>
      <c r="E2846" s="53">
        <v>13.1</v>
      </c>
      <c r="F2846" s="53">
        <v>0</v>
      </c>
      <c r="G2846" s="53">
        <v>9.8000000000000007</v>
      </c>
      <c r="H2846" s="53">
        <v>7.0000000000000001E-3</v>
      </c>
      <c r="I2846" s="53">
        <v>5</v>
      </c>
      <c r="J2846" s="53" t="s">
        <v>154</v>
      </c>
      <c r="K2846" s="53">
        <v>5.8</v>
      </c>
      <c r="L2846" s="53" t="s">
        <v>154</v>
      </c>
      <c r="M2846" s="54">
        <v>0.70881944444444445</v>
      </c>
      <c r="N2846" s="53">
        <v>10.199999999999999</v>
      </c>
      <c r="O2846" s="53" t="s">
        <v>161</v>
      </c>
      <c r="P2846" s="54">
        <v>0.7127430555555555</v>
      </c>
      <c r="Q2846" s="53">
        <v>4.9000000000000004</v>
      </c>
      <c r="R2846" s="53" t="s">
        <v>161</v>
      </c>
      <c r="S2846" s="53">
        <v>1.4</v>
      </c>
      <c r="T2846" s="53">
        <v>47.1</v>
      </c>
      <c r="U2846" s="53">
        <v>17</v>
      </c>
      <c r="V2846" s="53">
        <v>15893</v>
      </c>
      <c r="W2846" s="53">
        <v>26</v>
      </c>
      <c r="X2846" s="53">
        <v>0.57599999999999996</v>
      </c>
      <c r="Y2846" s="53">
        <v>18.21</v>
      </c>
      <c r="Z2846" s="11">
        <f t="shared" si="7639"/>
        <v>4.2</v>
      </c>
      <c r="AA2846" s="11">
        <f t="shared" si="7640"/>
        <v>0</v>
      </c>
      <c r="AB2846" s="53">
        <f t="shared" si="7641"/>
        <v>0.23210342290489683</v>
      </c>
      <c r="AC2846" s="63" t="s">
        <v>204</v>
      </c>
    </row>
    <row r="2847" spans="1:46">
      <c r="A2847" s="11">
        <v>2847</v>
      </c>
      <c r="B2847" s="57">
        <v>44946</v>
      </c>
      <c r="C2847" s="54">
        <v>0.72222222222222221</v>
      </c>
      <c r="D2847" s="53">
        <v>10.8</v>
      </c>
      <c r="E2847" s="53">
        <v>13</v>
      </c>
      <c r="F2847" s="53">
        <v>0</v>
      </c>
      <c r="G2847" s="53">
        <v>9.8000000000000007</v>
      </c>
      <c r="H2847" s="53">
        <v>2E-3</v>
      </c>
      <c r="I2847" s="53">
        <v>5.2</v>
      </c>
      <c r="J2847" s="53" t="s">
        <v>161</v>
      </c>
      <c r="K2847" s="53">
        <v>5.3</v>
      </c>
      <c r="L2847" s="53" t="s">
        <v>161</v>
      </c>
      <c r="M2847" s="54">
        <v>0.72172453703703709</v>
      </c>
      <c r="N2847" s="53">
        <v>9.9</v>
      </c>
      <c r="O2847" s="53" t="s">
        <v>160</v>
      </c>
      <c r="P2847" s="54">
        <v>0.71939814814814806</v>
      </c>
      <c r="Q2847" s="53">
        <v>4.0999999999999996</v>
      </c>
      <c r="R2847" s="53" t="s">
        <v>161</v>
      </c>
      <c r="S2847" s="53">
        <v>1.4</v>
      </c>
      <c r="T2847" s="53">
        <v>45.5</v>
      </c>
      <c r="U2847" s="53">
        <v>5</v>
      </c>
      <c r="V2847" s="53">
        <v>6028</v>
      </c>
      <c r="W2847" s="53">
        <v>10</v>
      </c>
      <c r="X2847" s="53">
        <v>0.57699999999999996</v>
      </c>
      <c r="Y2847" s="53">
        <v>18.21</v>
      </c>
      <c r="Z2847" s="11">
        <f t="shared" si="7639"/>
        <v>1.2000000000000002</v>
      </c>
      <c r="AA2847" s="11">
        <f t="shared" si="7640"/>
        <v>0</v>
      </c>
      <c r="AB2847" s="53">
        <f t="shared" si="7641"/>
        <v>0.23265106763631033</v>
      </c>
      <c r="AC2847" s="63" t="s">
        <v>204</v>
      </c>
    </row>
    <row r="2848" spans="1:46">
      <c r="A2848" s="11">
        <v>2848</v>
      </c>
      <c r="B2848" s="57">
        <v>44946</v>
      </c>
      <c r="C2848" s="54">
        <v>0.72916666666666663</v>
      </c>
      <c r="D2848" s="53">
        <v>10.4</v>
      </c>
      <c r="E2848" s="53">
        <v>12.9</v>
      </c>
      <c r="F2848" s="53">
        <v>0</v>
      </c>
      <c r="G2848" s="53">
        <v>9.8000000000000007</v>
      </c>
      <c r="H2848" s="53">
        <v>1E-3</v>
      </c>
      <c r="I2848" s="53">
        <v>6.1</v>
      </c>
      <c r="J2848" s="53" t="s">
        <v>161</v>
      </c>
      <c r="K2848" s="53">
        <v>6.1</v>
      </c>
      <c r="L2848" s="53" t="s">
        <v>161</v>
      </c>
      <c r="M2848" s="54">
        <v>0.72870370370370363</v>
      </c>
      <c r="N2848" s="53">
        <v>10.199999999999999</v>
      </c>
      <c r="O2848" s="53" t="s">
        <v>161</v>
      </c>
      <c r="P2848" s="54">
        <v>0.72400462962962964</v>
      </c>
      <c r="Q2848" s="53">
        <v>4.9000000000000004</v>
      </c>
      <c r="R2848" s="53" t="s">
        <v>161</v>
      </c>
      <c r="S2848" s="53">
        <v>1.5</v>
      </c>
      <c r="T2848" s="53">
        <v>44.6</v>
      </c>
      <c r="U2848" s="53">
        <v>1</v>
      </c>
      <c r="V2848" s="53">
        <v>1371</v>
      </c>
      <c r="W2848" s="53">
        <v>2</v>
      </c>
      <c r="X2848" s="53">
        <v>0.57599999999999996</v>
      </c>
      <c r="Y2848" s="53">
        <v>18.22</v>
      </c>
      <c r="Z2848" s="11">
        <f t="shared" si="7639"/>
        <v>0.60000000000000009</v>
      </c>
      <c r="AA2848" s="11">
        <f t="shared" si="7640"/>
        <v>0</v>
      </c>
      <c r="AB2848" s="53">
        <f t="shared" si="7641"/>
        <v>0.23210342290489683</v>
      </c>
      <c r="AC2848" s="63" t="s">
        <v>204</v>
      </c>
    </row>
    <row r="2849" spans="1:46">
      <c r="A2849" s="11">
        <v>2849</v>
      </c>
      <c r="B2849" s="57">
        <v>44946</v>
      </c>
      <c r="C2849" s="54">
        <v>0.73611111111111116</v>
      </c>
      <c r="D2849" s="53">
        <v>10.3</v>
      </c>
      <c r="E2849" s="53">
        <v>12.9</v>
      </c>
      <c r="F2849" s="53">
        <v>0</v>
      </c>
      <c r="G2849" s="53">
        <v>9.9</v>
      </c>
      <c r="H2849" s="53">
        <v>0</v>
      </c>
      <c r="I2849" s="53">
        <v>5.2</v>
      </c>
      <c r="J2849" s="53" t="s">
        <v>154</v>
      </c>
      <c r="K2849" s="53">
        <v>6.2</v>
      </c>
      <c r="L2849" s="53" t="s">
        <v>161</v>
      </c>
      <c r="M2849" s="54">
        <v>0.73009259259259263</v>
      </c>
      <c r="N2849" s="53">
        <v>8.5</v>
      </c>
      <c r="O2849" s="53" t="s">
        <v>161</v>
      </c>
      <c r="P2849" s="54">
        <v>0.73162037037037031</v>
      </c>
      <c r="Q2849" s="53">
        <v>5.2</v>
      </c>
      <c r="R2849" s="53" t="s">
        <v>158</v>
      </c>
      <c r="S2849" s="53">
        <v>1.1000000000000001</v>
      </c>
      <c r="T2849" s="53">
        <v>47.2</v>
      </c>
      <c r="U2849" s="53">
        <v>0</v>
      </c>
      <c r="V2849" s="53">
        <v>249</v>
      </c>
      <c r="W2849" s="53">
        <v>0</v>
      </c>
      <c r="X2849" s="53">
        <v>0.57599999999999996</v>
      </c>
      <c r="Y2849" s="53">
        <v>18.190000000000001</v>
      </c>
      <c r="Z2849" s="11">
        <f t="shared" si="7639"/>
        <v>0</v>
      </c>
      <c r="AA2849" s="11">
        <f t="shared" si="7640"/>
        <v>0</v>
      </c>
      <c r="AB2849" s="53">
        <f t="shared" si="7641"/>
        <v>0.23210342290489683</v>
      </c>
      <c r="AC2849" s="63" t="s">
        <v>204</v>
      </c>
    </row>
    <row r="2850" spans="1:46">
      <c r="A2850" s="11">
        <v>2850</v>
      </c>
      <c r="B2850" s="57">
        <v>44946</v>
      </c>
      <c r="C2850" s="54">
        <v>0.74305555555555547</v>
      </c>
      <c r="D2850" s="53">
        <v>10</v>
      </c>
      <c r="E2850" s="53">
        <v>12.9</v>
      </c>
      <c r="F2850" s="53">
        <v>0</v>
      </c>
      <c r="G2850" s="53">
        <v>9.6999999999999993</v>
      </c>
      <c r="H2850" s="53">
        <v>-1E-3</v>
      </c>
      <c r="I2850" s="53">
        <v>4.7</v>
      </c>
      <c r="J2850" s="53" t="s">
        <v>154</v>
      </c>
      <c r="K2850" s="53">
        <v>5.3</v>
      </c>
      <c r="L2850" s="53" t="s">
        <v>154</v>
      </c>
      <c r="M2850" s="54">
        <v>0.73799768518518516</v>
      </c>
      <c r="N2850" s="53">
        <v>7.9</v>
      </c>
      <c r="O2850" s="53" t="s">
        <v>154</v>
      </c>
      <c r="P2850" s="54">
        <v>0.73622685185185188</v>
      </c>
      <c r="Q2850" s="53">
        <v>4.9000000000000004</v>
      </c>
      <c r="R2850" s="53" t="s">
        <v>158</v>
      </c>
      <c r="S2850" s="53">
        <v>1.2</v>
      </c>
      <c r="T2850" s="53">
        <v>43.1</v>
      </c>
      <c r="U2850" s="53">
        <v>1</v>
      </c>
      <c r="V2850" s="53">
        <v>118</v>
      </c>
      <c r="W2850" s="53">
        <v>0</v>
      </c>
      <c r="X2850" s="53">
        <v>0.57599999999999996</v>
      </c>
      <c r="Y2850" s="53">
        <v>18.190000000000001</v>
      </c>
      <c r="Z2850" s="11">
        <f t="shared" si="7639"/>
        <v>-0.60000000000000009</v>
      </c>
      <c r="AA2850" s="11">
        <f t="shared" si="7640"/>
        <v>0</v>
      </c>
      <c r="AB2850" s="53">
        <f t="shared" si="7641"/>
        <v>0.23210342290489683</v>
      </c>
      <c r="AC2850" s="63" t="s">
        <v>204</v>
      </c>
    </row>
    <row r="2851" spans="1:46">
      <c r="A2851" s="11">
        <v>2851</v>
      </c>
      <c r="B2851" s="57">
        <v>44946</v>
      </c>
      <c r="C2851" s="54">
        <v>0.75</v>
      </c>
      <c r="D2851" s="53">
        <v>9.9</v>
      </c>
      <c r="E2851" s="53">
        <v>13</v>
      </c>
      <c r="F2851" s="53">
        <v>0</v>
      </c>
      <c r="G2851" s="53">
        <v>9.4</v>
      </c>
      <c r="H2851" s="53">
        <v>-1E-3</v>
      </c>
      <c r="I2851" s="53">
        <v>5.3</v>
      </c>
      <c r="J2851" s="53" t="s">
        <v>158</v>
      </c>
      <c r="K2851" s="53">
        <v>5.4</v>
      </c>
      <c r="L2851" s="53" t="s">
        <v>158</v>
      </c>
      <c r="M2851" s="54">
        <v>0.74943287037037043</v>
      </c>
      <c r="N2851" s="53">
        <v>8.1999999999999993</v>
      </c>
      <c r="O2851" s="53" t="s">
        <v>158</v>
      </c>
      <c r="P2851" s="54">
        <v>0.74421296296296291</v>
      </c>
      <c r="Q2851" s="53">
        <v>5.5</v>
      </c>
      <c r="R2851" s="53" t="s">
        <v>158</v>
      </c>
      <c r="S2851" s="53">
        <v>1</v>
      </c>
      <c r="T2851" s="53">
        <v>41.5</v>
      </c>
      <c r="U2851" s="53">
        <v>1</v>
      </c>
      <c r="V2851" s="53">
        <v>117</v>
      </c>
      <c r="W2851" s="53">
        <v>0</v>
      </c>
      <c r="X2851" s="53">
        <v>0.57599999999999996</v>
      </c>
      <c r="Y2851" s="53">
        <v>18.18</v>
      </c>
      <c r="Z2851" s="11">
        <f t="shared" si="7639"/>
        <v>-0.60000000000000009</v>
      </c>
      <c r="AA2851" s="11">
        <f t="shared" si="7640"/>
        <v>0</v>
      </c>
      <c r="AB2851" s="53">
        <f t="shared" si="7641"/>
        <v>0.23210342290489683</v>
      </c>
      <c r="AC2851" s="63" t="s">
        <v>204</v>
      </c>
      <c r="AE2851" s="11">
        <f t="shared" ref="AE2851" si="7706">SUM(F2851:F2856)</f>
        <v>0</v>
      </c>
      <c r="AF2851" s="11">
        <f t="shared" ref="AF2851" si="7707">AVERAGE(AB2851:AB2856)</f>
        <v>0.23201228770203799</v>
      </c>
      <c r="AG2851" s="11">
        <f t="shared" ref="AG2851" si="7708">AVERAGE(G2851:G2856)</f>
        <v>9.1333333333333329</v>
      </c>
      <c r="AH2851" s="11" t="e">
        <f t="shared" ref="AH2851" si="7709">AVERAGE(AC2851:AC2856)</f>
        <v>#DIV/0!</v>
      </c>
      <c r="AI2851" s="11">
        <f t="shared" ref="AI2851" si="7710">AVERAGE(T2851:T2856)</f>
        <v>39.583333333333336</v>
      </c>
      <c r="AJ2851" s="11">
        <f t="shared" ref="AJ2851" si="7711">SUMIF(H2851:H2856,"&gt;0",H2851:H2856)</f>
        <v>0</v>
      </c>
      <c r="AK2851" s="17">
        <f t="shared" ref="AK2851" si="7712">SUM(AA2851:AA2856)/60</f>
        <v>0</v>
      </c>
      <c r="AL2851" s="17">
        <f t="shared" ref="AL2851" si="7713">SUM(V2851:V2856)</f>
        <v>627</v>
      </c>
      <c r="AM2851" s="17">
        <f t="shared" ref="AM2851" si="7714">AVERAGE(W2851:W2856)</f>
        <v>0</v>
      </c>
      <c r="AN2851" s="11">
        <f t="shared" ref="AN2851" si="7715">AVERAGE(I2851:I2856)</f>
        <v>5.1499999999999995</v>
      </c>
      <c r="AO2851" s="11">
        <f t="shared" ref="AO2851" si="7716">MAX(K2851:K2856)</f>
        <v>5.5</v>
      </c>
      <c r="AP2851" s="13" t="str">
        <f t="shared" ref="AP2851" ca="1" si="7717">INDIRECT(ADDRESS(MATCH(AO2851,K2851:K2856,0)+A2851-1,12))</f>
        <v>WNW</v>
      </c>
      <c r="AQ2851" s="13">
        <f t="shared" ref="AQ2851" ca="1" si="7718">INDIRECT(ADDRESS(MATCH(AO2851,K2851:K2856,0)+A2851-1,13))</f>
        <v>0.76273148148148151</v>
      </c>
      <c r="AR2851" s="11">
        <f t="shared" ref="AR2851" si="7719">MAX(N2851:N2856)</f>
        <v>9.6999999999999993</v>
      </c>
      <c r="AS2851" s="13" t="str">
        <f t="shared" ref="AS2851" ca="1" si="7720">INDIRECT(ADDRESS(MATCH(AR2851,N2851:N2856,0)+A2851-1,15))</f>
        <v>WNW</v>
      </c>
      <c r="AT2851" s="13">
        <f t="shared" ref="AT2851" ca="1" si="7721">INDIRECT(ADDRESS(MATCH(AR2851,N2851:N2856,0)+A2851-1,16))</f>
        <v>0.76385416666666661</v>
      </c>
    </row>
    <row r="2852" spans="1:46">
      <c r="A2852" s="11">
        <v>2852</v>
      </c>
      <c r="B2852" s="57">
        <v>44946</v>
      </c>
      <c r="C2852" s="54">
        <v>0.75694444444444453</v>
      </c>
      <c r="D2852" s="53">
        <v>9.9</v>
      </c>
      <c r="E2852" s="53">
        <v>12.9</v>
      </c>
      <c r="F2852" s="53">
        <v>0</v>
      </c>
      <c r="G2852" s="53">
        <v>9.4</v>
      </c>
      <c r="H2852" s="53">
        <v>-1E-3</v>
      </c>
      <c r="I2852" s="53">
        <v>5.0999999999999996</v>
      </c>
      <c r="J2852" s="53" t="s">
        <v>158</v>
      </c>
      <c r="K2852" s="53">
        <v>5.4</v>
      </c>
      <c r="L2852" s="53" t="s">
        <v>158</v>
      </c>
      <c r="M2852" s="54">
        <v>0.7527314814814815</v>
      </c>
      <c r="N2852" s="53">
        <v>8.8000000000000007</v>
      </c>
      <c r="O2852" s="53" t="s">
        <v>158</v>
      </c>
      <c r="P2852" s="54">
        <v>0.75260416666666663</v>
      </c>
      <c r="Q2852" s="53">
        <v>7.3</v>
      </c>
      <c r="R2852" s="53" t="s">
        <v>158</v>
      </c>
      <c r="S2852" s="53">
        <v>1.3</v>
      </c>
      <c r="T2852" s="53">
        <v>37.799999999999997</v>
      </c>
      <c r="U2852" s="53">
        <v>1</v>
      </c>
      <c r="V2852" s="53">
        <v>111</v>
      </c>
      <c r="W2852" s="53">
        <v>0</v>
      </c>
      <c r="X2852" s="53">
        <v>0.57599999999999996</v>
      </c>
      <c r="Y2852" s="53">
        <v>18.21</v>
      </c>
      <c r="Z2852" s="11">
        <f t="shared" si="7639"/>
        <v>-0.60000000000000009</v>
      </c>
      <c r="AA2852" s="11">
        <f t="shared" si="7640"/>
        <v>0</v>
      </c>
      <c r="AB2852" s="53">
        <f t="shared" si="7641"/>
        <v>0.23210342290489683</v>
      </c>
      <c r="AC2852" s="63" t="s">
        <v>204</v>
      </c>
    </row>
    <row r="2853" spans="1:46">
      <c r="A2853" s="11">
        <v>2853</v>
      </c>
      <c r="B2853" s="57">
        <v>44946</v>
      </c>
      <c r="C2853" s="54">
        <v>0.76388888888888884</v>
      </c>
      <c r="D2853" s="53">
        <v>9.6</v>
      </c>
      <c r="E2853" s="53">
        <v>12.9</v>
      </c>
      <c r="F2853" s="53">
        <v>0</v>
      </c>
      <c r="G2853" s="53">
        <v>9.3000000000000007</v>
      </c>
      <c r="H2853" s="53">
        <v>0</v>
      </c>
      <c r="I2853" s="53">
        <v>5.4</v>
      </c>
      <c r="J2853" s="53" t="s">
        <v>154</v>
      </c>
      <c r="K2853" s="53">
        <v>5.5</v>
      </c>
      <c r="L2853" s="53" t="s">
        <v>158</v>
      </c>
      <c r="M2853" s="54">
        <v>0.76273148148148151</v>
      </c>
      <c r="N2853" s="53">
        <v>9.6999999999999993</v>
      </c>
      <c r="O2853" s="53" t="s">
        <v>158</v>
      </c>
      <c r="P2853" s="54">
        <v>0.76385416666666661</v>
      </c>
      <c r="Q2853" s="53">
        <v>7.7</v>
      </c>
      <c r="R2853" s="53" t="s">
        <v>158</v>
      </c>
      <c r="S2853" s="53">
        <v>1.4</v>
      </c>
      <c r="T2853" s="53">
        <v>36.200000000000003</v>
      </c>
      <c r="U2853" s="53">
        <v>1</v>
      </c>
      <c r="V2853" s="53">
        <v>99</v>
      </c>
      <c r="W2853" s="53">
        <v>0</v>
      </c>
      <c r="X2853" s="53">
        <v>0.57599999999999996</v>
      </c>
      <c r="Y2853" s="53">
        <v>18.18</v>
      </c>
      <c r="Z2853" s="11">
        <f t="shared" si="7639"/>
        <v>0</v>
      </c>
      <c r="AA2853" s="11">
        <f t="shared" si="7640"/>
        <v>0</v>
      </c>
      <c r="AB2853" s="53">
        <f t="shared" si="7641"/>
        <v>0.23210342290489683</v>
      </c>
      <c r="AC2853" s="63" t="s">
        <v>204</v>
      </c>
    </row>
    <row r="2854" spans="1:46">
      <c r="A2854" s="11">
        <v>2854</v>
      </c>
      <c r="B2854" s="57">
        <v>44946</v>
      </c>
      <c r="C2854" s="54">
        <v>0.77083333333333337</v>
      </c>
      <c r="D2854" s="53">
        <v>9.4</v>
      </c>
      <c r="E2854" s="53">
        <v>12.9</v>
      </c>
      <c r="F2854" s="53">
        <v>0</v>
      </c>
      <c r="G2854" s="53">
        <v>9.1</v>
      </c>
      <c r="H2854" s="53">
        <v>-1E-3</v>
      </c>
      <c r="I2854" s="53">
        <v>4.9000000000000004</v>
      </c>
      <c r="J2854" s="53" t="s">
        <v>158</v>
      </c>
      <c r="K2854" s="53">
        <v>5.4</v>
      </c>
      <c r="L2854" s="53" t="s">
        <v>154</v>
      </c>
      <c r="M2854" s="54">
        <v>0.76449074074074075</v>
      </c>
      <c r="N2854" s="53">
        <v>7.6</v>
      </c>
      <c r="O2854" s="53" t="s">
        <v>158</v>
      </c>
      <c r="P2854" s="54">
        <v>0.7648611111111111</v>
      </c>
      <c r="Q2854" s="53">
        <v>4</v>
      </c>
      <c r="R2854" s="53" t="s">
        <v>154</v>
      </c>
      <c r="S2854" s="53">
        <v>1.1000000000000001</v>
      </c>
      <c r="T2854" s="53">
        <v>40.700000000000003</v>
      </c>
      <c r="U2854" s="53">
        <v>0</v>
      </c>
      <c r="V2854" s="53">
        <v>110</v>
      </c>
      <c r="W2854" s="53">
        <v>0</v>
      </c>
      <c r="X2854" s="53">
        <v>0.57599999999999996</v>
      </c>
      <c r="Y2854" s="53">
        <v>18.2</v>
      </c>
      <c r="Z2854" s="11">
        <f t="shared" si="7639"/>
        <v>-0.60000000000000009</v>
      </c>
      <c r="AA2854" s="11">
        <f t="shared" si="7640"/>
        <v>0</v>
      </c>
      <c r="AB2854" s="53">
        <f t="shared" si="7641"/>
        <v>0.23210342290489683</v>
      </c>
      <c r="AC2854" s="63" t="s">
        <v>204</v>
      </c>
    </row>
    <row r="2855" spans="1:46">
      <c r="A2855" s="11">
        <v>2855</v>
      </c>
      <c r="B2855" s="57">
        <v>44946</v>
      </c>
      <c r="C2855" s="54">
        <v>0.77777777777777779</v>
      </c>
      <c r="D2855" s="53">
        <v>9.3000000000000007</v>
      </c>
      <c r="E2855" s="53">
        <v>12.9</v>
      </c>
      <c r="F2855" s="53">
        <v>0</v>
      </c>
      <c r="G2855" s="53">
        <v>8.9</v>
      </c>
      <c r="H2855" s="53">
        <v>-1E-3</v>
      </c>
      <c r="I2855" s="53">
        <v>5.0999999999999996</v>
      </c>
      <c r="J2855" s="53" t="s">
        <v>158</v>
      </c>
      <c r="K2855" s="53">
        <v>5.0999999999999996</v>
      </c>
      <c r="L2855" s="53" t="s">
        <v>158</v>
      </c>
      <c r="M2855" s="54">
        <v>0.77777777777777779</v>
      </c>
      <c r="N2855" s="53">
        <v>8.9</v>
      </c>
      <c r="O2855" s="53" t="s">
        <v>155</v>
      </c>
      <c r="P2855" s="54">
        <v>0.77454861111111117</v>
      </c>
      <c r="Q2855" s="53">
        <v>6.5</v>
      </c>
      <c r="R2855" s="53" t="s">
        <v>158</v>
      </c>
      <c r="S2855" s="53">
        <v>1.3</v>
      </c>
      <c r="T2855" s="53">
        <v>40.9</v>
      </c>
      <c r="U2855" s="53">
        <v>0</v>
      </c>
      <c r="V2855" s="53">
        <v>104</v>
      </c>
      <c r="W2855" s="53">
        <v>0</v>
      </c>
      <c r="X2855" s="53">
        <v>0.57499999999999996</v>
      </c>
      <c r="Y2855" s="53">
        <v>18.18</v>
      </c>
      <c r="Z2855" s="11">
        <f t="shared" si="7639"/>
        <v>-0.60000000000000009</v>
      </c>
      <c r="AA2855" s="11">
        <f t="shared" si="7640"/>
        <v>0</v>
      </c>
      <c r="AB2855" s="53">
        <f t="shared" si="7641"/>
        <v>0.23155661168774394</v>
      </c>
      <c r="AC2855" s="63" t="s">
        <v>204</v>
      </c>
    </row>
    <row r="2856" spans="1:46">
      <c r="A2856" s="11">
        <v>2856</v>
      </c>
      <c r="B2856" s="57">
        <v>44946</v>
      </c>
      <c r="C2856" s="54">
        <v>0.78472222222222221</v>
      </c>
      <c r="D2856" s="53">
        <v>9.1999999999999993</v>
      </c>
      <c r="E2856" s="53">
        <v>12.9</v>
      </c>
      <c r="F2856" s="53">
        <v>0</v>
      </c>
      <c r="G2856" s="53">
        <v>8.6999999999999993</v>
      </c>
      <c r="H2856" s="53">
        <v>0</v>
      </c>
      <c r="I2856" s="53">
        <v>5.0999999999999996</v>
      </c>
      <c r="J2856" s="53" t="s">
        <v>158</v>
      </c>
      <c r="K2856" s="53">
        <v>5.5</v>
      </c>
      <c r="L2856" s="53" t="s">
        <v>158</v>
      </c>
      <c r="M2856" s="54">
        <v>0.77960648148148148</v>
      </c>
      <c r="N2856" s="53">
        <v>8.4</v>
      </c>
      <c r="O2856" s="53" t="s">
        <v>154</v>
      </c>
      <c r="P2856" s="54">
        <v>0.77788194444444436</v>
      </c>
      <c r="Q2856" s="53">
        <v>2.8</v>
      </c>
      <c r="R2856" s="53" t="s">
        <v>161</v>
      </c>
      <c r="S2856" s="53">
        <v>1.3</v>
      </c>
      <c r="T2856" s="53">
        <v>40.4</v>
      </c>
      <c r="U2856" s="53">
        <v>0</v>
      </c>
      <c r="V2856" s="53">
        <v>86</v>
      </c>
      <c r="W2856" s="53">
        <v>0</v>
      </c>
      <c r="X2856" s="53">
        <v>0.57599999999999996</v>
      </c>
      <c r="Y2856" s="53">
        <v>18.21</v>
      </c>
      <c r="Z2856" s="11">
        <f t="shared" si="7639"/>
        <v>0</v>
      </c>
      <c r="AA2856" s="11">
        <f t="shared" si="7640"/>
        <v>0</v>
      </c>
      <c r="AB2856" s="53">
        <f t="shared" si="7641"/>
        <v>0.23210342290489683</v>
      </c>
      <c r="AC2856" s="63" t="s">
        <v>204</v>
      </c>
    </row>
    <row r="2857" spans="1:46">
      <c r="A2857" s="11">
        <v>2857</v>
      </c>
      <c r="B2857" s="57">
        <v>44946</v>
      </c>
      <c r="C2857" s="54">
        <v>0.79166666666666663</v>
      </c>
      <c r="D2857" s="53">
        <v>9</v>
      </c>
      <c r="E2857" s="53">
        <v>12.9</v>
      </c>
      <c r="F2857" s="53">
        <v>0</v>
      </c>
      <c r="G2857" s="53">
        <v>8.5</v>
      </c>
      <c r="H2857" s="53">
        <v>-1E-3</v>
      </c>
      <c r="I2857" s="53">
        <v>4.8</v>
      </c>
      <c r="J2857" s="53" t="s">
        <v>158</v>
      </c>
      <c r="K2857" s="53">
        <v>5.0999999999999996</v>
      </c>
      <c r="L2857" s="53" t="s">
        <v>158</v>
      </c>
      <c r="M2857" s="54">
        <v>0.78575231481481478</v>
      </c>
      <c r="N2857" s="53">
        <v>8.6999999999999993</v>
      </c>
      <c r="O2857" s="53" t="s">
        <v>158</v>
      </c>
      <c r="P2857" s="54">
        <v>0.78553240740740737</v>
      </c>
      <c r="Q2857" s="53">
        <v>3.4</v>
      </c>
      <c r="R2857" s="53" t="s">
        <v>158</v>
      </c>
      <c r="S2857" s="53">
        <v>1.1000000000000001</v>
      </c>
      <c r="T2857" s="53">
        <v>43.6</v>
      </c>
      <c r="U2857" s="53">
        <v>0</v>
      </c>
      <c r="V2857" s="53">
        <v>88</v>
      </c>
      <c r="W2857" s="53">
        <v>0</v>
      </c>
      <c r="X2857" s="53">
        <v>0.57499999999999996</v>
      </c>
      <c r="Y2857" s="53">
        <v>18.18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0.23155661168774394</v>
      </c>
      <c r="AC2857" s="63" t="s">
        <v>204</v>
      </c>
      <c r="AE2857" s="11">
        <f t="shared" ref="AE2857" si="7722">SUM(F2857:F2862)</f>
        <v>0</v>
      </c>
      <c r="AF2857" s="11">
        <f t="shared" ref="AF2857" si="7723">AVERAGE(AB2857:AB2862)</f>
        <v>0.23155661168774391</v>
      </c>
      <c r="AG2857" s="11">
        <f t="shared" ref="AG2857" si="7724">AVERAGE(G2857:G2862)</f>
        <v>8.0833333333333339</v>
      </c>
      <c r="AH2857" s="11" t="e">
        <f t="shared" ref="AH2857" si="7725">AVERAGE(AC2857:AC2862)</f>
        <v>#DIV/0!</v>
      </c>
      <c r="AI2857" s="11">
        <f t="shared" ref="AI2857" si="7726">AVERAGE(T2857:T2862)</f>
        <v>41.666666666666664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477</v>
      </c>
      <c r="AM2857" s="17">
        <f t="shared" ref="AM2857" si="7730">AVERAGE(W2857:W2862)</f>
        <v>0</v>
      </c>
      <c r="AN2857" s="11">
        <f t="shared" ref="AN2857" si="7731">AVERAGE(I2857:I2862)</f>
        <v>3.8499999999999996</v>
      </c>
      <c r="AO2857" s="11">
        <f t="shared" ref="AO2857" si="7732">MAX(K2857:K2862)</f>
        <v>5.0999999999999996</v>
      </c>
      <c r="AP2857" s="13" t="str">
        <f t="shared" ref="AP2857" ca="1" si="7733">INDIRECT(ADDRESS(MATCH(AO2857,K2857:K2862,0)+A2857-1,12))</f>
        <v>WNW</v>
      </c>
      <c r="AQ2857" s="13">
        <f t="shared" ref="AQ2857" ca="1" si="7734">INDIRECT(ADDRESS(MATCH(AO2857,K2857:K2862,0)+A2857-1,13))</f>
        <v>0.78575231481481478</v>
      </c>
      <c r="AR2857" s="11">
        <f t="shared" ref="AR2857" si="7735">MAX(N2857:N2862)</f>
        <v>8.6999999999999993</v>
      </c>
      <c r="AS2857" s="13" t="str">
        <f t="shared" ref="AS2857" ca="1" si="7736">INDIRECT(ADDRESS(MATCH(AR2857,N2857:N2862,0)+A2857-1,15))</f>
        <v>WNW</v>
      </c>
      <c r="AT2857" s="13">
        <f t="shared" ref="AT2857" ca="1" si="7737">INDIRECT(ADDRESS(MATCH(AR2857,N2857:N2862,0)+A2857-1,16))</f>
        <v>0.78553240740740737</v>
      </c>
    </row>
    <row r="2858" spans="1:46">
      <c r="A2858" s="11">
        <v>2858</v>
      </c>
      <c r="B2858" s="57">
        <v>44946</v>
      </c>
      <c r="C2858" s="54">
        <v>0.79861111111111116</v>
      </c>
      <c r="D2858" s="53">
        <v>8.8000000000000007</v>
      </c>
      <c r="E2858" s="53">
        <v>12.9</v>
      </c>
      <c r="F2858" s="53">
        <v>0</v>
      </c>
      <c r="G2858" s="53">
        <v>8</v>
      </c>
      <c r="H2858" s="53">
        <v>-1E-3</v>
      </c>
      <c r="I2858" s="53">
        <v>3.3</v>
      </c>
      <c r="J2858" s="53" t="s">
        <v>155</v>
      </c>
      <c r="K2858" s="53">
        <v>4.8</v>
      </c>
      <c r="L2858" s="53" t="s">
        <v>158</v>
      </c>
      <c r="M2858" s="54">
        <v>0.79174768518518512</v>
      </c>
      <c r="N2858" s="53">
        <v>5.8</v>
      </c>
      <c r="O2858" s="53" t="s">
        <v>155</v>
      </c>
      <c r="P2858" s="54">
        <v>0.79370370370370369</v>
      </c>
      <c r="Q2858" s="53">
        <v>5.2</v>
      </c>
      <c r="R2858" s="53" t="s">
        <v>155</v>
      </c>
      <c r="S2858" s="53">
        <v>0.8</v>
      </c>
      <c r="T2858" s="53">
        <v>44.3</v>
      </c>
      <c r="U2858" s="53">
        <v>1</v>
      </c>
      <c r="V2858" s="53">
        <v>76</v>
      </c>
      <c r="W2858" s="53">
        <v>0</v>
      </c>
      <c r="X2858" s="53">
        <v>0.57499999999999996</v>
      </c>
      <c r="Y2858" s="53">
        <v>18.190000000000001</v>
      </c>
      <c r="Z2858" s="11">
        <f t="shared" si="7639"/>
        <v>-0.60000000000000009</v>
      </c>
      <c r="AA2858" s="11">
        <f t="shared" si="7640"/>
        <v>0</v>
      </c>
      <c r="AB2858" s="53">
        <f t="shared" si="7641"/>
        <v>0.23155661168774394</v>
      </c>
      <c r="AC2858" s="63" t="s">
        <v>204</v>
      </c>
    </row>
    <row r="2859" spans="1:46">
      <c r="A2859" s="11">
        <v>2859</v>
      </c>
      <c r="B2859" s="57">
        <v>44946</v>
      </c>
      <c r="C2859" s="54">
        <v>0.80555555555555547</v>
      </c>
      <c r="D2859" s="53">
        <v>8.5</v>
      </c>
      <c r="E2859" s="53">
        <v>12.9</v>
      </c>
      <c r="F2859" s="53">
        <v>0</v>
      </c>
      <c r="G2859" s="53">
        <v>8</v>
      </c>
      <c r="H2859" s="53">
        <v>0</v>
      </c>
      <c r="I2859" s="53">
        <v>4</v>
      </c>
      <c r="J2859" s="53" t="s">
        <v>158</v>
      </c>
      <c r="K2859" s="53">
        <v>4.2</v>
      </c>
      <c r="L2859" s="53" t="s">
        <v>158</v>
      </c>
      <c r="M2859" s="54">
        <v>0.80399305555555556</v>
      </c>
      <c r="N2859" s="53">
        <v>8.1</v>
      </c>
      <c r="O2859" s="53" t="s">
        <v>158</v>
      </c>
      <c r="P2859" s="54">
        <v>0.80111111111111111</v>
      </c>
      <c r="Q2859" s="53">
        <v>2.4</v>
      </c>
      <c r="R2859" s="53" t="s">
        <v>154</v>
      </c>
      <c r="S2859" s="53">
        <v>1.3</v>
      </c>
      <c r="T2859" s="53">
        <v>43.8</v>
      </c>
      <c r="U2859" s="53">
        <v>0</v>
      </c>
      <c r="V2859" s="53">
        <v>71</v>
      </c>
      <c r="W2859" s="53">
        <v>0</v>
      </c>
      <c r="X2859" s="53">
        <v>0.57499999999999996</v>
      </c>
      <c r="Y2859" s="53">
        <v>18.2</v>
      </c>
      <c r="Z2859" s="11">
        <f t="shared" si="7639"/>
        <v>0</v>
      </c>
      <c r="AA2859" s="11">
        <f t="shared" si="7640"/>
        <v>0</v>
      </c>
      <c r="AB2859" s="53">
        <f t="shared" si="7641"/>
        <v>0.23155661168774394</v>
      </c>
      <c r="AC2859" s="63" t="s">
        <v>204</v>
      </c>
    </row>
    <row r="2860" spans="1:46">
      <c r="A2860" s="11">
        <v>2860</v>
      </c>
      <c r="B2860" s="57">
        <v>44946</v>
      </c>
      <c r="C2860" s="54">
        <v>0.8125</v>
      </c>
      <c r="D2860" s="53">
        <v>8.3000000000000007</v>
      </c>
      <c r="E2860" s="53">
        <v>12.9</v>
      </c>
      <c r="F2860" s="53">
        <v>0</v>
      </c>
      <c r="G2860" s="53">
        <v>8.1999999999999993</v>
      </c>
      <c r="H2860" s="53">
        <v>0</v>
      </c>
      <c r="I2860" s="53">
        <v>3.8</v>
      </c>
      <c r="J2860" s="53" t="s">
        <v>158</v>
      </c>
      <c r="K2860" s="53">
        <v>4</v>
      </c>
      <c r="L2860" s="53" t="s">
        <v>158</v>
      </c>
      <c r="M2860" s="54">
        <v>0.80556712962962962</v>
      </c>
      <c r="N2860" s="53">
        <v>5.9</v>
      </c>
      <c r="O2860" s="53" t="s">
        <v>155</v>
      </c>
      <c r="P2860" s="54">
        <v>0.81199074074074085</v>
      </c>
      <c r="Q2860" s="53">
        <v>2.6</v>
      </c>
      <c r="R2860" s="53" t="s">
        <v>158</v>
      </c>
      <c r="S2860" s="53">
        <v>0.9</v>
      </c>
      <c r="T2860" s="53">
        <v>39.6</v>
      </c>
      <c r="U2860" s="53">
        <v>0</v>
      </c>
      <c r="V2860" s="53">
        <v>78</v>
      </c>
      <c r="W2860" s="53">
        <v>0</v>
      </c>
      <c r="X2860" s="53">
        <v>0.57499999999999996</v>
      </c>
      <c r="Y2860" s="53">
        <v>18.21</v>
      </c>
      <c r="Z2860" s="11">
        <f t="shared" si="7639"/>
        <v>0</v>
      </c>
      <c r="AA2860" s="11">
        <f t="shared" si="7640"/>
        <v>0</v>
      </c>
      <c r="AB2860" s="53">
        <f t="shared" si="7641"/>
        <v>0.23155661168774394</v>
      </c>
      <c r="AC2860" s="63" t="s">
        <v>204</v>
      </c>
    </row>
    <row r="2861" spans="1:46">
      <c r="A2861" s="11">
        <v>2861</v>
      </c>
      <c r="B2861" s="57">
        <v>44946</v>
      </c>
      <c r="C2861" s="54">
        <v>0.81944444444444453</v>
      </c>
      <c r="D2861" s="53">
        <v>8.1</v>
      </c>
      <c r="E2861" s="53">
        <v>12.9</v>
      </c>
      <c r="F2861" s="53">
        <v>0</v>
      </c>
      <c r="G2861" s="53">
        <v>8</v>
      </c>
      <c r="H2861" s="53">
        <v>0</v>
      </c>
      <c r="I2861" s="53">
        <v>3.9</v>
      </c>
      <c r="J2861" s="53" t="s">
        <v>158</v>
      </c>
      <c r="K2861" s="53">
        <v>4</v>
      </c>
      <c r="L2861" s="53" t="s">
        <v>158</v>
      </c>
      <c r="M2861" s="54">
        <v>0.81752314814814808</v>
      </c>
      <c r="N2861" s="53">
        <v>6.4</v>
      </c>
      <c r="O2861" s="53" t="s">
        <v>158</v>
      </c>
      <c r="P2861" s="54">
        <v>0.81644675925925936</v>
      </c>
      <c r="Q2861" s="53">
        <v>1.8</v>
      </c>
      <c r="R2861" s="53" t="s">
        <v>158</v>
      </c>
      <c r="S2861" s="53">
        <v>0.9</v>
      </c>
      <c r="T2861" s="53">
        <v>38.6</v>
      </c>
      <c r="U2861" s="53">
        <v>1</v>
      </c>
      <c r="V2861" s="53">
        <v>87</v>
      </c>
      <c r="W2861" s="53">
        <v>0</v>
      </c>
      <c r="X2861" s="53">
        <v>0.57499999999999996</v>
      </c>
      <c r="Y2861" s="53">
        <v>18.170000000000002</v>
      </c>
      <c r="Z2861" s="11">
        <f t="shared" si="7639"/>
        <v>0</v>
      </c>
      <c r="AA2861" s="11">
        <f t="shared" si="7640"/>
        <v>0</v>
      </c>
      <c r="AB2861" s="53">
        <f t="shared" si="7641"/>
        <v>0.23155661168774394</v>
      </c>
      <c r="AC2861" s="63" t="s">
        <v>204</v>
      </c>
    </row>
    <row r="2862" spans="1:46">
      <c r="A2862" s="11">
        <v>2862</v>
      </c>
      <c r="B2862" s="57">
        <v>44946</v>
      </c>
      <c r="C2862" s="54">
        <v>0.82638888888888884</v>
      </c>
      <c r="D2862" s="53">
        <v>7.9</v>
      </c>
      <c r="E2862" s="53">
        <v>12.9</v>
      </c>
      <c r="F2862" s="53">
        <v>0</v>
      </c>
      <c r="G2862" s="53">
        <v>7.8</v>
      </c>
      <c r="H2862" s="53">
        <v>-1E-3</v>
      </c>
      <c r="I2862" s="53">
        <v>3.3</v>
      </c>
      <c r="J2862" s="53" t="s">
        <v>158</v>
      </c>
      <c r="K2862" s="53">
        <v>4</v>
      </c>
      <c r="L2862" s="53" t="s">
        <v>158</v>
      </c>
      <c r="M2862" s="54">
        <v>0.82024305555555566</v>
      </c>
      <c r="N2862" s="53">
        <v>6</v>
      </c>
      <c r="O2862" s="53" t="s">
        <v>158</v>
      </c>
      <c r="P2862" s="54">
        <v>0.82003472222222218</v>
      </c>
      <c r="Q2862" s="53">
        <v>3.9</v>
      </c>
      <c r="R2862" s="53" t="s">
        <v>158</v>
      </c>
      <c r="S2862" s="53">
        <v>1.1000000000000001</v>
      </c>
      <c r="T2862" s="53">
        <v>40.1</v>
      </c>
      <c r="U2862" s="53">
        <v>0</v>
      </c>
      <c r="V2862" s="53">
        <v>77</v>
      </c>
      <c r="W2862" s="53">
        <v>0</v>
      </c>
      <c r="X2862" s="53">
        <v>0.57499999999999996</v>
      </c>
      <c r="Y2862" s="53">
        <v>18.18</v>
      </c>
      <c r="Z2862" s="11">
        <f t="shared" si="7639"/>
        <v>-0.60000000000000009</v>
      </c>
      <c r="AA2862" s="11">
        <f t="shared" si="7640"/>
        <v>0</v>
      </c>
      <c r="AB2862" s="53">
        <f t="shared" si="7641"/>
        <v>0.23155661168774394</v>
      </c>
      <c r="AC2862" s="63" t="s">
        <v>204</v>
      </c>
    </row>
    <row r="2863" spans="1:46">
      <c r="A2863" s="11">
        <v>2863</v>
      </c>
      <c r="B2863" s="57">
        <v>44946</v>
      </c>
      <c r="C2863" s="54">
        <v>0.83333333333333337</v>
      </c>
      <c r="D2863" s="53">
        <v>7.7</v>
      </c>
      <c r="E2863" s="53">
        <v>12.9</v>
      </c>
      <c r="F2863" s="53">
        <v>0</v>
      </c>
      <c r="G2863" s="53">
        <v>7.3</v>
      </c>
      <c r="H2863" s="53">
        <v>-1E-3</v>
      </c>
      <c r="I2863" s="53">
        <v>2.7</v>
      </c>
      <c r="J2863" s="53" t="s">
        <v>155</v>
      </c>
      <c r="K2863" s="53">
        <v>3.3</v>
      </c>
      <c r="L2863" s="53" t="s">
        <v>158</v>
      </c>
      <c r="M2863" s="54">
        <v>0.82649305555555552</v>
      </c>
      <c r="N2863" s="53">
        <v>4.5999999999999996</v>
      </c>
      <c r="O2863" s="53" t="s">
        <v>155</v>
      </c>
      <c r="P2863" s="54">
        <v>0.82989583333333339</v>
      </c>
      <c r="Q2863" s="53">
        <v>1.9</v>
      </c>
      <c r="R2863" s="53" t="s">
        <v>155</v>
      </c>
      <c r="S2863" s="53">
        <v>0.8</v>
      </c>
      <c r="T2863" s="53">
        <v>44</v>
      </c>
      <c r="U2863" s="53">
        <v>0</v>
      </c>
      <c r="V2863" s="53">
        <v>64</v>
      </c>
      <c r="W2863" s="53">
        <v>0</v>
      </c>
      <c r="X2863" s="53">
        <v>0.57499999999999996</v>
      </c>
      <c r="Y2863" s="53">
        <v>18.18</v>
      </c>
      <c r="Z2863" s="11">
        <f t="shared" si="7639"/>
        <v>-0.60000000000000009</v>
      </c>
      <c r="AA2863" s="11">
        <f t="shared" si="7640"/>
        <v>0</v>
      </c>
      <c r="AB2863" s="53">
        <f t="shared" si="7641"/>
        <v>0.23155661168774394</v>
      </c>
      <c r="AC2863" s="63" t="s">
        <v>204</v>
      </c>
      <c r="AE2863" s="11">
        <f t="shared" ref="AE2863" si="7738">SUM(F2863:F2868)</f>
        <v>0</v>
      </c>
      <c r="AF2863" s="11">
        <f t="shared" ref="AF2863" si="7739">AVERAGE(AB2863:AB2868)</f>
        <v>0.23155661168774391</v>
      </c>
      <c r="AG2863" s="11">
        <f t="shared" ref="AG2863" si="7740">AVERAGE(G2863:G2868)</f>
        <v>7.2833333333333341</v>
      </c>
      <c r="AH2863" s="11" t="e">
        <f t="shared" ref="AH2863" si="7741">AVERAGE(AC2863:AC2868)</f>
        <v>#DIV/0!</v>
      </c>
      <c r="AI2863" s="11">
        <f t="shared" ref="AI2863" si="7742">AVERAGE(T2863:T2868)</f>
        <v>47.449999999999996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434</v>
      </c>
      <c r="AM2863" s="17">
        <f t="shared" ref="AM2863" si="7746">AVERAGE(W2863:W2868)</f>
        <v>0</v>
      </c>
      <c r="AN2863" s="11">
        <f t="shared" ref="AN2863" si="7747">AVERAGE(I2863:I2868)</f>
        <v>3.6999999999999993</v>
      </c>
      <c r="AO2863" s="11">
        <f t="shared" ref="AO2863" si="7748">MAX(K2863:K2868)</f>
        <v>4.7</v>
      </c>
      <c r="AP2863" s="13" t="str">
        <f t="shared" ref="AP2863" ca="1" si="7749">INDIRECT(ADDRESS(MATCH(AO2863,K2863:K2868,0)+A2863-1,12))</f>
        <v>NNW</v>
      </c>
      <c r="AQ2863" s="13">
        <f t="shared" ref="AQ2863" ca="1" si="7750">INDIRECT(ADDRESS(MATCH(AO2863,K2863:K2868,0)+A2863-1,13))</f>
        <v>0.85488425925925926</v>
      </c>
      <c r="AR2863" s="11">
        <f t="shared" ref="AR2863" si="7751">MAX(N2863:N2868)</f>
        <v>7.9</v>
      </c>
      <c r="AS2863" s="13" t="str">
        <f t="shared" ref="AS2863" ca="1" si="7752">INDIRECT(ADDRESS(MATCH(AR2863,N2863:N2868,0)+A2863-1,15))</f>
        <v>NW</v>
      </c>
      <c r="AT2863" s="13">
        <f t="shared" ref="AT2863" ca="1" si="7753">INDIRECT(ADDRESS(MATCH(AR2863,N2863:N2868,0)+A2863-1,16))</f>
        <v>0.84833333333333327</v>
      </c>
    </row>
    <row r="2864" spans="1:46">
      <c r="A2864" s="11">
        <v>2864</v>
      </c>
      <c r="B2864" s="57">
        <v>44946</v>
      </c>
      <c r="C2864" s="54">
        <v>0.84027777777777779</v>
      </c>
      <c r="D2864" s="53">
        <v>7.5</v>
      </c>
      <c r="E2864" s="53">
        <v>12.9</v>
      </c>
      <c r="F2864" s="53">
        <v>0</v>
      </c>
      <c r="G2864" s="53">
        <v>7.5</v>
      </c>
      <c r="H2864" s="53">
        <v>0</v>
      </c>
      <c r="I2864" s="53">
        <v>3.5</v>
      </c>
      <c r="J2864" s="53" t="s">
        <v>155</v>
      </c>
      <c r="K2864" s="53">
        <v>3.5</v>
      </c>
      <c r="L2864" s="53" t="s">
        <v>155</v>
      </c>
      <c r="M2864" s="54">
        <v>0.84027777777777779</v>
      </c>
      <c r="N2864" s="53">
        <v>6.4</v>
      </c>
      <c r="O2864" s="53" t="s">
        <v>155</v>
      </c>
      <c r="P2864" s="54">
        <v>0.83842592592592602</v>
      </c>
      <c r="Q2864" s="53">
        <v>2.5</v>
      </c>
      <c r="R2864" s="53" t="s">
        <v>155</v>
      </c>
      <c r="S2864" s="53">
        <v>1</v>
      </c>
      <c r="T2864" s="53">
        <v>42.5</v>
      </c>
      <c r="U2864" s="53">
        <v>0</v>
      </c>
      <c r="V2864" s="53">
        <v>70</v>
      </c>
      <c r="W2864" s="53">
        <v>0</v>
      </c>
      <c r="X2864" s="53">
        <v>0.57499999999999996</v>
      </c>
      <c r="Y2864" s="53">
        <v>18.18</v>
      </c>
      <c r="Z2864" s="11">
        <f t="shared" si="7639"/>
        <v>0</v>
      </c>
      <c r="AA2864" s="11">
        <f t="shared" si="7640"/>
        <v>0</v>
      </c>
      <c r="AB2864" s="53">
        <f t="shared" si="7641"/>
        <v>0.23155661168774394</v>
      </c>
      <c r="AC2864" s="63" t="s">
        <v>204</v>
      </c>
    </row>
    <row r="2865" spans="1:46">
      <c r="A2865" s="11">
        <v>2865</v>
      </c>
      <c r="B2865" s="57">
        <v>44946</v>
      </c>
      <c r="C2865" s="54">
        <v>0.84722222222222221</v>
      </c>
      <c r="D2865" s="53">
        <v>7.3</v>
      </c>
      <c r="E2865" s="53">
        <v>12.9</v>
      </c>
      <c r="F2865" s="53">
        <v>0</v>
      </c>
      <c r="G2865" s="53">
        <v>7.5</v>
      </c>
      <c r="H2865" s="53">
        <v>0</v>
      </c>
      <c r="I2865" s="53">
        <v>3.5</v>
      </c>
      <c r="J2865" s="53" t="s">
        <v>155</v>
      </c>
      <c r="K2865" s="53">
        <v>3.6</v>
      </c>
      <c r="L2865" s="53" t="s">
        <v>155</v>
      </c>
      <c r="M2865" s="54">
        <v>0.84687499999999993</v>
      </c>
      <c r="N2865" s="53">
        <v>6.8</v>
      </c>
      <c r="O2865" s="53" t="s">
        <v>158</v>
      </c>
      <c r="P2865" s="54">
        <v>0.84638888888888886</v>
      </c>
      <c r="Q2865" s="53">
        <v>3.7</v>
      </c>
      <c r="R2865" s="53" t="s">
        <v>157</v>
      </c>
      <c r="S2865" s="53">
        <v>1.1000000000000001</v>
      </c>
      <c r="T2865" s="53">
        <v>46.8</v>
      </c>
      <c r="U2865" s="53">
        <v>0</v>
      </c>
      <c r="V2865" s="53">
        <v>62</v>
      </c>
      <c r="W2865" s="53">
        <v>0</v>
      </c>
      <c r="X2865" s="53">
        <v>0.57499999999999996</v>
      </c>
      <c r="Y2865" s="53">
        <v>18.18</v>
      </c>
      <c r="Z2865" s="11">
        <f t="shared" si="7639"/>
        <v>0</v>
      </c>
      <c r="AA2865" s="11">
        <f t="shared" si="7640"/>
        <v>0</v>
      </c>
      <c r="AB2865" s="53">
        <f t="shared" si="7641"/>
        <v>0.23155661168774394</v>
      </c>
      <c r="AC2865" s="63" t="s">
        <v>204</v>
      </c>
    </row>
    <row r="2866" spans="1:46">
      <c r="A2866" s="11">
        <v>2866</v>
      </c>
      <c r="B2866" s="57">
        <v>44946</v>
      </c>
      <c r="C2866" s="54">
        <v>0.85416666666666663</v>
      </c>
      <c r="D2866" s="53">
        <v>7.2</v>
      </c>
      <c r="E2866" s="53">
        <v>12.9</v>
      </c>
      <c r="F2866" s="53">
        <v>0</v>
      </c>
      <c r="G2866" s="53">
        <v>7.5</v>
      </c>
      <c r="H2866" s="53">
        <v>0</v>
      </c>
      <c r="I2866" s="53">
        <v>4.5999999999999996</v>
      </c>
      <c r="J2866" s="53" t="s">
        <v>157</v>
      </c>
      <c r="K2866" s="53">
        <v>4.5999999999999996</v>
      </c>
      <c r="L2866" s="53" t="s">
        <v>157</v>
      </c>
      <c r="M2866" s="54">
        <v>0.85416666666666663</v>
      </c>
      <c r="N2866" s="53">
        <v>7.9</v>
      </c>
      <c r="O2866" s="53" t="s">
        <v>155</v>
      </c>
      <c r="P2866" s="54">
        <v>0.84833333333333327</v>
      </c>
      <c r="Q2866" s="53">
        <v>4.5999999999999996</v>
      </c>
      <c r="R2866" s="53" t="s">
        <v>157</v>
      </c>
      <c r="S2866" s="53">
        <v>1</v>
      </c>
      <c r="T2866" s="53">
        <v>49.6</v>
      </c>
      <c r="U2866" s="53">
        <v>0</v>
      </c>
      <c r="V2866" s="53">
        <v>87</v>
      </c>
      <c r="W2866" s="53">
        <v>0</v>
      </c>
      <c r="X2866" s="53">
        <v>0.57499999999999996</v>
      </c>
      <c r="Y2866" s="53">
        <v>18.18</v>
      </c>
      <c r="Z2866" s="11">
        <f t="shared" si="7639"/>
        <v>0</v>
      </c>
      <c r="AA2866" s="11">
        <f t="shared" si="7640"/>
        <v>0</v>
      </c>
      <c r="AB2866" s="53">
        <f t="shared" si="7641"/>
        <v>0.23155661168774394</v>
      </c>
      <c r="AC2866" s="63" t="s">
        <v>204</v>
      </c>
    </row>
    <row r="2867" spans="1:46">
      <c r="A2867" s="11">
        <v>2867</v>
      </c>
      <c r="B2867" s="57">
        <v>44946</v>
      </c>
      <c r="C2867" s="54">
        <v>0.86111111111111116</v>
      </c>
      <c r="D2867" s="53">
        <v>7.1</v>
      </c>
      <c r="E2867" s="53">
        <v>12.9</v>
      </c>
      <c r="F2867" s="53">
        <v>0</v>
      </c>
      <c r="G2867" s="53">
        <v>7.2</v>
      </c>
      <c r="H2867" s="53">
        <v>-1E-3</v>
      </c>
      <c r="I2867" s="53">
        <v>4.5</v>
      </c>
      <c r="J2867" s="53" t="s">
        <v>157</v>
      </c>
      <c r="K2867" s="53">
        <v>4.7</v>
      </c>
      <c r="L2867" s="53" t="s">
        <v>157</v>
      </c>
      <c r="M2867" s="54">
        <v>0.85488425925925926</v>
      </c>
      <c r="N2867" s="53">
        <v>7.3</v>
      </c>
      <c r="O2867" s="53" t="s">
        <v>155</v>
      </c>
      <c r="P2867" s="54">
        <v>0.85912037037037037</v>
      </c>
      <c r="Q2867" s="53">
        <v>4.4000000000000004</v>
      </c>
      <c r="R2867" s="53" t="s">
        <v>162</v>
      </c>
      <c r="S2867" s="53">
        <v>1</v>
      </c>
      <c r="T2867" s="53">
        <v>49.3</v>
      </c>
      <c r="U2867" s="53">
        <v>0</v>
      </c>
      <c r="V2867" s="53">
        <v>70</v>
      </c>
      <c r="W2867" s="53">
        <v>0</v>
      </c>
      <c r="X2867" s="53">
        <v>0.57499999999999996</v>
      </c>
      <c r="Y2867" s="53">
        <v>18.170000000000002</v>
      </c>
      <c r="Z2867" s="11">
        <f t="shared" si="7639"/>
        <v>-0.60000000000000009</v>
      </c>
      <c r="AA2867" s="11">
        <f t="shared" si="7640"/>
        <v>0</v>
      </c>
      <c r="AB2867" s="53">
        <f t="shared" si="7641"/>
        <v>0.23155661168774394</v>
      </c>
      <c r="AC2867" s="63" t="s">
        <v>204</v>
      </c>
    </row>
    <row r="2868" spans="1:46">
      <c r="A2868" s="11">
        <v>2868</v>
      </c>
      <c r="B2868" s="57">
        <v>44946</v>
      </c>
      <c r="C2868" s="54">
        <v>0.86805555555555547</v>
      </c>
      <c r="D2868" s="53">
        <v>7.1</v>
      </c>
      <c r="E2868" s="53">
        <v>12.8</v>
      </c>
      <c r="F2868" s="53">
        <v>0</v>
      </c>
      <c r="G2868" s="53">
        <v>6.7</v>
      </c>
      <c r="H2868" s="53">
        <v>-1E-3</v>
      </c>
      <c r="I2868" s="53">
        <v>3.4</v>
      </c>
      <c r="J2868" s="53" t="s">
        <v>162</v>
      </c>
      <c r="K2868" s="53">
        <v>4.5</v>
      </c>
      <c r="L2868" s="53" t="s">
        <v>157</v>
      </c>
      <c r="M2868" s="54">
        <v>0.86115740740740743</v>
      </c>
      <c r="N2868" s="53">
        <v>6.3</v>
      </c>
      <c r="O2868" s="53" t="s">
        <v>157</v>
      </c>
      <c r="P2868" s="54">
        <v>0.86320601851851853</v>
      </c>
      <c r="Q2868" s="53">
        <v>2.8</v>
      </c>
      <c r="R2868" s="53" t="s">
        <v>162</v>
      </c>
      <c r="S2868" s="53">
        <v>1</v>
      </c>
      <c r="T2868" s="53">
        <v>52.5</v>
      </c>
      <c r="U2868" s="53">
        <v>0</v>
      </c>
      <c r="V2868" s="53">
        <v>81</v>
      </c>
      <c r="W2868" s="53">
        <v>0</v>
      </c>
      <c r="X2868" s="53">
        <v>0.57499999999999996</v>
      </c>
      <c r="Y2868" s="53">
        <v>18.21</v>
      </c>
      <c r="Z2868" s="11">
        <f t="shared" si="7639"/>
        <v>-0.60000000000000009</v>
      </c>
      <c r="AA2868" s="11">
        <f t="shared" si="7640"/>
        <v>0</v>
      </c>
      <c r="AB2868" s="53">
        <f t="shared" si="7641"/>
        <v>0.23155661168774394</v>
      </c>
      <c r="AC2868" s="63" t="s">
        <v>204</v>
      </c>
    </row>
    <row r="2869" spans="1:46">
      <c r="A2869" s="11">
        <v>2869</v>
      </c>
      <c r="B2869" s="57">
        <v>44946</v>
      </c>
      <c r="C2869" s="54">
        <v>0.875</v>
      </c>
      <c r="D2869" s="53">
        <v>6.9</v>
      </c>
      <c r="E2869" s="53">
        <v>12.8</v>
      </c>
      <c r="F2869" s="53">
        <v>0</v>
      </c>
      <c r="G2869" s="53">
        <v>6.7</v>
      </c>
      <c r="H2869" s="53">
        <v>-1E-3</v>
      </c>
      <c r="I2869" s="53">
        <v>3.4</v>
      </c>
      <c r="J2869" s="53" t="s">
        <v>162</v>
      </c>
      <c r="K2869" s="53">
        <v>3.4</v>
      </c>
      <c r="L2869" s="53" t="s">
        <v>162</v>
      </c>
      <c r="M2869" s="54">
        <v>0.87435185185185194</v>
      </c>
      <c r="N2869" s="53">
        <v>6</v>
      </c>
      <c r="O2869" s="53" t="s">
        <v>157</v>
      </c>
      <c r="P2869" s="54">
        <v>0.87210648148148151</v>
      </c>
      <c r="Q2869" s="53">
        <v>2.9</v>
      </c>
      <c r="R2869" s="53" t="s">
        <v>162</v>
      </c>
      <c r="S2869" s="53">
        <v>0.8</v>
      </c>
      <c r="T2869" s="53">
        <v>52.6</v>
      </c>
      <c r="U2869" s="53">
        <v>1</v>
      </c>
      <c r="V2869" s="53">
        <v>88</v>
      </c>
      <c r="W2869" s="53">
        <v>0</v>
      </c>
      <c r="X2869" s="53">
        <v>0.57399999999999995</v>
      </c>
      <c r="Y2869" s="53">
        <v>18.16</v>
      </c>
      <c r="Z2869" s="11">
        <f t="shared" si="7639"/>
        <v>-0.60000000000000009</v>
      </c>
      <c r="AA2869" s="11">
        <f t="shared" si="7640"/>
        <v>0</v>
      </c>
      <c r="AB2869" s="53">
        <f t="shared" si="7641"/>
        <v>0.23101063685672779</v>
      </c>
      <c r="AC2869" s="63" t="s">
        <v>204</v>
      </c>
      <c r="AE2869" s="11">
        <f t="shared" ref="AE2869" si="7754">SUM(F2869:F2874)</f>
        <v>0</v>
      </c>
      <c r="AF2869" s="11">
        <f t="shared" ref="AF2869" si="7755">AVERAGE(AB2869:AB2874)</f>
        <v>0.23101063685672776</v>
      </c>
      <c r="AG2869" s="11">
        <f t="shared" ref="AG2869" si="7756">AVERAGE(G2869:G2874)</f>
        <v>6.5333333333333323</v>
      </c>
      <c r="AH2869" s="11" t="e">
        <f t="shared" ref="AH2869" si="7757">AVERAGE(AC2869:AC2874)</f>
        <v>#DIV/0!</v>
      </c>
      <c r="AI2869" s="11">
        <f t="shared" ref="AI2869" si="7758">AVERAGE(T2869:T2874)</f>
        <v>49.966666666666669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567</v>
      </c>
      <c r="AM2869" s="17">
        <f t="shared" ref="AM2869" si="7762">AVERAGE(W2869:W2874)</f>
        <v>0</v>
      </c>
      <c r="AN2869" s="11">
        <f t="shared" ref="AN2869" si="7763">AVERAGE(I2869:I2874)</f>
        <v>3.6</v>
      </c>
      <c r="AO2869" s="11">
        <f t="shared" ref="AO2869" si="7764">MAX(K2869:K2874)</f>
        <v>4.4000000000000004</v>
      </c>
      <c r="AP2869" s="13" t="str">
        <f t="shared" ref="AP2869" ca="1" si="7765">INDIRECT(ADDRESS(MATCH(AO2869,K2869:K2874,0)+A2869-1,12))</f>
        <v>N</v>
      </c>
      <c r="AQ2869" s="13">
        <f t="shared" ref="AQ2869" ca="1" si="7766">INDIRECT(ADDRESS(MATCH(AO2869,K2869:K2874,0)+A2869-1,13))</f>
        <v>0.89203703703703707</v>
      </c>
      <c r="AR2869" s="11">
        <f t="shared" ref="AR2869" si="7767">MAX(N2869:N2874)</f>
        <v>7.4</v>
      </c>
      <c r="AS2869" s="13" t="str">
        <f t="shared" ref="AS2869" ca="1" si="7768">INDIRECT(ADDRESS(MATCH(AR2869,N2869:N2874,0)+A2869-1,15))</f>
        <v>NNW</v>
      </c>
      <c r="AT2869" s="13">
        <f t="shared" ref="AT2869" ca="1" si="7769">INDIRECT(ADDRESS(MATCH(AR2869,N2869:N2874,0)+A2869-1,16))</f>
        <v>0.8865277777777778</v>
      </c>
    </row>
    <row r="2870" spans="1:46">
      <c r="A2870" s="11">
        <v>2870</v>
      </c>
      <c r="B2870" s="57">
        <v>44946</v>
      </c>
      <c r="C2870" s="54">
        <v>0.88194444444444453</v>
      </c>
      <c r="D2870" s="53">
        <v>6.8</v>
      </c>
      <c r="E2870" s="53">
        <v>12.8</v>
      </c>
      <c r="F2870" s="53">
        <v>0</v>
      </c>
      <c r="G2870" s="53">
        <v>6.6</v>
      </c>
      <c r="H2870" s="53">
        <v>0</v>
      </c>
      <c r="I2870" s="53">
        <v>3.1</v>
      </c>
      <c r="J2870" s="53" t="s">
        <v>162</v>
      </c>
      <c r="K2870" s="53">
        <v>3.5</v>
      </c>
      <c r="L2870" s="53" t="s">
        <v>162</v>
      </c>
      <c r="M2870" s="54">
        <v>0.87594907407407396</v>
      </c>
      <c r="N2870" s="53">
        <v>5.3</v>
      </c>
      <c r="O2870" s="53" t="s">
        <v>149</v>
      </c>
      <c r="P2870" s="54">
        <v>0.88005787037037031</v>
      </c>
      <c r="Q2870" s="53">
        <v>3.4</v>
      </c>
      <c r="R2870" s="53" t="s">
        <v>162</v>
      </c>
      <c r="S2870" s="53">
        <v>0.7</v>
      </c>
      <c r="T2870" s="53">
        <v>52.1</v>
      </c>
      <c r="U2870" s="53">
        <v>0</v>
      </c>
      <c r="V2870" s="53">
        <v>95</v>
      </c>
      <c r="W2870" s="53">
        <v>0</v>
      </c>
      <c r="X2870" s="53">
        <v>0.57399999999999995</v>
      </c>
      <c r="Y2870" s="53">
        <v>18.190000000000001</v>
      </c>
      <c r="Z2870" s="11">
        <f t="shared" si="7639"/>
        <v>0</v>
      </c>
      <c r="AA2870" s="11">
        <f t="shared" si="7640"/>
        <v>0</v>
      </c>
      <c r="AB2870" s="53">
        <f t="shared" si="7641"/>
        <v>0.23101063685672779</v>
      </c>
      <c r="AC2870" s="63" t="s">
        <v>204</v>
      </c>
    </row>
    <row r="2871" spans="1:46">
      <c r="A2871" s="11">
        <v>2871</v>
      </c>
      <c r="B2871" s="57">
        <v>44946</v>
      </c>
      <c r="C2871" s="54">
        <v>0.88888888888888884</v>
      </c>
      <c r="D2871" s="53">
        <v>6.7</v>
      </c>
      <c r="E2871" s="53">
        <v>12.8</v>
      </c>
      <c r="F2871" s="53">
        <v>0</v>
      </c>
      <c r="G2871" s="53">
        <v>6.8</v>
      </c>
      <c r="H2871" s="53">
        <v>0</v>
      </c>
      <c r="I2871" s="53">
        <v>3.9</v>
      </c>
      <c r="J2871" s="53" t="s">
        <v>162</v>
      </c>
      <c r="K2871" s="53">
        <v>3.9</v>
      </c>
      <c r="L2871" s="53" t="s">
        <v>162</v>
      </c>
      <c r="M2871" s="54">
        <v>0.88888888888888884</v>
      </c>
      <c r="N2871" s="53">
        <v>7.4</v>
      </c>
      <c r="O2871" s="53" t="s">
        <v>157</v>
      </c>
      <c r="P2871" s="54">
        <v>0.8865277777777778</v>
      </c>
      <c r="Q2871" s="53">
        <v>4</v>
      </c>
      <c r="R2871" s="53" t="s">
        <v>149</v>
      </c>
      <c r="S2871" s="53">
        <v>1</v>
      </c>
      <c r="T2871" s="53">
        <v>49.4</v>
      </c>
      <c r="U2871" s="53">
        <v>0</v>
      </c>
      <c r="V2871" s="53">
        <v>92</v>
      </c>
      <c r="W2871" s="53">
        <v>0</v>
      </c>
      <c r="X2871" s="53">
        <v>0.57399999999999995</v>
      </c>
      <c r="Y2871" s="53">
        <v>18.18</v>
      </c>
      <c r="Z2871" s="11">
        <f t="shared" si="7639"/>
        <v>0</v>
      </c>
      <c r="AA2871" s="11">
        <f t="shared" si="7640"/>
        <v>0</v>
      </c>
      <c r="AB2871" s="53">
        <f t="shared" si="7641"/>
        <v>0.23101063685672779</v>
      </c>
      <c r="AC2871" s="63" t="s">
        <v>204</v>
      </c>
    </row>
    <row r="2872" spans="1:46">
      <c r="A2872" s="11">
        <v>2872</v>
      </c>
      <c r="B2872" s="57">
        <v>44946</v>
      </c>
      <c r="C2872" s="54">
        <v>0.89583333333333337</v>
      </c>
      <c r="D2872" s="53">
        <v>6.6</v>
      </c>
      <c r="E2872" s="53">
        <v>12.9</v>
      </c>
      <c r="F2872" s="53">
        <v>0</v>
      </c>
      <c r="G2872" s="53">
        <v>6.7</v>
      </c>
      <c r="H2872" s="53">
        <v>0</v>
      </c>
      <c r="I2872" s="53">
        <v>3.9</v>
      </c>
      <c r="J2872" s="53" t="s">
        <v>162</v>
      </c>
      <c r="K2872" s="53">
        <v>4.4000000000000004</v>
      </c>
      <c r="L2872" s="53" t="s">
        <v>162</v>
      </c>
      <c r="M2872" s="54">
        <v>0.89203703703703707</v>
      </c>
      <c r="N2872" s="53">
        <v>7.2</v>
      </c>
      <c r="O2872" s="53" t="s">
        <v>162</v>
      </c>
      <c r="P2872" s="54">
        <v>0.89118055555555553</v>
      </c>
      <c r="Q2872" s="53">
        <v>3</v>
      </c>
      <c r="R2872" s="53" t="s">
        <v>149</v>
      </c>
      <c r="S2872" s="53">
        <v>0.9</v>
      </c>
      <c r="T2872" s="53">
        <v>49.4</v>
      </c>
      <c r="U2872" s="53">
        <v>0</v>
      </c>
      <c r="V2872" s="53">
        <v>105</v>
      </c>
      <c r="W2872" s="53">
        <v>0</v>
      </c>
      <c r="X2872" s="53">
        <v>0.57399999999999995</v>
      </c>
      <c r="Y2872" s="53">
        <v>18.18</v>
      </c>
      <c r="Z2872" s="11">
        <f t="shared" si="7639"/>
        <v>0</v>
      </c>
      <c r="AA2872" s="11">
        <f t="shared" si="7640"/>
        <v>0</v>
      </c>
      <c r="AB2872" s="53">
        <f t="shared" si="7641"/>
        <v>0.23101063685672779</v>
      </c>
      <c r="AC2872" s="63" t="s">
        <v>204</v>
      </c>
    </row>
    <row r="2873" spans="1:46">
      <c r="A2873" s="11">
        <v>2873</v>
      </c>
      <c r="B2873" s="57">
        <v>44946</v>
      </c>
      <c r="C2873" s="54">
        <v>0.90277777777777779</v>
      </c>
      <c r="D2873" s="53">
        <v>6.6</v>
      </c>
      <c r="E2873" s="53">
        <v>12.8</v>
      </c>
      <c r="F2873" s="53">
        <v>0</v>
      </c>
      <c r="G2873" s="53">
        <v>6.5</v>
      </c>
      <c r="H2873" s="53">
        <v>-1E-3</v>
      </c>
      <c r="I2873" s="53">
        <v>3.6</v>
      </c>
      <c r="J2873" s="53" t="s">
        <v>162</v>
      </c>
      <c r="K2873" s="53">
        <v>3.9</v>
      </c>
      <c r="L2873" s="53" t="s">
        <v>162</v>
      </c>
      <c r="M2873" s="54">
        <v>0.89584490740740741</v>
      </c>
      <c r="N2873" s="53">
        <v>6.3</v>
      </c>
      <c r="O2873" s="53" t="s">
        <v>162</v>
      </c>
      <c r="P2873" s="54">
        <v>0.89870370370370367</v>
      </c>
      <c r="Q2873" s="53">
        <v>2.2000000000000002</v>
      </c>
      <c r="R2873" s="53" t="s">
        <v>157</v>
      </c>
      <c r="S2873" s="53">
        <v>0.8</v>
      </c>
      <c r="T2873" s="53">
        <v>47.1</v>
      </c>
      <c r="U2873" s="53">
        <v>0</v>
      </c>
      <c r="V2873" s="53">
        <v>94</v>
      </c>
      <c r="W2873" s="53">
        <v>0</v>
      </c>
      <c r="X2873" s="53">
        <v>0.57399999999999995</v>
      </c>
      <c r="Y2873" s="53">
        <v>18.2</v>
      </c>
      <c r="Z2873" s="11">
        <f t="shared" si="7639"/>
        <v>-0.60000000000000009</v>
      </c>
      <c r="AA2873" s="11">
        <f t="shared" si="7640"/>
        <v>0</v>
      </c>
      <c r="AB2873" s="53">
        <f t="shared" si="7641"/>
        <v>0.23101063685672779</v>
      </c>
      <c r="AC2873" s="63" t="s">
        <v>204</v>
      </c>
    </row>
    <row r="2874" spans="1:46">
      <c r="A2874" s="11">
        <v>2874</v>
      </c>
      <c r="B2874" s="57">
        <v>44946</v>
      </c>
      <c r="C2874" s="54">
        <v>0.90972222222222221</v>
      </c>
      <c r="D2874" s="53">
        <v>6.5</v>
      </c>
      <c r="E2874" s="53">
        <v>12.8</v>
      </c>
      <c r="F2874" s="53">
        <v>0</v>
      </c>
      <c r="G2874" s="53">
        <v>5.9</v>
      </c>
      <c r="H2874" s="53">
        <v>-1E-3</v>
      </c>
      <c r="I2874" s="53">
        <v>3.7</v>
      </c>
      <c r="J2874" s="53" t="s">
        <v>162</v>
      </c>
      <c r="K2874" s="53">
        <v>3.7</v>
      </c>
      <c r="L2874" s="53" t="s">
        <v>162</v>
      </c>
      <c r="M2874" s="54">
        <v>0.90972222222222221</v>
      </c>
      <c r="N2874" s="53">
        <v>7.2</v>
      </c>
      <c r="O2874" s="53" t="s">
        <v>149</v>
      </c>
      <c r="P2874" s="54">
        <v>0.90960648148148149</v>
      </c>
      <c r="Q2874" s="53">
        <v>5.2</v>
      </c>
      <c r="R2874" s="53" t="s">
        <v>162</v>
      </c>
      <c r="S2874" s="53">
        <v>1</v>
      </c>
      <c r="T2874" s="53">
        <v>49.2</v>
      </c>
      <c r="U2874" s="53">
        <v>1</v>
      </c>
      <c r="V2874" s="53">
        <v>93</v>
      </c>
      <c r="W2874" s="53">
        <v>0</v>
      </c>
      <c r="X2874" s="53">
        <v>0.57399999999999995</v>
      </c>
      <c r="Y2874" s="53">
        <v>18.22</v>
      </c>
      <c r="Z2874" s="11">
        <f t="shared" si="7639"/>
        <v>-0.60000000000000009</v>
      </c>
      <c r="AA2874" s="11">
        <f t="shared" si="7640"/>
        <v>0</v>
      </c>
      <c r="AB2874" s="53">
        <f t="shared" si="7641"/>
        <v>0.23101063685672779</v>
      </c>
      <c r="AC2874" s="63" t="s">
        <v>204</v>
      </c>
    </row>
    <row r="2875" spans="1:46">
      <c r="A2875" s="11">
        <v>2875</v>
      </c>
      <c r="B2875" s="57">
        <v>44946</v>
      </c>
      <c r="C2875" s="54">
        <v>0.91666666666666663</v>
      </c>
      <c r="D2875" s="53">
        <v>6.3</v>
      </c>
      <c r="E2875" s="53">
        <v>12.8</v>
      </c>
      <c r="F2875" s="53">
        <v>0</v>
      </c>
      <c r="G2875" s="53">
        <v>5.7</v>
      </c>
      <c r="H2875" s="53">
        <v>-1E-3</v>
      </c>
      <c r="I2875" s="53">
        <v>3.3</v>
      </c>
      <c r="J2875" s="53" t="s">
        <v>162</v>
      </c>
      <c r="K2875" s="53">
        <v>3.8</v>
      </c>
      <c r="L2875" s="53" t="s">
        <v>162</v>
      </c>
      <c r="M2875" s="54">
        <v>0.90997685185185195</v>
      </c>
      <c r="N2875" s="53">
        <v>6</v>
      </c>
      <c r="O2875" s="53" t="s">
        <v>162</v>
      </c>
      <c r="P2875" s="54">
        <v>0.91018518518518521</v>
      </c>
      <c r="Q2875" s="53">
        <v>2.2999999999999998</v>
      </c>
      <c r="R2875" s="53" t="s">
        <v>162</v>
      </c>
      <c r="S2875" s="53">
        <v>1</v>
      </c>
      <c r="T2875" s="53">
        <v>49.6</v>
      </c>
      <c r="U2875" s="53">
        <v>0</v>
      </c>
      <c r="V2875" s="53">
        <v>63</v>
      </c>
      <c r="W2875" s="53">
        <v>0</v>
      </c>
      <c r="X2875" s="53">
        <v>0.57399999999999995</v>
      </c>
      <c r="Y2875" s="53">
        <v>18.190000000000001</v>
      </c>
      <c r="Z2875" s="11">
        <f t="shared" si="7639"/>
        <v>-0.60000000000000009</v>
      </c>
      <c r="AA2875" s="11">
        <f t="shared" si="7640"/>
        <v>0</v>
      </c>
      <c r="AB2875" s="53">
        <f t="shared" si="7641"/>
        <v>0.23101063685672779</v>
      </c>
      <c r="AC2875" s="63" t="s">
        <v>204</v>
      </c>
      <c r="AE2875" s="11">
        <f t="shared" ref="AE2875" si="7770">SUM(F2875:F2880)</f>
        <v>0</v>
      </c>
      <c r="AF2875" s="11">
        <f t="shared" ref="AF2875" si="7771">AVERAGE(AB2875:AB2880)</f>
        <v>0.23073806905522379</v>
      </c>
      <c r="AG2875" s="11">
        <f t="shared" ref="AG2875" si="7772">AVERAGE(G2875:G2880)</f>
        <v>5.45</v>
      </c>
      <c r="AH2875" s="11" t="e">
        <f t="shared" ref="AH2875" si="7773">AVERAGE(AC2875:AC2880)</f>
        <v>#DIV/0!</v>
      </c>
      <c r="AI2875" s="11">
        <f t="shared" ref="AI2875" si="7774">AVERAGE(T2875:T2880)</f>
        <v>47.683333333333337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508</v>
      </c>
      <c r="AM2875" s="17">
        <f t="shared" ref="AM2875" si="7778">AVERAGE(W2875:W2880)</f>
        <v>0</v>
      </c>
      <c r="AN2875" s="11">
        <f t="shared" ref="AN2875" si="7779">AVERAGE(I2875:I2880)</f>
        <v>3.6666666666666661</v>
      </c>
      <c r="AO2875" s="11">
        <f t="shared" ref="AO2875" si="7780">MAX(K2875:K2880)</f>
        <v>4.4000000000000004</v>
      </c>
      <c r="AP2875" s="13" t="str">
        <f t="shared" ref="AP2875" ca="1" si="7781">INDIRECT(ADDRESS(MATCH(AO2875,K2875:K2880,0)+A2875-1,12))</f>
        <v>N</v>
      </c>
      <c r="AQ2875" s="13">
        <f t="shared" ref="AQ2875" ca="1" si="7782">INDIRECT(ADDRESS(MATCH(AO2875,K2875:K2880,0)+A2875-1,13))</f>
        <v>0.94598379629629636</v>
      </c>
      <c r="AR2875" s="11">
        <f t="shared" ref="AR2875" si="7783">MAX(N2875:N2880)</f>
        <v>7</v>
      </c>
      <c r="AS2875" s="13" t="str">
        <f t="shared" ref="AS2875" ca="1" si="7784">INDIRECT(ADDRESS(MATCH(AR2875,N2875:N2880,0)+A2875-1,15))</f>
        <v>N</v>
      </c>
      <c r="AT2875" s="13">
        <f t="shared" ref="AT2875" ca="1" si="7785">INDIRECT(ADDRESS(MATCH(AR2875,N2875:N2880,0)+A2875-1,16))</f>
        <v>0.92434027777777772</v>
      </c>
    </row>
    <row r="2876" spans="1:46">
      <c r="A2876" s="11">
        <v>2876</v>
      </c>
      <c r="B2876" s="57">
        <v>44946</v>
      </c>
      <c r="C2876" s="54">
        <v>0.92361111111111116</v>
      </c>
      <c r="D2876" s="53">
        <v>6.1</v>
      </c>
      <c r="E2876" s="53">
        <v>12.8</v>
      </c>
      <c r="F2876" s="53">
        <v>0</v>
      </c>
      <c r="G2876" s="53">
        <v>5.6</v>
      </c>
      <c r="H2876" s="53">
        <v>-1E-3</v>
      </c>
      <c r="I2876" s="53">
        <v>3.4</v>
      </c>
      <c r="J2876" s="53" t="s">
        <v>162</v>
      </c>
      <c r="K2876" s="53">
        <v>3.4</v>
      </c>
      <c r="L2876" s="53" t="s">
        <v>162</v>
      </c>
      <c r="M2876" s="54">
        <v>0.92203703703703699</v>
      </c>
      <c r="N2876" s="53">
        <v>5.6</v>
      </c>
      <c r="O2876" s="53" t="s">
        <v>162</v>
      </c>
      <c r="P2876" s="54">
        <v>0.92019675925925926</v>
      </c>
      <c r="Q2876" s="53">
        <v>4.4000000000000004</v>
      </c>
      <c r="R2876" s="53" t="s">
        <v>162</v>
      </c>
      <c r="S2876" s="53">
        <v>0.8</v>
      </c>
      <c r="T2876" s="53">
        <v>48.3</v>
      </c>
      <c r="U2876" s="53">
        <v>0</v>
      </c>
      <c r="V2876" s="53">
        <v>104</v>
      </c>
      <c r="W2876" s="53">
        <v>0</v>
      </c>
      <c r="X2876" s="53">
        <v>0.57399999999999995</v>
      </c>
      <c r="Y2876" s="53">
        <v>18.21</v>
      </c>
      <c r="Z2876" s="11">
        <f t="shared" si="7639"/>
        <v>-0.60000000000000009</v>
      </c>
      <c r="AA2876" s="11">
        <f t="shared" si="7640"/>
        <v>0</v>
      </c>
      <c r="AB2876" s="53">
        <f t="shared" si="7641"/>
        <v>0.23101063685672779</v>
      </c>
      <c r="AC2876" s="63" t="s">
        <v>204</v>
      </c>
    </row>
    <row r="2877" spans="1:46">
      <c r="A2877" s="11">
        <v>2877</v>
      </c>
      <c r="B2877" s="57">
        <v>44946</v>
      </c>
      <c r="C2877" s="54">
        <v>0.93055555555555547</v>
      </c>
      <c r="D2877" s="53">
        <v>5.9</v>
      </c>
      <c r="E2877" s="53">
        <v>12.8</v>
      </c>
      <c r="F2877" s="53">
        <v>0</v>
      </c>
      <c r="G2877" s="53">
        <v>5.6</v>
      </c>
      <c r="H2877" s="53">
        <v>0</v>
      </c>
      <c r="I2877" s="53">
        <v>4.0999999999999996</v>
      </c>
      <c r="J2877" s="53" t="s">
        <v>162</v>
      </c>
      <c r="K2877" s="53">
        <v>4.0999999999999996</v>
      </c>
      <c r="L2877" s="53" t="s">
        <v>162</v>
      </c>
      <c r="M2877" s="54">
        <v>0.93039351851851848</v>
      </c>
      <c r="N2877" s="53">
        <v>7</v>
      </c>
      <c r="O2877" s="53" t="s">
        <v>162</v>
      </c>
      <c r="P2877" s="54">
        <v>0.92434027777777772</v>
      </c>
      <c r="Q2877" s="53">
        <v>4.4000000000000004</v>
      </c>
      <c r="R2877" s="53" t="s">
        <v>162</v>
      </c>
      <c r="S2877" s="53">
        <v>0.8</v>
      </c>
      <c r="T2877" s="53">
        <v>46.7</v>
      </c>
      <c r="U2877" s="53">
        <v>0</v>
      </c>
      <c r="V2877" s="53">
        <v>88</v>
      </c>
      <c r="W2877" s="53">
        <v>0</v>
      </c>
      <c r="X2877" s="53">
        <v>0.57299999999999995</v>
      </c>
      <c r="Y2877" s="53">
        <v>18.18</v>
      </c>
      <c r="Z2877" s="11">
        <f t="shared" si="7639"/>
        <v>0</v>
      </c>
      <c r="AA2877" s="11">
        <f t="shared" si="7640"/>
        <v>0</v>
      </c>
      <c r="AB2877" s="53">
        <f t="shared" si="7641"/>
        <v>0.23046550125371978</v>
      </c>
      <c r="AC2877" s="63" t="s">
        <v>204</v>
      </c>
    </row>
    <row r="2878" spans="1:46">
      <c r="A2878" s="11">
        <v>2878</v>
      </c>
      <c r="B2878" s="57">
        <v>44946</v>
      </c>
      <c r="C2878" s="54">
        <v>0.9375</v>
      </c>
      <c r="D2878" s="53">
        <v>5.7</v>
      </c>
      <c r="E2878" s="53">
        <v>12.8</v>
      </c>
      <c r="F2878" s="53">
        <v>0</v>
      </c>
      <c r="G2878" s="53">
        <v>5.2</v>
      </c>
      <c r="H2878" s="53">
        <v>-1E-3</v>
      </c>
      <c r="I2878" s="53">
        <v>3.3</v>
      </c>
      <c r="J2878" s="53" t="s">
        <v>162</v>
      </c>
      <c r="K2878" s="53">
        <v>4.0999999999999996</v>
      </c>
      <c r="L2878" s="53" t="s">
        <v>162</v>
      </c>
      <c r="M2878" s="54">
        <v>0.93094907407407401</v>
      </c>
      <c r="N2878" s="53">
        <v>5</v>
      </c>
      <c r="O2878" s="53" t="s">
        <v>162</v>
      </c>
      <c r="P2878" s="54">
        <v>0.93092592592592593</v>
      </c>
      <c r="Q2878" s="53">
        <v>3.4</v>
      </c>
      <c r="R2878" s="53" t="s">
        <v>162</v>
      </c>
      <c r="S2878" s="53">
        <v>0.7</v>
      </c>
      <c r="T2878" s="53">
        <v>48.4</v>
      </c>
      <c r="U2878" s="53">
        <v>0</v>
      </c>
      <c r="V2878" s="53">
        <v>91</v>
      </c>
      <c r="W2878" s="53">
        <v>0</v>
      </c>
      <c r="X2878" s="53">
        <v>0.57299999999999995</v>
      </c>
      <c r="Y2878" s="53">
        <v>18.21</v>
      </c>
      <c r="Z2878" s="11">
        <f t="shared" si="7639"/>
        <v>-0.60000000000000009</v>
      </c>
      <c r="AA2878" s="11">
        <f t="shared" si="7640"/>
        <v>0</v>
      </c>
      <c r="AB2878" s="53">
        <f t="shared" si="7641"/>
        <v>0.23046550125371978</v>
      </c>
      <c r="AC2878" s="63" t="s">
        <v>204</v>
      </c>
    </row>
    <row r="2879" spans="1:46">
      <c r="A2879" s="11">
        <v>2879</v>
      </c>
      <c r="B2879" s="57">
        <v>44946</v>
      </c>
      <c r="C2879" s="54">
        <v>0.94444444444444453</v>
      </c>
      <c r="D2879" s="53">
        <v>5.4</v>
      </c>
      <c r="E2879" s="53">
        <v>12.8</v>
      </c>
      <c r="F2879" s="53">
        <v>0</v>
      </c>
      <c r="G2879" s="53">
        <v>5.4</v>
      </c>
      <c r="H2879" s="53">
        <v>0</v>
      </c>
      <c r="I2879" s="53">
        <v>4.0999999999999996</v>
      </c>
      <c r="J2879" s="53" t="s">
        <v>162</v>
      </c>
      <c r="K2879" s="53">
        <v>4.0999999999999996</v>
      </c>
      <c r="L2879" s="53" t="s">
        <v>162</v>
      </c>
      <c r="M2879" s="54">
        <v>0.94429398148148147</v>
      </c>
      <c r="N2879" s="53">
        <v>6.9</v>
      </c>
      <c r="O2879" s="53" t="s">
        <v>162</v>
      </c>
      <c r="P2879" s="54">
        <v>0.93952546296296291</v>
      </c>
      <c r="Q2879" s="53">
        <v>5</v>
      </c>
      <c r="R2879" s="53" t="s">
        <v>149</v>
      </c>
      <c r="S2879" s="53">
        <v>1.1000000000000001</v>
      </c>
      <c r="T2879" s="53">
        <v>47</v>
      </c>
      <c r="U2879" s="53">
        <v>1</v>
      </c>
      <c r="V2879" s="53">
        <v>91</v>
      </c>
      <c r="W2879" s="53">
        <v>0</v>
      </c>
      <c r="X2879" s="53">
        <v>0.57399999999999995</v>
      </c>
      <c r="Y2879" s="53">
        <v>18.190000000000001</v>
      </c>
      <c r="Z2879" s="11">
        <f t="shared" si="7639"/>
        <v>0</v>
      </c>
      <c r="AA2879" s="11">
        <f t="shared" si="7640"/>
        <v>0</v>
      </c>
      <c r="AB2879" s="53">
        <f t="shared" si="7641"/>
        <v>0.23101063685672779</v>
      </c>
      <c r="AC2879" s="63" t="s">
        <v>204</v>
      </c>
    </row>
    <row r="2880" spans="1:46">
      <c r="A2880" s="11">
        <v>2880</v>
      </c>
      <c r="B2880" s="57">
        <v>44946</v>
      </c>
      <c r="C2880" s="54">
        <v>0.95138888888888884</v>
      </c>
      <c r="D2880" s="53">
        <v>5.2</v>
      </c>
      <c r="E2880" s="53">
        <v>12.8</v>
      </c>
      <c r="F2880" s="53">
        <v>0</v>
      </c>
      <c r="G2880" s="53">
        <v>5.2</v>
      </c>
      <c r="H2880" s="53">
        <v>-1E-3</v>
      </c>
      <c r="I2880" s="53">
        <v>3.8</v>
      </c>
      <c r="J2880" s="53" t="s">
        <v>162</v>
      </c>
      <c r="K2880" s="53">
        <v>4.4000000000000004</v>
      </c>
      <c r="L2880" s="53" t="s">
        <v>162</v>
      </c>
      <c r="M2880" s="54">
        <v>0.94598379629629636</v>
      </c>
      <c r="N2880" s="53">
        <v>6.4</v>
      </c>
      <c r="O2880" s="53" t="s">
        <v>162</v>
      </c>
      <c r="P2880" s="54">
        <v>0.94789351851851855</v>
      </c>
      <c r="Q2880" s="53">
        <v>2.6</v>
      </c>
      <c r="R2880" s="53" t="s">
        <v>149</v>
      </c>
      <c r="S2880" s="53">
        <v>0.9</v>
      </c>
      <c r="T2880" s="53">
        <v>46.1</v>
      </c>
      <c r="U2880" s="53">
        <v>0</v>
      </c>
      <c r="V2880" s="53">
        <v>71</v>
      </c>
      <c r="W2880" s="53">
        <v>0</v>
      </c>
      <c r="X2880" s="53">
        <v>0.57299999999999995</v>
      </c>
      <c r="Y2880" s="53">
        <v>18.21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0.23046550125371978</v>
      </c>
      <c r="AC2880" s="63" t="s">
        <v>204</v>
      </c>
    </row>
    <row r="2881" spans="1:46">
      <c r="A2881" s="11">
        <v>2881</v>
      </c>
      <c r="B2881" s="57">
        <v>44946</v>
      </c>
      <c r="C2881" s="54">
        <v>0.95833333333333337</v>
      </c>
      <c r="D2881" s="53">
        <v>5</v>
      </c>
      <c r="E2881" s="53">
        <v>12.8</v>
      </c>
      <c r="F2881" s="53">
        <v>0</v>
      </c>
      <c r="G2881" s="53">
        <v>5</v>
      </c>
      <c r="H2881" s="53">
        <v>-1E-3</v>
      </c>
      <c r="I2881" s="53">
        <v>3.7</v>
      </c>
      <c r="J2881" s="53" t="s">
        <v>162</v>
      </c>
      <c r="K2881" s="53">
        <v>4.0999999999999996</v>
      </c>
      <c r="L2881" s="53" t="s">
        <v>162</v>
      </c>
      <c r="M2881" s="54">
        <v>0.95467592592592598</v>
      </c>
      <c r="N2881" s="53">
        <v>7.1</v>
      </c>
      <c r="O2881" s="53" t="s">
        <v>162</v>
      </c>
      <c r="P2881" s="54">
        <v>0.95322916666666668</v>
      </c>
      <c r="Q2881" s="53">
        <v>3.9</v>
      </c>
      <c r="R2881" s="53" t="s">
        <v>149</v>
      </c>
      <c r="S2881" s="53">
        <v>1.1000000000000001</v>
      </c>
      <c r="T2881" s="53">
        <v>46.7</v>
      </c>
      <c r="U2881" s="53">
        <v>0</v>
      </c>
      <c r="V2881" s="53">
        <v>73</v>
      </c>
      <c r="W2881" s="53">
        <v>0</v>
      </c>
      <c r="X2881" s="53">
        <v>0.57299999999999995</v>
      </c>
      <c r="Y2881" s="53">
        <v>18.22</v>
      </c>
      <c r="Z2881" s="11">
        <f t="shared" si="7639"/>
        <v>-0.60000000000000009</v>
      </c>
      <c r="AA2881" s="11">
        <f t="shared" si="7640"/>
        <v>0</v>
      </c>
      <c r="AB2881" s="53">
        <f t="shared" si="7641"/>
        <v>0.23046550125371978</v>
      </c>
      <c r="AC2881" s="63" t="s">
        <v>204</v>
      </c>
      <c r="AE2881" s="11">
        <f t="shared" ref="AE2881" si="7786">SUM(F2881:F2886)</f>
        <v>0</v>
      </c>
      <c r="AF2881" s="11">
        <f t="shared" ref="AF2881" si="7787">AVERAGE(AB2881:AB2886)</f>
        <v>0.23046550125371978</v>
      </c>
      <c r="AG2881" s="11">
        <f t="shared" ref="AG2881" si="7788">AVERAGE(G2881:G2886)</f>
        <v>4.9000000000000012</v>
      </c>
      <c r="AH2881" s="11" t="e">
        <f t="shared" ref="AH2881" si="7789">AVERAGE(AC2881:AC2886)</f>
        <v>#DIV/0!</v>
      </c>
      <c r="AI2881" s="11">
        <f t="shared" ref="AI2881" si="7790">AVERAGE(T2881:T2886)</f>
        <v>44.766666666666673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559</v>
      </c>
      <c r="AM2881" s="17">
        <f t="shared" ref="AM2881" si="7794">AVERAGE(W2881:W2886)</f>
        <v>0</v>
      </c>
      <c r="AN2881" s="11">
        <f t="shared" ref="AN2881" si="7795">AVERAGE(I2881:I2886)</f>
        <v>3.1333333333333333</v>
      </c>
      <c r="AO2881" s="11">
        <f t="shared" ref="AO2881" si="7796">MAX(K2881:K2886)</f>
        <v>4.4000000000000004</v>
      </c>
      <c r="AP2881" s="13" t="str">
        <f t="shared" ref="AP2881" ca="1" si="7797">INDIRECT(ADDRESS(MATCH(AO2881,K2881:K2886,0)+A2881-1,12))</f>
        <v>NNE</v>
      </c>
      <c r="AQ2881" s="13">
        <f t="shared" ref="AQ2881" ca="1" si="7798">INDIRECT(ADDRESS(MATCH(AO2881,K2881:K2886,0)+A2881-1,13))</f>
        <v>0.97464120370370377</v>
      </c>
      <c r="AR2881" s="11">
        <f t="shared" ref="AR2881" si="7799">MAX(N2881:N2886)</f>
        <v>7.1</v>
      </c>
      <c r="AS2881" s="13" t="str">
        <f t="shared" ref="AS2881" ca="1" si="7800">INDIRECT(ADDRESS(MATCH(AR2881,N2881:N2886,0)+A2881-1,15))</f>
        <v>N</v>
      </c>
      <c r="AT2881" s="13">
        <f t="shared" ref="AT2881" ca="1" si="7801">INDIRECT(ADDRESS(MATCH(AR2881,N2881:N2886,0)+A2881-1,16))</f>
        <v>0.95322916666666668</v>
      </c>
    </row>
    <row r="2882" spans="1:46">
      <c r="A2882" s="11">
        <v>2882</v>
      </c>
      <c r="B2882" s="57">
        <v>44946</v>
      </c>
      <c r="C2882" s="54">
        <v>0.96527777777777779</v>
      </c>
      <c r="D2882" s="53">
        <v>4.9000000000000004</v>
      </c>
      <c r="E2882" s="53">
        <v>12.8</v>
      </c>
      <c r="F2882" s="53">
        <v>0</v>
      </c>
      <c r="G2882" s="53">
        <v>5.0999999999999996</v>
      </c>
      <c r="H2882" s="53">
        <v>0</v>
      </c>
      <c r="I2882" s="53">
        <v>4.0999999999999996</v>
      </c>
      <c r="J2882" s="53" t="s">
        <v>162</v>
      </c>
      <c r="K2882" s="53">
        <v>4.0999999999999996</v>
      </c>
      <c r="L2882" s="53" t="s">
        <v>162</v>
      </c>
      <c r="M2882" s="54">
        <v>0.96527777777777779</v>
      </c>
      <c r="N2882" s="53">
        <v>6.4</v>
      </c>
      <c r="O2882" s="53" t="s">
        <v>149</v>
      </c>
      <c r="P2882" s="54">
        <v>0.96015046296296302</v>
      </c>
      <c r="Q2882" s="53">
        <v>4.9000000000000004</v>
      </c>
      <c r="R2882" s="53" t="s">
        <v>149</v>
      </c>
      <c r="S2882" s="53">
        <v>0.9</v>
      </c>
      <c r="T2882" s="53">
        <v>44.6</v>
      </c>
      <c r="U2882" s="53">
        <v>0</v>
      </c>
      <c r="V2882" s="53">
        <v>82</v>
      </c>
      <c r="W2882" s="53">
        <v>0</v>
      </c>
      <c r="X2882" s="53">
        <v>0.57299999999999995</v>
      </c>
      <c r="Y2882" s="53">
        <v>18.23</v>
      </c>
      <c r="Z2882" s="11">
        <f t="shared" si="7639"/>
        <v>0</v>
      </c>
      <c r="AA2882" s="11">
        <f t="shared" si="7640"/>
        <v>0</v>
      </c>
      <c r="AB2882" s="53">
        <f t="shared" si="7641"/>
        <v>0.23046550125371978</v>
      </c>
      <c r="AC2882" s="63" t="s">
        <v>204</v>
      </c>
    </row>
    <row r="2883" spans="1:46">
      <c r="A2883" s="11">
        <v>2883</v>
      </c>
      <c r="B2883" s="57">
        <v>44946</v>
      </c>
      <c r="C2883" s="54">
        <v>0.97222222222222221</v>
      </c>
      <c r="D2883" s="53">
        <v>4.8</v>
      </c>
      <c r="E2883" s="53">
        <v>12.8</v>
      </c>
      <c r="F2883" s="53">
        <v>0</v>
      </c>
      <c r="G2883" s="53">
        <v>5.2</v>
      </c>
      <c r="H2883" s="53">
        <v>0</v>
      </c>
      <c r="I2883" s="53">
        <v>4.3</v>
      </c>
      <c r="J2883" s="53" t="s">
        <v>149</v>
      </c>
      <c r="K2883" s="53">
        <v>4.3</v>
      </c>
      <c r="L2883" s="53" t="s">
        <v>149</v>
      </c>
      <c r="M2883" s="54">
        <v>0.97122685185185187</v>
      </c>
      <c r="N2883" s="53">
        <v>6.9</v>
      </c>
      <c r="O2883" s="53" t="s">
        <v>149</v>
      </c>
      <c r="P2883" s="54">
        <v>0.96804398148148152</v>
      </c>
      <c r="Q2883" s="53">
        <v>4.0999999999999996</v>
      </c>
      <c r="R2883" s="53" t="s">
        <v>162</v>
      </c>
      <c r="S2883" s="53">
        <v>0.9</v>
      </c>
      <c r="T2883" s="53">
        <v>43.6</v>
      </c>
      <c r="U2883" s="53">
        <v>1</v>
      </c>
      <c r="V2883" s="53">
        <v>86</v>
      </c>
      <c r="W2883" s="53">
        <v>0</v>
      </c>
      <c r="X2883" s="53">
        <v>0.57299999999999995</v>
      </c>
      <c r="Y2883" s="53">
        <v>18.22</v>
      </c>
      <c r="Z2883" s="11">
        <f t="shared" si="7639"/>
        <v>0</v>
      </c>
      <c r="AA2883" s="11">
        <f t="shared" si="7640"/>
        <v>0</v>
      </c>
      <c r="AB2883" s="53">
        <f t="shared" si="7641"/>
        <v>0.23046550125371978</v>
      </c>
      <c r="AC2883" s="63" t="s">
        <v>204</v>
      </c>
    </row>
    <row r="2884" spans="1:46">
      <c r="A2884" s="11">
        <v>2884</v>
      </c>
      <c r="B2884" s="57">
        <v>44946</v>
      </c>
      <c r="C2884" s="54">
        <v>0.97916666666666663</v>
      </c>
      <c r="D2884" s="53">
        <v>4.7</v>
      </c>
      <c r="E2884" s="53">
        <v>12.8</v>
      </c>
      <c r="F2884" s="53">
        <v>0</v>
      </c>
      <c r="G2884" s="53">
        <v>4.9000000000000004</v>
      </c>
      <c r="H2884" s="53">
        <v>-1E-3</v>
      </c>
      <c r="I2884" s="53">
        <v>3.7</v>
      </c>
      <c r="J2884" s="53" t="s">
        <v>149</v>
      </c>
      <c r="K2884" s="53">
        <v>4.4000000000000004</v>
      </c>
      <c r="L2884" s="53" t="s">
        <v>149</v>
      </c>
      <c r="M2884" s="54">
        <v>0.97464120370370377</v>
      </c>
      <c r="N2884" s="53">
        <v>7</v>
      </c>
      <c r="O2884" s="53" t="s">
        <v>162</v>
      </c>
      <c r="P2884" s="54">
        <v>0.97456018518518517</v>
      </c>
      <c r="Q2884" s="53">
        <v>3.4</v>
      </c>
      <c r="R2884" s="53" t="s">
        <v>162</v>
      </c>
      <c r="S2884" s="53">
        <v>1</v>
      </c>
      <c r="T2884" s="53">
        <v>43.1</v>
      </c>
      <c r="U2884" s="53">
        <v>0</v>
      </c>
      <c r="V2884" s="53">
        <v>94</v>
      </c>
      <c r="W2884" s="53">
        <v>0</v>
      </c>
      <c r="X2884" s="53">
        <v>0.57299999999999995</v>
      </c>
      <c r="Y2884" s="53">
        <v>18.239999999999998</v>
      </c>
      <c r="Z2884" s="11">
        <f t="shared" si="7639"/>
        <v>-0.60000000000000009</v>
      </c>
      <c r="AA2884" s="11">
        <f t="shared" si="7640"/>
        <v>0</v>
      </c>
      <c r="AB2884" s="53">
        <f t="shared" si="7641"/>
        <v>0.23046550125371978</v>
      </c>
      <c r="AC2884" s="63" t="s">
        <v>204</v>
      </c>
    </row>
    <row r="2885" spans="1:46">
      <c r="A2885" s="11">
        <v>2885</v>
      </c>
      <c r="B2885" s="57">
        <v>44946</v>
      </c>
      <c r="C2885" s="54">
        <v>0.98611111111111116</v>
      </c>
      <c r="D2885" s="53">
        <v>4.5999999999999996</v>
      </c>
      <c r="E2885" s="53">
        <v>12.8</v>
      </c>
      <c r="F2885" s="53">
        <v>0</v>
      </c>
      <c r="G2885" s="53">
        <v>4.8</v>
      </c>
      <c r="H2885" s="53">
        <v>-2E-3</v>
      </c>
      <c r="I2885" s="53">
        <v>1.9</v>
      </c>
      <c r="J2885" s="53" t="s">
        <v>149</v>
      </c>
      <c r="K2885" s="53">
        <v>3.7</v>
      </c>
      <c r="L2885" s="53" t="s">
        <v>149</v>
      </c>
      <c r="M2885" s="54">
        <v>0.97917824074074078</v>
      </c>
      <c r="N2885" s="53">
        <v>3.7</v>
      </c>
      <c r="O2885" s="53" t="s">
        <v>149</v>
      </c>
      <c r="P2885" s="54">
        <v>0.98159722222222223</v>
      </c>
      <c r="Q2885" s="53">
        <v>1.4</v>
      </c>
      <c r="R2885" s="53" t="s">
        <v>148</v>
      </c>
      <c r="S2885" s="53">
        <v>0.7</v>
      </c>
      <c r="T2885" s="53">
        <v>44.5</v>
      </c>
      <c r="U2885" s="53">
        <v>0</v>
      </c>
      <c r="V2885" s="53">
        <v>94</v>
      </c>
      <c r="W2885" s="53">
        <v>0</v>
      </c>
      <c r="X2885" s="53">
        <v>0.57299999999999995</v>
      </c>
      <c r="Y2885" s="53">
        <v>18.22</v>
      </c>
      <c r="Z2885" s="11">
        <f t="shared" si="7639"/>
        <v>-1.2000000000000002</v>
      </c>
      <c r="AA2885" s="11">
        <f t="shared" si="7640"/>
        <v>0</v>
      </c>
      <c r="AB2885" s="53">
        <f t="shared" si="7641"/>
        <v>0.23046550125371978</v>
      </c>
      <c r="AC2885" s="63" t="s">
        <v>204</v>
      </c>
    </row>
    <row r="2886" spans="1:46">
      <c r="A2886" s="11">
        <v>2886</v>
      </c>
      <c r="B2886" s="57">
        <v>44946</v>
      </c>
      <c r="C2886" s="54">
        <v>0.99305555555555547</v>
      </c>
      <c r="D2886" s="53">
        <v>4.4000000000000004</v>
      </c>
      <c r="E2886" s="53">
        <v>12.8</v>
      </c>
      <c r="F2886" s="53">
        <v>0</v>
      </c>
      <c r="G2886" s="53">
        <v>4.4000000000000004</v>
      </c>
      <c r="H2886" s="53">
        <v>-1E-3</v>
      </c>
      <c r="I2886" s="53">
        <v>1.1000000000000001</v>
      </c>
      <c r="J2886" s="53" t="s">
        <v>147</v>
      </c>
      <c r="K2886" s="53">
        <v>1.9</v>
      </c>
      <c r="L2886" s="53" t="s">
        <v>149</v>
      </c>
      <c r="M2886" s="54">
        <v>0.98612268518518509</v>
      </c>
      <c r="N2886" s="53">
        <v>2.1</v>
      </c>
      <c r="O2886" s="53" t="s">
        <v>162</v>
      </c>
      <c r="P2886" s="54">
        <v>0.98775462962962957</v>
      </c>
      <c r="Q2886" s="53">
        <v>1.4</v>
      </c>
      <c r="R2886" s="53" t="s">
        <v>152</v>
      </c>
      <c r="S2886" s="53">
        <v>0.4</v>
      </c>
      <c r="T2886" s="53">
        <v>46.1</v>
      </c>
      <c r="U2886" s="53">
        <v>0</v>
      </c>
      <c r="V2886" s="53">
        <v>130</v>
      </c>
      <c r="W2886" s="53">
        <v>0</v>
      </c>
      <c r="X2886" s="53">
        <v>0.57299999999999995</v>
      </c>
      <c r="Y2886" s="53">
        <v>18.22</v>
      </c>
      <c r="Z2886" s="11">
        <f t="shared" si="7639"/>
        <v>-0.60000000000000009</v>
      </c>
      <c r="AA2886" s="11">
        <f t="shared" si="7640"/>
        <v>0</v>
      </c>
      <c r="AB2886" s="53">
        <f t="shared" si="7641"/>
        <v>0.23046550125371978</v>
      </c>
      <c r="AC2886" s="63" t="s">
        <v>204</v>
      </c>
    </row>
    <row r="2887" spans="1:46">
      <c r="A2887" s="11">
        <v>2887</v>
      </c>
      <c r="B2887" s="57">
        <v>44947</v>
      </c>
      <c r="C2887" s="54">
        <v>0</v>
      </c>
      <c r="D2887" s="53">
        <v>4.0999999999999996</v>
      </c>
      <c r="E2887" s="53">
        <v>12.8</v>
      </c>
      <c r="F2887" s="53">
        <v>0</v>
      </c>
      <c r="G2887" s="53">
        <v>4</v>
      </c>
      <c r="H2887" s="53">
        <v>-1E-3</v>
      </c>
      <c r="I2887" s="53">
        <v>1</v>
      </c>
      <c r="J2887" s="53" t="s">
        <v>148</v>
      </c>
      <c r="K2887" s="53">
        <v>1.2</v>
      </c>
      <c r="L2887" s="53" t="s">
        <v>147</v>
      </c>
      <c r="M2887" s="54">
        <v>0.99408564814814815</v>
      </c>
      <c r="N2887" s="53">
        <v>2.2999999999999998</v>
      </c>
      <c r="O2887" s="53" t="s">
        <v>147</v>
      </c>
      <c r="P2887" s="54">
        <v>0.99373842592592598</v>
      </c>
      <c r="Q2887" s="53">
        <v>1.9</v>
      </c>
      <c r="R2887" s="53" t="s">
        <v>152</v>
      </c>
      <c r="S2887" s="53">
        <v>0.4</v>
      </c>
      <c r="T2887" s="53">
        <v>48.6</v>
      </c>
      <c r="U2887" s="53">
        <v>1</v>
      </c>
      <c r="V2887" s="53">
        <v>113</v>
      </c>
      <c r="W2887" s="53">
        <v>0</v>
      </c>
      <c r="X2887" s="53">
        <v>0.57299999999999995</v>
      </c>
      <c r="Y2887" s="53">
        <v>18.23</v>
      </c>
      <c r="Z2887" s="11">
        <f t="shared" si="7639"/>
        <v>-0.60000000000000009</v>
      </c>
      <c r="AA2887" s="11">
        <f t="shared" si="7640"/>
        <v>0</v>
      </c>
      <c r="AB2887" s="53">
        <f t="shared" si="7641"/>
        <v>0.23046550125371978</v>
      </c>
      <c r="AC2887" s="63" t="s">
        <v>204</v>
      </c>
      <c r="AE2887" s="11">
        <f t="shared" ref="AE2887" si="7802">SUM(F2887:F2892)</f>
        <v>0</v>
      </c>
      <c r="AF2887" s="11">
        <f t="shared" ref="AF2887" si="7803">AVERAGE(AB2887:AB2892)</f>
        <v>0.23028407006577281</v>
      </c>
      <c r="AG2887" s="11">
        <f t="shared" ref="AG2887" si="7804">AVERAGE(G2887:G2892)</f>
        <v>4.1333333333333329</v>
      </c>
      <c r="AH2887" s="11" t="e">
        <f t="shared" ref="AH2887" si="7805">AVERAGE(AC2887:AC2892)</f>
        <v>#DIV/0!</v>
      </c>
      <c r="AI2887" s="11">
        <f t="shared" ref="AI2887" si="7806">AVERAGE(T2887:T2892)</f>
        <v>47.766666666666673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623</v>
      </c>
      <c r="AM2887" s="17">
        <f t="shared" ref="AM2887" si="7810">AVERAGE(W2887:W2892)</f>
        <v>0</v>
      </c>
      <c r="AN2887" s="11">
        <f t="shared" ref="AN2887" si="7811">AVERAGE(I2887:I2892)</f>
        <v>2.0500000000000003</v>
      </c>
      <c r="AO2887" s="11">
        <f t="shared" ref="AO2887" si="7812">MAX(K2887:K2892)</f>
        <v>2.8</v>
      </c>
      <c r="AP2887" s="13" t="str">
        <f t="shared" ref="AP2887" ca="1" si="7813">INDIRECT(ADDRESS(MATCH(AO2887,K2887:K2892,0)+A2887-1,12))</f>
        <v>ENE</v>
      </c>
      <c r="AQ2887" s="13">
        <f t="shared" ref="AQ2887" ca="1" si="7814">INDIRECT(ADDRESS(MATCH(AO2887,K2887:K2892,0)+A2887-1,13))</f>
        <v>3.4722222222222224E-2</v>
      </c>
      <c r="AR2887" s="11">
        <f t="shared" ref="AR2887" si="7815">MAX(N2887:N2892)</f>
        <v>5.6</v>
      </c>
      <c r="AS2887" s="13" t="str">
        <f t="shared" ref="AS2887" ca="1" si="7816">INDIRECT(ADDRESS(MATCH(AR2887,N2887:N2892,0)+A2887-1,15))</f>
        <v>E</v>
      </c>
      <c r="AT2887" s="13">
        <f t="shared" ref="AT2887" ca="1" si="7817">INDIRECT(ADDRESS(MATCH(AR2887,N2887:N2892,0)+A2887-1,16))</f>
        <v>3.366898148148148E-2</v>
      </c>
    </row>
    <row r="2888" spans="1:46">
      <c r="A2888" s="11">
        <v>2888</v>
      </c>
      <c r="B2888" s="57">
        <v>44947</v>
      </c>
      <c r="C2888" s="54">
        <v>6.9444444444444441E-3</v>
      </c>
      <c r="D2888" s="53">
        <v>3.8</v>
      </c>
      <c r="E2888" s="53">
        <v>12.8</v>
      </c>
      <c r="F2888" s="53">
        <v>0</v>
      </c>
      <c r="G2888" s="53">
        <v>4.3</v>
      </c>
      <c r="H2888" s="53">
        <v>0</v>
      </c>
      <c r="I2888" s="53">
        <v>2</v>
      </c>
      <c r="J2888" s="53" t="s">
        <v>148</v>
      </c>
      <c r="K2888" s="53">
        <v>2</v>
      </c>
      <c r="L2888" s="53" t="s">
        <v>148</v>
      </c>
      <c r="M2888" s="54">
        <v>6.828703703703704E-3</v>
      </c>
      <c r="N2888" s="53">
        <v>4.2</v>
      </c>
      <c r="O2888" s="53" t="s">
        <v>152</v>
      </c>
      <c r="P2888" s="54">
        <v>3.8310185185185183E-3</v>
      </c>
      <c r="Q2888" s="53">
        <v>2</v>
      </c>
      <c r="R2888" s="53" t="s">
        <v>152</v>
      </c>
      <c r="S2888" s="53">
        <v>0.7</v>
      </c>
      <c r="T2888" s="53">
        <v>46.2</v>
      </c>
      <c r="U2888" s="53">
        <v>0</v>
      </c>
      <c r="V2888" s="53">
        <v>115</v>
      </c>
      <c r="W2888" s="53">
        <v>0</v>
      </c>
      <c r="X2888" s="53">
        <v>0.57299999999999995</v>
      </c>
      <c r="Y2888" s="53">
        <v>18.260000000000002</v>
      </c>
      <c r="Z2888" s="11">
        <f t="shared" ref="Z2888:Z2951" si="7818">H2888*3.6/(60)*10*10^3</f>
        <v>0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0.23046550125371978</v>
      </c>
      <c r="AC2888" s="63" t="s">
        <v>204</v>
      </c>
    </row>
    <row r="2889" spans="1:46">
      <c r="A2889" s="11">
        <v>2889</v>
      </c>
      <c r="B2889" s="57">
        <v>44947</v>
      </c>
      <c r="C2889" s="54">
        <v>1.3888888888888888E-2</v>
      </c>
      <c r="D2889" s="53">
        <v>3.6</v>
      </c>
      <c r="E2889" s="53">
        <v>12.8</v>
      </c>
      <c r="F2889" s="53">
        <v>0</v>
      </c>
      <c r="G2889" s="53">
        <v>4.2</v>
      </c>
      <c r="H2889" s="53">
        <v>-1E-3</v>
      </c>
      <c r="I2889" s="53">
        <v>1.8</v>
      </c>
      <c r="J2889" s="53" t="s">
        <v>147</v>
      </c>
      <c r="K2889" s="53">
        <v>2.1</v>
      </c>
      <c r="L2889" s="53" t="s">
        <v>148</v>
      </c>
      <c r="M2889" s="54">
        <v>9.1898148148148139E-3</v>
      </c>
      <c r="N2889" s="53">
        <v>4.3</v>
      </c>
      <c r="O2889" s="53" t="s">
        <v>152</v>
      </c>
      <c r="P2889" s="54">
        <v>1.315972222222222E-2</v>
      </c>
      <c r="Q2889" s="53">
        <v>3.3</v>
      </c>
      <c r="R2889" s="53" t="s">
        <v>147</v>
      </c>
      <c r="S2889" s="53">
        <v>0.8</v>
      </c>
      <c r="T2889" s="53">
        <v>47.1</v>
      </c>
      <c r="U2889" s="53">
        <v>0</v>
      </c>
      <c r="V2889" s="53">
        <v>82</v>
      </c>
      <c r="W2889" s="53">
        <v>0</v>
      </c>
      <c r="X2889" s="53">
        <v>0.57299999999999995</v>
      </c>
      <c r="Y2889" s="53">
        <v>18.260000000000002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0.23046550125371978</v>
      </c>
      <c r="AC2889" s="63" t="s">
        <v>204</v>
      </c>
    </row>
    <row r="2890" spans="1:46">
      <c r="A2890" s="11">
        <v>2890</v>
      </c>
      <c r="B2890" s="57">
        <v>44947</v>
      </c>
      <c r="C2890" s="54">
        <v>2.0833333333333332E-2</v>
      </c>
      <c r="D2890" s="53">
        <v>3.4</v>
      </c>
      <c r="E2890" s="53">
        <v>12.8</v>
      </c>
      <c r="F2890" s="53">
        <v>0</v>
      </c>
      <c r="G2890" s="53">
        <v>4.2</v>
      </c>
      <c r="H2890" s="53">
        <v>0</v>
      </c>
      <c r="I2890" s="53">
        <v>2</v>
      </c>
      <c r="J2890" s="53" t="s">
        <v>147</v>
      </c>
      <c r="K2890" s="53">
        <v>2</v>
      </c>
      <c r="L2890" s="53" t="s">
        <v>147</v>
      </c>
      <c r="M2890" s="54">
        <v>1.7372685185185185E-2</v>
      </c>
      <c r="N2890" s="53">
        <v>4.0999999999999996</v>
      </c>
      <c r="O2890" s="53" t="s">
        <v>147</v>
      </c>
      <c r="P2890" s="54">
        <v>1.6979166666666667E-2</v>
      </c>
      <c r="Q2890" s="53">
        <v>2.4</v>
      </c>
      <c r="R2890" s="53" t="s">
        <v>150</v>
      </c>
      <c r="S2890" s="53">
        <v>0.6</v>
      </c>
      <c r="T2890" s="53">
        <v>47.1</v>
      </c>
      <c r="U2890" s="53">
        <v>0</v>
      </c>
      <c r="V2890" s="53">
        <v>102</v>
      </c>
      <c r="W2890" s="53">
        <v>0</v>
      </c>
      <c r="X2890" s="53">
        <v>0.57299999999999995</v>
      </c>
      <c r="Y2890" s="53">
        <v>18.239999999999998</v>
      </c>
      <c r="Z2890" s="11">
        <f t="shared" si="7818"/>
        <v>0</v>
      </c>
      <c r="AA2890" s="11">
        <f t="shared" si="7819"/>
        <v>0</v>
      </c>
      <c r="AB2890" s="53">
        <f t="shared" si="7820"/>
        <v>0.23046550125371978</v>
      </c>
      <c r="AC2890" s="63" t="s">
        <v>204</v>
      </c>
    </row>
    <row r="2891" spans="1:46">
      <c r="A2891" s="11">
        <v>2891</v>
      </c>
      <c r="B2891" s="57">
        <v>44947</v>
      </c>
      <c r="C2891" s="54">
        <v>2.7777777777777776E-2</v>
      </c>
      <c r="D2891" s="53">
        <v>3.3</v>
      </c>
      <c r="E2891" s="53">
        <v>12.8</v>
      </c>
      <c r="F2891" s="53">
        <v>0</v>
      </c>
      <c r="G2891" s="53">
        <v>4.0999999999999996</v>
      </c>
      <c r="H2891" s="53">
        <v>0</v>
      </c>
      <c r="I2891" s="53">
        <v>2.7</v>
      </c>
      <c r="J2891" s="53" t="s">
        <v>148</v>
      </c>
      <c r="K2891" s="53">
        <v>2.7</v>
      </c>
      <c r="L2891" s="53" t="s">
        <v>148</v>
      </c>
      <c r="M2891" s="54">
        <v>2.7418981481481485E-2</v>
      </c>
      <c r="N2891" s="53">
        <v>5.5</v>
      </c>
      <c r="O2891" s="53" t="s">
        <v>148</v>
      </c>
      <c r="P2891" s="54">
        <v>2.4918981481481483E-2</v>
      </c>
      <c r="Q2891" s="53">
        <v>1.1000000000000001</v>
      </c>
      <c r="R2891" s="53" t="s">
        <v>152</v>
      </c>
      <c r="S2891" s="53">
        <v>0.9</v>
      </c>
      <c r="T2891" s="53">
        <v>48.4</v>
      </c>
      <c r="U2891" s="53">
        <v>0</v>
      </c>
      <c r="V2891" s="53">
        <v>105</v>
      </c>
      <c r="W2891" s="53">
        <v>0</v>
      </c>
      <c r="X2891" s="53">
        <v>0.57199999999999995</v>
      </c>
      <c r="Y2891" s="53">
        <v>18.23</v>
      </c>
      <c r="Z2891" s="11">
        <f t="shared" si="7818"/>
        <v>0</v>
      </c>
      <c r="AA2891" s="11">
        <f t="shared" si="7819"/>
        <v>0</v>
      </c>
      <c r="AB2891" s="53">
        <f t="shared" si="7820"/>
        <v>0.22992120768987884</v>
      </c>
      <c r="AC2891" s="63" t="s">
        <v>204</v>
      </c>
    </row>
    <row r="2892" spans="1:46">
      <c r="A2892" s="11">
        <v>2892</v>
      </c>
      <c r="B2892" s="57">
        <v>44947</v>
      </c>
      <c r="C2892" s="54">
        <v>3.4722222222222224E-2</v>
      </c>
      <c r="D2892" s="53">
        <v>3.2</v>
      </c>
      <c r="E2892" s="53">
        <v>12.8</v>
      </c>
      <c r="F2892" s="53">
        <v>0</v>
      </c>
      <c r="G2892" s="53">
        <v>4</v>
      </c>
      <c r="H2892" s="53">
        <v>-1E-3</v>
      </c>
      <c r="I2892" s="53">
        <v>2.8</v>
      </c>
      <c r="J2892" s="53" t="s">
        <v>148</v>
      </c>
      <c r="K2892" s="53">
        <v>2.8</v>
      </c>
      <c r="L2892" s="53" t="s">
        <v>148</v>
      </c>
      <c r="M2892" s="54">
        <v>3.4722222222222224E-2</v>
      </c>
      <c r="N2892" s="53">
        <v>5.6</v>
      </c>
      <c r="O2892" s="53" t="s">
        <v>152</v>
      </c>
      <c r="P2892" s="54">
        <v>3.366898148148148E-2</v>
      </c>
      <c r="Q2892" s="53">
        <v>1.9</v>
      </c>
      <c r="R2892" s="53" t="s">
        <v>152</v>
      </c>
      <c r="S2892" s="53">
        <v>1</v>
      </c>
      <c r="T2892" s="53">
        <v>49.2</v>
      </c>
      <c r="U2892" s="53">
        <v>0</v>
      </c>
      <c r="V2892" s="53">
        <v>106</v>
      </c>
      <c r="W2892" s="53">
        <v>0</v>
      </c>
      <c r="X2892" s="53">
        <v>0.57199999999999995</v>
      </c>
      <c r="Y2892" s="53">
        <v>18.260000000000002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0.22992120768987884</v>
      </c>
      <c r="AC2892" s="63" t="s">
        <v>204</v>
      </c>
    </row>
    <row r="2893" spans="1:46">
      <c r="A2893" s="11">
        <v>2893</v>
      </c>
      <c r="B2893" s="57">
        <v>44947</v>
      </c>
      <c r="C2893" s="54">
        <v>4.1666666666666664E-2</v>
      </c>
      <c r="D2893" s="53">
        <v>3.2</v>
      </c>
      <c r="E2893" s="53">
        <v>12.8</v>
      </c>
      <c r="F2893" s="53">
        <v>0</v>
      </c>
      <c r="G2893" s="53">
        <v>3.6</v>
      </c>
      <c r="H2893" s="53">
        <v>-1E-3</v>
      </c>
      <c r="I2893" s="53">
        <v>1.6</v>
      </c>
      <c r="J2893" s="53" t="s">
        <v>148</v>
      </c>
      <c r="K2893" s="53">
        <v>2.8</v>
      </c>
      <c r="L2893" s="53" t="s">
        <v>148</v>
      </c>
      <c r="M2893" s="54">
        <v>3.4814814814814812E-2</v>
      </c>
      <c r="N2893" s="53">
        <v>3.3</v>
      </c>
      <c r="O2893" s="53" t="s">
        <v>147</v>
      </c>
      <c r="P2893" s="54">
        <v>3.6747685185185182E-2</v>
      </c>
      <c r="Q2893" s="53">
        <v>1.8</v>
      </c>
      <c r="R2893" s="53" t="s">
        <v>147</v>
      </c>
      <c r="S2893" s="53">
        <v>0.6</v>
      </c>
      <c r="T2893" s="53">
        <v>50.9</v>
      </c>
      <c r="U2893" s="53">
        <v>0</v>
      </c>
      <c r="V2893" s="53">
        <v>103</v>
      </c>
      <c r="W2893" s="53">
        <v>0</v>
      </c>
      <c r="X2893" s="53">
        <v>0.57199999999999995</v>
      </c>
      <c r="Y2893" s="53">
        <v>18.28</v>
      </c>
      <c r="Z2893" s="11">
        <f t="shared" si="7818"/>
        <v>-0.60000000000000009</v>
      </c>
      <c r="AA2893" s="11">
        <f t="shared" si="7819"/>
        <v>0</v>
      </c>
      <c r="AB2893" s="53">
        <f t="shared" si="7820"/>
        <v>0.22992120768987884</v>
      </c>
      <c r="AC2893" s="63" t="s">
        <v>204</v>
      </c>
      <c r="AE2893" s="11">
        <f t="shared" ref="AE2893" si="7821">SUM(F2893:F2898)</f>
        <v>0</v>
      </c>
      <c r="AF2893" s="11">
        <f t="shared" ref="AF2893" si="7822">AVERAGE(AB2893:AB2898)</f>
        <v>0.22992120768987886</v>
      </c>
      <c r="AG2893" s="11">
        <f t="shared" ref="AG2893" si="7823">AVERAGE(G2893:G2898)</f>
        <v>3.5</v>
      </c>
      <c r="AH2893" s="11" t="e">
        <f t="shared" ref="AH2893" si="7824">AVERAGE(AC2893:AC2898)</f>
        <v>#DIV/0!</v>
      </c>
      <c r="AI2893" s="11">
        <f t="shared" ref="AI2893" si="7825">AVERAGE(T2893:T2898)</f>
        <v>52.366666666666674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602</v>
      </c>
      <c r="AM2893" s="17">
        <f t="shared" ref="AM2893" si="7829">AVERAGE(W2893:W2898)</f>
        <v>0</v>
      </c>
      <c r="AN2893" s="11">
        <f t="shared" ref="AN2893" si="7830">AVERAGE(I2893:I2898)</f>
        <v>1.6166666666666665</v>
      </c>
      <c r="AO2893" s="11">
        <f t="shared" ref="AO2893" si="7831">MAX(K2893:K2898)</f>
        <v>2.8</v>
      </c>
      <c r="AP2893" s="13" t="str">
        <f t="shared" ref="AP2893" ca="1" si="7832">INDIRECT(ADDRESS(MATCH(AO2893,K2893:K2898,0)+A2893-1,12))</f>
        <v>ENE</v>
      </c>
      <c r="AQ2893" s="13">
        <f t="shared" ref="AQ2893" ca="1" si="7833">INDIRECT(ADDRESS(MATCH(AO2893,K2893:K2898,0)+A2893-1,13))</f>
        <v>3.4814814814814812E-2</v>
      </c>
      <c r="AR2893" s="11">
        <f t="shared" ref="AR2893" si="7834">MAX(N2893:N2898)</f>
        <v>4.9000000000000004</v>
      </c>
      <c r="AS2893" s="13" t="str">
        <f t="shared" ref="AS2893" ca="1" si="7835">INDIRECT(ADDRESS(MATCH(AR2893,N2893:N2898,0)+A2893-1,15))</f>
        <v>NE</v>
      </c>
      <c r="AT2893" s="13">
        <f t="shared" ref="AT2893" ca="1" si="7836">INDIRECT(ADDRESS(MATCH(AR2893,N2893:N2898,0)+A2893-1,16))</f>
        <v>5.8379629629629635E-2</v>
      </c>
    </row>
    <row r="2894" spans="1:46">
      <c r="A2894" s="11">
        <v>2894</v>
      </c>
      <c r="B2894" s="57">
        <v>44947</v>
      </c>
      <c r="C2894" s="54">
        <v>4.8611111111111112E-2</v>
      </c>
      <c r="D2894" s="53">
        <v>3</v>
      </c>
      <c r="E2894" s="53">
        <v>12.8</v>
      </c>
      <c r="F2894" s="53">
        <v>0</v>
      </c>
      <c r="G2894" s="53">
        <v>3.7</v>
      </c>
      <c r="H2894" s="53">
        <v>-1E-3</v>
      </c>
      <c r="I2894" s="53">
        <v>1.6</v>
      </c>
      <c r="J2894" s="53" t="s">
        <v>148</v>
      </c>
      <c r="K2894" s="53">
        <v>1.6</v>
      </c>
      <c r="L2894" s="53" t="s">
        <v>148</v>
      </c>
      <c r="M2894" s="54">
        <v>4.2280092592592598E-2</v>
      </c>
      <c r="N2894" s="53">
        <v>4.8</v>
      </c>
      <c r="O2894" s="53" t="s">
        <v>149</v>
      </c>
      <c r="P2894" s="54">
        <v>4.2916666666666665E-2</v>
      </c>
      <c r="Q2894" s="53">
        <v>1.3</v>
      </c>
      <c r="R2894" s="53" t="s">
        <v>149</v>
      </c>
      <c r="S2894" s="53">
        <v>0.8</v>
      </c>
      <c r="T2894" s="53">
        <v>50.9</v>
      </c>
      <c r="U2894" s="53">
        <v>0</v>
      </c>
      <c r="V2894" s="53">
        <v>120</v>
      </c>
      <c r="W2894" s="53">
        <v>0</v>
      </c>
      <c r="X2894" s="53">
        <v>0.57199999999999995</v>
      </c>
      <c r="Y2894" s="53">
        <v>18.27</v>
      </c>
      <c r="Z2894" s="11">
        <f t="shared" si="7818"/>
        <v>-0.60000000000000009</v>
      </c>
      <c r="AA2894" s="11">
        <f t="shared" si="7819"/>
        <v>0</v>
      </c>
      <c r="AB2894" s="53">
        <f t="shared" si="7820"/>
        <v>0.22992120768987884</v>
      </c>
      <c r="AC2894" s="63" t="s">
        <v>204</v>
      </c>
    </row>
    <row r="2895" spans="1:46">
      <c r="A2895" s="11">
        <v>2895</v>
      </c>
      <c r="B2895" s="57">
        <v>44947</v>
      </c>
      <c r="C2895" s="54">
        <v>5.5555555555555552E-2</v>
      </c>
      <c r="D2895" s="53">
        <v>2.9</v>
      </c>
      <c r="E2895" s="53">
        <v>12.8</v>
      </c>
      <c r="F2895" s="53">
        <v>0</v>
      </c>
      <c r="G2895" s="53">
        <v>3.6</v>
      </c>
      <c r="H2895" s="53">
        <v>-1E-3</v>
      </c>
      <c r="I2895" s="53">
        <v>1.5</v>
      </c>
      <c r="J2895" s="53" t="s">
        <v>148</v>
      </c>
      <c r="K2895" s="53">
        <v>1.8</v>
      </c>
      <c r="L2895" s="53" t="s">
        <v>148</v>
      </c>
      <c r="M2895" s="54">
        <v>5.3668981481481477E-2</v>
      </c>
      <c r="N2895" s="53">
        <v>3.7</v>
      </c>
      <c r="O2895" s="53" t="s">
        <v>152</v>
      </c>
      <c r="P2895" s="54">
        <v>5.061342592592593E-2</v>
      </c>
      <c r="Q2895" s="53">
        <v>1.4</v>
      </c>
      <c r="R2895" s="53" t="s">
        <v>148</v>
      </c>
      <c r="S2895" s="53">
        <v>0.8</v>
      </c>
      <c r="T2895" s="53">
        <v>51</v>
      </c>
      <c r="U2895" s="53">
        <v>1</v>
      </c>
      <c r="V2895" s="53">
        <v>94</v>
      </c>
      <c r="W2895" s="53">
        <v>0</v>
      </c>
      <c r="X2895" s="53">
        <v>0.57199999999999995</v>
      </c>
      <c r="Y2895" s="53">
        <v>18.29</v>
      </c>
      <c r="Z2895" s="11">
        <f t="shared" si="7818"/>
        <v>-0.60000000000000009</v>
      </c>
      <c r="AA2895" s="11">
        <f t="shared" si="7819"/>
        <v>0</v>
      </c>
      <c r="AB2895" s="53">
        <f t="shared" si="7820"/>
        <v>0.22992120768987884</v>
      </c>
      <c r="AC2895" s="63" t="s">
        <v>204</v>
      </c>
    </row>
    <row r="2896" spans="1:46">
      <c r="A2896" s="11">
        <v>2896</v>
      </c>
      <c r="B2896" s="57">
        <v>44947</v>
      </c>
      <c r="C2896" s="54">
        <v>6.25E-2</v>
      </c>
      <c r="D2896" s="53">
        <v>2.8</v>
      </c>
      <c r="E2896" s="53">
        <v>12.8</v>
      </c>
      <c r="F2896" s="53">
        <v>0</v>
      </c>
      <c r="G2896" s="53">
        <v>3.5</v>
      </c>
      <c r="H2896" s="53">
        <v>-1E-3</v>
      </c>
      <c r="I2896" s="53">
        <v>1.9</v>
      </c>
      <c r="J2896" s="53" t="s">
        <v>147</v>
      </c>
      <c r="K2896" s="53">
        <v>1.9</v>
      </c>
      <c r="L2896" s="53" t="s">
        <v>147</v>
      </c>
      <c r="M2896" s="54">
        <v>6.2407407407407411E-2</v>
      </c>
      <c r="N2896" s="53">
        <v>4.9000000000000004</v>
      </c>
      <c r="O2896" s="53" t="s">
        <v>147</v>
      </c>
      <c r="P2896" s="54">
        <v>5.8379629629629635E-2</v>
      </c>
      <c r="Q2896" s="53">
        <v>0</v>
      </c>
      <c r="R2896" s="53" t="s">
        <v>149</v>
      </c>
      <c r="S2896" s="53">
        <v>0.9</v>
      </c>
      <c r="T2896" s="53">
        <v>52.4</v>
      </c>
      <c r="U2896" s="53">
        <v>1</v>
      </c>
      <c r="V2896" s="53">
        <v>99</v>
      </c>
      <c r="W2896" s="53">
        <v>0</v>
      </c>
      <c r="X2896" s="53">
        <v>0.57199999999999995</v>
      </c>
      <c r="Y2896" s="53">
        <v>18.29</v>
      </c>
      <c r="Z2896" s="11">
        <f t="shared" si="7818"/>
        <v>-0.60000000000000009</v>
      </c>
      <c r="AA2896" s="11">
        <f t="shared" si="7819"/>
        <v>0</v>
      </c>
      <c r="AB2896" s="53">
        <f t="shared" si="7820"/>
        <v>0.22992120768987884</v>
      </c>
      <c r="AC2896" s="63" t="s">
        <v>204</v>
      </c>
    </row>
    <row r="2897" spans="1:46">
      <c r="A2897" s="11">
        <v>2897</v>
      </c>
      <c r="B2897" s="57">
        <v>44947</v>
      </c>
      <c r="C2897" s="54">
        <v>6.9444444444444434E-2</v>
      </c>
      <c r="D2897" s="53">
        <v>2.7</v>
      </c>
      <c r="E2897" s="53">
        <v>12.7</v>
      </c>
      <c r="F2897" s="53">
        <v>0</v>
      </c>
      <c r="G2897" s="53">
        <v>3.4</v>
      </c>
      <c r="H2897" s="53">
        <v>-1E-3</v>
      </c>
      <c r="I2897" s="53">
        <v>1.6</v>
      </c>
      <c r="J2897" s="53" t="s">
        <v>147</v>
      </c>
      <c r="K2897" s="53">
        <v>1.9</v>
      </c>
      <c r="L2897" s="53" t="s">
        <v>147</v>
      </c>
      <c r="M2897" s="54">
        <v>6.6724537037037041E-2</v>
      </c>
      <c r="N2897" s="53">
        <v>3.9</v>
      </c>
      <c r="O2897" s="53" t="s">
        <v>148</v>
      </c>
      <c r="P2897" s="54">
        <v>6.6562500000000011E-2</v>
      </c>
      <c r="Q2897" s="53">
        <v>1.5</v>
      </c>
      <c r="R2897" s="53" t="s">
        <v>149</v>
      </c>
      <c r="S2897" s="53">
        <v>0.8</v>
      </c>
      <c r="T2897" s="53">
        <v>53.4</v>
      </c>
      <c r="U2897" s="53">
        <v>1</v>
      </c>
      <c r="V2897" s="53">
        <v>89</v>
      </c>
      <c r="W2897" s="53">
        <v>0</v>
      </c>
      <c r="X2897" s="53">
        <v>0.57199999999999995</v>
      </c>
      <c r="Y2897" s="53">
        <v>18.29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0.22992120768987884</v>
      </c>
      <c r="AC2897" s="63" t="s">
        <v>204</v>
      </c>
    </row>
    <row r="2898" spans="1:46">
      <c r="A2898" s="11">
        <v>2898</v>
      </c>
      <c r="B2898" s="57">
        <v>44947</v>
      </c>
      <c r="C2898" s="54">
        <v>7.6388888888888895E-2</v>
      </c>
      <c r="D2898" s="53">
        <v>2.5</v>
      </c>
      <c r="E2898" s="53">
        <v>12.7</v>
      </c>
      <c r="F2898" s="53">
        <v>0</v>
      </c>
      <c r="G2898" s="53">
        <v>3.2</v>
      </c>
      <c r="H2898" s="53">
        <v>-1E-3</v>
      </c>
      <c r="I2898" s="53">
        <v>1.5</v>
      </c>
      <c r="J2898" s="53" t="s">
        <v>147</v>
      </c>
      <c r="K2898" s="53">
        <v>1.6</v>
      </c>
      <c r="L2898" s="53" t="s">
        <v>147</v>
      </c>
      <c r="M2898" s="54">
        <v>6.9606481481481478E-2</v>
      </c>
      <c r="N2898" s="53">
        <v>3.1</v>
      </c>
      <c r="O2898" s="53" t="s">
        <v>149</v>
      </c>
      <c r="P2898" s="54">
        <v>7.4664351851851843E-2</v>
      </c>
      <c r="Q2898" s="53">
        <v>2.4</v>
      </c>
      <c r="R2898" s="53" t="s">
        <v>147</v>
      </c>
      <c r="S2898" s="53">
        <v>0.6</v>
      </c>
      <c r="T2898" s="53">
        <v>55.6</v>
      </c>
      <c r="U2898" s="53">
        <v>0</v>
      </c>
      <c r="V2898" s="53">
        <v>97</v>
      </c>
      <c r="W2898" s="53">
        <v>0</v>
      </c>
      <c r="X2898" s="53">
        <v>0.57199999999999995</v>
      </c>
      <c r="Y2898" s="53">
        <v>18.32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0.22992120768987884</v>
      </c>
      <c r="AC2898" s="63" t="s">
        <v>204</v>
      </c>
    </row>
    <row r="2899" spans="1:46">
      <c r="A2899" s="11">
        <v>2899</v>
      </c>
      <c r="B2899" s="57">
        <v>44947</v>
      </c>
      <c r="C2899" s="54">
        <v>8.3333333333333329E-2</v>
      </c>
      <c r="D2899" s="53">
        <v>2.4</v>
      </c>
      <c r="E2899" s="53">
        <v>12.7</v>
      </c>
      <c r="F2899" s="53">
        <v>0</v>
      </c>
      <c r="G2899" s="53">
        <v>3.4</v>
      </c>
      <c r="H2899" s="53">
        <v>0</v>
      </c>
      <c r="I2899" s="53">
        <v>2.4</v>
      </c>
      <c r="J2899" s="53" t="s">
        <v>147</v>
      </c>
      <c r="K2899" s="53">
        <v>2.4</v>
      </c>
      <c r="L2899" s="53" t="s">
        <v>147</v>
      </c>
      <c r="M2899" s="54">
        <v>8.3055555555555563E-2</v>
      </c>
      <c r="N2899" s="53">
        <v>5.3</v>
      </c>
      <c r="O2899" s="53" t="s">
        <v>149</v>
      </c>
      <c r="P2899" s="54">
        <v>7.9351851851851854E-2</v>
      </c>
      <c r="Q2899" s="53">
        <v>1.8</v>
      </c>
      <c r="R2899" s="53" t="s">
        <v>148</v>
      </c>
      <c r="S2899" s="53">
        <v>0.9</v>
      </c>
      <c r="T2899" s="53">
        <v>55.3</v>
      </c>
      <c r="U2899" s="53">
        <v>0</v>
      </c>
      <c r="V2899" s="53">
        <v>101</v>
      </c>
      <c r="W2899" s="53">
        <v>0</v>
      </c>
      <c r="X2899" s="53">
        <v>0.57199999999999995</v>
      </c>
      <c r="Y2899" s="53">
        <v>18.32</v>
      </c>
      <c r="Z2899" s="11">
        <f t="shared" si="7818"/>
        <v>0</v>
      </c>
      <c r="AA2899" s="11">
        <f t="shared" si="7819"/>
        <v>0</v>
      </c>
      <c r="AB2899" s="53">
        <f t="shared" si="7820"/>
        <v>0.22992120768987884</v>
      </c>
      <c r="AC2899" s="63" t="s">
        <v>204</v>
      </c>
      <c r="AE2899" s="11">
        <f t="shared" ref="AE2899" si="7837">SUM(F2899:F2904)</f>
        <v>0</v>
      </c>
      <c r="AF2899" s="11">
        <f t="shared" ref="AF2899" si="7838">AVERAGE(AB2899:AB2904)</f>
        <v>0.22964948331741317</v>
      </c>
      <c r="AG2899" s="11">
        <f t="shared" ref="AG2899" si="7839">AVERAGE(G2899:G2904)</f>
        <v>3.1666666666666661</v>
      </c>
      <c r="AH2899" s="11" t="e">
        <f t="shared" ref="AH2899" si="7840">AVERAGE(AC2899:AC2904)</f>
        <v>#DIV/0!</v>
      </c>
      <c r="AI2899" s="11">
        <f t="shared" ref="AI2899" si="7841">AVERAGE(T2899:T2904)</f>
        <v>55.816666666666663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553</v>
      </c>
      <c r="AM2899" s="17">
        <f t="shared" ref="AM2899" si="7845">AVERAGE(W2899:W2904)</f>
        <v>0</v>
      </c>
      <c r="AN2899" s="11">
        <f t="shared" ref="AN2899" si="7846">AVERAGE(I2899:I2904)</f>
        <v>1.45</v>
      </c>
      <c r="AO2899" s="11">
        <f t="shared" ref="AO2899" si="7847">MAX(K2899:K2904)</f>
        <v>2.5</v>
      </c>
      <c r="AP2899" s="13" t="str">
        <f t="shared" ref="AP2899" ca="1" si="7848">INDIRECT(ADDRESS(MATCH(AO2899,K2899:K2904,0)+A2899-1,12))</f>
        <v>NE</v>
      </c>
      <c r="AQ2899" s="13">
        <f t="shared" ref="AQ2899" ca="1" si="7849">INDIRECT(ADDRESS(MATCH(AO2899,K2899:K2904,0)+A2899-1,13))</f>
        <v>8.4988425925925926E-2</v>
      </c>
      <c r="AR2899" s="11">
        <f t="shared" ref="AR2899" si="7850">MAX(N2899:N2904)</f>
        <v>5.3</v>
      </c>
      <c r="AS2899" s="13" t="str">
        <f t="shared" ref="AS2899" ca="1" si="7851">INDIRECT(ADDRESS(MATCH(AR2899,N2899:N2904,0)+A2899-1,15))</f>
        <v>NNE</v>
      </c>
      <c r="AT2899" s="13">
        <f t="shared" ref="AT2899" ca="1" si="7852">INDIRECT(ADDRESS(MATCH(AR2899,N2899:N2904,0)+A2899-1,16))</f>
        <v>7.9351851851851854E-2</v>
      </c>
    </row>
    <row r="2900" spans="1:46">
      <c r="A2900" s="11">
        <v>2900</v>
      </c>
      <c r="B2900" s="57">
        <v>44947</v>
      </c>
      <c r="C2900" s="54">
        <v>9.0277777777777776E-2</v>
      </c>
      <c r="D2900" s="53">
        <v>2.2999999999999998</v>
      </c>
      <c r="E2900" s="53">
        <v>12.7</v>
      </c>
      <c r="F2900" s="53">
        <v>0</v>
      </c>
      <c r="G2900" s="53">
        <v>3.6</v>
      </c>
      <c r="H2900" s="53">
        <v>0</v>
      </c>
      <c r="I2900" s="53">
        <v>2.2999999999999998</v>
      </c>
      <c r="J2900" s="53" t="s">
        <v>147</v>
      </c>
      <c r="K2900" s="53">
        <v>2.5</v>
      </c>
      <c r="L2900" s="53" t="s">
        <v>147</v>
      </c>
      <c r="M2900" s="54">
        <v>8.4988425925925926E-2</v>
      </c>
      <c r="N2900" s="53">
        <v>4.9000000000000004</v>
      </c>
      <c r="O2900" s="53" t="s">
        <v>149</v>
      </c>
      <c r="P2900" s="54">
        <v>8.8310185185185186E-2</v>
      </c>
      <c r="Q2900" s="53">
        <v>2.4</v>
      </c>
      <c r="R2900" s="53" t="s">
        <v>149</v>
      </c>
      <c r="S2900" s="53">
        <v>0.7</v>
      </c>
      <c r="T2900" s="53">
        <v>54.2</v>
      </c>
      <c r="U2900" s="53">
        <v>0</v>
      </c>
      <c r="V2900" s="53">
        <v>90</v>
      </c>
      <c r="W2900" s="53">
        <v>0</v>
      </c>
      <c r="X2900" s="53">
        <v>0.57199999999999995</v>
      </c>
      <c r="Y2900" s="53">
        <v>18.32</v>
      </c>
      <c r="Z2900" s="11">
        <f t="shared" si="7818"/>
        <v>0</v>
      </c>
      <c r="AA2900" s="11">
        <f t="shared" si="7819"/>
        <v>0</v>
      </c>
      <c r="AB2900" s="53">
        <f t="shared" si="7820"/>
        <v>0.22992120768987884</v>
      </c>
      <c r="AC2900" s="63" t="s">
        <v>204</v>
      </c>
    </row>
    <row r="2901" spans="1:46">
      <c r="A2901" s="11">
        <v>2901</v>
      </c>
      <c r="B2901" s="57">
        <v>44947</v>
      </c>
      <c r="C2901" s="54">
        <v>9.7222222222222224E-2</v>
      </c>
      <c r="D2901" s="53">
        <v>2.2999999999999998</v>
      </c>
      <c r="E2901" s="53">
        <v>12.7</v>
      </c>
      <c r="F2901" s="53">
        <v>0</v>
      </c>
      <c r="G2901" s="53">
        <v>3.2</v>
      </c>
      <c r="H2901" s="53">
        <v>-1E-3</v>
      </c>
      <c r="I2901" s="53">
        <v>1.5</v>
      </c>
      <c r="J2901" s="53" t="s">
        <v>147</v>
      </c>
      <c r="K2901" s="53">
        <v>2.4</v>
      </c>
      <c r="L2901" s="53" t="s">
        <v>149</v>
      </c>
      <c r="M2901" s="54">
        <v>9.150462962962963E-2</v>
      </c>
      <c r="N2901" s="53">
        <v>4.2</v>
      </c>
      <c r="O2901" s="53" t="s">
        <v>149</v>
      </c>
      <c r="P2901" s="54">
        <v>9.042824074074074E-2</v>
      </c>
      <c r="Q2901" s="53">
        <v>0.8</v>
      </c>
      <c r="R2901" s="53" t="s">
        <v>147</v>
      </c>
      <c r="S2901" s="53">
        <v>0.7</v>
      </c>
      <c r="T2901" s="53">
        <v>55.5</v>
      </c>
      <c r="U2901" s="53">
        <v>0</v>
      </c>
      <c r="V2901" s="53">
        <v>89</v>
      </c>
      <c r="W2901" s="53">
        <v>0</v>
      </c>
      <c r="X2901" s="53">
        <v>0.57199999999999995</v>
      </c>
      <c r="Y2901" s="53">
        <v>18.3</v>
      </c>
      <c r="Z2901" s="11">
        <f t="shared" si="7818"/>
        <v>-0.60000000000000009</v>
      </c>
      <c r="AA2901" s="11">
        <f t="shared" si="7819"/>
        <v>0</v>
      </c>
      <c r="AB2901" s="53">
        <f t="shared" si="7820"/>
        <v>0.22992120768987884</v>
      </c>
      <c r="AC2901" s="63" t="s">
        <v>204</v>
      </c>
    </row>
    <row r="2902" spans="1:46">
      <c r="A2902" s="11">
        <v>2902</v>
      </c>
      <c r="B2902" s="57">
        <v>44947</v>
      </c>
      <c r="C2902" s="54">
        <v>0.10416666666666667</v>
      </c>
      <c r="D2902" s="53">
        <v>2.2000000000000002</v>
      </c>
      <c r="E2902" s="53">
        <v>12.7</v>
      </c>
      <c r="F2902" s="53">
        <v>0</v>
      </c>
      <c r="G2902" s="53">
        <v>3</v>
      </c>
      <c r="H2902" s="53">
        <v>-1E-3</v>
      </c>
      <c r="I2902" s="53">
        <v>1</v>
      </c>
      <c r="J2902" s="53" t="s">
        <v>148</v>
      </c>
      <c r="K2902" s="53">
        <v>1.5</v>
      </c>
      <c r="L2902" s="53" t="s">
        <v>147</v>
      </c>
      <c r="M2902" s="54">
        <v>9.723379629629629E-2</v>
      </c>
      <c r="N2902" s="53">
        <v>2.7</v>
      </c>
      <c r="O2902" s="53" t="s">
        <v>162</v>
      </c>
      <c r="P2902" s="54">
        <v>9.9652777777777771E-2</v>
      </c>
      <c r="Q2902" s="53">
        <v>0</v>
      </c>
      <c r="R2902" s="53" t="s">
        <v>152</v>
      </c>
      <c r="S2902" s="53">
        <v>0.5</v>
      </c>
      <c r="T2902" s="53">
        <v>56.7</v>
      </c>
      <c r="U2902" s="53">
        <v>1</v>
      </c>
      <c r="V2902" s="53">
        <v>94</v>
      </c>
      <c r="W2902" s="53">
        <v>0</v>
      </c>
      <c r="X2902" s="53">
        <v>0.57099999999999995</v>
      </c>
      <c r="Y2902" s="53">
        <v>18.32</v>
      </c>
      <c r="Z2902" s="11">
        <f t="shared" si="7818"/>
        <v>-0.60000000000000009</v>
      </c>
      <c r="AA2902" s="11">
        <f t="shared" si="7819"/>
        <v>0</v>
      </c>
      <c r="AB2902" s="53">
        <f t="shared" si="7820"/>
        <v>0.22937775894494755</v>
      </c>
      <c r="AC2902" s="63" t="s">
        <v>204</v>
      </c>
    </row>
    <row r="2903" spans="1:46">
      <c r="A2903" s="11">
        <v>2903</v>
      </c>
      <c r="B2903" s="57">
        <v>44947</v>
      </c>
      <c r="C2903" s="54">
        <v>0.1111111111111111</v>
      </c>
      <c r="D2903" s="53">
        <v>2.1</v>
      </c>
      <c r="E2903" s="53">
        <v>12.7</v>
      </c>
      <c r="F2903" s="53">
        <v>0</v>
      </c>
      <c r="G2903" s="53">
        <v>2.9</v>
      </c>
      <c r="H2903" s="53">
        <v>-1E-3</v>
      </c>
      <c r="I2903" s="53">
        <v>0.6</v>
      </c>
      <c r="J2903" s="53" t="s">
        <v>148</v>
      </c>
      <c r="K2903" s="53">
        <v>1</v>
      </c>
      <c r="L2903" s="53" t="s">
        <v>148</v>
      </c>
      <c r="M2903" s="54">
        <v>0.10417824074074074</v>
      </c>
      <c r="N2903" s="53">
        <v>2.5</v>
      </c>
      <c r="O2903" s="53" t="s">
        <v>152</v>
      </c>
      <c r="P2903" s="54">
        <v>0.11099537037037037</v>
      </c>
      <c r="Q2903" s="53">
        <v>2</v>
      </c>
      <c r="R2903" s="53" t="s">
        <v>148</v>
      </c>
      <c r="S2903" s="53">
        <v>0.5</v>
      </c>
      <c r="T2903" s="53">
        <v>57</v>
      </c>
      <c r="U2903" s="53">
        <v>0</v>
      </c>
      <c r="V2903" s="53">
        <v>95</v>
      </c>
      <c r="W2903" s="53">
        <v>0</v>
      </c>
      <c r="X2903" s="53">
        <v>0.57099999999999995</v>
      </c>
      <c r="Y2903" s="53">
        <v>18.34</v>
      </c>
      <c r="Z2903" s="11">
        <f t="shared" si="7818"/>
        <v>-0.60000000000000009</v>
      </c>
      <c r="AA2903" s="11">
        <f t="shared" si="7819"/>
        <v>0</v>
      </c>
      <c r="AB2903" s="53">
        <f t="shared" si="7820"/>
        <v>0.22937775894494755</v>
      </c>
      <c r="AC2903" s="63" t="s">
        <v>204</v>
      </c>
    </row>
    <row r="2904" spans="1:46">
      <c r="A2904" s="11">
        <v>2904</v>
      </c>
      <c r="B2904" s="57">
        <v>44947</v>
      </c>
      <c r="C2904" s="54">
        <v>0.11805555555555557</v>
      </c>
      <c r="D2904" s="53">
        <v>1.9</v>
      </c>
      <c r="E2904" s="53">
        <v>12.7</v>
      </c>
      <c r="F2904" s="53">
        <v>0</v>
      </c>
      <c r="G2904" s="53">
        <v>2.9</v>
      </c>
      <c r="H2904" s="53">
        <v>-1E-3</v>
      </c>
      <c r="I2904" s="53">
        <v>0.9</v>
      </c>
      <c r="J2904" s="53" t="s">
        <v>147</v>
      </c>
      <c r="K2904" s="53">
        <v>1</v>
      </c>
      <c r="L2904" s="53" t="s">
        <v>148</v>
      </c>
      <c r="M2904" s="54">
        <v>0.11737268518518518</v>
      </c>
      <c r="N2904" s="53">
        <v>2.1</v>
      </c>
      <c r="O2904" s="53" t="s">
        <v>152</v>
      </c>
      <c r="P2904" s="54">
        <v>0.11202546296296297</v>
      </c>
      <c r="Q2904" s="53">
        <v>0.6</v>
      </c>
      <c r="R2904" s="53" t="s">
        <v>152</v>
      </c>
      <c r="S2904" s="53">
        <v>0.4</v>
      </c>
      <c r="T2904" s="53">
        <v>56.2</v>
      </c>
      <c r="U2904" s="53">
        <v>0</v>
      </c>
      <c r="V2904" s="53">
        <v>84</v>
      </c>
      <c r="W2904" s="53">
        <v>0</v>
      </c>
      <c r="X2904" s="53">
        <v>0.57099999999999995</v>
      </c>
      <c r="Y2904" s="53">
        <v>18.34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0.22937775894494755</v>
      </c>
      <c r="AC2904" s="63" t="s">
        <v>204</v>
      </c>
    </row>
    <row r="2905" spans="1:46">
      <c r="A2905" s="11">
        <v>2905</v>
      </c>
      <c r="B2905" s="57">
        <v>44947</v>
      </c>
      <c r="C2905" s="54">
        <v>0.125</v>
      </c>
      <c r="D2905" s="53">
        <v>1.6</v>
      </c>
      <c r="E2905" s="53">
        <v>12.7</v>
      </c>
      <c r="F2905" s="53">
        <v>0</v>
      </c>
      <c r="G2905" s="53">
        <v>3</v>
      </c>
      <c r="H2905" s="53">
        <v>0</v>
      </c>
      <c r="I2905" s="53">
        <v>1.1000000000000001</v>
      </c>
      <c r="J2905" s="53" t="s">
        <v>148</v>
      </c>
      <c r="K2905" s="53">
        <v>1.1000000000000001</v>
      </c>
      <c r="L2905" s="53" t="s">
        <v>148</v>
      </c>
      <c r="M2905" s="54">
        <v>0.125</v>
      </c>
      <c r="N2905" s="53">
        <v>2.5</v>
      </c>
      <c r="O2905" s="53" t="s">
        <v>152</v>
      </c>
      <c r="P2905" s="54">
        <v>0.12351851851851851</v>
      </c>
      <c r="Q2905" s="53">
        <v>1</v>
      </c>
      <c r="R2905" s="53" t="s">
        <v>148</v>
      </c>
      <c r="S2905" s="53">
        <v>0.6</v>
      </c>
      <c r="T2905" s="53">
        <v>56</v>
      </c>
      <c r="U2905" s="53">
        <v>0</v>
      </c>
      <c r="V2905" s="53">
        <v>105</v>
      </c>
      <c r="W2905" s="53">
        <v>0</v>
      </c>
      <c r="X2905" s="53">
        <v>0.57099999999999995</v>
      </c>
      <c r="Y2905" s="53">
        <v>18.36</v>
      </c>
      <c r="Z2905" s="11">
        <f t="shared" si="7818"/>
        <v>0</v>
      </c>
      <c r="AA2905" s="11">
        <f t="shared" si="7819"/>
        <v>0</v>
      </c>
      <c r="AB2905" s="53">
        <f t="shared" si="7820"/>
        <v>0.22937775894494755</v>
      </c>
      <c r="AC2905" s="63" t="s">
        <v>204</v>
      </c>
      <c r="AE2905" s="11">
        <f t="shared" ref="AE2905" si="7853">SUM(F2905:F2910)</f>
        <v>0</v>
      </c>
      <c r="AF2905" s="11">
        <f t="shared" ref="AF2905" si="7854">AVERAGE(AB2905:AB2910)</f>
        <v>0.22937775894494752</v>
      </c>
      <c r="AG2905" s="11">
        <f t="shared" ref="AG2905" si="7855">AVERAGE(G2905:G2910)</f>
        <v>2.5666666666666669</v>
      </c>
      <c r="AH2905" s="11" t="e">
        <f t="shared" ref="AH2905" si="7856">AVERAGE(AC2905:AC2910)</f>
        <v>#DIV/0!</v>
      </c>
      <c r="AI2905" s="11">
        <f t="shared" ref="AI2905" si="7857">AVERAGE(T2905:T2910)</f>
        <v>58.566666666666663</v>
      </c>
      <c r="AJ2905" s="11">
        <f t="shared" ref="AJ2905" si="7858">SUMIF(H2905:H2910,"&gt;0",H2905:H2910)</f>
        <v>0</v>
      </c>
      <c r="AK2905" s="17">
        <f t="shared" ref="AK2905" si="7859">SUM(AA2905:AA2910)/60</f>
        <v>0</v>
      </c>
      <c r="AL2905" s="17">
        <f t="shared" ref="AL2905" si="7860">SUM(V2905:V2910)</f>
        <v>579</v>
      </c>
      <c r="AM2905" s="17">
        <f t="shared" ref="AM2905" si="7861">AVERAGE(W2905:W2910)</f>
        <v>0</v>
      </c>
      <c r="AN2905" s="11">
        <f t="shared" ref="AN2905" si="7862">AVERAGE(I2905:I2910)</f>
        <v>1.6666666666666667</v>
      </c>
      <c r="AO2905" s="11">
        <f t="shared" ref="AO2905" si="7863">MAX(K2905:K2910)</f>
        <v>2.8</v>
      </c>
      <c r="AP2905" s="13" t="str">
        <f t="shared" ref="AP2905" ca="1" si="7864">INDIRECT(ADDRESS(MATCH(AO2905,K2905:K2910,0)+A2905-1,12))</f>
        <v>E</v>
      </c>
      <c r="AQ2905" s="13">
        <f t="shared" ref="AQ2905" ca="1" si="7865">INDIRECT(ADDRESS(MATCH(AO2905,K2905:K2910,0)+A2905-1,13))</f>
        <v>0.15854166666666666</v>
      </c>
      <c r="AR2905" s="11">
        <f t="shared" ref="AR2905" si="7866">MAX(N2905:N2910)</f>
        <v>4.7</v>
      </c>
      <c r="AS2905" s="13" t="str">
        <f t="shared" ref="AS2905" ca="1" si="7867">INDIRECT(ADDRESS(MATCH(AR2905,N2905:N2910,0)+A2905-1,15))</f>
        <v>E</v>
      </c>
      <c r="AT2905" s="13">
        <f t="shared" ref="AT2905" ca="1" si="7868">INDIRECT(ADDRESS(MATCH(AR2905,N2905:N2910,0)+A2905-1,16))</f>
        <v>0.15459490740740742</v>
      </c>
    </row>
    <row r="2906" spans="1:46">
      <c r="A2906" s="11">
        <v>2906</v>
      </c>
      <c r="B2906" s="57">
        <v>44947</v>
      </c>
      <c r="C2906" s="54">
        <v>0.13194444444444445</v>
      </c>
      <c r="D2906" s="53">
        <v>1.5</v>
      </c>
      <c r="E2906" s="53">
        <v>12.7</v>
      </c>
      <c r="F2906" s="53">
        <v>0</v>
      </c>
      <c r="G2906" s="53">
        <v>2.6</v>
      </c>
      <c r="H2906" s="53">
        <v>0</v>
      </c>
      <c r="I2906" s="53">
        <v>1.2</v>
      </c>
      <c r="J2906" s="53" t="s">
        <v>148</v>
      </c>
      <c r="K2906" s="53">
        <v>1.4</v>
      </c>
      <c r="L2906" s="53" t="s">
        <v>148</v>
      </c>
      <c r="M2906" s="54">
        <v>0.12770833333333334</v>
      </c>
      <c r="N2906" s="53">
        <v>3.5</v>
      </c>
      <c r="O2906" s="53" t="s">
        <v>148</v>
      </c>
      <c r="P2906" s="54">
        <v>0.12520833333333334</v>
      </c>
      <c r="Q2906" s="53">
        <v>1</v>
      </c>
      <c r="R2906" s="53" t="s">
        <v>148</v>
      </c>
      <c r="S2906" s="53">
        <v>0.7</v>
      </c>
      <c r="T2906" s="53">
        <v>57.4</v>
      </c>
      <c r="U2906" s="53">
        <v>0</v>
      </c>
      <c r="V2906" s="53">
        <v>111</v>
      </c>
      <c r="W2906" s="53">
        <v>0</v>
      </c>
      <c r="X2906" s="53">
        <v>0.57099999999999995</v>
      </c>
      <c r="Y2906" s="53">
        <v>18.329999999999998</v>
      </c>
      <c r="Z2906" s="11">
        <f t="shared" si="7818"/>
        <v>0</v>
      </c>
      <c r="AA2906" s="11">
        <f t="shared" si="7819"/>
        <v>0</v>
      </c>
      <c r="AB2906" s="53">
        <f t="shared" si="7820"/>
        <v>0.22937775894494755</v>
      </c>
      <c r="AC2906" s="63" t="s">
        <v>204</v>
      </c>
    </row>
    <row r="2907" spans="1:46">
      <c r="A2907" s="11">
        <v>2907</v>
      </c>
      <c r="B2907" s="57">
        <v>44947</v>
      </c>
      <c r="C2907" s="54">
        <v>0.1388888888888889</v>
      </c>
      <c r="D2907" s="53">
        <v>1.4</v>
      </c>
      <c r="E2907" s="53">
        <v>12.7</v>
      </c>
      <c r="F2907" s="53">
        <v>0</v>
      </c>
      <c r="G2907" s="53">
        <v>2.5</v>
      </c>
      <c r="H2907" s="53">
        <v>-1E-3</v>
      </c>
      <c r="I2907" s="53">
        <v>1.1000000000000001</v>
      </c>
      <c r="J2907" s="53" t="s">
        <v>148</v>
      </c>
      <c r="K2907" s="53">
        <v>1.2</v>
      </c>
      <c r="L2907" s="53" t="s">
        <v>148</v>
      </c>
      <c r="M2907" s="54">
        <v>0.13195601851851851</v>
      </c>
      <c r="N2907" s="53">
        <v>3</v>
      </c>
      <c r="O2907" s="53" t="s">
        <v>148</v>
      </c>
      <c r="P2907" s="54">
        <v>0.13671296296296295</v>
      </c>
      <c r="Q2907" s="53">
        <v>1</v>
      </c>
      <c r="R2907" s="53" t="s">
        <v>152</v>
      </c>
      <c r="S2907" s="53">
        <v>0.5</v>
      </c>
      <c r="T2907" s="53">
        <v>59.3</v>
      </c>
      <c r="U2907" s="53">
        <v>0</v>
      </c>
      <c r="V2907" s="53">
        <v>93</v>
      </c>
      <c r="W2907" s="53">
        <v>0</v>
      </c>
      <c r="X2907" s="53">
        <v>0.57099999999999995</v>
      </c>
      <c r="Y2907" s="53">
        <v>18.350000000000001</v>
      </c>
      <c r="Z2907" s="11">
        <f t="shared" si="7818"/>
        <v>-0.60000000000000009</v>
      </c>
      <c r="AA2907" s="11">
        <f t="shared" si="7819"/>
        <v>0</v>
      </c>
      <c r="AB2907" s="53">
        <f t="shared" si="7820"/>
        <v>0.22937775894494755</v>
      </c>
      <c r="AC2907" s="63" t="s">
        <v>204</v>
      </c>
    </row>
    <row r="2908" spans="1:46">
      <c r="A2908" s="11">
        <v>2908</v>
      </c>
      <c r="B2908" s="57">
        <v>44947</v>
      </c>
      <c r="C2908" s="54">
        <v>0.14583333333333334</v>
      </c>
      <c r="D2908" s="53">
        <v>1.2</v>
      </c>
      <c r="E2908" s="53">
        <v>12.7</v>
      </c>
      <c r="F2908" s="53">
        <v>0</v>
      </c>
      <c r="G2908" s="53">
        <v>2.4</v>
      </c>
      <c r="H2908" s="53">
        <v>0</v>
      </c>
      <c r="I2908" s="53">
        <v>1.6</v>
      </c>
      <c r="J2908" s="53" t="s">
        <v>148</v>
      </c>
      <c r="K2908" s="53">
        <v>1.7</v>
      </c>
      <c r="L2908" s="53" t="s">
        <v>148</v>
      </c>
      <c r="M2908" s="54">
        <v>0.14434027777777778</v>
      </c>
      <c r="N2908" s="53">
        <v>4</v>
      </c>
      <c r="O2908" s="53" t="s">
        <v>152</v>
      </c>
      <c r="P2908" s="54">
        <v>0.14208333333333334</v>
      </c>
      <c r="Q2908" s="53">
        <v>1</v>
      </c>
      <c r="R2908" s="53" t="s">
        <v>148</v>
      </c>
      <c r="S2908" s="53">
        <v>0.7</v>
      </c>
      <c r="T2908" s="53">
        <v>60.1</v>
      </c>
      <c r="U2908" s="53">
        <v>0</v>
      </c>
      <c r="V2908" s="53">
        <v>103</v>
      </c>
      <c r="W2908" s="53">
        <v>0</v>
      </c>
      <c r="X2908" s="53">
        <v>0.57099999999999995</v>
      </c>
      <c r="Y2908" s="53">
        <v>18.399999999999999</v>
      </c>
      <c r="Z2908" s="11">
        <f t="shared" si="7818"/>
        <v>0</v>
      </c>
      <c r="AA2908" s="11">
        <f t="shared" si="7819"/>
        <v>0</v>
      </c>
      <c r="AB2908" s="53">
        <f t="shared" si="7820"/>
        <v>0.22937775894494755</v>
      </c>
      <c r="AC2908" s="63" t="s">
        <v>204</v>
      </c>
    </row>
    <row r="2909" spans="1:46">
      <c r="A2909" s="11">
        <v>2909</v>
      </c>
      <c r="B2909" s="57">
        <v>44947</v>
      </c>
      <c r="C2909" s="54">
        <v>0.15277777777777776</v>
      </c>
      <c r="D2909" s="53">
        <v>1.2</v>
      </c>
      <c r="E2909" s="53">
        <v>12.7</v>
      </c>
      <c r="F2909" s="53">
        <v>0</v>
      </c>
      <c r="G2909" s="53">
        <v>2.5</v>
      </c>
      <c r="H2909" s="53">
        <v>0</v>
      </c>
      <c r="I2909" s="53">
        <v>2.2000000000000002</v>
      </c>
      <c r="J2909" s="53" t="s">
        <v>148</v>
      </c>
      <c r="K2909" s="53">
        <v>2.2000000000000002</v>
      </c>
      <c r="L2909" s="53" t="s">
        <v>148</v>
      </c>
      <c r="M2909" s="54">
        <v>0.15277777777777776</v>
      </c>
      <c r="N2909" s="53">
        <v>4</v>
      </c>
      <c r="O2909" s="53" t="s">
        <v>152</v>
      </c>
      <c r="P2909" s="54">
        <v>0.15002314814814813</v>
      </c>
      <c r="Q2909" s="53">
        <v>1.5</v>
      </c>
      <c r="R2909" s="53" t="s">
        <v>148</v>
      </c>
      <c r="S2909" s="53">
        <v>0.7</v>
      </c>
      <c r="T2909" s="53">
        <v>59.4</v>
      </c>
      <c r="U2909" s="53">
        <v>0</v>
      </c>
      <c r="V2909" s="53">
        <v>82</v>
      </c>
      <c r="W2909" s="53">
        <v>0</v>
      </c>
      <c r="X2909" s="53">
        <v>0.57099999999999995</v>
      </c>
      <c r="Y2909" s="53">
        <v>18.38</v>
      </c>
      <c r="Z2909" s="11">
        <f t="shared" si="7818"/>
        <v>0</v>
      </c>
      <c r="AA2909" s="11">
        <f t="shared" si="7819"/>
        <v>0</v>
      </c>
      <c r="AB2909" s="53">
        <f t="shared" si="7820"/>
        <v>0.22937775894494755</v>
      </c>
      <c r="AC2909" s="63" t="s">
        <v>204</v>
      </c>
    </row>
    <row r="2910" spans="1:46">
      <c r="A2910" s="11">
        <v>2910</v>
      </c>
      <c r="B2910" s="57">
        <v>44947</v>
      </c>
      <c r="C2910" s="54">
        <v>0.15972222222222224</v>
      </c>
      <c r="D2910" s="53">
        <v>1.2</v>
      </c>
      <c r="E2910" s="53">
        <v>12.7</v>
      </c>
      <c r="F2910" s="53">
        <v>0</v>
      </c>
      <c r="G2910" s="53">
        <v>2.4</v>
      </c>
      <c r="H2910" s="53">
        <v>0</v>
      </c>
      <c r="I2910" s="53">
        <v>2.8</v>
      </c>
      <c r="J2910" s="53" t="s">
        <v>152</v>
      </c>
      <c r="K2910" s="53">
        <v>2.8</v>
      </c>
      <c r="L2910" s="53" t="s">
        <v>152</v>
      </c>
      <c r="M2910" s="54">
        <v>0.15854166666666666</v>
      </c>
      <c r="N2910" s="53">
        <v>4.7</v>
      </c>
      <c r="O2910" s="53" t="s">
        <v>152</v>
      </c>
      <c r="P2910" s="54">
        <v>0.15459490740740742</v>
      </c>
      <c r="Q2910" s="53">
        <v>2</v>
      </c>
      <c r="R2910" s="53" t="s">
        <v>148</v>
      </c>
      <c r="S2910" s="53">
        <v>0.6</v>
      </c>
      <c r="T2910" s="53">
        <v>59.2</v>
      </c>
      <c r="U2910" s="53">
        <v>0</v>
      </c>
      <c r="V2910" s="53">
        <v>85</v>
      </c>
      <c r="W2910" s="53">
        <v>0</v>
      </c>
      <c r="X2910" s="53">
        <v>0.57099999999999995</v>
      </c>
      <c r="Y2910" s="53">
        <v>18.399999999999999</v>
      </c>
      <c r="Z2910" s="11">
        <f t="shared" si="7818"/>
        <v>0</v>
      </c>
      <c r="AA2910" s="11">
        <f t="shared" si="7819"/>
        <v>0</v>
      </c>
      <c r="AB2910" s="53">
        <f t="shared" si="7820"/>
        <v>0.22937775894494755</v>
      </c>
      <c r="AC2910" s="63" t="s">
        <v>204</v>
      </c>
    </row>
    <row r="2911" spans="1:46">
      <c r="A2911" s="11">
        <v>2911</v>
      </c>
      <c r="B2911" s="57">
        <v>44947</v>
      </c>
      <c r="C2911" s="54">
        <v>0.16666666666666666</v>
      </c>
      <c r="D2911" s="53">
        <v>1.3</v>
      </c>
      <c r="E2911" s="53">
        <v>12.7</v>
      </c>
      <c r="F2911" s="53">
        <v>0</v>
      </c>
      <c r="G2911" s="53">
        <v>2.4</v>
      </c>
      <c r="H2911" s="53">
        <v>-1E-3</v>
      </c>
      <c r="I2911" s="53">
        <v>2.5</v>
      </c>
      <c r="J2911" s="53" t="s">
        <v>148</v>
      </c>
      <c r="K2911" s="53">
        <v>2.8</v>
      </c>
      <c r="L2911" s="53" t="s">
        <v>152</v>
      </c>
      <c r="M2911" s="54">
        <v>0.15982638888888889</v>
      </c>
      <c r="N2911" s="53">
        <v>4.8</v>
      </c>
      <c r="O2911" s="53" t="s">
        <v>148</v>
      </c>
      <c r="P2911" s="54">
        <v>0.16611111111111113</v>
      </c>
      <c r="Q2911" s="53">
        <v>2.9</v>
      </c>
      <c r="R2911" s="53" t="s">
        <v>148</v>
      </c>
      <c r="S2911" s="53">
        <v>0.7</v>
      </c>
      <c r="T2911" s="53">
        <v>59.4</v>
      </c>
      <c r="U2911" s="53">
        <v>0</v>
      </c>
      <c r="V2911" s="53">
        <v>94</v>
      </c>
      <c r="W2911" s="53">
        <v>0</v>
      </c>
      <c r="X2911" s="53">
        <v>0.57099999999999995</v>
      </c>
      <c r="Y2911" s="53">
        <v>18.420000000000002</v>
      </c>
      <c r="Z2911" s="11">
        <f t="shared" si="7818"/>
        <v>-0.60000000000000009</v>
      </c>
      <c r="AA2911" s="11">
        <f t="shared" si="7819"/>
        <v>0</v>
      </c>
      <c r="AB2911" s="53">
        <f t="shared" si="7820"/>
        <v>0.22937775894494755</v>
      </c>
      <c r="AC2911" s="63" t="s">
        <v>204</v>
      </c>
      <c r="AE2911" s="11">
        <f t="shared" ref="AE2911" si="7869">SUM(F2911:F2916)</f>
        <v>0</v>
      </c>
      <c r="AF2911" s="11">
        <f t="shared" ref="AF2911" si="7870">AVERAGE(AB2911:AB2916)</f>
        <v>0.22901602482601777</v>
      </c>
      <c r="AG2911" s="11">
        <f t="shared" ref="AG2911" si="7871">AVERAGE(G2911:G2916)</f>
        <v>1.8833333333333331</v>
      </c>
      <c r="AH2911" s="11" t="e">
        <f t="shared" ref="AH2911" si="7872">AVERAGE(AC2911:AC2916)</f>
        <v>#DIV/0!</v>
      </c>
      <c r="AI2911" s="11">
        <f t="shared" ref="AI2911" si="7873">AVERAGE(T2911:T2916)</f>
        <v>61.9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554</v>
      </c>
      <c r="AM2911" s="17">
        <f t="shared" ref="AM2911" si="7877">AVERAGE(W2911:W2916)</f>
        <v>0</v>
      </c>
      <c r="AN2911" s="11">
        <f t="shared" ref="AN2911" si="7878">AVERAGE(I2911:I2916)</f>
        <v>1.7833333333333332</v>
      </c>
      <c r="AO2911" s="11">
        <f t="shared" ref="AO2911" si="7879">MAX(K2911:K2916)</f>
        <v>2.8</v>
      </c>
      <c r="AP2911" s="13" t="str">
        <f t="shared" ref="AP2911" ca="1" si="7880">INDIRECT(ADDRESS(MATCH(AO2911,K2911:K2916,0)+A2911-1,12))</f>
        <v>E</v>
      </c>
      <c r="AQ2911" s="13">
        <f t="shared" ref="AQ2911" ca="1" si="7881">INDIRECT(ADDRESS(MATCH(AO2911,K2911:K2916,0)+A2911-1,13))</f>
        <v>0.15982638888888889</v>
      </c>
      <c r="AR2911" s="11">
        <f t="shared" ref="AR2911" si="7882">MAX(N2911:N2916)</f>
        <v>4.8</v>
      </c>
      <c r="AS2911" s="13" t="str">
        <f t="shared" ref="AS2911" ca="1" si="7883">INDIRECT(ADDRESS(MATCH(AR2911,N2911:N2916,0)+A2911-1,15))</f>
        <v>ENE</v>
      </c>
      <c r="AT2911" s="13">
        <f t="shared" ref="AT2911" ca="1" si="7884">INDIRECT(ADDRESS(MATCH(AR2911,N2911:N2916,0)+A2911-1,16))</f>
        <v>0.16611111111111113</v>
      </c>
    </row>
    <row r="2912" spans="1:46">
      <c r="A2912" s="11">
        <v>2912</v>
      </c>
      <c r="B2912" s="57">
        <v>44947</v>
      </c>
      <c r="C2912" s="54">
        <v>0.17361111111111113</v>
      </c>
      <c r="D2912" s="53">
        <v>1.4</v>
      </c>
      <c r="E2912" s="53">
        <v>12.7</v>
      </c>
      <c r="F2912" s="53">
        <v>0</v>
      </c>
      <c r="G2912" s="53">
        <v>2.1</v>
      </c>
      <c r="H2912" s="53">
        <v>-1E-3</v>
      </c>
      <c r="I2912" s="53">
        <v>2.1</v>
      </c>
      <c r="J2912" s="53" t="s">
        <v>148</v>
      </c>
      <c r="K2912" s="53">
        <v>2.6</v>
      </c>
      <c r="L2912" s="53" t="s">
        <v>148</v>
      </c>
      <c r="M2912" s="54">
        <v>0.16929398148148148</v>
      </c>
      <c r="N2912" s="53">
        <v>3.8</v>
      </c>
      <c r="O2912" s="53" t="s">
        <v>148</v>
      </c>
      <c r="P2912" s="54">
        <v>0.16800925925925925</v>
      </c>
      <c r="Q2912" s="53">
        <v>1.1000000000000001</v>
      </c>
      <c r="R2912" s="53" t="s">
        <v>152</v>
      </c>
      <c r="S2912" s="53">
        <v>0.6</v>
      </c>
      <c r="T2912" s="53">
        <v>60.4</v>
      </c>
      <c r="U2912" s="53">
        <v>1</v>
      </c>
      <c r="V2912" s="53">
        <v>84</v>
      </c>
      <c r="W2912" s="53">
        <v>0</v>
      </c>
      <c r="X2912" s="53">
        <v>0.57099999999999995</v>
      </c>
      <c r="Y2912" s="53">
        <v>18.399999999999999</v>
      </c>
      <c r="Z2912" s="11">
        <f t="shared" si="7818"/>
        <v>-0.60000000000000009</v>
      </c>
      <c r="AA2912" s="11">
        <f t="shared" si="7819"/>
        <v>0</v>
      </c>
      <c r="AB2912" s="53">
        <f t="shared" si="7820"/>
        <v>0.22937775894494755</v>
      </c>
      <c r="AC2912" s="63" t="s">
        <v>204</v>
      </c>
    </row>
    <row r="2913" spans="1:46">
      <c r="A2913" s="11">
        <v>2913</v>
      </c>
      <c r="B2913" s="57">
        <v>44947</v>
      </c>
      <c r="C2913" s="54">
        <v>0.18055555555555555</v>
      </c>
      <c r="D2913" s="53">
        <v>1.4</v>
      </c>
      <c r="E2913" s="53">
        <v>12.7</v>
      </c>
      <c r="F2913" s="53">
        <v>0</v>
      </c>
      <c r="G2913" s="53">
        <v>1.9</v>
      </c>
      <c r="H2913" s="53">
        <v>-1E-3</v>
      </c>
      <c r="I2913" s="53">
        <v>1.6</v>
      </c>
      <c r="J2913" s="53" t="s">
        <v>148</v>
      </c>
      <c r="K2913" s="53">
        <v>2.1</v>
      </c>
      <c r="L2913" s="53" t="s">
        <v>148</v>
      </c>
      <c r="M2913" s="54">
        <v>0.1736226851851852</v>
      </c>
      <c r="N2913" s="53">
        <v>3.5</v>
      </c>
      <c r="O2913" s="53" t="s">
        <v>148</v>
      </c>
      <c r="P2913" s="54">
        <v>0.17747685185185183</v>
      </c>
      <c r="Q2913" s="53">
        <v>2.6</v>
      </c>
      <c r="R2913" s="53" t="s">
        <v>148</v>
      </c>
      <c r="S2913" s="53">
        <v>0.5</v>
      </c>
      <c r="T2913" s="53">
        <v>61.7</v>
      </c>
      <c r="U2913" s="53">
        <v>0</v>
      </c>
      <c r="V2913" s="53">
        <v>83</v>
      </c>
      <c r="W2913" s="53">
        <v>0</v>
      </c>
      <c r="X2913" s="53">
        <v>0.56999999999999995</v>
      </c>
      <c r="Y2913" s="53">
        <v>18.420000000000002</v>
      </c>
      <c r="Z2913" s="11">
        <f t="shared" si="7818"/>
        <v>-0.60000000000000009</v>
      </c>
      <c r="AA2913" s="11">
        <f t="shared" si="7819"/>
        <v>0</v>
      </c>
      <c r="AB2913" s="53">
        <f t="shared" si="7820"/>
        <v>0.22883515776655289</v>
      </c>
      <c r="AC2913" s="63" t="s">
        <v>204</v>
      </c>
    </row>
    <row r="2914" spans="1:46">
      <c r="A2914" s="11">
        <v>2914</v>
      </c>
      <c r="B2914" s="57">
        <v>44947</v>
      </c>
      <c r="C2914" s="54">
        <v>0.1875</v>
      </c>
      <c r="D2914" s="53">
        <v>1.3</v>
      </c>
      <c r="E2914" s="53">
        <v>12.7</v>
      </c>
      <c r="F2914" s="53">
        <v>0</v>
      </c>
      <c r="G2914" s="53">
        <v>1.5</v>
      </c>
      <c r="H2914" s="53">
        <v>-1E-3</v>
      </c>
      <c r="I2914" s="53">
        <v>1.2</v>
      </c>
      <c r="J2914" s="53" t="s">
        <v>147</v>
      </c>
      <c r="K2914" s="53">
        <v>1.6</v>
      </c>
      <c r="L2914" s="53" t="s">
        <v>148</v>
      </c>
      <c r="M2914" s="54">
        <v>0.18144675925925927</v>
      </c>
      <c r="N2914" s="53">
        <v>2.9</v>
      </c>
      <c r="O2914" s="53" t="s">
        <v>147</v>
      </c>
      <c r="P2914" s="54">
        <v>0.18662037037037038</v>
      </c>
      <c r="Q2914" s="53">
        <v>1.3</v>
      </c>
      <c r="R2914" s="53" t="s">
        <v>148</v>
      </c>
      <c r="S2914" s="53">
        <v>0.4</v>
      </c>
      <c r="T2914" s="53">
        <v>63.4</v>
      </c>
      <c r="U2914" s="53">
        <v>0</v>
      </c>
      <c r="V2914" s="53">
        <v>96</v>
      </c>
      <c r="W2914" s="53">
        <v>0</v>
      </c>
      <c r="X2914" s="53">
        <v>0.56999999999999995</v>
      </c>
      <c r="Y2914" s="53">
        <v>18.420000000000002</v>
      </c>
      <c r="Z2914" s="11">
        <f t="shared" si="7818"/>
        <v>-0.60000000000000009</v>
      </c>
      <c r="AA2914" s="11">
        <f t="shared" si="7819"/>
        <v>0</v>
      </c>
      <c r="AB2914" s="53">
        <f t="shared" si="7820"/>
        <v>0.22883515776655289</v>
      </c>
      <c r="AC2914" s="63" t="s">
        <v>204</v>
      </c>
    </row>
    <row r="2915" spans="1:46">
      <c r="A2915" s="11">
        <v>2915</v>
      </c>
      <c r="B2915" s="57">
        <v>44947</v>
      </c>
      <c r="C2915" s="54">
        <v>0.19444444444444445</v>
      </c>
      <c r="D2915" s="53">
        <v>1.1000000000000001</v>
      </c>
      <c r="E2915" s="53">
        <v>12.7</v>
      </c>
      <c r="F2915" s="53">
        <v>0</v>
      </c>
      <c r="G2915" s="53">
        <v>1.7</v>
      </c>
      <c r="H2915" s="53">
        <v>0</v>
      </c>
      <c r="I2915" s="53">
        <v>1.8</v>
      </c>
      <c r="J2915" s="53" t="s">
        <v>148</v>
      </c>
      <c r="K2915" s="53">
        <v>1.8</v>
      </c>
      <c r="L2915" s="53" t="s">
        <v>148</v>
      </c>
      <c r="M2915" s="54">
        <v>0.19333333333333333</v>
      </c>
      <c r="N2915" s="53">
        <v>3.5</v>
      </c>
      <c r="O2915" s="53" t="s">
        <v>148</v>
      </c>
      <c r="P2915" s="54">
        <v>0.18988425925925925</v>
      </c>
      <c r="Q2915" s="53">
        <v>1.3</v>
      </c>
      <c r="R2915" s="53" t="s">
        <v>147</v>
      </c>
      <c r="S2915" s="53">
        <v>0.6</v>
      </c>
      <c r="T2915" s="53">
        <v>63.3</v>
      </c>
      <c r="U2915" s="53">
        <v>0</v>
      </c>
      <c r="V2915" s="53">
        <v>100</v>
      </c>
      <c r="W2915" s="53">
        <v>0</v>
      </c>
      <c r="X2915" s="53">
        <v>0.56999999999999995</v>
      </c>
      <c r="Y2915" s="53">
        <v>18.43</v>
      </c>
      <c r="Z2915" s="11">
        <f t="shared" si="7818"/>
        <v>0</v>
      </c>
      <c r="AA2915" s="11">
        <f t="shared" si="7819"/>
        <v>0</v>
      </c>
      <c r="AB2915" s="53">
        <f t="shared" si="7820"/>
        <v>0.22883515776655289</v>
      </c>
      <c r="AC2915" s="63" t="s">
        <v>204</v>
      </c>
    </row>
    <row r="2916" spans="1:46">
      <c r="A2916" s="11">
        <v>2916</v>
      </c>
      <c r="B2916" s="57">
        <v>44947</v>
      </c>
      <c r="C2916" s="54">
        <v>0.20138888888888887</v>
      </c>
      <c r="D2916" s="53">
        <v>1.1000000000000001</v>
      </c>
      <c r="E2916" s="53">
        <v>12.7</v>
      </c>
      <c r="F2916" s="53">
        <v>0</v>
      </c>
      <c r="G2916" s="53">
        <v>1.7</v>
      </c>
      <c r="H2916" s="53">
        <v>-1E-3</v>
      </c>
      <c r="I2916" s="53">
        <v>1.5</v>
      </c>
      <c r="J2916" s="53" t="s">
        <v>148</v>
      </c>
      <c r="K2916" s="53">
        <v>1.8</v>
      </c>
      <c r="L2916" s="53" t="s">
        <v>148</v>
      </c>
      <c r="M2916" s="54">
        <v>0.19480324074074074</v>
      </c>
      <c r="N2916" s="53">
        <v>3</v>
      </c>
      <c r="O2916" s="53" t="s">
        <v>152</v>
      </c>
      <c r="P2916" s="54">
        <v>0.19550925925925924</v>
      </c>
      <c r="Q2916" s="53">
        <v>1.2</v>
      </c>
      <c r="R2916" s="53" t="s">
        <v>152</v>
      </c>
      <c r="S2916" s="53">
        <v>0.5</v>
      </c>
      <c r="T2916" s="53">
        <v>63.2</v>
      </c>
      <c r="U2916" s="53">
        <v>0</v>
      </c>
      <c r="V2916" s="53">
        <v>97</v>
      </c>
      <c r="W2916" s="53">
        <v>0</v>
      </c>
      <c r="X2916" s="53">
        <v>0.56999999999999995</v>
      </c>
      <c r="Y2916" s="53">
        <v>18.46</v>
      </c>
      <c r="Z2916" s="11">
        <f t="shared" si="7818"/>
        <v>-0.60000000000000009</v>
      </c>
      <c r="AA2916" s="11">
        <f t="shared" si="7819"/>
        <v>0</v>
      </c>
      <c r="AB2916" s="53">
        <f t="shared" si="7820"/>
        <v>0.22883515776655289</v>
      </c>
      <c r="AC2916" s="63" t="s">
        <v>204</v>
      </c>
    </row>
    <row r="2917" spans="1:46">
      <c r="A2917" s="11">
        <v>2917</v>
      </c>
      <c r="B2917" s="57">
        <v>44947</v>
      </c>
      <c r="C2917" s="54">
        <v>0.20833333333333334</v>
      </c>
      <c r="D2917" s="53">
        <v>0.9</v>
      </c>
      <c r="E2917" s="53">
        <v>12.7</v>
      </c>
      <c r="F2917" s="53">
        <v>0</v>
      </c>
      <c r="G2917" s="53">
        <v>1.1000000000000001</v>
      </c>
      <c r="H2917" s="53">
        <v>-1E-3</v>
      </c>
      <c r="I2917" s="53">
        <v>0.9</v>
      </c>
      <c r="J2917" s="53" t="s">
        <v>148</v>
      </c>
      <c r="K2917" s="53">
        <v>1.5</v>
      </c>
      <c r="L2917" s="53" t="s">
        <v>148</v>
      </c>
      <c r="M2917" s="54">
        <v>0.20208333333333331</v>
      </c>
      <c r="N2917" s="53">
        <v>1.9</v>
      </c>
      <c r="O2917" s="53" t="s">
        <v>148</v>
      </c>
      <c r="P2917" s="54">
        <v>0.20635416666666664</v>
      </c>
      <c r="Q2917" s="53">
        <v>0.9</v>
      </c>
      <c r="R2917" s="53" t="s">
        <v>148</v>
      </c>
      <c r="S2917" s="53">
        <v>0.3</v>
      </c>
      <c r="T2917" s="53">
        <v>66.099999999999994</v>
      </c>
      <c r="U2917" s="53">
        <v>0</v>
      </c>
      <c r="V2917" s="53">
        <v>88</v>
      </c>
      <c r="W2917" s="53">
        <v>0</v>
      </c>
      <c r="X2917" s="53">
        <v>0.56999999999999995</v>
      </c>
      <c r="Y2917" s="53">
        <v>18.440000000000001</v>
      </c>
      <c r="Z2917" s="11">
        <f t="shared" si="7818"/>
        <v>-0.60000000000000009</v>
      </c>
      <c r="AA2917" s="11">
        <f t="shared" si="7819"/>
        <v>0</v>
      </c>
      <c r="AB2917" s="53">
        <f t="shared" si="7820"/>
        <v>0.22883515776655289</v>
      </c>
      <c r="AC2917" s="63" t="s">
        <v>204</v>
      </c>
      <c r="AE2917" s="11">
        <f t="shared" ref="AE2917" si="7885">SUM(F2917:F2922)</f>
        <v>0</v>
      </c>
      <c r="AF2917" s="11">
        <f t="shared" ref="AF2917" si="7886">AVERAGE(AB2917:AB2922)</f>
        <v>0.22883515776655286</v>
      </c>
      <c r="AG2917" s="11">
        <f t="shared" ref="AG2917" si="7887">AVERAGE(G2917:G2922)</f>
        <v>1.5666666666666667</v>
      </c>
      <c r="AH2917" s="11" t="e">
        <f t="shared" ref="AH2917" si="7888">AVERAGE(AC2917:AC2922)</f>
        <v>#DIV/0!</v>
      </c>
      <c r="AI2917" s="11">
        <f t="shared" ref="AI2917" si="7889">AVERAGE(T2917:T2922)</f>
        <v>63.383333333333326</v>
      </c>
      <c r="AJ2917" s="11">
        <f t="shared" ref="AJ2917" si="7890">SUMIF(H2917:H2922,"&gt;0",H2917:H2922)</f>
        <v>0</v>
      </c>
      <c r="AK2917" s="17">
        <f t="shared" ref="AK2917" si="7891">SUM(AA2917:AA2922)/60</f>
        <v>0</v>
      </c>
      <c r="AL2917" s="17">
        <f t="shared" ref="AL2917" si="7892">SUM(V2917:V2922)</f>
        <v>525</v>
      </c>
      <c r="AM2917" s="17">
        <f t="shared" ref="AM2917" si="7893">AVERAGE(W2917:W2922)</f>
        <v>0</v>
      </c>
      <c r="AN2917" s="11">
        <f t="shared" ref="AN2917" si="7894">AVERAGE(I2917:I2922)</f>
        <v>1.7333333333333334</v>
      </c>
      <c r="AO2917" s="11">
        <f t="shared" ref="AO2917" si="7895">MAX(K2917:K2922)</f>
        <v>2.6</v>
      </c>
      <c r="AP2917" s="13" t="str">
        <f t="shared" ref="AP2917" ca="1" si="7896">INDIRECT(ADDRESS(MATCH(AO2917,K2917:K2922,0)+A2917-1,12))</f>
        <v>ENE</v>
      </c>
      <c r="AQ2917" s="13">
        <f t="shared" ref="AQ2917" ca="1" si="7897">INDIRECT(ADDRESS(MATCH(AO2917,K2917:K2922,0)+A2917-1,13))</f>
        <v>0.22644675925925925</v>
      </c>
      <c r="AR2917" s="11">
        <f t="shared" ref="AR2917" si="7898">MAX(N2917:N2922)</f>
        <v>5.4</v>
      </c>
      <c r="AS2917" s="13" t="str">
        <f t="shared" ref="AS2917" ca="1" si="7899">INDIRECT(ADDRESS(MATCH(AR2917,N2917:N2922,0)+A2917-1,15))</f>
        <v>E</v>
      </c>
      <c r="AT2917" s="13">
        <f t="shared" ref="AT2917" ca="1" si="7900">INDIRECT(ADDRESS(MATCH(AR2917,N2917:N2922,0)+A2917-1,16))</f>
        <v>0.22618055555555558</v>
      </c>
    </row>
    <row r="2918" spans="1:46">
      <c r="A2918" s="11">
        <v>2918</v>
      </c>
      <c r="B2918" s="57">
        <v>44947</v>
      </c>
      <c r="C2918" s="54">
        <v>0.21527777777777779</v>
      </c>
      <c r="D2918" s="53">
        <v>0.7</v>
      </c>
      <c r="E2918" s="53">
        <v>12.7</v>
      </c>
      <c r="F2918" s="53">
        <v>0</v>
      </c>
      <c r="G2918" s="53">
        <v>1.8</v>
      </c>
      <c r="H2918" s="53">
        <v>0</v>
      </c>
      <c r="I2918" s="53">
        <v>1.4</v>
      </c>
      <c r="J2918" s="53" t="s">
        <v>148</v>
      </c>
      <c r="K2918" s="53">
        <v>1.4</v>
      </c>
      <c r="L2918" s="53" t="s">
        <v>148</v>
      </c>
      <c r="M2918" s="54">
        <v>0.21443287037037037</v>
      </c>
      <c r="N2918" s="53">
        <v>3</v>
      </c>
      <c r="O2918" s="53" t="s">
        <v>147</v>
      </c>
      <c r="P2918" s="54">
        <v>0.20900462962962962</v>
      </c>
      <c r="Q2918" s="53">
        <v>1.1000000000000001</v>
      </c>
      <c r="R2918" s="53" t="s">
        <v>152</v>
      </c>
      <c r="S2918" s="53">
        <v>0.6</v>
      </c>
      <c r="T2918" s="53">
        <v>61.9</v>
      </c>
      <c r="U2918" s="53">
        <v>0</v>
      </c>
      <c r="V2918" s="53">
        <v>94</v>
      </c>
      <c r="W2918" s="53">
        <v>0</v>
      </c>
      <c r="X2918" s="53">
        <v>0.56999999999999995</v>
      </c>
      <c r="Y2918" s="53">
        <v>18.46</v>
      </c>
      <c r="Z2918" s="11">
        <f t="shared" si="7818"/>
        <v>0</v>
      </c>
      <c r="AA2918" s="11">
        <f t="shared" si="7819"/>
        <v>0</v>
      </c>
      <c r="AB2918" s="53">
        <f t="shared" si="7820"/>
        <v>0.22883515776655289</v>
      </c>
      <c r="AC2918" s="63" t="s">
        <v>204</v>
      </c>
    </row>
    <row r="2919" spans="1:46">
      <c r="A2919" s="11">
        <v>2919</v>
      </c>
      <c r="B2919" s="57">
        <v>44947</v>
      </c>
      <c r="C2919" s="54">
        <v>0.22222222222222221</v>
      </c>
      <c r="D2919" s="53">
        <v>0.6</v>
      </c>
      <c r="E2919" s="53">
        <v>12.7</v>
      </c>
      <c r="F2919" s="53">
        <v>0</v>
      </c>
      <c r="G2919" s="53">
        <v>1.8</v>
      </c>
      <c r="H2919" s="53">
        <v>0</v>
      </c>
      <c r="I2919" s="53">
        <v>2.2999999999999998</v>
      </c>
      <c r="J2919" s="53" t="s">
        <v>148</v>
      </c>
      <c r="K2919" s="53">
        <v>2.2999999999999998</v>
      </c>
      <c r="L2919" s="53" t="s">
        <v>148</v>
      </c>
      <c r="M2919" s="54">
        <v>0.22222222222222221</v>
      </c>
      <c r="N2919" s="53">
        <v>4.8</v>
      </c>
      <c r="O2919" s="53" t="s">
        <v>148</v>
      </c>
      <c r="P2919" s="54">
        <v>0.21800925925925926</v>
      </c>
      <c r="Q2919" s="53">
        <v>2.4</v>
      </c>
      <c r="R2919" s="53" t="s">
        <v>152</v>
      </c>
      <c r="S2919" s="53">
        <v>0.9</v>
      </c>
      <c r="T2919" s="53">
        <v>62</v>
      </c>
      <c r="U2919" s="53">
        <v>0</v>
      </c>
      <c r="V2919" s="53">
        <v>82</v>
      </c>
      <c r="W2919" s="53">
        <v>0</v>
      </c>
      <c r="X2919" s="53">
        <v>0.56999999999999995</v>
      </c>
      <c r="Y2919" s="53">
        <v>18.48</v>
      </c>
      <c r="Z2919" s="11">
        <f t="shared" si="7818"/>
        <v>0</v>
      </c>
      <c r="AA2919" s="11">
        <f t="shared" si="7819"/>
        <v>0</v>
      </c>
      <c r="AB2919" s="53">
        <f t="shared" si="7820"/>
        <v>0.22883515776655289</v>
      </c>
      <c r="AC2919" s="63" t="s">
        <v>204</v>
      </c>
    </row>
    <row r="2920" spans="1:46">
      <c r="A2920" s="11">
        <v>2920</v>
      </c>
      <c r="B2920" s="57">
        <v>44947</v>
      </c>
      <c r="C2920" s="54">
        <v>0.22916666666666666</v>
      </c>
      <c r="D2920" s="53">
        <v>0.6</v>
      </c>
      <c r="E2920" s="53">
        <v>12.7</v>
      </c>
      <c r="F2920" s="53">
        <v>0</v>
      </c>
      <c r="G2920" s="53">
        <v>1.8</v>
      </c>
      <c r="H2920" s="53">
        <v>0</v>
      </c>
      <c r="I2920" s="53">
        <v>2.6</v>
      </c>
      <c r="J2920" s="53" t="s">
        <v>148</v>
      </c>
      <c r="K2920" s="53">
        <v>2.6</v>
      </c>
      <c r="L2920" s="53" t="s">
        <v>148</v>
      </c>
      <c r="M2920" s="54">
        <v>0.22644675925925925</v>
      </c>
      <c r="N2920" s="53">
        <v>5.4</v>
      </c>
      <c r="O2920" s="53" t="s">
        <v>152</v>
      </c>
      <c r="P2920" s="54">
        <v>0.22618055555555558</v>
      </c>
      <c r="Q2920" s="53">
        <v>2.5</v>
      </c>
      <c r="R2920" s="53" t="s">
        <v>152</v>
      </c>
      <c r="S2920" s="53">
        <v>0.8</v>
      </c>
      <c r="T2920" s="53">
        <v>62.2</v>
      </c>
      <c r="U2920" s="53">
        <v>0</v>
      </c>
      <c r="V2920" s="53">
        <v>93</v>
      </c>
      <c r="W2920" s="53">
        <v>0</v>
      </c>
      <c r="X2920" s="53">
        <v>0.56999999999999995</v>
      </c>
      <c r="Y2920" s="53">
        <v>18.47</v>
      </c>
      <c r="Z2920" s="11">
        <f t="shared" si="7818"/>
        <v>0</v>
      </c>
      <c r="AA2920" s="11">
        <f t="shared" si="7819"/>
        <v>0</v>
      </c>
      <c r="AB2920" s="53">
        <f t="shared" si="7820"/>
        <v>0.22883515776655289</v>
      </c>
      <c r="AC2920" s="63" t="s">
        <v>204</v>
      </c>
    </row>
    <row r="2921" spans="1:46">
      <c r="A2921" s="11">
        <v>2921</v>
      </c>
      <c r="B2921" s="57">
        <v>44947</v>
      </c>
      <c r="C2921" s="54">
        <v>0.23611111111111113</v>
      </c>
      <c r="D2921" s="53">
        <v>0.6</v>
      </c>
      <c r="E2921" s="53">
        <v>12.6</v>
      </c>
      <c r="F2921" s="53">
        <v>0</v>
      </c>
      <c r="G2921" s="53">
        <v>1.6</v>
      </c>
      <c r="H2921" s="53">
        <v>-1E-3</v>
      </c>
      <c r="I2921" s="53">
        <v>1.8</v>
      </c>
      <c r="J2921" s="53" t="s">
        <v>147</v>
      </c>
      <c r="K2921" s="53">
        <v>2.6</v>
      </c>
      <c r="L2921" s="53" t="s">
        <v>148</v>
      </c>
      <c r="M2921" s="54">
        <v>0.23075231481481481</v>
      </c>
      <c r="N2921" s="53">
        <v>4</v>
      </c>
      <c r="O2921" s="53" t="s">
        <v>152</v>
      </c>
      <c r="P2921" s="54">
        <v>0.22991898148148149</v>
      </c>
      <c r="Q2921" s="53">
        <v>0.8</v>
      </c>
      <c r="R2921" s="53" t="s">
        <v>147</v>
      </c>
      <c r="S2921" s="53">
        <v>0.8</v>
      </c>
      <c r="T2921" s="53">
        <v>62.9</v>
      </c>
      <c r="U2921" s="53">
        <v>0</v>
      </c>
      <c r="V2921" s="53">
        <v>92</v>
      </c>
      <c r="W2921" s="53">
        <v>0</v>
      </c>
      <c r="X2921" s="53">
        <v>0.56999999999999995</v>
      </c>
      <c r="Y2921" s="53">
        <v>18.47</v>
      </c>
      <c r="Z2921" s="11">
        <f t="shared" si="7818"/>
        <v>-0.60000000000000009</v>
      </c>
      <c r="AA2921" s="11">
        <f t="shared" si="7819"/>
        <v>0</v>
      </c>
      <c r="AB2921" s="53">
        <f t="shared" si="7820"/>
        <v>0.22883515776655289</v>
      </c>
      <c r="AC2921" s="63" t="s">
        <v>204</v>
      </c>
    </row>
    <row r="2922" spans="1:46">
      <c r="A2922" s="11">
        <v>2922</v>
      </c>
      <c r="B2922" s="57">
        <v>44947</v>
      </c>
      <c r="C2922" s="54">
        <v>0.24305555555555555</v>
      </c>
      <c r="D2922" s="53">
        <v>0.6</v>
      </c>
      <c r="E2922" s="53">
        <v>12.6</v>
      </c>
      <c r="F2922" s="53">
        <v>0</v>
      </c>
      <c r="G2922" s="53">
        <v>1.3</v>
      </c>
      <c r="H2922" s="53">
        <v>-1E-3</v>
      </c>
      <c r="I2922" s="53">
        <v>1.4</v>
      </c>
      <c r="J2922" s="53" t="s">
        <v>147</v>
      </c>
      <c r="K2922" s="53">
        <v>1.8</v>
      </c>
      <c r="L2922" s="53" t="s">
        <v>147</v>
      </c>
      <c r="M2922" s="54">
        <v>0.2361226851851852</v>
      </c>
      <c r="N2922" s="53">
        <v>2.9</v>
      </c>
      <c r="O2922" s="53" t="s">
        <v>148</v>
      </c>
      <c r="P2922" s="54">
        <v>0.23962962962962964</v>
      </c>
      <c r="Q2922" s="53">
        <v>1.4</v>
      </c>
      <c r="R2922" s="53" t="s">
        <v>149</v>
      </c>
      <c r="S2922" s="53">
        <v>0.4</v>
      </c>
      <c r="T2922" s="53">
        <v>65.2</v>
      </c>
      <c r="U2922" s="53">
        <v>0</v>
      </c>
      <c r="V2922" s="53">
        <v>76</v>
      </c>
      <c r="W2922" s="53">
        <v>0</v>
      </c>
      <c r="X2922" s="53">
        <v>0.56999999999999995</v>
      </c>
      <c r="Y2922" s="53">
        <v>18.47</v>
      </c>
      <c r="Z2922" s="11">
        <f t="shared" si="7818"/>
        <v>-0.60000000000000009</v>
      </c>
      <c r="AA2922" s="11">
        <f t="shared" si="7819"/>
        <v>0</v>
      </c>
      <c r="AB2922" s="53">
        <f t="shared" si="7820"/>
        <v>0.22883515776655289</v>
      </c>
      <c r="AC2922" s="63" t="s">
        <v>204</v>
      </c>
    </row>
    <row r="2923" spans="1:46">
      <c r="A2923" s="11">
        <v>2923</v>
      </c>
      <c r="B2923" s="57">
        <v>44947</v>
      </c>
      <c r="C2923" s="54">
        <v>0.25</v>
      </c>
      <c r="D2923" s="53">
        <v>0.5</v>
      </c>
      <c r="E2923" s="53">
        <v>12.7</v>
      </c>
      <c r="F2923" s="53">
        <v>0</v>
      </c>
      <c r="G2923" s="53">
        <v>1.2</v>
      </c>
      <c r="H2923" s="53">
        <v>-1E-3</v>
      </c>
      <c r="I2923" s="53">
        <v>1.4</v>
      </c>
      <c r="J2923" s="53" t="s">
        <v>147</v>
      </c>
      <c r="K2923" s="53">
        <v>1.4</v>
      </c>
      <c r="L2923" s="53" t="s">
        <v>147</v>
      </c>
      <c r="M2923" s="54">
        <v>0.24783564814814815</v>
      </c>
      <c r="N2923" s="53">
        <v>3.2</v>
      </c>
      <c r="O2923" s="53" t="s">
        <v>148</v>
      </c>
      <c r="P2923" s="54">
        <v>0.24958333333333335</v>
      </c>
      <c r="Q2923" s="53">
        <v>1.7</v>
      </c>
      <c r="R2923" s="53" t="s">
        <v>148</v>
      </c>
      <c r="S2923" s="53">
        <v>0.5</v>
      </c>
      <c r="T2923" s="53">
        <v>66.599999999999994</v>
      </c>
      <c r="U2923" s="53">
        <v>0</v>
      </c>
      <c r="V2923" s="53">
        <v>94</v>
      </c>
      <c r="W2923" s="53">
        <v>0</v>
      </c>
      <c r="X2923" s="53">
        <v>0.56899999999999995</v>
      </c>
      <c r="Y2923" s="53">
        <v>18.48</v>
      </c>
      <c r="Z2923" s="11">
        <f t="shared" si="7818"/>
        <v>-0.60000000000000009</v>
      </c>
      <c r="AA2923" s="11">
        <f t="shared" si="7819"/>
        <v>0</v>
      </c>
      <c r="AB2923" s="53">
        <f t="shared" si="7820"/>
        <v>0.22829340686951649</v>
      </c>
      <c r="AC2923" s="63" t="s">
        <v>204</v>
      </c>
      <c r="AE2923" s="11">
        <f t="shared" ref="AE2923" si="7901">SUM(F2923:F2928)</f>
        <v>0</v>
      </c>
      <c r="AF2923" s="11">
        <f t="shared" ref="AF2923" si="7902">AVERAGE(AB2923:AB2928)</f>
        <v>0.22829340686951652</v>
      </c>
      <c r="AG2923" s="11">
        <f t="shared" ref="AG2923" si="7903">AVERAGE(G2923:G2928)</f>
        <v>1.3499999999999999</v>
      </c>
      <c r="AH2923" s="11" t="e">
        <f t="shared" ref="AH2923" si="7904">AVERAGE(AC2923:AC2928)</f>
        <v>#DIV/0!</v>
      </c>
      <c r="AI2923" s="11">
        <f t="shared" ref="AI2923" si="7905">AVERAGE(T2923:T2928)</f>
        <v>64.7</v>
      </c>
      <c r="AJ2923" s="11">
        <f t="shared" ref="AJ2923" si="7906">SUMIF(H2923:H2928,"&gt;0",H2923:H2928)</f>
        <v>0</v>
      </c>
      <c r="AK2923" s="17">
        <f t="shared" ref="AK2923" si="7907">SUM(AA2923:AA2928)/60</f>
        <v>0</v>
      </c>
      <c r="AL2923" s="17">
        <f t="shared" ref="AL2923" si="7908">SUM(V2923:V2928)</f>
        <v>1147</v>
      </c>
      <c r="AM2923" s="17">
        <f t="shared" ref="AM2923" si="7909">AVERAGE(W2923:W2928)</f>
        <v>0.16666666666666666</v>
      </c>
      <c r="AN2923" s="11">
        <f t="shared" ref="AN2923" si="7910">AVERAGE(I2923:I2928)</f>
        <v>1.3999999999999997</v>
      </c>
      <c r="AO2923" s="11">
        <f t="shared" ref="AO2923" si="7911">MAX(K2923:K2928)</f>
        <v>1.7</v>
      </c>
      <c r="AP2923" s="13" t="str">
        <f t="shared" ref="AP2923" ca="1" si="7912">INDIRECT(ADDRESS(MATCH(AO2923,K2923:K2928,0)+A2923-1,12))</f>
        <v>NNE</v>
      </c>
      <c r="AQ2923" s="13">
        <f t="shared" ref="AQ2923" ca="1" si="7913">INDIRECT(ADDRESS(MATCH(AO2923,K2923:K2928,0)+A2923-1,13))</f>
        <v>0.26673611111111112</v>
      </c>
      <c r="AR2923" s="11">
        <f t="shared" ref="AR2923" si="7914">MAX(N2923:N2928)</f>
        <v>3.2</v>
      </c>
      <c r="AS2923" s="13" t="str">
        <f t="shared" ref="AS2923" ca="1" si="7915">INDIRECT(ADDRESS(MATCH(AR2923,N2923:N2928,0)+A2923-1,15))</f>
        <v>ENE</v>
      </c>
      <c r="AT2923" s="13">
        <f t="shared" ref="AT2923" ca="1" si="7916">INDIRECT(ADDRESS(MATCH(AR2923,N2923:N2928,0)+A2923-1,16))</f>
        <v>0.24958333333333335</v>
      </c>
    </row>
    <row r="2924" spans="1:46">
      <c r="A2924" s="11">
        <v>2924</v>
      </c>
      <c r="B2924" s="57">
        <v>44947</v>
      </c>
      <c r="C2924" s="54">
        <v>0.25694444444444448</v>
      </c>
      <c r="D2924" s="53">
        <v>0.3</v>
      </c>
      <c r="E2924" s="53">
        <v>12.6</v>
      </c>
      <c r="F2924" s="53">
        <v>0</v>
      </c>
      <c r="G2924" s="53">
        <v>0.9</v>
      </c>
      <c r="H2924" s="53">
        <v>-1E-3</v>
      </c>
      <c r="I2924" s="53">
        <v>1.4</v>
      </c>
      <c r="J2924" s="53" t="s">
        <v>149</v>
      </c>
      <c r="K2924" s="53">
        <v>1.5</v>
      </c>
      <c r="L2924" s="53" t="s">
        <v>147</v>
      </c>
      <c r="M2924" s="54">
        <v>0.25619212962962962</v>
      </c>
      <c r="N2924" s="53">
        <v>2.7</v>
      </c>
      <c r="O2924" s="53" t="s">
        <v>147</v>
      </c>
      <c r="P2924" s="54">
        <v>0.25540509259259259</v>
      </c>
      <c r="Q2924" s="53">
        <v>1.4</v>
      </c>
      <c r="R2924" s="53" t="s">
        <v>149</v>
      </c>
      <c r="S2924" s="53">
        <v>0.4</v>
      </c>
      <c r="T2924" s="53">
        <v>67.8</v>
      </c>
      <c r="U2924" s="53">
        <v>0</v>
      </c>
      <c r="V2924" s="53">
        <v>90</v>
      </c>
      <c r="W2924" s="53">
        <v>0</v>
      </c>
      <c r="X2924" s="53">
        <v>0.56899999999999995</v>
      </c>
      <c r="Y2924" s="53">
        <v>18.47</v>
      </c>
      <c r="Z2924" s="11">
        <f t="shared" si="7818"/>
        <v>-0.60000000000000009</v>
      </c>
      <c r="AA2924" s="11">
        <f t="shared" si="7819"/>
        <v>0</v>
      </c>
      <c r="AB2924" s="53">
        <f t="shared" si="7820"/>
        <v>0.22829340686951649</v>
      </c>
      <c r="AC2924" s="63" t="s">
        <v>204</v>
      </c>
    </row>
    <row r="2925" spans="1:46">
      <c r="A2925" s="11">
        <v>2925</v>
      </c>
      <c r="B2925" s="57">
        <v>44947</v>
      </c>
      <c r="C2925" s="54">
        <v>0.2638888888888889</v>
      </c>
      <c r="D2925" s="53">
        <v>0.1</v>
      </c>
      <c r="E2925" s="53">
        <v>12.6</v>
      </c>
      <c r="F2925" s="53">
        <v>0</v>
      </c>
      <c r="G2925" s="53">
        <v>0.9</v>
      </c>
      <c r="H2925" s="53">
        <v>0</v>
      </c>
      <c r="I2925" s="53">
        <v>1.4</v>
      </c>
      <c r="J2925" s="53" t="s">
        <v>149</v>
      </c>
      <c r="K2925" s="53">
        <v>1.4</v>
      </c>
      <c r="L2925" s="53" t="s">
        <v>149</v>
      </c>
      <c r="M2925" s="54">
        <v>0.25695601851851851</v>
      </c>
      <c r="N2925" s="53">
        <v>3.1</v>
      </c>
      <c r="O2925" s="53" t="s">
        <v>148</v>
      </c>
      <c r="P2925" s="54">
        <v>0.26115740740740739</v>
      </c>
      <c r="Q2925" s="53">
        <v>1.9</v>
      </c>
      <c r="R2925" s="53" t="s">
        <v>149</v>
      </c>
      <c r="S2925" s="53">
        <v>0.5</v>
      </c>
      <c r="T2925" s="53">
        <v>67</v>
      </c>
      <c r="U2925" s="53">
        <v>1</v>
      </c>
      <c r="V2925" s="53">
        <v>81</v>
      </c>
      <c r="W2925" s="53">
        <v>0</v>
      </c>
      <c r="X2925" s="53">
        <v>0.56899999999999995</v>
      </c>
      <c r="Y2925" s="53">
        <v>18.510000000000002</v>
      </c>
      <c r="Z2925" s="11">
        <f t="shared" si="7818"/>
        <v>0</v>
      </c>
      <c r="AA2925" s="11">
        <f t="shared" si="7819"/>
        <v>0</v>
      </c>
      <c r="AB2925" s="53">
        <f t="shared" si="7820"/>
        <v>0.22829340686951649</v>
      </c>
      <c r="AC2925" s="63" t="s">
        <v>204</v>
      </c>
    </row>
    <row r="2926" spans="1:46">
      <c r="A2926" s="11">
        <v>2926</v>
      </c>
      <c r="B2926" s="57">
        <v>44947</v>
      </c>
      <c r="C2926" s="54">
        <v>0.27083333333333331</v>
      </c>
      <c r="D2926" s="53">
        <v>0</v>
      </c>
      <c r="E2926" s="53">
        <v>12.6</v>
      </c>
      <c r="F2926" s="53">
        <v>0</v>
      </c>
      <c r="G2926" s="53">
        <v>1.6</v>
      </c>
      <c r="H2926" s="53">
        <v>0</v>
      </c>
      <c r="I2926" s="53">
        <v>1.6</v>
      </c>
      <c r="J2926" s="53" t="s">
        <v>147</v>
      </c>
      <c r="K2926" s="53">
        <v>1.7</v>
      </c>
      <c r="L2926" s="53" t="s">
        <v>149</v>
      </c>
      <c r="M2926" s="54">
        <v>0.26673611111111112</v>
      </c>
      <c r="N2926" s="53">
        <v>3.2</v>
      </c>
      <c r="O2926" s="53" t="s">
        <v>148</v>
      </c>
      <c r="P2926" s="54">
        <v>0.26976851851851852</v>
      </c>
      <c r="Q2926" s="53">
        <v>1</v>
      </c>
      <c r="R2926" s="53" t="s">
        <v>148</v>
      </c>
      <c r="S2926" s="53">
        <v>0.6</v>
      </c>
      <c r="T2926" s="53">
        <v>63.6</v>
      </c>
      <c r="U2926" s="53">
        <v>0</v>
      </c>
      <c r="V2926" s="53">
        <v>92</v>
      </c>
      <c r="W2926" s="53">
        <v>0</v>
      </c>
      <c r="X2926" s="53">
        <v>0.56899999999999995</v>
      </c>
      <c r="Y2926" s="53">
        <v>18.48</v>
      </c>
      <c r="Z2926" s="11">
        <f t="shared" si="7818"/>
        <v>0</v>
      </c>
      <c r="AA2926" s="11">
        <f t="shared" si="7819"/>
        <v>0</v>
      </c>
      <c r="AB2926" s="53">
        <f t="shared" si="7820"/>
        <v>0.22829340686951649</v>
      </c>
      <c r="AC2926" s="63" t="s">
        <v>204</v>
      </c>
    </row>
    <row r="2927" spans="1:46">
      <c r="A2927" s="11">
        <v>2927</v>
      </c>
      <c r="B2927" s="57">
        <v>44947</v>
      </c>
      <c r="C2927" s="54">
        <v>0.27777777777777779</v>
      </c>
      <c r="D2927" s="53">
        <v>-0.1</v>
      </c>
      <c r="E2927" s="53">
        <v>12.6</v>
      </c>
      <c r="F2927" s="53">
        <v>0</v>
      </c>
      <c r="G2927" s="53">
        <v>1.8</v>
      </c>
      <c r="H2927" s="53">
        <v>0</v>
      </c>
      <c r="I2927" s="53">
        <v>1.4</v>
      </c>
      <c r="J2927" s="53" t="s">
        <v>147</v>
      </c>
      <c r="K2927" s="53">
        <v>1.6</v>
      </c>
      <c r="L2927" s="53" t="s">
        <v>147</v>
      </c>
      <c r="M2927" s="54">
        <v>0.27562500000000001</v>
      </c>
      <c r="N2927" s="53">
        <v>3</v>
      </c>
      <c r="O2927" s="53" t="s">
        <v>147</v>
      </c>
      <c r="P2927" s="54">
        <v>0.27515046296296297</v>
      </c>
      <c r="Q2927" s="53">
        <v>1.4</v>
      </c>
      <c r="R2927" s="53" t="s">
        <v>147</v>
      </c>
      <c r="S2927" s="53">
        <v>0.5</v>
      </c>
      <c r="T2927" s="53">
        <v>61.4</v>
      </c>
      <c r="U2927" s="53">
        <v>1</v>
      </c>
      <c r="V2927" s="53">
        <v>136</v>
      </c>
      <c r="W2927" s="53">
        <v>0</v>
      </c>
      <c r="X2927" s="53">
        <v>0.56899999999999995</v>
      </c>
      <c r="Y2927" s="53">
        <v>18.52</v>
      </c>
      <c r="Z2927" s="11">
        <f t="shared" si="7818"/>
        <v>0</v>
      </c>
      <c r="AA2927" s="11">
        <f t="shared" si="7819"/>
        <v>0</v>
      </c>
      <c r="AB2927" s="53">
        <f t="shared" si="7820"/>
        <v>0.22829340686951649</v>
      </c>
      <c r="AC2927" s="63" t="s">
        <v>204</v>
      </c>
    </row>
    <row r="2928" spans="1:46">
      <c r="A2928" s="11">
        <v>2928</v>
      </c>
      <c r="B2928" s="57">
        <v>44947</v>
      </c>
      <c r="C2928" s="54">
        <v>0.28472222222222221</v>
      </c>
      <c r="D2928" s="53">
        <v>-0.1</v>
      </c>
      <c r="E2928" s="53">
        <v>12.6</v>
      </c>
      <c r="F2928" s="53">
        <v>0</v>
      </c>
      <c r="G2928" s="53">
        <v>1.7</v>
      </c>
      <c r="H2928" s="53">
        <v>0</v>
      </c>
      <c r="I2928" s="53">
        <v>1.2</v>
      </c>
      <c r="J2928" s="53" t="s">
        <v>147</v>
      </c>
      <c r="K2928" s="53">
        <v>1.5</v>
      </c>
      <c r="L2928" s="53" t="s">
        <v>147</v>
      </c>
      <c r="M2928" s="54">
        <v>0.27812500000000001</v>
      </c>
      <c r="N2928" s="53">
        <v>2.5</v>
      </c>
      <c r="O2928" s="53" t="s">
        <v>147</v>
      </c>
      <c r="P2928" s="54">
        <v>0.28187499999999999</v>
      </c>
      <c r="Q2928" s="53">
        <v>0.6</v>
      </c>
      <c r="R2928" s="53" t="s">
        <v>147</v>
      </c>
      <c r="S2928" s="53">
        <v>0.5</v>
      </c>
      <c r="T2928" s="53">
        <v>61.8</v>
      </c>
      <c r="U2928" s="53">
        <v>2</v>
      </c>
      <c r="V2928" s="53">
        <v>654</v>
      </c>
      <c r="W2928" s="53">
        <v>1</v>
      </c>
      <c r="X2928" s="53">
        <v>0.56899999999999995</v>
      </c>
      <c r="Y2928" s="53">
        <v>18.5</v>
      </c>
      <c r="Z2928" s="11">
        <f t="shared" si="7818"/>
        <v>0</v>
      </c>
      <c r="AA2928" s="11">
        <f t="shared" si="7819"/>
        <v>0</v>
      </c>
      <c r="AB2928" s="53">
        <f t="shared" si="7820"/>
        <v>0.22829340686951649</v>
      </c>
      <c r="AC2928" s="63" t="s">
        <v>204</v>
      </c>
    </row>
    <row r="2929" spans="1:46">
      <c r="A2929" s="11">
        <v>2929</v>
      </c>
      <c r="B2929" s="57">
        <v>44947</v>
      </c>
      <c r="C2929" s="54">
        <v>0.29166666666666669</v>
      </c>
      <c r="D2929" s="53">
        <v>-0.1</v>
      </c>
      <c r="E2929" s="53">
        <v>12.6</v>
      </c>
      <c r="F2929" s="53">
        <v>0</v>
      </c>
      <c r="G2929" s="53">
        <v>1.5</v>
      </c>
      <c r="H2929" s="53">
        <v>1E-3</v>
      </c>
      <c r="I2929" s="53">
        <v>1.5</v>
      </c>
      <c r="J2929" s="53" t="s">
        <v>147</v>
      </c>
      <c r="K2929" s="53">
        <v>1.5</v>
      </c>
      <c r="L2929" s="53" t="s">
        <v>147</v>
      </c>
      <c r="M2929" s="54">
        <v>0.29166666666666669</v>
      </c>
      <c r="N2929" s="53">
        <v>2.5</v>
      </c>
      <c r="O2929" s="53" t="s">
        <v>149</v>
      </c>
      <c r="P2929" s="54">
        <v>0.28519675925925925</v>
      </c>
      <c r="Q2929" s="53">
        <v>1</v>
      </c>
      <c r="R2929" s="53" t="s">
        <v>147</v>
      </c>
      <c r="S2929" s="53">
        <v>0.3</v>
      </c>
      <c r="T2929" s="53">
        <v>62.2</v>
      </c>
      <c r="U2929" s="53">
        <v>9</v>
      </c>
      <c r="V2929" s="53">
        <v>3100</v>
      </c>
      <c r="W2929" s="53">
        <v>5</v>
      </c>
      <c r="X2929" s="53">
        <v>0.56899999999999995</v>
      </c>
      <c r="Y2929" s="53">
        <v>18.54</v>
      </c>
      <c r="Z2929" s="11">
        <f t="shared" si="7818"/>
        <v>0.60000000000000009</v>
      </c>
      <c r="AA2929" s="11">
        <f t="shared" si="7819"/>
        <v>0</v>
      </c>
      <c r="AB2929" s="53">
        <f t="shared" si="7820"/>
        <v>0.22829340686951649</v>
      </c>
      <c r="AC2929" s="63" t="s">
        <v>204</v>
      </c>
      <c r="AE2929" s="11">
        <f t="shared" ref="AE2929" si="7917">SUM(F2929:F2934)</f>
        <v>0</v>
      </c>
      <c r="AF2929" s="11">
        <f t="shared" ref="AF2929" si="7918">AVERAGE(AB2929:AB2934)</f>
        <v>0.22820325721379139</v>
      </c>
      <c r="AG2929" s="11">
        <f t="shared" ref="AG2929" si="7919">AVERAGE(G2929:G2934)</f>
        <v>1.55</v>
      </c>
      <c r="AH2929" s="11" t="e">
        <f t="shared" ref="AH2929" si="7920">AVERAGE(AC2929:AC2934)</f>
        <v>#DIV/0!</v>
      </c>
      <c r="AI2929" s="11">
        <f t="shared" ref="AI2929" si="7921">AVERAGE(T2929:T2934)</f>
        <v>62.166666666666664</v>
      </c>
      <c r="AJ2929" s="11">
        <f t="shared" ref="AJ2929" si="7922">SUMIF(H2929:H2934,"&gt;0",H2929:H2934)</f>
        <v>4.9000000000000002E-2</v>
      </c>
      <c r="AK2929" s="17">
        <f t="shared" ref="AK2929" si="7923">SUM(AA2929:AA2934)/60</f>
        <v>0</v>
      </c>
      <c r="AL2929" s="17">
        <f t="shared" ref="AL2929" si="7924">SUM(V2929:V2934)</f>
        <v>142864</v>
      </c>
      <c r="AM2929" s="17">
        <f t="shared" ref="AM2929" si="7925">AVERAGE(W2929:W2934)</f>
        <v>39.666666666666664</v>
      </c>
      <c r="AN2929" s="11">
        <f t="shared" ref="AN2929" si="7926">AVERAGE(I2929:I2934)</f>
        <v>0.85</v>
      </c>
      <c r="AO2929" s="11">
        <f t="shared" ref="AO2929" si="7927">MAX(K2929:K2934)</f>
        <v>1.5</v>
      </c>
      <c r="AP2929" s="13" t="str">
        <f t="shared" ref="AP2929" ca="1" si="7928">INDIRECT(ADDRESS(MATCH(AO2929,K2929:K2934,0)+A2929-1,12))</f>
        <v>NE</v>
      </c>
      <c r="AQ2929" s="13">
        <f t="shared" ref="AQ2929" ca="1" si="7929">INDIRECT(ADDRESS(MATCH(AO2929,K2929:K2934,0)+A2929-1,13))</f>
        <v>0.29166666666666669</v>
      </c>
      <c r="AR2929" s="11">
        <f t="shared" ref="AR2929" si="7930">MAX(N2929:N2934)</f>
        <v>2.5</v>
      </c>
      <c r="AS2929" s="13" t="str">
        <f t="shared" ref="AS2929" ca="1" si="7931">INDIRECT(ADDRESS(MATCH(AR2929,N2929:N2934,0)+A2929-1,15))</f>
        <v>NNE</v>
      </c>
      <c r="AT2929" s="13">
        <f t="shared" ref="AT2929" ca="1" si="7932">INDIRECT(ADDRESS(MATCH(AR2929,N2929:N2934,0)+A2929-1,16))</f>
        <v>0.28519675925925925</v>
      </c>
    </row>
    <row r="2930" spans="1:46">
      <c r="A2930" s="11">
        <v>2930</v>
      </c>
      <c r="B2930" s="57">
        <v>44947</v>
      </c>
      <c r="C2930" s="54">
        <v>0.2986111111111111</v>
      </c>
      <c r="D2930" s="53">
        <v>-0.1</v>
      </c>
      <c r="E2930" s="53">
        <v>12.6</v>
      </c>
      <c r="F2930" s="53">
        <v>0</v>
      </c>
      <c r="G2930" s="53">
        <v>1.2</v>
      </c>
      <c r="H2930" s="53">
        <v>2E-3</v>
      </c>
      <c r="I2930" s="53">
        <v>1</v>
      </c>
      <c r="J2930" s="53" t="s">
        <v>147</v>
      </c>
      <c r="K2930" s="53">
        <v>1.5</v>
      </c>
      <c r="L2930" s="53" t="s">
        <v>147</v>
      </c>
      <c r="M2930" s="54">
        <v>0.29184027777777777</v>
      </c>
      <c r="N2930" s="53">
        <v>2.2999999999999998</v>
      </c>
      <c r="O2930" s="53" t="s">
        <v>149</v>
      </c>
      <c r="P2930" s="54">
        <v>0.29394675925925923</v>
      </c>
      <c r="Q2930" s="53">
        <v>0.9</v>
      </c>
      <c r="R2930" s="53" t="s">
        <v>147</v>
      </c>
      <c r="S2930" s="53">
        <v>0.4</v>
      </c>
      <c r="T2930" s="53">
        <v>63.3</v>
      </c>
      <c r="U2930" s="53">
        <v>23</v>
      </c>
      <c r="V2930" s="53">
        <v>9036</v>
      </c>
      <c r="W2930" s="53">
        <v>15</v>
      </c>
      <c r="X2930" s="53">
        <v>0.56899999999999995</v>
      </c>
      <c r="Y2930" s="53">
        <v>18.52</v>
      </c>
      <c r="Z2930" s="11">
        <f t="shared" si="7818"/>
        <v>1.2000000000000002</v>
      </c>
      <c r="AA2930" s="11">
        <f t="shared" si="7819"/>
        <v>0</v>
      </c>
      <c r="AB2930" s="53">
        <f t="shared" si="7820"/>
        <v>0.22829340686951649</v>
      </c>
      <c r="AC2930" s="63" t="s">
        <v>204</v>
      </c>
    </row>
    <row r="2931" spans="1:46">
      <c r="A2931" s="11">
        <v>2931</v>
      </c>
      <c r="B2931" s="57">
        <v>44947</v>
      </c>
      <c r="C2931" s="54">
        <v>0.30555555555555552</v>
      </c>
      <c r="D2931" s="53">
        <v>-0.2</v>
      </c>
      <c r="E2931" s="53">
        <v>12.7</v>
      </c>
      <c r="F2931" s="53">
        <v>0</v>
      </c>
      <c r="G2931" s="53">
        <v>1.8</v>
      </c>
      <c r="H2931" s="53">
        <v>7.0000000000000001E-3</v>
      </c>
      <c r="I2931" s="53">
        <v>1</v>
      </c>
      <c r="J2931" s="53" t="s">
        <v>147</v>
      </c>
      <c r="K2931" s="53">
        <v>1.1000000000000001</v>
      </c>
      <c r="L2931" s="53" t="s">
        <v>147</v>
      </c>
      <c r="M2931" s="54">
        <v>0.30403935185185188</v>
      </c>
      <c r="N2931" s="53">
        <v>2.5</v>
      </c>
      <c r="O2931" s="53" t="s">
        <v>149</v>
      </c>
      <c r="P2931" s="54">
        <v>0.29929398148148151</v>
      </c>
      <c r="Q2931" s="53">
        <v>0.8</v>
      </c>
      <c r="R2931" s="53" t="s">
        <v>147</v>
      </c>
      <c r="S2931" s="53">
        <v>0.4</v>
      </c>
      <c r="T2931" s="53">
        <v>60.4</v>
      </c>
      <c r="U2931" s="53">
        <v>39</v>
      </c>
      <c r="V2931" s="53">
        <v>18273</v>
      </c>
      <c r="W2931" s="53">
        <v>30</v>
      </c>
      <c r="X2931" s="53">
        <v>0.56899999999999995</v>
      </c>
      <c r="Y2931" s="53">
        <v>18.57</v>
      </c>
      <c r="Z2931" s="11">
        <f t="shared" si="7818"/>
        <v>4.2</v>
      </c>
      <c r="AA2931" s="11">
        <f t="shared" si="7819"/>
        <v>0</v>
      </c>
      <c r="AB2931" s="53">
        <f t="shared" si="7820"/>
        <v>0.22829340686951649</v>
      </c>
      <c r="AC2931" s="63" t="s">
        <v>204</v>
      </c>
    </row>
    <row r="2932" spans="1:46">
      <c r="A2932" s="11">
        <v>2932</v>
      </c>
      <c r="B2932" s="57">
        <v>44947</v>
      </c>
      <c r="C2932" s="54">
        <v>0.3125</v>
      </c>
      <c r="D2932" s="53">
        <v>-0.2</v>
      </c>
      <c r="E2932" s="53">
        <v>12.7</v>
      </c>
      <c r="F2932" s="53">
        <v>0</v>
      </c>
      <c r="G2932" s="53">
        <v>1.8</v>
      </c>
      <c r="H2932" s="53">
        <v>0.01</v>
      </c>
      <c r="I2932" s="53">
        <v>0.8</v>
      </c>
      <c r="J2932" s="53" t="s">
        <v>147</v>
      </c>
      <c r="K2932" s="53">
        <v>1</v>
      </c>
      <c r="L2932" s="53" t="s">
        <v>147</v>
      </c>
      <c r="M2932" s="54">
        <v>0.30556712962962962</v>
      </c>
      <c r="N2932" s="53">
        <v>2.4</v>
      </c>
      <c r="O2932" s="53" t="s">
        <v>149</v>
      </c>
      <c r="P2932" s="54">
        <v>0.3087152777777778</v>
      </c>
      <c r="Q2932" s="53">
        <v>0.8</v>
      </c>
      <c r="R2932" s="53" t="s">
        <v>147</v>
      </c>
      <c r="S2932" s="53">
        <v>0.4</v>
      </c>
      <c r="T2932" s="53">
        <v>60.5</v>
      </c>
      <c r="U2932" s="53">
        <v>54</v>
      </c>
      <c r="V2932" s="53">
        <v>28107</v>
      </c>
      <c r="W2932" s="53">
        <v>47</v>
      </c>
      <c r="X2932" s="53">
        <v>0.56899999999999995</v>
      </c>
      <c r="Y2932" s="53">
        <v>18.55</v>
      </c>
      <c r="Z2932" s="11">
        <f t="shared" si="7818"/>
        <v>6</v>
      </c>
      <c r="AA2932" s="11">
        <f t="shared" si="7819"/>
        <v>0</v>
      </c>
      <c r="AB2932" s="53">
        <f t="shared" si="7820"/>
        <v>0.22829340686951649</v>
      </c>
      <c r="AC2932" s="63" t="s">
        <v>204</v>
      </c>
    </row>
    <row r="2933" spans="1:46">
      <c r="A2933" s="11">
        <v>2933</v>
      </c>
      <c r="B2933" s="57">
        <v>44947</v>
      </c>
      <c r="C2933" s="54">
        <v>0.31944444444444448</v>
      </c>
      <c r="D2933" s="53">
        <v>-0.3</v>
      </c>
      <c r="E2933" s="53">
        <v>12.7</v>
      </c>
      <c r="F2933" s="53">
        <v>0</v>
      </c>
      <c r="G2933" s="53">
        <v>1.7</v>
      </c>
      <c r="H2933" s="53">
        <v>1.2999999999999999E-2</v>
      </c>
      <c r="I2933" s="53">
        <v>0.7</v>
      </c>
      <c r="J2933" s="53" t="s">
        <v>147</v>
      </c>
      <c r="K2933" s="53">
        <v>0.9</v>
      </c>
      <c r="L2933" s="53" t="s">
        <v>147</v>
      </c>
      <c r="M2933" s="54">
        <v>0.31425925925925924</v>
      </c>
      <c r="N2933" s="53">
        <v>1.7</v>
      </c>
      <c r="O2933" s="53" t="s">
        <v>149</v>
      </c>
      <c r="P2933" s="54">
        <v>0.31543981481481481</v>
      </c>
      <c r="Q2933" s="53">
        <v>0</v>
      </c>
      <c r="R2933" s="53" t="s">
        <v>152</v>
      </c>
      <c r="S2933" s="53">
        <v>0.4</v>
      </c>
      <c r="T2933" s="53">
        <v>61.7</v>
      </c>
      <c r="U2933" s="53">
        <v>70</v>
      </c>
      <c r="V2933" s="53">
        <v>37523</v>
      </c>
      <c r="W2933" s="53">
        <v>63</v>
      </c>
      <c r="X2933" s="53">
        <v>0.56799999999999995</v>
      </c>
      <c r="Y2933" s="53">
        <v>18.579999999999998</v>
      </c>
      <c r="Z2933" s="11">
        <f t="shared" si="7818"/>
        <v>7.8</v>
      </c>
      <c r="AA2933" s="11">
        <f t="shared" si="7819"/>
        <v>0</v>
      </c>
      <c r="AB2933" s="53">
        <f t="shared" si="7820"/>
        <v>0.22775250893516602</v>
      </c>
      <c r="AC2933" s="63" t="s">
        <v>204</v>
      </c>
    </row>
    <row r="2934" spans="1:46">
      <c r="A2934" s="11">
        <v>2934</v>
      </c>
      <c r="B2934" s="57">
        <v>44947</v>
      </c>
      <c r="C2934" s="54">
        <v>0.3263888888888889</v>
      </c>
      <c r="D2934" s="53">
        <v>-0.3</v>
      </c>
      <c r="E2934" s="53">
        <v>12.8</v>
      </c>
      <c r="F2934" s="53">
        <v>0</v>
      </c>
      <c r="G2934" s="53">
        <v>1.3</v>
      </c>
      <c r="H2934" s="53">
        <v>1.6E-2</v>
      </c>
      <c r="I2934" s="53">
        <v>0.1</v>
      </c>
      <c r="J2934" s="53" t="s">
        <v>147</v>
      </c>
      <c r="K2934" s="53">
        <v>0.7</v>
      </c>
      <c r="L2934" s="53" t="s">
        <v>147</v>
      </c>
      <c r="M2934" s="54">
        <v>0.31945601851851851</v>
      </c>
      <c r="N2934" s="53">
        <v>0.7</v>
      </c>
      <c r="O2934" s="53" t="s">
        <v>155</v>
      </c>
      <c r="P2934" s="54">
        <v>0.32606481481481481</v>
      </c>
      <c r="Q2934" s="53">
        <v>0.4</v>
      </c>
      <c r="R2934" s="53" t="s">
        <v>158</v>
      </c>
      <c r="S2934" s="53">
        <v>0.1</v>
      </c>
      <c r="T2934" s="53">
        <v>64.900000000000006</v>
      </c>
      <c r="U2934" s="53">
        <v>86</v>
      </c>
      <c r="V2934" s="53">
        <v>46825</v>
      </c>
      <c r="W2934" s="53">
        <v>78</v>
      </c>
      <c r="X2934" s="53">
        <v>0.56899999999999995</v>
      </c>
      <c r="Y2934" s="53">
        <v>18.600000000000001</v>
      </c>
      <c r="Z2934" s="11">
        <f t="shared" si="7818"/>
        <v>9.6000000000000014</v>
      </c>
      <c r="AA2934" s="11">
        <f t="shared" si="7819"/>
        <v>0</v>
      </c>
      <c r="AB2934" s="53">
        <f t="shared" si="7820"/>
        <v>0.22829340686951649</v>
      </c>
      <c r="AC2934" s="63" t="s">
        <v>204</v>
      </c>
    </row>
    <row r="2935" spans="1:46">
      <c r="A2935" s="11">
        <v>2935</v>
      </c>
      <c r="B2935" s="57">
        <v>44947</v>
      </c>
      <c r="C2935" s="54">
        <v>0.33333333333333331</v>
      </c>
      <c r="D2935" s="53">
        <v>-0.3</v>
      </c>
      <c r="E2935" s="53">
        <v>13.2</v>
      </c>
      <c r="F2935" s="53">
        <v>0</v>
      </c>
      <c r="G2935" s="53">
        <v>1</v>
      </c>
      <c r="H2935" s="53">
        <v>3.3000000000000002E-2</v>
      </c>
      <c r="I2935" s="53">
        <v>0.7</v>
      </c>
      <c r="J2935" s="53" t="s">
        <v>159</v>
      </c>
      <c r="K2935" s="53">
        <v>0.7</v>
      </c>
      <c r="L2935" s="53" t="s">
        <v>159</v>
      </c>
      <c r="M2935" s="54">
        <v>0.33333333333333331</v>
      </c>
      <c r="N2935" s="53">
        <v>1.4</v>
      </c>
      <c r="O2935" s="53" t="s">
        <v>153</v>
      </c>
      <c r="P2935" s="54">
        <v>0.33065972222222223</v>
      </c>
      <c r="Q2935" s="53">
        <v>0.7</v>
      </c>
      <c r="R2935" s="53" t="s">
        <v>151</v>
      </c>
      <c r="S2935" s="53">
        <v>0.4</v>
      </c>
      <c r="T2935" s="53">
        <v>66.7</v>
      </c>
      <c r="U2935" s="53">
        <v>176</v>
      </c>
      <c r="V2935" s="53">
        <v>78351</v>
      </c>
      <c r="W2935" s="53">
        <v>131</v>
      </c>
      <c r="X2935" s="53">
        <v>0.56799999999999995</v>
      </c>
      <c r="Y2935" s="53">
        <v>18.649999999999999</v>
      </c>
      <c r="Z2935" s="11">
        <f t="shared" si="7818"/>
        <v>19.799999999999997</v>
      </c>
      <c r="AA2935" s="11">
        <f t="shared" si="7819"/>
        <v>0</v>
      </c>
      <c r="AB2935" s="53">
        <f t="shared" si="7820"/>
        <v>0.22775250893516602</v>
      </c>
      <c r="AC2935" s="63" t="s">
        <v>204</v>
      </c>
      <c r="AE2935" s="11">
        <f t="shared" ref="AE2935" si="7933">SUM(F2935:F2940)</f>
        <v>0</v>
      </c>
      <c r="AF2935" s="11">
        <f t="shared" ref="AF2935" si="7934">AVERAGE(AB2935:AB2940)</f>
        <v>0.22775250893516599</v>
      </c>
      <c r="AG2935" s="11">
        <f t="shared" ref="AG2935" si="7935">AVERAGE(G2935:G2940)</f>
        <v>2.6166666666666667</v>
      </c>
      <c r="AH2935" s="11" t="e">
        <f t="shared" ref="AH2935" si="7936">AVERAGE(AC2935:AC2940)</f>
        <v>#DIV/0!</v>
      </c>
      <c r="AI2935" s="11">
        <f t="shared" ref="AI2935" si="7937">AVERAGE(T2935:T2940)</f>
        <v>61.6</v>
      </c>
      <c r="AJ2935" s="11">
        <f t="shared" ref="AJ2935" si="7938">SUMIF(H2935:H2940,"&gt;0",H2935:H2940)</f>
        <v>0.63600000000000001</v>
      </c>
      <c r="AK2935" s="17">
        <f t="shared" ref="AK2935" si="7939">SUM(AA2935:AA2940)/60</f>
        <v>0</v>
      </c>
      <c r="AL2935" s="17">
        <f t="shared" ref="AL2935" si="7940">SUM(V2935:V2940)</f>
        <v>1282904</v>
      </c>
      <c r="AM2935" s="17">
        <f t="shared" ref="AM2935" si="7941">AVERAGE(W2935:W2940)</f>
        <v>356.33333333333331</v>
      </c>
      <c r="AN2935" s="11">
        <f t="shared" ref="AN2935" si="7942">AVERAGE(I2935:I2940)</f>
        <v>0.75</v>
      </c>
      <c r="AO2935" s="11">
        <f t="shared" ref="AO2935" si="7943">MAX(K2935:K2940)</f>
        <v>0.9</v>
      </c>
      <c r="AP2935" s="13" t="str">
        <f t="shared" ref="AP2935" ca="1" si="7944">INDIRECT(ADDRESS(MATCH(AO2935,K2935:K2940,0)+A2935-1,12))</f>
        <v>SSE</v>
      </c>
      <c r="AQ2935" s="13">
        <f t="shared" ref="AQ2935" ca="1" si="7945">INDIRECT(ADDRESS(MATCH(AO2935,K2935:K2940,0)+A2935-1,13))</f>
        <v>0.33725694444444443</v>
      </c>
      <c r="AR2935" s="11">
        <f t="shared" ref="AR2935" si="7946">MAX(N2935:N2940)</f>
        <v>3</v>
      </c>
      <c r="AS2935" s="13" t="str">
        <f t="shared" ref="AS2935" ca="1" si="7947">INDIRECT(ADDRESS(MATCH(AR2935,N2935:N2940,0)+A2935-1,15))</f>
        <v>N</v>
      </c>
      <c r="AT2935" s="13">
        <f t="shared" ref="AT2935" ca="1" si="7948">INDIRECT(ADDRESS(MATCH(AR2935,N2935:N2940,0)+A2935-1,16))</f>
        <v>0.36797453703703703</v>
      </c>
    </row>
    <row r="2936" spans="1:46">
      <c r="A2936" s="11">
        <v>2936</v>
      </c>
      <c r="B2936" s="57">
        <v>44947</v>
      </c>
      <c r="C2936" s="54">
        <v>0.34027777777777773</v>
      </c>
      <c r="D2936" s="53">
        <v>-0.1</v>
      </c>
      <c r="E2936" s="53">
        <v>13.8</v>
      </c>
      <c r="F2936" s="53">
        <v>0</v>
      </c>
      <c r="G2936" s="53">
        <v>1.5</v>
      </c>
      <c r="H2936" s="53">
        <v>8.1000000000000003E-2</v>
      </c>
      <c r="I2936" s="53">
        <v>0.8</v>
      </c>
      <c r="J2936" s="53" t="s">
        <v>159</v>
      </c>
      <c r="K2936" s="53">
        <v>0.9</v>
      </c>
      <c r="L2936" s="53" t="s">
        <v>159</v>
      </c>
      <c r="M2936" s="54">
        <v>0.33725694444444443</v>
      </c>
      <c r="N2936" s="53">
        <v>1.4</v>
      </c>
      <c r="O2936" s="53" t="s">
        <v>153</v>
      </c>
      <c r="P2936" s="54">
        <v>0.33666666666666667</v>
      </c>
      <c r="Q2936" s="53">
        <v>0.9</v>
      </c>
      <c r="R2936" s="53" t="s">
        <v>151</v>
      </c>
      <c r="S2936" s="53">
        <v>0.2</v>
      </c>
      <c r="T2936" s="53">
        <v>65.2</v>
      </c>
      <c r="U2936" s="53">
        <v>318</v>
      </c>
      <c r="V2936" s="53">
        <v>161096</v>
      </c>
      <c r="W2936" s="53">
        <v>268</v>
      </c>
      <c r="X2936" s="53">
        <v>0.56799999999999995</v>
      </c>
      <c r="Y2936" s="53">
        <v>18.829999999999998</v>
      </c>
      <c r="Z2936" s="11">
        <f t="shared" si="7818"/>
        <v>48.6</v>
      </c>
      <c r="AA2936" s="11">
        <f t="shared" si="7819"/>
        <v>0</v>
      </c>
      <c r="AB2936" s="53">
        <f t="shared" si="7820"/>
        <v>0.22775250893516602</v>
      </c>
      <c r="AC2936" s="63" t="s">
        <v>204</v>
      </c>
    </row>
    <row r="2937" spans="1:46">
      <c r="A2937" s="11">
        <v>2937</v>
      </c>
      <c r="B2937" s="57">
        <v>44947</v>
      </c>
      <c r="C2937" s="54">
        <v>0.34722222222222227</v>
      </c>
      <c r="D2937" s="53">
        <v>0.3</v>
      </c>
      <c r="E2937" s="53">
        <v>14.2</v>
      </c>
      <c r="F2937" s="53">
        <v>0</v>
      </c>
      <c r="G2937" s="53">
        <v>2</v>
      </c>
      <c r="H2937" s="53">
        <v>0.105</v>
      </c>
      <c r="I2937" s="53">
        <v>0.8</v>
      </c>
      <c r="J2937" s="53" t="s">
        <v>159</v>
      </c>
      <c r="K2937" s="53">
        <v>0.8</v>
      </c>
      <c r="L2937" s="53" t="s">
        <v>159</v>
      </c>
      <c r="M2937" s="54">
        <v>0.34722222222222227</v>
      </c>
      <c r="N2937" s="53">
        <v>1.2</v>
      </c>
      <c r="O2937" s="53" t="s">
        <v>159</v>
      </c>
      <c r="P2937" s="54">
        <v>0.34545138888888888</v>
      </c>
      <c r="Q2937" s="53">
        <v>1.2</v>
      </c>
      <c r="R2937" s="53" t="s">
        <v>159</v>
      </c>
      <c r="S2937" s="53">
        <v>0.2</v>
      </c>
      <c r="T2937" s="53">
        <v>63.2</v>
      </c>
      <c r="U2937" s="53">
        <v>376</v>
      </c>
      <c r="V2937" s="53">
        <v>208455</v>
      </c>
      <c r="W2937" s="53">
        <v>347</v>
      </c>
      <c r="X2937" s="53">
        <v>0.56799999999999995</v>
      </c>
      <c r="Y2937" s="53">
        <v>18.89</v>
      </c>
      <c r="Z2937" s="11">
        <f t="shared" si="7818"/>
        <v>63</v>
      </c>
      <c r="AA2937" s="11">
        <f t="shared" si="7819"/>
        <v>0</v>
      </c>
      <c r="AB2937" s="53">
        <f t="shared" si="7820"/>
        <v>0.22775250893516602</v>
      </c>
      <c r="AC2937" s="63" t="s">
        <v>204</v>
      </c>
    </row>
    <row r="2938" spans="1:46">
      <c r="A2938" s="11">
        <v>2938</v>
      </c>
      <c r="B2938" s="57">
        <v>44947</v>
      </c>
      <c r="C2938" s="54">
        <v>0.35416666666666669</v>
      </c>
      <c r="D2938" s="53">
        <v>1.2</v>
      </c>
      <c r="E2938" s="53">
        <v>14.6</v>
      </c>
      <c r="F2938" s="53">
        <v>0</v>
      </c>
      <c r="G2938" s="53">
        <v>2.6</v>
      </c>
      <c r="H2938" s="53">
        <v>0.122</v>
      </c>
      <c r="I2938" s="53">
        <v>0.7</v>
      </c>
      <c r="J2938" s="53" t="s">
        <v>159</v>
      </c>
      <c r="K2938" s="53">
        <v>0.9</v>
      </c>
      <c r="L2938" s="53" t="s">
        <v>159</v>
      </c>
      <c r="M2938" s="54">
        <v>0.34975694444444444</v>
      </c>
      <c r="N2938" s="53">
        <v>1.4</v>
      </c>
      <c r="O2938" s="53" t="s">
        <v>159</v>
      </c>
      <c r="P2938" s="54">
        <v>0.34745370370370371</v>
      </c>
      <c r="Q2938" s="53">
        <v>0.8</v>
      </c>
      <c r="R2938" s="53" t="s">
        <v>159</v>
      </c>
      <c r="S2938" s="53">
        <v>0.2</v>
      </c>
      <c r="T2938" s="53">
        <v>62.3</v>
      </c>
      <c r="U2938" s="53">
        <v>434</v>
      </c>
      <c r="V2938" s="53">
        <v>243173</v>
      </c>
      <c r="W2938" s="53">
        <v>405</v>
      </c>
      <c r="X2938" s="53">
        <v>0.56799999999999995</v>
      </c>
      <c r="Y2938" s="53">
        <v>18.989999999999998</v>
      </c>
      <c r="Z2938" s="11">
        <f t="shared" si="7818"/>
        <v>73.199999999999989</v>
      </c>
      <c r="AA2938" s="11">
        <f t="shared" si="7819"/>
        <v>0</v>
      </c>
      <c r="AB2938" s="53">
        <f t="shared" si="7820"/>
        <v>0.22775250893516602</v>
      </c>
      <c r="AC2938" s="63" t="s">
        <v>204</v>
      </c>
    </row>
    <row r="2939" spans="1:46">
      <c r="A2939" s="11">
        <v>2939</v>
      </c>
      <c r="B2939" s="57">
        <v>44947</v>
      </c>
      <c r="C2939" s="54">
        <v>0.3611111111111111</v>
      </c>
      <c r="D2939" s="53">
        <v>2.4</v>
      </c>
      <c r="E2939" s="53">
        <v>14.8</v>
      </c>
      <c r="F2939" s="53">
        <v>0</v>
      </c>
      <c r="G2939" s="53">
        <v>3.3</v>
      </c>
      <c r="H2939" s="53">
        <v>0.13900000000000001</v>
      </c>
      <c r="I2939" s="53">
        <v>0.6</v>
      </c>
      <c r="J2939" s="53" t="s">
        <v>159</v>
      </c>
      <c r="K2939" s="53">
        <v>0.7</v>
      </c>
      <c r="L2939" s="53" t="s">
        <v>159</v>
      </c>
      <c r="M2939" s="54">
        <v>0.35417824074074072</v>
      </c>
      <c r="N2939" s="53">
        <v>1</v>
      </c>
      <c r="O2939" s="53" t="s">
        <v>159</v>
      </c>
      <c r="P2939" s="54">
        <v>0.35554398148148153</v>
      </c>
      <c r="Q2939" s="53">
        <v>0.6</v>
      </c>
      <c r="R2939" s="53" t="s">
        <v>151</v>
      </c>
      <c r="S2939" s="53">
        <v>0.2</v>
      </c>
      <c r="T2939" s="53">
        <v>59.5</v>
      </c>
      <c r="U2939" s="53">
        <v>493</v>
      </c>
      <c r="V2939" s="53">
        <v>278200</v>
      </c>
      <c r="W2939" s="53">
        <v>464</v>
      </c>
      <c r="X2939" s="53">
        <v>0.56799999999999995</v>
      </c>
      <c r="Y2939" s="53">
        <v>19.02</v>
      </c>
      <c r="Z2939" s="11">
        <f t="shared" si="7818"/>
        <v>83.40000000000002</v>
      </c>
      <c r="AA2939" s="11">
        <f t="shared" si="7819"/>
        <v>0</v>
      </c>
      <c r="AB2939" s="53">
        <f t="shared" si="7820"/>
        <v>0.22775250893516602</v>
      </c>
      <c r="AC2939" s="63" t="s">
        <v>204</v>
      </c>
    </row>
    <row r="2940" spans="1:46">
      <c r="A2940" s="11">
        <v>2940</v>
      </c>
      <c r="B2940" s="57">
        <v>44947</v>
      </c>
      <c r="C2940" s="54">
        <v>0.36805555555555558</v>
      </c>
      <c r="D2940" s="53">
        <v>3.7</v>
      </c>
      <c r="E2940" s="53">
        <v>14.8</v>
      </c>
      <c r="F2940" s="53">
        <v>0</v>
      </c>
      <c r="G2940" s="53">
        <v>5.3</v>
      </c>
      <c r="H2940" s="53">
        <v>0.156</v>
      </c>
      <c r="I2940" s="53">
        <v>0.9</v>
      </c>
      <c r="J2940" s="53" t="s">
        <v>147</v>
      </c>
      <c r="K2940" s="53">
        <v>0.9</v>
      </c>
      <c r="L2940" s="53" t="s">
        <v>147</v>
      </c>
      <c r="M2940" s="54">
        <v>0.36805555555555558</v>
      </c>
      <c r="N2940" s="53">
        <v>3</v>
      </c>
      <c r="O2940" s="53" t="s">
        <v>162</v>
      </c>
      <c r="P2940" s="54">
        <v>0.36797453703703703</v>
      </c>
      <c r="Q2940" s="53">
        <v>2.4</v>
      </c>
      <c r="R2940" s="53" t="s">
        <v>162</v>
      </c>
      <c r="S2940" s="53">
        <v>0.7</v>
      </c>
      <c r="T2940" s="53">
        <v>52.7</v>
      </c>
      <c r="U2940" s="53">
        <v>553</v>
      </c>
      <c r="V2940" s="53">
        <v>313629</v>
      </c>
      <c r="W2940" s="53">
        <v>523</v>
      </c>
      <c r="X2940" s="53">
        <v>0.56799999999999995</v>
      </c>
      <c r="Y2940" s="53">
        <v>18.989999999999998</v>
      </c>
      <c r="Z2940" s="11">
        <f t="shared" si="7818"/>
        <v>93.600000000000009</v>
      </c>
      <c r="AA2940" s="11">
        <f t="shared" si="7819"/>
        <v>0</v>
      </c>
      <c r="AB2940" s="53">
        <f t="shared" si="7820"/>
        <v>0.22775250893516602</v>
      </c>
      <c r="AC2940" s="63" t="s">
        <v>204</v>
      </c>
    </row>
    <row r="2941" spans="1:46">
      <c r="A2941" s="11">
        <v>2941</v>
      </c>
      <c r="B2941" s="57">
        <v>44947</v>
      </c>
      <c r="C2941" s="54">
        <v>0.375</v>
      </c>
      <c r="D2941" s="53">
        <v>5.0999999999999996</v>
      </c>
      <c r="E2941" s="53">
        <v>14.8</v>
      </c>
      <c r="F2941" s="53">
        <v>0</v>
      </c>
      <c r="G2941" s="53">
        <v>5.9</v>
      </c>
      <c r="H2941" s="53">
        <v>0.17199999999999999</v>
      </c>
      <c r="I2941" s="53">
        <v>1.9</v>
      </c>
      <c r="J2941" s="53" t="s">
        <v>149</v>
      </c>
      <c r="K2941" s="53">
        <v>2</v>
      </c>
      <c r="L2941" s="53" t="s">
        <v>149</v>
      </c>
      <c r="M2941" s="54">
        <v>0.37281249999999999</v>
      </c>
      <c r="N2941" s="53">
        <v>3.3</v>
      </c>
      <c r="O2941" s="53" t="s">
        <v>162</v>
      </c>
      <c r="P2941" s="54">
        <v>0.37159722222222219</v>
      </c>
      <c r="Q2941" s="53">
        <v>2.2000000000000002</v>
      </c>
      <c r="R2941" s="53" t="s">
        <v>149</v>
      </c>
      <c r="S2941" s="53">
        <v>0.5</v>
      </c>
      <c r="T2941" s="53">
        <v>51.4</v>
      </c>
      <c r="U2941" s="53">
        <v>612</v>
      </c>
      <c r="V2941" s="53">
        <v>348324</v>
      </c>
      <c r="W2941" s="53">
        <v>581</v>
      </c>
      <c r="X2941" s="53">
        <v>0.56799999999999995</v>
      </c>
      <c r="Y2941" s="53">
        <v>18.989999999999998</v>
      </c>
      <c r="Z2941" s="11">
        <f t="shared" si="7818"/>
        <v>103.19999999999999</v>
      </c>
      <c r="AA2941" s="11">
        <f t="shared" si="7819"/>
        <v>0</v>
      </c>
      <c r="AB2941" s="53">
        <f t="shared" si="7820"/>
        <v>0.22775250893516602</v>
      </c>
      <c r="AC2941" s="63" t="s">
        <v>204</v>
      </c>
      <c r="AE2941" s="11">
        <f t="shared" ref="AE2941" si="7949">SUM(F2941:F2946)</f>
        <v>0</v>
      </c>
      <c r="AF2941" s="11">
        <f t="shared" ref="AF2941" si="7950">AVERAGE(AB2941:AB2946)</f>
        <v>0.22757249482699649</v>
      </c>
      <c r="AG2941" s="11">
        <f t="shared" ref="AG2941" si="7951">AVERAGE(G2941:G2946)</f>
        <v>6.0666666666666664</v>
      </c>
      <c r="AH2941" s="11" t="e">
        <f t="shared" ref="AH2941" si="7952">AVERAGE(AC2941:AC2946)</f>
        <v>#DIV/0!</v>
      </c>
      <c r="AI2941" s="11">
        <f t="shared" ref="AI2941" si="7953">AVERAGE(T2941:T2946)</f>
        <v>47.833333333333336</v>
      </c>
      <c r="AJ2941" s="11">
        <f t="shared" ref="AJ2941" si="7954">SUMIF(H2941:H2946,"&gt;0",H2941:H2946)</f>
        <v>1.2639999999999998</v>
      </c>
      <c r="AK2941" s="17">
        <f t="shared" ref="AK2941" si="7955">SUM(AA2941:AA2946)/60</f>
        <v>0.66666666666666663</v>
      </c>
      <c r="AL2941" s="17">
        <f t="shared" ref="AL2941" si="7956">SUM(V2941:V2946)</f>
        <v>2549049</v>
      </c>
      <c r="AM2941" s="17">
        <f t="shared" ref="AM2941" si="7957">AVERAGE(W2941:W2946)</f>
        <v>708.16666666666663</v>
      </c>
      <c r="AN2941" s="11">
        <f t="shared" ref="AN2941" si="7958">AVERAGE(I2941:I2946)</f>
        <v>2.1333333333333333</v>
      </c>
      <c r="AO2941" s="11">
        <f t="shared" ref="AO2941" si="7959">MAX(K2941:K2946)</f>
        <v>2.8</v>
      </c>
      <c r="AP2941" s="13" t="str">
        <f t="shared" ref="AP2941" ca="1" si="7960">INDIRECT(ADDRESS(MATCH(AO2941,K2941:K2946,0)+A2941-1,12))</f>
        <v>N</v>
      </c>
      <c r="AQ2941" s="13">
        <f t="shared" ref="AQ2941" ca="1" si="7961">INDIRECT(ADDRESS(MATCH(AO2941,K2941:K2946,0)+A2941-1,13))</f>
        <v>0.38458333333333333</v>
      </c>
      <c r="AR2941" s="11">
        <f t="shared" ref="AR2941" si="7962">MAX(N2941:N2946)</f>
        <v>5.3</v>
      </c>
      <c r="AS2941" s="13" t="str">
        <f t="shared" ref="AS2941" ca="1" si="7963">INDIRECT(ADDRESS(MATCH(AR2941,N2941:N2946,0)+A2941-1,15))</f>
        <v>NE</v>
      </c>
      <c r="AT2941" s="13">
        <f t="shared" ref="AT2941" ca="1" si="7964">INDIRECT(ADDRESS(MATCH(AR2941,N2941:N2946,0)+A2941-1,16))</f>
        <v>0.38890046296296293</v>
      </c>
    </row>
    <row r="2942" spans="1:46">
      <c r="A2942" s="11">
        <v>2942</v>
      </c>
      <c r="B2942" s="57">
        <v>44947</v>
      </c>
      <c r="C2942" s="54">
        <v>0.38194444444444442</v>
      </c>
      <c r="D2942" s="53">
        <v>6.4</v>
      </c>
      <c r="E2942" s="53">
        <v>14.8</v>
      </c>
      <c r="F2942" s="53">
        <v>0</v>
      </c>
      <c r="G2942" s="53">
        <v>6</v>
      </c>
      <c r="H2942" s="53">
        <v>0.17899999999999999</v>
      </c>
      <c r="I2942" s="53">
        <v>2.7</v>
      </c>
      <c r="J2942" s="53" t="s">
        <v>162</v>
      </c>
      <c r="K2942" s="53">
        <v>2.7</v>
      </c>
      <c r="L2942" s="53" t="s">
        <v>162</v>
      </c>
      <c r="M2942" s="54">
        <v>0.38179398148148147</v>
      </c>
      <c r="N2942" s="53">
        <v>4.0999999999999996</v>
      </c>
      <c r="O2942" s="53" t="s">
        <v>162</v>
      </c>
      <c r="P2942" s="54">
        <v>0.37958333333333333</v>
      </c>
      <c r="Q2942" s="53">
        <v>1.9</v>
      </c>
      <c r="R2942" s="53" t="s">
        <v>149</v>
      </c>
      <c r="S2942" s="53">
        <v>0.6</v>
      </c>
      <c r="T2942" s="53">
        <v>49.8</v>
      </c>
      <c r="U2942" s="53">
        <v>667</v>
      </c>
      <c r="V2942" s="53">
        <v>383574</v>
      </c>
      <c r="W2942" s="53">
        <v>639</v>
      </c>
      <c r="X2942" s="53">
        <v>0.56799999999999995</v>
      </c>
      <c r="Y2942" s="53">
        <v>19</v>
      </c>
      <c r="Z2942" s="11">
        <f t="shared" si="7818"/>
        <v>107.39999999999999</v>
      </c>
      <c r="AA2942" s="11">
        <f t="shared" si="7819"/>
        <v>0</v>
      </c>
      <c r="AB2942" s="53">
        <f t="shared" si="7820"/>
        <v>0.22775250893516602</v>
      </c>
      <c r="AC2942" s="63" t="s">
        <v>204</v>
      </c>
    </row>
    <row r="2943" spans="1:46">
      <c r="A2943" s="11">
        <v>2943</v>
      </c>
      <c r="B2943" s="57">
        <v>44947</v>
      </c>
      <c r="C2943" s="54">
        <v>0.3888888888888889</v>
      </c>
      <c r="D2943" s="53">
        <v>7.6</v>
      </c>
      <c r="E2943" s="53">
        <v>14.8</v>
      </c>
      <c r="F2943" s="53">
        <v>0</v>
      </c>
      <c r="G2943" s="53">
        <v>5.7</v>
      </c>
      <c r="H2943" s="53">
        <v>0.20699999999999999</v>
      </c>
      <c r="I2943" s="53">
        <v>2.4</v>
      </c>
      <c r="J2943" s="53" t="s">
        <v>149</v>
      </c>
      <c r="K2943" s="53">
        <v>2.8</v>
      </c>
      <c r="L2943" s="53" t="s">
        <v>162</v>
      </c>
      <c r="M2943" s="54">
        <v>0.38458333333333333</v>
      </c>
      <c r="N2943" s="53">
        <v>5.2</v>
      </c>
      <c r="O2943" s="53" t="s">
        <v>147</v>
      </c>
      <c r="P2943" s="54">
        <v>0.3888888888888889</v>
      </c>
      <c r="Q2943" s="53">
        <v>5.2</v>
      </c>
      <c r="R2943" s="53" t="s">
        <v>147</v>
      </c>
      <c r="S2943" s="53">
        <v>0.8</v>
      </c>
      <c r="T2943" s="53">
        <v>46.6</v>
      </c>
      <c r="U2943" s="53">
        <v>722</v>
      </c>
      <c r="V2943" s="53">
        <v>417579</v>
      </c>
      <c r="W2943" s="53">
        <v>696</v>
      </c>
      <c r="X2943" s="53">
        <v>0.56799999999999995</v>
      </c>
      <c r="Y2943" s="53">
        <v>19</v>
      </c>
      <c r="Z2943" s="11">
        <f t="shared" si="7818"/>
        <v>124.19999999999999</v>
      </c>
      <c r="AA2943" s="11">
        <f t="shared" si="7819"/>
        <v>10</v>
      </c>
      <c r="AB2943" s="53">
        <f t="shared" si="7820"/>
        <v>0.22775250893516602</v>
      </c>
      <c r="AC2943" s="63" t="s">
        <v>204</v>
      </c>
    </row>
    <row r="2944" spans="1:46">
      <c r="A2944" s="11">
        <v>2944</v>
      </c>
      <c r="B2944" s="57">
        <v>44947</v>
      </c>
      <c r="C2944" s="54">
        <v>0.39583333333333331</v>
      </c>
      <c r="D2944" s="53">
        <v>8.6</v>
      </c>
      <c r="E2944" s="53">
        <v>14.7</v>
      </c>
      <c r="F2944" s="53">
        <v>0</v>
      </c>
      <c r="G2944" s="53">
        <v>5.9</v>
      </c>
      <c r="H2944" s="53">
        <v>0.223</v>
      </c>
      <c r="I2944" s="53">
        <v>2.2000000000000002</v>
      </c>
      <c r="J2944" s="53" t="s">
        <v>147</v>
      </c>
      <c r="K2944" s="53">
        <v>2.5</v>
      </c>
      <c r="L2944" s="53" t="s">
        <v>149</v>
      </c>
      <c r="M2944" s="54">
        <v>0.39015046296296302</v>
      </c>
      <c r="N2944" s="53">
        <v>5.3</v>
      </c>
      <c r="O2944" s="53" t="s">
        <v>147</v>
      </c>
      <c r="P2944" s="54">
        <v>0.38890046296296293</v>
      </c>
      <c r="Q2944" s="53">
        <v>1.7</v>
      </c>
      <c r="R2944" s="53" t="s">
        <v>147</v>
      </c>
      <c r="S2944" s="53">
        <v>0.9</v>
      </c>
      <c r="T2944" s="53">
        <v>47.9</v>
      </c>
      <c r="U2944" s="53">
        <v>772</v>
      </c>
      <c r="V2944" s="53">
        <v>427571</v>
      </c>
      <c r="W2944" s="53">
        <v>713</v>
      </c>
      <c r="X2944" s="53">
        <v>0.56799999999999995</v>
      </c>
      <c r="Y2944" s="53">
        <v>19</v>
      </c>
      <c r="Z2944" s="11">
        <f t="shared" si="7818"/>
        <v>133.80000000000001</v>
      </c>
      <c r="AA2944" s="11">
        <f t="shared" si="7819"/>
        <v>10</v>
      </c>
      <c r="AB2944" s="53">
        <f t="shared" si="7820"/>
        <v>0.22775250893516602</v>
      </c>
      <c r="AC2944" s="63" t="s">
        <v>204</v>
      </c>
    </row>
    <row r="2945" spans="1:46">
      <c r="A2945" s="11">
        <v>2945</v>
      </c>
      <c r="B2945" s="57">
        <v>44947</v>
      </c>
      <c r="C2945" s="54">
        <v>0.40277777777777773</v>
      </c>
      <c r="D2945" s="53">
        <v>9.6</v>
      </c>
      <c r="E2945" s="53">
        <v>14.7</v>
      </c>
      <c r="F2945" s="53">
        <v>0</v>
      </c>
      <c r="G2945" s="53">
        <v>6</v>
      </c>
      <c r="H2945" s="53">
        <v>0.23</v>
      </c>
      <c r="I2945" s="53">
        <v>2</v>
      </c>
      <c r="J2945" s="53" t="s">
        <v>147</v>
      </c>
      <c r="K2945" s="53">
        <v>2.2000000000000002</v>
      </c>
      <c r="L2945" s="53" t="s">
        <v>147</v>
      </c>
      <c r="M2945" s="54">
        <v>0.39584490740740735</v>
      </c>
      <c r="N2945" s="53">
        <v>4.3</v>
      </c>
      <c r="O2945" s="53" t="s">
        <v>147</v>
      </c>
      <c r="P2945" s="54">
        <v>0.40210648148148148</v>
      </c>
      <c r="Q2945" s="53">
        <v>1.6</v>
      </c>
      <c r="R2945" s="53" t="s">
        <v>147</v>
      </c>
      <c r="S2945" s="53">
        <v>0.8</v>
      </c>
      <c r="T2945" s="53">
        <v>46.1</v>
      </c>
      <c r="U2945" s="53">
        <v>822</v>
      </c>
      <c r="V2945" s="53">
        <v>477926</v>
      </c>
      <c r="W2945" s="53">
        <v>797</v>
      </c>
      <c r="X2945" s="53">
        <v>0.56699999999999995</v>
      </c>
      <c r="Y2945" s="53">
        <v>18.98</v>
      </c>
      <c r="Z2945" s="11">
        <f t="shared" si="7818"/>
        <v>138</v>
      </c>
      <c r="AA2945" s="11">
        <f t="shared" si="7819"/>
        <v>10</v>
      </c>
      <c r="AB2945" s="53">
        <f t="shared" si="7820"/>
        <v>0.22721246661065747</v>
      </c>
      <c r="AC2945" s="63" t="s">
        <v>204</v>
      </c>
    </row>
    <row r="2946" spans="1:46">
      <c r="A2946" s="11">
        <v>2946</v>
      </c>
      <c r="B2946" s="57">
        <v>44947</v>
      </c>
      <c r="C2946" s="54">
        <v>0.40972222222222227</v>
      </c>
      <c r="D2946" s="53">
        <v>10.4</v>
      </c>
      <c r="E2946" s="53">
        <v>14.7</v>
      </c>
      <c r="F2946" s="53">
        <v>0</v>
      </c>
      <c r="G2946" s="53">
        <v>6.9</v>
      </c>
      <c r="H2946" s="53">
        <v>0.253</v>
      </c>
      <c r="I2946" s="53">
        <v>1.6</v>
      </c>
      <c r="J2946" s="53" t="s">
        <v>147</v>
      </c>
      <c r="K2946" s="53">
        <v>2.1</v>
      </c>
      <c r="L2946" s="53" t="s">
        <v>147</v>
      </c>
      <c r="M2946" s="54">
        <v>0.40749999999999997</v>
      </c>
      <c r="N2946" s="53">
        <v>3.3</v>
      </c>
      <c r="O2946" s="53" t="s">
        <v>147</v>
      </c>
      <c r="P2946" s="54">
        <v>0.40569444444444441</v>
      </c>
      <c r="Q2946" s="53">
        <v>1.7</v>
      </c>
      <c r="R2946" s="53" t="s">
        <v>162</v>
      </c>
      <c r="S2946" s="53">
        <v>0.7</v>
      </c>
      <c r="T2946" s="53">
        <v>45.2</v>
      </c>
      <c r="U2946" s="53">
        <v>862</v>
      </c>
      <c r="V2946" s="53">
        <v>494075</v>
      </c>
      <c r="W2946" s="53">
        <v>823</v>
      </c>
      <c r="X2946" s="53">
        <v>0.56699999999999995</v>
      </c>
      <c r="Y2946" s="53">
        <v>18.95</v>
      </c>
      <c r="Z2946" s="11">
        <f t="shared" si="7818"/>
        <v>151.80000000000001</v>
      </c>
      <c r="AA2946" s="11">
        <f t="shared" si="7819"/>
        <v>10</v>
      </c>
      <c r="AB2946" s="53">
        <f t="shared" si="7820"/>
        <v>0.22721246661065747</v>
      </c>
      <c r="AC2946" s="63" t="s">
        <v>204</v>
      </c>
    </row>
    <row r="2947" spans="1:46">
      <c r="A2947" s="11">
        <v>2947</v>
      </c>
      <c r="B2947" s="57">
        <v>44947</v>
      </c>
      <c r="C2947" s="54">
        <v>0.41666666666666669</v>
      </c>
      <c r="D2947" s="53">
        <v>11.2</v>
      </c>
      <c r="E2947" s="53">
        <v>14.7</v>
      </c>
      <c r="F2947" s="53">
        <v>0</v>
      </c>
      <c r="G2947" s="53">
        <v>7.1</v>
      </c>
      <c r="H2947" s="53">
        <v>0.26500000000000001</v>
      </c>
      <c r="I2947" s="53">
        <v>2.8</v>
      </c>
      <c r="J2947" s="53" t="s">
        <v>149</v>
      </c>
      <c r="K2947" s="53">
        <v>2.9</v>
      </c>
      <c r="L2947" s="53" t="s">
        <v>149</v>
      </c>
      <c r="M2947" s="54">
        <v>0.41643518518518513</v>
      </c>
      <c r="N2947" s="53">
        <v>5.2</v>
      </c>
      <c r="O2947" s="53" t="s">
        <v>149</v>
      </c>
      <c r="P2947" s="54">
        <v>0.41089120370370374</v>
      </c>
      <c r="Q2947" s="53">
        <v>1.4</v>
      </c>
      <c r="R2947" s="53" t="s">
        <v>162</v>
      </c>
      <c r="S2947" s="53">
        <v>1.2</v>
      </c>
      <c r="T2947" s="53">
        <v>42.7</v>
      </c>
      <c r="U2947" s="53">
        <v>903</v>
      </c>
      <c r="V2947" s="53">
        <v>531307</v>
      </c>
      <c r="W2947" s="53">
        <v>886</v>
      </c>
      <c r="X2947" s="53">
        <v>0.56699999999999995</v>
      </c>
      <c r="Y2947" s="53">
        <v>18.98</v>
      </c>
      <c r="Z2947" s="11">
        <f t="shared" si="7818"/>
        <v>159</v>
      </c>
      <c r="AA2947" s="11">
        <f t="shared" si="7819"/>
        <v>10</v>
      </c>
      <c r="AB2947" s="53">
        <f t="shared" si="7820"/>
        <v>0.22721246661065747</v>
      </c>
      <c r="AC2947" s="63" t="s">
        <v>204</v>
      </c>
      <c r="AE2947" s="11">
        <f t="shared" ref="AE2947" si="7965">SUM(F2947:F2952)</f>
        <v>0</v>
      </c>
      <c r="AF2947" s="11">
        <f t="shared" ref="AF2947" si="7966">AVERAGE(AB2947:AB2952)</f>
        <v>0.22721246661065744</v>
      </c>
      <c r="AG2947" s="11">
        <f t="shared" ref="AG2947" si="7967">AVERAGE(G2947:G2952)</f>
        <v>7.6166666666666671</v>
      </c>
      <c r="AH2947" s="11" t="e">
        <f t="shared" ref="AH2947" si="7968">AVERAGE(AC2947:AC2952)</f>
        <v>#DIV/0!</v>
      </c>
      <c r="AI2947" s="11">
        <f t="shared" ref="AI2947" si="7969">AVERAGE(T2947:T2952)</f>
        <v>40.633333333333333</v>
      </c>
      <c r="AJ2947" s="11">
        <f t="shared" ref="AJ2947" si="7970">SUMIF(H2947:H2952,"&gt;0",H2947:H2952)</f>
        <v>1.7670000000000001</v>
      </c>
      <c r="AK2947" s="17">
        <f t="shared" ref="AK2947" si="7971">SUM(AA2947:AA2952)/60</f>
        <v>1</v>
      </c>
      <c r="AL2947" s="17">
        <f t="shared" ref="AL2947" si="7972">SUM(V2947:V2952)</f>
        <v>3536459</v>
      </c>
      <c r="AM2947" s="17">
        <f t="shared" ref="AM2947" si="7973">AVERAGE(W2947:W2952)</f>
        <v>982.33333333333337</v>
      </c>
      <c r="AN2947" s="11">
        <f t="shared" ref="AN2947" si="7974">AVERAGE(I2947:I2952)</f>
        <v>2.8666666666666667</v>
      </c>
      <c r="AO2947" s="11">
        <f t="shared" ref="AO2947" si="7975">MAX(K2947:K2952)</f>
        <v>4.0999999999999996</v>
      </c>
      <c r="AP2947" s="13" t="str">
        <f t="shared" ref="AP2947" ca="1" si="7976">INDIRECT(ADDRESS(MATCH(AO2947,K2947:K2952,0)+A2947-1,12))</f>
        <v>N</v>
      </c>
      <c r="AQ2947" s="13">
        <f t="shared" ref="AQ2947" ca="1" si="7977">INDIRECT(ADDRESS(MATCH(AO2947,K2947:K2952,0)+A2947-1,13))</f>
        <v>0.43655092592592593</v>
      </c>
      <c r="AR2947" s="11">
        <f t="shared" ref="AR2947" si="7978">MAX(N2947:N2952)</f>
        <v>6.3</v>
      </c>
      <c r="AS2947" s="13" t="str">
        <f t="shared" ref="AS2947" ca="1" si="7979">INDIRECT(ADDRESS(MATCH(AR2947,N2947:N2952,0)+A2947-1,15))</f>
        <v>N</v>
      </c>
      <c r="AT2947" s="13">
        <f t="shared" ref="AT2947" ca="1" si="7980">INDIRECT(ADDRESS(MATCH(AR2947,N2947:N2952,0)+A2947-1,16))</f>
        <v>0.43119212962962966</v>
      </c>
    </row>
    <row r="2948" spans="1:46">
      <c r="A2948" s="11">
        <v>2948</v>
      </c>
      <c r="B2948" s="57">
        <v>44947</v>
      </c>
      <c r="C2948" s="54">
        <v>0.4236111111111111</v>
      </c>
      <c r="D2948" s="53">
        <v>11.8</v>
      </c>
      <c r="E2948" s="53">
        <v>14.7</v>
      </c>
      <c r="F2948" s="53">
        <v>0</v>
      </c>
      <c r="G2948" s="53">
        <v>7.6</v>
      </c>
      <c r="H2948" s="53">
        <v>0.27800000000000002</v>
      </c>
      <c r="I2948" s="53">
        <v>1.7</v>
      </c>
      <c r="J2948" s="53" t="s">
        <v>149</v>
      </c>
      <c r="K2948" s="53">
        <v>2.8</v>
      </c>
      <c r="L2948" s="53" t="s">
        <v>149</v>
      </c>
      <c r="M2948" s="54">
        <v>0.41667824074074072</v>
      </c>
      <c r="N2948" s="53">
        <v>3.7</v>
      </c>
      <c r="O2948" s="53" t="s">
        <v>147</v>
      </c>
      <c r="P2948" s="54">
        <v>0.42160879629629627</v>
      </c>
      <c r="Q2948" s="53">
        <v>2.8</v>
      </c>
      <c r="R2948" s="53" t="s">
        <v>149</v>
      </c>
      <c r="S2948" s="53">
        <v>0.5</v>
      </c>
      <c r="T2948" s="53">
        <v>42.3</v>
      </c>
      <c r="U2948" s="53">
        <v>946</v>
      </c>
      <c r="V2948" s="53">
        <v>555272</v>
      </c>
      <c r="W2948" s="53">
        <v>925</v>
      </c>
      <c r="X2948" s="53">
        <v>0.56699999999999995</v>
      </c>
      <c r="Y2948" s="53">
        <v>19</v>
      </c>
      <c r="Z2948" s="11">
        <f t="shared" si="7818"/>
        <v>166.80000000000004</v>
      </c>
      <c r="AA2948" s="11">
        <f t="shared" si="7819"/>
        <v>10</v>
      </c>
      <c r="AB2948" s="53">
        <f t="shared" si="7820"/>
        <v>0.22721246661065747</v>
      </c>
      <c r="AC2948" s="63" t="s">
        <v>204</v>
      </c>
    </row>
    <row r="2949" spans="1:46">
      <c r="A2949" s="11">
        <v>2949</v>
      </c>
      <c r="B2949" s="57">
        <v>44947</v>
      </c>
      <c r="C2949" s="54">
        <v>0.43055555555555558</v>
      </c>
      <c r="D2949" s="53">
        <v>12.5</v>
      </c>
      <c r="E2949" s="53">
        <v>14.6</v>
      </c>
      <c r="F2949" s="53">
        <v>0</v>
      </c>
      <c r="G2949" s="53">
        <v>7.6</v>
      </c>
      <c r="H2949" s="53">
        <v>0.28899999999999998</v>
      </c>
      <c r="I2949" s="53">
        <v>2.7</v>
      </c>
      <c r="J2949" s="53" t="s">
        <v>149</v>
      </c>
      <c r="K2949" s="53">
        <v>2.7</v>
      </c>
      <c r="L2949" s="53" t="s">
        <v>149</v>
      </c>
      <c r="M2949" s="54">
        <v>0.43055555555555558</v>
      </c>
      <c r="N2949" s="53">
        <v>5.0999999999999996</v>
      </c>
      <c r="O2949" s="53" t="s">
        <v>162</v>
      </c>
      <c r="P2949" s="54">
        <v>0.42980324074074078</v>
      </c>
      <c r="Q2949" s="53">
        <v>3.9</v>
      </c>
      <c r="R2949" s="53" t="s">
        <v>162</v>
      </c>
      <c r="S2949" s="53">
        <v>1.2</v>
      </c>
      <c r="T2949" s="53">
        <v>38.9</v>
      </c>
      <c r="U2949" s="53">
        <v>989</v>
      </c>
      <c r="V2949" s="53">
        <v>580733</v>
      </c>
      <c r="W2949" s="53">
        <v>968</v>
      </c>
      <c r="X2949" s="53">
        <v>0.56699999999999995</v>
      </c>
      <c r="Y2949" s="53">
        <v>19.02</v>
      </c>
      <c r="Z2949" s="11">
        <f t="shared" si="7818"/>
        <v>173.4</v>
      </c>
      <c r="AA2949" s="11">
        <f t="shared" si="7819"/>
        <v>10</v>
      </c>
      <c r="AB2949" s="53">
        <f t="shared" si="7820"/>
        <v>0.22721246661065747</v>
      </c>
      <c r="AC2949" s="63" t="s">
        <v>204</v>
      </c>
    </row>
    <row r="2950" spans="1:46">
      <c r="A2950" s="11">
        <v>2950</v>
      </c>
      <c r="B2950" s="57">
        <v>44947</v>
      </c>
      <c r="C2950" s="54">
        <v>0.4375</v>
      </c>
      <c r="D2950" s="53">
        <v>13</v>
      </c>
      <c r="E2950" s="53">
        <v>14.6</v>
      </c>
      <c r="F2950" s="53">
        <v>0</v>
      </c>
      <c r="G2950" s="53">
        <v>7.2</v>
      </c>
      <c r="H2950" s="53">
        <v>0.3</v>
      </c>
      <c r="I2950" s="53">
        <v>4</v>
      </c>
      <c r="J2950" s="53" t="s">
        <v>149</v>
      </c>
      <c r="K2950" s="53">
        <v>4.0999999999999996</v>
      </c>
      <c r="L2950" s="53" t="s">
        <v>162</v>
      </c>
      <c r="M2950" s="54">
        <v>0.43655092592592593</v>
      </c>
      <c r="N2950" s="53">
        <v>6.3</v>
      </c>
      <c r="O2950" s="53" t="s">
        <v>162</v>
      </c>
      <c r="P2950" s="54">
        <v>0.43119212962962966</v>
      </c>
      <c r="Q2950" s="53">
        <v>3.6</v>
      </c>
      <c r="R2950" s="53" t="s">
        <v>149</v>
      </c>
      <c r="S2950" s="53">
        <v>0.9</v>
      </c>
      <c r="T2950" s="53">
        <v>37.6</v>
      </c>
      <c r="U2950" s="53">
        <v>1023</v>
      </c>
      <c r="V2950" s="53">
        <v>603080</v>
      </c>
      <c r="W2950" s="53">
        <v>1005</v>
      </c>
      <c r="X2950" s="53">
        <v>0.56699999999999995</v>
      </c>
      <c r="Y2950" s="53">
        <v>19.02</v>
      </c>
      <c r="Z2950" s="11">
        <f t="shared" si="7818"/>
        <v>180.00000000000003</v>
      </c>
      <c r="AA2950" s="11">
        <f t="shared" si="7819"/>
        <v>10</v>
      </c>
      <c r="AB2950" s="53">
        <f t="shared" si="7820"/>
        <v>0.22721246661065747</v>
      </c>
      <c r="AC2950" s="63" t="s">
        <v>204</v>
      </c>
    </row>
    <row r="2951" spans="1:46">
      <c r="A2951" s="11">
        <v>2951</v>
      </c>
      <c r="B2951" s="57">
        <v>44947</v>
      </c>
      <c r="C2951" s="54">
        <v>0.44444444444444442</v>
      </c>
      <c r="D2951" s="53">
        <v>13.5</v>
      </c>
      <c r="E2951" s="53">
        <v>14.6</v>
      </c>
      <c r="F2951" s="53">
        <v>0</v>
      </c>
      <c r="G2951" s="53">
        <v>8</v>
      </c>
      <c r="H2951" s="53">
        <v>0.314</v>
      </c>
      <c r="I2951" s="53">
        <v>2.8</v>
      </c>
      <c r="J2951" s="53" t="s">
        <v>162</v>
      </c>
      <c r="K2951" s="53">
        <v>4</v>
      </c>
      <c r="L2951" s="53" t="s">
        <v>149</v>
      </c>
      <c r="M2951" s="54">
        <v>0.43791666666666668</v>
      </c>
      <c r="N2951" s="53">
        <v>5.8</v>
      </c>
      <c r="O2951" s="53" t="s">
        <v>157</v>
      </c>
      <c r="P2951" s="54">
        <v>0.44442129629629629</v>
      </c>
      <c r="Q2951" s="53">
        <v>4.9000000000000004</v>
      </c>
      <c r="R2951" s="53" t="s">
        <v>155</v>
      </c>
      <c r="S2951" s="53">
        <v>1</v>
      </c>
      <c r="T2951" s="53">
        <v>40.6</v>
      </c>
      <c r="U2951" s="53">
        <v>1057</v>
      </c>
      <c r="V2951" s="53">
        <v>624110</v>
      </c>
      <c r="W2951" s="53">
        <v>1040</v>
      </c>
      <c r="X2951" s="53">
        <v>0.56699999999999995</v>
      </c>
      <c r="Y2951" s="53">
        <v>19.02</v>
      </c>
      <c r="Z2951" s="11">
        <f t="shared" si="7818"/>
        <v>188.4</v>
      </c>
      <c r="AA2951" s="11">
        <f t="shared" si="7819"/>
        <v>10</v>
      </c>
      <c r="AB2951" s="53">
        <f t="shared" si="7820"/>
        <v>0.22721246661065747</v>
      </c>
      <c r="AC2951" s="63" t="s">
        <v>204</v>
      </c>
    </row>
    <row r="2952" spans="1:46">
      <c r="A2952" s="11">
        <v>2952</v>
      </c>
      <c r="B2952" s="57">
        <v>44947</v>
      </c>
      <c r="C2952" s="54">
        <v>0.4513888888888889</v>
      </c>
      <c r="D2952" s="53">
        <v>13.6</v>
      </c>
      <c r="E2952" s="53">
        <v>14.6</v>
      </c>
      <c r="F2952" s="53">
        <v>0</v>
      </c>
      <c r="G2952" s="53">
        <v>8.1999999999999993</v>
      </c>
      <c r="H2952" s="53">
        <v>0.32100000000000001</v>
      </c>
      <c r="I2952" s="53">
        <v>3.2</v>
      </c>
      <c r="J2952" s="53" t="s">
        <v>157</v>
      </c>
      <c r="K2952" s="53">
        <v>3.4</v>
      </c>
      <c r="L2952" s="53" t="s">
        <v>157</v>
      </c>
      <c r="M2952" s="54">
        <v>0.44716435185185183</v>
      </c>
      <c r="N2952" s="53">
        <v>6</v>
      </c>
      <c r="O2952" s="53" t="s">
        <v>157</v>
      </c>
      <c r="P2952" s="54">
        <v>0.44593750000000004</v>
      </c>
      <c r="Q2952" s="53">
        <v>2</v>
      </c>
      <c r="R2952" s="53" t="s">
        <v>157</v>
      </c>
      <c r="S2952" s="53">
        <v>1</v>
      </c>
      <c r="T2952" s="53">
        <v>41.7</v>
      </c>
      <c r="U2952" s="53">
        <v>1083</v>
      </c>
      <c r="V2952" s="53">
        <v>641957</v>
      </c>
      <c r="W2952" s="53">
        <v>1070</v>
      </c>
      <c r="X2952" s="53">
        <v>0.56699999999999995</v>
      </c>
      <c r="Y2952" s="53">
        <v>19.010000000000002</v>
      </c>
      <c r="Z2952" s="11">
        <f t="shared" ref="Z2952:Z3015" si="7981">H2952*3.6/(60)*10*10^3</f>
        <v>192.6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0.22721246661065747</v>
      </c>
      <c r="AC2952" s="63" t="s">
        <v>204</v>
      </c>
    </row>
    <row r="2953" spans="1:46">
      <c r="A2953" s="11">
        <v>2953</v>
      </c>
      <c r="B2953" s="57">
        <v>44947</v>
      </c>
      <c r="C2953" s="54">
        <v>0.45833333333333331</v>
      </c>
      <c r="D2953" s="53">
        <v>13.9</v>
      </c>
      <c r="E2953" s="53">
        <v>14.2</v>
      </c>
      <c r="F2953" s="53">
        <v>0</v>
      </c>
      <c r="G2953" s="53">
        <v>8.1</v>
      </c>
      <c r="H2953" s="53">
        <v>0.32800000000000001</v>
      </c>
      <c r="I2953" s="53">
        <v>3.5</v>
      </c>
      <c r="J2953" s="53" t="s">
        <v>157</v>
      </c>
      <c r="K2953" s="53">
        <v>3.6</v>
      </c>
      <c r="L2953" s="53" t="s">
        <v>157</v>
      </c>
      <c r="M2953" s="54">
        <v>0.45667824074074076</v>
      </c>
      <c r="N2953" s="53">
        <v>6.4</v>
      </c>
      <c r="O2953" s="53" t="s">
        <v>157</v>
      </c>
      <c r="P2953" s="54">
        <v>0.45163194444444449</v>
      </c>
      <c r="Q2953" s="53">
        <v>2.6</v>
      </c>
      <c r="R2953" s="53" t="s">
        <v>157</v>
      </c>
      <c r="S2953" s="53">
        <v>1</v>
      </c>
      <c r="T2953" s="53">
        <v>39.700000000000003</v>
      </c>
      <c r="U2953" s="53">
        <v>1099</v>
      </c>
      <c r="V2953" s="53">
        <v>654916</v>
      </c>
      <c r="W2953" s="53">
        <v>1092</v>
      </c>
      <c r="X2953" s="53">
        <v>0.56699999999999995</v>
      </c>
      <c r="Y2953" s="53">
        <v>18.940000000000001</v>
      </c>
      <c r="Z2953" s="11">
        <f t="shared" si="7981"/>
        <v>196.8</v>
      </c>
      <c r="AA2953" s="11">
        <f t="shared" si="7982"/>
        <v>10</v>
      </c>
      <c r="AB2953" s="53">
        <f t="shared" si="7983"/>
        <v>0.22721246661065747</v>
      </c>
      <c r="AC2953" s="63" t="s">
        <v>204</v>
      </c>
      <c r="AE2953" s="11">
        <f t="shared" ref="AE2953" si="7984">SUM(F2953:F2958)</f>
        <v>0</v>
      </c>
      <c r="AF2953" s="11">
        <f t="shared" ref="AF2953" si="7985">AVERAGE(AB2953:AB2958)</f>
        <v>0.22676314652535781</v>
      </c>
      <c r="AG2953" s="11">
        <f t="shared" ref="AG2953" si="7986">AVERAGE(G2953:G2958)</f>
        <v>8.4833333333333343</v>
      </c>
      <c r="AH2953" s="11" t="e">
        <f t="shared" ref="AH2953" si="7987">AVERAGE(AC2953:AC2958)</f>
        <v>#DIV/0!</v>
      </c>
      <c r="AI2953" s="11">
        <f t="shared" ref="AI2953" si="7988">AVERAGE(T2953:T2958)</f>
        <v>38.366666666666667</v>
      </c>
      <c r="AJ2953" s="11">
        <f t="shared" ref="AJ2953" si="7989">SUMIF(H2953:H2958,"&gt;0",H2953:H2958)</f>
        <v>2.0529999999999999</v>
      </c>
      <c r="AK2953" s="17">
        <f t="shared" ref="AK2953" si="7990">SUM(AA2953:AA2958)/60</f>
        <v>1</v>
      </c>
      <c r="AL2953" s="17">
        <f t="shared" ref="AL2953" si="7991">SUM(V2953:V2958)</f>
        <v>4098679</v>
      </c>
      <c r="AM2953" s="17">
        <f t="shared" ref="AM2953" si="7992">AVERAGE(W2953:W2958)</f>
        <v>1138.5</v>
      </c>
      <c r="AN2953" s="11">
        <f t="shared" ref="AN2953" si="7993">AVERAGE(I2953:I2958)</f>
        <v>3.0499999999999994</v>
      </c>
      <c r="AO2953" s="11">
        <f t="shared" ref="AO2953" si="7994">MAX(K2953:K2958)</f>
        <v>3.6</v>
      </c>
      <c r="AP2953" s="13" t="str">
        <f t="shared" ref="AP2953" ca="1" si="7995">INDIRECT(ADDRESS(MATCH(AO2953,K2953:K2958,0)+A2953-1,12))</f>
        <v>NNW</v>
      </c>
      <c r="AQ2953" s="13">
        <f t="shared" ref="AQ2953" ca="1" si="7996">INDIRECT(ADDRESS(MATCH(AO2953,K2953:K2958,0)+A2953-1,13))</f>
        <v>0.45667824074074076</v>
      </c>
      <c r="AR2953" s="11">
        <f t="shared" ref="AR2953" si="7997">MAX(N2953:N2958)</f>
        <v>6.4</v>
      </c>
      <c r="AS2953" s="13" t="str">
        <f t="shared" ref="AS2953" ca="1" si="7998">INDIRECT(ADDRESS(MATCH(AR2953,N2953:N2958,0)+A2953-1,15))</f>
        <v>NNW</v>
      </c>
      <c r="AT2953" s="13">
        <f t="shared" ref="AT2953" ca="1" si="7999">INDIRECT(ADDRESS(MATCH(AR2953,N2953:N2958,0)+A2953-1,16))</f>
        <v>0.45163194444444449</v>
      </c>
    </row>
    <row r="2954" spans="1:46">
      <c r="A2954" s="11">
        <v>2954</v>
      </c>
      <c r="B2954" s="57">
        <v>44947</v>
      </c>
      <c r="C2954" s="54">
        <v>0.46527777777777773</v>
      </c>
      <c r="D2954" s="53">
        <v>14.1</v>
      </c>
      <c r="E2954" s="53">
        <v>14.2</v>
      </c>
      <c r="F2954" s="53">
        <v>0</v>
      </c>
      <c r="G2954" s="53">
        <v>8.3000000000000007</v>
      </c>
      <c r="H2954" s="53">
        <v>0.33600000000000002</v>
      </c>
      <c r="I2954" s="53">
        <v>2.9</v>
      </c>
      <c r="J2954" s="53" t="s">
        <v>157</v>
      </c>
      <c r="K2954" s="53">
        <v>3.5</v>
      </c>
      <c r="L2954" s="53" t="s">
        <v>157</v>
      </c>
      <c r="M2954" s="54">
        <v>0.4583564814814815</v>
      </c>
      <c r="N2954" s="53">
        <v>5.3</v>
      </c>
      <c r="O2954" s="53" t="s">
        <v>157</v>
      </c>
      <c r="P2954" s="54">
        <v>0.46326388888888892</v>
      </c>
      <c r="Q2954" s="53">
        <v>3.7</v>
      </c>
      <c r="R2954" s="53" t="s">
        <v>149</v>
      </c>
      <c r="S2954" s="53">
        <v>0.9</v>
      </c>
      <c r="T2954" s="53">
        <v>39.1</v>
      </c>
      <c r="U2954" s="53">
        <v>1126</v>
      </c>
      <c r="V2954" s="53">
        <v>669547</v>
      </c>
      <c r="W2954" s="53">
        <v>1116</v>
      </c>
      <c r="X2954" s="53">
        <v>0.56599999999999995</v>
      </c>
      <c r="Y2954" s="53">
        <v>18.940000000000001</v>
      </c>
      <c r="Z2954" s="11">
        <f t="shared" si="7981"/>
        <v>201.6</v>
      </c>
      <c r="AA2954" s="11">
        <f t="shared" si="7982"/>
        <v>10</v>
      </c>
      <c r="AB2954" s="53">
        <f t="shared" si="7983"/>
        <v>0.22667328250829788</v>
      </c>
      <c r="AC2954" s="63" t="s">
        <v>204</v>
      </c>
    </row>
    <row r="2955" spans="1:46">
      <c r="A2955" s="11">
        <v>2955</v>
      </c>
      <c r="B2955" s="57">
        <v>44947</v>
      </c>
      <c r="C2955" s="54">
        <v>0.47222222222222227</v>
      </c>
      <c r="D2955" s="53">
        <v>14.1</v>
      </c>
      <c r="E2955" s="53">
        <v>14.2</v>
      </c>
      <c r="F2955" s="53">
        <v>0</v>
      </c>
      <c r="G2955" s="53">
        <v>8.3000000000000007</v>
      </c>
      <c r="H2955" s="53">
        <v>0.34</v>
      </c>
      <c r="I2955" s="53">
        <v>3.3</v>
      </c>
      <c r="J2955" s="53" t="s">
        <v>157</v>
      </c>
      <c r="K2955" s="53">
        <v>3.4</v>
      </c>
      <c r="L2955" s="53" t="s">
        <v>157</v>
      </c>
      <c r="M2955" s="54">
        <v>0.47137731481481482</v>
      </c>
      <c r="N2955" s="53">
        <v>6</v>
      </c>
      <c r="O2955" s="53" t="s">
        <v>157</v>
      </c>
      <c r="P2955" s="54">
        <v>0.46978009259259257</v>
      </c>
      <c r="Q2955" s="53">
        <v>2.7</v>
      </c>
      <c r="R2955" s="53" t="s">
        <v>162</v>
      </c>
      <c r="S2955" s="53">
        <v>0.8</v>
      </c>
      <c r="T2955" s="53">
        <v>39.6</v>
      </c>
      <c r="U2955" s="53">
        <v>1144</v>
      </c>
      <c r="V2955" s="53">
        <v>680271</v>
      </c>
      <c r="W2955" s="53">
        <v>1134</v>
      </c>
      <c r="X2955" s="53">
        <v>0.56599999999999995</v>
      </c>
      <c r="Y2955" s="53">
        <v>18.93</v>
      </c>
      <c r="Z2955" s="11">
        <f t="shared" si="7981"/>
        <v>204.00000000000003</v>
      </c>
      <c r="AA2955" s="11">
        <f t="shared" si="7982"/>
        <v>10</v>
      </c>
      <c r="AB2955" s="53">
        <f t="shared" si="7983"/>
        <v>0.22667328250829788</v>
      </c>
      <c r="AC2955" s="63" t="s">
        <v>204</v>
      </c>
    </row>
    <row r="2956" spans="1:46">
      <c r="A2956" s="11">
        <v>2956</v>
      </c>
      <c r="B2956" s="57">
        <v>44947</v>
      </c>
      <c r="C2956" s="54">
        <v>0.47916666666666669</v>
      </c>
      <c r="D2956" s="53">
        <v>14.3</v>
      </c>
      <c r="E2956" s="53">
        <v>14.2</v>
      </c>
      <c r="F2956" s="53">
        <v>0</v>
      </c>
      <c r="G2956" s="53">
        <v>8.6999999999999993</v>
      </c>
      <c r="H2956" s="53">
        <v>0.34699999999999998</v>
      </c>
      <c r="I2956" s="53">
        <v>2.7</v>
      </c>
      <c r="J2956" s="53" t="s">
        <v>162</v>
      </c>
      <c r="K2956" s="53">
        <v>3.4</v>
      </c>
      <c r="L2956" s="53" t="s">
        <v>157</v>
      </c>
      <c r="M2956" s="54">
        <v>0.47466435185185185</v>
      </c>
      <c r="N2956" s="53">
        <v>4.9000000000000004</v>
      </c>
      <c r="O2956" s="53" t="s">
        <v>157</v>
      </c>
      <c r="P2956" s="54">
        <v>0.47292824074074075</v>
      </c>
      <c r="Q2956" s="53">
        <v>2.6</v>
      </c>
      <c r="R2956" s="53" t="s">
        <v>157</v>
      </c>
      <c r="S2956" s="53">
        <v>0.7</v>
      </c>
      <c r="T2956" s="53">
        <v>37</v>
      </c>
      <c r="U2956" s="53">
        <v>1163</v>
      </c>
      <c r="V2956" s="53">
        <v>690020</v>
      </c>
      <c r="W2956" s="53">
        <v>1150</v>
      </c>
      <c r="X2956" s="53">
        <v>0.56599999999999995</v>
      </c>
      <c r="Y2956" s="53">
        <v>18.940000000000001</v>
      </c>
      <c r="Z2956" s="11">
        <f t="shared" si="7981"/>
        <v>208.2</v>
      </c>
      <c r="AA2956" s="11">
        <f t="shared" si="7982"/>
        <v>10</v>
      </c>
      <c r="AB2956" s="53">
        <f t="shared" si="7983"/>
        <v>0.22667328250829788</v>
      </c>
      <c r="AC2956" s="63" t="s">
        <v>204</v>
      </c>
    </row>
    <row r="2957" spans="1:46">
      <c r="A2957" s="11">
        <v>2957</v>
      </c>
      <c r="B2957" s="57">
        <v>44947</v>
      </c>
      <c r="C2957" s="54">
        <v>0.4861111111111111</v>
      </c>
      <c r="D2957" s="53">
        <v>14.5</v>
      </c>
      <c r="E2957" s="53">
        <v>14.2</v>
      </c>
      <c r="F2957" s="53">
        <v>0</v>
      </c>
      <c r="G2957" s="53">
        <v>8.8000000000000007</v>
      </c>
      <c r="H2957" s="53">
        <v>0.35</v>
      </c>
      <c r="I2957" s="53">
        <v>2.9</v>
      </c>
      <c r="J2957" s="53" t="s">
        <v>157</v>
      </c>
      <c r="K2957" s="53">
        <v>2.9</v>
      </c>
      <c r="L2957" s="53" t="s">
        <v>157</v>
      </c>
      <c r="M2957" s="54">
        <v>0.4861111111111111</v>
      </c>
      <c r="N2957" s="53">
        <v>4.9000000000000004</v>
      </c>
      <c r="O2957" s="53" t="s">
        <v>162</v>
      </c>
      <c r="P2957" s="54">
        <v>0.48341435185185189</v>
      </c>
      <c r="Q2957" s="53">
        <v>3.7</v>
      </c>
      <c r="R2957" s="53" t="s">
        <v>162</v>
      </c>
      <c r="S2957" s="53">
        <v>0.7</v>
      </c>
      <c r="T2957" s="53">
        <v>37.5</v>
      </c>
      <c r="U2957" s="53">
        <v>1170</v>
      </c>
      <c r="V2957" s="53">
        <v>699279</v>
      </c>
      <c r="W2957" s="53">
        <v>1165</v>
      </c>
      <c r="X2957" s="53">
        <v>0.56599999999999995</v>
      </c>
      <c r="Y2957" s="53">
        <v>18.93</v>
      </c>
      <c r="Z2957" s="11">
        <f t="shared" si="7981"/>
        <v>210.00000000000003</v>
      </c>
      <c r="AA2957" s="11">
        <f t="shared" si="7982"/>
        <v>10</v>
      </c>
      <c r="AB2957" s="53">
        <f t="shared" si="7983"/>
        <v>0.22667328250829788</v>
      </c>
      <c r="AC2957" s="63" t="s">
        <v>204</v>
      </c>
    </row>
    <row r="2958" spans="1:46">
      <c r="A2958" s="11">
        <v>2958</v>
      </c>
      <c r="B2958" s="57">
        <v>44947</v>
      </c>
      <c r="C2958" s="54">
        <v>0.49305555555555558</v>
      </c>
      <c r="D2958" s="53">
        <v>14.6</v>
      </c>
      <c r="E2958" s="53">
        <v>14.1</v>
      </c>
      <c r="F2958" s="53">
        <v>0</v>
      </c>
      <c r="G2958" s="53">
        <v>8.6999999999999993</v>
      </c>
      <c r="H2958" s="53">
        <v>0.35199999999999998</v>
      </c>
      <c r="I2958" s="53">
        <v>3</v>
      </c>
      <c r="J2958" s="53" t="s">
        <v>157</v>
      </c>
      <c r="K2958" s="53">
        <v>3.1</v>
      </c>
      <c r="L2958" s="53" t="s">
        <v>162</v>
      </c>
      <c r="M2958" s="54">
        <v>0.49189814814814814</v>
      </c>
      <c r="N2958" s="53">
        <v>4.5</v>
      </c>
      <c r="O2958" s="53" t="s">
        <v>157</v>
      </c>
      <c r="P2958" s="54">
        <v>0.48885416666666665</v>
      </c>
      <c r="Q2958" s="53">
        <v>2.2000000000000002</v>
      </c>
      <c r="R2958" s="53" t="s">
        <v>157</v>
      </c>
      <c r="S2958" s="53">
        <v>0.7</v>
      </c>
      <c r="T2958" s="53">
        <v>37.299999999999997</v>
      </c>
      <c r="U2958" s="53">
        <v>1177</v>
      </c>
      <c r="V2958" s="53">
        <v>704646</v>
      </c>
      <c r="W2958" s="53">
        <v>1174</v>
      </c>
      <c r="X2958" s="53">
        <v>0.56599999999999995</v>
      </c>
      <c r="Y2958" s="53">
        <v>18.93</v>
      </c>
      <c r="Z2958" s="11">
        <f t="shared" si="7981"/>
        <v>211.19999999999996</v>
      </c>
      <c r="AA2958" s="11">
        <f t="shared" si="7982"/>
        <v>10</v>
      </c>
      <c r="AB2958" s="53">
        <f t="shared" si="7983"/>
        <v>0.22667328250829788</v>
      </c>
      <c r="AC2958" s="63" t="s">
        <v>204</v>
      </c>
    </row>
    <row r="2959" spans="1:46">
      <c r="A2959" s="11">
        <v>2959</v>
      </c>
      <c r="B2959" s="57">
        <v>44947</v>
      </c>
      <c r="C2959" s="54">
        <v>0.5</v>
      </c>
      <c r="D2959" s="53">
        <v>14.8</v>
      </c>
      <c r="E2959" s="53">
        <v>14.2</v>
      </c>
      <c r="F2959" s="53">
        <v>0</v>
      </c>
      <c r="G2959" s="53">
        <v>9.1999999999999993</v>
      </c>
      <c r="H2959" s="53">
        <v>0.35499999999999998</v>
      </c>
      <c r="I2959" s="53">
        <v>2.7</v>
      </c>
      <c r="J2959" s="53" t="s">
        <v>157</v>
      </c>
      <c r="K2959" s="53">
        <v>3</v>
      </c>
      <c r="L2959" s="53" t="s">
        <v>157</v>
      </c>
      <c r="M2959" s="54">
        <v>0.49414351851851851</v>
      </c>
      <c r="N2959" s="53">
        <v>5.2</v>
      </c>
      <c r="O2959" s="53" t="s">
        <v>155</v>
      </c>
      <c r="P2959" s="54">
        <v>0.49998842592592596</v>
      </c>
      <c r="Q2959" s="53">
        <v>4.9000000000000004</v>
      </c>
      <c r="R2959" s="53" t="s">
        <v>155</v>
      </c>
      <c r="S2959" s="53">
        <v>0.7</v>
      </c>
      <c r="T2959" s="53">
        <v>40.9</v>
      </c>
      <c r="U2959" s="53">
        <v>1185</v>
      </c>
      <c r="V2959" s="53">
        <v>707738</v>
      </c>
      <c r="W2959" s="53">
        <v>1180</v>
      </c>
      <c r="X2959" s="53">
        <v>0.56599999999999995</v>
      </c>
      <c r="Y2959" s="53">
        <v>18.97</v>
      </c>
      <c r="Z2959" s="11">
        <f t="shared" si="7981"/>
        <v>213</v>
      </c>
      <c r="AA2959" s="11">
        <f t="shared" si="7982"/>
        <v>10</v>
      </c>
      <c r="AB2959" s="53">
        <f t="shared" si="7983"/>
        <v>0.22667328250829788</v>
      </c>
      <c r="AC2959" s="63" t="s">
        <v>204</v>
      </c>
      <c r="AE2959" s="11">
        <f t="shared" ref="AE2959" si="8000">SUM(F2959:F2964)</f>
        <v>0</v>
      </c>
      <c r="AF2959" s="11">
        <f t="shared" ref="AF2959" si="8001">AVERAGE(AB2959:AB2964)</f>
        <v>0.22667328250829791</v>
      </c>
      <c r="AG2959" s="11">
        <f t="shared" ref="AG2959" si="8002">AVERAGE(G2959:G2964)</f>
        <v>8.6000000000000014</v>
      </c>
      <c r="AH2959" s="11" t="e">
        <f t="shared" ref="AH2959" si="8003">AVERAGE(AC2959:AC2964)</f>
        <v>#DIV/0!</v>
      </c>
      <c r="AI2959" s="11">
        <f t="shared" ref="AI2959" si="8004">AVERAGE(T2959:T2964)</f>
        <v>42</v>
      </c>
      <c r="AJ2959" s="11">
        <f t="shared" ref="AJ2959" si="8005">SUMIF(H2959:H2964,"&gt;0",H2959:H2964)</f>
        <v>2.1149999999999993</v>
      </c>
      <c r="AK2959" s="17">
        <f t="shared" ref="AK2959" si="8006">SUM(AA2959:AA2964)/60</f>
        <v>1</v>
      </c>
      <c r="AL2959" s="17">
        <f t="shared" ref="AL2959" si="8007">SUM(V2959:V2964)</f>
        <v>4225857</v>
      </c>
      <c r="AM2959" s="17">
        <f t="shared" ref="AM2959" si="8008">AVERAGE(W2959:W2964)</f>
        <v>1174</v>
      </c>
      <c r="AN2959" s="11">
        <f t="shared" ref="AN2959" si="8009">AVERAGE(I2959:I2964)</f>
        <v>3.4166666666666665</v>
      </c>
      <c r="AO2959" s="11">
        <f t="shared" ref="AO2959" si="8010">MAX(K2959:K2964)</f>
        <v>3.9</v>
      </c>
      <c r="AP2959" s="13" t="str">
        <f t="shared" ref="AP2959" ca="1" si="8011">INDIRECT(ADDRESS(MATCH(AO2959,K2959:K2964,0)+A2959-1,12))</f>
        <v>NW</v>
      </c>
      <c r="AQ2959" s="13">
        <f t="shared" ref="AQ2959" ca="1" si="8012">INDIRECT(ADDRESS(MATCH(AO2959,K2959:K2964,0)+A2959-1,13))</f>
        <v>0.52230324074074075</v>
      </c>
      <c r="AR2959" s="11">
        <f t="shared" ref="AR2959" si="8013">MAX(N2959:N2964)</f>
        <v>6.5</v>
      </c>
      <c r="AS2959" s="13" t="str">
        <f t="shared" ref="AS2959" ca="1" si="8014">INDIRECT(ADDRESS(MATCH(AR2959,N2959:N2964,0)+A2959-1,15))</f>
        <v>NNW</v>
      </c>
      <c r="AT2959" s="13">
        <f t="shared" ref="AT2959" ca="1" si="8015">INDIRECT(ADDRESS(MATCH(AR2959,N2959:N2964,0)+A2959-1,16))</f>
        <v>0.52193287037037039</v>
      </c>
    </row>
    <row r="2960" spans="1:46">
      <c r="A2960" s="11">
        <v>2960</v>
      </c>
      <c r="B2960" s="57">
        <v>44947</v>
      </c>
      <c r="C2960" s="54">
        <v>0.50694444444444442</v>
      </c>
      <c r="D2960" s="53">
        <v>14.9</v>
      </c>
      <c r="E2960" s="53">
        <v>14.1</v>
      </c>
      <c r="F2960" s="53">
        <v>0</v>
      </c>
      <c r="G2960" s="53">
        <v>8.6999999999999993</v>
      </c>
      <c r="H2960" s="53">
        <v>0.35399999999999998</v>
      </c>
      <c r="I2960" s="53">
        <v>3.7</v>
      </c>
      <c r="J2960" s="53" t="s">
        <v>157</v>
      </c>
      <c r="K2960" s="53">
        <v>3.7</v>
      </c>
      <c r="L2960" s="53" t="s">
        <v>157</v>
      </c>
      <c r="M2960" s="54">
        <v>0.50685185185185189</v>
      </c>
      <c r="N2960" s="53">
        <v>6.1</v>
      </c>
      <c r="O2960" s="53" t="s">
        <v>157</v>
      </c>
      <c r="P2960" s="54">
        <v>0.50124999999999997</v>
      </c>
      <c r="Q2960" s="53">
        <v>3.7</v>
      </c>
      <c r="R2960" s="53" t="s">
        <v>157</v>
      </c>
      <c r="S2960" s="53">
        <v>0.8</v>
      </c>
      <c r="T2960" s="53">
        <v>39.799999999999997</v>
      </c>
      <c r="U2960" s="53">
        <v>1178</v>
      </c>
      <c r="V2960" s="53">
        <v>709605</v>
      </c>
      <c r="W2960" s="53">
        <v>1183</v>
      </c>
      <c r="X2960" s="53">
        <v>0.56599999999999995</v>
      </c>
      <c r="Y2960" s="53">
        <v>18.940000000000001</v>
      </c>
      <c r="Z2960" s="11">
        <f t="shared" si="7981"/>
        <v>212.39999999999998</v>
      </c>
      <c r="AA2960" s="11">
        <f t="shared" si="7982"/>
        <v>10</v>
      </c>
      <c r="AB2960" s="53">
        <f t="shared" si="7983"/>
        <v>0.22667328250829788</v>
      </c>
      <c r="AC2960" s="63" t="s">
        <v>204</v>
      </c>
    </row>
    <row r="2961" spans="1:46">
      <c r="A2961" s="11">
        <v>2961</v>
      </c>
      <c r="B2961" s="57">
        <v>44947</v>
      </c>
      <c r="C2961" s="54">
        <v>0.51388888888888895</v>
      </c>
      <c r="D2961" s="53">
        <v>14.9</v>
      </c>
      <c r="E2961" s="53">
        <v>14.2</v>
      </c>
      <c r="F2961" s="53">
        <v>0</v>
      </c>
      <c r="G2961" s="53">
        <v>8.6</v>
      </c>
      <c r="H2961" s="53">
        <v>0.35299999999999998</v>
      </c>
      <c r="I2961" s="53">
        <v>3.1</v>
      </c>
      <c r="J2961" s="53" t="s">
        <v>157</v>
      </c>
      <c r="K2961" s="53">
        <v>3.7</v>
      </c>
      <c r="L2961" s="53" t="s">
        <v>157</v>
      </c>
      <c r="M2961" s="54">
        <v>0.50695601851851857</v>
      </c>
      <c r="N2961" s="53">
        <v>5.7</v>
      </c>
      <c r="O2961" s="53" t="s">
        <v>155</v>
      </c>
      <c r="P2961" s="54">
        <v>0.51126157407407413</v>
      </c>
      <c r="Q2961" s="53">
        <v>2.5</v>
      </c>
      <c r="R2961" s="53" t="s">
        <v>157</v>
      </c>
      <c r="S2961" s="53">
        <v>0.9</v>
      </c>
      <c r="T2961" s="53">
        <v>42.2</v>
      </c>
      <c r="U2961" s="53">
        <v>1174</v>
      </c>
      <c r="V2961" s="53">
        <v>706744</v>
      </c>
      <c r="W2961" s="53">
        <v>1178</v>
      </c>
      <c r="X2961" s="53">
        <v>0.56599999999999995</v>
      </c>
      <c r="Y2961" s="53">
        <v>18.95</v>
      </c>
      <c r="Z2961" s="11">
        <f t="shared" si="7981"/>
        <v>211.79999999999998</v>
      </c>
      <c r="AA2961" s="11">
        <f t="shared" si="7982"/>
        <v>10</v>
      </c>
      <c r="AB2961" s="53">
        <f t="shared" si="7983"/>
        <v>0.22667328250829788</v>
      </c>
      <c r="AC2961" s="63" t="s">
        <v>204</v>
      </c>
    </row>
    <row r="2962" spans="1:46">
      <c r="A2962" s="11">
        <v>2962</v>
      </c>
      <c r="B2962" s="57">
        <v>44947</v>
      </c>
      <c r="C2962" s="54">
        <v>0.52083333333333337</v>
      </c>
      <c r="D2962" s="53">
        <v>14.8</v>
      </c>
      <c r="E2962" s="53">
        <v>14.1</v>
      </c>
      <c r="F2962" s="53">
        <v>0</v>
      </c>
      <c r="G2962" s="53">
        <v>8.6</v>
      </c>
      <c r="H2962" s="53">
        <v>0.35199999999999998</v>
      </c>
      <c r="I2962" s="53">
        <v>3.7</v>
      </c>
      <c r="J2962" s="53" t="s">
        <v>157</v>
      </c>
      <c r="K2962" s="53">
        <v>3.8</v>
      </c>
      <c r="L2962" s="53" t="s">
        <v>157</v>
      </c>
      <c r="M2962" s="54">
        <v>0.51797453703703711</v>
      </c>
      <c r="N2962" s="53">
        <v>6.2</v>
      </c>
      <c r="O2962" s="53" t="s">
        <v>155</v>
      </c>
      <c r="P2962" s="54">
        <v>0.5166087962962963</v>
      </c>
      <c r="Q2962" s="53">
        <v>4</v>
      </c>
      <c r="R2962" s="53" t="s">
        <v>155</v>
      </c>
      <c r="S2962" s="53">
        <v>0.9</v>
      </c>
      <c r="T2962" s="53">
        <v>42.5</v>
      </c>
      <c r="U2962" s="53">
        <v>1173</v>
      </c>
      <c r="V2962" s="53">
        <v>704459</v>
      </c>
      <c r="W2962" s="53">
        <v>1174</v>
      </c>
      <c r="X2962" s="53">
        <v>0.56599999999999995</v>
      </c>
      <c r="Y2962" s="53">
        <v>18.96</v>
      </c>
      <c r="Z2962" s="11">
        <f t="shared" si="7981"/>
        <v>211.19999999999996</v>
      </c>
      <c r="AA2962" s="11">
        <f t="shared" si="7982"/>
        <v>10</v>
      </c>
      <c r="AB2962" s="53">
        <f t="shared" si="7983"/>
        <v>0.22667328250829788</v>
      </c>
      <c r="AC2962" s="63" t="s">
        <v>204</v>
      </c>
    </row>
    <row r="2963" spans="1:46">
      <c r="A2963" s="11">
        <v>2963</v>
      </c>
      <c r="B2963" s="57">
        <v>44947</v>
      </c>
      <c r="C2963" s="54">
        <v>0.52777777777777779</v>
      </c>
      <c r="D2963" s="53">
        <v>14.6</v>
      </c>
      <c r="E2963" s="53">
        <v>14.1</v>
      </c>
      <c r="F2963" s="53">
        <v>0</v>
      </c>
      <c r="G2963" s="53">
        <v>8.3000000000000007</v>
      </c>
      <c r="H2963" s="53">
        <v>0.35199999999999998</v>
      </c>
      <c r="I2963" s="53">
        <v>3.7</v>
      </c>
      <c r="J2963" s="53" t="s">
        <v>155</v>
      </c>
      <c r="K2963" s="53">
        <v>3.9</v>
      </c>
      <c r="L2963" s="53" t="s">
        <v>155</v>
      </c>
      <c r="M2963" s="54">
        <v>0.52230324074074075</v>
      </c>
      <c r="N2963" s="53">
        <v>6.5</v>
      </c>
      <c r="O2963" s="53" t="s">
        <v>157</v>
      </c>
      <c r="P2963" s="54">
        <v>0.52193287037037039</v>
      </c>
      <c r="Q2963" s="53">
        <v>5.4</v>
      </c>
      <c r="R2963" s="53" t="s">
        <v>155</v>
      </c>
      <c r="S2963" s="53">
        <v>1</v>
      </c>
      <c r="T2963" s="53">
        <v>45.4</v>
      </c>
      <c r="U2963" s="53">
        <v>1168</v>
      </c>
      <c r="V2963" s="53">
        <v>702504</v>
      </c>
      <c r="W2963" s="53">
        <v>1171</v>
      </c>
      <c r="X2963" s="53">
        <v>0.56599999999999995</v>
      </c>
      <c r="Y2963" s="53">
        <v>18.940000000000001</v>
      </c>
      <c r="Z2963" s="11">
        <f t="shared" si="7981"/>
        <v>211.19999999999996</v>
      </c>
      <c r="AA2963" s="11">
        <f t="shared" si="7982"/>
        <v>10</v>
      </c>
      <c r="AB2963" s="53">
        <f t="shared" si="7983"/>
        <v>0.22667328250829788</v>
      </c>
      <c r="AC2963" s="63" t="s">
        <v>204</v>
      </c>
    </row>
    <row r="2964" spans="1:46">
      <c r="A2964" s="11">
        <v>2964</v>
      </c>
      <c r="B2964" s="57">
        <v>44947</v>
      </c>
      <c r="C2964" s="54">
        <v>0.53472222222222221</v>
      </c>
      <c r="D2964" s="53">
        <v>14.3</v>
      </c>
      <c r="E2964" s="53">
        <v>14.1</v>
      </c>
      <c r="F2964" s="53">
        <v>0</v>
      </c>
      <c r="G2964" s="53">
        <v>8.1999999999999993</v>
      </c>
      <c r="H2964" s="53">
        <v>0.34899999999999998</v>
      </c>
      <c r="I2964" s="53">
        <v>3.6</v>
      </c>
      <c r="J2964" s="53" t="s">
        <v>155</v>
      </c>
      <c r="K2964" s="53">
        <v>3.8</v>
      </c>
      <c r="L2964" s="53" t="s">
        <v>155</v>
      </c>
      <c r="M2964" s="54">
        <v>0.53320601851851845</v>
      </c>
      <c r="N2964" s="53">
        <v>5.3</v>
      </c>
      <c r="O2964" s="53" t="s">
        <v>158</v>
      </c>
      <c r="P2964" s="54">
        <v>0.52829861111111109</v>
      </c>
      <c r="Q2964" s="53">
        <v>3.5</v>
      </c>
      <c r="R2964" s="53" t="s">
        <v>155</v>
      </c>
      <c r="S2964" s="53">
        <v>0.7</v>
      </c>
      <c r="T2964" s="53">
        <v>41.2</v>
      </c>
      <c r="U2964" s="53">
        <v>1144</v>
      </c>
      <c r="V2964" s="53">
        <v>694807</v>
      </c>
      <c r="W2964" s="53">
        <v>1158</v>
      </c>
      <c r="X2964" s="53">
        <v>0.56599999999999995</v>
      </c>
      <c r="Y2964" s="53">
        <v>18.93</v>
      </c>
      <c r="Z2964" s="11">
        <f t="shared" si="7981"/>
        <v>209.4</v>
      </c>
      <c r="AA2964" s="11">
        <f t="shared" si="7982"/>
        <v>10</v>
      </c>
      <c r="AB2964" s="53">
        <f t="shared" si="7983"/>
        <v>0.22667328250829788</v>
      </c>
      <c r="AC2964" s="63" t="s">
        <v>204</v>
      </c>
    </row>
    <row r="2965" spans="1:46">
      <c r="A2965" s="11">
        <v>2965</v>
      </c>
      <c r="B2965" s="57">
        <v>44947</v>
      </c>
      <c r="C2965" s="54">
        <v>0.54166666666666663</v>
      </c>
      <c r="D2965" s="53">
        <v>13.9</v>
      </c>
      <c r="E2965" s="53">
        <v>14.1</v>
      </c>
      <c r="F2965" s="53">
        <v>0</v>
      </c>
      <c r="G2965" s="53">
        <v>7.6</v>
      </c>
      <c r="H2965" s="53">
        <v>0.34300000000000003</v>
      </c>
      <c r="I2965" s="53">
        <v>3.1</v>
      </c>
      <c r="J2965" s="53" t="s">
        <v>158</v>
      </c>
      <c r="K2965" s="53">
        <v>3.6</v>
      </c>
      <c r="L2965" s="53" t="s">
        <v>155</v>
      </c>
      <c r="M2965" s="54">
        <v>0.53473379629629625</v>
      </c>
      <c r="N2965" s="53">
        <v>4.8</v>
      </c>
      <c r="O2965" s="53" t="s">
        <v>158</v>
      </c>
      <c r="P2965" s="54">
        <v>0.53767361111111112</v>
      </c>
      <c r="Q2965" s="53">
        <v>1.2</v>
      </c>
      <c r="R2965" s="53" t="s">
        <v>154</v>
      </c>
      <c r="S2965" s="53">
        <v>0.8</v>
      </c>
      <c r="T2965" s="53">
        <v>44.1</v>
      </c>
      <c r="U2965" s="53">
        <v>1137</v>
      </c>
      <c r="V2965" s="53">
        <v>684344</v>
      </c>
      <c r="W2965" s="53">
        <v>1141</v>
      </c>
      <c r="X2965" s="53">
        <v>0.56599999999999995</v>
      </c>
      <c r="Y2965" s="53">
        <v>18.95</v>
      </c>
      <c r="Z2965" s="11">
        <f t="shared" si="7981"/>
        <v>205.8</v>
      </c>
      <c r="AA2965" s="11">
        <f t="shared" si="7982"/>
        <v>10</v>
      </c>
      <c r="AB2965" s="53">
        <f t="shared" si="7983"/>
        <v>0.22667328250829788</v>
      </c>
      <c r="AC2965" s="63" t="s">
        <v>204</v>
      </c>
      <c r="AE2965" s="11">
        <f t="shared" ref="AE2965" si="8016">SUM(F2965:F2970)</f>
        <v>0</v>
      </c>
      <c r="AF2965" s="11">
        <f t="shared" ref="AF2965" si="8017">AVERAGE(AB2965:AB2970)</f>
        <v>0.2262246797554491</v>
      </c>
      <c r="AG2965" s="11">
        <f t="shared" ref="AG2965" si="8018">AVERAGE(G2965:G2970)</f>
        <v>8.5666666666666682</v>
      </c>
      <c r="AH2965" s="11" t="e">
        <f t="shared" ref="AH2965" si="8019">AVERAGE(AC2965:AC2970)</f>
        <v>#DIV/0!</v>
      </c>
      <c r="AI2965" s="11">
        <f t="shared" ref="AI2965" si="8020">AVERAGE(T2965:T2970)</f>
        <v>41.333333333333336</v>
      </c>
      <c r="AJ2965" s="11">
        <f t="shared" ref="AJ2965" si="8021">SUMIF(H2965:H2970,"&gt;0",H2965:H2970)</f>
        <v>1.9510000000000003</v>
      </c>
      <c r="AK2965" s="17">
        <f t="shared" ref="AK2965" si="8022">SUM(AA2965:AA2970)/60</f>
        <v>1</v>
      </c>
      <c r="AL2965" s="17">
        <f t="shared" ref="AL2965" si="8023">SUM(V2965:V2970)</f>
        <v>3915687</v>
      </c>
      <c r="AM2965" s="17">
        <f t="shared" ref="AM2965" si="8024">AVERAGE(W2965:W2970)</f>
        <v>1087.6666666666667</v>
      </c>
      <c r="AN2965" s="11">
        <f t="shared" ref="AN2965" si="8025">AVERAGE(I2965:I2970)</f>
        <v>2.2833333333333337</v>
      </c>
      <c r="AO2965" s="11">
        <f t="shared" ref="AO2965" si="8026">MAX(K2965:K2970)</f>
        <v>3.6</v>
      </c>
      <c r="AP2965" s="13" t="str">
        <f t="shared" ref="AP2965" ca="1" si="8027">INDIRECT(ADDRESS(MATCH(AO2965,K2965:K2970,0)+A2965-1,12))</f>
        <v>NW</v>
      </c>
      <c r="AQ2965" s="13">
        <f t="shared" ref="AQ2965" ca="1" si="8028">INDIRECT(ADDRESS(MATCH(AO2965,K2965:K2970,0)+A2965-1,13))</f>
        <v>0.53473379629629625</v>
      </c>
      <c r="AR2965" s="11">
        <f t="shared" ref="AR2965" si="8029">MAX(N2965:N2970)</f>
        <v>4.9000000000000004</v>
      </c>
      <c r="AS2965" s="13" t="str">
        <f t="shared" ref="AS2965" ca="1" si="8030">INDIRECT(ADDRESS(MATCH(AR2965,N2965:N2970,0)+A2965-1,15))</f>
        <v>NW</v>
      </c>
      <c r="AT2965" s="13">
        <f t="shared" ref="AT2965" ca="1" si="8031">INDIRECT(ADDRESS(MATCH(AR2965,N2965:N2970,0)+A2965-1,16))</f>
        <v>0.56368055555555552</v>
      </c>
    </row>
    <row r="2966" spans="1:46">
      <c r="A2966" s="11">
        <v>2966</v>
      </c>
      <c r="B2966" s="57">
        <v>44947</v>
      </c>
      <c r="C2966" s="54">
        <v>0.54861111111111105</v>
      </c>
      <c r="D2966" s="53">
        <v>13.7</v>
      </c>
      <c r="E2966" s="53">
        <v>14.1</v>
      </c>
      <c r="F2966" s="53">
        <v>0</v>
      </c>
      <c r="G2966" s="53">
        <v>8.5</v>
      </c>
      <c r="H2966" s="53">
        <v>0.34399999999999997</v>
      </c>
      <c r="I2966" s="53">
        <v>2.5</v>
      </c>
      <c r="J2966" s="53" t="s">
        <v>155</v>
      </c>
      <c r="K2966" s="53">
        <v>3.1</v>
      </c>
      <c r="L2966" s="53" t="s">
        <v>158</v>
      </c>
      <c r="M2966" s="54">
        <v>0.54167824074074067</v>
      </c>
      <c r="N2966" s="53">
        <v>4.8</v>
      </c>
      <c r="O2966" s="53" t="s">
        <v>158</v>
      </c>
      <c r="P2966" s="54">
        <v>0.54467592592592595</v>
      </c>
      <c r="Q2966" s="53">
        <v>2.6</v>
      </c>
      <c r="R2966" s="53" t="s">
        <v>155</v>
      </c>
      <c r="S2966" s="53">
        <v>1.1000000000000001</v>
      </c>
      <c r="T2966" s="53">
        <v>41.7</v>
      </c>
      <c r="U2966" s="53">
        <v>1141</v>
      </c>
      <c r="V2966" s="53">
        <v>685709</v>
      </c>
      <c r="W2966" s="53">
        <v>1143</v>
      </c>
      <c r="X2966" s="53">
        <v>0.56499999999999995</v>
      </c>
      <c r="Y2966" s="53">
        <v>18.920000000000002</v>
      </c>
      <c r="Z2966" s="11">
        <f t="shared" si="7981"/>
        <v>206.39999999999998</v>
      </c>
      <c r="AA2966" s="11">
        <f t="shared" si="7982"/>
        <v>10</v>
      </c>
      <c r="AB2966" s="53">
        <f t="shared" si="7983"/>
        <v>0.2261349592048793</v>
      </c>
      <c r="AC2966" s="63" t="s">
        <v>204</v>
      </c>
    </row>
    <row r="2967" spans="1:46">
      <c r="A2967" s="11">
        <v>2967</v>
      </c>
      <c r="B2967" s="57">
        <v>44947</v>
      </c>
      <c r="C2967" s="54">
        <v>0.55555555555555558</v>
      </c>
      <c r="D2967" s="53">
        <v>13.5</v>
      </c>
      <c r="E2967" s="53">
        <v>14.1</v>
      </c>
      <c r="F2967" s="53">
        <v>0</v>
      </c>
      <c r="G2967" s="53">
        <v>9.4</v>
      </c>
      <c r="H2967" s="53">
        <v>0.33600000000000002</v>
      </c>
      <c r="I2967" s="53">
        <v>1.9</v>
      </c>
      <c r="J2967" s="53" t="s">
        <v>157</v>
      </c>
      <c r="K2967" s="53">
        <v>2.9</v>
      </c>
      <c r="L2967" s="53" t="s">
        <v>155</v>
      </c>
      <c r="M2967" s="54">
        <v>0.55070601851851853</v>
      </c>
      <c r="N2967" s="53">
        <v>3.9</v>
      </c>
      <c r="O2967" s="53" t="s">
        <v>157</v>
      </c>
      <c r="P2967" s="54">
        <v>0.54973379629629626</v>
      </c>
      <c r="Q2967" s="53">
        <v>3</v>
      </c>
      <c r="R2967" s="53" t="s">
        <v>155</v>
      </c>
      <c r="S2967" s="53">
        <v>0.9</v>
      </c>
      <c r="T2967" s="53">
        <v>41.3</v>
      </c>
      <c r="U2967" s="53">
        <v>1097</v>
      </c>
      <c r="V2967" s="53">
        <v>669515</v>
      </c>
      <c r="W2967" s="53">
        <v>1116</v>
      </c>
      <c r="X2967" s="53">
        <v>0.56499999999999995</v>
      </c>
      <c r="Y2967" s="53">
        <v>18.940000000000001</v>
      </c>
      <c r="Z2967" s="11">
        <f t="shared" si="7981"/>
        <v>201.6</v>
      </c>
      <c r="AA2967" s="11">
        <f t="shared" si="7982"/>
        <v>10</v>
      </c>
      <c r="AB2967" s="53">
        <f t="shared" si="7983"/>
        <v>0.2261349592048793</v>
      </c>
      <c r="AC2967" s="63" t="s">
        <v>204</v>
      </c>
    </row>
    <row r="2968" spans="1:46">
      <c r="A2968" s="11">
        <v>2968</v>
      </c>
      <c r="B2968" s="57">
        <v>44947</v>
      </c>
      <c r="C2968" s="54">
        <v>0.5625</v>
      </c>
      <c r="D2968" s="53">
        <v>13.4</v>
      </c>
      <c r="E2968" s="53">
        <v>14.1</v>
      </c>
      <c r="F2968" s="53">
        <v>0</v>
      </c>
      <c r="G2968" s="53">
        <v>8.6999999999999993</v>
      </c>
      <c r="H2968" s="53">
        <v>0.318</v>
      </c>
      <c r="I2968" s="53">
        <v>2.2999999999999998</v>
      </c>
      <c r="J2968" s="53" t="s">
        <v>155</v>
      </c>
      <c r="K2968" s="53">
        <v>2.2999999999999998</v>
      </c>
      <c r="L2968" s="53" t="s">
        <v>155</v>
      </c>
      <c r="M2968" s="54">
        <v>0.56238425925925928</v>
      </c>
      <c r="N2968" s="53">
        <v>4.5999999999999996</v>
      </c>
      <c r="O2968" s="53" t="s">
        <v>157</v>
      </c>
      <c r="P2968" s="54">
        <v>0.5619791666666667</v>
      </c>
      <c r="Q2968" s="53">
        <v>2.8</v>
      </c>
      <c r="R2968" s="53" t="s">
        <v>155</v>
      </c>
      <c r="S2968" s="53">
        <v>0.7</v>
      </c>
      <c r="T2968" s="53">
        <v>40.299999999999997</v>
      </c>
      <c r="U2968" s="53">
        <v>1060</v>
      </c>
      <c r="V2968" s="53">
        <v>645880</v>
      </c>
      <c r="W2968" s="53">
        <v>1076</v>
      </c>
      <c r="X2968" s="53">
        <v>0.56499999999999995</v>
      </c>
      <c r="Y2968" s="53">
        <v>18.940000000000001</v>
      </c>
      <c r="Z2968" s="11">
        <f t="shared" si="7981"/>
        <v>190.8</v>
      </c>
      <c r="AA2968" s="11">
        <f t="shared" si="7982"/>
        <v>10</v>
      </c>
      <c r="AB2968" s="53">
        <f t="shared" si="7983"/>
        <v>0.2261349592048793</v>
      </c>
      <c r="AC2968" s="63" t="s">
        <v>204</v>
      </c>
    </row>
    <row r="2969" spans="1:46">
      <c r="A2969" s="11">
        <v>2969</v>
      </c>
      <c r="B2969" s="57">
        <v>44947</v>
      </c>
      <c r="C2969" s="54">
        <v>0.56944444444444442</v>
      </c>
      <c r="D2969" s="53">
        <v>13.4</v>
      </c>
      <c r="E2969" s="53">
        <v>14.1</v>
      </c>
      <c r="F2969" s="53">
        <v>0</v>
      </c>
      <c r="G2969" s="53">
        <v>8.9</v>
      </c>
      <c r="H2969" s="53">
        <v>0.308</v>
      </c>
      <c r="I2969" s="53">
        <v>2.5</v>
      </c>
      <c r="J2969" s="53" t="s">
        <v>155</v>
      </c>
      <c r="K2969" s="53">
        <v>2.9</v>
      </c>
      <c r="L2969" s="53" t="s">
        <v>155</v>
      </c>
      <c r="M2969" s="54">
        <v>0.56689814814814821</v>
      </c>
      <c r="N2969" s="53">
        <v>4.9000000000000004</v>
      </c>
      <c r="O2969" s="53" t="s">
        <v>155</v>
      </c>
      <c r="P2969" s="54">
        <v>0.56368055555555552</v>
      </c>
      <c r="Q2969" s="53">
        <v>0</v>
      </c>
      <c r="R2969" s="53" t="s">
        <v>158</v>
      </c>
      <c r="S2969" s="53">
        <v>1.1000000000000001</v>
      </c>
      <c r="T2969" s="53">
        <v>41.2</v>
      </c>
      <c r="U2969" s="53">
        <v>1025</v>
      </c>
      <c r="V2969" s="53">
        <v>623963</v>
      </c>
      <c r="W2969" s="53">
        <v>1040</v>
      </c>
      <c r="X2969" s="53">
        <v>0.56499999999999995</v>
      </c>
      <c r="Y2969" s="53">
        <v>18.940000000000001</v>
      </c>
      <c r="Z2969" s="11">
        <f t="shared" si="7981"/>
        <v>184.79999999999998</v>
      </c>
      <c r="AA2969" s="11">
        <f t="shared" si="7982"/>
        <v>10</v>
      </c>
      <c r="AB2969" s="53">
        <f t="shared" si="7983"/>
        <v>0.2261349592048793</v>
      </c>
      <c r="AC2969" s="63" t="s">
        <v>204</v>
      </c>
    </row>
    <row r="2970" spans="1:46">
      <c r="A2970" s="11">
        <v>2970</v>
      </c>
      <c r="B2970" s="57">
        <v>44947</v>
      </c>
      <c r="C2970" s="54">
        <v>0.57638888888888895</v>
      </c>
      <c r="D2970" s="53">
        <v>13.4</v>
      </c>
      <c r="E2970" s="53">
        <v>14.1</v>
      </c>
      <c r="F2970" s="53">
        <v>0</v>
      </c>
      <c r="G2970" s="53">
        <v>8.3000000000000007</v>
      </c>
      <c r="H2970" s="53">
        <v>0.30199999999999999</v>
      </c>
      <c r="I2970" s="53">
        <v>1.4</v>
      </c>
      <c r="J2970" s="53" t="s">
        <v>155</v>
      </c>
      <c r="K2970" s="53">
        <v>2.5</v>
      </c>
      <c r="L2970" s="53" t="s">
        <v>155</v>
      </c>
      <c r="M2970" s="54">
        <v>0.56945601851851857</v>
      </c>
      <c r="N2970" s="53">
        <v>3.3</v>
      </c>
      <c r="O2970" s="53" t="s">
        <v>158</v>
      </c>
      <c r="P2970" s="54">
        <v>0.5758564814814815</v>
      </c>
      <c r="Q2970" s="53">
        <v>2.5</v>
      </c>
      <c r="R2970" s="53" t="s">
        <v>154</v>
      </c>
      <c r="S2970" s="53">
        <v>0.7</v>
      </c>
      <c r="T2970" s="53">
        <v>39.4</v>
      </c>
      <c r="U2970" s="53">
        <v>1004</v>
      </c>
      <c r="V2970" s="53">
        <v>606276</v>
      </c>
      <c r="W2970" s="53">
        <v>1010</v>
      </c>
      <c r="X2970" s="53">
        <v>0.56499999999999995</v>
      </c>
      <c r="Y2970" s="53">
        <v>18.93</v>
      </c>
      <c r="Z2970" s="11">
        <f t="shared" si="7981"/>
        <v>181.2</v>
      </c>
      <c r="AA2970" s="11">
        <f t="shared" si="7982"/>
        <v>10</v>
      </c>
      <c r="AB2970" s="53">
        <f t="shared" si="7983"/>
        <v>0.2261349592048793</v>
      </c>
      <c r="AC2970" s="63" t="s">
        <v>204</v>
      </c>
    </row>
    <row r="2971" spans="1:46">
      <c r="A2971" s="11">
        <v>2971</v>
      </c>
      <c r="B2971" s="57">
        <v>44947</v>
      </c>
      <c r="C2971" s="54">
        <v>0.58333333333333337</v>
      </c>
      <c r="D2971" s="53">
        <v>13.3</v>
      </c>
      <c r="E2971" s="53">
        <v>14.1</v>
      </c>
      <c r="F2971" s="53">
        <v>0</v>
      </c>
      <c r="G2971" s="53">
        <v>9</v>
      </c>
      <c r="H2971" s="53">
        <v>0.28000000000000003</v>
      </c>
      <c r="I2971" s="53">
        <v>2.2000000000000002</v>
      </c>
      <c r="J2971" s="53" t="s">
        <v>158</v>
      </c>
      <c r="K2971" s="53">
        <v>2.2000000000000002</v>
      </c>
      <c r="L2971" s="53" t="s">
        <v>158</v>
      </c>
      <c r="M2971" s="54">
        <v>0.58254629629629628</v>
      </c>
      <c r="N2971" s="53">
        <v>3.6</v>
      </c>
      <c r="O2971" s="53" t="s">
        <v>155</v>
      </c>
      <c r="P2971" s="54">
        <v>0.58142361111111118</v>
      </c>
      <c r="Q2971" s="53">
        <v>1.6</v>
      </c>
      <c r="R2971" s="53" t="s">
        <v>158</v>
      </c>
      <c r="S2971" s="53">
        <v>0.7</v>
      </c>
      <c r="T2971" s="53">
        <v>40.799999999999997</v>
      </c>
      <c r="U2971" s="53">
        <v>489</v>
      </c>
      <c r="V2971" s="53">
        <v>571500</v>
      </c>
      <c r="W2971" s="53">
        <v>953</v>
      </c>
      <c r="X2971" s="53">
        <v>0.56499999999999995</v>
      </c>
      <c r="Y2971" s="53">
        <v>18.93</v>
      </c>
      <c r="Z2971" s="11">
        <f t="shared" si="7981"/>
        <v>168.00000000000003</v>
      </c>
      <c r="AA2971" s="11">
        <f t="shared" si="7982"/>
        <v>10</v>
      </c>
      <c r="AB2971" s="53">
        <f t="shared" si="7983"/>
        <v>0.2261349592048793</v>
      </c>
      <c r="AC2971" s="63" t="s">
        <v>204</v>
      </c>
      <c r="AE2971" s="11">
        <f t="shared" ref="AE2971" si="8032">SUM(F2971:F2976)</f>
        <v>0</v>
      </c>
      <c r="AF2971" s="11">
        <f t="shared" ref="AF2971" si="8033">AVERAGE(AB2971:AB2976)</f>
        <v>0.22613495920487933</v>
      </c>
      <c r="AG2971" s="11">
        <f t="shared" ref="AG2971" si="8034">AVERAGE(G2971:G2976)</f>
        <v>8.5666666666666664</v>
      </c>
      <c r="AH2971" s="11" t="e">
        <f t="shared" ref="AH2971" si="8035">AVERAGE(AC2971:AC2976)</f>
        <v>#DIV/0!</v>
      </c>
      <c r="AI2971" s="11">
        <f t="shared" ref="AI2971" si="8036">AVERAGE(T2971:T2976)</f>
        <v>40.833333333333336</v>
      </c>
      <c r="AJ2971" s="11">
        <f t="shared" ref="AJ2971" si="8037">SUMIF(H2971:H2976,"&gt;0",H2971:H2976)</f>
        <v>1.4039999999999999</v>
      </c>
      <c r="AK2971" s="17">
        <f t="shared" ref="AK2971" si="8038">SUM(AA2971:AA2976)/60</f>
        <v>1</v>
      </c>
      <c r="AL2971" s="17">
        <f t="shared" ref="AL2971" si="8039">SUM(V2971:V2976)</f>
        <v>2891547</v>
      </c>
      <c r="AM2971" s="17">
        <f t="shared" ref="AM2971" si="8040">AVERAGE(W2971:W2976)</f>
        <v>803.16666666666663</v>
      </c>
      <c r="AN2971" s="11">
        <f t="shared" ref="AN2971" si="8041">AVERAGE(I2971:I2976)</f>
        <v>2.3166666666666664</v>
      </c>
      <c r="AO2971" s="11">
        <f t="shared" ref="AO2971" si="8042">MAX(K2971:K2976)</f>
        <v>3</v>
      </c>
      <c r="AP2971" s="13" t="str">
        <f t="shared" ref="AP2971" ca="1" si="8043">INDIRECT(ADDRESS(MATCH(AO2971,K2971:K2976,0)+A2971-1,12))</f>
        <v>WNW</v>
      </c>
      <c r="AQ2971" s="13">
        <f t="shared" ref="AQ2971" ca="1" si="8044">INDIRECT(ADDRESS(MATCH(AO2971,K2971:K2976,0)+A2971-1,13))</f>
        <v>0.5995949074074074</v>
      </c>
      <c r="AR2971" s="11">
        <f t="shared" ref="AR2971" si="8045">MAX(N2971:N2976)</f>
        <v>4.7</v>
      </c>
      <c r="AS2971" s="13" t="str">
        <f t="shared" ref="AS2971" ca="1" si="8046">INDIRECT(ADDRESS(MATCH(AR2971,N2971:N2976,0)+A2971-1,15))</f>
        <v>NW</v>
      </c>
      <c r="AT2971" s="13">
        <f t="shared" ref="AT2971" ca="1" si="8047">INDIRECT(ADDRESS(MATCH(AR2971,N2971:N2976,0)+A2971-1,16))</f>
        <v>0.595636574074074</v>
      </c>
    </row>
    <row r="2972" spans="1:46">
      <c r="A2972" s="11">
        <v>2972</v>
      </c>
      <c r="B2972" s="57">
        <v>44947</v>
      </c>
      <c r="C2972" s="54">
        <v>0.59027777777777779</v>
      </c>
      <c r="D2972" s="53">
        <v>13.2</v>
      </c>
      <c r="E2972" s="53">
        <v>14.1</v>
      </c>
      <c r="F2972" s="53">
        <v>0</v>
      </c>
      <c r="G2972" s="53">
        <v>8.5</v>
      </c>
      <c r="H2972" s="53">
        <v>0.20799999999999999</v>
      </c>
      <c r="I2972" s="53">
        <v>1.9</v>
      </c>
      <c r="J2972" s="53" t="s">
        <v>155</v>
      </c>
      <c r="K2972" s="53">
        <v>2.5</v>
      </c>
      <c r="L2972" s="53" t="s">
        <v>155</v>
      </c>
      <c r="M2972" s="54">
        <v>0.58666666666666667</v>
      </c>
      <c r="N2972" s="53">
        <v>3.9</v>
      </c>
      <c r="O2972" s="53" t="s">
        <v>155</v>
      </c>
      <c r="P2972" s="54">
        <v>0.58355324074074078</v>
      </c>
      <c r="Q2972" s="53">
        <v>2.2000000000000002</v>
      </c>
      <c r="R2972" s="53" t="s">
        <v>158</v>
      </c>
      <c r="S2972" s="53">
        <v>0.8</v>
      </c>
      <c r="T2972" s="53">
        <v>41.1</v>
      </c>
      <c r="U2972" s="53">
        <v>1065</v>
      </c>
      <c r="V2972" s="53">
        <v>441514</v>
      </c>
      <c r="W2972" s="53">
        <v>736</v>
      </c>
      <c r="X2972" s="53">
        <v>0.56499999999999995</v>
      </c>
      <c r="Y2972" s="53">
        <v>18.93</v>
      </c>
      <c r="Z2972" s="11">
        <f t="shared" si="7981"/>
        <v>124.8</v>
      </c>
      <c r="AA2972" s="11">
        <f t="shared" si="7982"/>
        <v>10</v>
      </c>
      <c r="AB2972" s="53">
        <f t="shared" si="7983"/>
        <v>0.2261349592048793</v>
      </c>
      <c r="AC2972" s="63" t="s">
        <v>204</v>
      </c>
    </row>
    <row r="2973" spans="1:46">
      <c r="A2973" s="11">
        <v>2973</v>
      </c>
      <c r="B2973" s="57">
        <v>44947</v>
      </c>
      <c r="C2973" s="54">
        <v>0.59722222222222221</v>
      </c>
      <c r="D2973" s="53">
        <v>13</v>
      </c>
      <c r="E2973" s="53">
        <v>14.1</v>
      </c>
      <c r="F2973" s="53">
        <v>0</v>
      </c>
      <c r="G2973" s="53">
        <v>8.4</v>
      </c>
      <c r="H2973" s="53">
        <v>0.23799999999999999</v>
      </c>
      <c r="I2973" s="53">
        <v>2.8</v>
      </c>
      <c r="J2973" s="53" t="s">
        <v>158</v>
      </c>
      <c r="K2973" s="53">
        <v>2.8</v>
      </c>
      <c r="L2973" s="53" t="s">
        <v>158</v>
      </c>
      <c r="M2973" s="54">
        <v>0.59718749999999998</v>
      </c>
      <c r="N2973" s="53">
        <v>4.7</v>
      </c>
      <c r="O2973" s="53" t="s">
        <v>155</v>
      </c>
      <c r="P2973" s="54">
        <v>0.595636574074074</v>
      </c>
      <c r="Q2973" s="53">
        <v>1.9</v>
      </c>
      <c r="R2973" s="53" t="s">
        <v>155</v>
      </c>
      <c r="S2973" s="53">
        <v>0.7</v>
      </c>
      <c r="T2973" s="53">
        <v>40.5</v>
      </c>
      <c r="U2973" s="53">
        <v>407</v>
      </c>
      <c r="V2973" s="53">
        <v>491459</v>
      </c>
      <c r="W2973" s="53">
        <v>819</v>
      </c>
      <c r="X2973" s="53">
        <v>0.56499999999999995</v>
      </c>
      <c r="Y2973" s="53">
        <v>18.899999999999999</v>
      </c>
      <c r="Z2973" s="11">
        <f t="shared" si="7981"/>
        <v>142.79999999999998</v>
      </c>
      <c r="AA2973" s="11">
        <f t="shared" si="7982"/>
        <v>10</v>
      </c>
      <c r="AB2973" s="53">
        <f t="shared" si="7983"/>
        <v>0.2261349592048793</v>
      </c>
      <c r="AC2973" s="63" t="s">
        <v>204</v>
      </c>
    </row>
    <row r="2974" spans="1:46">
      <c r="A2974" s="11">
        <v>2974</v>
      </c>
      <c r="B2974" s="57">
        <v>44947</v>
      </c>
      <c r="C2974" s="54">
        <v>0.60416666666666663</v>
      </c>
      <c r="D2974" s="53">
        <v>12.7</v>
      </c>
      <c r="E2974" s="53">
        <v>14.1</v>
      </c>
      <c r="F2974" s="53">
        <v>0</v>
      </c>
      <c r="G2974" s="53">
        <v>8.4</v>
      </c>
      <c r="H2974" s="53">
        <v>0.20699999999999999</v>
      </c>
      <c r="I2974" s="53">
        <v>2.7</v>
      </c>
      <c r="J2974" s="53" t="s">
        <v>155</v>
      </c>
      <c r="K2974" s="53">
        <v>3</v>
      </c>
      <c r="L2974" s="53" t="s">
        <v>158</v>
      </c>
      <c r="M2974" s="54">
        <v>0.5995949074074074</v>
      </c>
      <c r="N2974" s="53">
        <v>4.3</v>
      </c>
      <c r="O2974" s="53" t="s">
        <v>158</v>
      </c>
      <c r="P2974" s="54">
        <v>0.59780092592592593</v>
      </c>
      <c r="Q2974" s="53">
        <v>2.2999999999999998</v>
      </c>
      <c r="R2974" s="53" t="s">
        <v>157</v>
      </c>
      <c r="S2974" s="53">
        <v>0.8</v>
      </c>
      <c r="T2974" s="53">
        <v>40.9</v>
      </c>
      <c r="U2974" s="53">
        <v>842</v>
      </c>
      <c r="V2974" s="53">
        <v>433303</v>
      </c>
      <c r="W2974" s="53">
        <v>722</v>
      </c>
      <c r="X2974" s="53">
        <v>0.56499999999999995</v>
      </c>
      <c r="Y2974" s="53">
        <v>18.899999999999999</v>
      </c>
      <c r="Z2974" s="11">
        <f t="shared" si="7981"/>
        <v>124.19999999999999</v>
      </c>
      <c r="AA2974" s="11">
        <f t="shared" si="7982"/>
        <v>10</v>
      </c>
      <c r="AB2974" s="53">
        <f t="shared" si="7983"/>
        <v>0.2261349592048793</v>
      </c>
      <c r="AC2974" s="63" t="s">
        <v>204</v>
      </c>
    </row>
    <row r="2975" spans="1:46">
      <c r="A2975" s="11">
        <v>2975</v>
      </c>
      <c r="B2975" s="57">
        <v>44947</v>
      </c>
      <c r="C2975" s="54">
        <v>0.61111111111111105</v>
      </c>
      <c r="D2975" s="53">
        <v>12.4</v>
      </c>
      <c r="E2975" s="53">
        <v>14.1</v>
      </c>
      <c r="F2975" s="53">
        <v>0</v>
      </c>
      <c r="G2975" s="53">
        <v>8.1999999999999993</v>
      </c>
      <c r="H2975" s="53">
        <v>0.24299999999999999</v>
      </c>
      <c r="I2975" s="53">
        <v>2.2999999999999998</v>
      </c>
      <c r="J2975" s="53" t="s">
        <v>155</v>
      </c>
      <c r="K2975" s="53">
        <v>2.7</v>
      </c>
      <c r="L2975" s="53" t="s">
        <v>155</v>
      </c>
      <c r="M2975" s="54">
        <v>0.60886574074074074</v>
      </c>
      <c r="N2975" s="53">
        <v>3.9</v>
      </c>
      <c r="O2975" s="53" t="s">
        <v>158</v>
      </c>
      <c r="P2975" s="54">
        <v>0.6068634259259259</v>
      </c>
      <c r="Q2975" s="53">
        <v>1.5</v>
      </c>
      <c r="R2975" s="53" t="s">
        <v>154</v>
      </c>
      <c r="S2975" s="53">
        <v>0.7</v>
      </c>
      <c r="T2975" s="53">
        <v>41.2</v>
      </c>
      <c r="U2975" s="53">
        <v>793</v>
      </c>
      <c r="V2975" s="53">
        <v>490419</v>
      </c>
      <c r="W2975" s="53">
        <v>817</v>
      </c>
      <c r="X2975" s="53">
        <v>0.56499999999999995</v>
      </c>
      <c r="Y2975" s="53">
        <v>18.91</v>
      </c>
      <c r="Z2975" s="11">
        <f t="shared" si="7981"/>
        <v>145.80000000000001</v>
      </c>
      <c r="AA2975" s="11">
        <f t="shared" si="7982"/>
        <v>10</v>
      </c>
      <c r="AB2975" s="53">
        <f t="shared" si="7983"/>
        <v>0.2261349592048793</v>
      </c>
      <c r="AC2975" s="63" t="s">
        <v>204</v>
      </c>
    </row>
    <row r="2976" spans="1:46">
      <c r="A2976" s="11">
        <v>2976</v>
      </c>
      <c r="B2976" s="57">
        <v>44947</v>
      </c>
      <c r="C2976" s="54">
        <v>0.61805555555555558</v>
      </c>
      <c r="D2976" s="53">
        <v>12.2</v>
      </c>
      <c r="E2976" s="53">
        <v>14.1</v>
      </c>
      <c r="F2976" s="53">
        <v>0</v>
      </c>
      <c r="G2976" s="53">
        <v>8.9</v>
      </c>
      <c r="H2976" s="53">
        <v>0.22800000000000001</v>
      </c>
      <c r="I2976" s="53">
        <v>2</v>
      </c>
      <c r="J2976" s="53" t="s">
        <v>155</v>
      </c>
      <c r="K2976" s="53">
        <v>2.4</v>
      </c>
      <c r="L2976" s="53" t="s">
        <v>158</v>
      </c>
      <c r="M2976" s="54">
        <v>0.61398148148148146</v>
      </c>
      <c r="N2976" s="53">
        <v>4.4000000000000004</v>
      </c>
      <c r="O2976" s="53" t="s">
        <v>155</v>
      </c>
      <c r="P2976" s="54">
        <v>0.61365740740740737</v>
      </c>
      <c r="Q2976" s="53">
        <v>1.4</v>
      </c>
      <c r="R2976" s="53" t="s">
        <v>149</v>
      </c>
      <c r="S2976" s="53">
        <v>0.8</v>
      </c>
      <c r="T2976" s="53">
        <v>40.5</v>
      </c>
      <c r="U2976" s="53">
        <v>742</v>
      </c>
      <c r="V2976" s="53">
        <v>463352</v>
      </c>
      <c r="W2976" s="53">
        <v>772</v>
      </c>
      <c r="X2976" s="53">
        <v>0.56499999999999995</v>
      </c>
      <c r="Y2976" s="53">
        <v>18.899999999999999</v>
      </c>
      <c r="Z2976" s="11">
        <f t="shared" si="7981"/>
        <v>136.80000000000001</v>
      </c>
      <c r="AA2976" s="11">
        <f t="shared" si="7982"/>
        <v>10</v>
      </c>
      <c r="AB2976" s="53">
        <f t="shared" si="7983"/>
        <v>0.2261349592048793</v>
      </c>
      <c r="AC2976" s="63" t="s">
        <v>204</v>
      </c>
    </row>
    <row r="2977" spans="1:46">
      <c r="A2977" s="11">
        <v>2977</v>
      </c>
      <c r="B2977" s="57">
        <v>44947</v>
      </c>
      <c r="C2977" s="54">
        <v>0.625</v>
      </c>
      <c r="D2977" s="53">
        <v>12.2</v>
      </c>
      <c r="E2977" s="53">
        <v>14.1</v>
      </c>
      <c r="F2977" s="53">
        <v>0</v>
      </c>
      <c r="G2977" s="53">
        <v>8.9</v>
      </c>
      <c r="H2977" s="53">
        <v>0.20799999999999999</v>
      </c>
      <c r="I2977" s="53">
        <v>1.9</v>
      </c>
      <c r="J2977" s="53" t="s">
        <v>155</v>
      </c>
      <c r="K2977" s="53">
        <v>2</v>
      </c>
      <c r="L2977" s="53" t="s">
        <v>155</v>
      </c>
      <c r="M2977" s="54">
        <v>0.61810185185185185</v>
      </c>
      <c r="N2977" s="53">
        <v>3.8</v>
      </c>
      <c r="O2977" s="53" t="s">
        <v>155</v>
      </c>
      <c r="P2977" s="54">
        <v>0.62385416666666671</v>
      </c>
      <c r="Q2977" s="53">
        <v>1.3</v>
      </c>
      <c r="R2977" s="53" t="s">
        <v>162</v>
      </c>
      <c r="S2977" s="53">
        <v>0.6</v>
      </c>
      <c r="T2977" s="53">
        <v>41.2</v>
      </c>
      <c r="U2977" s="53">
        <v>689</v>
      </c>
      <c r="V2977" s="53">
        <v>427808</v>
      </c>
      <c r="W2977" s="53">
        <v>713</v>
      </c>
      <c r="X2977" s="53">
        <v>0.56399999999999995</v>
      </c>
      <c r="Y2977" s="53">
        <v>18.899999999999999</v>
      </c>
      <c r="Z2977" s="11">
        <f t="shared" si="7981"/>
        <v>124.8</v>
      </c>
      <c r="AA2977" s="11">
        <f t="shared" si="7982"/>
        <v>10</v>
      </c>
      <c r="AB2977" s="53">
        <f t="shared" si="7983"/>
        <v>0.22559749924101336</v>
      </c>
      <c r="AC2977" s="63" t="s">
        <v>204</v>
      </c>
      <c r="AE2977" s="11">
        <f t="shared" ref="AE2977" si="8048">SUM(F2977:F2982)</f>
        <v>0</v>
      </c>
      <c r="AF2977" s="11">
        <f t="shared" ref="AF2977" si="8049">AVERAGE(AB2977:AB2982)</f>
        <v>0.22559749924101338</v>
      </c>
      <c r="AG2977" s="11">
        <f t="shared" ref="AG2977" si="8050">AVERAGE(G2977:G2982)</f>
        <v>8.4333333333333336</v>
      </c>
      <c r="AH2977" s="11" t="e">
        <f t="shared" ref="AH2977" si="8051">AVERAGE(AC2977:AC2982)</f>
        <v>#DIV/0!</v>
      </c>
      <c r="AI2977" s="11">
        <f t="shared" ref="AI2977" si="8052">AVERAGE(T2977:T2982)</f>
        <v>42.083333333333336</v>
      </c>
      <c r="AJ2977" s="11">
        <f t="shared" ref="AJ2977" si="8053">SUMIF(H2977:H2982,"&gt;0",H2977:H2982)</f>
        <v>0.9900000000000001</v>
      </c>
      <c r="AK2977" s="17">
        <f t="shared" ref="AK2977" si="8054">SUM(AA2977:AA2982)/60</f>
        <v>0.16666666666666666</v>
      </c>
      <c r="AL2977" s="17">
        <f t="shared" ref="AL2977" si="8055">SUM(V2977:V2982)</f>
        <v>2065903</v>
      </c>
      <c r="AM2977" s="17">
        <f t="shared" ref="AM2977" si="8056">AVERAGE(W2977:W2982)</f>
        <v>573.66666666666663</v>
      </c>
      <c r="AN2977" s="11">
        <f t="shared" ref="AN2977" si="8057">AVERAGE(I2977:I2982)</f>
        <v>2.1333333333333333</v>
      </c>
      <c r="AO2977" s="11">
        <f t="shared" ref="AO2977" si="8058">MAX(K2977:K2982)</f>
        <v>2.8</v>
      </c>
      <c r="AP2977" s="13" t="str">
        <f t="shared" ref="AP2977" ca="1" si="8059">INDIRECT(ADDRESS(MATCH(AO2977,K2977:K2982,0)+A2977-1,12))</f>
        <v>WNW</v>
      </c>
      <c r="AQ2977" s="13">
        <f t="shared" ref="AQ2977" ca="1" si="8060">INDIRECT(ADDRESS(MATCH(AO2977,K2977:K2982,0)+A2977-1,13))</f>
        <v>0.64722222222222225</v>
      </c>
      <c r="AR2977" s="11">
        <f t="shared" ref="AR2977" si="8061">MAX(N2977:N2982)</f>
        <v>4</v>
      </c>
      <c r="AS2977" s="13" t="str">
        <f t="shared" ref="AS2977" ca="1" si="8062">INDIRECT(ADDRESS(MATCH(AR2977,N2977:N2982,0)+A2977-1,15))</f>
        <v>WNW</v>
      </c>
      <c r="AT2977" s="13">
        <f t="shared" ref="AT2977" ca="1" si="8063">INDIRECT(ADDRESS(MATCH(AR2977,N2977:N2982,0)+A2977-1,16))</f>
        <v>0.63656250000000003</v>
      </c>
    </row>
    <row r="2978" spans="1:46">
      <c r="A2978" s="11">
        <v>2978</v>
      </c>
      <c r="B2978" s="57">
        <v>44947</v>
      </c>
      <c r="C2978" s="54">
        <v>0.63194444444444442</v>
      </c>
      <c r="D2978" s="53">
        <v>12.1</v>
      </c>
      <c r="E2978" s="53">
        <v>14.1</v>
      </c>
      <c r="F2978" s="53">
        <v>0</v>
      </c>
      <c r="G2978" s="53">
        <v>8.6999999999999993</v>
      </c>
      <c r="H2978" s="53">
        <v>0.19</v>
      </c>
      <c r="I2978" s="53">
        <v>1.5</v>
      </c>
      <c r="J2978" s="53" t="s">
        <v>155</v>
      </c>
      <c r="K2978" s="53">
        <v>1.9</v>
      </c>
      <c r="L2978" s="53" t="s">
        <v>155</v>
      </c>
      <c r="M2978" s="54">
        <v>0.6253009259259259</v>
      </c>
      <c r="N2978" s="53">
        <v>3.1</v>
      </c>
      <c r="O2978" s="53" t="s">
        <v>157</v>
      </c>
      <c r="P2978" s="54">
        <v>0.62724537037037031</v>
      </c>
      <c r="Q2978" s="53">
        <v>2</v>
      </c>
      <c r="R2978" s="53" t="s">
        <v>154</v>
      </c>
      <c r="S2978" s="53">
        <v>0.6</v>
      </c>
      <c r="T2978" s="53">
        <v>40</v>
      </c>
      <c r="U2978" s="53">
        <v>623</v>
      </c>
      <c r="V2978" s="53">
        <v>393885</v>
      </c>
      <c r="W2978" s="53">
        <v>656</v>
      </c>
      <c r="X2978" s="53">
        <v>0.56399999999999995</v>
      </c>
      <c r="Y2978" s="53">
        <v>18.87</v>
      </c>
      <c r="Z2978" s="11">
        <f t="shared" si="7981"/>
        <v>114</v>
      </c>
      <c r="AA2978" s="11">
        <f t="shared" si="7982"/>
        <v>0</v>
      </c>
      <c r="AB2978" s="53">
        <f t="shared" si="7983"/>
        <v>0.22559749924101336</v>
      </c>
      <c r="AC2978" s="63" t="s">
        <v>204</v>
      </c>
    </row>
    <row r="2979" spans="1:46">
      <c r="A2979" s="11">
        <v>2979</v>
      </c>
      <c r="B2979" s="57">
        <v>44947</v>
      </c>
      <c r="C2979" s="54">
        <v>0.63888888888888895</v>
      </c>
      <c r="D2979" s="53">
        <v>12.1</v>
      </c>
      <c r="E2979" s="53">
        <v>14.1</v>
      </c>
      <c r="F2979" s="53">
        <v>0</v>
      </c>
      <c r="G2979" s="53">
        <v>8.9</v>
      </c>
      <c r="H2979" s="53">
        <v>0.17399999999999999</v>
      </c>
      <c r="I2979" s="53">
        <v>2.4</v>
      </c>
      <c r="J2979" s="53" t="s">
        <v>158</v>
      </c>
      <c r="K2979" s="53">
        <v>2.4</v>
      </c>
      <c r="L2979" s="53" t="s">
        <v>158</v>
      </c>
      <c r="M2979" s="54">
        <v>0.63888888888888895</v>
      </c>
      <c r="N2979" s="53">
        <v>4</v>
      </c>
      <c r="O2979" s="53" t="s">
        <v>158</v>
      </c>
      <c r="P2979" s="54">
        <v>0.63656250000000003</v>
      </c>
      <c r="Q2979" s="53">
        <v>2.5</v>
      </c>
      <c r="R2979" s="53" t="s">
        <v>158</v>
      </c>
      <c r="S2979" s="53">
        <v>0.6</v>
      </c>
      <c r="T2979" s="53">
        <v>39.799999999999997</v>
      </c>
      <c r="U2979" s="53">
        <v>586</v>
      </c>
      <c r="V2979" s="53">
        <v>364388</v>
      </c>
      <c r="W2979" s="53">
        <v>607</v>
      </c>
      <c r="X2979" s="53">
        <v>0.56399999999999995</v>
      </c>
      <c r="Y2979" s="53">
        <v>18.89</v>
      </c>
      <c r="Z2979" s="11">
        <f t="shared" si="7981"/>
        <v>104.39999999999999</v>
      </c>
      <c r="AA2979" s="11">
        <f t="shared" si="7982"/>
        <v>0</v>
      </c>
      <c r="AB2979" s="53">
        <f t="shared" si="7983"/>
        <v>0.22559749924101336</v>
      </c>
      <c r="AC2979" s="63" t="s">
        <v>204</v>
      </c>
    </row>
    <row r="2980" spans="1:46">
      <c r="A2980" s="11">
        <v>2980</v>
      </c>
      <c r="B2980" s="57">
        <v>44947</v>
      </c>
      <c r="C2980" s="54">
        <v>0.64583333333333337</v>
      </c>
      <c r="D2980" s="53">
        <v>12.1</v>
      </c>
      <c r="E2980" s="53">
        <v>14.1</v>
      </c>
      <c r="F2980" s="53">
        <v>0</v>
      </c>
      <c r="G2980" s="53">
        <v>8</v>
      </c>
      <c r="H2980" s="53">
        <v>0.158</v>
      </c>
      <c r="I2980" s="53">
        <v>2.6</v>
      </c>
      <c r="J2980" s="53" t="s">
        <v>158</v>
      </c>
      <c r="K2980" s="53">
        <v>2.6</v>
      </c>
      <c r="L2980" s="53" t="s">
        <v>158</v>
      </c>
      <c r="M2980" s="54">
        <v>0.64534722222222218</v>
      </c>
      <c r="N2980" s="53">
        <v>3.9</v>
      </c>
      <c r="O2980" s="53" t="s">
        <v>154</v>
      </c>
      <c r="P2980" s="54">
        <v>0.64451388888888894</v>
      </c>
      <c r="Q2980" s="53">
        <v>2.9</v>
      </c>
      <c r="R2980" s="53" t="s">
        <v>154</v>
      </c>
      <c r="S2980" s="53">
        <v>0.6</v>
      </c>
      <c r="T2980" s="53">
        <v>41.2</v>
      </c>
      <c r="U2980" s="53">
        <v>506</v>
      </c>
      <c r="V2980" s="53">
        <v>331462</v>
      </c>
      <c r="W2980" s="53">
        <v>552</v>
      </c>
      <c r="X2980" s="53">
        <v>0.56399999999999995</v>
      </c>
      <c r="Y2980" s="53">
        <v>18.87</v>
      </c>
      <c r="Z2980" s="11">
        <f t="shared" si="7981"/>
        <v>94.8</v>
      </c>
      <c r="AA2980" s="11">
        <f t="shared" si="7982"/>
        <v>0</v>
      </c>
      <c r="AB2980" s="53">
        <f t="shared" si="7983"/>
        <v>0.22559749924101336</v>
      </c>
      <c r="AC2980" s="63" t="s">
        <v>204</v>
      </c>
    </row>
    <row r="2981" spans="1:46">
      <c r="A2981" s="11">
        <v>2981</v>
      </c>
      <c r="B2981" s="57">
        <v>44947</v>
      </c>
      <c r="C2981" s="54">
        <v>0.65277777777777779</v>
      </c>
      <c r="D2981" s="53">
        <v>12</v>
      </c>
      <c r="E2981" s="53">
        <v>14.1</v>
      </c>
      <c r="F2981" s="53">
        <v>0</v>
      </c>
      <c r="G2981" s="53">
        <v>8.1999999999999993</v>
      </c>
      <c r="H2981" s="53">
        <v>0.13800000000000001</v>
      </c>
      <c r="I2981" s="53">
        <v>2.2999999999999998</v>
      </c>
      <c r="J2981" s="53" t="s">
        <v>158</v>
      </c>
      <c r="K2981" s="53">
        <v>2.8</v>
      </c>
      <c r="L2981" s="53" t="s">
        <v>158</v>
      </c>
      <c r="M2981" s="54">
        <v>0.64722222222222225</v>
      </c>
      <c r="N2981" s="53">
        <v>3.8</v>
      </c>
      <c r="O2981" s="53" t="s">
        <v>158</v>
      </c>
      <c r="P2981" s="54">
        <v>0.65009259259259256</v>
      </c>
      <c r="Q2981" s="53">
        <v>2.4</v>
      </c>
      <c r="R2981" s="53" t="s">
        <v>161</v>
      </c>
      <c r="S2981" s="53">
        <v>0.5</v>
      </c>
      <c r="T2981" s="53">
        <v>45.1</v>
      </c>
      <c r="U2981" s="53">
        <v>448</v>
      </c>
      <c r="V2981" s="53">
        <v>289374</v>
      </c>
      <c r="W2981" s="53">
        <v>482</v>
      </c>
      <c r="X2981" s="53">
        <v>0.56399999999999995</v>
      </c>
      <c r="Y2981" s="53">
        <v>18.899999999999999</v>
      </c>
      <c r="Z2981" s="11">
        <f t="shared" si="7981"/>
        <v>82.800000000000011</v>
      </c>
      <c r="AA2981" s="11">
        <f t="shared" si="7982"/>
        <v>0</v>
      </c>
      <c r="AB2981" s="53">
        <f t="shared" si="7983"/>
        <v>0.22559749924101336</v>
      </c>
      <c r="AC2981" s="63" t="s">
        <v>204</v>
      </c>
    </row>
    <row r="2982" spans="1:46">
      <c r="A2982" s="11">
        <v>2982</v>
      </c>
      <c r="B2982" s="57">
        <v>44947</v>
      </c>
      <c r="C2982" s="54">
        <v>0.65972222222222221</v>
      </c>
      <c r="D2982" s="53">
        <v>11.9</v>
      </c>
      <c r="E2982" s="53">
        <v>14.2</v>
      </c>
      <c r="F2982" s="53">
        <v>0</v>
      </c>
      <c r="G2982" s="53">
        <v>7.9</v>
      </c>
      <c r="H2982" s="53">
        <v>0.122</v>
      </c>
      <c r="I2982" s="53">
        <v>2.1</v>
      </c>
      <c r="J2982" s="53" t="s">
        <v>154</v>
      </c>
      <c r="K2982" s="53">
        <v>2.2999999999999998</v>
      </c>
      <c r="L2982" s="53" t="s">
        <v>158</v>
      </c>
      <c r="M2982" s="54">
        <v>0.65278935185185183</v>
      </c>
      <c r="N2982" s="53">
        <v>3.6</v>
      </c>
      <c r="O2982" s="53" t="s">
        <v>154</v>
      </c>
      <c r="P2982" s="54">
        <v>0.65605324074074078</v>
      </c>
      <c r="Q2982" s="53">
        <v>1.4</v>
      </c>
      <c r="R2982" s="53" t="s">
        <v>158</v>
      </c>
      <c r="S2982" s="53">
        <v>0.6</v>
      </c>
      <c r="T2982" s="53">
        <v>45.2</v>
      </c>
      <c r="U2982" s="53">
        <v>402</v>
      </c>
      <c r="V2982" s="53">
        <v>258986</v>
      </c>
      <c r="W2982" s="53">
        <v>432</v>
      </c>
      <c r="X2982" s="53">
        <v>0.56399999999999995</v>
      </c>
      <c r="Y2982" s="53">
        <v>18.89</v>
      </c>
      <c r="Z2982" s="11">
        <f t="shared" si="7981"/>
        <v>73.199999999999989</v>
      </c>
      <c r="AA2982" s="11">
        <f t="shared" si="7982"/>
        <v>0</v>
      </c>
      <c r="AB2982" s="53">
        <f t="shared" si="7983"/>
        <v>0.22559749924101336</v>
      </c>
      <c r="AC2982" s="63" t="s">
        <v>204</v>
      </c>
    </row>
    <row r="2983" spans="1:46">
      <c r="A2983" s="11">
        <v>2983</v>
      </c>
      <c r="B2983" s="57">
        <v>44947</v>
      </c>
      <c r="C2983" s="54">
        <v>0.66666666666666663</v>
      </c>
      <c r="D2983" s="53">
        <v>11.8</v>
      </c>
      <c r="E2983" s="53">
        <v>14.1</v>
      </c>
      <c r="F2983" s="53">
        <v>0</v>
      </c>
      <c r="G2983" s="53">
        <v>8</v>
      </c>
      <c r="H2983" s="53">
        <v>0.11899999999999999</v>
      </c>
      <c r="I2983" s="53">
        <v>2</v>
      </c>
      <c r="J2983" s="53" t="s">
        <v>154</v>
      </c>
      <c r="K2983" s="53">
        <v>2.1</v>
      </c>
      <c r="L2983" s="53" t="s">
        <v>154</v>
      </c>
      <c r="M2983" s="54">
        <v>0.65973379629629625</v>
      </c>
      <c r="N2983" s="53">
        <v>3.7</v>
      </c>
      <c r="O2983" s="53" t="s">
        <v>154</v>
      </c>
      <c r="P2983" s="54">
        <v>0.6630787037037037</v>
      </c>
      <c r="Q2983" s="53">
        <v>3.1</v>
      </c>
      <c r="R2983" s="53" t="s">
        <v>154</v>
      </c>
      <c r="S2983" s="53">
        <v>0.5</v>
      </c>
      <c r="T2983" s="53">
        <v>44.9</v>
      </c>
      <c r="U2983" s="53">
        <v>400</v>
      </c>
      <c r="V2983" s="53">
        <v>243459</v>
      </c>
      <c r="W2983" s="53">
        <v>406</v>
      </c>
      <c r="X2983" s="53">
        <v>0.56399999999999995</v>
      </c>
      <c r="Y2983" s="53">
        <v>18.88</v>
      </c>
      <c r="Z2983" s="11">
        <f t="shared" si="7981"/>
        <v>71.399999999999991</v>
      </c>
      <c r="AA2983" s="11">
        <f t="shared" si="7982"/>
        <v>0</v>
      </c>
      <c r="AB2983" s="53">
        <f t="shared" si="7983"/>
        <v>0.22559749924101336</v>
      </c>
      <c r="AC2983" s="63" t="s">
        <v>204</v>
      </c>
      <c r="AE2983" s="11">
        <f t="shared" ref="AE2983" si="8064">SUM(F2983:F2988)</f>
        <v>0</v>
      </c>
      <c r="AF2983" s="11">
        <f t="shared" ref="AF2983" si="8065">AVERAGE(AB2983:AB2988)</f>
        <v>0.22559749924101338</v>
      </c>
      <c r="AG2983" s="11">
        <f t="shared" ref="AG2983" si="8066">AVERAGE(G2983:G2988)</f>
        <v>7.833333333333333</v>
      </c>
      <c r="AH2983" s="11" t="e">
        <f t="shared" ref="AH2983" si="8067">AVERAGE(AC2983:AC2988)</f>
        <v>#DIV/0!</v>
      </c>
      <c r="AI2983" s="11">
        <f t="shared" ref="AI2983" si="8068">AVERAGE(T2983:T2988)</f>
        <v>45.133333333333333</v>
      </c>
      <c r="AJ2983" s="11">
        <f t="shared" ref="AJ2983" si="8069">SUMIF(H2983:H2988,"&gt;0",H2983:H2988)</f>
        <v>0.47599999999999998</v>
      </c>
      <c r="AK2983" s="17">
        <f t="shared" ref="AK2983" si="8070">SUM(AA2983:AA2988)/60</f>
        <v>0</v>
      </c>
      <c r="AL2983" s="17">
        <f t="shared" ref="AL2983" si="8071">SUM(V2983:V2988)</f>
        <v>953803</v>
      </c>
      <c r="AM2983" s="17">
        <f t="shared" ref="AM2983" si="8072">AVERAGE(W2983:W2988)</f>
        <v>264.83333333333331</v>
      </c>
      <c r="AN2983" s="11">
        <f t="shared" ref="AN2983" si="8073">AVERAGE(I2983:I2988)</f>
        <v>1.3</v>
      </c>
      <c r="AO2983" s="11">
        <f t="shared" ref="AO2983" si="8074">MAX(K2983:K2988)</f>
        <v>2.2999999999999998</v>
      </c>
      <c r="AP2983" s="13" t="str">
        <f t="shared" ref="AP2983" ca="1" si="8075">INDIRECT(ADDRESS(MATCH(AO2983,K2983:K2988,0)+A2983-1,12))</f>
        <v>W</v>
      </c>
      <c r="AQ2983" s="13">
        <f t="shared" ref="AQ2983" ca="1" si="8076">INDIRECT(ADDRESS(MATCH(AO2983,K2983:K2988,0)+A2983-1,13))</f>
        <v>0.66927083333333337</v>
      </c>
      <c r="AR2983" s="11">
        <f t="shared" ref="AR2983" si="8077">MAX(N2983:N2988)</f>
        <v>3.7</v>
      </c>
      <c r="AS2983" s="13" t="str">
        <f t="shared" ref="AS2983" ca="1" si="8078">INDIRECT(ADDRESS(MATCH(AR2983,N2983:N2988,0)+A2983-1,15))</f>
        <v>W</v>
      </c>
      <c r="AT2983" s="13">
        <f t="shared" ref="AT2983" ca="1" si="8079">INDIRECT(ADDRESS(MATCH(AR2983,N2983:N2988,0)+A2983-1,16))</f>
        <v>0.6630787037037037</v>
      </c>
    </row>
    <row r="2984" spans="1:46">
      <c r="A2984" s="11">
        <v>2984</v>
      </c>
      <c r="B2984" s="57">
        <v>44947</v>
      </c>
      <c r="C2984" s="54">
        <v>0.67361111111111116</v>
      </c>
      <c r="D2984" s="53">
        <v>11.9</v>
      </c>
      <c r="E2984" s="53">
        <v>14.1</v>
      </c>
      <c r="F2984" s="53">
        <v>0</v>
      </c>
      <c r="G2984" s="53">
        <v>8.1</v>
      </c>
      <c r="H2984" s="53">
        <v>0.112</v>
      </c>
      <c r="I2984" s="53">
        <v>1.9</v>
      </c>
      <c r="J2984" s="53" t="s">
        <v>154</v>
      </c>
      <c r="K2984" s="53">
        <v>2.2999999999999998</v>
      </c>
      <c r="L2984" s="53" t="s">
        <v>154</v>
      </c>
      <c r="M2984" s="54">
        <v>0.66927083333333337</v>
      </c>
      <c r="N2984" s="53">
        <v>3.1</v>
      </c>
      <c r="O2984" s="53" t="s">
        <v>154</v>
      </c>
      <c r="P2984" s="54">
        <v>0.66667824074074078</v>
      </c>
      <c r="Q2984" s="53">
        <v>1.5</v>
      </c>
      <c r="R2984" s="53" t="s">
        <v>155</v>
      </c>
      <c r="S2984" s="53">
        <v>0.6</v>
      </c>
      <c r="T2984" s="53">
        <v>45.9</v>
      </c>
      <c r="U2984" s="53">
        <v>345</v>
      </c>
      <c r="V2984" s="53">
        <v>224143</v>
      </c>
      <c r="W2984" s="53">
        <v>374</v>
      </c>
      <c r="X2984" s="53">
        <v>0.56399999999999995</v>
      </c>
      <c r="Y2984" s="53">
        <v>18.91</v>
      </c>
      <c r="Z2984" s="11">
        <f t="shared" si="7981"/>
        <v>67.2</v>
      </c>
      <c r="AA2984" s="11">
        <f t="shared" si="7982"/>
        <v>0</v>
      </c>
      <c r="AB2984" s="53">
        <f t="shared" si="7983"/>
        <v>0.22559749924101336</v>
      </c>
      <c r="AC2984" s="63" t="s">
        <v>204</v>
      </c>
    </row>
    <row r="2985" spans="1:46">
      <c r="A2985" s="11">
        <v>2985</v>
      </c>
      <c r="B2985" s="57">
        <v>44947</v>
      </c>
      <c r="C2985" s="54">
        <v>0.68055555555555547</v>
      </c>
      <c r="D2985" s="53">
        <v>11.9</v>
      </c>
      <c r="E2985" s="53">
        <v>14.2</v>
      </c>
      <c r="F2985" s="53">
        <v>0</v>
      </c>
      <c r="G2985" s="53">
        <v>8.1999999999999993</v>
      </c>
      <c r="H2985" s="53">
        <v>9.7000000000000003E-2</v>
      </c>
      <c r="I2985" s="53">
        <v>1.5</v>
      </c>
      <c r="J2985" s="53" t="s">
        <v>155</v>
      </c>
      <c r="K2985" s="53">
        <v>2</v>
      </c>
      <c r="L2985" s="53" t="s">
        <v>158</v>
      </c>
      <c r="M2985" s="54">
        <v>0.67811342592592594</v>
      </c>
      <c r="N2985" s="53">
        <v>2.7</v>
      </c>
      <c r="O2985" s="53" t="s">
        <v>158</v>
      </c>
      <c r="P2985" s="54">
        <v>0.67471064814814818</v>
      </c>
      <c r="Q2985" s="53">
        <v>0</v>
      </c>
      <c r="R2985" s="53" t="s">
        <v>154</v>
      </c>
      <c r="S2985" s="53">
        <v>0.7</v>
      </c>
      <c r="T2985" s="53">
        <v>43.3</v>
      </c>
      <c r="U2985" s="53">
        <v>279</v>
      </c>
      <c r="V2985" s="53">
        <v>189841</v>
      </c>
      <c r="W2985" s="53">
        <v>316</v>
      </c>
      <c r="X2985" s="53">
        <v>0.56399999999999995</v>
      </c>
      <c r="Y2985" s="53">
        <v>18.920000000000002</v>
      </c>
      <c r="Z2985" s="11">
        <f t="shared" si="7981"/>
        <v>58.2</v>
      </c>
      <c r="AA2985" s="11">
        <f t="shared" si="7982"/>
        <v>0</v>
      </c>
      <c r="AB2985" s="53">
        <f t="shared" si="7983"/>
        <v>0.22559749924101336</v>
      </c>
      <c r="AC2985" s="63" t="s">
        <v>204</v>
      </c>
    </row>
    <row r="2986" spans="1:46">
      <c r="A2986" s="11">
        <v>2986</v>
      </c>
      <c r="B2986" s="57">
        <v>44947</v>
      </c>
      <c r="C2986" s="54">
        <v>0.6875</v>
      </c>
      <c r="D2986" s="53">
        <v>12</v>
      </c>
      <c r="E2986" s="53">
        <v>14.2</v>
      </c>
      <c r="F2986" s="53">
        <v>0</v>
      </c>
      <c r="G2986" s="53">
        <v>7.5</v>
      </c>
      <c r="H2986" s="53">
        <v>6.8000000000000005E-2</v>
      </c>
      <c r="I2986" s="53">
        <v>1.2</v>
      </c>
      <c r="J2986" s="53" t="s">
        <v>155</v>
      </c>
      <c r="K2986" s="53">
        <v>1.5</v>
      </c>
      <c r="L2986" s="53" t="s">
        <v>155</v>
      </c>
      <c r="M2986" s="54">
        <v>0.68056712962962962</v>
      </c>
      <c r="N2986" s="53">
        <v>2.5</v>
      </c>
      <c r="O2986" s="53" t="s">
        <v>155</v>
      </c>
      <c r="P2986" s="54">
        <v>0.68407407407407417</v>
      </c>
      <c r="Q2986" s="53">
        <v>0</v>
      </c>
      <c r="R2986" s="53" t="s">
        <v>155</v>
      </c>
      <c r="S2986" s="53">
        <v>0.7</v>
      </c>
      <c r="T2986" s="53">
        <v>44.6</v>
      </c>
      <c r="U2986" s="53">
        <v>190</v>
      </c>
      <c r="V2986" s="53">
        <v>136480</v>
      </c>
      <c r="W2986" s="53">
        <v>227</v>
      </c>
      <c r="X2986" s="53">
        <v>0.56399999999999995</v>
      </c>
      <c r="Y2986" s="53">
        <v>18.91</v>
      </c>
      <c r="Z2986" s="11">
        <f t="shared" si="7981"/>
        <v>40.800000000000004</v>
      </c>
      <c r="AA2986" s="11">
        <f t="shared" si="7982"/>
        <v>0</v>
      </c>
      <c r="AB2986" s="53">
        <f t="shared" si="7983"/>
        <v>0.22559749924101336</v>
      </c>
      <c r="AC2986" s="63" t="s">
        <v>204</v>
      </c>
    </row>
    <row r="2987" spans="1:46">
      <c r="A2987" s="11">
        <v>2987</v>
      </c>
      <c r="B2987" s="57">
        <v>44947</v>
      </c>
      <c r="C2987" s="54">
        <v>0.69444444444444453</v>
      </c>
      <c r="D2987" s="53">
        <v>12</v>
      </c>
      <c r="E2987" s="53">
        <v>14.1</v>
      </c>
      <c r="F2987" s="53">
        <v>0</v>
      </c>
      <c r="G2987" s="53">
        <v>7.6</v>
      </c>
      <c r="H2987" s="53">
        <v>5.0999999999999997E-2</v>
      </c>
      <c r="I2987" s="53">
        <v>0.7</v>
      </c>
      <c r="J2987" s="53" t="s">
        <v>154</v>
      </c>
      <c r="K2987" s="53">
        <v>1.2</v>
      </c>
      <c r="L2987" s="53" t="s">
        <v>155</v>
      </c>
      <c r="M2987" s="54">
        <v>0.6878009259259259</v>
      </c>
      <c r="N2987" s="53">
        <v>2.5</v>
      </c>
      <c r="O2987" s="53" t="s">
        <v>158</v>
      </c>
      <c r="P2987" s="54">
        <v>0.6931018518518518</v>
      </c>
      <c r="Q2987" s="53">
        <v>0</v>
      </c>
      <c r="R2987" s="53" t="s">
        <v>155</v>
      </c>
      <c r="S2987" s="53">
        <v>0.6</v>
      </c>
      <c r="T2987" s="53">
        <v>45.5</v>
      </c>
      <c r="U2987" s="53">
        <v>132</v>
      </c>
      <c r="V2987" s="53">
        <v>99048</v>
      </c>
      <c r="W2987" s="53">
        <v>165</v>
      </c>
      <c r="X2987" s="53">
        <v>0.56399999999999995</v>
      </c>
      <c r="Y2987" s="53">
        <v>18.899999999999999</v>
      </c>
      <c r="Z2987" s="11">
        <f t="shared" si="7981"/>
        <v>30.599999999999998</v>
      </c>
      <c r="AA2987" s="11">
        <f t="shared" si="7982"/>
        <v>0</v>
      </c>
      <c r="AB2987" s="53">
        <f t="shared" si="7983"/>
        <v>0.22559749924101336</v>
      </c>
      <c r="AC2987" s="63" t="s">
        <v>204</v>
      </c>
    </row>
    <row r="2988" spans="1:46">
      <c r="A2988" s="11">
        <v>2988</v>
      </c>
      <c r="B2988" s="57">
        <v>44947</v>
      </c>
      <c r="C2988" s="54">
        <v>0.70138888888888884</v>
      </c>
      <c r="D2988" s="53">
        <v>11.9</v>
      </c>
      <c r="E2988" s="53">
        <v>14.2</v>
      </c>
      <c r="F2988" s="53">
        <v>0</v>
      </c>
      <c r="G2988" s="53">
        <v>7.6</v>
      </c>
      <c r="H2988" s="53">
        <v>2.9000000000000001E-2</v>
      </c>
      <c r="I2988" s="53">
        <v>0.5</v>
      </c>
      <c r="J2988" s="53" t="s">
        <v>155</v>
      </c>
      <c r="K2988" s="53">
        <v>0.7</v>
      </c>
      <c r="L2988" s="53" t="s">
        <v>154</v>
      </c>
      <c r="M2988" s="54">
        <v>0.69601851851851848</v>
      </c>
      <c r="N2988" s="53">
        <v>1.6</v>
      </c>
      <c r="O2988" s="53" t="s">
        <v>149</v>
      </c>
      <c r="P2988" s="54">
        <v>0.7010185185185186</v>
      </c>
      <c r="Q2988" s="53">
        <v>1.4</v>
      </c>
      <c r="R2988" s="53" t="s">
        <v>149</v>
      </c>
      <c r="S2988" s="53">
        <v>0.4</v>
      </c>
      <c r="T2988" s="53">
        <v>46.6</v>
      </c>
      <c r="U2988" s="53">
        <v>76</v>
      </c>
      <c r="V2988" s="53">
        <v>60832</v>
      </c>
      <c r="W2988" s="53">
        <v>101</v>
      </c>
      <c r="X2988" s="53">
        <v>0.56399999999999995</v>
      </c>
      <c r="Y2988" s="53">
        <v>18.89</v>
      </c>
      <c r="Z2988" s="11">
        <f t="shared" si="7981"/>
        <v>17.399999999999999</v>
      </c>
      <c r="AA2988" s="11">
        <f t="shared" si="7982"/>
        <v>0</v>
      </c>
      <c r="AB2988" s="53">
        <f t="shared" si="7983"/>
        <v>0.22559749924101336</v>
      </c>
      <c r="AC2988" s="63" t="s">
        <v>204</v>
      </c>
    </row>
    <row r="2989" spans="1:46">
      <c r="A2989" s="11">
        <v>2989</v>
      </c>
      <c r="B2989" s="57">
        <v>44947</v>
      </c>
      <c r="C2989" s="54">
        <v>0.70833333333333337</v>
      </c>
      <c r="D2989" s="53">
        <v>11.7</v>
      </c>
      <c r="E2989" s="53">
        <v>14.2</v>
      </c>
      <c r="F2989" s="53">
        <v>0</v>
      </c>
      <c r="G2989" s="53">
        <v>6.8</v>
      </c>
      <c r="H2989" s="53">
        <v>1.4E-2</v>
      </c>
      <c r="I2989" s="53">
        <v>0.7</v>
      </c>
      <c r="J2989" s="53" t="s">
        <v>155</v>
      </c>
      <c r="K2989" s="53">
        <v>0.8</v>
      </c>
      <c r="L2989" s="53" t="s">
        <v>157</v>
      </c>
      <c r="M2989" s="54">
        <v>0.7069212962962963</v>
      </c>
      <c r="N2989" s="53">
        <v>1.4</v>
      </c>
      <c r="O2989" s="53" t="s">
        <v>149</v>
      </c>
      <c r="P2989" s="54">
        <v>0.70140046296296299</v>
      </c>
      <c r="Q2989" s="53">
        <v>1.2</v>
      </c>
      <c r="R2989" s="53" t="s">
        <v>158</v>
      </c>
      <c r="S2989" s="53">
        <v>0.3</v>
      </c>
      <c r="T2989" s="53">
        <v>49.6</v>
      </c>
      <c r="U2989" s="53">
        <v>43</v>
      </c>
      <c r="V2989" s="53">
        <v>35214</v>
      </c>
      <c r="W2989" s="53">
        <v>59</v>
      </c>
      <c r="X2989" s="53">
        <v>0.56399999999999995</v>
      </c>
      <c r="Y2989" s="53">
        <v>18.91</v>
      </c>
      <c r="Z2989" s="11">
        <f t="shared" si="7981"/>
        <v>8.4</v>
      </c>
      <c r="AA2989" s="11">
        <f t="shared" si="7982"/>
        <v>0</v>
      </c>
      <c r="AB2989" s="53">
        <f t="shared" si="7983"/>
        <v>0.22559749924101336</v>
      </c>
      <c r="AC2989" s="63" t="s">
        <v>204</v>
      </c>
      <c r="AE2989" s="11">
        <f t="shared" ref="AE2989" si="8080">SUM(F2989:F2994)</f>
        <v>0</v>
      </c>
      <c r="AF2989" s="11">
        <f t="shared" ref="AF2989" si="8081">AVERAGE(AB2989:AB2994)</f>
        <v>0.22541863453416799</v>
      </c>
      <c r="AG2989" s="11">
        <f t="shared" ref="AG2989" si="8082">AVERAGE(G2989:G2994)</f>
        <v>6.0333333333333341</v>
      </c>
      <c r="AH2989" s="11" t="e">
        <f t="shared" ref="AH2989" si="8083">AVERAGE(AC2989:AC2994)</f>
        <v>#DIV/0!</v>
      </c>
      <c r="AI2989" s="11">
        <f t="shared" ref="AI2989" si="8084">AVERAGE(T2989:T2994)</f>
        <v>54.099999999999994</v>
      </c>
      <c r="AJ2989" s="11">
        <f t="shared" ref="AJ2989" si="8085">SUMIF(H2989:H2994,"&gt;0",H2989:H2994)</f>
        <v>2.1000000000000001E-2</v>
      </c>
      <c r="AK2989" s="17">
        <f t="shared" ref="AK2989" si="8086">SUM(AA2989:AA2994)/60</f>
        <v>0</v>
      </c>
      <c r="AL2989" s="17">
        <f t="shared" ref="AL2989" si="8087">SUM(V2989:V2994)</f>
        <v>63960</v>
      </c>
      <c r="AM2989" s="17">
        <f t="shared" ref="AM2989" si="8088">AVERAGE(W2989:W2994)</f>
        <v>17.833333333333332</v>
      </c>
      <c r="AN2989" s="11">
        <f t="shared" ref="AN2989" si="8089">AVERAGE(I2989:I2994)</f>
        <v>0.91666666666666663</v>
      </c>
      <c r="AO2989" s="11">
        <f t="shared" ref="AO2989" si="8090">MAX(K2989:K2994)</f>
        <v>1.6</v>
      </c>
      <c r="AP2989" s="13" t="str">
        <f t="shared" ref="AP2989" ca="1" si="8091">INDIRECT(ADDRESS(MATCH(AO2989,K2989:K2994,0)+A2989-1,12))</f>
        <v>WNW</v>
      </c>
      <c r="AQ2989" s="13">
        <f t="shared" ref="AQ2989" ca="1" si="8092">INDIRECT(ADDRESS(MATCH(AO2989,K2989:K2994,0)+A2989-1,13))</f>
        <v>0.72052083333333339</v>
      </c>
      <c r="AR2989" s="11">
        <f t="shared" ref="AR2989" si="8093">MAX(N2989:N2994)</f>
        <v>2.5</v>
      </c>
      <c r="AS2989" s="13" t="str">
        <f t="shared" ref="AS2989" ca="1" si="8094">INDIRECT(ADDRESS(MATCH(AR2989,N2989:N2994,0)+A2989-1,15))</f>
        <v>WNW</v>
      </c>
      <c r="AT2989" s="13">
        <f t="shared" ref="AT2989" ca="1" si="8095">INDIRECT(ADDRESS(MATCH(AR2989,N2989:N2994,0)+A2989-1,16))</f>
        <v>0.71398148148148144</v>
      </c>
    </row>
    <row r="2990" spans="1:46">
      <c r="A2990" s="11">
        <v>2990</v>
      </c>
      <c r="B2990" s="57">
        <v>44947</v>
      </c>
      <c r="C2990" s="54">
        <v>0.71527777777777779</v>
      </c>
      <c r="D2990" s="53">
        <v>11.3</v>
      </c>
      <c r="E2990" s="53">
        <v>13.2</v>
      </c>
      <c r="F2990" s="53">
        <v>0</v>
      </c>
      <c r="G2990" s="53">
        <v>6.7</v>
      </c>
      <c r="H2990" s="53">
        <v>6.0000000000000001E-3</v>
      </c>
      <c r="I2990" s="53">
        <v>1.5</v>
      </c>
      <c r="J2990" s="53" t="s">
        <v>158</v>
      </c>
      <c r="K2990" s="53">
        <v>1.5</v>
      </c>
      <c r="L2990" s="53" t="s">
        <v>158</v>
      </c>
      <c r="M2990" s="54">
        <v>0.71527777777777779</v>
      </c>
      <c r="N2990" s="53">
        <v>2.5</v>
      </c>
      <c r="O2990" s="53" t="s">
        <v>158</v>
      </c>
      <c r="P2990" s="54">
        <v>0.71398148148148144</v>
      </c>
      <c r="Q2990" s="53">
        <v>2</v>
      </c>
      <c r="R2990" s="53" t="s">
        <v>158</v>
      </c>
      <c r="S2990" s="53">
        <v>0.4</v>
      </c>
      <c r="T2990" s="53">
        <v>50.7</v>
      </c>
      <c r="U2990" s="53">
        <v>20</v>
      </c>
      <c r="V2990" s="53">
        <v>18042</v>
      </c>
      <c r="W2990" s="53">
        <v>30</v>
      </c>
      <c r="X2990" s="53">
        <v>0.56399999999999995</v>
      </c>
      <c r="Y2990" s="53">
        <v>18.66</v>
      </c>
      <c r="Z2990" s="11">
        <f t="shared" si="7981"/>
        <v>3.6000000000000005</v>
      </c>
      <c r="AA2990" s="11">
        <f t="shared" si="7982"/>
        <v>0</v>
      </c>
      <c r="AB2990" s="53">
        <f t="shared" si="7983"/>
        <v>0.22559749924101336</v>
      </c>
      <c r="AC2990" s="63" t="s">
        <v>204</v>
      </c>
    </row>
    <row r="2991" spans="1:46">
      <c r="A2991" s="11">
        <v>2991</v>
      </c>
      <c r="B2991" s="57">
        <v>44947</v>
      </c>
      <c r="C2991" s="54">
        <v>0.72222222222222221</v>
      </c>
      <c r="D2991" s="53">
        <v>10.7</v>
      </c>
      <c r="E2991" s="53">
        <v>13</v>
      </c>
      <c r="F2991" s="53">
        <v>0</v>
      </c>
      <c r="G2991" s="53">
        <v>6.1</v>
      </c>
      <c r="H2991" s="53">
        <v>1E-3</v>
      </c>
      <c r="I2991" s="53">
        <v>1.4</v>
      </c>
      <c r="J2991" s="53" t="s">
        <v>158</v>
      </c>
      <c r="K2991" s="53">
        <v>1.6</v>
      </c>
      <c r="L2991" s="53" t="s">
        <v>158</v>
      </c>
      <c r="M2991" s="54">
        <v>0.72052083333333339</v>
      </c>
      <c r="N2991" s="53">
        <v>2.2999999999999998</v>
      </c>
      <c r="O2991" s="53" t="s">
        <v>158</v>
      </c>
      <c r="P2991" s="54">
        <v>0.7179861111111111</v>
      </c>
      <c r="Q2991" s="53">
        <v>0.7</v>
      </c>
      <c r="R2991" s="53" t="s">
        <v>158</v>
      </c>
      <c r="S2991" s="53">
        <v>0.4</v>
      </c>
      <c r="T2991" s="53">
        <v>53.6</v>
      </c>
      <c r="U2991" s="53">
        <v>7</v>
      </c>
      <c r="V2991" s="53">
        <v>7543</v>
      </c>
      <c r="W2991" s="53">
        <v>13</v>
      </c>
      <c r="X2991" s="53">
        <v>0.56399999999999995</v>
      </c>
      <c r="Y2991" s="53">
        <v>18.670000000000002</v>
      </c>
      <c r="Z2991" s="11">
        <f t="shared" si="7981"/>
        <v>0.60000000000000009</v>
      </c>
      <c r="AA2991" s="11">
        <f t="shared" si="7982"/>
        <v>0</v>
      </c>
      <c r="AB2991" s="53">
        <f t="shared" si="7983"/>
        <v>0.22559749924101336</v>
      </c>
      <c r="AC2991" s="63" t="s">
        <v>204</v>
      </c>
    </row>
    <row r="2992" spans="1:46">
      <c r="A2992" s="11">
        <v>2992</v>
      </c>
      <c r="B2992" s="57">
        <v>44947</v>
      </c>
      <c r="C2992" s="54">
        <v>0.72916666666666663</v>
      </c>
      <c r="D2992" s="53">
        <v>9.9</v>
      </c>
      <c r="E2992" s="53">
        <v>13</v>
      </c>
      <c r="F2992" s="53">
        <v>0</v>
      </c>
      <c r="G2992" s="53">
        <v>5.9</v>
      </c>
      <c r="H2992" s="53">
        <v>0</v>
      </c>
      <c r="I2992" s="53">
        <v>0.3</v>
      </c>
      <c r="J2992" s="53" t="s">
        <v>149</v>
      </c>
      <c r="K2992" s="53">
        <v>1.4</v>
      </c>
      <c r="L2992" s="53" t="s">
        <v>158</v>
      </c>
      <c r="M2992" s="54">
        <v>0.72223379629629625</v>
      </c>
      <c r="N2992" s="53">
        <v>2</v>
      </c>
      <c r="O2992" s="53" t="s">
        <v>155</v>
      </c>
      <c r="P2992" s="54">
        <v>0.72879629629629628</v>
      </c>
      <c r="Q2992" s="53">
        <v>0.9</v>
      </c>
      <c r="R2992" s="53" t="s">
        <v>158</v>
      </c>
      <c r="S2992" s="53">
        <v>0.4</v>
      </c>
      <c r="T2992" s="53">
        <v>54.8</v>
      </c>
      <c r="U2992" s="53">
        <v>2</v>
      </c>
      <c r="V2992" s="53">
        <v>2452</v>
      </c>
      <c r="W2992" s="53">
        <v>4</v>
      </c>
      <c r="X2992" s="53">
        <v>0.56399999999999995</v>
      </c>
      <c r="Y2992" s="53">
        <v>18.66</v>
      </c>
      <c r="Z2992" s="11">
        <f t="shared" si="7981"/>
        <v>0</v>
      </c>
      <c r="AA2992" s="11">
        <f t="shared" si="7982"/>
        <v>0</v>
      </c>
      <c r="AB2992" s="53">
        <f t="shared" si="7983"/>
        <v>0.22559749924101336</v>
      </c>
      <c r="AC2992" s="63" t="s">
        <v>204</v>
      </c>
    </row>
    <row r="2993" spans="1:46">
      <c r="A2993" s="11">
        <v>2993</v>
      </c>
      <c r="B2993" s="57">
        <v>44947</v>
      </c>
      <c r="C2993" s="54">
        <v>0.73611111111111116</v>
      </c>
      <c r="D2993" s="53">
        <v>8.9</v>
      </c>
      <c r="E2993" s="53">
        <v>13</v>
      </c>
      <c r="F2993" s="53">
        <v>0</v>
      </c>
      <c r="G2993" s="53">
        <v>5.6</v>
      </c>
      <c r="H2993" s="53">
        <v>-1E-3</v>
      </c>
      <c r="I2993" s="53">
        <v>0.5</v>
      </c>
      <c r="J2993" s="53" t="s">
        <v>152</v>
      </c>
      <c r="K2993" s="53">
        <v>0.5</v>
      </c>
      <c r="L2993" s="53" t="s">
        <v>152</v>
      </c>
      <c r="M2993" s="54">
        <v>0.73552083333333329</v>
      </c>
      <c r="N2993" s="53">
        <v>1</v>
      </c>
      <c r="O2993" s="53" t="s">
        <v>150</v>
      </c>
      <c r="P2993" s="54">
        <v>0.7357407407407407</v>
      </c>
      <c r="Q2993" s="53">
        <v>0.4</v>
      </c>
      <c r="R2993" s="53" t="s">
        <v>152</v>
      </c>
      <c r="S2993" s="53">
        <v>0.3</v>
      </c>
      <c r="T2993" s="53">
        <v>56.9</v>
      </c>
      <c r="U2993" s="53">
        <v>0</v>
      </c>
      <c r="V2993" s="53">
        <v>553</v>
      </c>
      <c r="W2993" s="53">
        <v>1</v>
      </c>
      <c r="X2993" s="53">
        <v>0.56299999999999994</v>
      </c>
      <c r="Y2993" s="53">
        <v>18.649999999999999</v>
      </c>
      <c r="Z2993" s="11">
        <f t="shared" si="7981"/>
        <v>-0.60000000000000009</v>
      </c>
      <c r="AA2993" s="11">
        <f t="shared" si="7982"/>
        <v>0</v>
      </c>
      <c r="AB2993" s="53">
        <f t="shared" si="7983"/>
        <v>0.22506090512047727</v>
      </c>
      <c r="AC2993" s="63" t="s">
        <v>204</v>
      </c>
    </row>
    <row r="2994" spans="1:46">
      <c r="A2994" s="11">
        <v>2994</v>
      </c>
      <c r="B2994" s="57">
        <v>44947</v>
      </c>
      <c r="C2994" s="54">
        <v>0.74305555555555547</v>
      </c>
      <c r="D2994" s="53">
        <v>8</v>
      </c>
      <c r="E2994" s="53">
        <v>12.9</v>
      </c>
      <c r="F2994" s="53">
        <v>0</v>
      </c>
      <c r="G2994" s="53">
        <v>5.0999999999999996</v>
      </c>
      <c r="H2994" s="53">
        <v>-1E-3</v>
      </c>
      <c r="I2994" s="53">
        <v>1.1000000000000001</v>
      </c>
      <c r="J2994" s="53" t="s">
        <v>150</v>
      </c>
      <c r="K2994" s="53">
        <v>1.1000000000000001</v>
      </c>
      <c r="L2994" s="53" t="s">
        <v>150</v>
      </c>
      <c r="M2994" s="54">
        <v>0.74305555555555547</v>
      </c>
      <c r="N2994" s="53">
        <v>1.5</v>
      </c>
      <c r="O2994" s="53" t="s">
        <v>152</v>
      </c>
      <c r="P2994" s="54">
        <v>0.74304398148148154</v>
      </c>
      <c r="Q2994" s="53">
        <v>1.4</v>
      </c>
      <c r="R2994" s="53" t="s">
        <v>152</v>
      </c>
      <c r="S2994" s="53">
        <v>0.2</v>
      </c>
      <c r="T2994" s="53">
        <v>59</v>
      </c>
      <c r="U2994" s="53">
        <v>0</v>
      </c>
      <c r="V2994" s="53">
        <v>156</v>
      </c>
      <c r="W2994" s="53">
        <v>0</v>
      </c>
      <c r="X2994" s="53">
        <v>0.56299999999999994</v>
      </c>
      <c r="Y2994" s="53">
        <v>18.649999999999999</v>
      </c>
      <c r="Z2994" s="11">
        <f t="shared" si="7981"/>
        <v>-0.60000000000000009</v>
      </c>
      <c r="AA2994" s="11">
        <f t="shared" si="7982"/>
        <v>0</v>
      </c>
      <c r="AB2994" s="53">
        <f t="shared" si="7983"/>
        <v>0.22506090512047727</v>
      </c>
      <c r="AC2994" s="63" t="s">
        <v>204</v>
      </c>
    </row>
    <row r="2995" spans="1:46">
      <c r="A2995" s="11">
        <v>2995</v>
      </c>
      <c r="B2995" s="57">
        <v>44947</v>
      </c>
      <c r="C2995" s="54">
        <v>0.75</v>
      </c>
      <c r="D2995" s="53">
        <v>7.3</v>
      </c>
      <c r="E2995" s="53">
        <v>12.9</v>
      </c>
      <c r="F2995" s="53">
        <v>0</v>
      </c>
      <c r="G2995" s="53">
        <v>5</v>
      </c>
      <c r="H2995" s="53">
        <v>0</v>
      </c>
      <c r="I2995" s="53">
        <v>1.5</v>
      </c>
      <c r="J2995" s="53" t="s">
        <v>150</v>
      </c>
      <c r="K2995" s="53">
        <v>1.5</v>
      </c>
      <c r="L2995" s="53" t="s">
        <v>150</v>
      </c>
      <c r="M2995" s="54">
        <v>0.74989583333333332</v>
      </c>
      <c r="N2995" s="53">
        <v>2.1</v>
      </c>
      <c r="O2995" s="53" t="s">
        <v>152</v>
      </c>
      <c r="P2995" s="54">
        <v>0.7486342592592593</v>
      </c>
      <c r="Q2995" s="53">
        <v>1.5</v>
      </c>
      <c r="R2995" s="53" t="s">
        <v>150</v>
      </c>
      <c r="S2995" s="53">
        <v>0.2</v>
      </c>
      <c r="T2995" s="53">
        <v>59.5</v>
      </c>
      <c r="U2995" s="53">
        <v>0</v>
      </c>
      <c r="V2995" s="53">
        <v>117</v>
      </c>
      <c r="W2995" s="53">
        <v>0</v>
      </c>
      <c r="X2995" s="53">
        <v>0.56299999999999994</v>
      </c>
      <c r="Y2995" s="53">
        <v>18.66</v>
      </c>
      <c r="Z2995" s="11">
        <f t="shared" si="7981"/>
        <v>0</v>
      </c>
      <c r="AA2995" s="11">
        <f t="shared" si="7982"/>
        <v>0</v>
      </c>
      <c r="AB2995" s="53">
        <f t="shared" si="7983"/>
        <v>0.22506090512047727</v>
      </c>
      <c r="AC2995" s="63" t="s">
        <v>204</v>
      </c>
      <c r="AE2995" s="11">
        <f t="shared" ref="AE2995" si="8096">SUM(F2995:F3000)</f>
        <v>0</v>
      </c>
      <c r="AF2995" s="11">
        <f t="shared" ref="AF2995" si="8097">AVERAGE(AB2995:AB3000)</f>
        <v>0.22506090512047727</v>
      </c>
      <c r="AG2995" s="11">
        <f t="shared" ref="AG2995" si="8098">AVERAGE(G2995:G3000)</f>
        <v>5.2</v>
      </c>
      <c r="AH2995" s="11" t="e">
        <f t="shared" ref="AH2995" si="8099">AVERAGE(AC2995:AC3000)</f>
        <v>#DIV/0!</v>
      </c>
      <c r="AI2995" s="11">
        <f t="shared" ref="AI2995" si="8100">AVERAGE(T2995:T3000)</f>
        <v>60.466666666666661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611</v>
      </c>
      <c r="AM2995" s="17">
        <f t="shared" ref="AM2995" si="8104">AVERAGE(W2995:W3000)</f>
        <v>0</v>
      </c>
      <c r="AN2995" s="11">
        <f t="shared" ref="AN2995" si="8105">AVERAGE(I2995:I3000)</f>
        <v>1.0333333333333332</v>
      </c>
      <c r="AO2995" s="11">
        <f t="shared" ref="AO2995" si="8106">MAX(K2995:K3000)</f>
        <v>1.5</v>
      </c>
      <c r="AP2995" s="13" t="str">
        <f t="shared" ref="AP2995" ca="1" si="8107">INDIRECT(ADDRESS(MATCH(AO2995,K2995:K3000,0)+A2995-1,12))</f>
        <v>ESE</v>
      </c>
      <c r="AQ2995" s="13">
        <f t="shared" ref="AQ2995" ca="1" si="8108">INDIRECT(ADDRESS(MATCH(AO2995,K2995:K3000,0)+A2995-1,13))</f>
        <v>0.74989583333333332</v>
      </c>
      <c r="AR2995" s="11">
        <f t="shared" ref="AR2995" si="8109">MAX(N2995:N3000)</f>
        <v>2.1</v>
      </c>
      <c r="AS2995" s="13" t="str">
        <f t="shared" ref="AS2995" ca="1" si="8110">INDIRECT(ADDRESS(MATCH(AR2995,N2995:N3000,0)+A2995-1,15))</f>
        <v>E</v>
      </c>
      <c r="AT2995" s="13">
        <f t="shared" ref="AT2995" ca="1" si="8111">INDIRECT(ADDRESS(MATCH(AR2995,N2995:N3000,0)+A2995-1,16))</f>
        <v>0.7486342592592593</v>
      </c>
    </row>
    <row r="2996" spans="1:46">
      <c r="A2996" s="11">
        <v>2996</v>
      </c>
      <c r="B2996" s="57">
        <v>44947</v>
      </c>
      <c r="C2996" s="54">
        <v>0.75694444444444453</v>
      </c>
      <c r="D2996" s="53">
        <v>6.7</v>
      </c>
      <c r="E2996" s="53">
        <v>12.9</v>
      </c>
      <c r="F2996" s="53">
        <v>0</v>
      </c>
      <c r="G2996" s="53">
        <v>5.2</v>
      </c>
      <c r="H2996" s="53">
        <v>0</v>
      </c>
      <c r="I2996" s="53">
        <v>1.4</v>
      </c>
      <c r="J2996" s="53" t="s">
        <v>152</v>
      </c>
      <c r="K2996" s="53">
        <v>1.5</v>
      </c>
      <c r="L2996" s="53" t="s">
        <v>152</v>
      </c>
      <c r="M2996" s="54">
        <v>0.75484953703703705</v>
      </c>
      <c r="N2996" s="53">
        <v>2.1</v>
      </c>
      <c r="O2996" s="53" t="s">
        <v>150</v>
      </c>
      <c r="P2996" s="54">
        <v>0.7502199074074074</v>
      </c>
      <c r="Q2996" s="53">
        <v>1.2</v>
      </c>
      <c r="R2996" s="53" t="s">
        <v>152</v>
      </c>
      <c r="S2996" s="53">
        <v>0.2</v>
      </c>
      <c r="T2996" s="53">
        <v>59.7</v>
      </c>
      <c r="U2996" s="53">
        <v>0</v>
      </c>
      <c r="V2996" s="53">
        <v>99</v>
      </c>
      <c r="W2996" s="53">
        <v>0</v>
      </c>
      <c r="X2996" s="53">
        <v>0.56299999999999994</v>
      </c>
      <c r="Y2996" s="53">
        <v>18.649999999999999</v>
      </c>
      <c r="Z2996" s="11">
        <f t="shared" si="7981"/>
        <v>0</v>
      </c>
      <c r="AA2996" s="11">
        <f t="shared" si="7982"/>
        <v>0</v>
      </c>
      <c r="AB2996" s="53">
        <f t="shared" si="7983"/>
        <v>0.22506090512047727</v>
      </c>
      <c r="AC2996" s="63" t="s">
        <v>204</v>
      </c>
    </row>
    <row r="2997" spans="1:46">
      <c r="A2997" s="11">
        <v>2997</v>
      </c>
      <c r="B2997" s="57">
        <v>44947</v>
      </c>
      <c r="C2997" s="54">
        <v>0.76388888888888884</v>
      </c>
      <c r="D2997" s="53">
        <v>6.3</v>
      </c>
      <c r="E2997" s="53">
        <v>12.9</v>
      </c>
      <c r="F2997" s="53">
        <v>0</v>
      </c>
      <c r="G2997" s="53">
        <v>5.5</v>
      </c>
      <c r="H2997" s="53">
        <v>0</v>
      </c>
      <c r="I2997" s="53">
        <v>1</v>
      </c>
      <c r="J2997" s="53" t="s">
        <v>152</v>
      </c>
      <c r="K2997" s="53">
        <v>1.4</v>
      </c>
      <c r="L2997" s="53" t="s">
        <v>152</v>
      </c>
      <c r="M2997" s="54">
        <v>0.75695601851851846</v>
      </c>
      <c r="N2997" s="53">
        <v>1.7</v>
      </c>
      <c r="O2997" s="53" t="s">
        <v>150</v>
      </c>
      <c r="P2997" s="54">
        <v>0.7578125</v>
      </c>
      <c r="Q2997" s="53">
        <v>0.6</v>
      </c>
      <c r="R2997" s="53" t="s">
        <v>150</v>
      </c>
      <c r="S2997" s="53">
        <v>0.3</v>
      </c>
      <c r="T2997" s="53">
        <v>57.9</v>
      </c>
      <c r="U2997" s="53">
        <v>0</v>
      </c>
      <c r="V2997" s="53">
        <v>104</v>
      </c>
      <c r="W2997" s="53">
        <v>0</v>
      </c>
      <c r="X2997" s="53">
        <v>0.56299999999999994</v>
      </c>
      <c r="Y2997" s="53">
        <v>18.64</v>
      </c>
      <c r="Z2997" s="11">
        <f t="shared" si="7981"/>
        <v>0</v>
      </c>
      <c r="AA2997" s="11">
        <f t="shared" si="7982"/>
        <v>0</v>
      </c>
      <c r="AB2997" s="53">
        <f t="shared" si="7983"/>
        <v>0.22506090512047727</v>
      </c>
      <c r="AC2997" s="63" t="s">
        <v>204</v>
      </c>
    </row>
    <row r="2998" spans="1:46">
      <c r="A2998" s="11">
        <v>2998</v>
      </c>
      <c r="B2998" s="57">
        <v>44947</v>
      </c>
      <c r="C2998" s="54">
        <v>0.77083333333333337</v>
      </c>
      <c r="D2998" s="53">
        <v>6</v>
      </c>
      <c r="E2998" s="53">
        <v>12.9</v>
      </c>
      <c r="F2998" s="53">
        <v>0</v>
      </c>
      <c r="G2998" s="53">
        <v>5</v>
      </c>
      <c r="H2998" s="53">
        <v>0</v>
      </c>
      <c r="I2998" s="53">
        <v>0.7</v>
      </c>
      <c r="J2998" s="53" t="s">
        <v>150</v>
      </c>
      <c r="K2998" s="53">
        <v>1</v>
      </c>
      <c r="L2998" s="53" t="s">
        <v>152</v>
      </c>
      <c r="M2998" s="54">
        <v>0.76684027777777775</v>
      </c>
      <c r="N2998" s="53">
        <v>1.7</v>
      </c>
      <c r="O2998" s="53" t="s">
        <v>152</v>
      </c>
      <c r="P2998" s="54">
        <v>0.76525462962962953</v>
      </c>
      <c r="Q2998" s="53">
        <v>0.3</v>
      </c>
      <c r="R2998" s="53" t="s">
        <v>160</v>
      </c>
      <c r="S2998" s="53">
        <v>0.5</v>
      </c>
      <c r="T2998" s="53">
        <v>64.599999999999994</v>
      </c>
      <c r="U2998" s="53">
        <v>1</v>
      </c>
      <c r="V2998" s="53">
        <v>86</v>
      </c>
      <c r="W2998" s="53">
        <v>0</v>
      </c>
      <c r="X2998" s="53">
        <v>0.56299999999999994</v>
      </c>
      <c r="Y2998" s="53">
        <v>18.66</v>
      </c>
      <c r="Z2998" s="11">
        <f t="shared" si="7981"/>
        <v>0</v>
      </c>
      <c r="AA2998" s="11">
        <f t="shared" si="7982"/>
        <v>0</v>
      </c>
      <c r="AB2998" s="53">
        <f t="shared" si="7983"/>
        <v>0.22506090512047727</v>
      </c>
      <c r="AC2998" s="63" t="s">
        <v>204</v>
      </c>
    </row>
    <row r="2999" spans="1:46">
      <c r="A2999" s="11">
        <v>2999</v>
      </c>
      <c r="B2999" s="57">
        <v>44947</v>
      </c>
      <c r="C2999" s="54">
        <v>0.77777777777777779</v>
      </c>
      <c r="D2999" s="53">
        <v>5.7</v>
      </c>
      <c r="E2999" s="53">
        <v>12.9</v>
      </c>
      <c r="F2999" s="53">
        <v>0</v>
      </c>
      <c r="G2999" s="53">
        <v>5.7</v>
      </c>
      <c r="H2999" s="53">
        <v>0</v>
      </c>
      <c r="I2999" s="53">
        <v>1</v>
      </c>
      <c r="J2999" s="53" t="s">
        <v>151</v>
      </c>
      <c r="K2999" s="53">
        <v>1</v>
      </c>
      <c r="L2999" s="53" t="s">
        <v>151</v>
      </c>
      <c r="M2999" s="54">
        <v>0.77777777777777779</v>
      </c>
      <c r="N2999" s="53">
        <v>1.8</v>
      </c>
      <c r="O2999" s="53" t="s">
        <v>150</v>
      </c>
      <c r="P2999" s="54">
        <v>0.77451388888888895</v>
      </c>
      <c r="Q2999" s="53">
        <v>0.9</v>
      </c>
      <c r="R2999" s="53" t="s">
        <v>150</v>
      </c>
      <c r="S2999" s="53">
        <v>0.4</v>
      </c>
      <c r="T2999" s="53">
        <v>56.7</v>
      </c>
      <c r="U2999" s="53">
        <v>0</v>
      </c>
      <c r="V2999" s="53">
        <v>104</v>
      </c>
      <c r="W2999" s="53">
        <v>0</v>
      </c>
      <c r="X2999" s="53">
        <v>0.56299999999999994</v>
      </c>
      <c r="Y2999" s="53">
        <v>18.649999999999999</v>
      </c>
      <c r="Z2999" s="11">
        <f t="shared" si="7981"/>
        <v>0</v>
      </c>
      <c r="AA2999" s="11">
        <f t="shared" si="7982"/>
        <v>0</v>
      </c>
      <c r="AB2999" s="53">
        <f t="shared" si="7983"/>
        <v>0.22506090512047727</v>
      </c>
      <c r="AC2999" s="63" t="s">
        <v>204</v>
      </c>
    </row>
    <row r="3000" spans="1:46">
      <c r="A3000" s="11">
        <v>3000</v>
      </c>
      <c r="B3000" s="57">
        <v>44947</v>
      </c>
      <c r="C3000" s="54">
        <v>0.78472222222222221</v>
      </c>
      <c r="D3000" s="53">
        <v>5.6</v>
      </c>
      <c r="E3000" s="53">
        <v>12.9</v>
      </c>
      <c r="F3000" s="53">
        <v>0</v>
      </c>
      <c r="G3000" s="53">
        <v>4.8</v>
      </c>
      <c r="H3000" s="53">
        <v>-1E-3</v>
      </c>
      <c r="I3000" s="53">
        <v>0.6</v>
      </c>
      <c r="J3000" s="53" t="s">
        <v>152</v>
      </c>
      <c r="K3000" s="53">
        <v>1.2</v>
      </c>
      <c r="L3000" s="53" t="s">
        <v>150</v>
      </c>
      <c r="M3000" s="54">
        <v>0.77958333333333341</v>
      </c>
      <c r="N3000" s="53">
        <v>1.8</v>
      </c>
      <c r="O3000" s="53" t="s">
        <v>152</v>
      </c>
      <c r="P3000" s="54">
        <v>0.78098379629629633</v>
      </c>
      <c r="Q3000" s="53">
        <v>0</v>
      </c>
      <c r="R3000" s="53" t="s">
        <v>155</v>
      </c>
      <c r="S3000" s="53">
        <v>0.6</v>
      </c>
      <c r="T3000" s="53">
        <v>64.400000000000006</v>
      </c>
      <c r="U3000" s="53">
        <v>0</v>
      </c>
      <c r="V3000" s="53">
        <v>101</v>
      </c>
      <c r="W3000" s="53">
        <v>0</v>
      </c>
      <c r="X3000" s="53">
        <v>0.56299999999999994</v>
      </c>
      <c r="Y3000" s="53">
        <v>18.600000000000001</v>
      </c>
      <c r="Z3000" s="11">
        <f t="shared" si="7981"/>
        <v>-0.60000000000000009</v>
      </c>
      <c r="AA3000" s="11">
        <f t="shared" si="7982"/>
        <v>0</v>
      </c>
      <c r="AB3000" s="53">
        <f t="shared" si="7983"/>
        <v>0.22506090512047727</v>
      </c>
      <c r="AC3000" s="63" t="s">
        <v>204</v>
      </c>
    </row>
    <row r="3001" spans="1:46">
      <c r="A3001" s="11">
        <v>3001</v>
      </c>
      <c r="B3001" s="57">
        <v>44947</v>
      </c>
      <c r="C3001" s="54">
        <v>0.79166666666666663</v>
      </c>
      <c r="D3001" s="53">
        <v>5.4</v>
      </c>
      <c r="E3001" s="53">
        <v>12.9</v>
      </c>
      <c r="F3001" s="53">
        <v>0</v>
      </c>
      <c r="G3001" s="53">
        <v>5.3</v>
      </c>
      <c r="H3001" s="53">
        <v>0</v>
      </c>
      <c r="I3001" s="53">
        <v>1</v>
      </c>
      <c r="J3001" s="53" t="s">
        <v>159</v>
      </c>
      <c r="K3001" s="53">
        <v>1</v>
      </c>
      <c r="L3001" s="53" t="s">
        <v>159</v>
      </c>
      <c r="M3001" s="54">
        <v>0.79166666666666663</v>
      </c>
      <c r="N3001" s="53">
        <v>2</v>
      </c>
      <c r="O3001" s="53" t="s">
        <v>151</v>
      </c>
      <c r="P3001" s="54">
        <v>0.78899305555555566</v>
      </c>
      <c r="Q3001" s="53">
        <v>0.9</v>
      </c>
      <c r="R3001" s="53" t="s">
        <v>150</v>
      </c>
      <c r="S3001" s="53">
        <v>0.6</v>
      </c>
      <c r="T3001" s="53">
        <v>58.7</v>
      </c>
      <c r="U3001" s="53">
        <v>0</v>
      </c>
      <c r="V3001" s="53">
        <v>82</v>
      </c>
      <c r="W3001" s="53">
        <v>0</v>
      </c>
      <c r="X3001" s="53">
        <v>0.56299999999999994</v>
      </c>
      <c r="Y3001" s="53">
        <v>18.63</v>
      </c>
      <c r="Z3001" s="11">
        <f t="shared" si="7981"/>
        <v>0</v>
      </c>
      <c r="AA3001" s="11">
        <f t="shared" si="7982"/>
        <v>0</v>
      </c>
      <c r="AB3001" s="53">
        <f t="shared" si="7983"/>
        <v>0.22506090512047727</v>
      </c>
      <c r="AC3001" s="63" t="s">
        <v>204</v>
      </c>
      <c r="AE3001" s="11">
        <f t="shared" ref="AE3001" si="8112">SUM(F3001:F3006)</f>
        <v>0</v>
      </c>
      <c r="AF3001" s="11">
        <f t="shared" ref="AF3001" si="8113">AVERAGE(AB3001:AB3006)</f>
        <v>0.22497161748532424</v>
      </c>
      <c r="AG3001" s="11">
        <f t="shared" ref="AG3001" si="8114">AVERAGE(G3001:G3006)</f>
        <v>4.9499999999999993</v>
      </c>
      <c r="AH3001" s="11" t="e">
        <f t="shared" ref="AH3001" si="8115">AVERAGE(AC3001:AC3006)</f>
        <v>#DIV/0!</v>
      </c>
      <c r="AI3001" s="11">
        <f t="shared" ref="AI3001" si="8116">AVERAGE(T3001:T3006)</f>
        <v>62.4</v>
      </c>
      <c r="AJ3001" s="11">
        <f t="shared" ref="AJ3001" si="8117">SUMIF(H3001:H3006,"&gt;0",H3001:H3006)</f>
        <v>0</v>
      </c>
      <c r="AK3001" s="17">
        <f t="shared" ref="AK3001" si="8118">SUM(AA3001:AA3006)/60</f>
        <v>0</v>
      </c>
      <c r="AL3001" s="17">
        <f t="shared" ref="AL3001" si="8119">SUM(V3001:V3006)</f>
        <v>531</v>
      </c>
      <c r="AM3001" s="17">
        <f t="shared" ref="AM3001" si="8120">AVERAGE(W3001:W3006)</f>
        <v>0</v>
      </c>
      <c r="AN3001" s="11">
        <f t="shared" ref="AN3001" si="8121">AVERAGE(I3001:I3006)</f>
        <v>1.2833333333333334</v>
      </c>
      <c r="AO3001" s="11">
        <f t="shared" ref="AO3001" si="8122">MAX(K3001:K3006)</f>
        <v>1.9</v>
      </c>
      <c r="AP3001" s="13" t="str">
        <f t="shared" ref="AP3001" ca="1" si="8123">INDIRECT(ADDRESS(MATCH(AO3001,K3001:K3006,0)+A3001-1,12))</f>
        <v>E</v>
      </c>
      <c r="AQ3001" s="13">
        <f t="shared" ref="AQ3001" ca="1" si="8124">INDIRECT(ADDRESS(MATCH(AO3001,K3001:K3006,0)+A3001-1,13))</f>
        <v>0.82613425925925921</v>
      </c>
      <c r="AR3001" s="11">
        <f t="shared" ref="AR3001" si="8125">MAX(N3001:N3006)</f>
        <v>3.4</v>
      </c>
      <c r="AS3001" s="13" t="str">
        <f t="shared" ref="AS3001" ca="1" si="8126">INDIRECT(ADDRESS(MATCH(AR3001,N3001:N3006,0)+A3001-1,15))</f>
        <v>E</v>
      </c>
      <c r="AT3001" s="13">
        <f t="shared" ref="AT3001" ca="1" si="8127">INDIRECT(ADDRESS(MATCH(AR3001,N3001:N3006,0)+A3001-1,16))</f>
        <v>0.81975694444444447</v>
      </c>
    </row>
    <row r="3002" spans="1:46">
      <c r="A3002" s="11">
        <v>3002</v>
      </c>
      <c r="B3002" s="57">
        <v>44947</v>
      </c>
      <c r="C3002" s="54">
        <v>0.79861111111111116</v>
      </c>
      <c r="D3002" s="53">
        <v>5.3</v>
      </c>
      <c r="E3002" s="53">
        <v>12.9</v>
      </c>
      <c r="F3002" s="53">
        <v>0</v>
      </c>
      <c r="G3002" s="53">
        <v>4.8</v>
      </c>
      <c r="H3002" s="53">
        <v>0</v>
      </c>
      <c r="I3002" s="53">
        <v>0.9</v>
      </c>
      <c r="J3002" s="53" t="s">
        <v>147</v>
      </c>
      <c r="K3002" s="53">
        <v>1.2</v>
      </c>
      <c r="L3002" s="53" t="s">
        <v>152</v>
      </c>
      <c r="M3002" s="54">
        <v>0.79525462962962967</v>
      </c>
      <c r="N3002" s="53">
        <v>1.7</v>
      </c>
      <c r="O3002" s="53" t="s">
        <v>148</v>
      </c>
      <c r="P3002" s="54">
        <v>0.79704861111111114</v>
      </c>
      <c r="Q3002" s="53">
        <v>0</v>
      </c>
      <c r="R3002" s="53" t="s">
        <v>147</v>
      </c>
      <c r="S3002" s="53">
        <v>0.4</v>
      </c>
      <c r="T3002" s="53">
        <v>63.8</v>
      </c>
      <c r="U3002" s="53">
        <v>0</v>
      </c>
      <c r="V3002" s="53">
        <v>82</v>
      </c>
      <c r="W3002" s="53">
        <v>0</v>
      </c>
      <c r="X3002" s="53">
        <v>0.56299999999999994</v>
      </c>
      <c r="Y3002" s="53">
        <v>18.62</v>
      </c>
      <c r="Z3002" s="11">
        <f t="shared" si="7981"/>
        <v>0</v>
      </c>
      <c r="AA3002" s="11">
        <f t="shared" si="7982"/>
        <v>0</v>
      </c>
      <c r="AB3002" s="53">
        <f t="shared" si="7983"/>
        <v>0.22506090512047727</v>
      </c>
      <c r="AC3002" s="63" t="s">
        <v>204</v>
      </c>
    </row>
    <row r="3003" spans="1:46">
      <c r="A3003" s="11">
        <v>3003</v>
      </c>
      <c r="B3003" s="57">
        <v>44947</v>
      </c>
      <c r="C3003" s="54">
        <v>0.80555555555555547</v>
      </c>
      <c r="D3003" s="53">
        <v>5.0999999999999996</v>
      </c>
      <c r="E3003" s="53">
        <v>12.9</v>
      </c>
      <c r="F3003" s="53">
        <v>0</v>
      </c>
      <c r="G3003" s="53">
        <v>5.0999999999999996</v>
      </c>
      <c r="H3003" s="53">
        <v>0</v>
      </c>
      <c r="I3003" s="53">
        <v>1.1000000000000001</v>
      </c>
      <c r="J3003" s="53" t="s">
        <v>148</v>
      </c>
      <c r="K3003" s="53">
        <v>1.1000000000000001</v>
      </c>
      <c r="L3003" s="53" t="s">
        <v>148</v>
      </c>
      <c r="M3003" s="54">
        <v>0.80555555555555547</v>
      </c>
      <c r="N3003" s="53">
        <v>2.2999999999999998</v>
      </c>
      <c r="O3003" s="53" t="s">
        <v>150</v>
      </c>
      <c r="P3003" s="54">
        <v>0.80434027777777783</v>
      </c>
      <c r="Q3003" s="53">
        <v>1.7</v>
      </c>
      <c r="R3003" s="53" t="s">
        <v>152</v>
      </c>
      <c r="S3003" s="53">
        <v>0.5</v>
      </c>
      <c r="T3003" s="53">
        <v>61.6</v>
      </c>
      <c r="U3003" s="53">
        <v>0</v>
      </c>
      <c r="V3003" s="53">
        <v>90</v>
      </c>
      <c r="W3003" s="53">
        <v>0</v>
      </c>
      <c r="X3003" s="53">
        <v>0.56299999999999994</v>
      </c>
      <c r="Y3003" s="53">
        <v>18.63</v>
      </c>
      <c r="Z3003" s="11">
        <f t="shared" si="7981"/>
        <v>0</v>
      </c>
      <c r="AA3003" s="11">
        <f t="shared" si="7982"/>
        <v>0</v>
      </c>
      <c r="AB3003" s="53">
        <f t="shared" si="7983"/>
        <v>0.22506090512047727</v>
      </c>
      <c r="AC3003" s="63" t="s">
        <v>204</v>
      </c>
    </row>
    <row r="3004" spans="1:46">
      <c r="A3004" s="11">
        <v>3004</v>
      </c>
      <c r="B3004" s="57">
        <v>44947</v>
      </c>
      <c r="C3004" s="54">
        <v>0.8125</v>
      </c>
      <c r="D3004" s="53">
        <v>5.0999999999999996</v>
      </c>
      <c r="E3004" s="53">
        <v>12.9</v>
      </c>
      <c r="F3004" s="53">
        <v>0</v>
      </c>
      <c r="G3004" s="53">
        <v>5.0999999999999996</v>
      </c>
      <c r="H3004" s="53">
        <v>-1E-3</v>
      </c>
      <c r="I3004" s="53">
        <v>1.7</v>
      </c>
      <c r="J3004" s="53" t="s">
        <v>152</v>
      </c>
      <c r="K3004" s="53">
        <v>1.8</v>
      </c>
      <c r="L3004" s="53" t="s">
        <v>152</v>
      </c>
      <c r="M3004" s="54">
        <v>0.81112268518518515</v>
      </c>
      <c r="N3004" s="53">
        <v>2.7</v>
      </c>
      <c r="O3004" s="53" t="s">
        <v>152</v>
      </c>
      <c r="P3004" s="54">
        <v>0.81234953703703694</v>
      </c>
      <c r="Q3004" s="53">
        <v>1.3</v>
      </c>
      <c r="R3004" s="53" t="s">
        <v>148</v>
      </c>
      <c r="S3004" s="53">
        <v>0.3</v>
      </c>
      <c r="T3004" s="53">
        <v>62.4</v>
      </c>
      <c r="U3004" s="53">
        <v>1</v>
      </c>
      <c r="V3004" s="53">
        <v>98</v>
      </c>
      <c r="W3004" s="53">
        <v>0</v>
      </c>
      <c r="X3004" s="53">
        <v>0.56299999999999994</v>
      </c>
      <c r="Y3004" s="53">
        <v>18.61</v>
      </c>
      <c r="Z3004" s="11">
        <f t="shared" si="7981"/>
        <v>-0.60000000000000009</v>
      </c>
      <c r="AA3004" s="11">
        <f t="shared" si="7982"/>
        <v>0</v>
      </c>
      <c r="AB3004" s="53">
        <f t="shared" si="7983"/>
        <v>0.22506090512047727</v>
      </c>
      <c r="AC3004" s="63" t="s">
        <v>204</v>
      </c>
    </row>
    <row r="3005" spans="1:46">
      <c r="A3005" s="11">
        <v>3005</v>
      </c>
      <c r="B3005" s="57">
        <v>44947</v>
      </c>
      <c r="C3005" s="54">
        <v>0.81944444444444453</v>
      </c>
      <c r="D3005" s="53">
        <v>4.9000000000000004</v>
      </c>
      <c r="E3005" s="53">
        <v>12.9</v>
      </c>
      <c r="F3005" s="53">
        <v>0</v>
      </c>
      <c r="G3005" s="53">
        <v>4.9000000000000004</v>
      </c>
      <c r="H3005" s="53">
        <v>-1E-3</v>
      </c>
      <c r="I3005" s="53">
        <v>1.1000000000000001</v>
      </c>
      <c r="J3005" s="53" t="s">
        <v>148</v>
      </c>
      <c r="K3005" s="53">
        <v>1.7</v>
      </c>
      <c r="L3005" s="53" t="s">
        <v>152</v>
      </c>
      <c r="M3005" s="54">
        <v>0.81251157407407415</v>
      </c>
      <c r="N3005" s="53">
        <v>2.5</v>
      </c>
      <c r="O3005" s="53" t="s">
        <v>152</v>
      </c>
      <c r="P3005" s="54">
        <v>0.81887731481481474</v>
      </c>
      <c r="Q3005" s="53">
        <v>2.2000000000000002</v>
      </c>
      <c r="R3005" s="53" t="s">
        <v>152</v>
      </c>
      <c r="S3005" s="53">
        <v>0.5</v>
      </c>
      <c r="T3005" s="53">
        <v>62.8</v>
      </c>
      <c r="U3005" s="53">
        <v>0</v>
      </c>
      <c r="V3005" s="53">
        <v>92</v>
      </c>
      <c r="W3005" s="53">
        <v>0</v>
      </c>
      <c r="X3005" s="53">
        <v>0.56299999999999994</v>
      </c>
      <c r="Y3005" s="53">
        <v>18.63</v>
      </c>
      <c r="Z3005" s="11">
        <f t="shared" si="7981"/>
        <v>-0.60000000000000009</v>
      </c>
      <c r="AA3005" s="11">
        <f t="shared" si="7982"/>
        <v>0</v>
      </c>
      <c r="AB3005" s="53">
        <f t="shared" si="7983"/>
        <v>0.22506090512047727</v>
      </c>
      <c r="AC3005" s="63" t="s">
        <v>204</v>
      </c>
    </row>
    <row r="3006" spans="1:46">
      <c r="A3006" s="11">
        <v>3006</v>
      </c>
      <c r="B3006" s="57">
        <v>44947</v>
      </c>
      <c r="C3006" s="54">
        <v>0.82638888888888884</v>
      </c>
      <c r="D3006" s="53">
        <v>4.8</v>
      </c>
      <c r="E3006" s="53">
        <v>12.9</v>
      </c>
      <c r="F3006" s="53">
        <v>0</v>
      </c>
      <c r="G3006" s="53">
        <v>4.5</v>
      </c>
      <c r="H3006" s="53">
        <v>-1E-3</v>
      </c>
      <c r="I3006" s="53">
        <v>1.9</v>
      </c>
      <c r="J3006" s="53" t="s">
        <v>152</v>
      </c>
      <c r="K3006" s="53">
        <v>1.9</v>
      </c>
      <c r="L3006" s="53" t="s">
        <v>152</v>
      </c>
      <c r="M3006" s="54">
        <v>0.82613425925925921</v>
      </c>
      <c r="N3006" s="53">
        <v>3.4</v>
      </c>
      <c r="O3006" s="53" t="s">
        <v>152</v>
      </c>
      <c r="P3006" s="54">
        <v>0.81975694444444447</v>
      </c>
      <c r="Q3006" s="53">
        <v>1.7</v>
      </c>
      <c r="R3006" s="53" t="s">
        <v>152</v>
      </c>
      <c r="S3006" s="53">
        <v>0.5</v>
      </c>
      <c r="T3006" s="53">
        <v>65.099999999999994</v>
      </c>
      <c r="U3006" s="53">
        <v>1</v>
      </c>
      <c r="V3006" s="53">
        <v>87</v>
      </c>
      <c r="W3006" s="53">
        <v>0</v>
      </c>
      <c r="X3006" s="53">
        <v>0.56200000000000006</v>
      </c>
      <c r="Y3006" s="53">
        <v>18.62</v>
      </c>
      <c r="Z3006" s="11">
        <f t="shared" si="7981"/>
        <v>-0.60000000000000009</v>
      </c>
      <c r="AA3006" s="11">
        <f t="shared" si="7982"/>
        <v>0</v>
      </c>
      <c r="AB3006" s="53">
        <f t="shared" si="7983"/>
        <v>0.22452517930955912</v>
      </c>
      <c r="AC3006" s="63" t="s">
        <v>204</v>
      </c>
    </row>
    <row r="3007" spans="1:46">
      <c r="A3007" s="11">
        <v>3007</v>
      </c>
      <c r="B3007" s="57">
        <v>44947</v>
      </c>
      <c r="C3007" s="54">
        <v>0.83333333333333337</v>
      </c>
      <c r="D3007" s="53">
        <v>4.5999999999999996</v>
      </c>
      <c r="E3007" s="53">
        <v>12.9</v>
      </c>
      <c r="F3007" s="53">
        <v>0</v>
      </c>
      <c r="G3007" s="53">
        <v>4.3</v>
      </c>
      <c r="H3007" s="53">
        <v>-1E-3</v>
      </c>
      <c r="I3007" s="53">
        <v>1.3</v>
      </c>
      <c r="J3007" s="53" t="s">
        <v>148</v>
      </c>
      <c r="K3007" s="53">
        <v>1.9</v>
      </c>
      <c r="L3007" s="53" t="s">
        <v>152</v>
      </c>
      <c r="M3007" s="54">
        <v>0.82640046296296299</v>
      </c>
      <c r="N3007" s="53">
        <v>2.2999999999999998</v>
      </c>
      <c r="O3007" s="53" t="s">
        <v>147</v>
      </c>
      <c r="P3007" s="54">
        <v>0.82846064814814813</v>
      </c>
      <c r="Q3007" s="53">
        <v>0.8</v>
      </c>
      <c r="R3007" s="53" t="s">
        <v>148</v>
      </c>
      <c r="S3007" s="53">
        <v>0.4</v>
      </c>
      <c r="T3007" s="53">
        <v>65.599999999999994</v>
      </c>
      <c r="U3007" s="53">
        <v>1</v>
      </c>
      <c r="V3007" s="53">
        <v>83</v>
      </c>
      <c r="W3007" s="53">
        <v>0</v>
      </c>
      <c r="X3007" s="53">
        <v>0.56200000000000006</v>
      </c>
      <c r="Y3007" s="53">
        <v>18.64</v>
      </c>
      <c r="Z3007" s="11">
        <f t="shared" si="7981"/>
        <v>-0.60000000000000009</v>
      </c>
      <c r="AA3007" s="11">
        <f t="shared" si="7982"/>
        <v>0</v>
      </c>
      <c r="AB3007" s="53">
        <f t="shared" si="7983"/>
        <v>0.22452517930955912</v>
      </c>
      <c r="AC3007" s="63" t="s">
        <v>204</v>
      </c>
      <c r="AE3007" s="11">
        <f t="shared" ref="AE3007" si="8128">SUM(F3007:F3012)</f>
        <v>0</v>
      </c>
      <c r="AF3007" s="11">
        <f t="shared" ref="AF3007" si="8129">AVERAGE(AB3007:AB3012)</f>
        <v>0.22461446694471213</v>
      </c>
      <c r="AG3007" s="11">
        <f t="shared" ref="AG3007" si="8130">AVERAGE(G3007:G3012)</f>
        <v>4.2499999999999991</v>
      </c>
      <c r="AH3007" s="11" t="e">
        <f t="shared" ref="AH3007" si="8131">AVERAGE(AC3007:AC3012)</f>
        <v>#DIV/0!</v>
      </c>
      <c r="AI3007" s="11">
        <f t="shared" ref="AI3007" si="8132">AVERAGE(T3007:T3012)</f>
        <v>65.883333333333326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533</v>
      </c>
      <c r="AM3007" s="17">
        <f t="shared" ref="AM3007" si="8136">AVERAGE(W3007:W3012)</f>
        <v>0</v>
      </c>
      <c r="AN3007" s="11">
        <f t="shared" ref="AN3007" si="8137">AVERAGE(I3007:I3012)</f>
        <v>1.8333333333333337</v>
      </c>
      <c r="AO3007" s="11">
        <f t="shared" ref="AO3007" si="8138">MAX(K3007:K3012)</f>
        <v>2.2999999999999998</v>
      </c>
      <c r="AP3007" s="13" t="str">
        <f t="shared" ref="AP3007" ca="1" si="8139">INDIRECT(ADDRESS(MATCH(AO3007,K3007:K3012,0)+A3007-1,12))</f>
        <v>E</v>
      </c>
      <c r="AQ3007" s="13">
        <f t="shared" ref="AQ3007" ca="1" si="8140">INDIRECT(ADDRESS(MATCH(AO3007,K3007:K3012,0)+A3007-1,13))</f>
        <v>0.84478009259259268</v>
      </c>
      <c r="AR3007" s="11">
        <f t="shared" ref="AR3007" si="8141">MAX(N3007:N3012)</f>
        <v>4</v>
      </c>
      <c r="AS3007" s="13" t="str">
        <f t="shared" ref="AS3007" ca="1" si="8142">INDIRECT(ADDRESS(MATCH(AR3007,N3007:N3012,0)+A3007-1,15))</f>
        <v>ESE</v>
      </c>
      <c r="AT3007" s="13">
        <f t="shared" ref="AT3007" ca="1" si="8143">INDIRECT(ADDRESS(MATCH(AR3007,N3007:N3012,0)+A3007-1,16))</f>
        <v>0.83870370370370362</v>
      </c>
    </row>
    <row r="3008" spans="1:46">
      <c r="A3008" s="11">
        <v>3008</v>
      </c>
      <c r="B3008" s="57">
        <v>44947</v>
      </c>
      <c r="C3008" s="54">
        <v>0.84027777777777779</v>
      </c>
      <c r="D3008" s="53">
        <v>4.4000000000000004</v>
      </c>
      <c r="E3008" s="53">
        <v>12.9</v>
      </c>
      <c r="F3008" s="53">
        <v>0</v>
      </c>
      <c r="G3008" s="53">
        <v>4.2</v>
      </c>
      <c r="H3008" s="53">
        <v>-1E-3</v>
      </c>
      <c r="I3008" s="53">
        <v>1.8</v>
      </c>
      <c r="J3008" s="53" t="s">
        <v>148</v>
      </c>
      <c r="K3008" s="53">
        <v>1.8</v>
      </c>
      <c r="L3008" s="53" t="s">
        <v>148</v>
      </c>
      <c r="M3008" s="54">
        <v>0.84027777777777779</v>
      </c>
      <c r="N3008" s="53">
        <v>4</v>
      </c>
      <c r="O3008" s="53" t="s">
        <v>150</v>
      </c>
      <c r="P3008" s="54">
        <v>0.83870370370370362</v>
      </c>
      <c r="Q3008" s="53">
        <v>1.3</v>
      </c>
      <c r="R3008" s="53" t="s">
        <v>147</v>
      </c>
      <c r="S3008" s="53">
        <v>0.8</v>
      </c>
      <c r="T3008" s="53">
        <v>66.5</v>
      </c>
      <c r="U3008" s="53">
        <v>0</v>
      </c>
      <c r="V3008" s="53">
        <v>85</v>
      </c>
      <c r="W3008" s="53">
        <v>0</v>
      </c>
      <c r="X3008" s="53">
        <v>0.56299999999999994</v>
      </c>
      <c r="Y3008" s="53">
        <v>18.600000000000001</v>
      </c>
      <c r="Z3008" s="11">
        <f t="shared" si="7981"/>
        <v>-0.60000000000000009</v>
      </c>
      <c r="AA3008" s="11">
        <f t="shared" si="7982"/>
        <v>0</v>
      </c>
      <c r="AB3008" s="53">
        <f t="shared" si="7983"/>
        <v>0.22506090512047727</v>
      </c>
      <c r="AC3008" s="63" t="s">
        <v>204</v>
      </c>
    </row>
    <row r="3009" spans="1:46">
      <c r="A3009" s="11">
        <v>3009</v>
      </c>
      <c r="B3009" s="57">
        <v>44947</v>
      </c>
      <c r="C3009" s="54">
        <v>0.84722222222222221</v>
      </c>
      <c r="D3009" s="53">
        <v>4.2</v>
      </c>
      <c r="E3009" s="53">
        <v>12.9</v>
      </c>
      <c r="F3009" s="53">
        <v>0</v>
      </c>
      <c r="G3009" s="53">
        <v>4.3</v>
      </c>
      <c r="H3009" s="53">
        <v>0</v>
      </c>
      <c r="I3009" s="53">
        <v>2.2000000000000002</v>
      </c>
      <c r="J3009" s="53" t="s">
        <v>152</v>
      </c>
      <c r="K3009" s="53">
        <v>2.2999999999999998</v>
      </c>
      <c r="L3009" s="53" t="s">
        <v>152</v>
      </c>
      <c r="M3009" s="54">
        <v>0.84478009259259268</v>
      </c>
      <c r="N3009" s="53">
        <v>3.6</v>
      </c>
      <c r="O3009" s="53" t="s">
        <v>152</v>
      </c>
      <c r="P3009" s="54">
        <v>0.84336805555555561</v>
      </c>
      <c r="Q3009" s="53">
        <v>1.8</v>
      </c>
      <c r="R3009" s="53" t="s">
        <v>152</v>
      </c>
      <c r="S3009" s="53">
        <v>0.5</v>
      </c>
      <c r="T3009" s="53">
        <v>66.599999999999994</v>
      </c>
      <c r="U3009" s="53">
        <v>0</v>
      </c>
      <c r="V3009" s="53">
        <v>89</v>
      </c>
      <c r="W3009" s="53">
        <v>0</v>
      </c>
      <c r="X3009" s="53">
        <v>0.56200000000000006</v>
      </c>
      <c r="Y3009" s="53">
        <v>18.63</v>
      </c>
      <c r="Z3009" s="11">
        <f t="shared" si="7981"/>
        <v>0</v>
      </c>
      <c r="AA3009" s="11">
        <f t="shared" si="7982"/>
        <v>0</v>
      </c>
      <c r="AB3009" s="53">
        <f t="shared" si="7983"/>
        <v>0.22452517930955912</v>
      </c>
      <c r="AC3009" s="63" t="s">
        <v>204</v>
      </c>
    </row>
    <row r="3010" spans="1:46">
      <c r="A3010" s="11">
        <v>3010</v>
      </c>
      <c r="B3010" s="57">
        <v>44947</v>
      </c>
      <c r="C3010" s="54">
        <v>0.85416666666666663</v>
      </c>
      <c r="D3010" s="53">
        <v>4</v>
      </c>
      <c r="E3010" s="53">
        <v>12.9</v>
      </c>
      <c r="F3010" s="53">
        <v>0</v>
      </c>
      <c r="G3010" s="53">
        <v>4.5999999999999996</v>
      </c>
      <c r="H3010" s="53">
        <v>0</v>
      </c>
      <c r="I3010" s="53">
        <v>2</v>
      </c>
      <c r="J3010" s="53" t="s">
        <v>152</v>
      </c>
      <c r="K3010" s="53">
        <v>2.2000000000000002</v>
      </c>
      <c r="L3010" s="53" t="s">
        <v>152</v>
      </c>
      <c r="M3010" s="54">
        <v>0.84723379629629625</v>
      </c>
      <c r="N3010" s="53">
        <v>3.1</v>
      </c>
      <c r="O3010" s="53" t="s">
        <v>152</v>
      </c>
      <c r="P3010" s="54">
        <v>0.85076388888888888</v>
      </c>
      <c r="Q3010" s="53">
        <v>3</v>
      </c>
      <c r="R3010" s="53" t="s">
        <v>152</v>
      </c>
      <c r="S3010" s="53">
        <v>0.5</v>
      </c>
      <c r="T3010" s="53">
        <v>63.9</v>
      </c>
      <c r="U3010" s="53">
        <v>0</v>
      </c>
      <c r="V3010" s="53">
        <v>94</v>
      </c>
      <c r="W3010" s="53">
        <v>0</v>
      </c>
      <c r="X3010" s="53">
        <v>0.56200000000000006</v>
      </c>
      <c r="Y3010" s="53">
        <v>18.63</v>
      </c>
      <c r="Z3010" s="11">
        <f t="shared" si="7981"/>
        <v>0</v>
      </c>
      <c r="AA3010" s="11">
        <f t="shared" si="7982"/>
        <v>0</v>
      </c>
      <c r="AB3010" s="53">
        <f t="shared" si="7983"/>
        <v>0.22452517930955912</v>
      </c>
      <c r="AC3010" s="63" t="s">
        <v>204</v>
      </c>
    </row>
    <row r="3011" spans="1:46">
      <c r="A3011" s="11">
        <v>3011</v>
      </c>
      <c r="B3011" s="57">
        <v>44947</v>
      </c>
      <c r="C3011" s="54">
        <v>0.86111111111111116</v>
      </c>
      <c r="D3011" s="53">
        <v>3.9</v>
      </c>
      <c r="E3011" s="53">
        <v>12.9</v>
      </c>
      <c r="F3011" s="53">
        <v>0</v>
      </c>
      <c r="G3011" s="53">
        <v>4.2</v>
      </c>
      <c r="H3011" s="53">
        <v>-1E-3</v>
      </c>
      <c r="I3011" s="53">
        <v>1.9</v>
      </c>
      <c r="J3011" s="53" t="s">
        <v>148</v>
      </c>
      <c r="K3011" s="53">
        <v>2.1</v>
      </c>
      <c r="L3011" s="53" t="s">
        <v>148</v>
      </c>
      <c r="M3011" s="54">
        <v>0.85763888888888884</v>
      </c>
      <c r="N3011" s="53">
        <v>3.1</v>
      </c>
      <c r="O3011" s="53" t="s">
        <v>148</v>
      </c>
      <c r="P3011" s="54">
        <v>0.85496527777777775</v>
      </c>
      <c r="Q3011" s="53">
        <v>2.1</v>
      </c>
      <c r="R3011" s="53" t="s">
        <v>152</v>
      </c>
      <c r="S3011" s="53">
        <v>0.5</v>
      </c>
      <c r="T3011" s="53">
        <v>65.5</v>
      </c>
      <c r="U3011" s="53">
        <v>0</v>
      </c>
      <c r="V3011" s="53">
        <v>83</v>
      </c>
      <c r="W3011" s="53">
        <v>0</v>
      </c>
      <c r="X3011" s="53">
        <v>0.56200000000000006</v>
      </c>
      <c r="Y3011" s="53">
        <v>18.62</v>
      </c>
      <c r="Z3011" s="11">
        <f t="shared" si="7981"/>
        <v>-0.60000000000000009</v>
      </c>
      <c r="AA3011" s="11">
        <f t="shared" si="7982"/>
        <v>0</v>
      </c>
      <c r="AB3011" s="53">
        <f t="shared" si="7983"/>
        <v>0.22452517930955912</v>
      </c>
      <c r="AC3011" s="63" t="s">
        <v>204</v>
      </c>
    </row>
    <row r="3012" spans="1:46">
      <c r="A3012" s="11">
        <v>3012</v>
      </c>
      <c r="B3012" s="57">
        <v>44947</v>
      </c>
      <c r="C3012" s="54">
        <v>0.86805555555555547</v>
      </c>
      <c r="D3012" s="53">
        <v>3.8</v>
      </c>
      <c r="E3012" s="53">
        <v>12.8</v>
      </c>
      <c r="F3012" s="53">
        <v>0</v>
      </c>
      <c r="G3012" s="53">
        <v>3.9</v>
      </c>
      <c r="H3012" s="53">
        <v>-1E-3</v>
      </c>
      <c r="I3012" s="53">
        <v>1.8</v>
      </c>
      <c r="J3012" s="53" t="s">
        <v>148</v>
      </c>
      <c r="K3012" s="53">
        <v>1.9</v>
      </c>
      <c r="L3012" s="53" t="s">
        <v>148</v>
      </c>
      <c r="M3012" s="54">
        <v>0.86175925925925922</v>
      </c>
      <c r="N3012" s="53">
        <v>3</v>
      </c>
      <c r="O3012" s="53" t="s">
        <v>152</v>
      </c>
      <c r="P3012" s="54">
        <v>0.86429398148148151</v>
      </c>
      <c r="Q3012" s="53">
        <v>2.2999999999999998</v>
      </c>
      <c r="R3012" s="53" t="s">
        <v>148</v>
      </c>
      <c r="S3012" s="53">
        <v>0.4</v>
      </c>
      <c r="T3012" s="53">
        <v>67.2</v>
      </c>
      <c r="U3012" s="53">
        <v>0</v>
      </c>
      <c r="V3012" s="53">
        <v>99</v>
      </c>
      <c r="W3012" s="53">
        <v>0</v>
      </c>
      <c r="X3012" s="53">
        <v>0.56200000000000006</v>
      </c>
      <c r="Y3012" s="53">
        <v>18.62</v>
      </c>
      <c r="Z3012" s="11">
        <f t="shared" si="7981"/>
        <v>-0.60000000000000009</v>
      </c>
      <c r="AA3012" s="11">
        <f t="shared" si="7982"/>
        <v>0</v>
      </c>
      <c r="AB3012" s="53">
        <f t="shared" si="7983"/>
        <v>0.22452517930955912</v>
      </c>
      <c r="AC3012" s="63" t="s">
        <v>204</v>
      </c>
    </row>
    <row r="3013" spans="1:46">
      <c r="A3013" s="11">
        <v>3013</v>
      </c>
      <c r="B3013" s="57">
        <v>44947</v>
      </c>
      <c r="C3013" s="54">
        <v>0.875</v>
      </c>
      <c r="D3013" s="53">
        <v>3.7</v>
      </c>
      <c r="E3013" s="53">
        <v>12.8</v>
      </c>
      <c r="F3013" s="53">
        <v>0</v>
      </c>
      <c r="G3013" s="53">
        <v>4.0999999999999996</v>
      </c>
      <c r="H3013" s="53">
        <v>-1E-3</v>
      </c>
      <c r="I3013" s="53">
        <v>1.9</v>
      </c>
      <c r="J3013" s="53" t="s">
        <v>148</v>
      </c>
      <c r="K3013" s="53">
        <v>1.9</v>
      </c>
      <c r="L3013" s="53" t="s">
        <v>148</v>
      </c>
      <c r="M3013" s="54">
        <v>0.87444444444444447</v>
      </c>
      <c r="N3013" s="53">
        <v>3.4</v>
      </c>
      <c r="O3013" s="53" t="s">
        <v>148</v>
      </c>
      <c r="P3013" s="54">
        <v>0.87440972222222213</v>
      </c>
      <c r="Q3013" s="53">
        <v>2.2999999999999998</v>
      </c>
      <c r="R3013" s="53" t="s">
        <v>148</v>
      </c>
      <c r="S3013" s="53">
        <v>0.5</v>
      </c>
      <c r="T3013" s="53">
        <v>65.599999999999994</v>
      </c>
      <c r="U3013" s="53">
        <v>0</v>
      </c>
      <c r="V3013" s="53">
        <v>105</v>
      </c>
      <c r="W3013" s="53">
        <v>0</v>
      </c>
      <c r="X3013" s="53">
        <v>0.56200000000000006</v>
      </c>
      <c r="Y3013" s="53">
        <v>18.63</v>
      </c>
      <c r="Z3013" s="11">
        <f t="shared" si="7981"/>
        <v>-0.60000000000000009</v>
      </c>
      <c r="AA3013" s="11">
        <f t="shared" si="7982"/>
        <v>0</v>
      </c>
      <c r="AB3013" s="53">
        <f t="shared" si="7983"/>
        <v>0.22452517930955912</v>
      </c>
      <c r="AC3013" s="63" t="s">
        <v>204</v>
      </c>
      <c r="AE3013" s="11">
        <f t="shared" ref="AE3013" si="8144">SUM(F3013:F3018)</f>
        <v>0</v>
      </c>
      <c r="AF3013" s="11">
        <f t="shared" ref="AF3013" si="8145">AVERAGE(AB3013:AB3018)</f>
        <v>0.22452517930955909</v>
      </c>
      <c r="AG3013" s="11">
        <f t="shared" ref="AG3013" si="8146">AVERAGE(G3013:G3018)</f>
        <v>3.5</v>
      </c>
      <c r="AH3013" s="11" t="e">
        <f t="shared" ref="AH3013" si="8147">AVERAGE(AC3013:AC3018)</f>
        <v>#DIV/0!</v>
      </c>
      <c r="AI3013" s="11">
        <f t="shared" ref="AI3013" si="8148">AVERAGE(T3013:T3018)</f>
        <v>67.266666666666666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610</v>
      </c>
      <c r="AM3013" s="17">
        <f t="shared" ref="AM3013" si="8152">AVERAGE(W3013:W3018)</f>
        <v>0</v>
      </c>
      <c r="AN3013" s="11">
        <f t="shared" ref="AN3013" si="8153">AVERAGE(I3013:I3018)</f>
        <v>1.9166666666666667</v>
      </c>
      <c r="AO3013" s="11">
        <f t="shared" ref="AO3013" si="8154">MAX(K3013:K3018)</f>
        <v>2.2999999999999998</v>
      </c>
      <c r="AP3013" s="13" t="str">
        <f t="shared" ref="AP3013" ca="1" si="8155">INDIRECT(ADDRESS(MATCH(AO3013,K3013:K3018,0)+A3013-1,12))</f>
        <v>ENE</v>
      </c>
      <c r="AQ3013" s="13">
        <f t="shared" ref="AQ3013" ca="1" si="8156">INDIRECT(ADDRESS(MATCH(AO3013,K3013:K3018,0)+A3013-1,13))</f>
        <v>0.88042824074074078</v>
      </c>
      <c r="AR3013" s="11">
        <f t="shared" ref="AR3013" si="8157">MAX(N3013:N3018)</f>
        <v>3.4</v>
      </c>
      <c r="AS3013" s="13" t="str">
        <f t="shared" ref="AS3013" ca="1" si="8158">INDIRECT(ADDRESS(MATCH(AR3013,N3013:N3018,0)+A3013-1,15))</f>
        <v>ENE</v>
      </c>
      <c r="AT3013" s="13">
        <f t="shared" ref="AT3013" ca="1" si="8159">INDIRECT(ADDRESS(MATCH(AR3013,N3013:N3018,0)+A3013-1,16))</f>
        <v>0.87440972222222213</v>
      </c>
    </row>
    <row r="3014" spans="1:46">
      <c r="A3014" s="11">
        <v>3014</v>
      </c>
      <c r="B3014" s="57">
        <v>44947</v>
      </c>
      <c r="C3014" s="54">
        <v>0.88194444444444453</v>
      </c>
      <c r="D3014" s="53">
        <v>3.5</v>
      </c>
      <c r="E3014" s="53">
        <v>12.9</v>
      </c>
      <c r="F3014" s="53">
        <v>0</v>
      </c>
      <c r="G3014" s="53">
        <v>3.8</v>
      </c>
      <c r="H3014" s="53">
        <v>-1E-3</v>
      </c>
      <c r="I3014" s="53">
        <v>2.2000000000000002</v>
      </c>
      <c r="J3014" s="53" t="s">
        <v>152</v>
      </c>
      <c r="K3014" s="53">
        <v>2.2999999999999998</v>
      </c>
      <c r="L3014" s="53" t="s">
        <v>148</v>
      </c>
      <c r="M3014" s="54">
        <v>0.88042824074074078</v>
      </c>
      <c r="N3014" s="53">
        <v>3.3</v>
      </c>
      <c r="O3014" s="53" t="s">
        <v>148</v>
      </c>
      <c r="P3014" s="54">
        <v>0.87898148148148147</v>
      </c>
      <c r="Q3014" s="53">
        <v>2.2000000000000002</v>
      </c>
      <c r="R3014" s="53" t="s">
        <v>152</v>
      </c>
      <c r="S3014" s="53">
        <v>0.5</v>
      </c>
      <c r="T3014" s="53">
        <v>66.099999999999994</v>
      </c>
      <c r="U3014" s="53">
        <v>1</v>
      </c>
      <c r="V3014" s="53">
        <v>109</v>
      </c>
      <c r="W3014" s="53">
        <v>0</v>
      </c>
      <c r="X3014" s="53">
        <v>0.56200000000000006</v>
      </c>
      <c r="Y3014" s="53">
        <v>18.61</v>
      </c>
      <c r="Z3014" s="11">
        <f t="shared" si="7981"/>
        <v>-0.60000000000000009</v>
      </c>
      <c r="AA3014" s="11">
        <f t="shared" si="7982"/>
        <v>0</v>
      </c>
      <c r="AB3014" s="53">
        <f t="shared" si="7983"/>
        <v>0.22452517930955912</v>
      </c>
      <c r="AC3014" s="63" t="s">
        <v>204</v>
      </c>
    </row>
    <row r="3015" spans="1:46">
      <c r="A3015" s="11">
        <v>3015</v>
      </c>
      <c r="B3015" s="57">
        <v>44947</v>
      </c>
      <c r="C3015" s="54">
        <v>0.88888888888888884</v>
      </c>
      <c r="D3015" s="53">
        <v>3.3</v>
      </c>
      <c r="E3015" s="53">
        <v>12.8</v>
      </c>
      <c r="F3015" s="53">
        <v>0</v>
      </c>
      <c r="G3015" s="53">
        <v>3.4</v>
      </c>
      <c r="H3015" s="53">
        <v>-1E-3</v>
      </c>
      <c r="I3015" s="53">
        <v>1.4</v>
      </c>
      <c r="J3015" s="53" t="s">
        <v>152</v>
      </c>
      <c r="K3015" s="53">
        <v>2.2000000000000002</v>
      </c>
      <c r="L3015" s="53" t="s">
        <v>152</v>
      </c>
      <c r="M3015" s="54">
        <v>0.88202546296296302</v>
      </c>
      <c r="N3015" s="53">
        <v>2.9</v>
      </c>
      <c r="O3015" s="53" t="s">
        <v>148</v>
      </c>
      <c r="P3015" s="54">
        <v>0.88249999999999995</v>
      </c>
      <c r="Q3015" s="53">
        <v>1.7</v>
      </c>
      <c r="R3015" s="53" t="s">
        <v>148</v>
      </c>
      <c r="S3015" s="53">
        <v>0.5</v>
      </c>
      <c r="T3015" s="53">
        <v>68</v>
      </c>
      <c r="U3015" s="53">
        <v>1</v>
      </c>
      <c r="V3015" s="53">
        <v>95</v>
      </c>
      <c r="W3015" s="53">
        <v>0</v>
      </c>
      <c r="X3015" s="53">
        <v>0.56200000000000006</v>
      </c>
      <c r="Y3015" s="53">
        <v>18.64</v>
      </c>
      <c r="Z3015" s="11">
        <f t="shared" si="7981"/>
        <v>-0.60000000000000009</v>
      </c>
      <c r="AA3015" s="11">
        <f t="shared" si="7982"/>
        <v>0</v>
      </c>
      <c r="AB3015" s="53">
        <f t="shared" si="7983"/>
        <v>0.22452517930955912</v>
      </c>
      <c r="AC3015" s="63" t="s">
        <v>204</v>
      </c>
    </row>
    <row r="3016" spans="1:46">
      <c r="A3016" s="11">
        <v>3016</v>
      </c>
      <c r="B3016" s="57">
        <v>44947</v>
      </c>
      <c r="C3016" s="54">
        <v>0.89583333333333337</v>
      </c>
      <c r="D3016" s="53">
        <v>3.2</v>
      </c>
      <c r="E3016" s="53">
        <v>12.8</v>
      </c>
      <c r="F3016" s="53">
        <v>0</v>
      </c>
      <c r="G3016" s="53">
        <v>3.6</v>
      </c>
      <c r="H3016" s="53">
        <v>0</v>
      </c>
      <c r="I3016" s="53">
        <v>1.8</v>
      </c>
      <c r="J3016" s="53" t="s">
        <v>152</v>
      </c>
      <c r="K3016" s="53">
        <v>1.8</v>
      </c>
      <c r="L3016" s="53" t="s">
        <v>152</v>
      </c>
      <c r="M3016" s="54">
        <v>0.89583333333333337</v>
      </c>
      <c r="N3016" s="53">
        <v>3</v>
      </c>
      <c r="O3016" s="53" t="s">
        <v>152</v>
      </c>
      <c r="P3016" s="54">
        <v>0.89554398148148151</v>
      </c>
      <c r="Q3016" s="53">
        <v>2.4</v>
      </c>
      <c r="R3016" s="53" t="s">
        <v>152</v>
      </c>
      <c r="S3016" s="53">
        <v>0.5</v>
      </c>
      <c r="T3016" s="53">
        <v>65.8</v>
      </c>
      <c r="U3016" s="53">
        <v>0</v>
      </c>
      <c r="V3016" s="53">
        <v>103</v>
      </c>
      <c r="W3016" s="53">
        <v>0</v>
      </c>
      <c r="X3016" s="53">
        <v>0.56200000000000006</v>
      </c>
      <c r="Y3016" s="53">
        <v>18.62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0.22452517930955912</v>
      </c>
      <c r="AC3016" s="63" t="s">
        <v>204</v>
      </c>
    </row>
    <row r="3017" spans="1:46">
      <c r="A3017" s="11">
        <v>3017</v>
      </c>
      <c r="B3017" s="57">
        <v>44947</v>
      </c>
      <c r="C3017" s="54">
        <v>0.90277777777777779</v>
      </c>
      <c r="D3017" s="53">
        <v>3</v>
      </c>
      <c r="E3017" s="53">
        <v>12.9</v>
      </c>
      <c r="F3017" s="53">
        <v>0</v>
      </c>
      <c r="G3017" s="53">
        <v>3.3</v>
      </c>
      <c r="H3017" s="53">
        <v>-1E-3</v>
      </c>
      <c r="I3017" s="53">
        <v>2.2000000000000002</v>
      </c>
      <c r="J3017" s="53" t="s">
        <v>152</v>
      </c>
      <c r="K3017" s="53">
        <v>2.2000000000000002</v>
      </c>
      <c r="L3017" s="53" t="s">
        <v>152</v>
      </c>
      <c r="M3017" s="54">
        <v>0.90164351851851843</v>
      </c>
      <c r="N3017" s="53">
        <v>3</v>
      </c>
      <c r="O3017" s="53" t="s">
        <v>152</v>
      </c>
      <c r="P3017" s="54">
        <v>0.89792824074074085</v>
      </c>
      <c r="Q3017" s="53">
        <v>2.1</v>
      </c>
      <c r="R3017" s="53" t="s">
        <v>152</v>
      </c>
      <c r="S3017" s="53">
        <v>0.3</v>
      </c>
      <c r="T3017" s="53">
        <v>67.2</v>
      </c>
      <c r="U3017" s="53">
        <v>0</v>
      </c>
      <c r="V3017" s="53">
        <v>92</v>
      </c>
      <c r="W3017" s="53">
        <v>0</v>
      </c>
      <c r="X3017" s="53">
        <v>0.56200000000000006</v>
      </c>
      <c r="Y3017" s="53">
        <v>18.64</v>
      </c>
      <c r="Z3017" s="11">
        <f t="shared" si="8160"/>
        <v>-0.60000000000000009</v>
      </c>
      <c r="AA3017" s="11">
        <f t="shared" si="8161"/>
        <v>0</v>
      </c>
      <c r="AB3017" s="53">
        <f t="shared" si="8162"/>
        <v>0.22452517930955912</v>
      </c>
      <c r="AC3017" s="63" t="s">
        <v>204</v>
      </c>
    </row>
    <row r="3018" spans="1:46">
      <c r="A3018" s="11">
        <v>3018</v>
      </c>
      <c r="B3018" s="57">
        <v>44947</v>
      </c>
      <c r="C3018" s="54">
        <v>0.90972222222222221</v>
      </c>
      <c r="D3018" s="53">
        <v>2.9</v>
      </c>
      <c r="E3018" s="53">
        <v>12.8</v>
      </c>
      <c r="F3018" s="53">
        <v>0</v>
      </c>
      <c r="G3018" s="53">
        <v>2.8</v>
      </c>
      <c r="H3018" s="53">
        <v>-1E-3</v>
      </c>
      <c r="I3018" s="53">
        <v>2</v>
      </c>
      <c r="J3018" s="53" t="s">
        <v>152</v>
      </c>
      <c r="K3018" s="53">
        <v>2.2000000000000002</v>
      </c>
      <c r="L3018" s="53" t="s">
        <v>152</v>
      </c>
      <c r="M3018" s="54">
        <v>0.90278935185185183</v>
      </c>
      <c r="N3018" s="53">
        <v>2.5</v>
      </c>
      <c r="O3018" s="53" t="s">
        <v>152</v>
      </c>
      <c r="P3018" s="54">
        <v>0.90293981481481478</v>
      </c>
      <c r="Q3018" s="53">
        <v>1.5</v>
      </c>
      <c r="R3018" s="53" t="s">
        <v>152</v>
      </c>
      <c r="S3018" s="53">
        <v>0.2</v>
      </c>
      <c r="T3018" s="53">
        <v>70.900000000000006</v>
      </c>
      <c r="U3018" s="53">
        <v>0</v>
      </c>
      <c r="V3018" s="53">
        <v>106</v>
      </c>
      <c r="W3018" s="53">
        <v>0</v>
      </c>
      <c r="X3018" s="53">
        <v>0.56200000000000006</v>
      </c>
      <c r="Y3018" s="53">
        <v>18.63</v>
      </c>
      <c r="Z3018" s="11">
        <f t="shared" si="8160"/>
        <v>-0.60000000000000009</v>
      </c>
      <c r="AA3018" s="11">
        <f t="shared" si="8161"/>
        <v>0</v>
      </c>
      <c r="AB3018" s="53">
        <f t="shared" si="8162"/>
        <v>0.22452517930955912</v>
      </c>
      <c r="AC3018" s="63" t="s">
        <v>204</v>
      </c>
    </row>
    <row r="3019" spans="1:46">
      <c r="A3019" s="11">
        <v>3019</v>
      </c>
      <c r="B3019" s="57">
        <v>44947</v>
      </c>
      <c r="C3019" s="54">
        <v>0.91666666666666663</v>
      </c>
      <c r="D3019" s="53">
        <v>2.7</v>
      </c>
      <c r="E3019" s="53">
        <v>12.9</v>
      </c>
      <c r="F3019" s="53">
        <v>0</v>
      </c>
      <c r="G3019" s="53">
        <v>2.7</v>
      </c>
      <c r="H3019" s="53">
        <v>-1E-3</v>
      </c>
      <c r="I3019" s="53">
        <v>1.3</v>
      </c>
      <c r="J3019" s="53" t="s">
        <v>148</v>
      </c>
      <c r="K3019" s="53">
        <v>2</v>
      </c>
      <c r="L3019" s="53" t="s">
        <v>152</v>
      </c>
      <c r="M3019" s="54">
        <v>0.90983796296296304</v>
      </c>
      <c r="N3019" s="53">
        <v>1.9</v>
      </c>
      <c r="O3019" s="53" t="s">
        <v>148</v>
      </c>
      <c r="P3019" s="54">
        <v>0.91063657407407417</v>
      </c>
      <c r="Q3019" s="53">
        <v>0.5</v>
      </c>
      <c r="R3019" s="53" t="s">
        <v>147</v>
      </c>
      <c r="S3019" s="53">
        <v>0.3</v>
      </c>
      <c r="T3019" s="53">
        <v>69.3</v>
      </c>
      <c r="U3019" s="53">
        <v>1</v>
      </c>
      <c r="V3019" s="53">
        <v>107</v>
      </c>
      <c r="W3019" s="53">
        <v>0</v>
      </c>
      <c r="X3019" s="53">
        <v>0.56200000000000006</v>
      </c>
      <c r="Y3019" s="53">
        <v>18.649999999999999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0.22452517930955912</v>
      </c>
      <c r="AC3019" s="63" t="s">
        <v>204</v>
      </c>
      <c r="AE3019" s="11">
        <f t="shared" ref="AE3019" si="8163">SUM(F3019:F3024)</f>
        <v>0</v>
      </c>
      <c r="AF3019" s="11">
        <f t="shared" ref="AF3019" si="8164">AVERAGE(AB3019:AB3024)</f>
        <v>0.22434689428517818</v>
      </c>
      <c r="AG3019" s="11">
        <f t="shared" ref="AG3019" si="8165">AVERAGE(G3019:G3024)</f>
        <v>2.9666666666666668</v>
      </c>
      <c r="AH3019" s="11" t="e">
        <f t="shared" ref="AH3019" si="8166">AVERAGE(AC3019:AC3024)</f>
        <v>#DIV/0!</v>
      </c>
      <c r="AI3019" s="11">
        <f t="shared" ref="AI3019" si="8167">AVERAGE(T3019:T3024)</f>
        <v>68.566666666666677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640</v>
      </c>
      <c r="AM3019" s="17">
        <f t="shared" ref="AM3019" si="8171">AVERAGE(W3019:W3024)</f>
        <v>0</v>
      </c>
      <c r="AN3019" s="11">
        <f t="shared" ref="AN3019" si="8172">AVERAGE(I3019:I3024)</f>
        <v>1.5666666666666667</v>
      </c>
      <c r="AO3019" s="11">
        <f t="shared" ref="AO3019" si="8173">MAX(K3019:K3024)</f>
        <v>2</v>
      </c>
      <c r="AP3019" s="13" t="str">
        <f t="shared" ref="AP3019" ca="1" si="8174">INDIRECT(ADDRESS(MATCH(AO3019,K3019:K3024,0)+A3019-1,12))</f>
        <v>E</v>
      </c>
      <c r="AQ3019" s="13">
        <f t="shared" ref="AQ3019" ca="1" si="8175">INDIRECT(ADDRESS(MATCH(AO3019,K3019:K3024,0)+A3019-1,13))</f>
        <v>0.90983796296296304</v>
      </c>
      <c r="AR3019" s="11">
        <f t="shared" ref="AR3019" si="8176">MAX(N3019:N3024)</f>
        <v>2.8</v>
      </c>
      <c r="AS3019" s="13" t="str">
        <f t="shared" ref="AS3019" ca="1" si="8177">INDIRECT(ADDRESS(MATCH(AR3019,N3019:N3024,0)+A3019-1,15))</f>
        <v>E</v>
      </c>
      <c r="AT3019" s="13">
        <f t="shared" ref="AT3019" ca="1" si="8178">INDIRECT(ADDRESS(MATCH(AR3019,N3019:N3024,0)+A3019-1,16))</f>
        <v>0.92505787037037035</v>
      </c>
    </row>
    <row r="3020" spans="1:46">
      <c r="A3020" s="11">
        <v>3020</v>
      </c>
      <c r="B3020" s="57">
        <v>44947</v>
      </c>
      <c r="C3020" s="54">
        <v>0.92361111111111116</v>
      </c>
      <c r="D3020" s="53">
        <v>2.5</v>
      </c>
      <c r="E3020" s="53">
        <v>12.8</v>
      </c>
      <c r="F3020" s="53">
        <v>0</v>
      </c>
      <c r="G3020" s="53">
        <v>3</v>
      </c>
      <c r="H3020" s="53">
        <v>-1E-3</v>
      </c>
      <c r="I3020" s="53">
        <v>1.3</v>
      </c>
      <c r="J3020" s="53" t="s">
        <v>152</v>
      </c>
      <c r="K3020" s="53">
        <v>1.3</v>
      </c>
      <c r="L3020" s="53" t="s">
        <v>148</v>
      </c>
      <c r="M3020" s="54">
        <v>0.91667824074074078</v>
      </c>
      <c r="N3020" s="53">
        <v>2.5</v>
      </c>
      <c r="O3020" s="53" t="s">
        <v>152</v>
      </c>
      <c r="P3020" s="54">
        <v>0.92314814814814816</v>
      </c>
      <c r="Q3020" s="53">
        <v>1.7</v>
      </c>
      <c r="R3020" s="53" t="s">
        <v>148</v>
      </c>
      <c r="S3020" s="53">
        <v>0.6</v>
      </c>
      <c r="T3020" s="53">
        <v>67.900000000000006</v>
      </c>
      <c r="U3020" s="53">
        <v>0</v>
      </c>
      <c r="V3020" s="53">
        <v>97</v>
      </c>
      <c r="W3020" s="53">
        <v>0</v>
      </c>
      <c r="X3020" s="53">
        <v>0.56200000000000006</v>
      </c>
      <c r="Y3020" s="53">
        <v>18.62</v>
      </c>
      <c r="Z3020" s="11">
        <f t="shared" si="8160"/>
        <v>-0.60000000000000009</v>
      </c>
      <c r="AA3020" s="11">
        <f t="shared" si="8161"/>
        <v>0</v>
      </c>
      <c r="AB3020" s="53">
        <f t="shared" si="8162"/>
        <v>0.22452517930955912</v>
      </c>
      <c r="AC3020" s="63" t="s">
        <v>204</v>
      </c>
    </row>
    <row r="3021" spans="1:46">
      <c r="A3021" s="11">
        <v>3021</v>
      </c>
      <c r="B3021" s="57">
        <v>44947</v>
      </c>
      <c r="C3021" s="54">
        <v>0.93055555555555547</v>
      </c>
      <c r="D3021" s="53">
        <v>2.2999999999999998</v>
      </c>
      <c r="E3021" s="53">
        <v>12.8</v>
      </c>
      <c r="F3021" s="53">
        <v>0</v>
      </c>
      <c r="G3021" s="53">
        <v>3.2</v>
      </c>
      <c r="H3021" s="53">
        <v>0</v>
      </c>
      <c r="I3021" s="53">
        <v>2</v>
      </c>
      <c r="J3021" s="53" t="s">
        <v>152</v>
      </c>
      <c r="K3021" s="53">
        <v>2</v>
      </c>
      <c r="L3021" s="53" t="s">
        <v>152</v>
      </c>
      <c r="M3021" s="54">
        <v>0.92986111111111114</v>
      </c>
      <c r="N3021" s="53">
        <v>2.8</v>
      </c>
      <c r="O3021" s="53" t="s">
        <v>152</v>
      </c>
      <c r="P3021" s="54">
        <v>0.92505787037037035</v>
      </c>
      <c r="Q3021" s="53">
        <v>1.9</v>
      </c>
      <c r="R3021" s="53" t="s">
        <v>150</v>
      </c>
      <c r="S3021" s="53">
        <v>0.4</v>
      </c>
      <c r="T3021" s="53">
        <v>67.400000000000006</v>
      </c>
      <c r="U3021" s="53">
        <v>0</v>
      </c>
      <c r="V3021" s="53">
        <v>108</v>
      </c>
      <c r="W3021" s="53">
        <v>0</v>
      </c>
      <c r="X3021" s="53">
        <v>0.56200000000000006</v>
      </c>
      <c r="Y3021" s="53">
        <v>18.64</v>
      </c>
      <c r="Z3021" s="11">
        <f t="shared" si="8160"/>
        <v>0</v>
      </c>
      <c r="AA3021" s="11">
        <f t="shared" si="8161"/>
        <v>0</v>
      </c>
      <c r="AB3021" s="53">
        <f t="shared" si="8162"/>
        <v>0.22452517930955912</v>
      </c>
      <c r="AC3021" s="63" t="s">
        <v>204</v>
      </c>
    </row>
    <row r="3022" spans="1:46">
      <c r="A3022" s="11">
        <v>3022</v>
      </c>
      <c r="B3022" s="57">
        <v>44947</v>
      </c>
      <c r="C3022" s="54">
        <v>0.9375</v>
      </c>
      <c r="D3022" s="53">
        <v>2.2000000000000002</v>
      </c>
      <c r="E3022" s="53">
        <v>12.8</v>
      </c>
      <c r="F3022" s="53">
        <v>0</v>
      </c>
      <c r="G3022" s="53">
        <v>3.1</v>
      </c>
      <c r="H3022" s="53">
        <v>0</v>
      </c>
      <c r="I3022" s="53">
        <v>1.9</v>
      </c>
      <c r="J3022" s="53" t="s">
        <v>152</v>
      </c>
      <c r="K3022" s="53">
        <v>2</v>
      </c>
      <c r="L3022" s="53" t="s">
        <v>152</v>
      </c>
      <c r="M3022" s="54">
        <v>0.93061342592592589</v>
      </c>
      <c r="N3022" s="53">
        <v>2.8</v>
      </c>
      <c r="O3022" s="53" t="s">
        <v>152</v>
      </c>
      <c r="P3022" s="54">
        <v>0.93428240740740742</v>
      </c>
      <c r="Q3022" s="53">
        <v>1.8</v>
      </c>
      <c r="R3022" s="53" t="s">
        <v>152</v>
      </c>
      <c r="S3022" s="53">
        <v>0.4</v>
      </c>
      <c r="T3022" s="53">
        <v>67.5</v>
      </c>
      <c r="U3022" s="53">
        <v>0</v>
      </c>
      <c r="V3022" s="53">
        <v>111</v>
      </c>
      <c r="W3022" s="53">
        <v>0</v>
      </c>
      <c r="X3022" s="53">
        <v>0.56100000000000005</v>
      </c>
      <c r="Y3022" s="53">
        <v>18.649999999999999</v>
      </c>
      <c r="Z3022" s="11">
        <f t="shared" si="8160"/>
        <v>0</v>
      </c>
      <c r="AA3022" s="11">
        <f t="shared" si="8161"/>
        <v>0</v>
      </c>
      <c r="AB3022" s="53">
        <f t="shared" si="8162"/>
        <v>0.22399032423641635</v>
      </c>
      <c r="AC3022" s="63" t="s">
        <v>204</v>
      </c>
    </row>
    <row r="3023" spans="1:46">
      <c r="A3023" s="11">
        <v>3023</v>
      </c>
      <c r="B3023" s="57">
        <v>44947</v>
      </c>
      <c r="C3023" s="54">
        <v>0.94444444444444453</v>
      </c>
      <c r="D3023" s="53">
        <v>2.1</v>
      </c>
      <c r="E3023" s="53">
        <v>12.8</v>
      </c>
      <c r="F3023" s="53">
        <v>0</v>
      </c>
      <c r="G3023" s="53">
        <v>2.9</v>
      </c>
      <c r="H3023" s="53">
        <v>-1E-3</v>
      </c>
      <c r="I3023" s="53">
        <v>1.6</v>
      </c>
      <c r="J3023" s="53" t="s">
        <v>152</v>
      </c>
      <c r="K3023" s="53">
        <v>1.9</v>
      </c>
      <c r="L3023" s="53" t="s">
        <v>152</v>
      </c>
      <c r="M3023" s="54">
        <v>0.93760416666666668</v>
      </c>
      <c r="N3023" s="53">
        <v>2.2000000000000002</v>
      </c>
      <c r="O3023" s="53" t="s">
        <v>152</v>
      </c>
      <c r="P3023" s="54">
        <v>0.94260416666666658</v>
      </c>
      <c r="Q3023" s="53">
        <v>1.5</v>
      </c>
      <c r="R3023" s="53" t="s">
        <v>152</v>
      </c>
      <c r="S3023" s="53">
        <v>0.3</v>
      </c>
      <c r="T3023" s="53">
        <v>69.599999999999994</v>
      </c>
      <c r="U3023" s="53">
        <v>0</v>
      </c>
      <c r="V3023" s="53">
        <v>112</v>
      </c>
      <c r="W3023" s="53">
        <v>0</v>
      </c>
      <c r="X3023" s="53">
        <v>0.56200000000000006</v>
      </c>
      <c r="Y3023" s="53">
        <v>18.64</v>
      </c>
      <c r="Z3023" s="11">
        <f t="shared" si="8160"/>
        <v>-0.60000000000000009</v>
      </c>
      <c r="AA3023" s="11">
        <f t="shared" si="8161"/>
        <v>0</v>
      </c>
      <c r="AB3023" s="53">
        <f t="shared" si="8162"/>
        <v>0.22452517930955912</v>
      </c>
      <c r="AC3023" s="63" t="s">
        <v>204</v>
      </c>
    </row>
    <row r="3024" spans="1:46">
      <c r="A3024" s="11">
        <v>3024</v>
      </c>
      <c r="B3024" s="57">
        <v>44947</v>
      </c>
      <c r="C3024" s="54">
        <v>0.95138888888888884</v>
      </c>
      <c r="D3024" s="53">
        <v>2</v>
      </c>
      <c r="E3024" s="53">
        <v>12.8</v>
      </c>
      <c r="F3024" s="53">
        <v>0</v>
      </c>
      <c r="G3024" s="53">
        <v>2.9</v>
      </c>
      <c r="H3024" s="53">
        <v>-1E-3</v>
      </c>
      <c r="I3024" s="53">
        <v>1.3</v>
      </c>
      <c r="J3024" s="53" t="s">
        <v>152</v>
      </c>
      <c r="K3024" s="53">
        <v>1.6</v>
      </c>
      <c r="L3024" s="53" t="s">
        <v>152</v>
      </c>
      <c r="M3024" s="54">
        <v>0.9450115740740741</v>
      </c>
      <c r="N3024" s="53">
        <v>1.8</v>
      </c>
      <c r="O3024" s="53" t="s">
        <v>152</v>
      </c>
      <c r="P3024" s="54">
        <v>0.9486458333333333</v>
      </c>
      <c r="Q3024" s="53">
        <v>0.5</v>
      </c>
      <c r="R3024" s="53" t="s">
        <v>152</v>
      </c>
      <c r="S3024" s="53">
        <v>0.3</v>
      </c>
      <c r="T3024" s="53">
        <v>69.7</v>
      </c>
      <c r="U3024" s="53">
        <v>0</v>
      </c>
      <c r="V3024" s="53">
        <v>105</v>
      </c>
      <c r="W3024" s="53">
        <v>0</v>
      </c>
      <c r="X3024" s="53">
        <v>0.56100000000000005</v>
      </c>
      <c r="Y3024" s="53">
        <v>18.649999999999999</v>
      </c>
      <c r="Z3024" s="11">
        <f t="shared" si="8160"/>
        <v>-0.60000000000000009</v>
      </c>
      <c r="AA3024" s="11">
        <f t="shared" si="8161"/>
        <v>0</v>
      </c>
      <c r="AB3024" s="53">
        <f t="shared" si="8162"/>
        <v>0.22399032423641635</v>
      </c>
      <c r="AC3024" s="63" t="s">
        <v>204</v>
      </c>
    </row>
    <row r="3025" spans="1:46">
      <c r="A3025" s="11">
        <v>3025</v>
      </c>
      <c r="B3025" s="57">
        <v>44947</v>
      </c>
      <c r="C3025" s="54">
        <v>0.95833333333333337</v>
      </c>
      <c r="D3025" s="53">
        <v>1.9</v>
      </c>
      <c r="E3025" s="53">
        <v>12.8</v>
      </c>
      <c r="F3025" s="53">
        <v>0</v>
      </c>
      <c r="G3025" s="53">
        <v>2.7</v>
      </c>
      <c r="H3025" s="53">
        <v>-1E-3</v>
      </c>
      <c r="I3025" s="53">
        <v>1.3</v>
      </c>
      <c r="J3025" s="53" t="s">
        <v>152</v>
      </c>
      <c r="K3025" s="53">
        <v>1.3</v>
      </c>
      <c r="L3025" s="53" t="s">
        <v>152</v>
      </c>
      <c r="M3025" s="54">
        <v>0.95833333333333337</v>
      </c>
      <c r="N3025" s="53">
        <v>2.2999999999999998</v>
      </c>
      <c r="O3025" s="53" t="s">
        <v>150</v>
      </c>
      <c r="P3025" s="54">
        <v>0.95483796296296297</v>
      </c>
      <c r="Q3025" s="53">
        <v>1.6</v>
      </c>
      <c r="R3025" s="53" t="s">
        <v>152</v>
      </c>
      <c r="S3025" s="53">
        <v>0.3</v>
      </c>
      <c r="T3025" s="53">
        <v>71.5</v>
      </c>
      <c r="U3025" s="53">
        <v>0</v>
      </c>
      <c r="V3025" s="53">
        <v>85</v>
      </c>
      <c r="W3025" s="53">
        <v>0</v>
      </c>
      <c r="X3025" s="53">
        <v>0.56200000000000006</v>
      </c>
      <c r="Y3025" s="53">
        <v>18.66</v>
      </c>
      <c r="Z3025" s="11">
        <f t="shared" si="8160"/>
        <v>-0.60000000000000009</v>
      </c>
      <c r="AA3025" s="11">
        <f t="shared" si="8161"/>
        <v>0</v>
      </c>
      <c r="AB3025" s="53">
        <f t="shared" si="8162"/>
        <v>0.22452517930955912</v>
      </c>
      <c r="AC3025" s="63" t="s">
        <v>204</v>
      </c>
      <c r="AE3025" s="11">
        <f t="shared" ref="AE3025" si="8179">SUM(F3025:F3030)</f>
        <v>0</v>
      </c>
      <c r="AF3025" s="11">
        <f t="shared" ref="AF3025" si="8180">AVERAGE(AB3025:AB3030)</f>
        <v>0.22407946674860679</v>
      </c>
      <c r="AG3025" s="11">
        <f t="shared" ref="AG3025" si="8181">AVERAGE(G3025:G3030)</f>
        <v>2.7833333333333332</v>
      </c>
      <c r="AH3025" s="11" t="e">
        <f t="shared" ref="AH3025" si="8182">AVERAGE(AC3025:AC3030)</f>
        <v>#DIV/0!</v>
      </c>
      <c r="AI3025" s="11">
        <f t="shared" ref="AI3025" si="8183">AVERAGE(T3025:T3030)</f>
        <v>70.61666666666666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610</v>
      </c>
      <c r="AM3025" s="17">
        <f t="shared" ref="AM3025" si="8187">AVERAGE(W3025:W3030)</f>
        <v>0</v>
      </c>
      <c r="AN3025" s="11">
        <f t="shared" ref="AN3025" si="8188">AVERAGE(I3025:I3030)</f>
        <v>1.45</v>
      </c>
      <c r="AO3025" s="11">
        <f t="shared" ref="AO3025" si="8189">MAX(K3025:K3030)</f>
        <v>1.7</v>
      </c>
      <c r="AP3025" s="13" t="str">
        <f t="shared" ref="AP3025" ca="1" si="8190">INDIRECT(ADDRESS(MATCH(AO3025,K3025:K3030,0)+A3025-1,12))</f>
        <v>E</v>
      </c>
      <c r="AQ3025" s="13">
        <f t="shared" ref="AQ3025" ca="1" si="8191">INDIRECT(ADDRESS(MATCH(AO3025,K3025:K3030,0)+A3025-1,13))</f>
        <v>0.98304398148148142</v>
      </c>
      <c r="AR3025" s="11">
        <f t="shared" ref="AR3025" si="8192">MAX(N3025:N3030)</f>
        <v>2.5</v>
      </c>
      <c r="AS3025" s="13" t="str">
        <f t="shared" ref="AS3025" ca="1" si="8193">INDIRECT(ADDRESS(MATCH(AR3025,N3025:N3030,0)+A3025-1,15))</f>
        <v>E</v>
      </c>
      <c r="AT3025" s="13">
        <f t="shared" ref="AT3025" ca="1" si="8194">INDIRECT(ADDRESS(MATCH(AR3025,N3025:N3030,0)+A3025-1,16))</f>
        <v>0.98798611111111112</v>
      </c>
    </row>
    <row r="3026" spans="1:46">
      <c r="A3026" s="11">
        <v>3026</v>
      </c>
      <c r="B3026" s="57">
        <v>44947</v>
      </c>
      <c r="C3026" s="54">
        <v>0.96527777777777779</v>
      </c>
      <c r="D3026" s="53">
        <v>1.8</v>
      </c>
      <c r="E3026" s="53">
        <v>12.8</v>
      </c>
      <c r="F3026" s="53">
        <v>0</v>
      </c>
      <c r="G3026" s="53">
        <v>2.7</v>
      </c>
      <c r="H3026" s="53">
        <v>-1E-3</v>
      </c>
      <c r="I3026" s="53">
        <v>1.4</v>
      </c>
      <c r="J3026" s="53" t="s">
        <v>152</v>
      </c>
      <c r="K3026" s="53">
        <v>1.5</v>
      </c>
      <c r="L3026" s="53" t="s">
        <v>152</v>
      </c>
      <c r="M3026" s="54">
        <v>0.96125000000000005</v>
      </c>
      <c r="N3026" s="53">
        <v>2</v>
      </c>
      <c r="O3026" s="53" t="s">
        <v>152</v>
      </c>
      <c r="P3026" s="54">
        <v>0.96461805555555558</v>
      </c>
      <c r="Q3026" s="53">
        <v>1.4</v>
      </c>
      <c r="R3026" s="53" t="s">
        <v>152</v>
      </c>
      <c r="S3026" s="53">
        <v>0.2</v>
      </c>
      <c r="T3026" s="53">
        <v>71.099999999999994</v>
      </c>
      <c r="U3026" s="53">
        <v>0</v>
      </c>
      <c r="V3026" s="53">
        <v>94</v>
      </c>
      <c r="W3026" s="53">
        <v>0</v>
      </c>
      <c r="X3026" s="53">
        <v>0.56100000000000005</v>
      </c>
      <c r="Y3026" s="53">
        <v>18.66</v>
      </c>
      <c r="Z3026" s="11">
        <f t="shared" si="8160"/>
        <v>-0.60000000000000009</v>
      </c>
      <c r="AA3026" s="11">
        <f t="shared" si="8161"/>
        <v>0</v>
      </c>
      <c r="AB3026" s="53">
        <f t="shared" si="8162"/>
        <v>0.22399032423641635</v>
      </c>
      <c r="AC3026" s="63" t="s">
        <v>204</v>
      </c>
    </row>
    <row r="3027" spans="1:46">
      <c r="A3027" s="11">
        <v>3027</v>
      </c>
      <c r="B3027" s="57">
        <v>44947</v>
      </c>
      <c r="C3027" s="54">
        <v>0.97222222222222221</v>
      </c>
      <c r="D3027" s="53">
        <v>1.6</v>
      </c>
      <c r="E3027" s="53">
        <v>12.8</v>
      </c>
      <c r="F3027" s="53">
        <v>0</v>
      </c>
      <c r="G3027" s="53">
        <v>2.8</v>
      </c>
      <c r="H3027" s="53">
        <v>0</v>
      </c>
      <c r="I3027" s="53">
        <v>1.4</v>
      </c>
      <c r="J3027" s="53" t="s">
        <v>152</v>
      </c>
      <c r="K3027" s="53">
        <v>1.5</v>
      </c>
      <c r="L3027" s="53" t="s">
        <v>152</v>
      </c>
      <c r="M3027" s="54">
        <v>0.9711805555555556</v>
      </c>
      <c r="N3027" s="53">
        <v>2.1</v>
      </c>
      <c r="O3027" s="53" t="s">
        <v>152</v>
      </c>
      <c r="P3027" s="54">
        <v>0.96858796296296301</v>
      </c>
      <c r="Q3027" s="53">
        <v>1</v>
      </c>
      <c r="R3027" s="53" t="s">
        <v>152</v>
      </c>
      <c r="S3027" s="53">
        <v>0.3</v>
      </c>
      <c r="T3027" s="53">
        <v>70.5</v>
      </c>
      <c r="U3027" s="53">
        <v>1</v>
      </c>
      <c r="V3027" s="53">
        <v>112</v>
      </c>
      <c r="W3027" s="53">
        <v>0</v>
      </c>
      <c r="X3027" s="53">
        <v>0.56100000000000005</v>
      </c>
      <c r="Y3027" s="53">
        <v>18.670000000000002</v>
      </c>
      <c r="Z3027" s="11">
        <f t="shared" si="8160"/>
        <v>0</v>
      </c>
      <c r="AA3027" s="11">
        <f t="shared" si="8161"/>
        <v>0</v>
      </c>
      <c r="AB3027" s="53">
        <f t="shared" si="8162"/>
        <v>0.22399032423641635</v>
      </c>
      <c r="AC3027" s="63" t="s">
        <v>204</v>
      </c>
    </row>
    <row r="3028" spans="1:46">
      <c r="A3028" s="11">
        <v>3028</v>
      </c>
      <c r="B3028" s="57">
        <v>44947</v>
      </c>
      <c r="C3028" s="54">
        <v>0.97916666666666663</v>
      </c>
      <c r="D3028" s="53">
        <v>1.6</v>
      </c>
      <c r="E3028" s="53">
        <v>12.8</v>
      </c>
      <c r="F3028" s="53">
        <v>0</v>
      </c>
      <c r="G3028" s="53">
        <v>2.8</v>
      </c>
      <c r="H3028" s="53">
        <v>-1E-3</v>
      </c>
      <c r="I3028" s="53">
        <v>1.4</v>
      </c>
      <c r="J3028" s="53" t="s">
        <v>152</v>
      </c>
      <c r="K3028" s="53">
        <v>1.4</v>
      </c>
      <c r="L3028" s="53" t="s">
        <v>152</v>
      </c>
      <c r="M3028" s="54">
        <v>0.97223379629629625</v>
      </c>
      <c r="N3028" s="53">
        <v>2.4</v>
      </c>
      <c r="O3028" s="53" t="s">
        <v>152</v>
      </c>
      <c r="P3028" s="54">
        <v>0.97690972222222217</v>
      </c>
      <c r="Q3028" s="53">
        <v>2.1</v>
      </c>
      <c r="R3028" s="53" t="s">
        <v>152</v>
      </c>
      <c r="S3028" s="53">
        <v>0.4</v>
      </c>
      <c r="T3028" s="53">
        <v>70.900000000000006</v>
      </c>
      <c r="U3028" s="53">
        <v>0</v>
      </c>
      <c r="V3028" s="53">
        <v>120</v>
      </c>
      <c r="W3028" s="53">
        <v>0</v>
      </c>
      <c r="X3028" s="53">
        <v>0.56100000000000005</v>
      </c>
      <c r="Y3028" s="53">
        <v>18.68</v>
      </c>
      <c r="Z3028" s="11">
        <f t="shared" si="8160"/>
        <v>-0.60000000000000009</v>
      </c>
      <c r="AA3028" s="11">
        <f t="shared" si="8161"/>
        <v>0</v>
      </c>
      <c r="AB3028" s="53">
        <f t="shared" si="8162"/>
        <v>0.22399032423641635</v>
      </c>
      <c r="AC3028" s="63" t="s">
        <v>204</v>
      </c>
    </row>
    <row r="3029" spans="1:46">
      <c r="A3029" s="11">
        <v>3029</v>
      </c>
      <c r="B3029" s="57">
        <v>44947</v>
      </c>
      <c r="C3029" s="54">
        <v>0.98611111111111116</v>
      </c>
      <c r="D3029" s="53">
        <v>1.5</v>
      </c>
      <c r="E3029" s="53">
        <v>12.8</v>
      </c>
      <c r="F3029" s="53">
        <v>0</v>
      </c>
      <c r="G3029" s="53">
        <v>2.8</v>
      </c>
      <c r="H3029" s="53">
        <v>0</v>
      </c>
      <c r="I3029" s="53">
        <v>1.7</v>
      </c>
      <c r="J3029" s="53" t="s">
        <v>152</v>
      </c>
      <c r="K3029" s="53">
        <v>1.7</v>
      </c>
      <c r="L3029" s="53" t="s">
        <v>152</v>
      </c>
      <c r="M3029" s="54">
        <v>0.98304398148148142</v>
      </c>
      <c r="N3029" s="53">
        <v>2.4</v>
      </c>
      <c r="O3029" s="53" t="s">
        <v>152</v>
      </c>
      <c r="P3029" s="54">
        <v>0.98017361111111112</v>
      </c>
      <c r="Q3029" s="53">
        <v>1.3</v>
      </c>
      <c r="R3029" s="53" t="s">
        <v>152</v>
      </c>
      <c r="S3029" s="53">
        <v>0.3</v>
      </c>
      <c r="T3029" s="53">
        <v>70.900000000000006</v>
      </c>
      <c r="U3029" s="53">
        <v>1</v>
      </c>
      <c r="V3029" s="53">
        <v>95</v>
      </c>
      <c r="W3029" s="53">
        <v>0</v>
      </c>
      <c r="X3029" s="53">
        <v>0.56100000000000005</v>
      </c>
      <c r="Y3029" s="53">
        <v>18.690000000000001</v>
      </c>
      <c r="Z3029" s="11">
        <f t="shared" si="8160"/>
        <v>0</v>
      </c>
      <c r="AA3029" s="11">
        <f t="shared" si="8161"/>
        <v>0</v>
      </c>
      <c r="AB3029" s="53">
        <f t="shared" si="8162"/>
        <v>0.22399032423641635</v>
      </c>
      <c r="AC3029" s="63" t="s">
        <v>204</v>
      </c>
    </row>
    <row r="3030" spans="1:46">
      <c r="A3030" s="11">
        <v>3030</v>
      </c>
      <c r="B3030" s="57">
        <v>44947</v>
      </c>
      <c r="C3030" s="54">
        <v>0.99305555555555547</v>
      </c>
      <c r="D3030" s="53">
        <v>1.4</v>
      </c>
      <c r="E3030" s="53">
        <v>12.8</v>
      </c>
      <c r="F3030" s="53">
        <v>0</v>
      </c>
      <c r="G3030" s="53">
        <v>2.9</v>
      </c>
      <c r="H3030" s="53">
        <v>0</v>
      </c>
      <c r="I3030" s="53">
        <v>1.5</v>
      </c>
      <c r="J3030" s="53" t="s">
        <v>152</v>
      </c>
      <c r="K3030" s="53">
        <v>1.7</v>
      </c>
      <c r="L3030" s="53" t="s">
        <v>152</v>
      </c>
      <c r="M3030" s="54">
        <v>0.98962962962962964</v>
      </c>
      <c r="N3030" s="53">
        <v>2.5</v>
      </c>
      <c r="O3030" s="53" t="s">
        <v>152</v>
      </c>
      <c r="P3030" s="54">
        <v>0.98798611111111112</v>
      </c>
      <c r="Q3030" s="53">
        <v>1.8</v>
      </c>
      <c r="R3030" s="53" t="s">
        <v>152</v>
      </c>
      <c r="S3030" s="53">
        <v>0.3</v>
      </c>
      <c r="T3030" s="53">
        <v>68.8</v>
      </c>
      <c r="U3030" s="53">
        <v>0</v>
      </c>
      <c r="V3030" s="53">
        <v>104</v>
      </c>
      <c r="W3030" s="53">
        <v>0</v>
      </c>
      <c r="X3030" s="53">
        <v>0.56100000000000005</v>
      </c>
      <c r="Y3030" s="53">
        <v>18.68</v>
      </c>
      <c r="Z3030" s="11">
        <f t="shared" si="8160"/>
        <v>0</v>
      </c>
      <c r="AA3030" s="11">
        <f t="shared" si="8161"/>
        <v>0</v>
      </c>
      <c r="AB3030" s="53">
        <f t="shared" si="8162"/>
        <v>0.22399032423641635</v>
      </c>
      <c r="AC3030" s="63" t="s">
        <v>204</v>
      </c>
    </row>
    <row r="3031" spans="1:46">
      <c r="A3031" s="11">
        <v>3031</v>
      </c>
      <c r="B3031" s="57">
        <v>44948</v>
      </c>
      <c r="C3031" s="54">
        <v>0</v>
      </c>
      <c r="D3031" s="53">
        <v>1.4</v>
      </c>
      <c r="E3031" s="53">
        <v>12.8</v>
      </c>
      <c r="F3031" s="53">
        <v>0</v>
      </c>
      <c r="G3031" s="53">
        <v>2.7</v>
      </c>
      <c r="H3031" s="53">
        <v>-1E-3</v>
      </c>
      <c r="I3031" s="53">
        <v>1.6</v>
      </c>
      <c r="J3031" s="53" t="s">
        <v>152</v>
      </c>
      <c r="K3031" s="53">
        <v>1.7</v>
      </c>
      <c r="L3031" s="53" t="s">
        <v>152</v>
      </c>
      <c r="M3031" s="54">
        <v>0.99930555555555556</v>
      </c>
      <c r="N3031" s="53">
        <v>2.4</v>
      </c>
      <c r="O3031" s="53" t="s">
        <v>152</v>
      </c>
      <c r="P3031" s="54">
        <v>0.99709490740740747</v>
      </c>
      <c r="Q3031" s="53">
        <v>1.1000000000000001</v>
      </c>
      <c r="R3031" s="53" t="s">
        <v>152</v>
      </c>
      <c r="S3031" s="53">
        <v>0.3</v>
      </c>
      <c r="T3031" s="53">
        <v>68.599999999999994</v>
      </c>
      <c r="U3031" s="53">
        <v>0</v>
      </c>
      <c r="V3031" s="53">
        <v>89</v>
      </c>
      <c r="W3031" s="53">
        <v>0</v>
      </c>
      <c r="X3031" s="53">
        <v>0.56100000000000005</v>
      </c>
      <c r="Y3031" s="53">
        <v>18.7</v>
      </c>
      <c r="Z3031" s="11">
        <f t="shared" si="8160"/>
        <v>-0.60000000000000009</v>
      </c>
      <c r="AA3031" s="11">
        <f t="shared" si="8161"/>
        <v>0</v>
      </c>
      <c r="AB3031" s="53">
        <f t="shared" si="8162"/>
        <v>0.22399032423641635</v>
      </c>
      <c r="AC3031" s="63" t="s">
        <v>204</v>
      </c>
      <c r="AE3031" s="11">
        <f t="shared" ref="AE3031" si="8195">SUM(F3031:F3036)</f>
        <v>0</v>
      </c>
      <c r="AF3031" s="11">
        <f t="shared" ref="AF3031" si="8196">AVERAGE(AB3031:AB3036)</f>
        <v>0.22381233025442152</v>
      </c>
      <c r="AG3031" s="11">
        <f t="shared" ref="AG3031" si="8197">AVERAGE(G3031:G3036)</f>
        <v>2.9499999999999997</v>
      </c>
      <c r="AH3031" s="11" t="e">
        <f t="shared" ref="AH3031" si="8198">AVERAGE(AC3031:AC3036)</f>
        <v>#DIV/0!</v>
      </c>
      <c r="AI3031" s="11">
        <f t="shared" ref="AI3031" si="8199">AVERAGE(T3031:T3036)</f>
        <v>66.766666666666666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611</v>
      </c>
      <c r="AM3031" s="17">
        <f t="shared" ref="AM3031" si="8203">AVERAGE(W3031:W3036)</f>
        <v>0</v>
      </c>
      <c r="AN3031" s="11">
        <f t="shared" ref="AN3031" si="8204">AVERAGE(I3031:I3036)</f>
        <v>1.3833333333333335</v>
      </c>
      <c r="AO3031" s="11">
        <f t="shared" ref="AO3031" si="8205">MAX(K3031:K3036)</f>
        <v>1.7</v>
      </c>
      <c r="AP3031" s="13" t="str">
        <f t="shared" ref="AP3031" ca="1" si="8206">INDIRECT(ADDRESS(MATCH(AO3031,K3031:K3036,0)+A3031-1,12))</f>
        <v>E</v>
      </c>
      <c r="AQ3031" s="13">
        <f t="shared" ref="AQ3031" ca="1" si="8207">INDIRECT(ADDRESS(MATCH(AO3031,K3031:K3036,0)+A3031-1,13))</f>
        <v>0.99930555555555556</v>
      </c>
      <c r="AR3031" s="11">
        <f t="shared" ref="AR3031" si="8208">MAX(N3031:N3036)</f>
        <v>2.4</v>
      </c>
      <c r="AS3031" s="13" t="str">
        <f t="shared" ref="AS3031" ca="1" si="8209">INDIRECT(ADDRESS(MATCH(AR3031,N3031:N3036,0)+A3031-1,15))</f>
        <v>E</v>
      </c>
      <c r="AT3031" s="13">
        <f t="shared" ref="AT3031" ca="1" si="8210">INDIRECT(ADDRESS(MATCH(AR3031,N3031:N3036,0)+A3031-1,16))</f>
        <v>0.99709490740740747</v>
      </c>
    </row>
    <row r="3032" spans="1:46">
      <c r="A3032" s="11">
        <v>3032</v>
      </c>
      <c r="B3032" s="57">
        <v>44948</v>
      </c>
      <c r="C3032" s="54">
        <v>6.9444444444444441E-3</v>
      </c>
      <c r="D3032" s="53">
        <v>1.4</v>
      </c>
      <c r="E3032" s="53">
        <v>12.8</v>
      </c>
      <c r="F3032" s="53">
        <v>0</v>
      </c>
      <c r="G3032" s="53">
        <v>3</v>
      </c>
      <c r="H3032" s="53">
        <v>-1E-3</v>
      </c>
      <c r="I3032" s="53">
        <v>1.3</v>
      </c>
      <c r="J3032" s="53" t="s">
        <v>152</v>
      </c>
      <c r="K3032" s="53">
        <v>1.6</v>
      </c>
      <c r="L3032" s="53" t="s">
        <v>152</v>
      </c>
      <c r="M3032" s="54">
        <v>1.1574074074074073E-5</v>
      </c>
      <c r="N3032" s="53">
        <v>2.2999999999999998</v>
      </c>
      <c r="O3032" s="53" t="s">
        <v>152</v>
      </c>
      <c r="P3032" s="54">
        <v>6.238425925925925E-3</v>
      </c>
      <c r="Q3032" s="53">
        <v>1.9</v>
      </c>
      <c r="R3032" s="53" t="s">
        <v>152</v>
      </c>
      <c r="S3032" s="53">
        <v>0.5</v>
      </c>
      <c r="T3032" s="53">
        <v>67.099999999999994</v>
      </c>
      <c r="U3032" s="53">
        <v>1</v>
      </c>
      <c r="V3032" s="53">
        <v>92</v>
      </c>
      <c r="W3032" s="53">
        <v>0</v>
      </c>
      <c r="X3032" s="53">
        <v>0.56100000000000005</v>
      </c>
      <c r="Y3032" s="53">
        <v>18.7</v>
      </c>
      <c r="Z3032" s="11">
        <f t="shared" si="8160"/>
        <v>-0.60000000000000009</v>
      </c>
      <c r="AA3032" s="11">
        <f t="shared" si="8161"/>
        <v>0</v>
      </c>
      <c r="AB3032" s="53">
        <f t="shared" si="8162"/>
        <v>0.22399032423641635</v>
      </c>
      <c r="AC3032" s="63" t="s">
        <v>204</v>
      </c>
    </row>
    <row r="3033" spans="1:46">
      <c r="A3033" s="11">
        <v>3033</v>
      </c>
      <c r="B3033" s="57">
        <v>44948</v>
      </c>
      <c r="C3033" s="54">
        <v>1.3888888888888888E-2</v>
      </c>
      <c r="D3033" s="53">
        <v>1.4</v>
      </c>
      <c r="E3033" s="53">
        <v>12.8</v>
      </c>
      <c r="F3033" s="53">
        <v>0</v>
      </c>
      <c r="G3033" s="53">
        <v>3</v>
      </c>
      <c r="H3033" s="53">
        <v>0</v>
      </c>
      <c r="I3033" s="53">
        <v>1.3</v>
      </c>
      <c r="J3033" s="53" t="s">
        <v>152</v>
      </c>
      <c r="K3033" s="53">
        <v>1.4</v>
      </c>
      <c r="L3033" s="53" t="s">
        <v>152</v>
      </c>
      <c r="M3033" s="54">
        <v>9.0509259259259258E-3</v>
      </c>
      <c r="N3033" s="53">
        <v>2.2999999999999998</v>
      </c>
      <c r="O3033" s="53" t="s">
        <v>150</v>
      </c>
      <c r="P3033" s="54">
        <v>8.0787037037037043E-3</v>
      </c>
      <c r="Q3033" s="53">
        <v>1.6</v>
      </c>
      <c r="R3033" s="53" t="s">
        <v>152</v>
      </c>
      <c r="S3033" s="53">
        <v>0.3</v>
      </c>
      <c r="T3033" s="53">
        <v>66.8</v>
      </c>
      <c r="U3033" s="53">
        <v>1</v>
      </c>
      <c r="V3033" s="53">
        <v>103</v>
      </c>
      <c r="W3033" s="53">
        <v>0</v>
      </c>
      <c r="X3033" s="53">
        <v>0.56100000000000005</v>
      </c>
      <c r="Y3033" s="53">
        <v>18.71</v>
      </c>
      <c r="Z3033" s="11">
        <f t="shared" si="8160"/>
        <v>0</v>
      </c>
      <c r="AA3033" s="11">
        <f t="shared" si="8161"/>
        <v>0</v>
      </c>
      <c r="AB3033" s="53">
        <f t="shared" si="8162"/>
        <v>0.22399032423641635</v>
      </c>
      <c r="AC3033" s="63" t="s">
        <v>204</v>
      </c>
    </row>
    <row r="3034" spans="1:46">
      <c r="A3034" s="11">
        <v>3034</v>
      </c>
      <c r="B3034" s="57">
        <v>44948</v>
      </c>
      <c r="C3034" s="54">
        <v>2.0833333333333332E-2</v>
      </c>
      <c r="D3034" s="53">
        <v>1.4</v>
      </c>
      <c r="E3034" s="53">
        <v>12.8</v>
      </c>
      <c r="F3034" s="53">
        <v>0</v>
      </c>
      <c r="G3034" s="53">
        <v>3</v>
      </c>
      <c r="H3034" s="53">
        <v>0</v>
      </c>
      <c r="I3034" s="53">
        <v>1.1000000000000001</v>
      </c>
      <c r="J3034" s="53" t="s">
        <v>152</v>
      </c>
      <c r="K3034" s="53">
        <v>1.4</v>
      </c>
      <c r="L3034" s="53" t="s">
        <v>152</v>
      </c>
      <c r="M3034" s="54">
        <v>1.6840277777777777E-2</v>
      </c>
      <c r="N3034" s="53">
        <v>2.2000000000000002</v>
      </c>
      <c r="O3034" s="53" t="s">
        <v>152</v>
      </c>
      <c r="P3034" s="54">
        <v>2.0520833333333332E-2</v>
      </c>
      <c r="Q3034" s="53">
        <v>2</v>
      </c>
      <c r="R3034" s="53" t="s">
        <v>152</v>
      </c>
      <c r="S3034" s="53">
        <v>0.4</v>
      </c>
      <c r="T3034" s="53">
        <v>65.8</v>
      </c>
      <c r="U3034" s="53">
        <v>0</v>
      </c>
      <c r="V3034" s="53">
        <v>126</v>
      </c>
      <c r="W3034" s="53">
        <v>0</v>
      </c>
      <c r="X3034" s="53">
        <v>0.56100000000000005</v>
      </c>
      <c r="Y3034" s="53">
        <v>18.72</v>
      </c>
      <c r="Z3034" s="11">
        <f t="shared" si="8160"/>
        <v>0</v>
      </c>
      <c r="AA3034" s="11">
        <f t="shared" si="8161"/>
        <v>0</v>
      </c>
      <c r="AB3034" s="53">
        <f t="shared" si="8162"/>
        <v>0.22399032423641635</v>
      </c>
      <c r="AC3034" s="63" t="s">
        <v>204</v>
      </c>
    </row>
    <row r="3035" spans="1:46">
      <c r="A3035" s="11">
        <v>3035</v>
      </c>
      <c r="B3035" s="57">
        <v>44948</v>
      </c>
      <c r="C3035" s="54">
        <v>2.7777777777777776E-2</v>
      </c>
      <c r="D3035" s="53">
        <v>1.4</v>
      </c>
      <c r="E3035" s="53">
        <v>12.8</v>
      </c>
      <c r="F3035" s="53">
        <v>0</v>
      </c>
      <c r="G3035" s="53">
        <v>3.1</v>
      </c>
      <c r="H3035" s="53">
        <v>-1E-3</v>
      </c>
      <c r="I3035" s="53">
        <v>1.6</v>
      </c>
      <c r="J3035" s="53" t="s">
        <v>152</v>
      </c>
      <c r="K3035" s="53">
        <v>1.6</v>
      </c>
      <c r="L3035" s="53" t="s">
        <v>152</v>
      </c>
      <c r="M3035" s="54">
        <v>2.7071759259259257E-2</v>
      </c>
      <c r="N3035" s="53">
        <v>2.4</v>
      </c>
      <c r="O3035" s="53" t="s">
        <v>152</v>
      </c>
      <c r="P3035" s="54">
        <v>2.3333333333333334E-2</v>
      </c>
      <c r="Q3035" s="53">
        <v>1.6</v>
      </c>
      <c r="R3035" s="53" t="s">
        <v>152</v>
      </c>
      <c r="S3035" s="53">
        <v>0.3</v>
      </c>
      <c r="T3035" s="53">
        <v>65.099999999999994</v>
      </c>
      <c r="U3035" s="53">
        <v>0</v>
      </c>
      <c r="V3035" s="53">
        <v>98</v>
      </c>
      <c r="W3035" s="53">
        <v>0</v>
      </c>
      <c r="X3035" s="53">
        <v>0.56000000000000005</v>
      </c>
      <c r="Y3035" s="53">
        <v>18.739999999999998</v>
      </c>
      <c r="Z3035" s="11">
        <f t="shared" si="8160"/>
        <v>-0.60000000000000009</v>
      </c>
      <c r="AA3035" s="11">
        <f t="shared" si="8161"/>
        <v>0</v>
      </c>
      <c r="AB3035" s="53">
        <f t="shared" si="8162"/>
        <v>0.2234563422904319</v>
      </c>
      <c r="AC3035" s="63" t="s">
        <v>204</v>
      </c>
    </row>
    <row r="3036" spans="1:46">
      <c r="A3036" s="11">
        <v>3036</v>
      </c>
      <c r="B3036" s="57">
        <v>44948</v>
      </c>
      <c r="C3036" s="54">
        <v>3.4722222222222224E-2</v>
      </c>
      <c r="D3036" s="53">
        <v>1.4</v>
      </c>
      <c r="E3036" s="53">
        <v>12.8</v>
      </c>
      <c r="F3036" s="53">
        <v>0</v>
      </c>
      <c r="G3036" s="53">
        <v>2.9</v>
      </c>
      <c r="H3036" s="53">
        <v>-1E-3</v>
      </c>
      <c r="I3036" s="53">
        <v>1.4</v>
      </c>
      <c r="J3036" s="53" t="s">
        <v>148</v>
      </c>
      <c r="K3036" s="53">
        <v>1.6</v>
      </c>
      <c r="L3036" s="53" t="s">
        <v>152</v>
      </c>
      <c r="M3036" s="54">
        <v>2.7800925925925923E-2</v>
      </c>
      <c r="N3036" s="53">
        <v>2.2000000000000002</v>
      </c>
      <c r="O3036" s="53" t="s">
        <v>152</v>
      </c>
      <c r="P3036" s="54">
        <v>3.1145833333333334E-2</v>
      </c>
      <c r="Q3036" s="53">
        <v>1.1000000000000001</v>
      </c>
      <c r="R3036" s="53" t="s">
        <v>148</v>
      </c>
      <c r="S3036" s="53">
        <v>0.3</v>
      </c>
      <c r="T3036" s="53">
        <v>67.2</v>
      </c>
      <c r="U3036" s="53">
        <v>0</v>
      </c>
      <c r="V3036" s="53">
        <v>103</v>
      </c>
      <c r="W3036" s="53">
        <v>0</v>
      </c>
      <c r="X3036" s="53">
        <v>0.56000000000000005</v>
      </c>
      <c r="Y3036" s="53">
        <v>18.73</v>
      </c>
      <c r="Z3036" s="11">
        <f t="shared" si="8160"/>
        <v>-0.60000000000000009</v>
      </c>
      <c r="AA3036" s="11">
        <f t="shared" si="8161"/>
        <v>0</v>
      </c>
      <c r="AB3036" s="53">
        <f t="shared" si="8162"/>
        <v>0.2234563422904319</v>
      </c>
      <c r="AC3036" s="63" t="s">
        <v>204</v>
      </c>
    </row>
    <row r="3037" spans="1:46">
      <c r="A3037" s="11">
        <v>3037</v>
      </c>
      <c r="B3037" s="57">
        <v>44948</v>
      </c>
      <c r="C3037" s="54">
        <v>4.1666666666666664E-2</v>
      </c>
      <c r="D3037" s="53">
        <v>1.4</v>
      </c>
      <c r="E3037" s="53">
        <v>12.8</v>
      </c>
      <c r="F3037" s="53">
        <v>0</v>
      </c>
      <c r="G3037" s="53">
        <v>2.7</v>
      </c>
      <c r="H3037" s="53">
        <v>-1E-3</v>
      </c>
      <c r="I3037" s="53">
        <v>1.4</v>
      </c>
      <c r="J3037" s="53" t="s">
        <v>148</v>
      </c>
      <c r="K3037" s="53">
        <v>1.4</v>
      </c>
      <c r="L3037" s="53" t="s">
        <v>148</v>
      </c>
      <c r="M3037" s="54">
        <v>3.4733796296296297E-2</v>
      </c>
      <c r="N3037" s="53">
        <v>2.2999999999999998</v>
      </c>
      <c r="O3037" s="53" t="s">
        <v>152</v>
      </c>
      <c r="P3037" s="54">
        <v>4.1365740740740745E-2</v>
      </c>
      <c r="Q3037" s="53">
        <v>1.6</v>
      </c>
      <c r="R3037" s="53" t="s">
        <v>152</v>
      </c>
      <c r="S3037" s="53">
        <v>0.3</v>
      </c>
      <c r="T3037" s="53">
        <v>67.8</v>
      </c>
      <c r="U3037" s="53">
        <v>0</v>
      </c>
      <c r="V3037" s="53">
        <v>98</v>
      </c>
      <c r="W3037" s="53">
        <v>0</v>
      </c>
      <c r="X3037" s="53">
        <v>0.56000000000000005</v>
      </c>
      <c r="Y3037" s="53">
        <v>18.739999999999998</v>
      </c>
      <c r="Z3037" s="11">
        <f t="shared" si="8160"/>
        <v>-0.60000000000000009</v>
      </c>
      <c r="AA3037" s="11">
        <f t="shared" si="8161"/>
        <v>0</v>
      </c>
      <c r="AB3037" s="53">
        <f t="shared" si="8162"/>
        <v>0.2234563422904319</v>
      </c>
      <c r="AC3037" s="63" t="s">
        <v>204</v>
      </c>
      <c r="AE3037" s="11">
        <f t="shared" ref="AE3037" si="8211">SUM(F3037:F3042)</f>
        <v>0</v>
      </c>
      <c r="AF3037" s="11">
        <f t="shared" ref="AF3037" si="8212">AVERAGE(AB3037:AB3042)</f>
        <v>0.2234563422904319</v>
      </c>
      <c r="AG3037" s="11">
        <f t="shared" ref="AG3037" si="8213">AVERAGE(G3037:G3042)</f>
        <v>2.6166666666666663</v>
      </c>
      <c r="AH3037" s="11" t="e">
        <f t="shared" ref="AH3037" si="8214">AVERAGE(AC3037:AC3042)</f>
        <v>#DIV/0!</v>
      </c>
      <c r="AI3037" s="11">
        <f t="shared" ref="AI3037" si="8215">AVERAGE(T3037:T3042)</f>
        <v>67.499999999999986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600</v>
      </c>
      <c r="AM3037" s="17">
        <f t="shared" ref="AM3037" si="8219">AVERAGE(W3037:W3042)</f>
        <v>0</v>
      </c>
      <c r="AN3037" s="11">
        <f t="shared" ref="AN3037" si="8220">AVERAGE(I3037:I3042)</f>
        <v>1.5666666666666667</v>
      </c>
      <c r="AO3037" s="11">
        <f t="shared" ref="AO3037" si="8221">MAX(K3037:K3042)</f>
        <v>2.1</v>
      </c>
      <c r="AP3037" s="13" t="str">
        <f t="shared" ref="AP3037" ca="1" si="8222">INDIRECT(ADDRESS(MATCH(AO3037,K3037:K3042,0)+A3037-1,12))</f>
        <v>E</v>
      </c>
      <c r="AQ3037" s="13">
        <f t="shared" ref="AQ3037" ca="1" si="8223">INDIRECT(ADDRESS(MATCH(AO3037,K3037:K3042,0)+A3037-1,13))</f>
        <v>4.8611111111111112E-2</v>
      </c>
      <c r="AR3037" s="11">
        <f t="shared" ref="AR3037" si="8224">MAX(N3037:N3042)</f>
        <v>3</v>
      </c>
      <c r="AS3037" s="13" t="str">
        <f t="shared" ref="AS3037" ca="1" si="8225">INDIRECT(ADDRESS(MATCH(AR3037,N3037:N3042,0)+A3037-1,15))</f>
        <v>E</v>
      </c>
      <c r="AT3037" s="13">
        <f t="shared" ref="AT3037" ca="1" si="8226">INDIRECT(ADDRESS(MATCH(AR3037,N3037:N3042,0)+A3037-1,16))</f>
        <v>4.6053240740740742E-2</v>
      </c>
    </row>
    <row r="3038" spans="1:46">
      <c r="A3038" s="11">
        <v>3038</v>
      </c>
      <c r="B3038" s="57">
        <v>44948</v>
      </c>
      <c r="C3038" s="54">
        <v>4.8611111111111112E-2</v>
      </c>
      <c r="D3038" s="53">
        <v>1.4</v>
      </c>
      <c r="E3038" s="53">
        <v>12.8</v>
      </c>
      <c r="F3038" s="53">
        <v>0</v>
      </c>
      <c r="G3038" s="53">
        <v>2.9</v>
      </c>
      <c r="H3038" s="53">
        <v>0</v>
      </c>
      <c r="I3038" s="53">
        <v>2.1</v>
      </c>
      <c r="J3038" s="53" t="s">
        <v>152</v>
      </c>
      <c r="K3038" s="53">
        <v>2.1</v>
      </c>
      <c r="L3038" s="53" t="s">
        <v>152</v>
      </c>
      <c r="M3038" s="54">
        <v>4.8611111111111112E-2</v>
      </c>
      <c r="N3038" s="53">
        <v>3</v>
      </c>
      <c r="O3038" s="53" t="s">
        <v>152</v>
      </c>
      <c r="P3038" s="54">
        <v>4.6053240740740742E-2</v>
      </c>
      <c r="Q3038" s="53">
        <v>2</v>
      </c>
      <c r="R3038" s="53" t="s">
        <v>152</v>
      </c>
      <c r="S3038" s="53">
        <v>0.4</v>
      </c>
      <c r="T3038" s="53">
        <v>66.8</v>
      </c>
      <c r="U3038" s="53">
        <v>1</v>
      </c>
      <c r="V3038" s="53">
        <v>110</v>
      </c>
      <c r="W3038" s="53">
        <v>0</v>
      </c>
      <c r="X3038" s="53">
        <v>0.56000000000000005</v>
      </c>
      <c r="Y3038" s="53">
        <v>18.73</v>
      </c>
      <c r="Z3038" s="11">
        <f t="shared" si="8160"/>
        <v>0</v>
      </c>
      <c r="AA3038" s="11">
        <f t="shared" si="8161"/>
        <v>0</v>
      </c>
      <c r="AB3038" s="53">
        <f t="shared" si="8162"/>
        <v>0.2234563422904319</v>
      </c>
      <c r="AC3038" s="63" t="s">
        <v>204</v>
      </c>
    </row>
    <row r="3039" spans="1:46">
      <c r="A3039" s="11">
        <v>3039</v>
      </c>
      <c r="B3039" s="57">
        <v>44948</v>
      </c>
      <c r="C3039" s="54">
        <v>5.5555555555555552E-2</v>
      </c>
      <c r="D3039" s="53">
        <v>1.4</v>
      </c>
      <c r="E3039" s="53">
        <v>12.8</v>
      </c>
      <c r="F3039" s="53">
        <v>0</v>
      </c>
      <c r="G3039" s="53">
        <v>2.8</v>
      </c>
      <c r="H3039" s="53">
        <v>0</v>
      </c>
      <c r="I3039" s="53">
        <v>1.8</v>
      </c>
      <c r="J3039" s="53" t="s">
        <v>152</v>
      </c>
      <c r="K3039" s="53">
        <v>2.1</v>
      </c>
      <c r="L3039" s="53" t="s">
        <v>152</v>
      </c>
      <c r="M3039" s="54">
        <v>5.0671296296296298E-2</v>
      </c>
      <c r="N3039" s="53">
        <v>2.7</v>
      </c>
      <c r="O3039" s="53" t="s">
        <v>150</v>
      </c>
      <c r="P3039" s="54">
        <v>5.1712962962962961E-2</v>
      </c>
      <c r="Q3039" s="53">
        <v>1.6</v>
      </c>
      <c r="R3039" s="53" t="s">
        <v>152</v>
      </c>
      <c r="S3039" s="53">
        <v>0.5</v>
      </c>
      <c r="T3039" s="53">
        <v>66.900000000000006</v>
      </c>
      <c r="U3039" s="53">
        <v>0</v>
      </c>
      <c r="V3039" s="53">
        <v>112</v>
      </c>
      <c r="W3039" s="53">
        <v>0</v>
      </c>
      <c r="X3039" s="53">
        <v>0.56000000000000005</v>
      </c>
      <c r="Y3039" s="53">
        <v>18.739999999999998</v>
      </c>
      <c r="Z3039" s="11">
        <f t="shared" si="8160"/>
        <v>0</v>
      </c>
      <c r="AA3039" s="11">
        <f t="shared" si="8161"/>
        <v>0</v>
      </c>
      <c r="AB3039" s="53">
        <f t="shared" si="8162"/>
        <v>0.2234563422904319</v>
      </c>
      <c r="AC3039" s="63" t="s">
        <v>204</v>
      </c>
    </row>
    <row r="3040" spans="1:46">
      <c r="A3040" s="11">
        <v>3040</v>
      </c>
      <c r="B3040" s="57">
        <v>44948</v>
      </c>
      <c r="C3040" s="54">
        <v>6.25E-2</v>
      </c>
      <c r="D3040" s="53">
        <v>1.4</v>
      </c>
      <c r="E3040" s="53">
        <v>12.8</v>
      </c>
      <c r="F3040" s="53">
        <v>0</v>
      </c>
      <c r="G3040" s="53">
        <v>2.6</v>
      </c>
      <c r="H3040" s="53">
        <v>-1E-3</v>
      </c>
      <c r="I3040" s="53">
        <v>1.6</v>
      </c>
      <c r="J3040" s="53" t="s">
        <v>152</v>
      </c>
      <c r="K3040" s="53">
        <v>1.8</v>
      </c>
      <c r="L3040" s="53" t="s">
        <v>152</v>
      </c>
      <c r="M3040" s="54">
        <v>5.5567129629629626E-2</v>
      </c>
      <c r="N3040" s="53">
        <v>2.2000000000000002</v>
      </c>
      <c r="O3040" s="53" t="s">
        <v>148</v>
      </c>
      <c r="P3040" s="54">
        <v>5.7881944444444444E-2</v>
      </c>
      <c r="Q3040" s="53">
        <v>0.9</v>
      </c>
      <c r="R3040" s="53" t="s">
        <v>152</v>
      </c>
      <c r="S3040" s="53">
        <v>0.2</v>
      </c>
      <c r="T3040" s="53">
        <v>67.2</v>
      </c>
      <c r="U3040" s="53">
        <v>1</v>
      </c>
      <c r="V3040" s="53">
        <v>75</v>
      </c>
      <c r="W3040" s="53">
        <v>0</v>
      </c>
      <c r="X3040" s="53">
        <v>0.56000000000000005</v>
      </c>
      <c r="Y3040" s="53">
        <v>18.739999999999998</v>
      </c>
      <c r="Z3040" s="11">
        <f t="shared" si="8160"/>
        <v>-0.60000000000000009</v>
      </c>
      <c r="AA3040" s="11">
        <f t="shared" si="8161"/>
        <v>0</v>
      </c>
      <c r="AB3040" s="53">
        <f t="shared" si="8162"/>
        <v>0.2234563422904319</v>
      </c>
      <c r="AC3040" s="63" t="s">
        <v>204</v>
      </c>
    </row>
    <row r="3041" spans="1:46">
      <c r="A3041" s="11">
        <v>3041</v>
      </c>
      <c r="B3041" s="57">
        <v>44948</v>
      </c>
      <c r="C3041" s="54">
        <v>6.9444444444444434E-2</v>
      </c>
      <c r="D3041" s="53">
        <v>1.4</v>
      </c>
      <c r="E3041" s="53">
        <v>12.8</v>
      </c>
      <c r="F3041" s="53">
        <v>0</v>
      </c>
      <c r="G3041" s="53">
        <v>2.2999999999999998</v>
      </c>
      <c r="H3041" s="53">
        <v>-1E-3</v>
      </c>
      <c r="I3041" s="53">
        <v>1.2</v>
      </c>
      <c r="J3041" s="53" t="s">
        <v>152</v>
      </c>
      <c r="K3041" s="53">
        <v>1.6</v>
      </c>
      <c r="L3041" s="53" t="s">
        <v>152</v>
      </c>
      <c r="M3041" s="54">
        <v>6.2511574074074081E-2</v>
      </c>
      <c r="N3041" s="53">
        <v>2.1</v>
      </c>
      <c r="O3041" s="53" t="s">
        <v>152</v>
      </c>
      <c r="P3041" s="54">
        <v>6.2881944444444449E-2</v>
      </c>
      <c r="Q3041" s="53">
        <v>0.6</v>
      </c>
      <c r="R3041" s="53" t="s">
        <v>147</v>
      </c>
      <c r="S3041" s="53">
        <v>0.3</v>
      </c>
      <c r="T3041" s="53">
        <v>68.599999999999994</v>
      </c>
      <c r="U3041" s="53">
        <v>0</v>
      </c>
      <c r="V3041" s="53">
        <v>107</v>
      </c>
      <c r="W3041" s="53">
        <v>0</v>
      </c>
      <c r="X3041" s="53">
        <v>0.56000000000000005</v>
      </c>
      <c r="Y3041" s="53">
        <v>18.75</v>
      </c>
      <c r="Z3041" s="11">
        <f t="shared" si="8160"/>
        <v>-0.60000000000000009</v>
      </c>
      <c r="AA3041" s="11">
        <f t="shared" si="8161"/>
        <v>0</v>
      </c>
      <c r="AB3041" s="53">
        <f t="shared" si="8162"/>
        <v>0.2234563422904319</v>
      </c>
      <c r="AC3041" s="63" t="s">
        <v>204</v>
      </c>
    </row>
    <row r="3042" spans="1:46">
      <c r="A3042" s="11">
        <v>3042</v>
      </c>
      <c r="B3042" s="57">
        <v>44948</v>
      </c>
      <c r="C3042" s="54">
        <v>7.6388888888888895E-2</v>
      </c>
      <c r="D3042" s="53">
        <v>1.4</v>
      </c>
      <c r="E3042" s="53">
        <v>12.7</v>
      </c>
      <c r="F3042" s="53">
        <v>0</v>
      </c>
      <c r="G3042" s="53">
        <v>2.4</v>
      </c>
      <c r="H3042" s="53">
        <v>-1E-3</v>
      </c>
      <c r="I3042" s="53">
        <v>1.3</v>
      </c>
      <c r="J3042" s="53" t="s">
        <v>148</v>
      </c>
      <c r="K3042" s="53">
        <v>1.3</v>
      </c>
      <c r="L3042" s="53" t="s">
        <v>148</v>
      </c>
      <c r="M3042" s="54">
        <v>7.6388888888888895E-2</v>
      </c>
      <c r="N3042" s="53">
        <v>1.9</v>
      </c>
      <c r="O3042" s="53" t="s">
        <v>152</v>
      </c>
      <c r="P3042" s="54">
        <v>7.5219907407407416E-2</v>
      </c>
      <c r="Q3042" s="53">
        <v>1.5</v>
      </c>
      <c r="R3042" s="53" t="s">
        <v>147</v>
      </c>
      <c r="S3042" s="53">
        <v>0.3</v>
      </c>
      <c r="T3042" s="53">
        <v>67.7</v>
      </c>
      <c r="U3042" s="53">
        <v>0</v>
      </c>
      <c r="V3042" s="53">
        <v>98</v>
      </c>
      <c r="W3042" s="53">
        <v>0</v>
      </c>
      <c r="X3042" s="53">
        <v>0.56000000000000005</v>
      </c>
      <c r="Y3042" s="53">
        <v>18.760000000000002</v>
      </c>
      <c r="Z3042" s="11">
        <f t="shared" si="8160"/>
        <v>-0.60000000000000009</v>
      </c>
      <c r="AA3042" s="11">
        <f t="shared" si="8161"/>
        <v>0</v>
      </c>
      <c r="AB3042" s="53">
        <f t="shared" si="8162"/>
        <v>0.2234563422904319</v>
      </c>
      <c r="AC3042" s="63" t="s">
        <v>204</v>
      </c>
    </row>
    <row r="3043" spans="1:46">
      <c r="A3043" s="11">
        <v>3043</v>
      </c>
      <c r="B3043" s="57">
        <v>44948</v>
      </c>
      <c r="C3043" s="54">
        <v>8.3333333333333329E-2</v>
      </c>
      <c r="D3043" s="53">
        <v>1.3</v>
      </c>
      <c r="E3043" s="53">
        <v>12.8</v>
      </c>
      <c r="F3043" s="53">
        <v>0</v>
      </c>
      <c r="G3043" s="53">
        <v>2</v>
      </c>
      <c r="H3043" s="53">
        <v>-1E-3</v>
      </c>
      <c r="I3043" s="53">
        <v>1.2</v>
      </c>
      <c r="J3043" s="53" t="s">
        <v>148</v>
      </c>
      <c r="K3043" s="53">
        <v>1.4</v>
      </c>
      <c r="L3043" s="53" t="s">
        <v>152</v>
      </c>
      <c r="M3043" s="54">
        <v>7.7766203703703699E-2</v>
      </c>
      <c r="N3043" s="53">
        <v>2.2000000000000002</v>
      </c>
      <c r="O3043" s="53" t="s">
        <v>152</v>
      </c>
      <c r="P3043" s="54">
        <v>7.8692129629629626E-2</v>
      </c>
      <c r="Q3043" s="53">
        <v>0.9</v>
      </c>
      <c r="R3043" s="53" t="s">
        <v>152</v>
      </c>
      <c r="S3043" s="53">
        <v>0.3</v>
      </c>
      <c r="T3043" s="53">
        <v>71.900000000000006</v>
      </c>
      <c r="U3043" s="53">
        <v>0</v>
      </c>
      <c r="V3043" s="53">
        <v>98</v>
      </c>
      <c r="W3043" s="53">
        <v>0</v>
      </c>
      <c r="X3043" s="53">
        <v>0.56000000000000005</v>
      </c>
      <c r="Y3043" s="53">
        <v>18.75</v>
      </c>
      <c r="Z3043" s="11">
        <f t="shared" si="8160"/>
        <v>-0.60000000000000009</v>
      </c>
      <c r="AA3043" s="11">
        <f t="shared" si="8161"/>
        <v>0</v>
      </c>
      <c r="AB3043" s="53">
        <f t="shared" si="8162"/>
        <v>0.2234563422904319</v>
      </c>
      <c r="AC3043" s="63" t="s">
        <v>204</v>
      </c>
      <c r="AE3043" s="11">
        <f t="shared" ref="AE3043" si="8227">SUM(F3043:F3048)</f>
        <v>0</v>
      </c>
      <c r="AF3043" s="11">
        <f t="shared" ref="AF3043" si="8228">AVERAGE(AB3043:AB3048)</f>
        <v>0.2234563422904319</v>
      </c>
      <c r="AG3043" s="11">
        <f t="shared" ref="AG3043" si="8229">AVERAGE(G3043:G3048)</f>
        <v>2.4333333333333331</v>
      </c>
      <c r="AH3043" s="11" t="e">
        <f t="shared" ref="AH3043" si="8230">AVERAGE(AC3043:AC3048)</f>
        <v>#DIV/0!</v>
      </c>
      <c r="AI3043" s="11">
        <f t="shared" ref="AI3043" si="8231">AVERAGE(T3043:T3048)</f>
        <v>69.683333333333337</v>
      </c>
      <c r="AJ3043" s="11">
        <f t="shared" ref="AJ3043" si="8232">SUMIF(H3043:H3048,"&gt;0",H3043:H3048)</f>
        <v>0</v>
      </c>
      <c r="AK3043" s="17">
        <f t="shared" ref="AK3043" si="8233">SUM(AA3043:AA3048)/60</f>
        <v>0</v>
      </c>
      <c r="AL3043" s="17">
        <f t="shared" ref="AL3043" si="8234">SUM(V3043:V3048)</f>
        <v>583</v>
      </c>
      <c r="AM3043" s="17">
        <f t="shared" ref="AM3043" si="8235">AVERAGE(W3043:W3048)</f>
        <v>0</v>
      </c>
      <c r="AN3043" s="11">
        <f t="shared" ref="AN3043" si="8236">AVERAGE(I3043:I3048)</f>
        <v>1.6666666666666667</v>
      </c>
      <c r="AO3043" s="11">
        <f t="shared" ref="AO3043" si="8237">MAX(K3043:K3048)</f>
        <v>2.1</v>
      </c>
      <c r="AP3043" s="13" t="str">
        <f t="shared" ref="AP3043" ca="1" si="8238">INDIRECT(ADDRESS(MATCH(AO3043,K3043:K3048,0)+A3043-1,12))</f>
        <v>E</v>
      </c>
      <c r="AQ3043" s="13">
        <f t="shared" ref="AQ3043" ca="1" si="8239">INDIRECT(ADDRESS(MATCH(AO3043,K3043:K3048,0)+A3043-1,13))</f>
        <v>0.11805555555555557</v>
      </c>
      <c r="AR3043" s="11">
        <f t="shared" ref="AR3043" si="8240">MAX(N3043:N3048)</f>
        <v>3.2</v>
      </c>
      <c r="AS3043" s="13" t="str">
        <f t="shared" ref="AS3043" ca="1" si="8241">INDIRECT(ADDRESS(MATCH(AR3043,N3043:N3048,0)+A3043-1,15))</f>
        <v>E</v>
      </c>
      <c r="AT3043" s="13">
        <f t="shared" ref="AT3043" ca="1" si="8242">INDIRECT(ADDRESS(MATCH(AR3043,N3043:N3048,0)+A3043-1,16))</f>
        <v>9.9710648148148159E-2</v>
      </c>
    </row>
    <row r="3044" spans="1:46">
      <c r="A3044" s="11">
        <v>3044</v>
      </c>
      <c r="B3044" s="57">
        <v>44948</v>
      </c>
      <c r="C3044" s="54">
        <v>9.0277777777777776E-2</v>
      </c>
      <c r="D3044" s="53">
        <v>1.2</v>
      </c>
      <c r="E3044" s="53">
        <v>12.7</v>
      </c>
      <c r="F3044" s="53">
        <v>0</v>
      </c>
      <c r="G3044" s="53">
        <v>2.1</v>
      </c>
      <c r="H3044" s="53">
        <v>-1E-3</v>
      </c>
      <c r="I3044" s="53">
        <v>1.3</v>
      </c>
      <c r="J3044" s="53" t="s">
        <v>148</v>
      </c>
      <c r="K3044" s="53">
        <v>1.3</v>
      </c>
      <c r="L3044" s="53" t="s">
        <v>148</v>
      </c>
      <c r="M3044" s="54">
        <v>9.0277777777777776E-2</v>
      </c>
      <c r="N3044" s="53">
        <v>2.2000000000000002</v>
      </c>
      <c r="O3044" s="53" t="s">
        <v>152</v>
      </c>
      <c r="P3044" s="54">
        <v>9.0173611111111107E-2</v>
      </c>
      <c r="Q3044" s="53">
        <v>1.9</v>
      </c>
      <c r="R3044" s="53" t="s">
        <v>152</v>
      </c>
      <c r="S3044" s="53">
        <v>0.3</v>
      </c>
      <c r="T3044" s="53">
        <v>71.7</v>
      </c>
      <c r="U3044" s="53">
        <v>0</v>
      </c>
      <c r="V3044" s="53">
        <v>80</v>
      </c>
      <c r="W3044" s="53">
        <v>0</v>
      </c>
      <c r="X3044" s="53">
        <v>0.56000000000000005</v>
      </c>
      <c r="Y3044" s="53">
        <v>18.77</v>
      </c>
      <c r="Z3044" s="11">
        <f t="shared" si="8160"/>
        <v>-0.60000000000000009</v>
      </c>
      <c r="AA3044" s="11">
        <f t="shared" si="8161"/>
        <v>0</v>
      </c>
      <c r="AB3044" s="53">
        <f t="shared" si="8162"/>
        <v>0.2234563422904319</v>
      </c>
      <c r="AC3044" s="63" t="s">
        <v>204</v>
      </c>
    </row>
    <row r="3045" spans="1:46">
      <c r="A3045" s="11">
        <v>3045</v>
      </c>
      <c r="B3045" s="57">
        <v>44948</v>
      </c>
      <c r="C3045" s="54">
        <v>9.7222222222222224E-2</v>
      </c>
      <c r="D3045" s="53">
        <v>1.1000000000000001</v>
      </c>
      <c r="E3045" s="53">
        <v>12.7</v>
      </c>
      <c r="F3045" s="53">
        <v>0</v>
      </c>
      <c r="G3045" s="53">
        <v>2.7</v>
      </c>
      <c r="H3045" s="53">
        <v>0</v>
      </c>
      <c r="I3045" s="53">
        <v>2</v>
      </c>
      <c r="J3045" s="53" t="s">
        <v>152</v>
      </c>
      <c r="K3045" s="53">
        <v>2</v>
      </c>
      <c r="L3045" s="53" t="s">
        <v>152</v>
      </c>
      <c r="M3045" s="54">
        <v>9.6990740740740752E-2</v>
      </c>
      <c r="N3045" s="53">
        <v>2.9</v>
      </c>
      <c r="O3045" s="53" t="s">
        <v>152</v>
      </c>
      <c r="P3045" s="54">
        <v>9.6412037037037046E-2</v>
      </c>
      <c r="Q3045" s="53">
        <v>2.4</v>
      </c>
      <c r="R3045" s="53" t="s">
        <v>152</v>
      </c>
      <c r="S3045" s="53">
        <v>0.4</v>
      </c>
      <c r="T3045" s="53">
        <v>67.5</v>
      </c>
      <c r="U3045" s="53">
        <v>0</v>
      </c>
      <c r="V3045" s="53">
        <v>120</v>
      </c>
      <c r="W3045" s="53">
        <v>0</v>
      </c>
      <c r="X3045" s="53">
        <v>0.56000000000000005</v>
      </c>
      <c r="Y3045" s="53">
        <v>18.79</v>
      </c>
      <c r="Z3045" s="11">
        <f t="shared" si="8160"/>
        <v>0</v>
      </c>
      <c r="AA3045" s="11">
        <f t="shared" si="8161"/>
        <v>0</v>
      </c>
      <c r="AB3045" s="53">
        <f t="shared" si="8162"/>
        <v>0.2234563422904319</v>
      </c>
      <c r="AC3045" s="63" t="s">
        <v>204</v>
      </c>
    </row>
    <row r="3046" spans="1:46">
      <c r="A3046" s="11">
        <v>3046</v>
      </c>
      <c r="B3046" s="57">
        <v>44948</v>
      </c>
      <c r="C3046" s="54">
        <v>0.10416666666666667</v>
      </c>
      <c r="D3046" s="53">
        <v>1.1000000000000001</v>
      </c>
      <c r="E3046" s="53">
        <v>12.7</v>
      </c>
      <c r="F3046" s="53">
        <v>0</v>
      </c>
      <c r="G3046" s="53">
        <v>2.9</v>
      </c>
      <c r="H3046" s="53">
        <v>0</v>
      </c>
      <c r="I3046" s="53">
        <v>1.9</v>
      </c>
      <c r="J3046" s="53" t="s">
        <v>152</v>
      </c>
      <c r="K3046" s="53">
        <v>2</v>
      </c>
      <c r="L3046" s="53" t="s">
        <v>152</v>
      </c>
      <c r="M3046" s="54">
        <v>0.10248842592592593</v>
      </c>
      <c r="N3046" s="53">
        <v>3.2</v>
      </c>
      <c r="O3046" s="53" t="s">
        <v>152</v>
      </c>
      <c r="P3046" s="54">
        <v>9.9710648148148159E-2</v>
      </c>
      <c r="Q3046" s="53">
        <v>1.8</v>
      </c>
      <c r="R3046" s="53" t="s">
        <v>148</v>
      </c>
      <c r="S3046" s="53">
        <v>0.4</v>
      </c>
      <c r="T3046" s="53">
        <v>66.5</v>
      </c>
      <c r="U3046" s="53">
        <v>0</v>
      </c>
      <c r="V3046" s="53">
        <v>106</v>
      </c>
      <c r="W3046" s="53">
        <v>0</v>
      </c>
      <c r="X3046" s="53">
        <v>0.56000000000000005</v>
      </c>
      <c r="Y3046" s="53">
        <v>18.77</v>
      </c>
      <c r="Z3046" s="11">
        <f t="shared" si="8160"/>
        <v>0</v>
      </c>
      <c r="AA3046" s="11">
        <f t="shared" si="8161"/>
        <v>0</v>
      </c>
      <c r="AB3046" s="53">
        <f t="shared" si="8162"/>
        <v>0.2234563422904319</v>
      </c>
      <c r="AC3046" s="63" t="s">
        <v>204</v>
      </c>
    </row>
    <row r="3047" spans="1:46">
      <c r="A3047" s="11">
        <v>3047</v>
      </c>
      <c r="B3047" s="57">
        <v>44948</v>
      </c>
      <c r="C3047" s="54">
        <v>0.1111111111111111</v>
      </c>
      <c r="D3047" s="53">
        <v>1.1000000000000001</v>
      </c>
      <c r="E3047" s="53">
        <v>12.7</v>
      </c>
      <c r="F3047" s="53">
        <v>0</v>
      </c>
      <c r="G3047" s="53">
        <v>2.7</v>
      </c>
      <c r="H3047" s="53">
        <v>-1E-3</v>
      </c>
      <c r="I3047" s="53">
        <v>1.5</v>
      </c>
      <c r="J3047" s="53" t="s">
        <v>148</v>
      </c>
      <c r="K3047" s="53">
        <v>1.9</v>
      </c>
      <c r="L3047" s="53" t="s">
        <v>152</v>
      </c>
      <c r="M3047" s="54">
        <v>0.10417824074074074</v>
      </c>
      <c r="N3047" s="53">
        <v>2.6</v>
      </c>
      <c r="O3047" s="53" t="s">
        <v>152</v>
      </c>
      <c r="P3047" s="54">
        <v>0.1097800925925926</v>
      </c>
      <c r="Q3047" s="53">
        <v>1.7</v>
      </c>
      <c r="R3047" s="53" t="s">
        <v>152</v>
      </c>
      <c r="S3047" s="53">
        <v>0.4</v>
      </c>
      <c r="T3047" s="53">
        <v>69.3</v>
      </c>
      <c r="U3047" s="53">
        <v>1</v>
      </c>
      <c r="V3047" s="53">
        <v>94</v>
      </c>
      <c r="W3047" s="53">
        <v>0</v>
      </c>
      <c r="X3047" s="53">
        <v>0.56000000000000005</v>
      </c>
      <c r="Y3047" s="53">
        <v>18.79</v>
      </c>
      <c r="Z3047" s="11">
        <f t="shared" si="8160"/>
        <v>-0.60000000000000009</v>
      </c>
      <c r="AA3047" s="11">
        <f t="shared" si="8161"/>
        <v>0</v>
      </c>
      <c r="AB3047" s="53">
        <f t="shared" si="8162"/>
        <v>0.2234563422904319</v>
      </c>
      <c r="AC3047" s="63" t="s">
        <v>204</v>
      </c>
    </row>
    <row r="3048" spans="1:46">
      <c r="A3048" s="11">
        <v>3048</v>
      </c>
      <c r="B3048" s="57">
        <v>44948</v>
      </c>
      <c r="C3048" s="54">
        <v>0.11805555555555557</v>
      </c>
      <c r="D3048" s="53">
        <v>1.2</v>
      </c>
      <c r="E3048" s="53">
        <v>12.7</v>
      </c>
      <c r="F3048" s="53">
        <v>0</v>
      </c>
      <c r="G3048" s="53">
        <v>2.2000000000000002</v>
      </c>
      <c r="H3048" s="53">
        <v>-1E-3</v>
      </c>
      <c r="I3048" s="53">
        <v>2.1</v>
      </c>
      <c r="J3048" s="53" t="s">
        <v>152</v>
      </c>
      <c r="K3048" s="53">
        <v>2.1</v>
      </c>
      <c r="L3048" s="53" t="s">
        <v>152</v>
      </c>
      <c r="M3048" s="54">
        <v>0.11805555555555557</v>
      </c>
      <c r="N3048" s="53">
        <v>3.1</v>
      </c>
      <c r="O3048" s="53" t="s">
        <v>152</v>
      </c>
      <c r="P3048" s="54">
        <v>0.11611111111111111</v>
      </c>
      <c r="Q3048" s="53">
        <v>2.1</v>
      </c>
      <c r="R3048" s="53" t="s">
        <v>152</v>
      </c>
      <c r="S3048" s="53">
        <v>0.5</v>
      </c>
      <c r="T3048" s="53">
        <v>71.2</v>
      </c>
      <c r="U3048" s="53">
        <v>0</v>
      </c>
      <c r="V3048" s="53">
        <v>85</v>
      </c>
      <c r="W3048" s="53">
        <v>0</v>
      </c>
      <c r="X3048" s="53">
        <v>0.56000000000000005</v>
      </c>
      <c r="Y3048" s="53">
        <v>18.8</v>
      </c>
      <c r="Z3048" s="11">
        <f t="shared" si="8160"/>
        <v>-0.60000000000000009</v>
      </c>
      <c r="AA3048" s="11">
        <f t="shared" si="8161"/>
        <v>0</v>
      </c>
      <c r="AB3048" s="53">
        <f t="shared" si="8162"/>
        <v>0.2234563422904319</v>
      </c>
      <c r="AC3048" s="63" t="s">
        <v>204</v>
      </c>
    </row>
    <row r="3049" spans="1:46">
      <c r="A3049" s="11">
        <v>3049</v>
      </c>
      <c r="B3049" s="57">
        <v>44948</v>
      </c>
      <c r="C3049" s="54">
        <v>0.125</v>
      </c>
      <c r="D3049" s="53">
        <v>1.2</v>
      </c>
      <c r="E3049" s="53">
        <v>12.7</v>
      </c>
      <c r="F3049" s="53">
        <v>0</v>
      </c>
      <c r="G3049" s="53">
        <v>2.1</v>
      </c>
      <c r="H3049" s="53">
        <v>-1E-3</v>
      </c>
      <c r="I3049" s="53">
        <v>2.5</v>
      </c>
      <c r="J3049" s="53" t="s">
        <v>152</v>
      </c>
      <c r="K3049" s="53">
        <v>2.5</v>
      </c>
      <c r="L3049" s="53" t="s">
        <v>152</v>
      </c>
      <c r="M3049" s="54">
        <v>0.12439814814814815</v>
      </c>
      <c r="N3049" s="53">
        <v>3.7</v>
      </c>
      <c r="O3049" s="53" t="s">
        <v>152</v>
      </c>
      <c r="P3049" s="54">
        <v>0.12089120370370371</v>
      </c>
      <c r="Q3049" s="53">
        <v>3</v>
      </c>
      <c r="R3049" s="53" t="s">
        <v>152</v>
      </c>
      <c r="S3049" s="53">
        <v>0.5</v>
      </c>
      <c r="T3049" s="53">
        <v>72.099999999999994</v>
      </c>
      <c r="U3049" s="53">
        <v>0</v>
      </c>
      <c r="V3049" s="53">
        <v>82</v>
      </c>
      <c r="W3049" s="53">
        <v>0</v>
      </c>
      <c r="X3049" s="53">
        <v>0.56000000000000005</v>
      </c>
      <c r="Y3049" s="53">
        <v>18.78</v>
      </c>
      <c r="Z3049" s="11">
        <f t="shared" si="8160"/>
        <v>-0.60000000000000009</v>
      </c>
      <c r="AA3049" s="11">
        <f t="shared" si="8161"/>
        <v>0</v>
      </c>
      <c r="AB3049" s="53">
        <f t="shared" si="8162"/>
        <v>0.2234563422904319</v>
      </c>
      <c r="AC3049" s="63" t="s">
        <v>204</v>
      </c>
      <c r="AE3049" s="11">
        <f t="shared" ref="AE3049" si="8243">SUM(F3049:F3054)</f>
        <v>0</v>
      </c>
      <c r="AF3049" s="11">
        <f t="shared" ref="AF3049" si="8244">AVERAGE(AB3049:AB3054)</f>
        <v>0.22310093797786726</v>
      </c>
      <c r="AG3049" s="11">
        <f t="shared" ref="AG3049" si="8245">AVERAGE(G3049:G3054)</f>
        <v>1.8666666666666669</v>
      </c>
      <c r="AH3049" s="11" t="e">
        <f t="shared" ref="AH3049" si="8246">AVERAGE(AC3049:AC3054)</f>
        <v>#DIV/0!</v>
      </c>
      <c r="AI3049" s="11">
        <f t="shared" ref="AI3049" si="8247">AVERAGE(T3049:T3054)</f>
        <v>72.84999999999998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560</v>
      </c>
      <c r="AM3049" s="17">
        <f t="shared" ref="AM3049" si="8251">AVERAGE(W3049:W3054)</f>
        <v>0</v>
      </c>
      <c r="AN3049" s="11">
        <f t="shared" ref="AN3049" si="8252">AVERAGE(I3049:I3054)</f>
        <v>2.25</v>
      </c>
      <c r="AO3049" s="11">
        <f t="shared" ref="AO3049" si="8253">MAX(K3049:K3054)</f>
        <v>2.5</v>
      </c>
      <c r="AP3049" s="13" t="str">
        <f t="shared" ref="AP3049" ca="1" si="8254">INDIRECT(ADDRESS(MATCH(AO3049,K3049:K3054,0)+A3049-1,12))</f>
        <v>E</v>
      </c>
      <c r="AQ3049" s="13">
        <f t="shared" ref="AQ3049" ca="1" si="8255">INDIRECT(ADDRESS(MATCH(AO3049,K3049:K3054,0)+A3049-1,13))</f>
        <v>0.12439814814814815</v>
      </c>
      <c r="AR3049" s="11">
        <f t="shared" ref="AR3049" si="8256">MAX(N3049:N3054)</f>
        <v>3.8</v>
      </c>
      <c r="AS3049" s="13" t="str">
        <f t="shared" ref="AS3049" ca="1" si="8257">INDIRECT(ADDRESS(MATCH(AR3049,N3049:N3054,0)+A3049-1,15))</f>
        <v>E</v>
      </c>
      <c r="AT3049" s="13">
        <f t="shared" ref="AT3049" ca="1" si="8258">INDIRECT(ADDRESS(MATCH(AR3049,N3049:N3054,0)+A3049-1,16))</f>
        <v>0.15240740740740741</v>
      </c>
    </row>
    <row r="3050" spans="1:46">
      <c r="A3050" s="11">
        <v>3050</v>
      </c>
      <c r="B3050" s="57">
        <v>44948</v>
      </c>
      <c r="C3050" s="54">
        <v>0.13194444444444445</v>
      </c>
      <c r="D3050" s="53">
        <v>1.3</v>
      </c>
      <c r="E3050" s="53">
        <v>12.7</v>
      </c>
      <c r="F3050" s="53">
        <v>0</v>
      </c>
      <c r="G3050" s="53">
        <v>2.1</v>
      </c>
      <c r="H3050" s="53">
        <v>-1E-3</v>
      </c>
      <c r="I3050" s="53">
        <v>2.1</v>
      </c>
      <c r="J3050" s="53" t="s">
        <v>152</v>
      </c>
      <c r="K3050" s="53">
        <v>2.5</v>
      </c>
      <c r="L3050" s="53" t="s">
        <v>152</v>
      </c>
      <c r="M3050" s="54">
        <v>0.12542824074074074</v>
      </c>
      <c r="N3050" s="53">
        <v>3.2</v>
      </c>
      <c r="O3050" s="53" t="s">
        <v>152</v>
      </c>
      <c r="P3050" s="54">
        <v>0.12501157407407407</v>
      </c>
      <c r="Q3050" s="53">
        <v>2</v>
      </c>
      <c r="R3050" s="53" t="s">
        <v>152</v>
      </c>
      <c r="S3050" s="53">
        <v>0.5</v>
      </c>
      <c r="T3050" s="53">
        <v>73.599999999999994</v>
      </c>
      <c r="U3050" s="53">
        <v>0</v>
      </c>
      <c r="V3050" s="53">
        <v>87</v>
      </c>
      <c r="W3050" s="53">
        <v>0</v>
      </c>
      <c r="X3050" s="53">
        <v>0.56000000000000005</v>
      </c>
      <c r="Y3050" s="53">
        <v>18.809999999999999</v>
      </c>
      <c r="Z3050" s="11">
        <f t="shared" si="8160"/>
        <v>-0.60000000000000009</v>
      </c>
      <c r="AA3050" s="11">
        <f t="shared" si="8161"/>
        <v>0</v>
      </c>
      <c r="AB3050" s="53">
        <f t="shared" si="8162"/>
        <v>0.2234563422904319</v>
      </c>
      <c r="AC3050" s="63" t="s">
        <v>204</v>
      </c>
    </row>
    <row r="3051" spans="1:46">
      <c r="A3051" s="11">
        <v>3051</v>
      </c>
      <c r="B3051" s="57">
        <v>44948</v>
      </c>
      <c r="C3051" s="54">
        <v>0.1388888888888889</v>
      </c>
      <c r="D3051" s="53">
        <v>1.2</v>
      </c>
      <c r="E3051" s="53">
        <v>12.7</v>
      </c>
      <c r="F3051" s="53">
        <v>0</v>
      </c>
      <c r="G3051" s="53">
        <v>1.7</v>
      </c>
      <c r="H3051" s="53">
        <v>-1E-3</v>
      </c>
      <c r="I3051" s="53">
        <v>2.1</v>
      </c>
      <c r="J3051" s="53" t="s">
        <v>152</v>
      </c>
      <c r="K3051" s="53">
        <v>2.1</v>
      </c>
      <c r="L3051" s="53" t="s">
        <v>152</v>
      </c>
      <c r="M3051" s="54">
        <v>0.13364583333333332</v>
      </c>
      <c r="N3051" s="53">
        <v>3.3</v>
      </c>
      <c r="O3051" s="53" t="s">
        <v>148</v>
      </c>
      <c r="P3051" s="54">
        <v>0.13337962962962963</v>
      </c>
      <c r="Q3051" s="53">
        <v>2.2000000000000002</v>
      </c>
      <c r="R3051" s="53" t="s">
        <v>152</v>
      </c>
      <c r="S3051" s="53">
        <v>0.5</v>
      </c>
      <c r="T3051" s="53">
        <v>74</v>
      </c>
      <c r="U3051" s="53">
        <v>0</v>
      </c>
      <c r="V3051" s="53">
        <v>96</v>
      </c>
      <c r="W3051" s="53">
        <v>0</v>
      </c>
      <c r="X3051" s="53">
        <v>0.55900000000000005</v>
      </c>
      <c r="Y3051" s="53">
        <v>18.8</v>
      </c>
      <c r="Z3051" s="11">
        <f t="shared" si="8160"/>
        <v>-0.60000000000000009</v>
      </c>
      <c r="AA3051" s="11">
        <f t="shared" si="8161"/>
        <v>0</v>
      </c>
      <c r="AB3051" s="53">
        <f t="shared" si="8162"/>
        <v>0.22292323582158499</v>
      </c>
      <c r="AC3051" s="63" t="s">
        <v>204</v>
      </c>
    </row>
    <row r="3052" spans="1:46">
      <c r="A3052" s="11">
        <v>3052</v>
      </c>
      <c r="B3052" s="57">
        <v>44948</v>
      </c>
      <c r="C3052" s="54">
        <v>0.14583333333333334</v>
      </c>
      <c r="D3052" s="53">
        <v>1.2</v>
      </c>
      <c r="E3052" s="53">
        <v>12.7</v>
      </c>
      <c r="F3052" s="53">
        <v>0</v>
      </c>
      <c r="G3052" s="53">
        <v>1.5</v>
      </c>
      <c r="H3052" s="53">
        <v>-1E-3</v>
      </c>
      <c r="I3052" s="53">
        <v>2.1</v>
      </c>
      <c r="J3052" s="53" t="s">
        <v>152</v>
      </c>
      <c r="K3052" s="53">
        <v>2.1</v>
      </c>
      <c r="L3052" s="53" t="s">
        <v>152</v>
      </c>
      <c r="M3052" s="54">
        <v>0.14583333333333334</v>
      </c>
      <c r="N3052" s="53">
        <v>3.1</v>
      </c>
      <c r="O3052" s="53" t="s">
        <v>152</v>
      </c>
      <c r="P3052" s="54">
        <v>0.13968749999999999</v>
      </c>
      <c r="Q3052" s="53">
        <v>2.8</v>
      </c>
      <c r="R3052" s="53" t="s">
        <v>148</v>
      </c>
      <c r="S3052" s="53">
        <v>0.4</v>
      </c>
      <c r="T3052" s="53">
        <v>74.599999999999994</v>
      </c>
      <c r="U3052" s="53">
        <v>0</v>
      </c>
      <c r="V3052" s="53">
        <v>102</v>
      </c>
      <c r="W3052" s="53">
        <v>0</v>
      </c>
      <c r="X3052" s="53">
        <v>0.55900000000000005</v>
      </c>
      <c r="Y3052" s="53">
        <v>18.809999999999999</v>
      </c>
      <c r="Z3052" s="11">
        <f t="shared" si="8160"/>
        <v>-0.60000000000000009</v>
      </c>
      <c r="AA3052" s="11">
        <f t="shared" si="8161"/>
        <v>0</v>
      </c>
      <c r="AB3052" s="53">
        <f t="shared" si="8162"/>
        <v>0.22292323582158499</v>
      </c>
      <c r="AC3052" s="63" t="s">
        <v>204</v>
      </c>
    </row>
    <row r="3053" spans="1:46">
      <c r="A3053" s="11">
        <v>3053</v>
      </c>
      <c r="B3053" s="57">
        <v>44948</v>
      </c>
      <c r="C3053" s="54">
        <v>0.15277777777777776</v>
      </c>
      <c r="D3053" s="53">
        <v>1.1000000000000001</v>
      </c>
      <c r="E3053" s="53">
        <v>12.7</v>
      </c>
      <c r="F3053" s="53">
        <v>0</v>
      </c>
      <c r="G3053" s="53">
        <v>1.9</v>
      </c>
      <c r="H3053" s="53">
        <v>0</v>
      </c>
      <c r="I3053" s="53">
        <v>2.5</v>
      </c>
      <c r="J3053" s="53" t="s">
        <v>152</v>
      </c>
      <c r="K3053" s="53">
        <v>2.5</v>
      </c>
      <c r="L3053" s="53" t="s">
        <v>152</v>
      </c>
      <c r="M3053" s="54">
        <v>0.15277777777777776</v>
      </c>
      <c r="N3053" s="53">
        <v>3.8</v>
      </c>
      <c r="O3053" s="53" t="s">
        <v>152</v>
      </c>
      <c r="P3053" s="54">
        <v>0.15240740740740741</v>
      </c>
      <c r="Q3053" s="53">
        <v>3.6</v>
      </c>
      <c r="R3053" s="53" t="s">
        <v>152</v>
      </c>
      <c r="S3053" s="53">
        <v>0.5</v>
      </c>
      <c r="T3053" s="53">
        <v>72.2</v>
      </c>
      <c r="U3053" s="53">
        <v>1</v>
      </c>
      <c r="V3053" s="53">
        <v>106</v>
      </c>
      <c r="W3053" s="53">
        <v>0</v>
      </c>
      <c r="X3053" s="53">
        <v>0.55900000000000005</v>
      </c>
      <c r="Y3053" s="53">
        <v>18.809999999999999</v>
      </c>
      <c r="Z3053" s="11">
        <f t="shared" si="8160"/>
        <v>0</v>
      </c>
      <c r="AA3053" s="11">
        <f t="shared" si="8161"/>
        <v>0</v>
      </c>
      <c r="AB3053" s="53">
        <f t="shared" si="8162"/>
        <v>0.22292323582158499</v>
      </c>
      <c r="AC3053" s="63" t="s">
        <v>204</v>
      </c>
    </row>
    <row r="3054" spans="1:46">
      <c r="A3054" s="11">
        <v>3054</v>
      </c>
      <c r="B3054" s="57">
        <v>44948</v>
      </c>
      <c r="C3054" s="54">
        <v>0.15972222222222224</v>
      </c>
      <c r="D3054" s="53">
        <v>1</v>
      </c>
      <c r="E3054" s="53">
        <v>12.7</v>
      </c>
      <c r="F3054" s="53">
        <v>0</v>
      </c>
      <c r="G3054" s="53">
        <v>1.9</v>
      </c>
      <c r="H3054" s="53">
        <v>0</v>
      </c>
      <c r="I3054" s="53">
        <v>2.2000000000000002</v>
      </c>
      <c r="J3054" s="53" t="s">
        <v>152</v>
      </c>
      <c r="K3054" s="53">
        <v>2.5</v>
      </c>
      <c r="L3054" s="53" t="s">
        <v>152</v>
      </c>
      <c r="M3054" s="54">
        <v>0.15481481481481482</v>
      </c>
      <c r="N3054" s="53">
        <v>3.7</v>
      </c>
      <c r="O3054" s="53" t="s">
        <v>148</v>
      </c>
      <c r="P3054" s="54">
        <v>0.15351851851851853</v>
      </c>
      <c r="Q3054" s="53">
        <v>2.7</v>
      </c>
      <c r="R3054" s="53" t="s">
        <v>152</v>
      </c>
      <c r="S3054" s="53">
        <v>0.5</v>
      </c>
      <c r="T3054" s="53">
        <v>70.599999999999994</v>
      </c>
      <c r="U3054" s="53">
        <v>0</v>
      </c>
      <c r="V3054" s="53">
        <v>87</v>
      </c>
      <c r="W3054" s="53">
        <v>0</v>
      </c>
      <c r="X3054" s="53">
        <v>0.55900000000000005</v>
      </c>
      <c r="Y3054" s="53">
        <v>18.829999999999998</v>
      </c>
      <c r="Z3054" s="11">
        <f t="shared" si="8160"/>
        <v>0</v>
      </c>
      <c r="AA3054" s="11">
        <f t="shared" si="8161"/>
        <v>0</v>
      </c>
      <c r="AB3054" s="53">
        <f t="shared" si="8162"/>
        <v>0.22292323582158499</v>
      </c>
      <c r="AC3054" s="63" t="s">
        <v>204</v>
      </c>
    </row>
    <row r="3055" spans="1:46">
      <c r="A3055" s="11">
        <v>3055</v>
      </c>
      <c r="B3055" s="57">
        <v>44948</v>
      </c>
      <c r="C3055" s="54">
        <v>0.16666666666666666</v>
      </c>
      <c r="D3055" s="53">
        <v>1</v>
      </c>
      <c r="E3055" s="53">
        <v>12.7</v>
      </c>
      <c r="F3055" s="53">
        <v>0</v>
      </c>
      <c r="G3055" s="53">
        <v>2.1</v>
      </c>
      <c r="H3055" s="53">
        <v>-1E-3</v>
      </c>
      <c r="I3055" s="53">
        <v>1.9</v>
      </c>
      <c r="J3055" s="53" t="s">
        <v>152</v>
      </c>
      <c r="K3055" s="53">
        <v>2.2000000000000002</v>
      </c>
      <c r="L3055" s="53" t="s">
        <v>152</v>
      </c>
      <c r="M3055" s="54">
        <v>0.15995370370370371</v>
      </c>
      <c r="N3055" s="53">
        <v>2.9</v>
      </c>
      <c r="O3055" s="53" t="s">
        <v>152</v>
      </c>
      <c r="P3055" s="54">
        <v>0.16239583333333332</v>
      </c>
      <c r="Q3055" s="53">
        <v>2.2999999999999998</v>
      </c>
      <c r="R3055" s="53" t="s">
        <v>152</v>
      </c>
      <c r="S3055" s="53">
        <v>0.4</v>
      </c>
      <c r="T3055" s="53">
        <v>69.2</v>
      </c>
      <c r="U3055" s="53">
        <v>0</v>
      </c>
      <c r="V3055" s="53">
        <v>82</v>
      </c>
      <c r="W3055" s="53">
        <v>0</v>
      </c>
      <c r="X3055" s="53">
        <v>0.55900000000000005</v>
      </c>
      <c r="Y3055" s="53">
        <v>18.82</v>
      </c>
      <c r="Z3055" s="11">
        <f t="shared" si="8160"/>
        <v>-0.60000000000000009</v>
      </c>
      <c r="AA3055" s="11">
        <f t="shared" si="8161"/>
        <v>0</v>
      </c>
      <c r="AB3055" s="53">
        <f t="shared" si="8162"/>
        <v>0.22292323582158499</v>
      </c>
      <c r="AC3055" s="63" t="s">
        <v>204</v>
      </c>
      <c r="AE3055" s="11">
        <f t="shared" ref="AE3055" si="8259">SUM(F3055:F3060)</f>
        <v>0</v>
      </c>
      <c r="AF3055" s="11">
        <f t="shared" ref="AF3055" si="8260">AVERAGE(AB3055:AB3060)</f>
        <v>0.22292323582158499</v>
      </c>
      <c r="AG3055" s="11">
        <f t="shared" ref="AG3055" si="8261">AVERAGE(G3055:G3060)</f>
        <v>1.916666666666667</v>
      </c>
      <c r="AH3055" s="11" t="e">
        <f t="shared" ref="AH3055" si="8262">AVERAGE(AC3055:AC3060)</f>
        <v>#DIV/0!</v>
      </c>
      <c r="AI3055" s="11">
        <f t="shared" ref="AI3055" si="8263">AVERAGE(T3055:T3060)</f>
        <v>69.25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541</v>
      </c>
      <c r="AM3055" s="17">
        <f t="shared" ref="AM3055" si="8267">AVERAGE(W3055:W3060)</f>
        <v>0</v>
      </c>
      <c r="AN3055" s="11">
        <f t="shared" ref="AN3055" si="8268">AVERAGE(I3055:I3060)</f>
        <v>1.9833333333333334</v>
      </c>
      <c r="AO3055" s="11">
        <f t="shared" ref="AO3055" si="8269">MAX(K3055:K3060)</f>
        <v>2.6</v>
      </c>
      <c r="AP3055" s="13" t="str">
        <f t="shared" ref="AP3055" ca="1" si="8270">INDIRECT(ADDRESS(MATCH(AO3055,K3055:K3060,0)+A3055-1,12))</f>
        <v>ENE</v>
      </c>
      <c r="AQ3055" s="13">
        <f t="shared" ref="AQ3055" ca="1" si="8271">INDIRECT(ADDRESS(MATCH(AO3055,K3055:K3060,0)+A3055-1,13))</f>
        <v>0.18228009259259259</v>
      </c>
      <c r="AR3055" s="11">
        <f t="shared" ref="AR3055" si="8272">MAX(N3055:N3060)</f>
        <v>4.3</v>
      </c>
      <c r="AS3055" s="13" t="str">
        <f t="shared" ref="AS3055" ca="1" si="8273">INDIRECT(ADDRESS(MATCH(AR3055,N3055:N3060,0)+A3055-1,15))</f>
        <v>ENE</v>
      </c>
      <c r="AT3055" s="13">
        <f t="shared" ref="AT3055" ca="1" si="8274">INDIRECT(ADDRESS(MATCH(AR3055,N3055:N3060,0)+A3055-1,16))</f>
        <v>0.17989583333333334</v>
      </c>
    </row>
    <row r="3056" spans="1:46">
      <c r="A3056" s="11">
        <v>3056</v>
      </c>
      <c r="B3056" s="57">
        <v>44948</v>
      </c>
      <c r="C3056" s="54">
        <v>0.17361111111111113</v>
      </c>
      <c r="D3056" s="53">
        <v>0.9</v>
      </c>
      <c r="E3056" s="53">
        <v>12.7</v>
      </c>
      <c r="F3056" s="53">
        <v>0</v>
      </c>
      <c r="G3056" s="53">
        <v>2.2000000000000002</v>
      </c>
      <c r="H3056" s="53">
        <v>0</v>
      </c>
      <c r="I3056" s="53">
        <v>1.7</v>
      </c>
      <c r="J3056" s="53" t="s">
        <v>148</v>
      </c>
      <c r="K3056" s="53">
        <v>1.9</v>
      </c>
      <c r="L3056" s="53" t="s">
        <v>152</v>
      </c>
      <c r="M3056" s="54">
        <v>0.16677083333333334</v>
      </c>
      <c r="N3056" s="53">
        <v>3.6</v>
      </c>
      <c r="O3056" s="53" t="s">
        <v>148</v>
      </c>
      <c r="P3056" s="54">
        <v>0.17299768518518518</v>
      </c>
      <c r="Q3056" s="53">
        <v>2.5</v>
      </c>
      <c r="R3056" s="53" t="s">
        <v>152</v>
      </c>
      <c r="S3056" s="53">
        <v>0.7</v>
      </c>
      <c r="T3056" s="53">
        <v>67.5</v>
      </c>
      <c r="U3056" s="53">
        <v>0</v>
      </c>
      <c r="V3056" s="53">
        <v>102</v>
      </c>
      <c r="W3056" s="53">
        <v>0</v>
      </c>
      <c r="X3056" s="53">
        <v>0.55900000000000005</v>
      </c>
      <c r="Y3056" s="53">
        <v>18.8</v>
      </c>
      <c r="Z3056" s="11">
        <f t="shared" si="8160"/>
        <v>0</v>
      </c>
      <c r="AA3056" s="11">
        <f t="shared" si="8161"/>
        <v>0</v>
      </c>
      <c r="AB3056" s="53">
        <f t="shared" si="8162"/>
        <v>0.22292323582158499</v>
      </c>
      <c r="AC3056" s="63" t="s">
        <v>204</v>
      </c>
    </row>
    <row r="3057" spans="1:46">
      <c r="A3057" s="11">
        <v>3057</v>
      </c>
      <c r="B3057" s="57">
        <v>44948</v>
      </c>
      <c r="C3057" s="54">
        <v>0.18055555555555555</v>
      </c>
      <c r="D3057" s="53">
        <v>0.9</v>
      </c>
      <c r="E3057" s="53">
        <v>12.7</v>
      </c>
      <c r="F3057" s="53">
        <v>0</v>
      </c>
      <c r="G3057" s="53">
        <v>2</v>
      </c>
      <c r="H3057" s="53">
        <v>0</v>
      </c>
      <c r="I3057" s="53">
        <v>2.5</v>
      </c>
      <c r="J3057" s="53" t="s">
        <v>148</v>
      </c>
      <c r="K3057" s="53">
        <v>2.5</v>
      </c>
      <c r="L3057" s="53" t="s">
        <v>148</v>
      </c>
      <c r="M3057" s="54">
        <v>0.17991898148148147</v>
      </c>
      <c r="N3057" s="53">
        <v>4.3</v>
      </c>
      <c r="O3057" s="53" t="s">
        <v>148</v>
      </c>
      <c r="P3057" s="54">
        <v>0.17989583333333334</v>
      </c>
      <c r="Q3057" s="53">
        <v>2.2999999999999998</v>
      </c>
      <c r="R3057" s="53" t="s">
        <v>147</v>
      </c>
      <c r="S3057" s="53">
        <v>0.7</v>
      </c>
      <c r="T3057" s="53">
        <v>68.400000000000006</v>
      </c>
      <c r="U3057" s="53">
        <v>0</v>
      </c>
      <c r="V3057" s="53">
        <v>106</v>
      </c>
      <c r="W3057" s="53">
        <v>0</v>
      </c>
      <c r="X3057" s="53">
        <v>0.55900000000000005</v>
      </c>
      <c r="Y3057" s="53">
        <v>18.829999999999998</v>
      </c>
      <c r="Z3057" s="11">
        <f t="shared" si="8160"/>
        <v>0</v>
      </c>
      <c r="AA3057" s="11">
        <f t="shared" si="8161"/>
        <v>0</v>
      </c>
      <c r="AB3057" s="53">
        <f t="shared" si="8162"/>
        <v>0.22292323582158499</v>
      </c>
      <c r="AC3057" s="63" t="s">
        <v>204</v>
      </c>
    </row>
    <row r="3058" spans="1:46">
      <c r="A3058" s="11">
        <v>3058</v>
      </c>
      <c r="B3058" s="57">
        <v>44948</v>
      </c>
      <c r="C3058" s="54">
        <v>0.1875</v>
      </c>
      <c r="D3058" s="53">
        <v>0.9</v>
      </c>
      <c r="E3058" s="53">
        <v>12.7</v>
      </c>
      <c r="F3058" s="53">
        <v>0</v>
      </c>
      <c r="G3058" s="53">
        <v>1.8</v>
      </c>
      <c r="H3058" s="53">
        <v>-1E-3</v>
      </c>
      <c r="I3058" s="53">
        <v>2</v>
      </c>
      <c r="J3058" s="53" t="s">
        <v>148</v>
      </c>
      <c r="K3058" s="53">
        <v>2.6</v>
      </c>
      <c r="L3058" s="53" t="s">
        <v>148</v>
      </c>
      <c r="M3058" s="54">
        <v>0.18228009259259259</v>
      </c>
      <c r="N3058" s="53">
        <v>4</v>
      </c>
      <c r="O3058" s="53" t="s">
        <v>152</v>
      </c>
      <c r="P3058" s="54">
        <v>0.18113425925925927</v>
      </c>
      <c r="Q3058" s="53">
        <v>2</v>
      </c>
      <c r="R3058" s="53" t="s">
        <v>148</v>
      </c>
      <c r="S3058" s="53">
        <v>0.8</v>
      </c>
      <c r="T3058" s="53">
        <v>69.7</v>
      </c>
      <c r="U3058" s="53">
        <v>0</v>
      </c>
      <c r="V3058" s="53">
        <v>79</v>
      </c>
      <c r="W3058" s="53">
        <v>0</v>
      </c>
      <c r="X3058" s="53">
        <v>0.55900000000000005</v>
      </c>
      <c r="Y3058" s="53">
        <v>18.84</v>
      </c>
      <c r="Z3058" s="11">
        <f t="shared" si="8160"/>
        <v>-0.60000000000000009</v>
      </c>
      <c r="AA3058" s="11">
        <f t="shared" si="8161"/>
        <v>0</v>
      </c>
      <c r="AB3058" s="53">
        <f t="shared" si="8162"/>
        <v>0.22292323582158499</v>
      </c>
      <c r="AC3058" s="63" t="s">
        <v>204</v>
      </c>
    </row>
    <row r="3059" spans="1:46">
      <c r="A3059" s="11">
        <v>3059</v>
      </c>
      <c r="B3059" s="57">
        <v>44948</v>
      </c>
      <c r="C3059" s="54">
        <v>0.19444444444444445</v>
      </c>
      <c r="D3059" s="53">
        <v>0.9</v>
      </c>
      <c r="E3059" s="53">
        <v>12.7</v>
      </c>
      <c r="F3059" s="53">
        <v>0</v>
      </c>
      <c r="G3059" s="53">
        <v>1.8</v>
      </c>
      <c r="H3059" s="53">
        <v>-1E-3</v>
      </c>
      <c r="I3059" s="53">
        <v>2</v>
      </c>
      <c r="J3059" s="53" t="s">
        <v>152</v>
      </c>
      <c r="K3059" s="53">
        <v>2</v>
      </c>
      <c r="L3059" s="53" t="s">
        <v>148</v>
      </c>
      <c r="M3059" s="54">
        <v>0.18758101851851852</v>
      </c>
      <c r="N3059" s="53">
        <v>3.3</v>
      </c>
      <c r="O3059" s="53" t="s">
        <v>152</v>
      </c>
      <c r="P3059" s="54">
        <v>0.19010416666666666</v>
      </c>
      <c r="Q3059" s="53">
        <v>2.4</v>
      </c>
      <c r="R3059" s="53" t="s">
        <v>150</v>
      </c>
      <c r="S3059" s="53">
        <v>0.5</v>
      </c>
      <c r="T3059" s="53">
        <v>70</v>
      </c>
      <c r="U3059" s="53">
        <v>0</v>
      </c>
      <c r="V3059" s="53">
        <v>88</v>
      </c>
      <c r="W3059" s="53">
        <v>0</v>
      </c>
      <c r="X3059" s="53">
        <v>0.55900000000000005</v>
      </c>
      <c r="Y3059" s="53">
        <v>18.82</v>
      </c>
      <c r="Z3059" s="11">
        <f t="shared" si="8160"/>
        <v>-0.60000000000000009</v>
      </c>
      <c r="AA3059" s="11">
        <f t="shared" si="8161"/>
        <v>0</v>
      </c>
      <c r="AB3059" s="53">
        <f t="shared" si="8162"/>
        <v>0.22292323582158499</v>
      </c>
      <c r="AC3059" s="63" t="s">
        <v>204</v>
      </c>
    </row>
    <row r="3060" spans="1:46">
      <c r="A3060" s="11">
        <v>3060</v>
      </c>
      <c r="B3060" s="57">
        <v>44948</v>
      </c>
      <c r="C3060" s="54">
        <v>0.20138888888888887</v>
      </c>
      <c r="D3060" s="53">
        <v>0.8</v>
      </c>
      <c r="E3060" s="53">
        <v>12.7</v>
      </c>
      <c r="F3060" s="53">
        <v>0</v>
      </c>
      <c r="G3060" s="53">
        <v>1.6</v>
      </c>
      <c r="H3060" s="53">
        <v>-1E-3</v>
      </c>
      <c r="I3060" s="53">
        <v>1.8</v>
      </c>
      <c r="J3060" s="53" t="s">
        <v>152</v>
      </c>
      <c r="K3060" s="53">
        <v>2</v>
      </c>
      <c r="L3060" s="53" t="s">
        <v>152</v>
      </c>
      <c r="M3060" s="54">
        <v>0.19577546296296297</v>
      </c>
      <c r="N3060" s="53">
        <v>3.1</v>
      </c>
      <c r="O3060" s="53" t="s">
        <v>152</v>
      </c>
      <c r="P3060" s="54">
        <v>0.19976851851851851</v>
      </c>
      <c r="Q3060" s="53">
        <v>1.8</v>
      </c>
      <c r="R3060" s="53" t="s">
        <v>152</v>
      </c>
      <c r="S3060" s="53">
        <v>0.5</v>
      </c>
      <c r="T3060" s="53">
        <v>70.7</v>
      </c>
      <c r="U3060" s="53">
        <v>0</v>
      </c>
      <c r="V3060" s="53">
        <v>84</v>
      </c>
      <c r="W3060" s="53">
        <v>0</v>
      </c>
      <c r="X3060" s="53">
        <v>0.55900000000000005</v>
      </c>
      <c r="Y3060" s="53">
        <v>18.84</v>
      </c>
      <c r="Z3060" s="11">
        <f t="shared" si="8160"/>
        <v>-0.60000000000000009</v>
      </c>
      <c r="AA3060" s="11">
        <f t="shared" si="8161"/>
        <v>0</v>
      </c>
      <c r="AB3060" s="53">
        <f t="shared" si="8162"/>
        <v>0.22292323582158499</v>
      </c>
      <c r="AC3060" s="63" t="s">
        <v>204</v>
      </c>
    </row>
    <row r="3061" spans="1:46">
      <c r="A3061" s="11">
        <v>3061</v>
      </c>
      <c r="B3061" s="57">
        <v>44948</v>
      </c>
      <c r="C3061" s="54">
        <v>0.20833333333333334</v>
      </c>
      <c r="D3061" s="53">
        <v>0.8</v>
      </c>
      <c r="E3061" s="53">
        <v>12.7</v>
      </c>
      <c r="F3061" s="53">
        <v>0</v>
      </c>
      <c r="G3061" s="53">
        <v>1.8</v>
      </c>
      <c r="H3061" s="53">
        <v>0</v>
      </c>
      <c r="I3061" s="53">
        <v>1.8</v>
      </c>
      <c r="J3061" s="53" t="s">
        <v>152</v>
      </c>
      <c r="K3061" s="53">
        <v>2</v>
      </c>
      <c r="L3061" s="53" t="s">
        <v>152</v>
      </c>
      <c r="M3061" s="54">
        <v>0.20418981481481482</v>
      </c>
      <c r="N3061" s="53">
        <v>3.3</v>
      </c>
      <c r="O3061" s="53" t="s">
        <v>152</v>
      </c>
      <c r="P3061" s="54">
        <v>0.20211805555555554</v>
      </c>
      <c r="Q3061" s="53">
        <v>1.7</v>
      </c>
      <c r="R3061" s="53" t="s">
        <v>148</v>
      </c>
      <c r="S3061" s="53">
        <v>0.6</v>
      </c>
      <c r="T3061" s="53">
        <v>70.7</v>
      </c>
      <c r="U3061" s="53">
        <v>0</v>
      </c>
      <c r="V3061" s="53">
        <v>86</v>
      </c>
      <c r="W3061" s="53">
        <v>0</v>
      </c>
      <c r="X3061" s="53">
        <v>0.55900000000000005</v>
      </c>
      <c r="Y3061" s="53">
        <v>18.82</v>
      </c>
      <c r="Z3061" s="11">
        <f t="shared" si="8160"/>
        <v>0</v>
      </c>
      <c r="AA3061" s="11">
        <f t="shared" si="8161"/>
        <v>0</v>
      </c>
      <c r="AB3061" s="53">
        <f t="shared" si="8162"/>
        <v>0.22292323582158499</v>
      </c>
      <c r="AC3061" s="63" t="s">
        <v>204</v>
      </c>
      <c r="AE3061" s="11">
        <f t="shared" ref="AE3061" si="8275">SUM(F3061:F3066)</f>
        <v>0</v>
      </c>
      <c r="AF3061" s="11">
        <f t="shared" ref="AF3061" si="8276">AVERAGE(AB3061:AB3066)</f>
        <v>0.22265712148070285</v>
      </c>
      <c r="AG3061" s="11">
        <f t="shared" ref="AG3061" si="8277">AVERAGE(G3061:G3066)</f>
        <v>2.1166666666666667</v>
      </c>
      <c r="AH3061" s="11" t="e">
        <f t="shared" ref="AH3061" si="8278">AVERAGE(AC3061:AC3066)</f>
        <v>#DIV/0!</v>
      </c>
      <c r="AI3061" s="11">
        <f t="shared" ref="AI3061" si="8279">AVERAGE(T3061:T3066)</f>
        <v>71.399999999999991</v>
      </c>
      <c r="AJ3061" s="11">
        <f t="shared" ref="AJ3061" si="8280">SUMIF(H3061:H3066,"&gt;0",H3061:H3066)</f>
        <v>1E-3</v>
      </c>
      <c r="AK3061" s="17">
        <f t="shared" ref="AK3061" si="8281">SUM(AA3061:AA3066)/60</f>
        <v>0</v>
      </c>
      <c r="AL3061" s="17">
        <f t="shared" ref="AL3061" si="8282">SUM(V3061:V3066)</f>
        <v>566</v>
      </c>
      <c r="AM3061" s="17">
        <f t="shared" ref="AM3061" si="8283">AVERAGE(W3061:W3066)</f>
        <v>0</v>
      </c>
      <c r="AN3061" s="11">
        <f t="shared" ref="AN3061" si="8284">AVERAGE(I3061:I3066)</f>
        <v>1.6833333333333336</v>
      </c>
      <c r="AO3061" s="11">
        <f t="shared" ref="AO3061" si="8285">MAX(K3061:K3066)</f>
        <v>2</v>
      </c>
      <c r="AP3061" s="13" t="str">
        <f t="shared" ref="AP3061" ca="1" si="8286">INDIRECT(ADDRESS(MATCH(AO3061,K3061:K3066,0)+A3061-1,12))</f>
        <v>E</v>
      </c>
      <c r="AQ3061" s="13">
        <f t="shared" ref="AQ3061" ca="1" si="8287">INDIRECT(ADDRESS(MATCH(AO3061,K3061:K3066,0)+A3061-1,13))</f>
        <v>0.20418981481481482</v>
      </c>
      <c r="AR3061" s="11">
        <f t="shared" ref="AR3061" si="8288">MAX(N3061:N3066)</f>
        <v>3.5</v>
      </c>
      <c r="AS3061" s="13" t="str">
        <f t="shared" ref="AS3061" ca="1" si="8289">INDIRECT(ADDRESS(MATCH(AR3061,N3061:N3066,0)+A3061-1,15))</f>
        <v>E</v>
      </c>
      <c r="AT3061" s="13">
        <f t="shared" ref="AT3061" ca="1" si="8290">INDIRECT(ADDRESS(MATCH(AR3061,N3061:N3066,0)+A3061-1,16))</f>
        <v>0.21837962962962965</v>
      </c>
    </row>
    <row r="3062" spans="1:46">
      <c r="A3062" s="11">
        <v>3062</v>
      </c>
      <c r="B3062" s="57">
        <v>44948</v>
      </c>
      <c r="C3062" s="54">
        <v>0.21527777777777779</v>
      </c>
      <c r="D3062" s="53">
        <v>0.7</v>
      </c>
      <c r="E3062" s="53">
        <v>12.6</v>
      </c>
      <c r="F3062" s="53">
        <v>0</v>
      </c>
      <c r="G3062" s="53">
        <v>1.7</v>
      </c>
      <c r="H3062" s="53">
        <v>-1E-3</v>
      </c>
      <c r="I3062" s="53">
        <v>1.7</v>
      </c>
      <c r="J3062" s="53" t="s">
        <v>148</v>
      </c>
      <c r="K3062" s="53">
        <v>1.8</v>
      </c>
      <c r="L3062" s="53" t="s">
        <v>152</v>
      </c>
      <c r="M3062" s="54">
        <v>0.20859953703703704</v>
      </c>
      <c r="N3062" s="53">
        <v>3.4</v>
      </c>
      <c r="O3062" s="53" t="s">
        <v>152</v>
      </c>
      <c r="P3062" s="54">
        <v>0.21178240740740739</v>
      </c>
      <c r="Q3062" s="53">
        <v>1.9</v>
      </c>
      <c r="R3062" s="53" t="s">
        <v>148</v>
      </c>
      <c r="S3062" s="53">
        <v>0.5</v>
      </c>
      <c r="T3062" s="53">
        <v>72</v>
      </c>
      <c r="U3062" s="53">
        <v>0</v>
      </c>
      <c r="V3062" s="53">
        <v>92</v>
      </c>
      <c r="W3062" s="53">
        <v>0</v>
      </c>
      <c r="X3062" s="53">
        <v>0.55900000000000005</v>
      </c>
      <c r="Y3062" s="53">
        <v>18.850000000000001</v>
      </c>
      <c r="Z3062" s="11">
        <f t="shared" si="8160"/>
        <v>-0.60000000000000009</v>
      </c>
      <c r="AA3062" s="11">
        <f t="shared" si="8161"/>
        <v>0</v>
      </c>
      <c r="AB3062" s="53">
        <f t="shared" si="8162"/>
        <v>0.22292323582158499</v>
      </c>
      <c r="AC3062" s="63" t="s">
        <v>204</v>
      </c>
    </row>
    <row r="3063" spans="1:46">
      <c r="A3063" s="11">
        <v>3063</v>
      </c>
      <c r="B3063" s="57">
        <v>44948</v>
      </c>
      <c r="C3063" s="54">
        <v>0.22222222222222221</v>
      </c>
      <c r="D3063" s="53">
        <v>0.7</v>
      </c>
      <c r="E3063" s="53">
        <v>12.6</v>
      </c>
      <c r="F3063" s="53">
        <v>0</v>
      </c>
      <c r="G3063" s="53">
        <v>1.8</v>
      </c>
      <c r="H3063" s="53">
        <v>0</v>
      </c>
      <c r="I3063" s="53">
        <v>1.9</v>
      </c>
      <c r="J3063" s="53" t="s">
        <v>152</v>
      </c>
      <c r="K3063" s="53">
        <v>2</v>
      </c>
      <c r="L3063" s="53" t="s">
        <v>152</v>
      </c>
      <c r="M3063" s="54">
        <v>0.21862268518518521</v>
      </c>
      <c r="N3063" s="53">
        <v>3.5</v>
      </c>
      <c r="O3063" s="53" t="s">
        <v>152</v>
      </c>
      <c r="P3063" s="54">
        <v>0.21837962962962965</v>
      </c>
      <c r="Q3063" s="53">
        <v>1.6</v>
      </c>
      <c r="R3063" s="53" t="s">
        <v>148</v>
      </c>
      <c r="S3063" s="53">
        <v>0.6</v>
      </c>
      <c r="T3063" s="53">
        <v>72.5</v>
      </c>
      <c r="U3063" s="53">
        <v>0</v>
      </c>
      <c r="V3063" s="53">
        <v>93</v>
      </c>
      <c r="W3063" s="53">
        <v>0</v>
      </c>
      <c r="X3063" s="53">
        <v>0.55900000000000005</v>
      </c>
      <c r="Y3063" s="53">
        <v>18.829999999999998</v>
      </c>
      <c r="Z3063" s="11">
        <f t="shared" si="8160"/>
        <v>0</v>
      </c>
      <c r="AA3063" s="11">
        <f t="shared" si="8161"/>
        <v>0</v>
      </c>
      <c r="AB3063" s="53">
        <f t="shared" si="8162"/>
        <v>0.22292323582158499</v>
      </c>
      <c r="AC3063" s="63" t="s">
        <v>204</v>
      </c>
    </row>
    <row r="3064" spans="1:46">
      <c r="A3064" s="11">
        <v>3064</v>
      </c>
      <c r="B3064" s="57">
        <v>44948</v>
      </c>
      <c r="C3064" s="54">
        <v>0.22916666666666666</v>
      </c>
      <c r="D3064" s="53">
        <v>0.6</v>
      </c>
      <c r="E3064" s="53">
        <v>12.6</v>
      </c>
      <c r="F3064" s="53">
        <v>0</v>
      </c>
      <c r="G3064" s="53">
        <v>1.8</v>
      </c>
      <c r="H3064" s="53">
        <v>0</v>
      </c>
      <c r="I3064" s="53">
        <v>1.5</v>
      </c>
      <c r="J3064" s="53" t="s">
        <v>152</v>
      </c>
      <c r="K3064" s="53">
        <v>1.9</v>
      </c>
      <c r="L3064" s="53" t="s">
        <v>152</v>
      </c>
      <c r="M3064" s="54">
        <v>0.22223379629629628</v>
      </c>
      <c r="N3064" s="53">
        <v>2.9</v>
      </c>
      <c r="O3064" s="53" t="s">
        <v>152</v>
      </c>
      <c r="P3064" s="54">
        <v>0.2291087962962963</v>
      </c>
      <c r="Q3064" s="53">
        <v>2.7</v>
      </c>
      <c r="R3064" s="53" t="s">
        <v>152</v>
      </c>
      <c r="S3064" s="53">
        <v>0.4</v>
      </c>
      <c r="T3064" s="53">
        <v>73.7</v>
      </c>
      <c r="U3064" s="53">
        <v>1</v>
      </c>
      <c r="V3064" s="53">
        <v>99</v>
      </c>
      <c r="W3064" s="53">
        <v>0</v>
      </c>
      <c r="X3064" s="53">
        <v>0.55800000000000005</v>
      </c>
      <c r="Y3064" s="53">
        <v>18.87</v>
      </c>
      <c r="Z3064" s="11">
        <f t="shared" si="8160"/>
        <v>0</v>
      </c>
      <c r="AA3064" s="11">
        <f t="shared" si="8161"/>
        <v>0</v>
      </c>
      <c r="AB3064" s="53">
        <f t="shared" si="8162"/>
        <v>0.22239100713982074</v>
      </c>
      <c r="AC3064" s="63" t="s">
        <v>204</v>
      </c>
    </row>
    <row r="3065" spans="1:46">
      <c r="A3065" s="11">
        <v>3065</v>
      </c>
      <c r="B3065" s="57">
        <v>44948</v>
      </c>
      <c r="C3065" s="54">
        <v>0.23611111111111113</v>
      </c>
      <c r="D3065" s="53">
        <v>0.6</v>
      </c>
      <c r="E3065" s="53">
        <v>12.6</v>
      </c>
      <c r="F3065" s="53">
        <v>0</v>
      </c>
      <c r="G3065" s="53">
        <v>2.5</v>
      </c>
      <c r="H3065" s="53">
        <v>1E-3</v>
      </c>
      <c r="I3065" s="53">
        <v>1.8</v>
      </c>
      <c r="J3065" s="53" t="s">
        <v>148</v>
      </c>
      <c r="K3065" s="53">
        <v>1.8</v>
      </c>
      <c r="L3065" s="53" t="s">
        <v>148</v>
      </c>
      <c r="M3065" s="54">
        <v>0.23498842592592592</v>
      </c>
      <c r="N3065" s="53">
        <v>3.1</v>
      </c>
      <c r="O3065" s="53" t="s">
        <v>148</v>
      </c>
      <c r="P3065" s="54">
        <v>0.2298611111111111</v>
      </c>
      <c r="Q3065" s="53">
        <v>0.6</v>
      </c>
      <c r="R3065" s="53" t="s">
        <v>152</v>
      </c>
      <c r="S3065" s="53">
        <v>0.5</v>
      </c>
      <c r="T3065" s="53">
        <v>71.7</v>
      </c>
      <c r="U3065" s="53">
        <v>0</v>
      </c>
      <c r="V3065" s="53">
        <v>111</v>
      </c>
      <c r="W3065" s="53">
        <v>0</v>
      </c>
      <c r="X3065" s="53">
        <v>0.55800000000000005</v>
      </c>
      <c r="Y3065" s="53">
        <v>18.87</v>
      </c>
      <c r="Z3065" s="11">
        <f t="shared" si="8160"/>
        <v>0.60000000000000009</v>
      </c>
      <c r="AA3065" s="11">
        <f t="shared" si="8161"/>
        <v>0</v>
      </c>
      <c r="AB3065" s="53">
        <f t="shared" si="8162"/>
        <v>0.22239100713982074</v>
      </c>
      <c r="AC3065" s="63" t="s">
        <v>204</v>
      </c>
    </row>
    <row r="3066" spans="1:46">
      <c r="A3066" s="11">
        <v>3066</v>
      </c>
      <c r="B3066" s="57">
        <v>44948</v>
      </c>
      <c r="C3066" s="54">
        <v>0.24305555555555555</v>
      </c>
      <c r="D3066" s="53">
        <v>0.7</v>
      </c>
      <c r="E3066" s="53">
        <v>12.6</v>
      </c>
      <c r="F3066" s="53">
        <v>0</v>
      </c>
      <c r="G3066" s="53">
        <v>3.1</v>
      </c>
      <c r="H3066" s="53">
        <v>0</v>
      </c>
      <c r="I3066" s="53">
        <v>1.4</v>
      </c>
      <c r="J3066" s="53" t="s">
        <v>152</v>
      </c>
      <c r="K3066" s="53">
        <v>1.8</v>
      </c>
      <c r="L3066" s="53" t="s">
        <v>148</v>
      </c>
      <c r="M3066" s="54">
        <v>0.2361226851851852</v>
      </c>
      <c r="N3066" s="53">
        <v>2.7</v>
      </c>
      <c r="O3066" s="53" t="s">
        <v>152</v>
      </c>
      <c r="P3066" s="54">
        <v>0.2366087962962963</v>
      </c>
      <c r="Q3066" s="53">
        <v>1.9</v>
      </c>
      <c r="R3066" s="53" t="s">
        <v>152</v>
      </c>
      <c r="S3066" s="53">
        <v>0.6</v>
      </c>
      <c r="T3066" s="53">
        <v>67.8</v>
      </c>
      <c r="U3066" s="53">
        <v>0</v>
      </c>
      <c r="V3066" s="53">
        <v>85</v>
      </c>
      <c r="W3066" s="53">
        <v>0</v>
      </c>
      <c r="X3066" s="53">
        <v>0.55800000000000005</v>
      </c>
      <c r="Y3066" s="53">
        <v>18.850000000000001</v>
      </c>
      <c r="Z3066" s="11">
        <f t="shared" si="8160"/>
        <v>0</v>
      </c>
      <c r="AA3066" s="11">
        <f t="shared" si="8161"/>
        <v>0</v>
      </c>
      <c r="AB3066" s="53">
        <f t="shared" si="8162"/>
        <v>0.22239100713982074</v>
      </c>
      <c r="AC3066" s="63" t="s">
        <v>204</v>
      </c>
    </row>
    <row r="3067" spans="1:46">
      <c r="A3067" s="11">
        <v>3067</v>
      </c>
      <c r="B3067" s="57">
        <v>44948</v>
      </c>
      <c r="C3067" s="54">
        <v>0.25</v>
      </c>
      <c r="D3067" s="53">
        <v>0.9</v>
      </c>
      <c r="E3067" s="53">
        <v>12.6</v>
      </c>
      <c r="F3067" s="53">
        <v>0</v>
      </c>
      <c r="G3067" s="53">
        <v>2.8</v>
      </c>
      <c r="H3067" s="53">
        <v>-1E-3</v>
      </c>
      <c r="I3067" s="53">
        <v>0.8</v>
      </c>
      <c r="J3067" s="53" t="s">
        <v>147</v>
      </c>
      <c r="K3067" s="53">
        <v>1.4</v>
      </c>
      <c r="L3067" s="53" t="s">
        <v>152</v>
      </c>
      <c r="M3067" s="54">
        <v>0.24337962962962964</v>
      </c>
      <c r="N3067" s="53">
        <v>1.8</v>
      </c>
      <c r="O3067" s="53" t="s">
        <v>152</v>
      </c>
      <c r="P3067" s="54">
        <v>0.2435185185185185</v>
      </c>
      <c r="Q3067" s="53">
        <v>1.4</v>
      </c>
      <c r="R3067" s="53" t="s">
        <v>147</v>
      </c>
      <c r="S3067" s="53">
        <v>0.3</v>
      </c>
      <c r="T3067" s="53">
        <v>69.8</v>
      </c>
      <c r="U3067" s="53">
        <v>0</v>
      </c>
      <c r="V3067" s="53">
        <v>95</v>
      </c>
      <c r="W3067" s="53">
        <v>0</v>
      </c>
      <c r="X3067" s="53">
        <v>0.55800000000000005</v>
      </c>
      <c r="Y3067" s="53">
        <v>18.87</v>
      </c>
      <c r="Z3067" s="11">
        <f t="shared" si="8160"/>
        <v>-0.60000000000000009</v>
      </c>
      <c r="AA3067" s="11">
        <f t="shared" si="8161"/>
        <v>0</v>
      </c>
      <c r="AB3067" s="53">
        <f t="shared" si="8162"/>
        <v>0.22239100713982074</v>
      </c>
      <c r="AC3067" s="63" t="s">
        <v>204</v>
      </c>
      <c r="AE3067" s="11">
        <f t="shared" ref="AE3067" si="8291">SUM(F3067:F3072)</f>
        <v>0</v>
      </c>
      <c r="AF3067" s="11">
        <f t="shared" ref="AF3067" si="8292">AVERAGE(AB3067:AB3072)</f>
        <v>0.22239100713982074</v>
      </c>
      <c r="AG3067" s="11">
        <f t="shared" ref="AG3067" si="8293">AVERAGE(G3067:G3072)</f>
        <v>1.8</v>
      </c>
      <c r="AH3067" s="11" t="e">
        <f t="shared" ref="AH3067" si="8294">AVERAGE(AC3067:AC3072)</f>
        <v>#DIV/0!</v>
      </c>
      <c r="AI3067" s="11">
        <f t="shared" ref="AI3067" si="8295">AVERAGE(T3067:T3072)</f>
        <v>74.233333333333334</v>
      </c>
      <c r="AJ3067" s="11">
        <f t="shared" ref="AJ3067" si="8296">SUMIF(H3067:H3072,"&gt;0",H3067:H3072)</f>
        <v>0</v>
      </c>
      <c r="AK3067" s="17">
        <f t="shared" ref="AK3067" si="8297">SUM(AA3067:AA3072)/60</f>
        <v>0</v>
      </c>
      <c r="AL3067" s="17">
        <f t="shared" ref="AL3067" si="8298">SUM(V3067:V3072)</f>
        <v>1154</v>
      </c>
      <c r="AM3067" s="17">
        <f t="shared" ref="AM3067" si="8299">AVERAGE(W3067:W3072)</f>
        <v>0.16666666666666666</v>
      </c>
      <c r="AN3067" s="11">
        <f t="shared" ref="AN3067" si="8300">AVERAGE(I3067:I3072)</f>
        <v>0.83333333333333337</v>
      </c>
      <c r="AO3067" s="11">
        <f t="shared" ref="AO3067" si="8301">MAX(K3067:K3072)</f>
        <v>1.6</v>
      </c>
      <c r="AP3067" s="13" t="str">
        <f t="shared" ref="AP3067" ca="1" si="8302">INDIRECT(ADDRESS(MATCH(AO3067,K3067:K3072,0)+A3067-1,12))</f>
        <v>ESE</v>
      </c>
      <c r="AQ3067" s="13">
        <f t="shared" ref="AQ3067" ca="1" si="8303">INDIRECT(ADDRESS(MATCH(AO3067,K3067:K3072,0)+A3067-1,13))</f>
        <v>0.26542824074074073</v>
      </c>
      <c r="AR3067" s="11">
        <f t="shared" ref="AR3067" si="8304">MAX(N3067:N3072)</f>
        <v>2.5</v>
      </c>
      <c r="AS3067" s="13" t="str">
        <f t="shared" ref="AS3067" ca="1" si="8305">INDIRECT(ADDRESS(MATCH(AR3067,N3067:N3072,0)+A3067-1,15))</f>
        <v>E</v>
      </c>
      <c r="AT3067" s="13">
        <f t="shared" ref="AT3067" ca="1" si="8306">INDIRECT(ADDRESS(MATCH(AR3067,N3067:N3072,0)+A3067-1,16))</f>
        <v>0.2633564814814815</v>
      </c>
    </row>
    <row r="3068" spans="1:46">
      <c r="A3068" s="11">
        <v>3068</v>
      </c>
      <c r="B3068" s="57">
        <v>44948</v>
      </c>
      <c r="C3068" s="54">
        <v>0.25694444444444448</v>
      </c>
      <c r="D3068" s="53">
        <v>0.9</v>
      </c>
      <c r="E3068" s="53">
        <v>12.6</v>
      </c>
      <c r="F3068" s="53">
        <v>0</v>
      </c>
      <c r="G3068" s="53">
        <v>2.2999999999999998</v>
      </c>
      <c r="H3068" s="53">
        <v>-1E-3</v>
      </c>
      <c r="I3068" s="53">
        <v>0.7</v>
      </c>
      <c r="J3068" s="53" t="s">
        <v>152</v>
      </c>
      <c r="K3068" s="53">
        <v>0.8</v>
      </c>
      <c r="L3068" s="53" t="s">
        <v>147</v>
      </c>
      <c r="M3068" s="54">
        <v>0.25015046296296295</v>
      </c>
      <c r="N3068" s="53">
        <v>1.9</v>
      </c>
      <c r="O3068" s="53" t="s">
        <v>147</v>
      </c>
      <c r="P3068" s="54">
        <v>0.25003472222222223</v>
      </c>
      <c r="Q3068" s="53">
        <v>0.9</v>
      </c>
      <c r="R3068" s="53" t="s">
        <v>151</v>
      </c>
      <c r="S3068" s="53">
        <v>0.3</v>
      </c>
      <c r="T3068" s="53">
        <v>71.099999999999994</v>
      </c>
      <c r="U3068" s="53">
        <v>0</v>
      </c>
      <c r="V3068" s="53">
        <v>99</v>
      </c>
      <c r="W3068" s="53">
        <v>0</v>
      </c>
      <c r="X3068" s="53">
        <v>0.55800000000000005</v>
      </c>
      <c r="Y3068" s="53">
        <v>18.91</v>
      </c>
      <c r="Z3068" s="11">
        <f t="shared" si="8160"/>
        <v>-0.60000000000000009</v>
      </c>
      <c r="AA3068" s="11">
        <f t="shared" si="8161"/>
        <v>0</v>
      </c>
      <c r="AB3068" s="53">
        <f t="shared" si="8162"/>
        <v>0.22239100713982074</v>
      </c>
      <c r="AC3068" s="63" t="s">
        <v>204</v>
      </c>
    </row>
    <row r="3069" spans="1:46">
      <c r="A3069" s="11">
        <v>3069</v>
      </c>
      <c r="B3069" s="57">
        <v>44948</v>
      </c>
      <c r="C3069" s="54">
        <v>0.2638888888888889</v>
      </c>
      <c r="D3069" s="53">
        <v>1</v>
      </c>
      <c r="E3069" s="53">
        <v>12.6</v>
      </c>
      <c r="F3069" s="53">
        <v>0</v>
      </c>
      <c r="G3069" s="53">
        <v>1.9</v>
      </c>
      <c r="H3069" s="53">
        <v>-1E-3</v>
      </c>
      <c r="I3069" s="53">
        <v>1.4</v>
      </c>
      <c r="J3069" s="53" t="s">
        <v>150</v>
      </c>
      <c r="K3069" s="53">
        <v>1.4</v>
      </c>
      <c r="L3069" s="53" t="s">
        <v>150</v>
      </c>
      <c r="M3069" s="54">
        <v>0.2638888888888889</v>
      </c>
      <c r="N3069" s="53">
        <v>2.5</v>
      </c>
      <c r="O3069" s="53" t="s">
        <v>152</v>
      </c>
      <c r="P3069" s="54">
        <v>0.2633564814814815</v>
      </c>
      <c r="Q3069" s="53">
        <v>1.4</v>
      </c>
      <c r="R3069" s="53" t="s">
        <v>152</v>
      </c>
      <c r="S3069" s="53">
        <v>0.4</v>
      </c>
      <c r="T3069" s="53">
        <v>73.2</v>
      </c>
      <c r="U3069" s="53">
        <v>0</v>
      </c>
      <c r="V3069" s="53">
        <v>96</v>
      </c>
      <c r="W3069" s="53">
        <v>0</v>
      </c>
      <c r="X3069" s="53">
        <v>0.55800000000000005</v>
      </c>
      <c r="Y3069" s="53">
        <v>18.89</v>
      </c>
      <c r="Z3069" s="11">
        <f t="shared" si="8160"/>
        <v>-0.60000000000000009</v>
      </c>
      <c r="AA3069" s="11">
        <f t="shared" si="8161"/>
        <v>0</v>
      </c>
      <c r="AB3069" s="53">
        <f t="shared" si="8162"/>
        <v>0.22239100713982074</v>
      </c>
      <c r="AC3069" s="63" t="s">
        <v>204</v>
      </c>
    </row>
    <row r="3070" spans="1:46">
      <c r="A3070" s="11">
        <v>3070</v>
      </c>
      <c r="B3070" s="57">
        <v>44948</v>
      </c>
      <c r="C3070" s="54">
        <v>0.27083333333333331</v>
      </c>
      <c r="D3070" s="53">
        <v>0.9</v>
      </c>
      <c r="E3070" s="53">
        <v>12.6</v>
      </c>
      <c r="F3070" s="53">
        <v>0</v>
      </c>
      <c r="G3070" s="53">
        <v>2.2999999999999998</v>
      </c>
      <c r="H3070" s="53">
        <v>-1E-3</v>
      </c>
      <c r="I3070" s="53">
        <v>1.2</v>
      </c>
      <c r="J3070" s="53" t="s">
        <v>150</v>
      </c>
      <c r="K3070" s="53">
        <v>1.6</v>
      </c>
      <c r="L3070" s="53" t="s">
        <v>150</v>
      </c>
      <c r="M3070" s="54">
        <v>0.26542824074074073</v>
      </c>
      <c r="N3070" s="53">
        <v>2.4</v>
      </c>
      <c r="O3070" s="53" t="s">
        <v>150</v>
      </c>
      <c r="P3070" s="54">
        <v>0.26430555555555557</v>
      </c>
      <c r="Q3070" s="53">
        <v>1.2</v>
      </c>
      <c r="R3070" s="53" t="s">
        <v>152</v>
      </c>
      <c r="S3070" s="53">
        <v>0.5</v>
      </c>
      <c r="T3070" s="53">
        <v>72.8</v>
      </c>
      <c r="U3070" s="53">
        <v>0</v>
      </c>
      <c r="V3070" s="53">
        <v>105</v>
      </c>
      <c r="W3070" s="53">
        <v>0</v>
      </c>
      <c r="X3070" s="53">
        <v>0.55800000000000005</v>
      </c>
      <c r="Y3070" s="53">
        <v>18.91</v>
      </c>
      <c r="Z3070" s="11">
        <f t="shared" si="8160"/>
        <v>-0.60000000000000009</v>
      </c>
      <c r="AA3070" s="11">
        <f t="shared" si="8161"/>
        <v>0</v>
      </c>
      <c r="AB3070" s="53">
        <f t="shared" si="8162"/>
        <v>0.22239100713982074</v>
      </c>
      <c r="AC3070" s="63" t="s">
        <v>204</v>
      </c>
    </row>
    <row r="3071" spans="1:46">
      <c r="A3071" s="11">
        <v>3071</v>
      </c>
      <c r="B3071" s="57">
        <v>44948</v>
      </c>
      <c r="C3071" s="54">
        <v>0.27777777777777779</v>
      </c>
      <c r="D3071" s="53">
        <v>0.9</v>
      </c>
      <c r="E3071" s="53">
        <v>12.6</v>
      </c>
      <c r="F3071" s="53">
        <v>0</v>
      </c>
      <c r="G3071" s="53">
        <v>1.3</v>
      </c>
      <c r="H3071" s="53">
        <v>-2E-3</v>
      </c>
      <c r="I3071" s="53">
        <v>0.4</v>
      </c>
      <c r="J3071" s="53" t="s">
        <v>148</v>
      </c>
      <c r="K3071" s="53">
        <v>1.2</v>
      </c>
      <c r="L3071" s="53" t="s">
        <v>150</v>
      </c>
      <c r="M3071" s="54">
        <v>0.2708564814814815</v>
      </c>
      <c r="N3071" s="53">
        <v>1.4</v>
      </c>
      <c r="O3071" s="53" t="s">
        <v>152</v>
      </c>
      <c r="P3071" s="54">
        <v>0.2721412037037037</v>
      </c>
      <c r="Q3071" s="53">
        <v>0.9</v>
      </c>
      <c r="R3071" s="53" t="s">
        <v>152</v>
      </c>
      <c r="S3071" s="53">
        <v>0.4</v>
      </c>
      <c r="T3071" s="53">
        <v>75.900000000000006</v>
      </c>
      <c r="U3071" s="53">
        <v>0</v>
      </c>
      <c r="V3071" s="53">
        <v>129</v>
      </c>
      <c r="W3071" s="53">
        <v>0</v>
      </c>
      <c r="X3071" s="53">
        <v>0.55800000000000005</v>
      </c>
      <c r="Y3071" s="53">
        <v>18.93</v>
      </c>
      <c r="Z3071" s="11">
        <f t="shared" si="8160"/>
        <v>-1.2000000000000002</v>
      </c>
      <c r="AA3071" s="11">
        <f t="shared" si="8161"/>
        <v>0</v>
      </c>
      <c r="AB3071" s="53">
        <f t="shared" si="8162"/>
        <v>0.22239100713982074</v>
      </c>
      <c r="AC3071" s="63" t="s">
        <v>204</v>
      </c>
    </row>
    <row r="3072" spans="1:46">
      <c r="A3072" s="11">
        <v>3072</v>
      </c>
      <c r="B3072" s="57">
        <v>44948</v>
      </c>
      <c r="C3072" s="54">
        <v>0.28472222222222221</v>
      </c>
      <c r="D3072" s="53">
        <v>0.8</v>
      </c>
      <c r="E3072" s="53">
        <v>12.6</v>
      </c>
      <c r="F3072" s="53">
        <v>0</v>
      </c>
      <c r="G3072" s="53">
        <v>0.2</v>
      </c>
      <c r="H3072" s="53">
        <v>-2E-3</v>
      </c>
      <c r="I3072" s="53">
        <v>0.5</v>
      </c>
      <c r="J3072" s="53" t="s">
        <v>160</v>
      </c>
      <c r="K3072" s="53">
        <v>0.5</v>
      </c>
      <c r="L3072" s="53" t="s">
        <v>160</v>
      </c>
      <c r="M3072" s="54">
        <v>0.28393518518518518</v>
      </c>
      <c r="N3072" s="53">
        <v>1.4</v>
      </c>
      <c r="O3072" s="53" t="s">
        <v>161</v>
      </c>
      <c r="P3072" s="54">
        <v>0.28074074074074074</v>
      </c>
      <c r="Q3072" s="53">
        <v>0.5</v>
      </c>
      <c r="R3072" s="53" t="s">
        <v>160</v>
      </c>
      <c r="S3072" s="53">
        <v>0.4</v>
      </c>
      <c r="T3072" s="53">
        <v>82.6</v>
      </c>
      <c r="U3072" s="53">
        <v>2</v>
      </c>
      <c r="V3072" s="53">
        <v>630</v>
      </c>
      <c r="W3072" s="53">
        <v>1</v>
      </c>
      <c r="X3072" s="53">
        <v>0.55800000000000005</v>
      </c>
      <c r="Y3072" s="53">
        <v>18.899999999999999</v>
      </c>
      <c r="Z3072" s="11">
        <f t="shared" si="8160"/>
        <v>-1.2000000000000002</v>
      </c>
      <c r="AA3072" s="11">
        <f t="shared" si="8161"/>
        <v>0</v>
      </c>
      <c r="AB3072" s="53">
        <f t="shared" si="8162"/>
        <v>0.22239100713982074</v>
      </c>
      <c r="AC3072" s="63" t="s">
        <v>204</v>
      </c>
    </row>
    <row r="3073" spans="1:46">
      <c r="A3073" s="11">
        <v>3073</v>
      </c>
      <c r="B3073" s="57">
        <v>44948</v>
      </c>
      <c r="C3073" s="54">
        <v>0.29166666666666669</v>
      </c>
      <c r="D3073" s="53">
        <v>0.4</v>
      </c>
      <c r="E3073" s="53">
        <v>12.6</v>
      </c>
      <c r="F3073" s="53">
        <v>0</v>
      </c>
      <c r="G3073" s="53">
        <v>0.5</v>
      </c>
      <c r="H3073" s="53">
        <v>0</v>
      </c>
      <c r="I3073" s="53">
        <v>0.5</v>
      </c>
      <c r="J3073" s="53" t="s">
        <v>155</v>
      </c>
      <c r="K3073" s="53">
        <v>0.5</v>
      </c>
      <c r="L3073" s="53" t="s">
        <v>161</v>
      </c>
      <c r="M3073" s="54">
        <v>0.28649305555555554</v>
      </c>
      <c r="N3073" s="53">
        <v>1.9</v>
      </c>
      <c r="O3073" s="53" t="s">
        <v>152</v>
      </c>
      <c r="P3073" s="54">
        <v>0.29096064814814815</v>
      </c>
      <c r="Q3073" s="53">
        <v>1</v>
      </c>
      <c r="R3073" s="53" t="s">
        <v>148</v>
      </c>
      <c r="S3073" s="53">
        <v>0.5</v>
      </c>
      <c r="T3073" s="53">
        <v>83.7</v>
      </c>
      <c r="U3073" s="53">
        <v>9</v>
      </c>
      <c r="V3073" s="53">
        <v>2953</v>
      </c>
      <c r="W3073" s="53">
        <v>5</v>
      </c>
      <c r="X3073" s="53">
        <v>0.55800000000000005</v>
      </c>
      <c r="Y3073" s="53">
        <v>18.91</v>
      </c>
      <c r="Z3073" s="11">
        <f t="shared" si="8160"/>
        <v>0</v>
      </c>
      <c r="AA3073" s="11">
        <f t="shared" si="8161"/>
        <v>0</v>
      </c>
      <c r="AB3073" s="53">
        <f t="shared" si="8162"/>
        <v>0.22239100713982074</v>
      </c>
      <c r="AC3073" s="63" t="s">
        <v>204</v>
      </c>
      <c r="AE3073" s="11">
        <f t="shared" ref="AE3073" si="8307">SUM(F3073:F3078)</f>
        <v>0</v>
      </c>
      <c r="AF3073" s="11">
        <f t="shared" ref="AF3073" si="8308">AVERAGE(AB3073:AB3078)</f>
        <v>0.22221389093135602</v>
      </c>
      <c r="AG3073" s="11">
        <f t="shared" ref="AG3073" si="8309">AVERAGE(G3073:G3078)</f>
        <v>2.0333333333333332</v>
      </c>
      <c r="AH3073" s="11" t="e">
        <f t="shared" ref="AH3073" si="8310">AVERAGE(AC3073:AC3078)</f>
        <v>#DIV/0!</v>
      </c>
      <c r="AI3073" s="11">
        <f t="shared" ref="AI3073" si="8311">AVERAGE(T3073:T3078)</f>
        <v>72.95</v>
      </c>
      <c r="AJ3073" s="11">
        <f t="shared" ref="AJ3073" si="8312">SUMIF(H3073:H3078,"&gt;0",H3073:H3078)</f>
        <v>7.8E-2</v>
      </c>
      <c r="AK3073" s="17">
        <f t="shared" ref="AK3073" si="8313">SUM(AA3073:AA3078)/60</f>
        <v>0</v>
      </c>
      <c r="AL3073" s="17">
        <f t="shared" ref="AL3073" si="8314">SUM(V3073:V3078)</f>
        <v>179999</v>
      </c>
      <c r="AM3073" s="17">
        <f t="shared" ref="AM3073" si="8315">AVERAGE(W3073:W3078)</f>
        <v>50.166666666666664</v>
      </c>
      <c r="AN3073" s="11">
        <f t="shared" ref="AN3073" si="8316">AVERAGE(I3073:I3078)</f>
        <v>1.4833333333333334</v>
      </c>
      <c r="AO3073" s="11">
        <f t="shared" ref="AO3073" si="8317">MAX(K3073:K3078)</f>
        <v>2.2999999999999998</v>
      </c>
      <c r="AP3073" s="13" t="str">
        <f t="shared" ref="AP3073" ca="1" si="8318">INDIRECT(ADDRESS(MATCH(AO3073,K3073:K3078,0)+A3073-1,12))</f>
        <v>ENE</v>
      </c>
      <c r="AQ3073" s="13">
        <f t="shared" ref="AQ3073" ca="1" si="8319">INDIRECT(ADDRESS(MATCH(AO3073,K3073:K3078,0)+A3073-1,13))</f>
        <v>0.31575231481481481</v>
      </c>
      <c r="AR3073" s="11">
        <f t="shared" ref="AR3073" si="8320">MAX(N3073:N3078)</f>
        <v>4</v>
      </c>
      <c r="AS3073" s="13" t="str">
        <f t="shared" ref="AS3073" ca="1" si="8321">INDIRECT(ADDRESS(MATCH(AR3073,N3073:N3078,0)+A3073-1,15))</f>
        <v>E</v>
      </c>
      <c r="AT3073" s="13">
        <f t="shared" ref="AT3073" ca="1" si="8322">INDIRECT(ADDRESS(MATCH(AR3073,N3073:N3078,0)+A3073-1,16))</f>
        <v>0.31159722222222225</v>
      </c>
    </row>
    <row r="3074" spans="1:46">
      <c r="A3074" s="11">
        <v>3074</v>
      </c>
      <c r="B3074" s="57">
        <v>44948</v>
      </c>
      <c r="C3074" s="54">
        <v>0.2986111111111111</v>
      </c>
      <c r="D3074" s="53">
        <v>0.1</v>
      </c>
      <c r="E3074" s="53">
        <v>12.6</v>
      </c>
      <c r="F3074" s="53">
        <v>0</v>
      </c>
      <c r="G3074" s="53">
        <v>1.4</v>
      </c>
      <c r="H3074" s="53">
        <v>3.0000000000000001E-3</v>
      </c>
      <c r="I3074" s="53">
        <v>0.8</v>
      </c>
      <c r="J3074" s="53" t="s">
        <v>152</v>
      </c>
      <c r="K3074" s="53">
        <v>0.8</v>
      </c>
      <c r="L3074" s="53" t="s">
        <v>152</v>
      </c>
      <c r="M3074" s="54">
        <v>0.2986111111111111</v>
      </c>
      <c r="N3074" s="53">
        <v>2.4</v>
      </c>
      <c r="O3074" s="53" t="s">
        <v>152</v>
      </c>
      <c r="P3074" s="54">
        <v>0.29828703703703702</v>
      </c>
      <c r="Q3074" s="53">
        <v>1.2</v>
      </c>
      <c r="R3074" s="53" t="s">
        <v>152</v>
      </c>
      <c r="S3074" s="53">
        <v>0.6</v>
      </c>
      <c r="T3074" s="53">
        <v>78.599999999999994</v>
      </c>
      <c r="U3074" s="53">
        <v>21</v>
      </c>
      <c r="V3074" s="53">
        <v>8248</v>
      </c>
      <c r="W3074" s="53">
        <v>14</v>
      </c>
      <c r="X3074" s="53">
        <v>0.55800000000000005</v>
      </c>
      <c r="Y3074" s="53">
        <v>18.920000000000002</v>
      </c>
      <c r="Z3074" s="11">
        <f t="shared" si="8160"/>
        <v>1.8000000000000003</v>
      </c>
      <c r="AA3074" s="11">
        <f t="shared" si="8161"/>
        <v>0</v>
      </c>
      <c r="AB3074" s="53">
        <f t="shared" si="8162"/>
        <v>0.22239100713982074</v>
      </c>
      <c r="AC3074" s="63" t="s">
        <v>204</v>
      </c>
    </row>
    <row r="3075" spans="1:46">
      <c r="A3075" s="11">
        <v>3075</v>
      </c>
      <c r="B3075" s="57">
        <v>44948</v>
      </c>
      <c r="C3075" s="54">
        <v>0.30555555555555552</v>
      </c>
      <c r="D3075" s="53">
        <v>-0.1</v>
      </c>
      <c r="E3075" s="53">
        <v>12.7</v>
      </c>
      <c r="F3075" s="53">
        <v>0</v>
      </c>
      <c r="G3075" s="53">
        <v>2.2999999999999998</v>
      </c>
      <c r="H3075" s="53">
        <v>8.9999999999999993E-3</v>
      </c>
      <c r="I3075" s="53">
        <v>1.6</v>
      </c>
      <c r="J3075" s="53" t="s">
        <v>152</v>
      </c>
      <c r="K3075" s="53">
        <v>1.7</v>
      </c>
      <c r="L3075" s="53" t="s">
        <v>152</v>
      </c>
      <c r="M3075" s="54">
        <v>0.3046875</v>
      </c>
      <c r="N3075" s="53">
        <v>2.8</v>
      </c>
      <c r="O3075" s="53" t="s">
        <v>152</v>
      </c>
      <c r="P3075" s="54">
        <v>0.29870370370370369</v>
      </c>
      <c r="Q3075" s="53">
        <v>1.1000000000000001</v>
      </c>
      <c r="R3075" s="53" t="s">
        <v>147</v>
      </c>
      <c r="S3075" s="53">
        <v>0.5</v>
      </c>
      <c r="T3075" s="53">
        <v>71.900000000000006</v>
      </c>
      <c r="U3075" s="53">
        <v>41</v>
      </c>
      <c r="V3075" s="53">
        <v>18409</v>
      </c>
      <c r="W3075" s="53">
        <v>31</v>
      </c>
      <c r="X3075" s="53">
        <v>0.55800000000000005</v>
      </c>
      <c r="Y3075" s="53">
        <v>18.95</v>
      </c>
      <c r="Z3075" s="11">
        <f t="shared" si="8160"/>
        <v>5.4</v>
      </c>
      <c r="AA3075" s="11">
        <f t="shared" si="8161"/>
        <v>0</v>
      </c>
      <c r="AB3075" s="53">
        <f t="shared" si="8162"/>
        <v>0.22239100713982074</v>
      </c>
      <c r="AC3075" s="63" t="s">
        <v>204</v>
      </c>
    </row>
    <row r="3076" spans="1:46">
      <c r="A3076" s="11">
        <v>3076</v>
      </c>
      <c r="B3076" s="57">
        <v>44948</v>
      </c>
      <c r="C3076" s="54">
        <v>0.3125</v>
      </c>
      <c r="D3076" s="53">
        <v>-0.2</v>
      </c>
      <c r="E3076" s="53">
        <v>12.7</v>
      </c>
      <c r="F3076" s="53">
        <v>0</v>
      </c>
      <c r="G3076" s="53">
        <v>2.6</v>
      </c>
      <c r="H3076" s="53">
        <v>1.4999999999999999E-2</v>
      </c>
      <c r="I3076" s="53">
        <v>2.1</v>
      </c>
      <c r="J3076" s="53" t="s">
        <v>148</v>
      </c>
      <c r="K3076" s="53">
        <v>2.1</v>
      </c>
      <c r="L3076" s="53" t="s">
        <v>148</v>
      </c>
      <c r="M3076" s="54">
        <v>0.3125</v>
      </c>
      <c r="N3076" s="53">
        <v>4</v>
      </c>
      <c r="O3076" s="53" t="s">
        <v>152</v>
      </c>
      <c r="P3076" s="54">
        <v>0.31159722222222225</v>
      </c>
      <c r="Q3076" s="53">
        <v>2.1</v>
      </c>
      <c r="R3076" s="53" t="s">
        <v>152</v>
      </c>
      <c r="S3076" s="53">
        <v>0.7</v>
      </c>
      <c r="T3076" s="53">
        <v>67.5</v>
      </c>
      <c r="U3076" s="53">
        <v>70</v>
      </c>
      <c r="V3076" s="53">
        <v>32410</v>
      </c>
      <c r="W3076" s="53">
        <v>54</v>
      </c>
      <c r="X3076" s="53">
        <v>0.55800000000000005</v>
      </c>
      <c r="Y3076" s="53">
        <v>18.98</v>
      </c>
      <c r="Z3076" s="11">
        <f t="shared" si="8160"/>
        <v>9</v>
      </c>
      <c r="AA3076" s="11">
        <f t="shared" si="8161"/>
        <v>0</v>
      </c>
      <c r="AB3076" s="53">
        <f t="shared" si="8162"/>
        <v>0.22239100713982074</v>
      </c>
      <c r="AC3076" s="63" t="s">
        <v>204</v>
      </c>
    </row>
    <row r="3077" spans="1:46">
      <c r="A3077" s="11">
        <v>3077</v>
      </c>
      <c r="B3077" s="57">
        <v>44948</v>
      </c>
      <c r="C3077" s="54">
        <v>0.31944444444444448</v>
      </c>
      <c r="D3077" s="53">
        <v>0.1</v>
      </c>
      <c r="E3077" s="53">
        <v>12.9</v>
      </c>
      <c r="F3077" s="53">
        <v>0</v>
      </c>
      <c r="G3077" s="53">
        <v>2.7</v>
      </c>
      <c r="H3077" s="53">
        <v>2.3E-2</v>
      </c>
      <c r="I3077" s="53">
        <v>2.1</v>
      </c>
      <c r="J3077" s="53" t="s">
        <v>148</v>
      </c>
      <c r="K3077" s="53">
        <v>2.2999999999999998</v>
      </c>
      <c r="L3077" s="53" t="s">
        <v>148</v>
      </c>
      <c r="M3077" s="54">
        <v>0.31575231481481481</v>
      </c>
      <c r="N3077" s="53">
        <v>3.4</v>
      </c>
      <c r="O3077" s="53" t="s">
        <v>148</v>
      </c>
      <c r="P3077" s="54">
        <v>0.31343749999999998</v>
      </c>
      <c r="Q3077" s="53">
        <v>2.4</v>
      </c>
      <c r="R3077" s="53" t="s">
        <v>152</v>
      </c>
      <c r="S3077" s="53">
        <v>0.5</v>
      </c>
      <c r="T3077" s="53">
        <v>68.099999999999994</v>
      </c>
      <c r="U3077" s="53">
        <v>95</v>
      </c>
      <c r="V3077" s="53">
        <v>51512</v>
      </c>
      <c r="W3077" s="53">
        <v>86</v>
      </c>
      <c r="X3077" s="53">
        <v>0.55700000000000005</v>
      </c>
      <c r="Y3077" s="53">
        <v>19.010000000000002</v>
      </c>
      <c r="Z3077" s="11">
        <f t="shared" si="8160"/>
        <v>13.799999999999999</v>
      </c>
      <c r="AA3077" s="11">
        <f t="shared" si="8161"/>
        <v>0</v>
      </c>
      <c r="AB3077" s="53">
        <f t="shared" si="8162"/>
        <v>0.22185965851442663</v>
      </c>
      <c r="AC3077" s="63" t="s">
        <v>204</v>
      </c>
    </row>
    <row r="3078" spans="1:46">
      <c r="A3078" s="11">
        <v>3078</v>
      </c>
      <c r="B3078" s="57">
        <v>44948</v>
      </c>
      <c r="C3078" s="54">
        <v>0.3263888888888889</v>
      </c>
      <c r="D3078" s="53">
        <v>0.4</v>
      </c>
      <c r="E3078" s="53">
        <v>13</v>
      </c>
      <c r="F3078" s="53">
        <v>0</v>
      </c>
      <c r="G3078" s="53">
        <v>2.7</v>
      </c>
      <c r="H3078" s="53">
        <v>2.8000000000000001E-2</v>
      </c>
      <c r="I3078" s="53">
        <v>1.8</v>
      </c>
      <c r="J3078" s="53" t="s">
        <v>152</v>
      </c>
      <c r="K3078" s="53">
        <v>2.1</v>
      </c>
      <c r="L3078" s="53" t="s">
        <v>148</v>
      </c>
      <c r="M3078" s="54">
        <v>0.32004629629629627</v>
      </c>
      <c r="N3078" s="53">
        <v>3.3</v>
      </c>
      <c r="O3078" s="53" t="s">
        <v>152</v>
      </c>
      <c r="P3078" s="54">
        <v>0.32296296296296295</v>
      </c>
      <c r="Q3078" s="53">
        <v>2.2000000000000002</v>
      </c>
      <c r="R3078" s="53" t="s">
        <v>152</v>
      </c>
      <c r="S3078" s="53">
        <v>0.5</v>
      </c>
      <c r="T3078" s="53">
        <v>67.900000000000006</v>
      </c>
      <c r="U3078" s="53">
        <v>123</v>
      </c>
      <c r="V3078" s="53">
        <v>66467</v>
      </c>
      <c r="W3078" s="53">
        <v>111</v>
      </c>
      <c r="X3078" s="53">
        <v>0.55700000000000005</v>
      </c>
      <c r="Y3078" s="53">
        <v>19.059999999999999</v>
      </c>
      <c r="Z3078" s="11">
        <f t="shared" si="8160"/>
        <v>16.8</v>
      </c>
      <c r="AA3078" s="11">
        <f t="shared" si="8161"/>
        <v>0</v>
      </c>
      <c r="AB3078" s="53">
        <f t="shared" si="8162"/>
        <v>0.22185965851442663</v>
      </c>
      <c r="AC3078" s="63" t="s">
        <v>204</v>
      </c>
    </row>
    <row r="3079" spans="1:46">
      <c r="A3079" s="11">
        <v>3079</v>
      </c>
      <c r="B3079" s="57">
        <v>44948</v>
      </c>
      <c r="C3079" s="54">
        <v>0.33333333333333331</v>
      </c>
      <c r="D3079" s="53">
        <v>0.7</v>
      </c>
      <c r="E3079" s="53">
        <v>13.5</v>
      </c>
      <c r="F3079" s="53">
        <v>0</v>
      </c>
      <c r="G3079" s="53">
        <v>2.8</v>
      </c>
      <c r="H3079" s="53">
        <v>0.05</v>
      </c>
      <c r="I3079" s="53">
        <v>1.1000000000000001</v>
      </c>
      <c r="J3079" s="53" t="s">
        <v>152</v>
      </c>
      <c r="K3079" s="53">
        <v>1.8</v>
      </c>
      <c r="L3079" s="53" t="s">
        <v>152</v>
      </c>
      <c r="M3079" s="54">
        <v>0.32644675925925926</v>
      </c>
      <c r="N3079" s="53">
        <v>2.5</v>
      </c>
      <c r="O3079" s="53" t="s">
        <v>148</v>
      </c>
      <c r="P3079" s="54">
        <v>0.32650462962962962</v>
      </c>
      <c r="Q3079" s="53">
        <v>1</v>
      </c>
      <c r="R3079" s="53" t="s">
        <v>152</v>
      </c>
      <c r="S3079" s="53">
        <v>0.5</v>
      </c>
      <c r="T3079" s="53">
        <v>69</v>
      </c>
      <c r="U3079" s="53">
        <v>238</v>
      </c>
      <c r="V3079" s="53">
        <v>105187</v>
      </c>
      <c r="W3079" s="53">
        <v>175</v>
      </c>
      <c r="X3079" s="53">
        <v>0.55700000000000005</v>
      </c>
      <c r="Y3079" s="53">
        <v>19.149999999999999</v>
      </c>
      <c r="Z3079" s="11">
        <f t="shared" si="8160"/>
        <v>30.000000000000007</v>
      </c>
      <c r="AA3079" s="11">
        <f t="shared" si="8161"/>
        <v>0</v>
      </c>
      <c r="AB3079" s="53">
        <f t="shared" si="8162"/>
        <v>0.22185965851442663</v>
      </c>
      <c r="AC3079" s="63" t="s">
        <v>204</v>
      </c>
      <c r="AE3079" s="11">
        <f t="shared" ref="AE3079" si="8323">SUM(F3079:F3084)</f>
        <v>0</v>
      </c>
      <c r="AF3079" s="11">
        <f t="shared" ref="AF3079" si="8324">AVERAGE(AB3079:AB3084)</f>
        <v>0.2218596585144266</v>
      </c>
      <c r="AG3079" s="11">
        <f t="shared" ref="AG3079" si="8325">AVERAGE(G3079:G3084)</f>
        <v>4.2666666666666666</v>
      </c>
      <c r="AH3079" s="11" t="e">
        <f t="shared" ref="AH3079" si="8326">AVERAGE(AC3079:AC3084)</f>
        <v>#DIV/0!</v>
      </c>
      <c r="AI3079" s="11">
        <f t="shared" ref="AI3079" si="8327">AVERAGE(T3079:T3084)</f>
        <v>65.55</v>
      </c>
      <c r="AJ3079" s="11">
        <f t="shared" ref="AJ3079" si="8328">SUMIF(H3079:H3084,"&gt;0",H3079:H3084)</f>
        <v>0.70399999999999996</v>
      </c>
      <c r="AK3079" s="17">
        <f t="shared" ref="AK3079" si="8329">SUM(AA3079:AA3084)/60</f>
        <v>0</v>
      </c>
      <c r="AL3079" s="17">
        <f t="shared" ref="AL3079" si="8330">SUM(V3079:V3084)</f>
        <v>1386831</v>
      </c>
      <c r="AM3079" s="17">
        <f t="shared" ref="AM3079" si="8331">AVERAGE(W3079:W3084)</f>
        <v>385.33333333333331</v>
      </c>
      <c r="AN3079" s="11">
        <f t="shared" ref="AN3079" si="8332">AVERAGE(I3079:I3084)</f>
        <v>1.0666666666666667</v>
      </c>
      <c r="AO3079" s="11">
        <f t="shared" ref="AO3079" si="8333">MAX(K3079:K3084)</f>
        <v>1.8</v>
      </c>
      <c r="AP3079" s="13" t="str">
        <f t="shared" ref="AP3079" ca="1" si="8334">INDIRECT(ADDRESS(MATCH(AO3079,K3079:K3084,0)+A3079-1,12))</f>
        <v>E</v>
      </c>
      <c r="AQ3079" s="13">
        <f t="shared" ref="AQ3079" ca="1" si="8335">INDIRECT(ADDRESS(MATCH(AO3079,K3079:K3084,0)+A3079-1,13))</f>
        <v>0.32644675925925926</v>
      </c>
      <c r="AR3079" s="11">
        <f t="shared" ref="AR3079" si="8336">MAX(N3079:N3084)</f>
        <v>2.8</v>
      </c>
      <c r="AS3079" s="13" t="str">
        <f t="shared" ref="AS3079" ca="1" si="8337">INDIRECT(ADDRESS(MATCH(AR3079,N3079:N3084,0)+A3079-1,15))</f>
        <v>E</v>
      </c>
      <c r="AT3079" s="13">
        <f t="shared" ref="AT3079" ca="1" si="8338">INDIRECT(ADDRESS(MATCH(AR3079,N3079:N3084,0)+A3079-1,16))</f>
        <v>0.3510416666666667</v>
      </c>
    </row>
    <row r="3080" spans="1:46">
      <c r="A3080" s="11">
        <v>3080</v>
      </c>
      <c r="B3080" s="57">
        <v>44948</v>
      </c>
      <c r="C3080" s="54">
        <v>0.34027777777777773</v>
      </c>
      <c r="D3080" s="53">
        <v>1.2</v>
      </c>
      <c r="E3080" s="53">
        <v>13.9</v>
      </c>
      <c r="F3080" s="53">
        <v>0</v>
      </c>
      <c r="G3080" s="53">
        <v>3.2</v>
      </c>
      <c r="H3080" s="53">
        <v>8.5000000000000006E-2</v>
      </c>
      <c r="I3080" s="53">
        <v>1.3</v>
      </c>
      <c r="J3080" s="53" t="s">
        <v>152</v>
      </c>
      <c r="K3080" s="53">
        <v>1.3</v>
      </c>
      <c r="L3080" s="53" t="s">
        <v>152</v>
      </c>
      <c r="M3080" s="54">
        <v>0.33966435185185184</v>
      </c>
      <c r="N3080" s="53">
        <v>2.5</v>
      </c>
      <c r="O3080" s="53" t="s">
        <v>148</v>
      </c>
      <c r="P3080" s="54">
        <v>0.33712962962962961</v>
      </c>
      <c r="Q3080" s="53">
        <v>1.3</v>
      </c>
      <c r="R3080" s="53" t="s">
        <v>150</v>
      </c>
      <c r="S3080" s="53">
        <v>0.5</v>
      </c>
      <c r="T3080" s="53">
        <v>68</v>
      </c>
      <c r="U3080" s="53">
        <v>307</v>
      </c>
      <c r="V3080" s="53">
        <v>165831</v>
      </c>
      <c r="W3080" s="53">
        <v>276</v>
      </c>
      <c r="X3080" s="53">
        <v>0.55700000000000005</v>
      </c>
      <c r="Y3080" s="53">
        <v>19.239999999999998</v>
      </c>
      <c r="Z3080" s="11">
        <f t="shared" ref="Z3080:Z3143" si="8339">H3080*3.6/(60)*10*10^3</f>
        <v>51.000000000000007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0.22185965851442663</v>
      </c>
      <c r="AC3080" s="63" t="s">
        <v>204</v>
      </c>
    </row>
    <row r="3081" spans="1:46">
      <c r="A3081" s="11">
        <v>3081</v>
      </c>
      <c r="B3081" s="57">
        <v>44948</v>
      </c>
      <c r="C3081" s="54">
        <v>0.34722222222222227</v>
      </c>
      <c r="D3081" s="53">
        <v>1.8</v>
      </c>
      <c r="E3081" s="53">
        <v>14.8</v>
      </c>
      <c r="F3081" s="53">
        <v>0</v>
      </c>
      <c r="G3081" s="53">
        <v>3.7</v>
      </c>
      <c r="H3081" s="53">
        <v>0.113</v>
      </c>
      <c r="I3081" s="53">
        <v>1.3</v>
      </c>
      <c r="J3081" s="53" t="s">
        <v>152</v>
      </c>
      <c r="K3081" s="53">
        <v>1.4</v>
      </c>
      <c r="L3081" s="53" t="s">
        <v>152</v>
      </c>
      <c r="M3081" s="54">
        <v>0.34267361111111111</v>
      </c>
      <c r="N3081" s="53">
        <v>2.4</v>
      </c>
      <c r="O3081" s="53" t="s">
        <v>152</v>
      </c>
      <c r="P3081" s="54">
        <v>0.34563657407407405</v>
      </c>
      <c r="Q3081" s="53">
        <v>1</v>
      </c>
      <c r="R3081" s="53" t="s">
        <v>150</v>
      </c>
      <c r="S3081" s="53">
        <v>0.4</v>
      </c>
      <c r="T3081" s="53">
        <v>67.599999999999994</v>
      </c>
      <c r="U3081" s="53">
        <v>450</v>
      </c>
      <c r="V3081" s="53">
        <v>221101</v>
      </c>
      <c r="W3081" s="53">
        <v>369</v>
      </c>
      <c r="X3081" s="53">
        <v>0.55700000000000005</v>
      </c>
      <c r="Y3081" s="53">
        <v>19.510000000000002</v>
      </c>
      <c r="Z3081" s="11">
        <f t="shared" si="8339"/>
        <v>67.8</v>
      </c>
      <c r="AA3081" s="11">
        <f t="shared" si="8340"/>
        <v>0</v>
      </c>
      <c r="AB3081" s="53">
        <f t="shared" si="8341"/>
        <v>0.22185965851442663</v>
      </c>
      <c r="AC3081" s="63" t="s">
        <v>204</v>
      </c>
    </row>
    <row r="3082" spans="1:46">
      <c r="A3082" s="11">
        <v>3082</v>
      </c>
      <c r="B3082" s="57">
        <v>44948</v>
      </c>
      <c r="C3082" s="54">
        <v>0.35416666666666669</v>
      </c>
      <c r="D3082" s="53">
        <v>2.8</v>
      </c>
      <c r="E3082" s="53">
        <v>14.8</v>
      </c>
      <c r="F3082" s="53">
        <v>0</v>
      </c>
      <c r="G3082" s="53">
        <v>4.5</v>
      </c>
      <c r="H3082" s="53">
        <v>0.14799999999999999</v>
      </c>
      <c r="I3082" s="53">
        <v>1.5</v>
      </c>
      <c r="J3082" s="53" t="s">
        <v>152</v>
      </c>
      <c r="K3082" s="53">
        <v>1.6</v>
      </c>
      <c r="L3082" s="53" t="s">
        <v>152</v>
      </c>
      <c r="M3082" s="54">
        <v>0.35237268518518516</v>
      </c>
      <c r="N3082" s="53">
        <v>2.8</v>
      </c>
      <c r="O3082" s="53" t="s">
        <v>152</v>
      </c>
      <c r="P3082" s="54">
        <v>0.3510416666666667</v>
      </c>
      <c r="Q3082" s="53">
        <v>1.6</v>
      </c>
      <c r="R3082" s="53" t="s">
        <v>152</v>
      </c>
      <c r="S3082" s="53">
        <v>0.5</v>
      </c>
      <c r="T3082" s="53">
        <v>65.400000000000006</v>
      </c>
      <c r="U3082" s="53">
        <v>515</v>
      </c>
      <c r="V3082" s="53">
        <v>286698</v>
      </c>
      <c r="W3082" s="53">
        <v>478</v>
      </c>
      <c r="X3082" s="53">
        <v>0.55700000000000005</v>
      </c>
      <c r="Y3082" s="53">
        <v>19.420000000000002</v>
      </c>
      <c r="Z3082" s="11">
        <f t="shared" si="8339"/>
        <v>88.799999999999983</v>
      </c>
      <c r="AA3082" s="11">
        <f t="shared" si="8340"/>
        <v>0</v>
      </c>
      <c r="AB3082" s="53">
        <f t="shared" si="8341"/>
        <v>0.22185965851442663</v>
      </c>
      <c r="AC3082" s="63" t="s">
        <v>204</v>
      </c>
    </row>
    <row r="3083" spans="1:46">
      <c r="A3083" s="11">
        <v>3083</v>
      </c>
      <c r="B3083" s="57">
        <v>44948</v>
      </c>
      <c r="C3083" s="54">
        <v>0.3611111111111111</v>
      </c>
      <c r="D3083" s="53">
        <v>4</v>
      </c>
      <c r="E3083" s="53">
        <v>14.8</v>
      </c>
      <c r="F3083" s="53">
        <v>0</v>
      </c>
      <c r="G3083" s="53">
        <v>5.5</v>
      </c>
      <c r="H3083" s="53">
        <v>0.13600000000000001</v>
      </c>
      <c r="I3083" s="53">
        <v>0.8</v>
      </c>
      <c r="J3083" s="53" t="s">
        <v>148</v>
      </c>
      <c r="K3083" s="53">
        <v>1.6</v>
      </c>
      <c r="L3083" s="53" t="s">
        <v>152</v>
      </c>
      <c r="M3083" s="54">
        <v>0.35523148148148148</v>
      </c>
      <c r="N3083" s="53">
        <v>2.7</v>
      </c>
      <c r="O3083" s="53" t="s">
        <v>148</v>
      </c>
      <c r="P3083" s="54">
        <v>0.35516203703703703</v>
      </c>
      <c r="Q3083" s="53">
        <v>0.3</v>
      </c>
      <c r="R3083" s="53" t="s">
        <v>149</v>
      </c>
      <c r="S3083" s="53">
        <v>0.6</v>
      </c>
      <c r="T3083" s="53">
        <v>62</v>
      </c>
      <c r="U3083" s="53">
        <v>430</v>
      </c>
      <c r="V3083" s="53">
        <v>268571</v>
      </c>
      <c r="W3083" s="53">
        <v>448</v>
      </c>
      <c r="X3083" s="53">
        <v>0.55700000000000005</v>
      </c>
      <c r="Y3083" s="53">
        <v>19.39</v>
      </c>
      <c r="Z3083" s="11">
        <f t="shared" si="8339"/>
        <v>81.600000000000009</v>
      </c>
      <c r="AA3083" s="11">
        <f t="shared" si="8340"/>
        <v>0</v>
      </c>
      <c r="AB3083" s="53">
        <f t="shared" si="8341"/>
        <v>0.22185965851442663</v>
      </c>
      <c r="AC3083" s="63" t="s">
        <v>204</v>
      </c>
    </row>
    <row r="3084" spans="1:46">
      <c r="A3084" s="11">
        <v>3084</v>
      </c>
      <c r="B3084" s="57">
        <v>44948</v>
      </c>
      <c r="C3084" s="54">
        <v>0.36805555555555558</v>
      </c>
      <c r="D3084" s="53">
        <v>5.2</v>
      </c>
      <c r="E3084" s="53">
        <v>14.8</v>
      </c>
      <c r="F3084" s="53">
        <v>0</v>
      </c>
      <c r="G3084" s="53">
        <v>5.9</v>
      </c>
      <c r="H3084" s="53">
        <v>0.17199999999999999</v>
      </c>
      <c r="I3084" s="53">
        <v>0.4</v>
      </c>
      <c r="J3084" s="53" t="s">
        <v>148</v>
      </c>
      <c r="K3084" s="53">
        <v>0.8</v>
      </c>
      <c r="L3084" s="53" t="s">
        <v>148</v>
      </c>
      <c r="M3084" s="54">
        <v>0.3611226851851852</v>
      </c>
      <c r="N3084" s="53">
        <v>2.5</v>
      </c>
      <c r="O3084" s="53" t="s">
        <v>148</v>
      </c>
      <c r="P3084" s="54">
        <v>0.36528935185185185</v>
      </c>
      <c r="Q3084" s="53">
        <v>0.2</v>
      </c>
      <c r="R3084" s="53" t="s">
        <v>150</v>
      </c>
      <c r="S3084" s="53">
        <v>0.6</v>
      </c>
      <c r="T3084" s="53">
        <v>61.3</v>
      </c>
      <c r="U3084" s="53">
        <v>568</v>
      </c>
      <c r="V3084" s="53">
        <v>339443</v>
      </c>
      <c r="W3084" s="53">
        <v>566</v>
      </c>
      <c r="X3084" s="53">
        <v>0.55700000000000005</v>
      </c>
      <c r="Y3084" s="53">
        <v>19.37</v>
      </c>
      <c r="Z3084" s="11">
        <f t="shared" si="8339"/>
        <v>103.19999999999999</v>
      </c>
      <c r="AA3084" s="11">
        <f t="shared" si="8340"/>
        <v>0</v>
      </c>
      <c r="AB3084" s="53">
        <f t="shared" si="8341"/>
        <v>0.22185965851442663</v>
      </c>
      <c r="AC3084" s="63" t="s">
        <v>204</v>
      </c>
    </row>
    <row r="3085" spans="1:46">
      <c r="A3085" s="11">
        <v>3085</v>
      </c>
      <c r="B3085" s="57">
        <v>44948</v>
      </c>
      <c r="C3085" s="54">
        <v>0.375</v>
      </c>
      <c r="D3085" s="53">
        <v>6.5</v>
      </c>
      <c r="E3085" s="53">
        <v>14.4</v>
      </c>
      <c r="F3085" s="53">
        <v>0</v>
      </c>
      <c r="G3085" s="53">
        <v>5.9</v>
      </c>
      <c r="H3085" s="53">
        <v>0.115</v>
      </c>
      <c r="I3085" s="53">
        <v>1.2</v>
      </c>
      <c r="J3085" s="53" t="s">
        <v>148</v>
      </c>
      <c r="K3085" s="53">
        <v>1.2</v>
      </c>
      <c r="L3085" s="53" t="s">
        <v>148</v>
      </c>
      <c r="M3085" s="54">
        <v>0.375</v>
      </c>
      <c r="N3085" s="53">
        <v>3.4</v>
      </c>
      <c r="O3085" s="53" t="s">
        <v>148</v>
      </c>
      <c r="P3085" s="54">
        <v>0.37130787037037033</v>
      </c>
      <c r="Q3085" s="53">
        <v>0.7</v>
      </c>
      <c r="R3085" s="53" t="s">
        <v>152</v>
      </c>
      <c r="S3085" s="53">
        <v>0.7</v>
      </c>
      <c r="T3085" s="53">
        <v>60.2</v>
      </c>
      <c r="U3085" s="53">
        <v>286</v>
      </c>
      <c r="V3085" s="53">
        <v>243135</v>
      </c>
      <c r="W3085" s="53">
        <v>405</v>
      </c>
      <c r="X3085" s="53">
        <v>0.55700000000000005</v>
      </c>
      <c r="Y3085" s="53">
        <v>19.3</v>
      </c>
      <c r="Z3085" s="11">
        <f t="shared" si="8339"/>
        <v>69</v>
      </c>
      <c r="AA3085" s="11">
        <f t="shared" si="8340"/>
        <v>0</v>
      </c>
      <c r="AB3085" s="53">
        <f t="shared" si="8341"/>
        <v>0.22185965851442663</v>
      </c>
      <c r="AC3085" s="63" t="s">
        <v>204</v>
      </c>
      <c r="AE3085" s="11">
        <f t="shared" ref="AE3085" si="8342">SUM(F3085:F3090)</f>
        <v>0</v>
      </c>
      <c r="AF3085" s="11">
        <f t="shared" ref="AF3085" si="8343">AVERAGE(AB3085:AB3090)</f>
        <v>0.2218596585144266</v>
      </c>
      <c r="AG3085" s="11">
        <f t="shared" ref="AG3085" si="8344">AVERAGE(G3085:G3090)</f>
        <v>6.7</v>
      </c>
      <c r="AH3085" s="11" t="e">
        <f t="shared" ref="AH3085" si="8345">AVERAGE(AC3085:AC3090)</f>
        <v>#DIV/0!</v>
      </c>
      <c r="AI3085" s="11">
        <f t="shared" ref="AI3085" si="8346">AVERAGE(T3085:T3090)</f>
        <v>55.883333333333333</v>
      </c>
      <c r="AJ3085" s="11">
        <f t="shared" ref="AJ3085" si="8347">SUMIF(H3085:H3090,"&gt;0",H3085:H3090)</f>
        <v>1.0369999999999999</v>
      </c>
      <c r="AK3085" s="17">
        <f t="shared" ref="AK3085" si="8348">SUM(AA3085:AA3090)/60</f>
        <v>0.5</v>
      </c>
      <c r="AL3085" s="17">
        <f t="shared" ref="AL3085" si="8349">SUM(V3085:V3090)</f>
        <v>2104009</v>
      </c>
      <c r="AM3085" s="17">
        <f t="shared" ref="AM3085" si="8350">AVERAGE(W3085:W3090)</f>
        <v>584.33333333333337</v>
      </c>
      <c r="AN3085" s="11">
        <f t="shared" ref="AN3085" si="8351">AVERAGE(I3085:I3090)</f>
        <v>0.85</v>
      </c>
      <c r="AO3085" s="11">
        <f t="shared" ref="AO3085" si="8352">MAX(K3085:K3090)</f>
        <v>1.5</v>
      </c>
      <c r="AP3085" s="13" t="str">
        <f t="shared" ref="AP3085" ca="1" si="8353">INDIRECT(ADDRESS(MATCH(AO3085,K3085:K3090,0)+A3085-1,12))</f>
        <v>S</v>
      </c>
      <c r="AQ3085" s="13">
        <f t="shared" ref="AQ3085" ca="1" si="8354">INDIRECT(ADDRESS(MATCH(AO3085,K3085:K3090,0)+A3085-1,13))</f>
        <v>0.40461805555555558</v>
      </c>
      <c r="AR3085" s="11">
        <f t="shared" ref="AR3085" si="8355">MAX(N3085:N3090)</f>
        <v>3.4</v>
      </c>
      <c r="AS3085" s="13" t="str">
        <f t="shared" ref="AS3085" ca="1" si="8356">INDIRECT(ADDRESS(MATCH(AR3085,N3085:N3090,0)+A3085-1,15))</f>
        <v>ENE</v>
      </c>
      <c r="AT3085" s="13">
        <f t="shared" ref="AT3085" ca="1" si="8357">INDIRECT(ADDRESS(MATCH(AR3085,N3085:N3090,0)+A3085-1,16))</f>
        <v>0.37130787037037033</v>
      </c>
    </row>
    <row r="3086" spans="1:46">
      <c r="A3086" s="11">
        <v>3086</v>
      </c>
      <c r="B3086" s="57">
        <v>44948</v>
      </c>
      <c r="C3086" s="54">
        <v>0.38194444444444442</v>
      </c>
      <c r="D3086" s="53">
        <v>7.5</v>
      </c>
      <c r="E3086" s="53">
        <v>14.8</v>
      </c>
      <c r="F3086" s="53">
        <v>0</v>
      </c>
      <c r="G3086" s="53">
        <v>6.3</v>
      </c>
      <c r="H3086" s="53">
        <v>0.13</v>
      </c>
      <c r="I3086" s="53">
        <v>0.5</v>
      </c>
      <c r="J3086" s="53" t="s">
        <v>152</v>
      </c>
      <c r="K3086" s="53">
        <v>1.3</v>
      </c>
      <c r="L3086" s="53" t="s">
        <v>148</v>
      </c>
      <c r="M3086" s="54">
        <v>0.37547453703703698</v>
      </c>
      <c r="N3086" s="53">
        <v>1.9</v>
      </c>
      <c r="O3086" s="53" t="s">
        <v>151</v>
      </c>
      <c r="P3086" s="54">
        <v>0.37531249999999999</v>
      </c>
      <c r="Q3086" s="53">
        <v>0.8</v>
      </c>
      <c r="R3086" s="53" t="s">
        <v>150</v>
      </c>
      <c r="S3086" s="53">
        <v>0.4</v>
      </c>
      <c r="T3086" s="53">
        <v>57.2</v>
      </c>
      <c r="U3086" s="53">
        <v>432</v>
      </c>
      <c r="V3086" s="53">
        <v>271851</v>
      </c>
      <c r="W3086" s="53">
        <v>453</v>
      </c>
      <c r="X3086" s="53">
        <v>0.55700000000000005</v>
      </c>
      <c r="Y3086" s="53">
        <v>19.41</v>
      </c>
      <c r="Z3086" s="11">
        <f t="shared" si="8339"/>
        <v>78</v>
      </c>
      <c r="AA3086" s="11">
        <f t="shared" si="8340"/>
        <v>0</v>
      </c>
      <c r="AB3086" s="53">
        <f t="shared" si="8341"/>
        <v>0.22185965851442663</v>
      </c>
      <c r="AC3086" s="63" t="s">
        <v>204</v>
      </c>
    </row>
    <row r="3087" spans="1:46">
      <c r="A3087" s="11">
        <v>3087</v>
      </c>
      <c r="B3087" s="57">
        <v>44948</v>
      </c>
      <c r="C3087" s="54">
        <v>0.3888888888888889</v>
      </c>
      <c r="D3087" s="53">
        <v>8.3000000000000007</v>
      </c>
      <c r="E3087" s="53">
        <v>14.7</v>
      </c>
      <c r="F3087" s="53">
        <v>0</v>
      </c>
      <c r="G3087" s="53">
        <v>6.8</v>
      </c>
      <c r="H3087" s="53">
        <v>0.125</v>
      </c>
      <c r="I3087" s="53">
        <v>0.2</v>
      </c>
      <c r="J3087" s="53" t="s">
        <v>156</v>
      </c>
      <c r="K3087" s="53">
        <v>0.5</v>
      </c>
      <c r="L3087" s="53" t="s">
        <v>152</v>
      </c>
      <c r="M3087" s="54">
        <v>0.38196759259259255</v>
      </c>
      <c r="N3087" s="53">
        <v>0.7</v>
      </c>
      <c r="O3087" s="53" t="s">
        <v>150</v>
      </c>
      <c r="P3087" s="54">
        <v>0.38195601851851851</v>
      </c>
      <c r="Q3087" s="53">
        <v>0.3</v>
      </c>
      <c r="R3087" s="53" t="s">
        <v>148</v>
      </c>
      <c r="S3087" s="53">
        <v>0.2</v>
      </c>
      <c r="T3087" s="53">
        <v>56.6</v>
      </c>
      <c r="U3087" s="53">
        <v>688</v>
      </c>
      <c r="V3087" s="53">
        <v>259425</v>
      </c>
      <c r="W3087" s="53">
        <v>432</v>
      </c>
      <c r="X3087" s="53">
        <v>0.55700000000000005</v>
      </c>
      <c r="Y3087" s="53">
        <v>19.399999999999999</v>
      </c>
      <c r="Z3087" s="11">
        <f t="shared" si="8339"/>
        <v>75.000000000000014</v>
      </c>
      <c r="AA3087" s="11">
        <f t="shared" si="8340"/>
        <v>0</v>
      </c>
      <c r="AB3087" s="53">
        <f t="shared" si="8341"/>
        <v>0.22185965851442663</v>
      </c>
      <c r="AC3087" s="63" t="s">
        <v>204</v>
      </c>
    </row>
    <row r="3088" spans="1:46">
      <c r="A3088" s="11">
        <v>3088</v>
      </c>
      <c r="B3088" s="57">
        <v>44948</v>
      </c>
      <c r="C3088" s="54">
        <v>0.39583333333333331</v>
      </c>
      <c r="D3088" s="53">
        <v>8.9</v>
      </c>
      <c r="E3088" s="53">
        <v>14.7</v>
      </c>
      <c r="F3088" s="53">
        <v>0</v>
      </c>
      <c r="G3088" s="53">
        <v>7.3</v>
      </c>
      <c r="H3088" s="53">
        <v>0.216</v>
      </c>
      <c r="I3088" s="53">
        <v>0.6</v>
      </c>
      <c r="J3088" s="53" t="s">
        <v>151</v>
      </c>
      <c r="K3088" s="53">
        <v>0.6</v>
      </c>
      <c r="L3088" s="53" t="s">
        <v>151</v>
      </c>
      <c r="M3088" s="54">
        <v>0.39583333333333331</v>
      </c>
      <c r="N3088" s="53">
        <v>2</v>
      </c>
      <c r="O3088" s="53" t="s">
        <v>150</v>
      </c>
      <c r="P3088" s="54">
        <v>0.3928935185185185</v>
      </c>
      <c r="Q3088" s="53">
        <v>1</v>
      </c>
      <c r="R3088" s="53" t="s">
        <v>160</v>
      </c>
      <c r="S3088" s="53">
        <v>0.5</v>
      </c>
      <c r="T3088" s="53">
        <v>55.7</v>
      </c>
      <c r="U3088" s="53">
        <v>763</v>
      </c>
      <c r="V3088" s="53">
        <v>411689</v>
      </c>
      <c r="W3088" s="53">
        <v>686</v>
      </c>
      <c r="X3088" s="53">
        <v>0.55700000000000005</v>
      </c>
      <c r="Y3088" s="53">
        <v>19.399999999999999</v>
      </c>
      <c r="Z3088" s="11">
        <f t="shared" si="8339"/>
        <v>129.6</v>
      </c>
      <c r="AA3088" s="11">
        <f t="shared" si="8340"/>
        <v>10</v>
      </c>
      <c r="AB3088" s="53">
        <f t="shared" si="8341"/>
        <v>0.22185965851442663</v>
      </c>
      <c r="AC3088" s="63" t="s">
        <v>204</v>
      </c>
    </row>
    <row r="3089" spans="1:46">
      <c r="A3089" s="11">
        <v>3089</v>
      </c>
      <c r="B3089" s="57">
        <v>44948</v>
      </c>
      <c r="C3089" s="54">
        <v>0.40277777777777773</v>
      </c>
      <c r="D3089" s="53">
        <v>9.6999999999999993</v>
      </c>
      <c r="E3089" s="53">
        <v>14.7</v>
      </c>
      <c r="F3089" s="53">
        <v>0</v>
      </c>
      <c r="G3089" s="53">
        <v>6.9</v>
      </c>
      <c r="H3089" s="53">
        <v>0.21</v>
      </c>
      <c r="I3089" s="53">
        <v>1.3</v>
      </c>
      <c r="J3089" s="53" t="s">
        <v>156</v>
      </c>
      <c r="K3089" s="53">
        <v>1.3</v>
      </c>
      <c r="L3089" s="53" t="s">
        <v>156</v>
      </c>
      <c r="M3089" s="54">
        <v>0.40277777777777773</v>
      </c>
      <c r="N3089" s="53">
        <v>2.5</v>
      </c>
      <c r="O3089" s="53" t="s">
        <v>156</v>
      </c>
      <c r="P3089" s="54">
        <v>0.39805555555555555</v>
      </c>
      <c r="Q3089" s="53">
        <v>1.5</v>
      </c>
      <c r="R3089" s="53" t="s">
        <v>153</v>
      </c>
      <c r="S3089" s="53">
        <v>0.4</v>
      </c>
      <c r="T3089" s="53">
        <v>53.3</v>
      </c>
      <c r="U3089" s="53">
        <v>761</v>
      </c>
      <c r="V3089" s="53">
        <v>438336</v>
      </c>
      <c r="W3089" s="53">
        <v>731</v>
      </c>
      <c r="X3089" s="53">
        <v>0.55700000000000005</v>
      </c>
      <c r="Y3089" s="53">
        <v>19.399999999999999</v>
      </c>
      <c r="Z3089" s="11">
        <f t="shared" si="8339"/>
        <v>126</v>
      </c>
      <c r="AA3089" s="11">
        <f t="shared" si="8340"/>
        <v>10</v>
      </c>
      <c r="AB3089" s="53">
        <f t="shared" si="8341"/>
        <v>0.22185965851442663</v>
      </c>
      <c r="AC3089" s="63" t="s">
        <v>204</v>
      </c>
    </row>
    <row r="3090" spans="1:46">
      <c r="A3090" s="11">
        <v>3090</v>
      </c>
      <c r="B3090" s="57">
        <v>44948</v>
      </c>
      <c r="C3090" s="54">
        <v>0.40972222222222227</v>
      </c>
      <c r="D3090" s="53">
        <v>10.6</v>
      </c>
      <c r="E3090" s="53">
        <v>14.6</v>
      </c>
      <c r="F3090" s="53">
        <v>0</v>
      </c>
      <c r="G3090" s="53">
        <v>7</v>
      </c>
      <c r="H3090" s="53">
        <v>0.24099999999999999</v>
      </c>
      <c r="I3090" s="53">
        <v>1.3</v>
      </c>
      <c r="J3090" s="53" t="s">
        <v>156</v>
      </c>
      <c r="K3090" s="53">
        <v>1.5</v>
      </c>
      <c r="L3090" s="53" t="s">
        <v>153</v>
      </c>
      <c r="M3090" s="54">
        <v>0.40461805555555558</v>
      </c>
      <c r="N3090" s="53">
        <v>2.5</v>
      </c>
      <c r="O3090" s="53" t="s">
        <v>156</v>
      </c>
      <c r="P3090" s="54">
        <v>0.40394675925925921</v>
      </c>
      <c r="Q3090" s="53">
        <v>1</v>
      </c>
      <c r="R3090" s="53" t="s">
        <v>160</v>
      </c>
      <c r="S3090" s="53">
        <v>0.4</v>
      </c>
      <c r="T3090" s="53">
        <v>52.3</v>
      </c>
      <c r="U3090" s="53">
        <v>841</v>
      </c>
      <c r="V3090" s="53">
        <v>479573</v>
      </c>
      <c r="W3090" s="53">
        <v>799</v>
      </c>
      <c r="X3090" s="53">
        <v>0.55700000000000005</v>
      </c>
      <c r="Y3090" s="53">
        <v>19.350000000000001</v>
      </c>
      <c r="Z3090" s="11">
        <f t="shared" si="8339"/>
        <v>144.6</v>
      </c>
      <c r="AA3090" s="11">
        <f t="shared" si="8340"/>
        <v>10</v>
      </c>
      <c r="AB3090" s="53">
        <f t="shared" si="8341"/>
        <v>0.22185965851442663</v>
      </c>
      <c r="AC3090" s="63" t="s">
        <v>204</v>
      </c>
    </row>
    <row r="3091" spans="1:46">
      <c r="A3091" s="11">
        <v>3091</v>
      </c>
      <c r="B3091" s="57">
        <v>44948</v>
      </c>
      <c r="C3091" s="54">
        <v>0.41666666666666669</v>
      </c>
      <c r="D3091" s="53">
        <v>11.5</v>
      </c>
      <c r="E3091" s="53">
        <v>14.6</v>
      </c>
      <c r="F3091" s="53">
        <v>0</v>
      </c>
      <c r="G3091" s="53">
        <v>8.1</v>
      </c>
      <c r="H3091" s="53">
        <v>0.255</v>
      </c>
      <c r="I3091" s="53">
        <v>1.1000000000000001</v>
      </c>
      <c r="J3091" s="53" t="s">
        <v>162</v>
      </c>
      <c r="K3091" s="53">
        <v>1.3</v>
      </c>
      <c r="L3091" s="53" t="s">
        <v>156</v>
      </c>
      <c r="M3091" s="54">
        <v>0.4097337962962963</v>
      </c>
      <c r="N3091" s="53">
        <v>4.9000000000000004</v>
      </c>
      <c r="O3091" s="53" t="s">
        <v>149</v>
      </c>
      <c r="P3091" s="54">
        <v>0.41663194444444446</v>
      </c>
      <c r="Q3091" s="53">
        <v>4.2</v>
      </c>
      <c r="R3091" s="53" t="s">
        <v>147</v>
      </c>
      <c r="S3091" s="53">
        <v>0.8</v>
      </c>
      <c r="T3091" s="53">
        <v>51.1</v>
      </c>
      <c r="U3091" s="53">
        <v>878</v>
      </c>
      <c r="V3091" s="53">
        <v>515893</v>
      </c>
      <c r="W3091" s="53">
        <v>860</v>
      </c>
      <c r="X3091" s="53">
        <v>0.55600000000000005</v>
      </c>
      <c r="Y3091" s="53">
        <v>19.420000000000002</v>
      </c>
      <c r="Z3091" s="11">
        <f t="shared" si="8339"/>
        <v>153.00000000000003</v>
      </c>
      <c r="AA3091" s="11">
        <f t="shared" si="8340"/>
        <v>10</v>
      </c>
      <c r="AB3091" s="53">
        <f t="shared" si="8341"/>
        <v>0.22132919217342115</v>
      </c>
      <c r="AC3091" s="63" t="s">
        <v>204</v>
      </c>
      <c r="AE3091" s="11">
        <f t="shared" ref="AE3091" si="8358">SUM(F3091:F3096)</f>
        <v>0</v>
      </c>
      <c r="AF3091" s="11">
        <f t="shared" ref="AF3091" si="8359">AVERAGE(AB3091:AB3096)</f>
        <v>0.22132919217342115</v>
      </c>
      <c r="AG3091" s="11">
        <f t="shared" ref="AG3091" si="8360">AVERAGE(G3091:G3096)</f>
        <v>8.1166666666666671</v>
      </c>
      <c r="AH3091" s="11" t="e">
        <f t="shared" ref="AH3091" si="8361">AVERAGE(AC3091:AC3096)</f>
        <v>#DIV/0!</v>
      </c>
      <c r="AI3091" s="11">
        <f t="shared" ref="AI3091" si="8362">AVERAGE(T3091:T3096)</f>
        <v>51.1</v>
      </c>
      <c r="AJ3091" s="11">
        <f t="shared" ref="AJ3091" si="8363">SUMIF(H3091:H3096,"&gt;0",H3091:H3096)</f>
        <v>1.51</v>
      </c>
      <c r="AK3091" s="17">
        <f t="shared" ref="AK3091" si="8364">SUM(AA3091:AA3096)/60</f>
        <v>0.83333333333333337</v>
      </c>
      <c r="AL3091" s="17">
        <f t="shared" ref="AL3091" si="8365">SUM(V3091:V3096)</f>
        <v>3098456</v>
      </c>
      <c r="AM3091" s="17">
        <f t="shared" ref="AM3091" si="8366">AVERAGE(W3091:W3096)</f>
        <v>860.66666666666663</v>
      </c>
      <c r="AN3091" s="11">
        <f t="shared" ref="AN3091" si="8367">AVERAGE(I3091:I3096)</f>
        <v>1.8499999999999999</v>
      </c>
      <c r="AO3091" s="11">
        <f t="shared" ref="AO3091" si="8368">MAX(K3091:K3096)</f>
        <v>2.7</v>
      </c>
      <c r="AP3091" s="13" t="str">
        <f t="shared" ref="AP3091" ca="1" si="8369">INDIRECT(ADDRESS(MATCH(AO3091,K3091:K3096,0)+A3091-1,12))</f>
        <v>ENE</v>
      </c>
      <c r="AQ3091" s="13">
        <f t="shared" ref="AQ3091" ca="1" si="8370">INDIRECT(ADDRESS(MATCH(AO3091,K3091:K3096,0)+A3091-1,13))</f>
        <v>0.44820601851851855</v>
      </c>
      <c r="AR3091" s="11">
        <f t="shared" ref="AR3091" si="8371">MAX(N3091:N3096)</f>
        <v>7.3</v>
      </c>
      <c r="AS3091" s="13" t="str">
        <f t="shared" ref="AS3091" ca="1" si="8372">INDIRECT(ADDRESS(MATCH(AR3091,N3091:N3096,0)+A3091-1,15))</f>
        <v>ENE</v>
      </c>
      <c r="AT3091" s="13">
        <f t="shared" ref="AT3091" ca="1" si="8373">INDIRECT(ADDRESS(MATCH(AR3091,N3091:N3096,0)+A3091-1,16))</f>
        <v>0.44141203703703707</v>
      </c>
    </row>
    <row r="3092" spans="1:46">
      <c r="A3092" s="11">
        <v>3092</v>
      </c>
      <c r="B3092" s="57">
        <v>44948</v>
      </c>
      <c r="C3092" s="54">
        <v>0.4236111111111111</v>
      </c>
      <c r="D3092" s="53">
        <v>12.4</v>
      </c>
      <c r="E3092" s="53">
        <v>14.6</v>
      </c>
      <c r="F3092" s="53">
        <v>0</v>
      </c>
      <c r="G3092" s="53">
        <v>8.5</v>
      </c>
      <c r="H3092" s="53">
        <v>0.26700000000000002</v>
      </c>
      <c r="I3092" s="53">
        <v>1.4</v>
      </c>
      <c r="J3092" s="53" t="s">
        <v>147</v>
      </c>
      <c r="K3092" s="53">
        <v>1.6</v>
      </c>
      <c r="L3092" s="53" t="s">
        <v>148</v>
      </c>
      <c r="M3092" s="54">
        <v>0.4214236111111111</v>
      </c>
      <c r="N3092" s="53">
        <v>5</v>
      </c>
      <c r="O3092" s="53" t="s">
        <v>147</v>
      </c>
      <c r="P3092" s="54">
        <v>0.41675925925925927</v>
      </c>
      <c r="Q3092" s="53">
        <v>1.4</v>
      </c>
      <c r="R3092" s="53" t="s">
        <v>147</v>
      </c>
      <c r="S3092" s="53">
        <v>0.9</v>
      </c>
      <c r="T3092" s="53">
        <v>51.1</v>
      </c>
      <c r="U3092" s="53">
        <v>925</v>
      </c>
      <c r="V3092" s="53">
        <v>542360</v>
      </c>
      <c r="W3092" s="53">
        <v>904</v>
      </c>
      <c r="X3092" s="53">
        <v>0.55600000000000005</v>
      </c>
      <c r="Y3092" s="53">
        <v>19.39</v>
      </c>
      <c r="Z3092" s="11">
        <f t="shared" si="8339"/>
        <v>160.20000000000002</v>
      </c>
      <c r="AA3092" s="11">
        <f t="shared" si="8340"/>
        <v>10</v>
      </c>
      <c r="AB3092" s="53">
        <f t="shared" si="8341"/>
        <v>0.22132919217342115</v>
      </c>
      <c r="AC3092" s="63" t="s">
        <v>204</v>
      </c>
    </row>
    <row r="3093" spans="1:46">
      <c r="A3093" s="11">
        <v>3093</v>
      </c>
      <c r="B3093" s="57">
        <v>44948</v>
      </c>
      <c r="C3093" s="54">
        <v>0.43055555555555558</v>
      </c>
      <c r="D3093" s="53">
        <v>13.2</v>
      </c>
      <c r="E3093" s="53">
        <v>14.7</v>
      </c>
      <c r="F3093" s="53">
        <v>0</v>
      </c>
      <c r="G3093" s="53">
        <v>7.9</v>
      </c>
      <c r="H3093" s="53">
        <v>0.26200000000000001</v>
      </c>
      <c r="I3093" s="53">
        <v>1.9</v>
      </c>
      <c r="J3093" s="53" t="s">
        <v>147</v>
      </c>
      <c r="K3093" s="53">
        <v>1.9</v>
      </c>
      <c r="L3093" s="53" t="s">
        <v>147</v>
      </c>
      <c r="M3093" s="54">
        <v>0.43055555555555558</v>
      </c>
      <c r="N3093" s="53">
        <v>5.0999999999999996</v>
      </c>
      <c r="O3093" s="53" t="s">
        <v>147</v>
      </c>
      <c r="P3093" s="54">
        <v>0.42914351851851856</v>
      </c>
      <c r="Q3093" s="53">
        <v>2</v>
      </c>
      <c r="R3093" s="53" t="s">
        <v>147</v>
      </c>
      <c r="S3093" s="53">
        <v>0.8</v>
      </c>
      <c r="T3093" s="53">
        <v>51.9</v>
      </c>
      <c r="U3093" s="53">
        <v>916</v>
      </c>
      <c r="V3093" s="53">
        <v>538197</v>
      </c>
      <c r="W3093" s="53">
        <v>897</v>
      </c>
      <c r="X3093" s="53">
        <v>0.55600000000000005</v>
      </c>
      <c r="Y3093" s="53">
        <v>19.41</v>
      </c>
      <c r="Z3093" s="11">
        <f t="shared" si="8339"/>
        <v>157.20000000000002</v>
      </c>
      <c r="AA3093" s="11">
        <f t="shared" si="8340"/>
        <v>10</v>
      </c>
      <c r="AB3093" s="53">
        <f t="shared" si="8341"/>
        <v>0.22132919217342115</v>
      </c>
      <c r="AC3093" s="63" t="s">
        <v>204</v>
      </c>
    </row>
    <row r="3094" spans="1:46">
      <c r="A3094" s="11">
        <v>3094</v>
      </c>
      <c r="B3094" s="57">
        <v>44948</v>
      </c>
      <c r="C3094" s="54">
        <v>0.4375</v>
      </c>
      <c r="D3094" s="53">
        <v>13.7</v>
      </c>
      <c r="E3094" s="53">
        <v>14.6</v>
      </c>
      <c r="F3094" s="53">
        <v>0</v>
      </c>
      <c r="G3094" s="53">
        <v>8.1</v>
      </c>
      <c r="H3094" s="53">
        <v>0.23699999999999999</v>
      </c>
      <c r="I3094" s="53">
        <v>2</v>
      </c>
      <c r="J3094" s="53" t="s">
        <v>148</v>
      </c>
      <c r="K3094" s="53">
        <v>2.2000000000000002</v>
      </c>
      <c r="L3094" s="53" t="s">
        <v>148</v>
      </c>
      <c r="M3094" s="54">
        <v>0.43236111111111114</v>
      </c>
      <c r="N3094" s="53">
        <v>5.0999999999999996</v>
      </c>
      <c r="O3094" s="53" t="s">
        <v>152</v>
      </c>
      <c r="P3094" s="54">
        <v>0.43076388888888889</v>
      </c>
      <c r="Q3094" s="53">
        <v>0.2</v>
      </c>
      <c r="R3094" s="53" t="s">
        <v>150</v>
      </c>
      <c r="S3094" s="53">
        <v>0.9</v>
      </c>
      <c r="T3094" s="53">
        <v>52</v>
      </c>
      <c r="U3094" s="53">
        <v>682</v>
      </c>
      <c r="V3094" s="53">
        <v>494782</v>
      </c>
      <c r="W3094" s="53">
        <v>825</v>
      </c>
      <c r="X3094" s="53">
        <v>0.55600000000000005</v>
      </c>
      <c r="Y3094" s="53">
        <v>19.38</v>
      </c>
      <c r="Z3094" s="11">
        <f t="shared" si="8339"/>
        <v>142.19999999999999</v>
      </c>
      <c r="AA3094" s="11">
        <f t="shared" si="8340"/>
        <v>10</v>
      </c>
      <c r="AB3094" s="53">
        <f t="shared" si="8341"/>
        <v>0.22132919217342115</v>
      </c>
      <c r="AC3094" s="63" t="s">
        <v>204</v>
      </c>
    </row>
    <row r="3095" spans="1:46">
      <c r="A3095" s="11">
        <v>3095</v>
      </c>
      <c r="B3095" s="57">
        <v>44948</v>
      </c>
      <c r="C3095" s="54">
        <v>0.44444444444444442</v>
      </c>
      <c r="D3095" s="53">
        <v>14.1</v>
      </c>
      <c r="E3095" s="53">
        <v>14.6</v>
      </c>
      <c r="F3095" s="53">
        <v>0</v>
      </c>
      <c r="G3095" s="53">
        <v>7.8</v>
      </c>
      <c r="H3095" s="53">
        <v>0.17899999999999999</v>
      </c>
      <c r="I3095" s="53">
        <v>2.2999999999999998</v>
      </c>
      <c r="J3095" s="53" t="s">
        <v>148</v>
      </c>
      <c r="K3095" s="53">
        <v>2.2999999999999998</v>
      </c>
      <c r="L3095" s="53" t="s">
        <v>148</v>
      </c>
      <c r="M3095" s="54">
        <v>0.4440972222222222</v>
      </c>
      <c r="N3095" s="53">
        <v>7.3</v>
      </c>
      <c r="O3095" s="53" t="s">
        <v>148</v>
      </c>
      <c r="P3095" s="54">
        <v>0.44141203703703707</v>
      </c>
      <c r="Q3095" s="53">
        <v>1.2</v>
      </c>
      <c r="R3095" s="53" t="s">
        <v>149</v>
      </c>
      <c r="S3095" s="53">
        <v>1.3</v>
      </c>
      <c r="T3095" s="53">
        <v>51.5</v>
      </c>
      <c r="U3095" s="53">
        <v>665</v>
      </c>
      <c r="V3095" s="53">
        <v>388438</v>
      </c>
      <c r="W3095" s="53">
        <v>647</v>
      </c>
      <c r="X3095" s="53">
        <v>0.55600000000000005</v>
      </c>
      <c r="Y3095" s="53">
        <v>19.399999999999999</v>
      </c>
      <c r="Z3095" s="11">
        <f t="shared" si="8339"/>
        <v>107.39999999999999</v>
      </c>
      <c r="AA3095" s="11">
        <f t="shared" si="8340"/>
        <v>0</v>
      </c>
      <c r="AB3095" s="53">
        <f t="shared" si="8341"/>
        <v>0.22132919217342115</v>
      </c>
      <c r="AC3095" s="63" t="s">
        <v>204</v>
      </c>
    </row>
    <row r="3096" spans="1:46">
      <c r="A3096" s="11">
        <v>3096</v>
      </c>
      <c r="B3096" s="57">
        <v>44948</v>
      </c>
      <c r="C3096" s="54">
        <v>0.4513888888888889</v>
      </c>
      <c r="D3096" s="53">
        <v>14</v>
      </c>
      <c r="E3096" s="53">
        <v>14.6</v>
      </c>
      <c r="F3096" s="53">
        <v>0</v>
      </c>
      <c r="G3096" s="53">
        <v>8.3000000000000007</v>
      </c>
      <c r="H3096" s="53">
        <v>0.31</v>
      </c>
      <c r="I3096" s="53">
        <v>2.4</v>
      </c>
      <c r="J3096" s="53" t="s">
        <v>148</v>
      </c>
      <c r="K3096" s="53">
        <v>2.7</v>
      </c>
      <c r="L3096" s="53" t="s">
        <v>148</v>
      </c>
      <c r="M3096" s="54">
        <v>0.44820601851851855</v>
      </c>
      <c r="N3096" s="53">
        <v>5.5</v>
      </c>
      <c r="O3096" s="53" t="s">
        <v>150</v>
      </c>
      <c r="P3096" s="54">
        <v>0.44755787037037037</v>
      </c>
      <c r="Q3096" s="53">
        <v>2.1</v>
      </c>
      <c r="R3096" s="53" t="s">
        <v>152</v>
      </c>
      <c r="S3096" s="53">
        <v>0.9</v>
      </c>
      <c r="T3096" s="53">
        <v>49</v>
      </c>
      <c r="U3096" s="53">
        <v>1219</v>
      </c>
      <c r="V3096" s="53">
        <v>618786</v>
      </c>
      <c r="W3096" s="53">
        <v>1031</v>
      </c>
      <c r="X3096" s="53">
        <v>0.55600000000000005</v>
      </c>
      <c r="Y3096" s="53">
        <v>19.399999999999999</v>
      </c>
      <c r="Z3096" s="11">
        <f t="shared" si="8339"/>
        <v>186.00000000000003</v>
      </c>
      <c r="AA3096" s="11">
        <f t="shared" si="8340"/>
        <v>10</v>
      </c>
      <c r="AB3096" s="53">
        <f t="shared" si="8341"/>
        <v>0.22132919217342115</v>
      </c>
      <c r="AC3096" s="63" t="s">
        <v>204</v>
      </c>
    </row>
    <row r="3097" spans="1:46">
      <c r="A3097" s="11">
        <v>3097</v>
      </c>
      <c r="B3097" s="57">
        <v>44948</v>
      </c>
      <c r="C3097" s="54">
        <v>0.45833333333333331</v>
      </c>
      <c r="D3097" s="53">
        <v>14.1</v>
      </c>
      <c r="E3097" s="53">
        <v>14.2</v>
      </c>
      <c r="F3097" s="53">
        <v>0</v>
      </c>
      <c r="G3097" s="53">
        <v>8.1999999999999993</v>
      </c>
      <c r="H3097" s="53">
        <v>0.20799999999999999</v>
      </c>
      <c r="I3097" s="53">
        <v>1.9</v>
      </c>
      <c r="J3097" s="53" t="s">
        <v>148</v>
      </c>
      <c r="K3097" s="53">
        <v>2.5</v>
      </c>
      <c r="L3097" s="53" t="s">
        <v>148</v>
      </c>
      <c r="M3097" s="54">
        <v>0.45187500000000003</v>
      </c>
      <c r="N3097" s="53">
        <v>5.2</v>
      </c>
      <c r="O3097" s="53" t="s">
        <v>152</v>
      </c>
      <c r="P3097" s="54">
        <v>0.45445601851851852</v>
      </c>
      <c r="Q3097" s="53">
        <v>2.2000000000000002</v>
      </c>
      <c r="R3097" s="53" t="s">
        <v>148</v>
      </c>
      <c r="S3097" s="53">
        <v>1</v>
      </c>
      <c r="T3097" s="53">
        <v>50.5</v>
      </c>
      <c r="U3097" s="53">
        <v>599</v>
      </c>
      <c r="V3097" s="53">
        <v>442443</v>
      </c>
      <c r="W3097" s="53">
        <v>737</v>
      </c>
      <c r="X3097" s="53">
        <v>0.55600000000000005</v>
      </c>
      <c r="Y3097" s="53">
        <v>19.3</v>
      </c>
      <c r="Z3097" s="11">
        <f t="shared" si="8339"/>
        <v>124.8</v>
      </c>
      <c r="AA3097" s="11">
        <f t="shared" si="8340"/>
        <v>10</v>
      </c>
      <c r="AB3097" s="53">
        <f t="shared" si="8341"/>
        <v>0.22132919217342115</v>
      </c>
      <c r="AC3097" s="63" t="s">
        <v>204</v>
      </c>
      <c r="AE3097" s="11">
        <f t="shared" ref="AE3097" si="8374">SUM(F3097:F3102)</f>
        <v>0</v>
      </c>
      <c r="AF3097" s="11">
        <f t="shared" ref="AF3097" si="8375">AVERAGE(AB3097:AB3102)</f>
        <v>0.22132919217342115</v>
      </c>
      <c r="AG3097" s="11">
        <f t="shared" ref="AG3097" si="8376">AVERAGE(G3097:G3102)</f>
        <v>8.3333333333333339</v>
      </c>
      <c r="AH3097" s="11" t="e">
        <f t="shared" ref="AH3097" si="8377">AVERAGE(AC3097:AC3102)</f>
        <v>#DIV/0!</v>
      </c>
      <c r="AI3097" s="11">
        <f t="shared" ref="AI3097" si="8378">AVERAGE(T3097:T3102)</f>
        <v>53.1</v>
      </c>
      <c r="AJ3097" s="11">
        <f t="shared" ref="AJ3097" si="8379">SUMIF(H3097:H3102,"&gt;0",H3097:H3102)</f>
        <v>1.073</v>
      </c>
      <c r="AK3097" s="17">
        <f t="shared" ref="AK3097" si="8380">SUM(AA3097:AA3102)/60</f>
        <v>0.33333333333333331</v>
      </c>
      <c r="AL3097" s="17">
        <f t="shared" ref="AL3097" si="8381">SUM(V3097:V3102)</f>
        <v>2281872</v>
      </c>
      <c r="AM3097" s="17">
        <f t="shared" ref="AM3097" si="8382">AVERAGE(W3097:W3102)</f>
        <v>633.66666666666663</v>
      </c>
      <c r="AN3097" s="11">
        <f t="shared" ref="AN3097" si="8383">AVERAGE(I3097:I3102)</f>
        <v>2.3833333333333333</v>
      </c>
      <c r="AO3097" s="11">
        <f t="shared" ref="AO3097" si="8384">MAX(K3097:K3102)</f>
        <v>2.9</v>
      </c>
      <c r="AP3097" s="13" t="str">
        <f t="shared" ref="AP3097" ca="1" si="8385">INDIRECT(ADDRESS(MATCH(AO3097,K3097:K3102,0)+A3097-1,12))</f>
        <v>NE</v>
      </c>
      <c r="AQ3097" s="13">
        <f t="shared" ref="AQ3097" ca="1" si="8386">INDIRECT(ADDRESS(MATCH(AO3097,K3097:K3102,0)+A3097-1,13))</f>
        <v>0.48042824074074075</v>
      </c>
      <c r="AR3097" s="11">
        <f t="shared" ref="AR3097" si="8387">MAX(N3097:N3102)</f>
        <v>7</v>
      </c>
      <c r="AS3097" s="13" t="str">
        <f t="shared" ref="AS3097" ca="1" si="8388">INDIRECT(ADDRESS(MATCH(AR3097,N3097:N3102,0)+A3097-1,15))</f>
        <v>NNE</v>
      </c>
      <c r="AT3097" s="13">
        <f t="shared" ref="AT3097" ca="1" si="8389">INDIRECT(ADDRESS(MATCH(AR3097,N3097:N3102,0)+A3097-1,16))</f>
        <v>0.47430555555555554</v>
      </c>
    </row>
    <row r="3098" spans="1:46">
      <c r="A3098" s="11">
        <v>3098</v>
      </c>
      <c r="B3098" s="57">
        <v>44948</v>
      </c>
      <c r="C3098" s="54">
        <v>0.46527777777777773</v>
      </c>
      <c r="D3098" s="53">
        <v>14.1</v>
      </c>
      <c r="E3098" s="53">
        <v>14.2</v>
      </c>
      <c r="F3098" s="53">
        <v>0</v>
      </c>
      <c r="G3098" s="53">
        <v>8.1999999999999993</v>
      </c>
      <c r="H3098" s="53">
        <v>0.20599999999999999</v>
      </c>
      <c r="I3098" s="53">
        <v>2.4</v>
      </c>
      <c r="J3098" s="53" t="s">
        <v>148</v>
      </c>
      <c r="K3098" s="53">
        <v>2.5</v>
      </c>
      <c r="L3098" s="53" t="s">
        <v>148</v>
      </c>
      <c r="M3098" s="54">
        <v>0.46383101851851855</v>
      </c>
      <c r="N3098" s="53">
        <v>5.8</v>
      </c>
      <c r="O3098" s="53" t="s">
        <v>152</v>
      </c>
      <c r="P3098" s="54">
        <v>0.46137731481481481</v>
      </c>
      <c r="Q3098" s="53">
        <v>2.2999999999999998</v>
      </c>
      <c r="R3098" s="53" t="s">
        <v>149</v>
      </c>
      <c r="S3098" s="53">
        <v>1.2</v>
      </c>
      <c r="T3098" s="53">
        <v>51.7</v>
      </c>
      <c r="U3098" s="53">
        <v>759</v>
      </c>
      <c r="V3098" s="53">
        <v>430957</v>
      </c>
      <c r="W3098" s="53">
        <v>718</v>
      </c>
      <c r="X3098" s="53">
        <v>0.55600000000000005</v>
      </c>
      <c r="Y3098" s="53">
        <v>19.3</v>
      </c>
      <c r="Z3098" s="11">
        <f t="shared" si="8339"/>
        <v>123.6</v>
      </c>
      <c r="AA3098" s="11">
        <f t="shared" si="8340"/>
        <v>10</v>
      </c>
      <c r="AB3098" s="53">
        <f t="shared" si="8341"/>
        <v>0.22132919217342115</v>
      </c>
      <c r="AC3098" s="63" t="s">
        <v>204</v>
      </c>
    </row>
    <row r="3099" spans="1:46">
      <c r="A3099" s="11">
        <v>3099</v>
      </c>
      <c r="B3099" s="57">
        <v>44948</v>
      </c>
      <c r="C3099" s="54">
        <v>0.47222222222222227</v>
      </c>
      <c r="D3099" s="53">
        <v>13.9</v>
      </c>
      <c r="E3099" s="53">
        <v>14.2</v>
      </c>
      <c r="F3099" s="53">
        <v>0</v>
      </c>
      <c r="G3099" s="53">
        <v>8.4</v>
      </c>
      <c r="H3099" s="53">
        <v>0.2</v>
      </c>
      <c r="I3099" s="53">
        <v>2.1</v>
      </c>
      <c r="J3099" s="53" t="s">
        <v>148</v>
      </c>
      <c r="K3099" s="53">
        <v>2.7</v>
      </c>
      <c r="L3099" s="53" t="s">
        <v>148</v>
      </c>
      <c r="M3099" s="54">
        <v>0.46645833333333336</v>
      </c>
      <c r="N3099" s="53">
        <v>5.9</v>
      </c>
      <c r="O3099" s="53" t="s">
        <v>148</v>
      </c>
      <c r="P3099" s="54">
        <v>0.46943287037037035</v>
      </c>
      <c r="Q3099" s="53">
        <v>1.4</v>
      </c>
      <c r="R3099" s="53" t="s">
        <v>150</v>
      </c>
      <c r="S3099" s="53">
        <v>1.1000000000000001</v>
      </c>
      <c r="T3099" s="53">
        <v>52.6</v>
      </c>
      <c r="U3099" s="53">
        <v>675</v>
      </c>
      <c r="V3099" s="53">
        <v>416371</v>
      </c>
      <c r="W3099" s="53">
        <v>694</v>
      </c>
      <c r="X3099" s="53">
        <v>0.55600000000000005</v>
      </c>
      <c r="Y3099" s="53">
        <v>19.3</v>
      </c>
      <c r="Z3099" s="11">
        <f t="shared" si="8339"/>
        <v>120.00000000000003</v>
      </c>
      <c r="AA3099" s="11">
        <f t="shared" si="8340"/>
        <v>0</v>
      </c>
      <c r="AB3099" s="53">
        <f t="shared" si="8341"/>
        <v>0.22132919217342115</v>
      </c>
      <c r="AC3099" s="63" t="s">
        <v>204</v>
      </c>
    </row>
    <row r="3100" spans="1:46">
      <c r="A3100" s="11">
        <v>3100</v>
      </c>
      <c r="B3100" s="57">
        <v>44948</v>
      </c>
      <c r="C3100" s="54">
        <v>0.47916666666666669</v>
      </c>
      <c r="D3100" s="53">
        <v>13.8</v>
      </c>
      <c r="E3100" s="53">
        <v>14.2</v>
      </c>
      <c r="F3100" s="53">
        <v>0</v>
      </c>
      <c r="G3100" s="53">
        <v>8.1999999999999993</v>
      </c>
      <c r="H3100" s="53">
        <v>0.14699999999999999</v>
      </c>
      <c r="I3100" s="53">
        <v>2.8</v>
      </c>
      <c r="J3100" s="53" t="s">
        <v>147</v>
      </c>
      <c r="K3100" s="53">
        <v>2.8</v>
      </c>
      <c r="L3100" s="53" t="s">
        <v>147</v>
      </c>
      <c r="M3100" s="54">
        <v>0.47916666666666669</v>
      </c>
      <c r="N3100" s="53">
        <v>7</v>
      </c>
      <c r="O3100" s="53" t="s">
        <v>149</v>
      </c>
      <c r="P3100" s="54">
        <v>0.47430555555555554</v>
      </c>
      <c r="Q3100" s="53">
        <v>2.4</v>
      </c>
      <c r="R3100" s="53" t="s">
        <v>149</v>
      </c>
      <c r="S3100" s="53">
        <v>1.1000000000000001</v>
      </c>
      <c r="T3100" s="53">
        <v>52.8</v>
      </c>
      <c r="U3100" s="53">
        <v>422</v>
      </c>
      <c r="V3100" s="53">
        <v>320692</v>
      </c>
      <c r="W3100" s="53">
        <v>534</v>
      </c>
      <c r="X3100" s="53">
        <v>0.55600000000000005</v>
      </c>
      <c r="Y3100" s="53">
        <v>19.3</v>
      </c>
      <c r="Z3100" s="11">
        <f t="shared" si="8339"/>
        <v>88.2</v>
      </c>
      <c r="AA3100" s="11">
        <f t="shared" si="8340"/>
        <v>0</v>
      </c>
      <c r="AB3100" s="53">
        <f t="shared" si="8341"/>
        <v>0.22132919217342115</v>
      </c>
      <c r="AC3100" s="63" t="s">
        <v>204</v>
      </c>
    </row>
    <row r="3101" spans="1:46">
      <c r="A3101" s="11">
        <v>3101</v>
      </c>
      <c r="B3101" s="57">
        <v>44948</v>
      </c>
      <c r="C3101" s="54">
        <v>0.4861111111111111</v>
      </c>
      <c r="D3101" s="53">
        <v>13.5</v>
      </c>
      <c r="E3101" s="53">
        <v>14.2</v>
      </c>
      <c r="F3101" s="53">
        <v>0</v>
      </c>
      <c r="G3101" s="53">
        <v>8.4</v>
      </c>
      <c r="H3101" s="53">
        <v>0.13900000000000001</v>
      </c>
      <c r="I3101" s="53">
        <v>2.4</v>
      </c>
      <c r="J3101" s="53" t="s">
        <v>147</v>
      </c>
      <c r="K3101" s="53">
        <v>2.9</v>
      </c>
      <c r="L3101" s="53" t="s">
        <v>147</v>
      </c>
      <c r="M3101" s="54">
        <v>0.48042824074074075</v>
      </c>
      <c r="N3101" s="53">
        <v>4.8</v>
      </c>
      <c r="O3101" s="53" t="s">
        <v>147</v>
      </c>
      <c r="P3101" s="54">
        <v>0.48398148148148151</v>
      </c>
      <c r="Q3101" s="53">
        <v>2.7</v>
      </c>
      <c r="R3101" s="53" t="s">
        <v>147</v>
      </c>
      <c r="S3101" s="53">
        <v>0.9</v>
      </c>
      <c r="T3101" s="53">
        <v>55.2</v>
      </c>
      <c r="U3101" s="53">
        <v>623</v>
      </c>
      <c r="V3101" s="53">
        <v>303666</v>
      </c>
      <c r="W3101" s="53">
        <v>506</v>
      </c>
      <c r="X3101" s="53">
        <v>0.55600000000000005</v>
      </c>
      <c r="Y3101" s="53">
        <v>19.3</v>
      </c>
      <c r="Z3101" s="11">
        <f t="shared" si="8339"/>
        <v>83.40000000000002</v>
      </c>
      <c r="AA3101" s="11">
        <f t="shared" si="8340"/>
        <v>0</v>
      </c>
      <c r="AB3101" s="53">
        <f t="shared" si="8341"/>
        <v>0.22132919217342115</v>
      </c>
      <c r="AC3101" s="63" t="s">
        <v>204</v>
      </c>
    </row>
    <row r="3102" spans="1:46">
      <c r="A3102" s="11">
        <v>3102</v>
      </c>
      <c r="B3102" s="57">
        <v>44948</v>
      </c>
      <c r="C3102" s="54">
        <v>0.49305555555555558</v>
      </c>
      <c r="D3102" s="53">
        <v>13.2</v>
      </c>
      <c r="E3102" s="53">
        <v>14.2</v>
      </c>
      <c r="F3102" s="53">
        <v>0</v>
      </c>
      <c r="G3102" s="53">
        <v>8.6</v>
      </c>
      <c r="H3102" s="53">
        <v>0.17299999999999999</v>
      </c>
      <c r="I3102" s="53">
        <v>2.7</v>
      </c>
      <c r="J3102" s="53" t="s">
        <v>149</v>
      </c>
      <c r="K3102" s="53">
        <v>2.9</v>
      </c>
      <c r="L3102" s="53" t="s">
        <v>149</v>
      </c>
      <c r="M3102" s="54">
        <v>0.49122685185185189</v>
      </c>
      <c r="N3102" s="53">
        <v>5.8</v>
      </c>
      <c r="O3102" s="53" t="s">
        <v>162</v>
      </c>
      <c r="P3102" s="54">
        <v>0.48628472222222219</v>
      </c>
      <c r="Q3102" s="53">
        <v>0.6</v>
      </c>
      <c r="R3102" s="53" t="s">
        <v>147</v>
      </c>
      <c r="S3102" s="53">
        <v>0.9</v>
      </c>
      <c r="T3102" s="53">
        <v>55.8</v>
      </c>
      <c r="U3102" s="53">
        <v>688</v>
      </c>
      <c r="V3102" s="53">
        <v>367743</v>
      </c>
      <c r="W3102" s="53">
        <v>613</v>
      </c>
      <c r="X3102" s="53">
        <v>0.55600000000000005</v>
      </c>
      <c r="Y3102" s="53">
        <v>19.3</v>
      </c>
      <c r="Z3102" s="11">
        <f t="shared" si="8339"/>
        <v>103.8</v>
      </c>
      <c r="AA3102" s="11">
        <f t="shared" si="8340"/>
        <v>0</v>
      </c>
      <c r="AB3102" s="53">
        <f t="shared" si="8341"/>
        <v>0.22132919217342115</v>
      </c>
      <c r="AC3102" s="63" t="s">
        <v>204</v>
      </c>
    </row>
    <row r="3103" spans="1:46">
      <c r="A3103" s="11">
        <v>3103</v>
      </c>
      <c r="B3103" s="57">
        <v>44948</v>
      </c>
      <c r="C3103" s="54">
        <v>0.5</v>
      </c>
      <c r="D3103" s="53">
        <v>13</v>
      </c>
      <c r="E3103" s="53">
        <v>14.2</v>
      </c>
      <c r="F3103" s="53">
        <v>0</v>
      </c>
      <c r="G3103" s="53">
        <v>8.6999999999999993</v>
      </c>
      <c r="H3103" s="53">
        <v>0.19900000000000001</v>
      </c>
      <c r="I3103" s="53">
        <v>2.2000000000000002</v>
      </c>
      <c r="J3103" s="53" t="s">
        <v>147</v>
      </c>
      <c r="K3103" s="53">
        <v>2.7</v>
      </c>
      <c r="L3103" s="53" t="s">
        <v>149</v>
      </c>
      <c r="M3103" s="54">
        <v>0.4956828703703704</v>
      </c>
      <c r="N3103" s="53">
        <v>5.2</v>
      </c>
      <c r="O3103" s="53" t="s">
        <v>149</v>
      </c>
      <c r="P3103" s="54">
        <v>0.49406250000000002</v>
      </c>
      <c r="Q3103" s="53">
        <v>0.9</v>
      </c>
      <c r="R3103" s="53" t="s">
        <v>152</v>
      </c>
      <c r="S3103" s="53">
        <v>0.9</v>
      </c>
      <c r="T3103" s="53">
        <v>55</v>
      </c>
      <c r="U3103" s="53">
        <v>691</v>
      </c>
      <c r="V3103" s="53">
        <v>424459</v>
      </c>
      <c r="W3103" s="53">
        <v>707</v>
      </c>
      <c r="X3103" s="53">
        <v>0.55600000000000005</v>
      </c>
      <c r="Y3103" s="53">
        <v>19.27</v>
      </c>
      <c r="Z3103" s="11">
        <f t="shared" si="8339"/>
        <v>119.4</v>
      </c>
      <c r="AA3103" s="11">
        <f t="shared" si="8340"/>
        <v>0</v>
      </c>
      <c r="AB3103" s="53">
        <f t="shared" si="8341"/>
        <v>0.22132919217342115</v>
      </c>
      <c r="AC3103" s="63" t="s">
        <v>204</v>
      </c>
      <c r="AE3103" s="11">
        <f t="shared" ref="AE3103" si="8390">SUM(F3103:F3108)</f>
        <v>0</v>
      </c>
      <c r="AF3103" s="11">
        <f t="shared" ref="AF3103" si="8391">AVERAGE(AB3103:AB3108)</f>
        <v>0.22106440123817961</v>
      </c>
      <c r="AG3103" s="11">
        <f t="shared" ref="AG3103" si="8392">AVERAGE(G3103:G3108)</f>
        <v>8.8833333333333329</v>
      </c>
      <c r="AH3103" s="11" t="e">
        <f t="shared" ref="AH3103" si="8393">AVERAGE(AC3103:AC3108)</f>
        <v>#DIV/0!</v>
      </c>
      <c r="AI3103" s="11">
        <f t="shared" ref="AI3103" si="8394">AVERAGE(T3103:T3108)</f>
        <v>54.666666666666679</v>
      </c>
      <c r="AJ3103" s="11">
        <f t="shared" ref="AJ3103" si="8395">SUMIF(H3103:H3108,"&gt;0",H3103:H3108)</f>
        <v>1.002</v>
      </c>
      <c r="AK3103" s="17">
        <f t="shared" ref="AK3103" si="8396">SUM(AA3103:AA3108)/60</f>
        <v>0.16666666666666666</v>
      </c>
      <c r="AL3103" s="17">
        <f t="shared" ref="AL3103" si="8397">SUM(V3103:V3108)</f>
        <v>2206745</v>
      </c>
      <c r="AM3103" s="17">
        <f t="shared" ref="AM3103" si="8398">AVERAGE(W3103:W3108)</f>
        <v>612.83333333333337</v>
      </c>
      <c r="AN3103" s="11">
        <f t="shared" ref="AN3103" si="8399">AVERAGE(I3103:I3108)</f>
        <v>1.9000000000000004</v>
      </c>
      <c r="AO3103" s="11">
        <f t="shared" ref="AO3103" si="8400">MAX(K3103:K3108)</f>
        <v>2.7</v>
      </c>
      <c r="AP3103" s="13" t="str">
        <f t="shared" ref="AP3103" ca="1" si="8401">INDIRECT(ADDRESS(MATCH(AO3103,K3103:K3108,0)+A3103-1,12))</f>
        <v>NNE</v>
      </c>
      <c r="AQ3103" s="13">
        <f t="shared" ref="AQ3103" ca="1" si="8402">INDIRECT(ADDRESS(MATCH(AO3103,K3103:K3108,0)+A3103-1,13))</f>
        <v>0.4956828703703704</v>
      </c>
      <c r="AR3103" s="11">
        <f t="shared" ref="AR3103" si="8403">MAX(N3103:N3108)</f>
        <v>5.6</v>
      </c>
      <c r="AS3103" s="13" t="str">
        <f t="shared" ref="AS3103" ca="1" si="8404">INDIRECT(ADDRESS(MATCH(AR3103,N3103:N3108,0)+A3103-1,15))</f>
        <v>NE</v>
      </c>
      <c r="AT3103" s="13">
        <f t="shared" ref="AT3103" ca="1" si="8405">INDIRECT(ADDRESS(MATCH(AR3103,N3103:N3108,0)+A3103-1,16))</f>
        <v>0.50214120370370374</v>
      </c>
    </row>
    <row r="3104" spans="1:46">
      <c r="A3104" s="11">
        <v>3104</v>
      </c>
      <c r="B3104" s="57">
        <v>44948</v>
      </c>
      <c r="C3104" s="54">
        <v>0.50694444444444442</v>
      </c>
      <c r="D3104" s="53">
        <v>12.9</v>
      </c>
      <c r="E3104" s="53">
        <v>14.2</v>
      </c>
      <c r="F3104" s="53">
        <v>0</v>
      </c>
      <c r="G3104" s="53">
        <v>9</v>
      </c>
      <c r="H3104" s="53">
        <v>0.22</v>
      </c>
      <c r="I3104" s="53">
        <v>2.5</v>
      </c>
      <c r="J3104" s="53" t="s">
        <v>147</v>
      </c>
      <c r="K3104" s="53">
        <v>2.5</v>
      </c>
      <c r="L3104" s="53" t="s">
        <v>147</v>
      </c>
      <c r="M3104" s="54">
        <v>0.50694444444444442</v>
      </c>
      <c r="N3104" s="53">
        <v>5.6</v>
      </c>
      <c r="O3104" s="53" t="s">
        <v>147</v>
      </c>
      <c r="P3104" s="54">
        <v>0.50214120370370374</v>
      </c>
      <c r="Q3104" s="53">
        <v>1.1000000000000001</v>
      </c>
      <c r="R3104" s="53" t="s">
        <v>148</v>
      </c>
      <c r="S3104" s="53">
        <v>0.9</v>
      </c>
      <c r="T3104" s="53">
        <v>55.6</v>
      </c>
      <c r="U3104" s="53">
        <v>704</v>
      </c>
      <c r="V3104" s="53">
        <v>470510</v>
      </c>
      <c r="W3104" s="53">
        <v>784</v>
      </c>
      <c r="X3104" s="53">
        <v>0.55600000000000005</v>
      </c>
      <c r="Y3104" s="53">
        <v>19.29</v>
      </c>
      <c r="Z3104" s="11">
        <f t="shared" si="8339"/>
        <v>132</v>
      </c>
      <c r="AA3104" s="11">
        <f t="shared" si="8340"/>
        <v>10</v>
      </c>
      <c r="AB3104" s="53">
        <f t="shared" si="8341"/>
        <v>0.22132919217342115</v>
      </c>
      <c r="AC3104" s="63" t="s">
        <v>204</v>
      </c>
    </row>
    <row r="3105" spans="1:46">
      <c r="A3105" s="11">
        <v>3105</v>
      </c>
      <c r="B3105" s="57">
        <v>44948</v>
      </c>
      <c r="C3105" s="54">
        <v>0.51388888888888895</v>
      </c>
      <c r="D3105" s="53">
        <v>12.9</v>
      </c>
      <c r="E3105" s="53">
        <v>14.1</v>
      </c>
      <c r="F3105" s="53">
        <v>0</v>
      </c>
      <c r="G3105" s="53">
        <v>9</v>
      </c>
      <c r="H3105" s="53">
        <v>0.16200000000000001</v>
      </c>
      <c r="I3105" s="53">
        <v>2.1</v>
      </c>
      <c r="J3105" s="53" t="s">
        <v>149</v>
      </c>
      <c r="K3105" s="53">
        <v>2.5</v>
      </c>
      <c r="L3105" s="53" t="s">
        <v>147</v>
      </c>
      <c r="M3105" s="54">
        <v>0.50696759259259261</v>
      </c>
      <c r="N3105" s="53">
        <v>4.3</v>
      </c>
      <c r="O3105" s="53" t="s">
        <v>149</v>
      </c>
      <c r="P3105" s="54">
        <v>0.50923611111111111</v>
      </c>
      <c r="Q3105" s="53">
        <v>2.2999999999999998</v>
      </c>
      <c r="R3105" s="53" t="s">
        <v>149</v>
      </c>
      <c r="S3105" s="53">
        <v>0.8</v>
      </c>
      <c r="T3105" s="53">
        <v>55.7</v>
      </c>
      <c r="U3105" s="53">
        <v>504</v>
      </c>
      <c r="V3105" s="53">
        <v>361503</v>
      </c>
      <c r="W3105" s="53">
        <v>603</v>
      </c>
      <c r="X3105" s="53">
        <v>0.55600000000000005</v>
      </c>
      <c r="Y3105" s="53">
        <v>19.29</v>
      </c>
      <c r="Z3105" s="11">
        <f t="shared" si="8339"/>
        <v>97.2</v>
      </c>
      <c r="AA3105" s="11">
        <f t="shared" si="8340"/>
        <v>0</v>
      </c>
      <c r="AB3105" s="53">
        <f t="shared" si="8341"/>
        <v>0.22132919217342115</v>
      </c>
      <c r="AC3105" s="63" t="s">
        <v>204</v>
      </c>
    </row>
    <row r="3106" spans="1:46">
      <c r="A3106" s="11">
        <v>3106</v>
      </c>
      <c r="B3106" s="57">
        <v>44948</v>
      </c>
      <c r="C3106" s="54">
        <v>0.52083333333333337</v>
      </c>
      <c r="D3106" s="53">
        <v>12.9</v>
      </c>
      <c r="E3106" s="53">
        <v>14.1</v>
      </c>
      <c r="F3106" s="53">
        <v>0</v>
      </c>
      <c r="G3106" s="53">
        <v>8.8000000000000007</v>
      </c>
      <c r="H3106" s="53">
        <v>0.128</v>
      </c>
      <c r="I3106" s="53">
        <v>1.9</v>
      </c>
      <c r="J3106" s="53" t="s">
        <v>147</v>
      </c>
      <c r="K3106" s="53">
        <v>2.2999999999999998</v>
      </c>
      <c r="L3106" s="53" t="s">
        <v>149</v>
      </c>
      <c r="M3106" s="54">
        <v>0.51487268518518514</v>
      </c>
      <c r="N3106" s="53">
        <v>4.2</v>
      </c>
      <c r="O3106" s="53" t="s">
        <v>149</v>
      </c>
      <c r="P3106" s="54">
        <v>0.51821759259259259</v>
      </c>
      <c r="Q3106" s="53">
        <v>1.5</v>
      </c>
      <c r="R3106" s="53" t="s">
        <v>147</v>
      </c>
      <c r="S3106" s="53">
        <v>0.8</v>
      </c>
      <c r="T3106" s="53">
        <v>55.3</v>
      </c>
      <c r="U3106" s="53">
        <v>455</v>
      </c>
      <c r="V3106" s="53">
        <v>294292</v>
      </c>
      <c r="W3106" s="53">
        <v>490</v>
      </c>
      <c r="X3106" s="53">
        <v>0.55500000000000005</v>
      </c>
      <c r="Y3106" s="53">
        <v>19.28</v>
      </c>
      <c r="Z3106" s="11">
        <f t="shared" si="8339"/>
        <v>76.800000000000011</v>
      </c>
      <c r="AA3106" s="11">
        <f t="shared" si="8340"/>
        <v>0</v>
      </c>
      <c r="AB3106" s="53">
        <f t="shared" si="8341"/>
        <v>0.22079961030293807</v>
      </c>
      <c r="AC3106" s="63" t="s">
        <v>204</v>
      </c>
    </row>
    <row r="3107" spans="1:46">
      <c r="A3107" s="11">
        <v>3107</v>
      </c>
      <c r="B3107" s="57">
        <v>44948</v>
      </c>
      <c r="C3107" s="54">
        <v>0.52777777777777779</v>
      </c>
      <c r="D3107" s="53">
        <v>12.9</v>
      </c>
      <c r="E3107" s="53">
        <v>14.1</v>
      </c>
      <c r="F3107" s="53">
        <v>0</v>
      </c>
      <c r="G3107" s="53">
        <v>8.9</v>
      </c>
      <c r="H3107" s="53">
        <v>0.13900000000000001</v>
      </c>
      <c r="I3107" s="53">
        <v>1.4</v>
      </c>
      <c r="J3107" s="53" t="s">
        <v>147</v>
      </c>
      <c r="K3107" s="53">
        <v>1.9</v>
      </c>
      <c r="L3107" s="53" t="s">
        <v>147</v>
      </c>
      <c r="M3107" s="54">
        <v>0.52084490740740741</v>
      </c>
      <c r="N3107" s="53">
        <v>3.7</v>
      </c>
      <c r="O3107" s="53" t="s">
        <v>147</v>
      </c>
      <c r="P3107" s="54">
        <v>0.52674768518518522</v>
      </c>
      <c r="Q3107" s="53">
        <v>2.4</v>
      </c>
      <c r="R3107" s="53" t="s">
        <v>147</v>
      </c>
      <c r="S3107" s="53">
        <v>0.7</v>
      </c>
      <c r="T3107" s="53">
        <v>53.6</v>
      </c>
      <c r="U3107" s="53">
        <v>611</v>
      </c>
      <c r="V3107" s="53">
        <v>312888</v>
      </c>
      <c r="W3107" s="53">
        <v>521</v>
      </c>
      <c r="X3107" s="53">
        <v>0.55500000000000005</v>
      </c>
      <c r="Y3107" s="53">
        <v>19.25</v>
      </c>
      <c r="Z3107" s="11">
        <f t="shared" si="8339"/>
        <v>83.40000000000002</v>
      </c>
      <c r="AA3107" s="11">
        <f t="shared" si="8340"/>
        <v>0</v>
      </c>
      <c r="AB3107" s="53">
        <f t="shared" si="8341"/>
        <v>0.22079961030293807</v>
      </c>
      <c r="AC3107" s="63" t="s">
        <v>204</v>
      </c>
    </row>
    <row r="3108" spans="1:46">
      <c r="A3108" s="11">
        <v>3108</v>
      </c>
      <c r="B3108" s="57">
        <v>44948</v>
      </c>
      <c r="C3108" s="54">
        <v>0.53472222222222221</v>
      </c>
      <c r="D3108" s="53">
        <v>12.9</v>
      </c>
      <c r="E3108" s="53">
        <v>14.2</v>
      </c>
      <c r="F3108" s="53">
        <v>0</v>
      </c>
      <c r="G3108" s="53">
        <v>8.9</v>
      </c>
      <c r="H3108" s="53">
        <v>0.154</v>
      </c>
      <c r="I3108" s="53">
        <v>1.3</v>
      </c>
      <c r="J3108" s="53" t="s">
        <v>147</v>
      </c>
      <c r="K3108" s="53">
        <v>1.5</v>
      </c>
      <c r="L3108" s="53" t="s">
        <v>147</v>
      </c>
      <c r="M3108" s="54">
        <v>0.52914351851851849</v>
      </c>
      <c r="N3108" s="53">
        <v>4.0999999999999996</v>
      </c>
      <c r="O3108" s="53" t="s">
        <v>147</v>
      </c>
      <c r="P3108" s="54">
        <v>0.52784722222222225</v>
      </c>
      <c r="Q3108" s="53">
        <v>2.4</v>
      </c>
      <c r="R3108" s="53" t="s">
        <v>149</v>
      </c>
      <c r="S3108" s="53">
        <v>0.7</v>
      </c>
      <c r="T3108" s="53">
        <v>52.8</v>
      </c>
      <c r="U3108" s="53">
        <v>431</v>
      </c>
      <c r="V3108" s="53">
        <v>343093</v>
      </c>
      <c r="W3108" s="53">
        <v>572</v>
      </c>
      <c r="X3108" s="53">
        <v>0.55500000000000005</v>
      </c>
      <c r="Y3108" s="53">
        <v>19.23</v>
      </c>
      <c r="Z3108" s="11">
        <f t="shared" si="8339"/>
        <v>92.399999999999991</v>
      </c>
      <c r="AA3108" s="11">
        <f t="shared" si="8340"/>
        <v>0</v>
      </c>
      <c r="AB3108" s="53">
        <f t="shared" si="8341"/>
        <v>0.22079961030293807</v>
      </c>
      <c r="AC3108" s="63" t="s">
        <v>204</v>
      </c>
    </row>
    <row r="3109" spans="1:46">
      <c r="A3109" s="11">
        <v>3109</v>
      </c>
      <c r="B3109" s="57">
        <v>44948</v>
      </c>
      <c r="C3109" s="54">
        <v>0.54166666666666663</v>
      </c>
      <c r="D3109" s="53">
        <v>12.8</v>
      </c>
      <c r="E3109" s="53">
        <v>14.1</v>
      </c>
      <c r="F3109" s="53">
        <v>0</v>
      </c>
      <c r="G3109" s="53">
        <v>8.6999999999999993</v>
      </c>
      <c r="H3109" s="53">
        <v>9.1999999999999998E-2</v>
      </c>
      <c r="I3109" s="53">
        <v>1.4</v>
      </c>
      <c r="J3109" s="53" t="s">
        <v>147</v>
      </c>
      <c r="K3109" s="53">
        <v>1.4</v>
      </c>
      <c r="L3109" s="53" t="s">
        <v>148</v>
      </c>
      <c r="M3109" s="54">
        <v>0.54074074074074074</v>
      </c>
      <c r="N3109" s="53">
        <v>3.5</v>
      </c>
      <c r="O3109" s="53" t="s">
        <v>148</v>
      </c>
      <c r="P3109" s="54">
        <v>0.53597222222222218</v>
      </c>
      <c r="Q3109" s="53">
        <v>1.7</v>
      </c>
      <c r="R3109" s="53" t="s">
        <v>148</v>
      </c>
      <c r="S3109" s="53">
        <v>0.6</v>
      </c>
      <c r="T3109" s="53">
        <v>55</v>
      </c>
      <c r="U3109" s="53">
        <v>459</v>
      </c>
      <c r="V3109" s="53">
        <v>221460</v>
      </c>
      <c r="W3109" s="53">
        <v>369</v>
      </c>
      <c r="X3109" s="53">
        <v>0.55500000000000005</v>
      </c>
      <c r="Y3109" s="53">
        <v>19.239999999999998</v>
      </c>
      <c r="Z3109" s="11">
        <f t="shared" si="8339"/>
        <v>55.199999999999996</v>
      </c>
      <c r="AA3109" s="11">
        <f t="shared" si="8340"/>
        <v>0</v>
      </c>
      <c r="AB3109" s="53">
        <f t="shared" si="8341"/>
        <v>0.22079961030293807</v>
      </c>
      <c r="AC3109" s="63" t="s">
        <v>204</v>
      </c>
      <c r="AE3109" s="11">
        <f t="shared" ref="AE3109" si="8406">SUM(F3109:F3114)</f>
        <v>0</v>
      </c>
      <c r="AF3109" s="11">
        <f t="shared" ref="AF3109" si="8407">AVERAGE(AB3109:AB3114)</f>
        <v>0.22079961030293807</v>
      </c>
      <c r="AG3109" s="11">
        <f t="shared" ref="AG3109" si="8408">AVERAGE(G3109:G3114)</f>
        <v>8.5499999999999989</v>
      </c>
      <c r="AH3109" s="11" t="e">
        <f t="shared" ref="AH3109" si="8409">AVERAGE(AC3109:AC3114)</f>
        <v>#DIV/0!</v>
      </c>
      <c r="AI3109" s="11">
        <f t="shared" ref="AI3109" si="8410">AVERAGE(T3109:T3114)</f>
        <v>54.433333333333337</v>
      </c>
      <c r="AJ3109" s="11">
        <f t="shared" ref="AJ3109" si="8411">SUMIF(H3109:H3114,"&gt;0",H3109:H3114)</f>
        <v>0.70399999999999996</v>
      </c>
      <c r="AK3109" s="17">
        <f t="shared" ref="AK3109" si="8412">SUM(AA3109:AA3114)/60</f>
        <v>0</v>
      </c>
      <c r="AL3109" s="17">
        <f t="shared" ref="AL3109" si="8413">SUM(V3109:V3114)</f>
        <v>1630080</v>
      </c>
      <c r="AM3109" s="17">
        <f t="shared" ref="AM3109" si="8414">AVERAGE(W3109:W3114)</f>
        <v>452.83333333333331</v>
      </c>
      <c r="AN3109" s="11">
        <f t="shared" ref="AN3109" si="8415">AVERAGE(I3109:I3114)</f>
        <v>1.55</v>
      </c>
      <c r="AO3109" s="11">
        <f t="shared" ref="AO3109" si="8416">MAX(K3109:K3114)</f>
        <v>2.4</v>
      </c>
      <c r="AP3109" s="13" t="str">
        <f t="shared" ref="AP3109" ca="1" si="8417">INDIRECT(ADDRESS(MATCH(AO3109,K3109:K3114,0)+A3109-1,12))</f>
        <v>NE</v>
      </c>
      <c r="AQ3109" s="13">
        <f t="shared" ref="AQ3109" ca="1" si="8418">INDIRECT(ADDRESS(MATCH(AO3109,K3109:K3114,0)+A3109-1,13))</f>
        <v>0.56373842592592593</v>
      </c>
      <c r="AR3109" s="11">
        <f t="shared" ref="AR3109" si="8419">MAX(N3109:N3114)</f>
        <v>4.7</v>
      </c>
      <c r="AS3109" s="13" t="str">
        <f t="shared" ref="AS3109" ca="1" si="8420">INDIRECT(ADDRESS(MATCH(AR3109,N3109:N3114,0)+A3109-1,15))</f>
        <v>N</v>
      </c>
      <c r="AT3109" s="13">
        <f t="shared" ref="AT3109" ca="1" si="8421">INDIRECT(ADDRESS(MATCH(AR3109,N3109:N3114,0)+A3109-1,16))</f>
        <v>0.55980324074074073</v>
      </c>
    </row>
    <row r="3110" spans="1:46">
      <c r="A3110" s="11">
        <v>3110</v>
      </c>
      <c r="B3110" s="57">
        <v>44948</v>
      </c>
      <c r="C3110" s="54">
        <v>0.54861111111111105</v>
      </c>
      <c r="D3110" s="53">
        <v>12.7</v>
      </c>
      <c r="E3110" s="53">
        <v>14.1</v>
      </c>
      <c r="F3110" s="53">
        <v>0</v>
      </c>
      <c r="G3110" s="53">
        <v>8.6</v>
      </c>
      <c r="H3110" s="53">
        <v>0.13200000000000001</v>
      </c>
      <c r="I3110" s="53">
        <v>1.3</v>
      </c>
      <c r="J3110" s="53" t="s">
        <v>147</v>
      </c>
      <c r="K3110" s="53">
        <v>1.4</v>
      </c>
      <c r="L3110" s="53" t="s">
        <v>147</v>
      </c>
      <c r="M3110" s="54">
        <v>0.5420949074074074</v>
      </c>
      <c r="N3110" s="53">
        <v>3.2</v>
      </c>
      <c r="O3110" s="53" t="s">
        <v>147</v>
      </c>
      <c r="P3110" s="54">
        <v>0.546412037037037</v>
      </c>
      <c r="Q3110" s="53">
        <v>0.7</v>
      </c>
      <c r="R3110" s="53" t="s">
        <v>149</v>
      </c>
      <c r="S3110" s="53">
        <v>0.6</v>
      </c>
      <c r="T3110" s="53">
        <v>54.3</v>
      </c>
      <c r="U3110" s="53">
        <v>489</v>
      </c>
      <c r="V3110" s="53">
        <v>302248</v>
      </c>
      <c r="W3110" s="53">
        <v>504</v>
      </c>
      <c r="X3110" s="53">
        <v>0.55500000000000005</v>
      </c>
      <c r="Y3110" s="53">
        <v>19.25</v>
      </c>
      <c r="Z3110" s="11">
        <f t="shared" si="8339"/>
        <v>79.199999999999989</v>
      </c>
      <c r="AA3110" s="11">
        <f t="shared" si="8340"/>
        <v>0</v>
      </c>
      <c r="AB3110" s="53">
        <f t="shared" si="8341"/>
        <v>0.22079961030293807</v>
      </c>
      <c r="AC3110" s="63" t="s">
        <v>204</v>
      </c>
    </row>
    <row r="3111" spans="1:46">
      <c r="A3111" s="11">
        <v>3111</v>
      </c>
      <c r="B3111" s="57">
        <v>44948</v>
      </c>
      <c r="C3111" s="54">
        <v>0.55555555555555558</v>
      </c>
      <c r="D3111" s="53">
        <v>12.6</v>
      </c>
      <c r="E3111" s="53">
        <v>14.1</v>
      </c>
      <c r="F3111" s="53">
        <v>0</v>
      </c>
      <c r="G3111" s="53">
        <v>8.6</v>
      </c>
      <c r="H3111" s="53">
        <v>0.121</v>
      </c>
      <c r="I3111" s="53">
        <v>1.4</v>
      </c>
      <c r="J3111" s="53" t="s">
        <v>148</v>
      </c>
      <c r="K3111" s="53">
        <v>1.4</v>
      </c>
      <c r="L3111" s="53" t="s">
        <v>148</v>
      </c>
      <c r="M3111" s="54">
        <v>0.55555555555555558</v>
      </c>
      <c r="N3111" s="53">
        <v>3.5</v>
      </c>
      <c r="O3111" s="53" t="s">
        <v>150</v>
      </c>
      <c r="P3111" s="54">
        <v>0.55273148148148155</v>
      </c>
      <c r="Q3111" s="53">
        <v>1.7</v>
      </c>
      <c r="R3111" s="53" t="s">
        <v>149</v>
      </c>
      <c r="S3111" s="53">
        <v>0.8</v>
      </c>
      <c r="T3111" s="53">
        <v>55.2</v>
      </c>
      <c r="U3111" s="53">
        <v>538</v>
      </c>
      <c r="V3111" s="53">
        <v>280345</v>
      </c>
      <c r="W3111" s="53">
        <v>467</v>
      </c>
      <c r="X3111" s="53">
        <v>0.55500000000000005</v>
      </c>
      <c r="Y3111" s="53">
        <v>19.25</v>
      </c>
      <c r="Z3111" s="11">
        <f t="shared" si="8339"/>
        <v>72.599999999999994</v>
      </c>
      <c r="AA3111" s="11">
        <f t="shared" si="8340"/>
        <v>0</v>
      </c>
      <c r="AB3111" s="53">
        <f t="shared" si="8341"/>
        <v>0.22079961030293807</v>
      </c>
      <c r="AC3111" s="63" t="s">
        <v>204</v>
      </c>
    </row>
    <row r="3112" spans="1:46">
      <c r="A3112" s="11">
        <v>3112</v>
      </c>
      <c r="B3112" s="57">
        <v>44948</v>
      </c>
      <c r="C3112" s="54">
        <v>0.5625</v>
      </c>
      <c r="D3112" s="53">
        <v>12.4</v>
      </c>
      <c r="E3112" s="53">
        <v>14.1</v>
      </c>
      <c r="F3112" s="53">
        <v>0</v>
      </c>
      <c r="G3112" s="53">
        <v>8.3000000000000007</v>
      </c>
      <c r="H3112" s="53">
        <v>0.125</v>
      </c>
      <c r="I3112" s="53">
        <v>2.2000000000000002</v>
      </c>
      <c r="J3112" s="53" t="s">
        <v>147</v>
      </c>
      <c r="K3112" s="53">
        <v>2.2000000000000002</v>
      </c>
      <c r="L3112" s="53" t="s">
        <v>147</v>
      </c>
      <c r="M3112" s="54">
        <v>0.5625</v>
      </c>
      <c r="N3112" s="53">
        <v>4.7</v>
      </c>
      <c r="O3112" s="53" t="s">
        <v>162</v>
      </c>
      <c r="P3112" s="54">
        <v>0.55980324074074073</v>
      </c>
      <c r="Q3112" s="53">
        <v>2</v>
      </c>
      <c r="R3112" s="53" t="s">
        <v>147</v>
      </c>
      <c r="S3112" s="53">
        <v>0.9</v>
      </c>
      <c r="T3112" s="53">
        <v>54.3</v>
      </c>
      <c r="U3112" s="53">
        <v>423</v>
      </c>
      <c r="V3112" s="53">
        <v>286679</v>
      </c>
      <c r="W3112" s="53">
        <v>478</v>
      </c>
      <c r="X3112" s="53">
        <v>0.55500000000000005</v>
      </c>
      <c r="Y3112" s="53">
        <v>19.22</v>
      </c>
      <c r="Z3112" s="11">
        <f t="shared" si="8339"/>
        <v>75.000000000000014</v>
      </c>
      <c r="AA3112" s="11">
        <f t="shared" si="8340"/>
        <v>0</v>
      </c>
      <c r="AB3112" s="53">
        <f t="shared" si="8341"/>
        <v>0.22079961030293807</v>
      </c>
      <c r="AC3112" s="63" t="s">
        <v>204</v>
      </c>
    </row>
    <row r="3113" spans="1:46">
      <c r="A3113" s="11">
        <v>3113</v>
      </c>
      <c r="B3113" s="57">
        <v>44948</v>
      </c>
      <c r="C3113" s="54">
        <v>0.56944444444444442</v>
      </c>
      <c r="D3113" s="53">
        <v>12.3</v>
      </c>
      <c r="E3113" s="53">
        <v>14.2</v>
      </c>
      <c r="F3113" s="53">
        <v>0</v>
      </c>
      <c r="G3113" s="53">
        <v>8.4</v>
      </c>
      <c r="H3113" s="53">
        <v>0.11</v>
      </c>
      <c r="I3113" s="53">
        <v>1.7</v>
      </c>
      <c r="J3113" s="53" t="s">
        <v>147</v>
      </c>
      <c r="K3113" s="53">
        <v>2.4</v>
      </c>
      <c r="L3113" s="53" t="s">
        <v>147</v>
      </c>
      <c r="M3113" s="54">
        <v>0.56373842592592593</v>
      </c>
      <c r="N3113" s="53">
        <v>3.5</v>
      </c>
      <c r="O3113" s="53" t="s">
        <v>147</v>
      </c>
      <c r="P3113" s="54">
        <v>0.56527777777777777</v>
      </c>
      <c r="Q3113" s="53">
        <v>1.6</v>
      </c>
      <c r="R3113" s="53" t="s">
        <v>147</v>
      </c>
      <c r="S3113" s="53">
        <v>0.7</v>
      </c>
      <c r="T3113" s="53">
        <v>54.1</v>
      </c>
      <c r="U3113" s="53">
        <v>398</v>
      </c>
      <c r="V3113" s="53">
        <v>257187</v>
      </c>
      <c r="W3113" s="53">
        <v>429</v>
      </c>
      <c r="X3113" s="53">
        <v>0.55500000000000005</v>
      </c>
      <c r="Y3113" s="53">
        <v>19.2</v>
      </c>
      <c r="Z3113" s="11">
        <f t="shared" si="8339"/>
        <v>66</v>
      </c>
      <c r="AA3113" s="11">
        <f t="shared" si="8340"/>
        <v>0</v>
      </c>
      <c r="AB3113" s="53">
        <f t="shared" si="8341"/>
        <v>0.22079961030293807</v>
      </c>
      <c r="AC3113" s="63" t="s">
        <v>204</v>
      </c>
    </row>
    <row r="3114" spans="1:46">
      <c r="A3114" s="11">
        <v>3114</v>
      </c>
      <c r="B3114" s="57">
        <v>44948</v>
      </c>
      <c r="C3114" s="54">
        <v>0.57638888888888895</v>
      </c>
      <c r="D3114" s="53">
        <v>12.1</v>
      </c>
      <c r="E3114" s="53">
        <v>14.1</v>
      </c>
      <c r="F3114" s="53">
        <v>0</v>
      </c>
      <c r="G3114" s="53">
        <v>8.6999999999999993</v>
      </c>
      <c r="H3114" s="53">
        <v>0.124</v>
      </c>
      <c r="I3114" s="53">
        <v>1.3</v>
      </c>
      <c r="J3114" s="53" t="s">
        <v>148</v>
      </c>
      <c r="K3114" s="53">
        <v>1.7</v>
      </c>
      <c r="L3114" s="53" t="s">
        <v>147</v>
      </c>
      <c r="M3114" s="54">
        <v>0.56945601851851857</v>
      </c>
      <c r="N3114" s="53">
        <v>4.4000000000000004</v>
      </c>
      <c r="O3114" s="53" t="s">
        <v>152</v>
      </c>
      <c r="P3114" s="54">
        <v>0.57128472222222226</v>
      </c>
      <c r="Q3114" s="53">
        <v>1.1000000000000001</v>
      </c>
      <c r="R3114" s="53" t="s">
        <v>149</v>
      </c>
      <c r="S3114" s="53">
        <v>0.7</v>
      </c>
      <c r="T3114" s="53">
        <v>53.7</v>
      </c>
      <c r="U3114" s="53">
        <v>523</v>
      </c>
      <c r="V3114" s="53">
        <v>282161</v>
      </c>
      <c r="W3114" s="53">
        <v>470</v>
      </c>
      <c r="X3114" s="53">
        <v>0.55500000000000005</v>
      </c>
      <c r="Y3114" s="53">
        <v>19.21</v>
      </c>
      <c r="Z3114" s="11">
        <f t="shared" si="8339"/>
        <v>74.400000000000006</v>
      </c>
      <c r="AA3114" s="11">
        <f t="shared" si="8340"/>
        <v>0</v>
      </c>
      <c r="AB3114" s="53">
        <f t="shared" si="8341"/>
        <v>0.22079961030293807</v>
      </c>
      <c r="AC3114" s="63" t="s">
        <v>204</v>
      </c>
    </row>
    <row r="3115" spans="1:46">
      <c r="A3115" s="11">
        <v>3115</v>
      </c>
      <c r="B3115" s="57">
        <v>44948</v>
      </c>
      <c r="C3115" s="54">
        <v>0.58333333333333337</v>
      </c>
      <c r="D3115" s="53">
        <v>12</v>
      </c>
      <c r="E3115" s="53">
        <v>14.2</v>
      </c>
      <c r="F3115" s="53">
        <v>0</v>
      </c>
      <c r="G3115" s="53">
        <v>8.8000000000000007</v>
      </c>
      <c r="H3115" s="53">
        <v>0.13900000000000001</v>
      </c>
      <c r="I3115" s="53">
        <v>1.8</v>
      </c>
      <c r="J3115" s="53" t="s">
        <v>147</v>
      </c>
      <c r="K3115" s="53">
        <v>1.8</v>
      </c>
      <c r="L3115" s="53" t="s">
        <v>147</v>
      </c>
      <c r="M3115" s="54">
        <v>0.58333333333333337</v>
      </c>
      <c r="N3115" s="53">
        <v>5.4</v>
      </c>
      <c r="O3115" s="53" t="s">
        <v>149</v>
      </c>
      <c r="P3115" s="54">
        <v>0.58267361111111116</v>
      </c>
      <c r="Q3115" s="53">
        <v>2.5</v>
      </c>
      <c r="R3115" s="53" t="s">
        <v>149</v>
      </c>
      <c r="S3115" s="53">
        <v>0.9</v>
      </c>
      <c r="T3115" s="53">
        <v>53.6</v>
      </c>
      <c r="U3115" s="53">
        <v>494</v>
      </c>
      <c r="V3115" s="53">
        <v>310482</v>
      </c>
      <c r="W3115" s="53">
        <v>517</v>
      </c>
      <c r="X3115" s="53">
        <v>0.55500000000000005</v>
      </c>
      <c r="Y3115" s="53">
        <v>19.22</v>
      </c>
      <c r="Z3115" s="11">
        <f t="shared" si="8339"/>
        <v>83.40000000000002</v>
      </c>
      <c r="AA3115" s="11">
        <f t="shared" si="8340"/>
        <v>0</v>
      </c>
      <c r="AB3115" s="53">
        <f t="shared" si="8341"/>
        <v>0.22079961030293807</v>
      </c>
      <c r="AC3115" s="63" t="s">
        <v>204</v>
      </c>
      <c r="AE3115" s="11">
        <f t="shared" ref="AE3115" si="8422">SUM(F3115:F3120)</f>
        <v>0</v>
      </c>
      <c r="AF3115" s="11">
        <f t="shared" ref="AF3115" si="8423">AVERAGE(AB3115:AB3120)</f>
        <v>0.22079961030293807</v>
      </c>
      <c r="AG3115" s="11">
        <f t="shared" ref="AG3115" si="8424">AVERAGE(G3115:G3120)</f>
        <v>8.4500000000000011</v>
      </c>
      <c r="AH3115" s="11" t="e">
        <f t="shared" ref="AH3115" si="8425">AVERAGE(AC3115:AC3120)</f>
        <v>#DIV/0!</v>
      </c>
      <c r="AI3115" s="11">
        <f t="shared" ref="AI3115" si="8426">AVERAGE(T3115:T3120)</f>
        <v>52.616666666666674</v>
      </c>
      <c r="AJ3115" s="11">
        <f t="shared" ref="AJ3115" si="8427">SUMIF(H3115:H3120,"&gt;0",H3115:H3120)</f>
        <v>0.68899999999999995</v>
      </c>
      <c r="AK3115" s="17">
        <f t="shared" ref="AK3115" si="8428">SUM(AA3115:AA3120)/60</f>
        <v>0</v>
      </c>
      <c r="AL3115" s="17">
        <f t="shared" ref="AL3115" si="8429">SUM(V3115:V3120)</f>
        <v>1544615</v>
      </c>
      <c r="AM3115" s="17">
        <f t="shared" ref="AM3115" si="8430">AVERAGE(W3115:W3120)</f>
        <v>429</v>
      </c>
      <c r="AN3115" s="11">
        <f t="shared" ref="AN3115" si="8431">AVERAGE(I3115:I3120)</f>
        <v>2.6</v>
      </c>
      <c r="AO3115" s="11">
        <f t="shared" ref="AO3115" si="8432">MAX(K3115:K3120)</f>
        <v>3.4</v>
      </c>
      <c r="AP3115" s="13" t="str">
        <f t="shared" ref="AP3115" ca="1" si="8433">INDIRECT(ADDRESS(MATCH(AO3115,K3115:K3120,0)+A3115-1,12))</f>
        <v>NNE</v>
      </c>
      <c r="AQ3115" s="13">
        <f t="shared" ref="AQ3115" ca="1" si="8434">INDIRECT(ADDRESS(MATCH(AO3115,K3115:K3120,0)+A3115-1,13))</f>
        <v>0.61030092592592589</v>
      </c>
      <c r="AR3115" s="11">
        <f t="shared" ref="AR3115" si="8435">MAX(N3115:N3120)</f>
        <v>7.2</v>
      </c>
      <c r="AS3115" s="13" t="str">
        <f t="shared" ref="AS3115" ca="1" si="8436">INDIRECT(ADDRESS(MATCH(AR3115,N3115:N3120,0)+A3115-1,15))</f>
        <v>NE</v>
      </c>
      <c r="AT3115" s="13">
        <f t="shared" ref="AT3115" ca="1" si="8437">INDIRECT(ADDRESS(MATCH(AR3115,N3115:N3120,0)+A3115-1,16))</f>
        <v>0.60788194444444443</v>
      </c>
    </row>
    <row r="3116" spans="1:46">
      <c r="A3116" s="11">
        <v>3116</v>
      </c>
      <c r="B3116" s="57">
        <v>44948</v>
      </c>
      <c r="C3116" s="54">
        <v>0.59027777777777779</v>
      </c>
      <c r="D3116" s="53">
        <v>11.7</v>
      </c>
      <c r="E3116" s="53">
        <v>14.1</v>
      </c>
      <c r="F3116" s="53">
        <v>0</v>
      </c>
      <c r="G3116" s="53">
        <v>8.8000000000000007</v>
      </c>
      <c r="H3116" s="53">
        <v>0.16700000000000001</v>
      </c>
      <c r="I3116" s="53">
        <v>2.6</v>
      </c>
      <c r="J3116" s="53" t="s">
        <v>147</v>
      </c>
      <c r="K3116" s="53">
        <v>2.7</v>
      </c>
      <c r="L3116" s="53" t="s">
        <v>147</v>
      </c>
      <c r="M3116" s="54">
        <v>0.58942129629629625</v>
      </c>
      <c r="N3116" s="53">
        <v>5.2</v>
      </c>
      <c r="O3116" s="53" t="s">
        <v>149</v>
      </c>
      <c r="P3116" s="54">
        <v>0.58890046296296295</v>
      </c>
      <c r="Q3116" s="53">
        <v>3.4</v>
      </c>
      <c r="R3116" s="53" t="s">
        <v>147</v>
      </c>
      <c r="S3116" s="53">
        <v>0.9</v>
      </c>
      <c r="T3116" s="53">
        <v>51.9</v>
      </c>
      <c r="U3116" s="53">
        <v>383</v>
      </c>
      <c r="V3116" s="53">
        <v>361885</v>
      </c>
      <c r="W3116" s="53">
        <v>603</v>
      </c>
      <c r="X3116" s="53">
        <v>0.55500000000000005</v>
      </c>
      <c r="Y3116" s="53">
        <v>19.190000000000001</v>
      </c>
      <c r="Z3116" s="11">
        <f t="shared" si="8339"/>
        <v>100.20000000000002</v>
      </c>
      <c r="AA3116" s="11">
        <f t="shared" si="8340"/>
        <v>0</v>
      </c>
      <c r="AB3116" s="53">
        <f t="shared" si="8341"/>
        <v>0.22079961030293807</v>
      </c>
      <c r="AC3116" s="63" t="s">
        <v>204</v>
      </c>
    </row>
    <row r="3117" spans="1:46">
      <c r="A3117" s="11">
        <v>3117</v>
      </c>
      <c r="B3117" s="57">
        <v>44948</v>
      </c>
      <c r="C3117" s="54">
        <v>0.59722222222222221</v>
      </c>
      <c r="D3117" s="53">
        <v>11.8</v>
      </c>
      <c r="E3117" s="53">
        <v>14.1</v>
      </c>
      <c r="F3117" s="53">
        <v>0</v>
      </c>
      <c r="G3117" s="53">
        <v>8.5</v>
      </c>
      <c r="H3117" s="53">
        <v>0.112</v>
      </c>
      <c r="I3117" s="53">
        <v>2.2000000000000002</v>
      </c>
      <c r="J3117" s="53" t="s">
        <v>147</v>
      </c>
      <c r="K3117" s="53">
        <v>2.6</v>
      </c>
      <c r="L3117" s="53" t="s">
        <v>147</v>
      </c>
      <c r="M3117" s="54">
        <v>0.59033564814814821</v>
      </c>
      <c r="N3117" s="53">
        <v>7.1</v>
      </c>
      <c r="O3117" s="53" t="s">
        <v>149</v>
      </c>
      <c r="P3117" s="54">
        <v>0.5948148148148148</v>
      </c>
      <c r="Q3117" s="53">
        <v>1.3</v>
      </c>
      <c r="R3117" s="53" t="s">
        <v>147</v>
      </c>
      <c r="S3117" s="53">
        <v>1</v>
      </c>
      <c r="T3117" s="53">
        <v>53.3</v>
      </c>
      <c r="U3117" s="53">
        <v>320</v>
      </c>
      <c r="V3117" s="53">
        <v>252815</v>
      </c>
      <c r="W3117" s="53">
        <v>421</v>
      </c>
      <c r="X3117" s="53">
        <v>0.55500000000000005</v>
      </c>
      <c r="Y3117" s="53">
        <v>19.2</v>
      </c>
      <c r="Z3117" s="11">
        <f t="shared" si="8339"/>
        <v>67.2</v>
      </c>
      <c r="AA3117" s="11">
        <f t="shared" si="8340"/>
        <v>0</v>
      </c>
      <c r="AB3117" s="53">
        <f t="shared" si="8341"/>
        <v>0.22079961030293807</v>
      </c>
      <c r="AC3117" s="63" t="s">
        <v>204</v>
      </c>
    </row>
    <row r="3118" spans="1:46">
      <c r="A3118" s="11">
        <v>3118</v>
      </c>
      <c r="B3118" s="57">
        <v>44948</v>
      </c>
      <c r="C3118" s="54">
        <v>0.60416666666666663</v>
      </c>
      <c r="D3118" s="53">
        <v>11.7</v>
      </c>
      <c r="E3118" s="53">
        <v>14.2</v>
      </c>
      <c r="F3118" s="53">
        <v>0</v>
      </c>
      <c r="G3118" s="53">
        <v>8.3000000000000007</v>
      </c>
      <c r="H3118" s="53">
        <v>8.3000000000000004E-2</v>
      </c>
      <c r="I3118" s="53">
        <v>3</v>
      </c>
      <c r="J3118" s="53" t="s">
        <v>149</v>
      </c>
      <c r="K3118" s="53">
        <v>3</v>
      </c>
      <c r="L3118" s="53" t="s">
        <v>149</v>
      </c>
      <c r="M3118" s="54">
        <v>0.60416666666666663</v>
      </c>
      <c r="N3118" s="53">
        <v>6.3</v>
      </c>
      <c r="O3118" s="53" t="s">
        <v>149</v>
      </c>
      <c r="P3118" s="54">
        <v>0.59991898148148148</v>
      </c>
      <c r="Q3118" s="53">
        <v>4.0999999999999996</v>
      </c>
      <c r="R3118" s="53" t="s">
        <v>149</v>
      </c>
      <c r="S3118" s="53">
        <v>1</v>
      </c>
      <c r="T3118" s="53">
        <v>52.9</v>
      </c>
      <c r="U3118" s="53">
        <v>344</v>
      </c>
      <c r="V3118" s="53">
        <v>194356</v>
      </c>
      <c r="W3118" s="53">
        <v>324</v>
      </c>
      <c r="X3118" s="53">
        <v>0.55500000000000005</v>
      </c>
      <c r="Y3118" s="53">
        <v>19.190000000000001</v>
      </c>
      <c r="Z3118" s="11">
        <f t="shared" si="8339"/>
        <v>49.8</v>
      </c>
      <c r="AA3118" s="11">
        <f t="shared" si="8340"/>
        <v>0</v>
      </c>
      <c r="AB3118" s="53">
        <f t="shared" si="8341"/>
        <v>0.22079961030293807</v>
      </c>
      <c r="AC3118" s="63" t="s">
        <v>204</v>
      </c>
    </row>
    <row r="3119" spans="1:46">
      <c r="A3119" s="11">
        <v>3119</v>
      </c>
      <c r="B3119" s="57">
        <v>44948</v>
      </c>
      <c r="C3119" s="54">
        <v>0.61111111111111105</v>
      </c>
      <c r="D3119" s="53">
        <v>11.5</v>
      </c>
      <c r="E3119" s="53">
        <v>14.2</v>
      </c>
      <c r="F3119" s="53">
        <v>0</v>
      </c>
      <c r="G3119" s="53">
        <v>8.1</v>
      </c>
      <c r="H3119" s="53">
        <v>9.6000000000000002E-2</v>
      </c>
      <c r="I3119" s="53">
        <v>3.3</v>
      </c>
      <c r="J3119" s="53" t="s">
        <v>147</v>
      </c>
      <c r="K3119" s="53">
        <v>3.4</v>
      </c>
      <c r="L3119" s="53" t="s">
        <v>149</v>
      </c>
      <c r="M3119" s="54">
        <v>0.61030092592592589</v>
      </c>
      <c r="N3119" s="53">
        <v>7.2</v>
      </c>
      <c r="O3119" s="53" t="s">
        <v>147</v>
      </c>
      <c r="P3119" s="54">
        <v>0.60788194444444443</v>
      </c>
      <c r="Q3119" s="53">
        <v>1.1000000000000001</v>
      </c>
      <c r="R3119" s="53" t="s">
        <v>157</v>
      </c>
      <c r="S3119" s="53">
        <v>0.9</v>
      </c>
      <c r="T3119" s="53">
        <v>52.4</v>
      </c>
      <c r="U3119" s="53">
        <v>307</v>
      </c>
      <c r="V3119" s="53">
        <v>218242</v>
      </c>
      <c r="W3119" s="53">
        <v>364</v>
      </c>
      <c r="X3119" s="53">
        <v>0.55500000000000005</v>
      </c>
      <c r="Y3119" s="53">
        <v>19.170000000000002</v>
      </c>
      <c r="Z3119" s="11">
        <f t="shared" si="8339"/>
        <v>57.600000000000009</v>
      </c>
      <c r="AA3119" s="11">
        <f t="shared" si="8340"/>
        <v>0</v>
      </c>
      <c r="AB3119" s="53">
        <f t="shared" si="8341"/>
        <v>0.22079961030293807</v>
      </c>
      <c r="AC3119" s="63" t="s">
        <v>204</v>
      </c>
    </row>
    <row r="3120" spans="1:46">
      <c r="A3120" s="11">
        <v>3120</v>
      </c>
      <c r="B3120" s="57">
        <v>44948</v>
      </c>
      <c r="C3120" s="54">
        <v>0.61805555555555558</v>
      </c>
      <c r="D3120" s="53">
        <v>11.2</v>
      </c>
      <c r="E3120" s="53">
        <v>14.2</v>
      </c>
      <c r="F3120" s="53">
        <v>0</v>
      </c>
      <c r="G3120" s="53">
        <v>8.1999999999999993</v>
      </c>
      <c r="H3120" s="53">
        <v>9.1999999999999998E-2</v>
      </c>
      <c r="I3120" s="53">
        <v>2.7</v>
      </c>
      <c r="J3120" s="53" t="s">
        <v>147</v>
      </c>
      <c r="K3120" s="53">
        <v>3.3</v>
      </c>
      <c r="L3120" s="53" t="s">
        <v>149</v>
      </c>
      <c r="M3120" s="54">
        <v>0.61267361111111118</v>
      </c>
      <c r="N3120" s="53">
        <v>5.3</v>
      </c>
      <c r="O3120" s="53" t="s">
        <v>149</v>
      </c>
      <c r="P3120" s="54">
        <v>0.61774305555555553</v>
      </c>
      <c r="Q3120" s="53">
        <v>3.3</v>
      </c>
      <c r="R3120" s="53" t="s">
        <v>147</v>
      </c>
      <c r="S3120" s="53">
        <v>0.9</v>
      </c>
      <c r="T3120" s="53">
        <v>51.6</v>
      </c>
      <c r="U3120" s="53">
        <v>354</v>
      </c>
      <c r="V3120" s="53">
        <v>206835</v>
      </c>
      <c r="W3120" s="53">
        <v>345</v>
      </c>
      <c r="X3120" s="53">
        <v>0.55500000000000005</v>
      </c>
      <c r="Y3120" s="53">
        <v>19.16</v>
      </c>
      <c r="Z3120" s="11">
        <f t="shared" si="8339"/>
        <v>55.199999999999996</v>
      </c>
      <c r="AA3120" s="11">
        <f t="shared" si="8340"/>
        <v>0</v>
      </c>
      <c r="AB3120" s="53">
        <f t="shared" si="8341"/>
        <v>0.22079961030293807</v>
      </c>
      <c r="AC3120" s="63" t="s">
        <v>204</v>
      </c>
    </row>
    <row r="3121" spans="1:46">
      <c r="A3121" s="11">
        <v>3121</v>
      </c>
      <c r="B3121" s="57">
        <v>44948</v>
      </c>
      <c r="C3121" s="54">
        <v>0.625</v>
      </c>
      <c r="D3121" s="53">
        <v>11.1</v>
      </c>
      <c r="E3121" s="53">
        <v>14.2</v>
      </c>
      <c r="F3121" s="53">
        <v>0</v>
      </c>
      <c r="G3121" s="53">
        <v>8</v>
      </c>
      <c r="H3121" s="53">
        <v>9.6000000000000002E-2</v>
      </c>
      <c r="I3121" s="53">
        <v>2.8</v>
      </c>
      <c r="J3121" s="53" t="s">
        <v>147</v>
      </c>
      <c r="K3121" s="53">
        <v>3</v>
      </c>
      <c r="L3121" s="53" t="s">
        <v>147</v>
      </c>
      <c r="M3121" s="54">
        <v>0.62451388888888892</v>
      </c>
      <c r="N3121" s="53">
        <v>8</v>
      </c>
      <c r="O3121" s="53" t="s">
        <v>147</v>
      </c>
      <c r="P3121" s="54">
        <v>0.62115740740740744</v>
      </c>
      <c r="Q3121" s="53">
        <v>0.7</v>
      </c>
      <c r="R3121" s="53" t="s">
        <v>149</v>
      </c>
      <c r="S3121" s="53">
        <v>1.2</v>
      </c>
      <c r="T3121" s="53">
        <v>51.6</v>
      </c>
      <c r="U3121" s="53">
        <v>312</v>
      </c>
      <c r="V3121" s="53">
        <v>215810</v>
      </c>
      <c r="W3121" s="53">
        <v>360</v>
      </c>
      <c r="X3121" s="53">
        <v>0.55500000000000005</v>
      </c>
      <c r="Y3121" s="53">
        <v>19.14</v>
      </c>
      <c r="Z3121" s="11">
        <f t="shared" si="8339"/>
        <v>57.600000000000009</v>
      </c>
      <c r="AA3121" s="11">
        <f t="shared" si="8340"/>
        <v>0</v>
      </c>
      <c r="AB3121" s="53">
        <f t="shared" si="8341"/>
        <v>0.22079961030293807</v>
      </c>
      <c r="AC3121" s="63" t="s">
        <v>204</v>
      </c>
      <c r="AE3121" s="11">
        <f t="shared" ref="AE3121" si="8438">SUM(F3121:F3126)</f>
        <v>0</v>
      </c>
      <c r="AF3121" s="11">
        <f t="shared" ref="AF3121" si="8439">AVERAGE(AB3121:AB3126)</f>
        <v>0.22053526267478152</v>
      </c>
      <c r="AG3121" s="11">
        <f t="shared" ref="AG3121" si="8440">AVERAGE(G3121:G3126)</f>
        <v>7.75</v>
      </c>
      <c r="AH3121" s="11" t="e">
        <f t="shared" ref="AH3121" si="8441">AVERAGE(AC3121:AC3126)</f>
        <v>#DIV/0!</v>
      </c>
      <c r="AI3121" s="11">
        <f t="shared" ref="AI3121" si="8442">AVERAGE(T3121:T3126)</f>
        <v>52.70000000000001</v>
      </c>
      <c r="AJ3121" s="11">
        <f t="shared" ref="AJ3121" si="8443">SUMIF(H3121:H3126,"&gt;0",H3121:H3126)</f>
        <v>0.371</v>
      </c>
      <c r="AK3121" s="17">
        <f t="shared" ref="AK3121" si="8444">SUM(AA3121:AA3126)/60</f>
        <v>0</v>
      </c>
      <c r="AL3121" s="17">
        <f t="shared" ref="AL3121" si="8445">SUM(V3121:V3126)</f>
        <v>842861</v>
      </c>
      <c r="AM3121" s="17">
        <f t="shared" ref="AM3121" si="8446">AVERAGE(W3121:W3126)</f>
        <v>234.16666666666666</v>
      </c>
      <c r="AN3121" s="11">
        <f t="shared" ref="AN3121" si="8447">AVERAGE(I3121:I3126)</f>
        <v>2.5</v>
      </c>
      <c r="AO3121" s="11">
        <f t="shared" ref="AO3121" si="8448">MAX(K3121:K3126)</f>
        <v>3.6</v>
      </c>
      <c r="AP3121" s="13" t="str">
        <f t="shared" ref="AP3121" ca="1" si="8449">INDIRECT(ADDRESS(MATCH(AO3121,K3121:K3126,0)+A3121-1,12))</f>
        <v>NE</v>
      </c>
      <c r="AQ3121" s="13">
        <f t="shared" ref="AQ3121" ca="1" si="8450">INDIRECT(ADDRESS(MATCH(AO3121,K3121:K3126,0)+A3121-1,13))</f>
        <v>0.63023148148148145</v>
      </c>
      <c r="AR3121" s="11">
        <f t="shared" ref="AR3121" si="8451">MAX(N3121:N3126)</f>
        <v>8.4</v>
      </c>
      <c r="AS3121" s="13" t="str">
        <f t="shared" ref="AS3121" ca="1" si="8452">INDIRECT(ADDRESS(MATCH(AR3121,N3121:N3126,0)+A3121-1,15))</f>
        <v>NE</v>
      </c>
      <c r="AT3121" s="13">
        <f t="shared" ref="AT3121" ca="1" si="8453">INDIRECT(ADDRESS(MATCH(AR3121,N3121:N3126,0)+A3121-1,16))</f>
        <v>0.62862268518518516</v>
      </c>
    </row>
    <row r="3122" spans="1:46">
      <c r="A3122" s="11">
        <v>3122</v>
      </c>
      <c r="B3122" s="57">
        <v>44948</v>
      </c>
      <c r="C3122" s="54">
        <v>0.63194444444444442</v>
      </c>
      <c r="D3122" s="53">
        <v>10.8</v>
      </c>
      <c r="E3122" s="53">
        <v>14.2</v>
      </c>
      <c r="F3122" s="53">
        <v>0</v>
      </c>
      <c r="G3122" s="53">
        <v>8</v>
      </c>
      <c r="H3122" s="53">
        <v>7.8E-2</v>
      </c>
      <c r="I3122" s="53">
        <v>3.4</v>
      </c>
      <c r="J3122" s="53" t="s">
        <v>147</v>
      </c>
      <c r="K3122" s="53">
        <v>3.6</v>
      </c>
      <c r="L3122" s="53" t="s">
        <v>147</v>
      </c>
      <c r="M3122" s="54">
        <v>0.63023148148148145</v>
      </c>
      <c r="N3122" s="53">
        <v>8.4</v>
      </c>
      <c r="O3122" s="53" t="s">
        <v>147</v>
      </c>
      <c r="P3122" s="54">
        <v>0.62862268518518516</v>
      </c>
      <c r="Q3122" s="53">
        <v>4.0999999999999996</v>
      </c>
      <c r="R3122" s="53" t="s">
        <v>147</v>
      </c>
      <c r="S3122" s="53">
        <v>1.3</v>
      </c>
      <c r="T3122" s="53">
        <v>51.9</v>
      </c>
      <c r="U3122" s="53">
        <v>229</v>
      </c>
      <c r="V3122" s="53">
        <v>177536</v>
      </c>
      <c r="W3122" s="53">
        <v>296</v>
      </c>
      <c r="X3122" s="53">
        <v>0.55500000000000005</v>
      </c>
      <c r="Y3122" s="53">
        <v>19.170000000000002</v>
      </c>
      <c r="Z3122" s="11">
        <f t="shared" si="8339"/>
        <v>46.800000000000004</v>
      </c>
      <c r="AA3122" s="11">
        <f t="shared" si="8340"/>
        <v>0</v>
      </c>
      <c r="AB3122" s="53">
        <f t="shared" si="8341"/>
        <v>0.22079961030293807</v>
      </c>
      <c r="AC3122" s="63" t="s">
        <v>204</v>
      </c>
    </row>
    <row r="3123" spans="1:46">
      <c r="A3123" s="11">
        <v>3123</v>
      </c>
      <c r="B3123" s="57">
        <v>44948</v>
      </c>
      <c r="C3123" s="54">
        <v>0.63888888888888895</v>
      </c>
      <c r="D3123" s="53">
        <v>10.7</v>
      </c>
      <c r="E3123" s="53">
        <v>14.2</v>
      </c>
      <c r="F3123" s="53">
        <v>0</v>
      </c>
      <c r="G3123" s="53">
        <v>7.7</v>
      </c>
      <c r="H3123" s="53">
        <v>6.4000000000000001E-2</v>
      </c>
      <c r="I3123" s="53">
        <v>2.4</v>
      </c>
      <c r="J3123" s="53" t="s">
        <v>147</v>
      </c>
      <c r="K3123" s="53">
        <v>3.4</v>
      </c>
      <c r="L3123" s="53" t="s">
        <v>147</v>
      </c>
      <c r="M3123" s="54">
        <v>0.63201388888888888</v>
      </c>
      <c r="N3123" s="53">
        <v>5.2</v>
      </c>
      <c r="O3123" s="53" t="s">
        <v>149</v>
      </c>
      <c r="P3123" s="54">
        <v>0.63628472222222221</v>
      </c>
      <c r="Q3123" s="53">
        <v>3.2</v>
      </c>
      <c r="R3123" s="53" t="s">
        <v>147</v>
      </c>
      <c r="S3123" s="53">
        <v>0.8</v>
      </c>
      <c r="T3123" s="53">
        <v>52.5</v>
      </c>
      <c r="U3123" s="53">
        <v>219</v>
      </c>
      <c r="V3123" s="53">
        <v>145113</v>
      </c>
      <c r="W3123" s="53">
        <v>242</v>
      </c>
      <c r="X3123" s="53">
        <v>0.55500000000000005</v>
      </c>
      <c r="Y3123" s="53">
        <v>19.16</v>
      </c>
      <c r="Z3123" s="11">
        <f t="shared" si="8339"/>
        <v>38.400000000000006</v>
      </c>
      <c r="AA3123" s="11">
        <f t="shared" si="8340"/>
        <v>0</v>
      </c>
      <c r="AB3123" s="53">
        <f t="shared" si="8341"/>
        <v>0.22079961030293807</v>
      </c>
      <c r="AC3123" s="63" t="s">
        <v>204</v>
      </c>
    </row>
    <row r="3124" spans="1:46">
      <c r="A3124" s="11">
        <v>3124</v>
      </c>
      <c r="B3124" s="57">
        <v>44948</v>
      </c>
      <c r="C3124" s="54">
        <v>0.64583333333333337</v>
      </c>
      <c r="D3124" s="53">
        <v>10.3</v>
      </c>
      <c r="E3124" s="53">
        <v>14.2</v>
      </c>
      <c r="F3124" s="53">
        <v>0</v>
      </c>
      <c r="G3124" s="53">
        <v>7.6</v>
      </c>
      <c r="H3124" s="53">
        <v>4.2999999999999997E-2</v>
      </c>
      <c r="I3124" s="53">
        <v>2.4</v>
      </c>
      <c r="J3124" s="53" t="s">
        <v>147</v>
      </c>
      <c r="K3124" s="53">
        <v>2.6</v>
      </c>
      <c r="L3124" s="53" t="s">
        <v>147</v>
      </c>
      <c r="M3124" s="54">
        <v>0.64284722222222224</v>
      </c>
      <c r="N3124" s="53">
        <v>4.7</v>
      </c>
      <c r="O3124" s="53" t="s">
        <v>149</v>
      </c>
      <c r="P3124" s="54">
        <v>0.64126157407407403</v>
      </c>
      <c r="Q3124" s="53">
        <v>0.8</v>
      </c>
      <c r="R3124" s="53" t="s">
        <v>147</v>
      </c>
      <c r="S3124" s="53">
        <v>0.9</v>
      </c>
      <c r="T3124" s="53">
        <v>53.3</v>
      </c>
      <c r="U3124" s="53">
        <v>212</v>
      </c>
      <c r="V3124" s="53">
        <v>101072</v>
      </c>
      <c r="W3124" s="53">
        <v>168</v>
      </c>
      <c r="X3124" s="53">
        <v>0.55400000000000005</v>
      </c>
      <c r="Y3124" s="53">
        <v>19.149999999999999</v>
      </c>
      <c r="Z3124" s="11">
        <f t="shared" si="8339"/>
        <v>25.799999999999997</v>
      </c>
      <c r="AA3124" s="11">
        <f t="shared" si="8340"/>
        <v>0</v>
      </c>
      <c r="AB3124" s="53">
        <f t="shared" si="8341"/>
        <v>0.22027091504662497</v>
      </c>
      <c r="AC3124" s="63" t="s">
        <v>204</v>
      </c>
    </row>
    <row r="3125" spans="1:46">
      <c r="A3125" s="11">
        <v>3125</v>
      </c>
      <c r="B3125" s="57">
        <v>44948</v>
      </c>
      <c r="C3125" s="54">
        <v>0.65277777777777779</v>
      </c>
      <c r="D3125" s="53">
        <v>10.1</v>
      </c>
      <c r="E3125" s="53">
        <v>14.2</v>
      </c>
      <c r="F3125" s="53">
        <v>0</v>
      </c>
      <c r="G3125" s="53">
        <v>7.7</v>
      </c>
      <c r="H3125" s="53">
        <v>5.8999999999999997E-2</v>
      </c>
      <c r="I3125" s="53">
        <v>1.9</v>
      </c>
      <c r="J3125" s="53" t="s">
        <v>147</v>
      </c>
      <c r="K3125" s="53">
        <v>2.4</v>
      </c>
      <c r="L3125" s="53" t="s">
        <v>147</v>
      </c>
      <c r="M3125" s="54">
        <v>0.64584490740740741</v>
      </c>
      <c r="N3125" s="53">
        <v>4.9000000000000004</v>
      </c>
      <c r="O3125" s="53" t="s">
        <v>148</v>
      </c>
      <c r="P3125" s="54">
        <v>0.65232638888888894</v>
      </c>
      <c r="Q3125" s="53">
        <v>1.6</v>
      </c>
      <c r="R3125" s="53" t="s">
        <v>150</v>
      </c>
      <c r="S3125" s="53">
        <v>0.8</v>
      </c>
      <c r="T3125" s="53">
        <v>53.1</v>
      </c>
      <c r="U3125" s="53">
        <v>154</v>
      </c>
      <c r="V3125" s="53">
        <v>128972</v>
      </c>
      <c r="W3125" s="53">
        <v>215</v>
      </c>
      <c r="X3125" s="53">
        <v>0.55400000000000005</v>
      </c>
      <c r="Y3125" s="53">
        <v>19.14</v>
      </c>
      <c r="Z3125" s="11">
        <f t="shared" si="8339"/>
        <v>35.4</v>
      </c>
      <c r="AA3125" s="11">
        <f t="shared" si="8340"/>
        <v>0</v>
      </c>
      <c r="AB3125" s="53">
        <f t="shared" si="8341"/>
        <v>0.22027091504662497</v>
      </c>
      <c r="AC3125" s="63" t="s">
        <v>204</v>
      </c>
    </row>
    <row r="3126" spans="1:46">
      <c r="A3126" s="11">
        <v>3126</v>
      </c>
      <c r="B3126" s="57">
        <v>44948</v>
      </c>
      <c r="C3126" s="54">
        <v>0.65972222222222221</v>
      </c>
      <c r="D3126" s="53">
        <v>9.9</v>
      </c>
      <c r="E3126" s="53">
        <v>14.2</v>
      </c>
      <c r="F3126" s="53">
        <v>0</v>
      </c>
      <c r="G3126" s="53">
        <v>7.5</v>
      </c>
      <c r="H3126" s="53">
        <v>3.1E-2</v>
      </c>
      <c r="I3126" s="53">
        <v>2.1</v>
      </c>
      <c r="J3126" s="53" t="s">
        <v>148</v>
      </c>
      <c r="K3126" s="53">
        <v>2.1</v>
      </c>
      <c r="L3126" s="53" t="s">
        <v>148</v>
      </c>
      <c r="M3126" s="54">
        <v>0.65804398148148147</v>
      </c>
      <c r="N3126" s="53">
        <v>5.4</v>
      </c>
      <c r="O3126" s="53" t="s">
        <v>152</v>
      </c>
      <c r="P3126" s="54">
        <v>0.65524305555555562</v>
      </c>
      <c r="Q3126" s="53">
        <v>2</v>
      </c>
      <c r="R3126" s="53" t="s">
        <v>147</v>
      </c>
      <c r="S3126" s="53">
        <v>0.7</v>
      </c>
      <c r="T3126" s="53">
        <v>53.8</v>
      </c>
      <c r="U3126" s="53">
        <v>117</v>
      </c>
      <c r="V3126" s="53">
        <v>74358</v>
      </c>
      <c r="W3126" s="53">
        <v>124</v>
      </c>
      <c r="X3126" s="53">
        <v>0.55400000000000005</v>
      </c>
      <c r="Y3126" s="53">
        <v>19.07</v>
      </c>
      <c r="Z3126" s="11">
        <f t="shared" si="8339"/>
        <v>18.600000000000001</v>
      </c>
      <c r="AA3126" s="11">
        <f t="shared" si="8340"/>
        <v>0</v>
      </c>
      <c r="AB3126" s="53">
        <f t="shared" si="8341"/>
        <v>0.22027091504662497</v>
      </c>
      <c r="AC3126" s="63" t="s">
        <v>204</v>
      </c>
    </row>
    <row r="3127" spans="1:46">
      <c r="A3127" s="11">
        <v>3127</v>
      </c>
      <c r="B3127" s="57">
        <v>44948</v>
      </c>
      <c r="C3127" s="54">
        <v>0.66666666666666663</v>
      </c>
      <c r="D3127" s="53">
        <v>9.6999999999999993</v>
      </c>
      <c r="E3127" s="53">
        <v>13.5</v>
      </c>
      <c r="F3127" s="53">
        <v>0</v>
      </c>
      <c r="G3127" s="53">
        <v>7.5</v>
      </c>
      <c r="H3127" s="53">
        <v>4.1000000000000002E-2</v>
      </c>
      <c r="I3127" s="53">
        <v>2.1</v>
      </c>
      <c r="J3127" s="53" t="s">
        <v>147</v>
      </c>
      <c r="K3127" s="53">
        <v>2.2000000000000002</v>
      </c>
      <c r="L3127" s="53" t="s">
        <v>148</v>
      </c>
      <c r="M3127" s="54">
        <v>0.66490740740740739</v>
      </c>
      <c r="N3127" s="53">
        <v>5.8</v>
      </c>
      <c r="O3127" s="53" t="s">
        <v>147</v>
      </c>
      <c r="P3127" s="54">
        <v>0.66425925925925922</v>
      </c>
      <c r="Q3127" s="53">
        <v>0.7</v>
      </c>
      <c r="R3127" s="53" t="s">
        <v>162</v>
      </c>
      <c r="S3127" s="53">
        <v>0.9</v>
      </c>
      <c r="T3127" s="53">
        <v>54.4</v>
      </c>
      <c r="U3127" s="53">
        <v>102</v>
      </c>
      <c r="V3127" s="53">
        <v>90041</v>
      </c>
      <c r="W3127" s="53">
        <v>150</v>
      </c>
      <c r="X3127" s="53">
        <v>0.55400000000000005</v>
      </c>
      <c r="Y3127" s="53">
        <v>18.82</v>
      </c>
      <c r="Z3127" s="11">
        <f t="shared" si="8339"/>
        <v>24.6</v>
      </c>
      <c r="AA3127" s="11">
        <f t="shared" si="8340"/>
        <v>0</v>
      </c>
      <c r="AB3127" s="53">
        <f t="shared" si="8341"/>
        <v>0.22027091504662497</v>
      </c>
      <c r="AC3127" s="63" t="s">
        <v>204</v>
      </c>
      <c r="AE3127" s="11">
        <f t="shared" ref="AE3127" si="8454">SUM(F3127:F3132)</f>
        <v>0</v>
      </c>
      <c r="AF3127" s="11">
        <f t="shared" ref="AF3127" si="8455">AVERAGE(AB3127:AB3132)</f>
        <v>0.22027091504662497</v>
      </c>
      <c r="AG3127" s="11">
        <f t="shared" ref="AG3127" si="8456">AVERAGE(G3127:G3132)</f>
        <v>7.1833333333333336</v>
      </c>
      <c r="AH3127" s="11" t="e">
        <f t="shared" ref="AH3127" si="8457">AVERAGE(AC3127:AC3132)</f>
        <v>#DIV/0!</v>
      </c>
      <c r="AI3127" s="11">
        <f t="shared" ref="AI3127" si="8458">AVERAGE(T3127:T3132)</f>
        <v>55.183333333333337</v>
      </c>
      <c r="AJ3127" s="11">
        <f t="shared" ref="AJ3127" si="8459">SUMIF(H3127:H3132,"&gt;0",H3127:H3132)</f>
        <v>9.0999999999999998E-2</v>
      </c>
      <c r="AK3127" s="17">
        <f t="shared" ref="AK3127" si="8460">SUM(AA3127:AA3132)/60</f>
        <v>0</v>
      </c>
      <c r="AL3127" s="17">
        <f t="shared" ref="AL3127" si="8461">SUM(V3127:V3132)</f>
        <v>217406</v>
      </c>
      <c r="AM3127" s="17">
        <f t="shared" ref="AM3127" si="8462">AVERAGE(W3127:W3132)</f>
        <v>60.333333333333336</v>
      </c>
      <c r="AN3127" s="11">
        <f t="shared" ref="AN3127" si="8463">AVERAGE(I3127:I3132)</f>
        <v>1.7666666666666668</v>
      </c>
      <c r="AO3127" s="11">
        <f t="shared" ref="AO3127" si="8464">MAX(K3127:K3132)</f>
        <v>2.5</v>
      </c>
      <c r="AP3127" s="13" t="str">
        <f t="shared" ref="AP3127" ca="1" si="8465">INDIRECT(ADDRESS(MATCH(AO3127,K3127:K3132,0)+A3127-1,12))</f>
        <v>NE</v>
      </c>
      <c r="AQ3127" s="13">
        <f t="shared" ref="AQ3127" ca="1" si="8466">INDIRECT(ADDRESS(MATCH(AO3127,K3127:K3132,0)+A3127-1,13))</f>
        <v>0.67543981481481474</v>
      </c>
      <c r="AR3127" s="11">
        <f t="shared" ref="AR3127" si="8467">MAX(N3127:N3132)</f>
        <v>5.8</v>
      </c>
      <c r="AS3127" s="13" t="str">
        <f t="shared" ref="AS3127" ca="1" si="8468">INDIRECT(ADDRESS(MATCH(AR3127,N3127:N3132,0)+A3127-1,15))</f>
        <v>NE</v>
      </c>
      <c r="AT3127" s="13">
        <f t="shared" ref="AT3127" ca="1" si="8469">INDIRECT(ADDRESS(MATCH(AR3127,N3127:N3132,0)+A3127-1,16))</f>
        <v>0.66425925925925922</v>
      </c>
    </row>
    <row r="3128" spans="1:46">
      <c r="A3128" s="11">
        <v>3128</v>
      </c>
      <c r="B3128" s="57">
        <v>44948</v>
      </c>
      <c r="C3128" s="54">
        <v>0.67361111111111116</v>
      </c>
      <c r="D3128" s="53">
        <v>9.4</v>
      </c>
      <c r="E3128" s="53">
        <v>13.1</v>
      </c>
      <c r="F3128" s="53">
        <v>0</v>
      </c>
      <c r="G3128" s="53">
        <v>7.2</v>
      </c>
      <c r="H3128" s="53">
        <v>1.2E-2</v>
      </c>
      <c r="I3128" s="53">
        <v>2.2000000000000002</v>
      </c>
      <c r="J3128" s="53" t="s">
        <v>147</v>
      </c>
      <c r="K3128" s="53">
        <v>2.2000000000000002</v>
      </c>
      <c r="L3128" s="53" t="s">
        <v>147</v>
      </c>
      <c r="M3128" s="54">
        <v>0.67361111111111116</v>
      </c>
      <c r="N3128" s="53">
        <v>4.3</v>
      </c>
      <c r="O3128" s="53" t="s">
        <v>147</v>
      </c>
      <c r="P3128" s="54">
        <v>0.66993055555555558</v>
      </c>
      <c r="Q3128" s="53">
        <v>2.5</v>
      </c>
      <c r="R3128" s="53" t="s">
        <v>147</v>
      </c>
      <c r="S3128" s="53">
        <v>0.8</v>
      </c>
      <c r="T3128" s="53">
        <v>55</v>
      </c>
      <c r="U3128" s="53">
        <v>56</v>
      </c>
      <c r="V3128" s="53">
        <v>32107</v>
      </c>
      <c r="W3128" s="53">
        <v>54</v>
      </c>
      <c r="X3128" s="53">
        <v>0.55400000000000005</v>
      </c>
      <c r="Y3128" s="53">
        <v>18.87</v>
      </c>
      <c r="Z3128" s="11">
        <f t="shared" si="8339"/>
        <v>7.2000000000000011</v>
      </c>
      <c r="AA3128" s="11">
        <f t="shared" si="8340"/>
        <v>0</v>
      </c>
      <c r="AB3128" s="53">
        <f t="shared" si="8341"/>
        <v>0.22027091504662497</v>
      </c>
      <c r="AC3128" s="63" t="s">
        <v>204</v>
      </c>
    </row>
    <row r="3129" spans="1:46">
      <c r="A3129" s="11">
        <v>3129</v>
      </c>
      <c r="B3129" s="57">
        <v>44948</v>
      </c>
      <c r="C3129" s="54">
        <v>0.68055555555555547</v>
      </c>
      <c r="D3129" s="53">
        <v>9.1</v>
      </c>
      <c r="E3129" s="53">
        <v>13.1</v>
      </c>
      <c r="F3129" s="53">
        <v>0</v>
      </c>
      <c r="G3129" s="53">
        <v>7.1</v>
      </c>
      <c r="H3129" s="53">
        <v>1.0999999999999999E-2</v>
      </c>
      <c r="I3129" s="53">
        <v>1.8</v>
      </c>
      <c r="J3129" s="53" t="s">
        <v>147</v>
      </c>
      <c r="K3129" s="53">
        <v>2.5</v>
      </c>
      <c r="L3129" s="53" t="s">
        <v>147</v>
      </c>
      <c r="M3129" s="54">
        <v>0.67543981481481474</v>
      </c>
      <c r="N3129" s="53">
        <v>5</v>
      </c>
      <c r="O3129" s="53" t="s">
        <v>147</v>
      </c>
      <c r="P3129" s="54">
        <v>0.67469907407407403</v>
      </c>
      <c r="Q3129" s="53">
        <v>1.4</v>
      </c>
      <c r="R3129" s="53" t="s">
        <v>149</v>
      </c>
      <c r="S3129" s="53">
        <v>0.9</v>
      </c>
      <c r="T3129" s="53">
        <v>55.6</v>
      </c>
      <c r="U3129" s="53">
        <v>45</v>
      </c>
      <c r="V3129" s="53">
        <v>27846</v>
      </c>
      <c r="W3129" s="53">
        <v>46</v>
      </c>
      <c r="X3129" s="53">
        <v>0.55400000000000005</v>
      </c>
      <c r="Y3129" s="53">
        <v>18.89</v>
      </c>
      <c r="Z3129" s="11">
        <f t="shared" si="8339"/>
        <v>6.5999999999999988</v>
      </c>
      <c r="AA3129" s="11">
        <f t="shared" si="8340"/>
        <v>0</v>
      </c>
      <c r="AB3129" s="53">
        <f t="shared" si="8341"/>
        <v>0.22027091504662497</v>
      </c>
      <c r="AC3129" s="63" t="s">
        <v>204</v>
      </c>
    </row>
    <row r="3130" spans="1:46">
      <c r="A3130" s="11">
        <v>3130</v>
      </c>
      <c r="B3130" s="57">
        <v>44948</v>
      </c>
      <c r="C3130" s="54">
        <v>0.6875</v>
      </c>
      <c r="D3130" s="53">
        <v>8.8000000000000007</v>
      </c>
      <c r="E3130" s="53">
        <v>13</v>
      </c>
      <c r="F3130" s="53">
        <v>0</v>
      </c>
      <c r="G3130" s="53">
        <v>7.1</v>
      </c>
      <c r="H3130" s="53">
        <v>1.0999999999999999E-2</v>
      </c>
      <c r="I3130" s="53">
        <v>1.8</v>
      </c>
      <c r="J3130" s="53" t="s">
        <v>147</v>
      </c>
      <c r="K3130" s="53">
        <v>1.8</v>
      </c>
      <c r="L3130" s="53" t="s">
        <v>147</v>
      </c>
      <c r="M3130" s="54">
        <v>0.68074074074074076</v>
      </c>
      <c r="N3130" s="53">
        <v>4.5999999999999996</v>
      </c>
      <c r="O3130" s="53" t="s">
        <v>147</v>
      </c>
      <c r="P3130" s="54">
        <v>0.68504629629629632</v>
      </c>
      <c r="Q3130" s="53">
        <v>1</v>
      </c>
      <c r="R3130" s="53" t="s">
        <v>162</v>
      </c>
      <c r="S3130" s="53">
        <v>0.7</v>
      </c>
      <c r="T3130" s="53">
        <v>55.3</v>
      </c>
      <c r="U3130" s="53">
        <v>34</v>
      </c>
      <c r="V3130" s="53">
        <v>26634</v>
      </c>
      <c r="W3130" s="53">
        <v>44</v>
      </c>
      <c r="X3130" s="53">
        <v>0.55400000000000005</v>
      </c>
      <c r="Y3130" s="53">
        <v>18.88</v>
      </c>
      <c r="Z3130" s="11">
        <f t="shared" si="8339"/>
        <v>6.5999999999999988</v>
      </c>
      <c r="AA3130" s="11">
        <f t="shared" si="8340"/>
        <v>0</v>
      </c>
      <c r="AB3130" s="53">
        <f t="shared" si="8341"/>
        <v>0.22027091504662497</v>
      </c>
      <c r="AC3130" s="63" t="s">
        <v>204</v>
      </c>
    </row>
    <row r="3131" spans="1:46">
      <c r="A3131" s="11">
        <v>3131</v>
      </c>
      <c r="B3131" s="57">
        <v>44948</v>
      </c>
      <c r="C3131" s="54">
        <v>0.69444444444444453</v>
      </c>
      <c r="D3131" s="53">
        <v>8.6</v>
      </c>
      <c r="E3131" s="53">
        <v>13</v>
      </c>
      <c r="F3131" s="53">
        <v>0</v>
      </c>
      <c r="G3131" s="53">
        <v>7.1</v>
      </c>
      <c r="H3131" s="53">
        <v>8.0000000000000002E-3</v>
      </c>
      <c r="I3131" s="53">
        <v>1.3</v>
      </c>
      <c r="J3131" s="53" t="s">
        <v>147</v>
      </c>
      <c r="K3131" s="53">
        <v>1.8</v>
      </c>
      <c r="L3131" s="53" t="s">
        <v>147</v>
      </c>
      <c r="M3131" s="54">
        <v>0.68751157407407415</v>
      </c>
      <c r="N3131" s="53">
        <v>3.6</v>
      </c>
      <c r="O3131" s="53" t="s">
        <v>148</v>
      </c>
      <c r="P3131" s="54">
        <v>0.69319444444444445</v>
      </c>
      <c r="Q3131" s="53">
        <v>1</v>
      </c>
      <c r="R3131" s="53" t="s">
        <v>147</v>
      </c>
      <c r="S3131" s="53">
        <v>0.6</v>
      </c>
      <c r="T3131" s="53">
        <v>55.2</v>
      </c>
      <c r="U3131" s="53">
        <v>36</v>
      </c>
      <c r="V3131" s="53">
        <v>21376</v>
      </c>
      <c r="W3131" s="53">
        <v>36</v>
      </c>
      <c r="X3131" s="53">
        <v>0.55400000000000005</v>
      </c>
      <c r="Y3131" s="53">
        <v>18.91</v>
      </c>
      <c r="Z3131" s="11">
        <f t="shared" si="8339"/>
        <v>4.8000000000000007</v>
      </c>
      <c r="AA3131" s="11">
        <f t="shared" si="8340"/>
        <v>0</v>
      </c>
      <c r="AB3131" s="53">
        <f t="shared" si="8341"/>
        <v>0.22027091504662497</v>
      </c>
      <c r="AC3131" s="63" t="s">
        <v>204</v>
      </c>
    </row>
    <row r="3132" spans="1:46">
      <c r="A3132" s="11">
        <v>3132</v>
      </c>
      <c r="B3132" s="57">
        <v>44948</v>
      </c>
      <c r="C3132" s="54">
        <v>0.70138888888888884</v>
      </c>
      <c r="D3132" s="53">
        <v>8.4</v>
      </c>
      <c r="E3132" s="53">
        <v>13</v>
      </c>
      <c r="F3132" s="53">
        <v>0</v>
      </c>
      <c r="G3132" s="53">
        <v>7.1</v>
      </c>
      <c r="H3132" s="53">
        <v>8.0000000000000002E-3</v>
      </c>
      <c r="I3132" s="53">
        <v>1.4</v>
      </c>
      <c r="J3132" s="53" t="s">
        <v>147</v>
      </c>
      <c r="K3132" s="53">
        <v>1.5</v>
      </c>
      <c r="L3132" s="53" t="s">
        <v>147</v>
      </c>
      <c r="M3132" s="54">
        <v>0.69928240740740744</v>
      </c>
      <c r="N3132" s="53">
        <v>2.6</v>
      </c>
      <c r="O3132" s="53" t="s">
        <v>147</v>
      </c>
      <c r="P3132" s="54">
        <v>0.69809027777777777</v>
      </c>
      <c r="Q3132" s="53">
        <v>1.4</v>
      </c>
      <c r="R3132" s="53" t="s">
        <v>147</v>
      </c>
      <c r="S3132" s="53">
        <v>0.4</v>
      </c>
      <c r="T3132" s="53">
        <v>55.6</v>
      </c>
      <c r="U3132" s="53">
        <v>27</v>
      </c>
      <c r="V3132" s="53">
        <v>19402</v>
      </c>
      <c r="W3132" s="53">
        <v>32</v>
      </c>
      <c r="X3132" s="53">
        <v>0.55400000000000005</v>
      </c>
      <c r="Y3132" s="53">
        <v>18.89</v>
      </c>
      <c r="Z3132" s="11">
        <f t="shared" si="8339"/>
        <v>4.8000000000000007</v>
      </c>
      <c r="AA3132" s="11">
        <f t="shared" si="8340"/>
        <v>0</v>
      </c>
      <c r="AB3132" s="53">
        <f t="shared" si="8341"/>
        <v>0.22027091504662497</v>
      </c>
      <c r="AC3132" s="63" t="s">
        <v>204</v>
      </c>
    </row>
    <row r="3133" spans="1:46">
      <c r="A3133" s="11">
        <v>3133</v>
      </c>
      <c r="B3133" s="57">
        <v>44948</v>
      </c>
      <c r="C3133" s="54">
        <v>0.70833333333333337</v>
      </c>
      <c r="D3133" s="53">
        <v>8.1999999999999993</v>
      </c>
      <c r="E3133" s="53">
        <v>13</v>
      </c>
      <c r="F3133" s="53">
        <v>0</v>
      </c>
      <c r="G3133" s="53">
        <v>7</v>
      </c>
      <c r="H3133" s="53">
        <v>6.0000000000000001E-3</v>
      </c>
      <c r="I3133" s="53">
        <v>1.4</v>
      </c>
      <c r="J3133" s="53" t="s">
        <v>147</v>
      </c>
      <c r="K3133" s="53">
        <v>1.5</v>
      </c>
      <c r="L3133" s="53" t="s">
        <v>147</v>
      </c>
      <c r="M3133" s="54">
        <v>0.70197916666666671</v>
      </c>
      <c r="N3133" s="53">
        <v>3.2</v>
      </c>
      <c r="O3133" s="53" t="s">
        <v>147</v>
      </c>
      <c r="P3133" s="54">
        <v>0.70420138888888895</v>
      </c>
      <c r="Q3133" s="53">
        <v>1</v>
      </c>
      <c r="R3133" s="53" t="s">
        <v>147</v>
      </c>
      <c r="S3133" s="53">
        <v>0.5</v>
      </c>
      <c r="T3133" s="53">
        <v>56.4</v>
      </c>
      <c r="U3133" s="53">
        <v>16</v>
      </c>
      <c r="V3133" s="53">
        <v>14318</v>
      </c>
      <c r="W3133" s="53">
        <v>24</v>
      </c>
      <c r="X3133" s="53">
        <v>0.55400000000000005</v>
      </c>
      <c r="Y3133" s="53">
        <v>18.88</v>
      </c>
      <c r="Z3133" s="11">
        <f t="shared" si="8339"/>
        <v>3.6000000000000005</v>
      </c>
      <c r="AA3133" s="11">
        <f t="shared" si="8340"/>
        <v>0</v>
      </c>
      <c r="AB3133" s="53">
        <f t="shared" si="8341"/>
        <v>0.22027091504662497</v>
      </c>
      <c r="AC3133" s="63" t="s">
        <v>204</v>
      </c>
      <c r="AE3133" s="11">
        <f t="shared" ref="AE3133" si="8470">SUM(F3133:F3138)</f>
        <v>0</v>
      </c>
      <c r="AF3133" s="11">
        <f t="shared" ref="AF3133" si="8471">AVERAGE(AB3133:AB3138)</f>
        <v>0.22027091504662497</v>
      </c>
      <c r="AG3133" s="11">
        <f t="shared" ref="AG3133" si="8472">AVERAGE(G3133:G3138)</f>
        <v>6.8666666666666671</v>
      </c>
      <c r="AH3133" s="11" t="e">
        <f t="shared" ref="AH3133" si="8473">AVERAGE(AC3133:AC3138)</f>
        <v>#DIV/0!</v>
      </c>
      <c r="AI3133" s="11">
        <f t="shared" ref="AI3133" si="8474">AVERAGE(T3133:T3138)</f>
        <v>56.083333333333336</v>
      </c>
      <c r="AJ3133" s="11">
        <f t="shared" ref="AJ3133" si="8475">SUMIF(H3133:H3138,"&gt;0",H3133:H3138)</f>
        <v>1.0000000000000002E-2</v>
      </c>
      <c r="AK3133" s="17">
        <f t="shared" ref="AK3133" si="8476">SUM(AA3133:AA3138)/60</f>
        <v>0</v>
      </c>
      <c r="AL3133" s="17">
        <f t="shared" ref="AL3133" si="8477">SUM(V3133:V3138)</f>
        <v>26066</v>
      </c>
      <c r="AM3133" s="17">
        <f t="shared" ref="AM3133" si="8478">AVERAGE(W3133:W3138)</f>
        <v>7.166666666666667</v>
      </c>
      <c r="AN3133" s="11">
        <f t="shared" ref="AN3133" si="8479">AVERAGE(I3133:I3138)</f>
        <v>1.6500000000000001</v>
      </c>
      <c r="AO3133" s="11">
        <f t="shared" ref="AO3133" si="8480">MAX(K3133:K3138)</f>
        <v>2.1</v>
      </c>
      <c r="AP3133" s="13" t="str">
        <f t="shared" ref="AP3133" ca="1" si="8481">INDIRECT(ADDRESS(MATCH(AO3133,K3133:K3138,0)+A3133-1,12))</f>
        <v>NE</v>
      </c>
      <c r="AQ3133" s="13">
        <f t="shared" ref="AQ3133" ca="1" si="8482">INDIRECT(ADDRESS(MATCH(AO3133,K3133:K3138,0)+A3133-1,13))</f>
        <v>0.74001157407407403</v>
      </c>
      <c r="AR3133" s="11">
        <f t="shared" ref="AR3133" si="8483">MAX(N3133:N3138)</f>
        <v>5.5</v>
      </c>
      <c r="AS3133" s="13" t="str">
        <f t="shared" ref="AS3133" ca="1" si="8484">INDIRECT(ADDRESS(MATCH(AR3133,N3133:N3138,0)+A3133-1,15))</f>
        <v>N</v>
      </c>
      <c r="AT3133" s="13">
        <f t="shared" ref="AT3133" ca="1" si="8485">INDIRECT(ADDRESS(MATCH(AR3133,N3133:N3138,0)+A3133-1,16))</f>
        <v>0.73310185185185184</v>
      </c>
    </row>
    <row r="3134" spans="1:46">
      <c r="A3134" s="11">
        <v>3134</v>
      </c>
      <c r="B3134" s="57">
        <v>44948</v>
      </c>
      <c r="C3134" s="54">
        <v>0.71527777777777779</v>
      </c>
      <c r="D3134" s="53">
        <v>8</v>
      </c>
      <c r="E3134" s="53">
        <v>12.9</v>
      </c>
      <c r="F3134" s="53">
        <v>0</v>
      </c>
      <c r="G3134" s="53">
        <v>7</v>
      </c>
      <c r="H3134" s="53">
        <v>3.0000000000000001E-3</v>
      </c>
      <c r="I3134" s="53">
        <v>1.3</v>
      </c>
      <c r="J3134" s="53" t="s">
        <v>147</v>
      </c>
      <c r="K3134" s="53">
        <v>1.4</v>
      </c>
      <c r="L3134" s="53" t="s">
        <v>147</v>
      </c>
      <c r="M3134" s="54">
        <v>0.71231481481481485</v>
      </c>
      <c r="N3134" s="53">
        <v>3.9</v>
      </c>
      <c r="O3134" s="53" t="s">
        <v>147</v>
      </c>
      <c r="P3134" s="54">
        <v>0.71208333333333329</v>
      </c>
      <c r="Q3134" s="53">
        <v>1.5</v>
      </c>
      <c r="R3134" s="53" t="s">
        <v>147</v>
      </c>
      <c r="S3134" s="53">
        <v>0.6</v>
      </c>
      <c r="T3134" s="53">
        <v>56</v>
      </c>
      <c r="U3134" s="53">
        <v>8</v>
      </c>
      <c r="V3134" s="53">
        <v>7261</v>
      </c>
      <c r="W3134" s="53">
        <v>12</v>
      </c>
      <c r="X3134" s="53">
        <v>0.55400000000000005</v>
      </c>
      <c r="Y3134" s="53">
        <v>18.86</v>
      </c>
      <c r="Z3134" s="11">
        <f t="shared" si="8339"/>
        <v>1.8000000000000003</v>
      </c>
      <c r="AA3134" s="11">
        <f t="shared" si="8340"/>
        <v>0</v>
      </c>
      <c r="AB3134" s="53">
        <f t="shared" si="8341"/>
        <v>0.22027091504662497</v>
      </c>
      <c r="AC3134" s="63" t="s">
        <v>204</v>
      </c>
    </row>
    <row r="3135" spans="1:46">
      <c r="A3135" s="11">
        <v>3135</v>
      </c>
      <c r="B3135" s="57">
        <v>44948</v>
      </c>
      <c r="C3135" s="54">
        <v>0.72222222222222221</v>
      </c>
      <c r="D3135" s="53">
        <v>7.8</v>
      </c>
      <c r="E3135" s="53">
        <v>12.9</v>
      </c>
      <c r="F3135" s="53">
        <v>0</v>
      </c>
      <c r="G3135" s="53">
        <v>6.8</v>
      </c>
      <c r="H3135" s="53">
        <v>1E-3</v>
      </c>
      <c r="I3135" s="53">
        <v>1.7</v>
      </c>
      <c r="J3135" s="53" t="s">
        <v>147</v>
      </c>
      <c r="K3135" s="53">
        <v>1.7</v>
      </c>
      <c r="L3135" s="53" t="s">
        <v>147</v>
      </c>
      <c r="M3135" s="54">
        <v>0.72217592592592583</v>
      </c>
      <c r="N3135" s="53">
        <v>3.7</v>
      </c>
      <c r="O3135" s="53" t="s">
        <v>148</v>
      </c>
      <c r="P3135" s="54">
        <v>0.71550925925925923</v>
      </c>
      <c r="Q3135" s="53">
        <v>0.9</v>
      </c>
      <c r="R3135" s="53" t="s">
        <v>148</v>
      </c>
      <c r="S3135" s="53">
        <v>0.6</v>
      </c>
      <c r="T3135" s="53">
        <v>55.9</v>
      </c>
      <c r="U3135" s="53">
        <v>4</v>
      </c>
      <c r="V3135" s="53">
        <v>3108</v>
      </c>
      <c r="W3135" s="53">
        <v>5</v>
      </c>
      <c r="X3135" s="53">
        <v>0.55400000000000005</v>
      </c>
      <c r="Y3135" s="53">
        <v>18.850000000000001</v>
      </c>
      <c r="Z3135" s="11">
        <f t="shared" si="8339"/>
        <v>0.60000000000000009</v>
      </c>
      <c r="AA3135" s="11">
        <f t="shared" si="8340"/>
        <v>0</v>
      </c>
      <c r="AB3135" s="53">
        <f t="shared" si="8341"/>
        <v>0.22027091504662497</v>
      </c>
      <c r="AC3135" s="63" t="s">
        <v>204</v>
      </c>
    </row>
    <row r="3136" spans="1:46">
      <c r="A3136" s="11">
        <v>3136</v>
      </c>
      <c r="B3136" s="57">
        <v>44948</v>
      </c>
      <c r="C3136" s="54">
        <v>0.72916666666666663</v>
      </c>
      <c r="D3136" s="53">
        <v>7.7</v>
      </c>
      <c r="E3136" s="53">
        <v>12.9</v>
      </c>
      <c r="F3136" s="53">
        <v>0</v>
      </c>
      <c r="G3136" s="53">
        <v>6.9</v>
      </c>
      <c r="H3136" s="53">
        <v>0</v>
      </c>
      <c r="I3136" s="53">
        <v>1.6</v>
      </c>
      <c r="J3136" s="53" t="s">
        <v>147</v>
      </c>
      <c r="K3136" s="53">
        <v>1.7</v>
      </c>
      <c r="L3136" s="53" t="s">
        <v>147</v>
      </c>
      <c r="M3136" s="54">
        <v>0.72243055555555558</v>
      </c>
      <c r="N3136" s="53">
        <v>3.1</v>
      </c>
      <c r="O3136" s="53" t="s">
        <v>147</v>
      </c>
      <c r="P3136" s="54">
        <v>0.72730324074074071</v>
      </c>
      <c r="Q3136" s="53">
        <v>2.1</v>
      </c>
      <c r="R3136" s="53" t="s">
        <v>148</v>
      </c>
      <c r="S3136" s="53">
        <v>0.6</v>
      </c>
      <c r="T3136" s="53">
        <v>55.4</v>
      </c>
      <c r="U3136" s="53">
        <v>1</v>
      </c>
      <c r="V3136" s="53">
        <v>1062</v>
      </c>
      <c r="W3136" s="53">
        <v>2</v>
      </c>
      <c r="X3136" s="53">
        <v>0.55400000000000005</v>
      </c>
      <c r="Y3136" s="53">
        <v>18.850000000000001</v>
      </c>
      <c r="Z3136" s="11">
        <f t="shared" si="8339"/>
        <v>0</v>
      </c>
      <c r="AA3136" s="11">
        <f t="shared" si="8340"/>
        <v>0</v>
      </c>
      <c r="AB3136" s="53">
        <f t="shared" si="8341"/>
        <v>0.22027091504662497</v>
      </c>
      <c r="AC3136" s="63" t="s">
        <v>204</v>
      </c>
    </row>
    <row r="3137" spans="1:46">
      <c r="A3137" s="11">
        <v>3137</v>
      </c>
      <c r="B3137" s="57">
        <v>44948</v>
      </c>
      <c r="C3137" s="54">
        <v>0.73611111111111116</v>
      </c>
      <c r="D3137" s="53">
        <v>7.5</v>
      </c>
      <c r="E3137" s="53">
        <v>12.9</v>
      </c>
      <c r="F3137" s="53">
        <v>0</v>
      </c>
      <c r="G3137" s="53">
        <v>6.7</v>
      </c>
      <c r="H3137" s="53">
        <v>0</v>
      </c>
      <c r="I3137" s="53">
        <v>1.8</v>
      </c>
      <c r="J3137" s="53" t="s">
        <v>147</v>
      </c>
      <c r="K3137" s="53">
        <v>1.9</v>
      </c>
      <c r="L3137" s="53" t="s">
        <v>147</v>
      </c>
      <c r="M3137" s="54">
        <v>0.73387731481481477</v>
      </c>
      <c r="N3137" s="53">
        <v>5.5</v>
      </c>
      <c r="O3137" s="53" t="s">
        <v>162</v>
      </c>
      <c r="P3137" s="54">
        <v>0.73310185185185184</v>
      </c>
      <c r="Q3137" s="53">
        <v>2.2000000000000002</v>
      </c>
      <c r="R3137" s="53" t="s">
        <v>149</v>
      </c>
      <c r="S3137" s="53">
        <v>0.8</v>
      </c>
      <c r="T3137" s="53">
        <v>56.6</v>
      </c>
      <c r="U3137" s="53">
        <v>0</v>
      </c>
      <c r="V3137" s="53">
        <v>230</v>
      </c>
      <c r="W3137" s="53">
        <v>0</v>
      </c>
      <c r="X3137" s="53">
        <v>0.55400000000000005</v>
      </c>
      <c r="Y3137" s="53">
        <v>18.84</v>
      </c>
      <c r="Z3137" s="11">
        <f t="shared" si="8339"/>
        <v>0</v>
      </c>
      <c r="AA3137" s="11">
        <f t="shared" si="8340"/>
        <v>0</v>
      </c>
      <c r="AB3137" s="53">
        <f t="shared" si="8341"/>
        <v>0.22027091504662497</v>
      </c>
      <c r="AC3137" s="63" t="s">
        <v>204</v>
      </c>
    </row>
    <row r="3138" spans="1:46">
      <c r="A3138" s="11">
        <v>3138</v>
      </c>
      <c r="B3138" s="57">
        <v>44948</v>
      </c>
      <c r="C3138" s="54">
        <v>0.74305555555555547</v>
      </c>
      <c r="D3138" s="53">
        <v>7.4</v>
      </c>
      <c r="E3138" s="53">
        <v>12.9</v>
      </c>
      <c r="F3138" s="53">
        <v>0</v>
      </c>
      <c r="G3138" s="53">
        <v>6.8</v>
      </c>
      <c r="H3138" s="53">
        <v>0</v>
      </c>
      <c r="I3138" s="53">
        <v>2.1</v>
      </c>
      <c r="J3138" s="53" t="s">
        <v>147</v>
      </c>
      <c r="K3138" s="53">
        <v>2.1</v>
      </c>
      <c r="L3138" s="53" t="s">
        <v>147</v>
      </c>
      <c r="M3138" s="54">
        <v>0.74001157407407403</v>
      </c>
      <c r="N3138" s="53">
        <v>4.2</v>
      </c>
      <c r="O3138" s="53" t="s">
        <v>147</v>
      </c>
      <c r="P3138" s="54">
        <v>0.74179398148148146</v>
      </c>
      <c r="Q3138" s="53">
        <v>2.7</v>
      </c>
      <c r="R3138" s="53" t="s">
        <v>149</v>
      </c>
      <c r="S3138" s="53">
        <v>0.8</v>
      </c>
      <c r="T3138" s="53">
        <v>56.2</v>
      </c>
      <c r="U3138" s="53">
        <v>0</v>
      </c>
      <c r="V3138" s="53">
        <v>87</v>
      </c>
      <c r="W3138" s="53">
        <v>0</v>
      </c>
      <c r="X3138" s="53">
        <v>0.55400000000000005</v>
      </c>
      <c r="Y3138" s="53">
        <v>18.829999999999998</v>
      </c>
      <c r="Z3138" s="11">
        <f t="shared" si="8339"/>
        <v>0</v>
      </c>
      <c r="AA3138" s="11">
        <f t="shared" si="8340"/>
        <v>0</v>
      </c>
      <c r="AB3138" s="53">
        <f t="shared" si="8341"/>
        <v>0.22027091504662497</v>
      </c>
      <c r="AC3138" s="63" t="s">
        <v>204</v>
      </c>
    </row>
    <row r="3139" spans="1:46">
      <c r="A3139" s="11">
        <v>3139</v>
      </c>
      <c r="B3139" s="57">
        <v>44948</v>
      </c>
      <c r="C3139" s="54">
        <v>0.75</v>
      </c>
      <c r="D3139" s="53">
        <v>7.3</v>
      </c>
      <c r="E3139" s="53">
        <v>12.9</v>
      </c>
      <c r="F3139" s="53">
        <v>0</v>
      </c>
      <c r="G3139" s="53">
        <v>6.7</v>
      </c>
      <c r="H3139" s="53">
        <v>0</v>
      </c>
      <c r="I3139" s="53">
        <v>1.9</v>
      </c>
      <c r="J3139" s="53" t="s">
        <v>147</v>
      </c>
      <c r="K3139" s="53">
        <v>2.1</v>
      </c>
      <c r="L3139" s="53" t="s">
        <v>147</v>
      </c>
      <c r="M3139" s="54">
        <v>0.74343750000000008</v>
      </c>
      <c r="N3139" s="53">
        <v>4.5999999999999996</v>
      </c>
      <c r="O3139" s="53" t="s">
        <v>147</v>
      </c>
      <c r="P3139" s="54">
        <v>0.74814814814814812</v>
      </c>
      <c r="Q3139" s="53">
        <v>1.8</v>
      </c>
      <c r="R3139" s="53" t="s">
        <v>152</v>
      </c>
      <c r="S3139" s="53">
        <v>0.9</v>
      </c>
      <c r="T3139" s="53">
        <v>56</v>
      </c>
      <c r="U3139" s="53">
        <v>0</v>
      </c>
      <c r="V3139" s="53">
        <v>77</v>
      </c>
      <c r="W3139" s="53">
        <v>0</v>
      </c>
      <c r="X3139" s="53">
        <v>0.55400000000000005</v>
      </c>
      <c r="Y3139" s="53">
        <v>18.82</v>
      </c>
      <c r="Z3139" s="11">
        <f t="shared" si="8339"/>
        <v>0</v>
      </c>
      <c r="AA3139" s="11">
        <f t="shared" si="8340"/>
        <v>0</v>
      </c>
      <c r="AB3139" s="53">
        <f t="shared" si="8341"/>
        <v>0.22027091504662497</v>
      </c>
      <c r="AC3139" s="63" t="s">
        <v>204</v>
      </c>
      <c r="AE3139" s="11">
        <f t="shared" ref="AE3139" si="8486">SUM(F3139:F3144)</f>
        <v>0</v>
      </c>
      <c r="AF3139" s="11">
        <f t="shared" ref="AF3139" si="8487">AVERAGE(AB3139:AB3144)</f>
        <v>0.22000701177583462</v>
      </c>
      <c r="AG3139" s="11">
        <f t="shared" ref="AG3139" si="8488">AVERAGE(G3139:G3144)</f>
        <v>6.8</v>
      </c>
      <c r="AH3139" s="11" t="e">
        <f t="shared" ref="AH3139" si="8489">AVERAGE(AC3139:AC3144)</f>
        <v>#DIV/0!</v>
      </c>
      <c r="AI3139" s="11">
        <f t="shared" ref="AI3139" si="8490">AVERAGE(T3139:T3144)</f>
        <v>55.68333333333333</v>
      </c>
      <c r="AJ3139" s="11">
        <f t="shared" ref="AJ3139" si="8491">SUMIF(H3139:H3144,"&gt;0",H3139:H3144)</f>
        <v>0</v>
      </c>
      <c r="AK3139" s="17">
        <f t="shared" ref="AK3139" si="8492">SUM(AA3139:AA3144)/60</f>
        <v>0</v>
      </c>
      <c r="AL3139" s="17">
        <f t="shared" ref="AL3139" si="8493">SUM(V3139:V3144)</f>
        <v>505</v>
      </c>
      <c r="AM3139" s="17">
        <f t="shared" ref="AM3139" si="8494">AVERAGE(W3139:W3144)</f>
        <v>0</v>
      </c>
      <c r="AN3139" s="11">
        <f t="shared" ref="AN3139" si="8495">AVERAGE(I3139:I3144)</f>
        <v>2.5333333333333332</v>
      </c>
      <c r="AO3139" s="11">
        <f t="shared" ref="AO3139" si="8496">MAX(K3139:K3144)</f>
        <v>3.6</v>
      </c>
      <c r="AP3139" s="13" t="str">
        <f t="shared" ref="AP3139" ca="1" si="8497">INDIRECT(ADDRESS(MATCH(AO3139,K3139:K3144,0)+A3139-1,12))</f>
        <v>NNE</v>
      </c>
      <c r="AQ3139" s="13">
        <f t="shared" ref="AQ3139" ca="1" si="8498">INDIRECT(ADDRESS(MATCH(AO3139,K3139:K3144,0)+A3139-1,13))</f>
        <v>0.7828356481481481</v>
      </c>
      <c r="AR3139" s="11">
        <f t="shared" ref="AR3139" si="8499">MAX(N3139:N3144)</f>
        <v>7</v>
      </c>
      <c r="AS3139" s="13" t="str">
        <f t="shared" ref="AS3139" ca="1" si="8500">INDIRECT(ADDRESS(MATCH(AR3139,N3139:N3144,0)+A3139-1,15))</f>
        <v>NNE</v>
      </c>
      <c r="AT3139" s="13">
        <f t="shared" ref="AT3139" ca="1" si="8501">INDIRECT(ADDRESS(MATCH(AR3139,N3139:N3144,0)+A3139-1,16))</f>
        <v>0.77356481481481476</v>
      </c>
    </row>
    <row r="3140" spans="1:46">
      <c r="A3140" s="11">
        <v>3140</v>
      </c>
      <c r="B3140" s="57">
        <v>44948</v>
      </c>
      <c r="C3140" s="54">
        <v>0.75694444444444453</v>
      </c>
      <c r="D3140" s="53">
        <v>7.2</v>
      </c>
      <c r="E3140" s="53">
        <v>12.9</v>
      </c>
      <c r="F3140" s="53">
        <v>0</v>
      </c>
      <c r="G3140" s="53">
        <v>6.7</v>
      </c>
      <c r="H3140" s="53">
        <v>0</v>
      </c>
      <c r="I3140" s="53">
        <v>2.1</v>
      </c>
      <c r="J3140" s="53" t="s">
        <v>147</v>
      </c>
      <c r="K3140" s="53">
        <v>2.2000000000000002</v>
      </c>
      <c r="L3140" s="53" t="s">
        <v>147</v>
      </c>
      <c r="M3140" s="54">
        <v>0.75437500000000002</v>
      </c>
      <c r="N3140" s="53">
        <v>4.3</v>
      </c>
      <c r="O3140" s="53" t="s">
        <v>149</v>
      </c>
      <c r="P3140" s="54">
        <v>0.75197916666666664</v>
      </c>
      <c r="Q3140" s="53">
        <v>2.4</v>
      </c>
      <c r="R3140" s="53" t="s">
        <v>162</v>
      </c>
      <c r="S3140" s="53">
        <v>0.8</v>
      </c>
      <c r="T3140" s="53">
        <v>55.8</v>
      </c>
      <c r="U3140" s="53">
        <v>0</v>
      </c>
      <c r="V3140" s="53">
        <v>71</v>
      </c>
      <c r="W3140" s="53">
        <v>0</v>
      </c>
      <c r="X3140" s="53">
        <v>0.55400000000000005</v>
      </c>
      <c r="Y3140" s="53">
        <v>18.829999999999998</v>
      </c>
      <c r="Z3140" s="11">
        <f t="shared" si="8339"/>
        <v>0</v>
      </c>
      <c r="AA3140" s="11">
        <f t="shared" si="8340"/>
        <v>0</v>
      </c>
      <c r="AB3140" s="53">
        <f t="shared" si="8341"/>
        <v>0.22027091504662497</v>
      </c>
      <c r="AC3140" s="63" t="s">
        <v>204</v>
      </c>
    </row>
    <row r="3141" spans="1:46">
      <c r="A3141" s="11">
        <v>3141</v>
      </c>
      <c r="B3141" s="57">
        <v>44948</v>
      </c>
      <c r="C3141" s="54">
        <v>0.76388888888888884</v>
      </c>
      <c r="D3141" s="53">
        <v>7.1</v>
      </c>
      <c r="E3141" s="53">
        <v>12.9</v>
      </c>
      <c r="F3141" s="53">
        <v>0</v>
      </c>
      <c r="G3141" s="53">
        <v>6.8</v>
      </c>
      <c r="H3141" s="53">
        <v>0</v>
      </c>
      <c r="I3141" s="53">
        <v>2.1</v>
      </c>
      <c r="J3141" s="53" t="s">
        <v>147</v>
      </c>
      <c r="K3141" s="53">
        <v>2.2000000000000002</v>
      </c>
      <c r="L3141" s="53" t="s">
        <v>147</v>
      </c>
      <c r="M3141" s="54">
        <v>0.76226851851851851</v>
      </c>
      <c r="N3141" s="53">
        <v>4.7</v>
      </c>
      <c r="O3141" s="53" t="s">
        <v>149</v>
      </c>
      <c r="P3141" s="54">
        <v>0.75880787037037034</v>
      </c>
      <c r="Q3141" s="53">
        <v>3</v>
      </c>
      <c r="R3141" s="53" t="s">
        <v>149</v>
      </c>
      <c r="S3141" s="53">
        <v>0.9</v>
      </c>
      <c r="T3141" s="53">
        <v>55.8</v>
      </c>
      <c r="U3141" s="53">
        <v>1</v>
      </c>
      <c r="V3141" s="53">
        <v>85</v>
      </c>
      <c r="W3141" s="53">
        <v>0</v>
      </c>
      <c r="X3141" s="53">
        <v>0.55400000000000005</v>
      </c>
      <c r="Y3141" s="53">
        <v>18.829999999999998</v>
      </c>
      <c r="Z3141" s="11">
        <f t="shared" si="8339"/>
        <v>0</v>
      </c>
      <c r="AA3141" s="11">
        <f t="shared" si="8340"/>
        <v>0</v>
      </c>
      <c r="AB3141" s="53">
        <f t="shared" si="8341"/>
        <v>0.22027091504662497</v>
      </c>
      <c r="AC3141" s="63" t="s">
        <v>204</v>
      </c>
    </row>
    <row r="3142" spans="1:46">
      <c r="A3142" s="11">
        <v>3142</v>
      </c>
      <c r="B3142" s="57">
        <v>44948</v>
      </c>
      <c r="C3142" s="54">
        <v>0.77083333333333337</v>
      </c>
      <c r="D3142" s="53">
        <v>7</v>
      </c>
      <c r="E3142" s="53">
        <v>12.9</v>
      </c>
      <c r="F3142" s="53">
        <v>0</v>
      </c>
      <c r="G3142" s="53">
        <v>6.8</v>
      </c>
      <c r="H3142" s="53">
        <v>0</v>
      </c>
      <c r="I3142" s="53">
        <v>2.1</v>
      </c>
      <c r="J3142" s="53" t="s">
        <v>147</v>
      </c>
      <c r="K3142" s="53">
        <v>2.2000000000000002</v>
      </c>
      <c r="L3142" s="53" t="s">
        <v>147</v>
      </c>
      <c r="M3142" s="54">
        <v>0.76490740740740737</v>
      </c>
      <c r="N3142" s="53">
        <v>5.5</v>
      </c>
      <c r="O3142" s="53" t="s">
        <v>149</v>
      </c>
      <c r="P3142" s="54">
        <v>0.76910879629629625</v>
      </c>
      <c r="Q3142" s="53">
        <v>2.8</v>
      </c>
      <c r="R3142" s="53" t="s">
        <v>149</v>
      </c>
      <c r="S3142" s="53">
        <v>1</v>
      </c>
      <c r="T3142" s="53">
        <v>55.5</v>
      </c>
      <c r="U3142" s="53">
        <v>0</v>
      </c>
      <c r="V3142" s="53">
        <v>103</v>
      </c>
      <c r="W3142" s="53">
        <v>0</v>
      </c>
      <c r="X3142" s="53">
        <v>0.55300000000000005</v>
      </c>
      <c r="Y3142" s="53">
        <v>18.8</v>
      </c>
      <c r="Z3142" s="11">
        <f t="shared" si="8339"/>
        <v>0</v>
      </c>
      <c r="AA3142" s="11">
        <f t="shared" si="8340"/>
        <v>0</v>
      </c>
      <c r="AB3142" s="53">
        <f t="shared" si="8341"/>
        <v>0.2197431085050443</v>
      </c>
      <c r="AC3142" s="63" t="s">
        <v>204</v>
      </c>
    </row>
    <row r="3143" spans="1:46">
      <c r="A3143" s="11">
        <v>3143</v>
      </c>
      <c r="B3143" s="57">
        <v>44948</v>
      </c>
      <c r="C3143" s="54">
        <v>0.77777777777777779</v>
      </c>
      <c r="D3143" s="53">
        <v>6.9</v>
      </c>
      <c r="E3143" s="53">
        <v>12.9</v>
      </c>
      <c r="F3143" s="53">
        <v>0</v>
      </c>
      <c r="G3143" s="53">
        <v>6.9</v>
      </c>
      <c r="H3143" s="53">
        <v>0</v>
      </c>
      <c r="I3143" s="53">
        <v>3.4</v>
      </c>
      <c r="J3143" s="53" t="s">
        <v>147</v>
      </c>
      <c r="K3143" s="53">
        <v>3.4</v>
      </c>
      <c r="L3143" s="53" t="s">
        <v>147</v>
      </c>
      <c r="M3143" s="54">
        <v>0.77771990740740737</v>
      </c>
      <c r="N3143" s="53">
        <v>7</v>
      </c>
      <c r="O3143" s="53" t="s">
        <v>149</v>
      </c>
      <c r="P3143" s="54">
        <v>0.77356481481481476</v>
      </c>
      <c r="Q3143" s="53">
        <v>3.2</v>
      </c>
      <c r="R3143" s="53" t="s">
        <v>147</v>
      </c>
      <c r="S3143" s="53">
        <v>1.1000000000000001</v>
      </c>
      <c r="T3143" s="53">
        <v>55.8</v>
      </c>
      <c r="U3143" s="53">
        <v>0</v>
      </c>
      <c r="V3143" s="53">
        <v>93</v>
      </c>
      <c r="W3143" s="53">
        <v>0</v>
      </c>
      <c r="X3143" s="53">
        <v>0.55300000000000005</v>
      </c>
      <c r="Y3143" s="53">
        <v>18.78</v>
      </c>
      <c r="Z3143" s="11">
        <f t="shared" si="8339"/>
        <v>0</v>
      </c>
      <c r="AA3143" s="11">
        <f t="shared" si="8340"/>
        <v>0</v>
      </c>
      <c r="AB3143" s="53">
        <f t="shared" si="8341"/>
        <v>0.2197431085050443</v>
      </c>
      <c r="AC3143" s="63" t="s">
        <v>204</v>
      </c>
    </row>
    <row r="3144" spans="1:46">
      <c r="A3144" s="11">
        <v>3144</v>
      </c>
      <c r="B3144" s="57">
        <v>44948</v>
      </c>
      <c r="C3144" s="54">
        <v>0.78472222222222221</v>
      </c>
      <c r="D3144" s="53">
        <v>7</v>
      </c>
      <c r="E3144" s="53">
        <v>12.9</v>
      </c>
      <c r="F3144" s="53">
        <v>0</v>
      </c>
      <c r="G3144" s="53">
        <v>6.9</v>
      </c>
      <c r="H3144" s="53">
        <v>0</v>
      </c>
      <c r="I3144" s="53">
        <v>3.6</v>
      </c>
      <c r="J3144" s="53" t="s">
        <v>149</v>
      </c>
      <c r="K3144" s="53">
        <v>3.6</v>
      </c>
      <c r="L3144" s="53" t="s">
        <v>149</v>
      </c>
      <c r="M3144" s="54">
        <v>0.7828356481481481</v>
      </c>
      <c r="N3144" s="53">
        <v>6.6</v>
      </c>
      <c r="O3144" s="53" t="s">
        <v>149</v>
      </c>
      <c r="P3144" s="54">
        <v>0.77968749999999998</v>
      </c>
      <c r="Q3144" s="53">
        <v>4.3</v>
      </c>
      <c r="R3144" s="53" t="s">
        <v>149</v>
      </c>
      <c r="S3144" s="53">
        <v>0.9</v>
      </c>
      <c r="T3144" s="53">
        <v>55.2</v>
      </c>
      <c r="U3144" s="53">
        <v>0</v>
      </c>
      <c r="V3144" s="53">
        <v>76</v>
      </c>
      <c r="W3144" s="53">
        <v>0</v>
      </c>
      <c r="X3144" s="53">
        <v>0.55300000000000005</v>
      </c>
      <c r="Y3144" s="53">
        <v>18.82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0.2197431085050443</v>
      </c>
      <c r="AC3144" s="63" t="s">
        <v>204</v>
      </c>
    </row>
    <row r="3145" spans="1:46">
      <c r="A3145" s="11">
        <v>3145</v>
      </c>
      <c r="B3145" s="57">
        <v>44948</v>
      </c>
      <c r="C3145" s="54">
        <v>0.79166666666666663</v>
      </c>
      <c r="D3145" s="53">
        <v>7</v>
      </c>
      <c r="E3145" s="53">
        <v>12.9</v>
      </c>
      <c r="F3145" s="53">
        <v>0</v>
      </c>
      <c r="G3145" s="53">
        <v>6.9</v>
      </c>
      <c r="H3145" s="53">
        <v>0</v>
      </c>
      <c r="I3145" s="53">
        <v>3.6</v>
      </c>
      <c r="J3145" s="53" t="s">
        <v>149</v>
      </c>
      <c r="K3145" s="53">
        <v>3.8</v>
      </c>
      <c r="L3145" s="53" t="s">
        <v>149</v>
      </c>
      <c r="M3145" s="54">
        <v>0.78922453703703699</v>
      </c>
      <c r="N3145" s="53">
        <v>6.4</v>
      </c>
      <c r="O3145" s="53" t="s">
        <v>149</v>
      </c>
      <c r="P3145" s="54">
        <v>0.79100694444444442</v>
      </c>
      <c r="Q3145" s="53">
        <v>4.7</v>
      </c>
      <c r="R3145" s="53" t="s">
        <v>149</v>
      </c>
      <c r="S3145" s="53">
        <v>0.9</v>
      </c>
      <c r="T3145" s="53">
        <v>55.7</v>
      </c>
      <c r="U3145" s="53">
        <v>0</v>
      </c>
      <c r="V3145" s="53">
        <v>82</v>
      </c>
      <c r="W3145" s="53">
        <v>0</v>
      </c>
      <c r="X3145" s="53">
        <v>0.55300000000000005</v>
      </c>
      <c r="Y3145" s="53">
        <v>18.850000000000001</v>
      </c>
      <c r="Z3145" s="11">
        <f t="shared" si="8502"/>
        <v>0</v>
      </c>
      <c r="AA3145" s="11">
        <f t="shared" si="8503"/>
        <v>0</v>
      </c>
      <c r="AB3145" s="53">
        <f t="shared" si="8504"/>
        <v>0.2197431085050443</v>
      </c>
      <c r="AC3145" s="63" t="s">
        <v>204</v>
      </c>
      <c r="AE3145" s="11">
        <f t="shared" ref="AE3145" si="8505">SUM(F3145:F3150)</f>
        <v>0</v>
      </c>
      <c r="AF3145" s="11">
        <f t="shared" ref="AF3145" si="8506">AVERAGE(AB3145:AB3150)</f>
        <v>0.2197431085050443</v>
      </c>
      <c r="AG3145" s="11">
        <f t="shared" ref="AG3145" si="8507">AVERAGE(G3145:G3150)</f>
        <v>6.7166666666666659</v>
      </c>
      <c r="AH3145" s="11" t="e">
        <f t="shared" ref="AH3145" si="8508">AVERAGE(AC3145:AC3150)</f>
        <v>#DIV/0!</v>
      </c>
      <c r="AI3145" s="11">
        <f t="shared" ref="AI3145" si="8509">AVERAGE(T3145:T3150)</f>
        <v>55.483333333333327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496</v>
      </c>
      <c r="AM3145" s="17">
        <f t="shared" ref="AM3145" si="8513">AVERAGE(W3145:W3150)</f>
        <v>0</v>
      </c>
      <c r="AN3145" s="11">
        <f t="shared" ref="AN3145" si="8514">AVERAGE(I3145:I3150)</f>
        <v>3.2000000000000006</v>
      </c>
      <c r="AO3145" s="11">
        <f t="shared" ref="AO3145" si="8515">MAX(K3145:K3150)</f>
        <v>3.9</v>
      </c>
      <c r="AP3145" s="13" t="str">
        <f t="shared" ref="AP3145" ca="1" si="8516">INDIRECT(ADDRESS(MATCH(AO3145,K3145:K3150,0)+A3145-1,12))</f>
        <v>NNE</v>
      </c>
      <c r="AQ3145" s="13">
        <f t="shared" ref="AQ3145" ca="1" si="8517">INDIRECT(ADDRESS(MATCH(AO3145,K3145:K3150,0)+A3145-1,13))</f>
        <v>0.79858796296296297</v>
      </c>
      <c r="AR3145" s="11">
        <f t="shared" ref="AR3145" si="8518">MAX(N3145:N3150)</f>
        <v>8.6</v>
      </c>
      <c r="AS3145" s="13" t="str">
        <f t="shared" ref="AS3145" ca="1" si="8519">INDIRECT(ADDRESS(MATCH(AR3145,N3145:N3150,0)+A3145-1,15))</f>
        <v>E</v>
      </c>
      <c r="AT3145" s="13">
        <f t="shared" ref="AT3145" ca="1" si="8520">INDIRECT(ADDRESS(MATCH(AR3145,N3145:N3150,0)+A3145-1,16))</f>
        <v>0.82605324074074071</v>
      </c>
    </row>
    <row r="3146" spans="1:46">
      <c r="A3146" s="11">
        <v>3146</v>
      </c>
      <c r="B3146" s="57">
        <v>44948</v>
      </c>
      <c r="C3146" s="54">
        <v>0.79861111111111116</v>
      </c>
      <c r="D3146" s="53">
        <v>7</v>
      </c>
      <c r="E3146" s="53">
        <v>12.9</v>
      </c>
      <c r="F3146" s="53">
        <v>0</v>
      </c>
      <c r="G3146" s="53">
        <v>7</v>
      </c>
      <c r="H3146" s="53">
        <v>0</v>
      </c>
      <c r="I3146" s="53">
        <v>3.9</v>
      </c>
      <c r="J3146" s="53" t="s">
        <v>149</v>
      </c>
      <c r="K3146" s="53">
        <v>3.9</v>
      </c>
      <c r="L3146" s="53" t="s">
        <v>149</v>
      </c>
      <c r="M3146" s="54">
        <v>0.79858796296296297</v>
      </c>
      <c r="N3146" s="53">
        <v>7.8</v>
      </c>
      <c r="O3146" s="53" t="s">
        <v>149</v>
      </c>
      <c r="P3146" s="54">
        <v>0.79509259259259257</v>
      </c>
      <c r="Q3146" s="53">
        <v>4.4000000000000004</v>
      </c>
      <c r="R3146" s="53" t="s">
        <v>147</v>
      </c>
      <c r="S3146" s="53">
        <v>1</v>
      </c>
      <c r="T3146" s="53">
        <v>53.5</v>
      </c>
      <c r="U3146" s="53">
        <v>0</v>
      </c>
      <c r="V3146" s="53">
        <v>98</v>
      </c>
      <c r="W3146" s="53">
        <v>0</v>
      </c>
      <c r="X3146" s="53">
        <v>0.55300000000000005</v>
      </c>
      <c r="Y3146" s="53">
        <v>18.84</v>
      </c>
      <c r="Z3146" s="11">
        <f t="shared" si="8502"/>
        <v>0</v>
      </c>
      <c r="AA3146" s="11">
        <f t="shared" si="8503"/>
        <v>0</v>
      </c>
      <c r="AB3146" s="53">
        <f t="shared" si="8504"/>
        <v>0.2197431085050443</v>
      </c>
      <c r="AC3146" s="63" t="s">
        <v>204</v>
      </c>
    </row>
    <row r="3147" spans="1:46">
      <c r="A3147" s="11">
        <v>3147</v>
      </c>
      <c r="B3147" s="57">
        <v>44948</v>
      </c>
      <c r="C3147" s="54">
        <v>0.80555555555555547</v>
      </c>
      <c r="D3147" s="53">
        <v>7</v>
      </c>
      <c r="E3147" s="53">
        <v>12.9</v>
      </c>
      <c r="F3147" s="53">
        <v>0</v>
      </c>
      <c r="G3147" s="53">
        <v>7</v>
      </c>
      <c r="H3147" s="53">
        <v>0</v>
      </c>
      <c r="I3147" s="53">
        <v>3.3</v>
      </c>
      <c r="J3147" s="53" t="s">
        <v>147</v>
      </c>
      <c r="K3147" s="53">
        <v>3.9</v>
      </c>
      <c r="L3147" s="53" t="s">
        <v>149</v>
      </c>
      <c r="M3147" s="54">
        <v>0.79931712962962964</v>
      </c>
      <c r="N3147" s="53">
        <v>6.5</v>
      </c>
      <c r="O3147" s="53" t="s">
        <v>152</v>
      </c>
      <c r="P3147" s="54">
        <v>0.80527777777777787</v>
      </c>
      <c r="Q3147" s="53">
        <v>3.2</v>
      </c>
      <c r="R3147" s="53" t="s">
        <v>149</v>
      </c>
      <c r="S3147" s="53">
        <v>1</v>
      </c>
      <c r="T3147" s="53">
        <v>53</v>
      </c>
      <c r="U3147" s="53">
        <v>0</v>
      </c>
      <c r="V3147" s="53">
        <v>86</v>
      </c>
      <c r="W3147" s="53">
        <v>0</v>
      </c>
      <c r="X3147" s="53">
        <v>0.55300000000000005</v>
      </c>
      <c r="Y3147" s="53">
        <v>18.82</v>
      </c>
      <c r="Z3147" s="11">
        <f t="shared" si="8502"/>
        <v>0</v>
      </c>
      <c r="AA3147" s="11">
        <f t="shared" si="8503"/>
        <v>0</v>
      </c>
      <c r="AB3147" s="53">
        <f t="shared" si="8504"/>
        <v>0.2197431085050443</v>
      </c>
      <c r="AC3147" s="63" t="s">
        <v>204</v>
      </c>
    </row>
    <row r="3148" spans="1:46">
      <c r="A3148" s="11">
        <v>3148</v>
      </c>
      <c r="B3148" s="57">
        <v>44948</v>
      </c>
      <c r="C3148" s="54">
        <v>0.8125</v>
      </c>
      <c r="D3148" s="53">
        <v>7</v>
      </c>
      <c r="E3148" s="53">
        <v>12.9</v>
      </c>
      <c r="F3148" s="53">
        <v>0</v>
      </c>
      <c r="G3148" s="53">
        <v>6.7</v>
      </c>
      <c r="H3148" s="53">
        <v>-1E-3</v>
      </c>
      <c r="I3148" s="53">
        <v>2.6</v>
      </c>
      <c r="J3148" s="53" t="s">
        <v>147</v>
      </c>
      <c r="K3148" s="53">
        <v>3.3</v>
      </c>
      <c r="L3148" s="53" t="s">
        <v>147</v>
      </c>
      <c r="M3148" s="54">
        <v>0.80562500000000004</v>
      </c>
      <c r="N3148" s="53">
        <v>7.2</v>
      </c>
      <c r="O3148" s="53" t="s">
        <v>152</v>
      </c>
      <c r="P3148" s="54">
        <v>0.81065972222222227</v>
      </c>
      <c r="Q3148" s="53">
        <v>4.8</v>
      </c>
      <c r="R3148" s="53" t="s">
        <v>152</v>
      </c>
      <c r="S3148" s="53">
        <v>1.2</v>
      </c>
      <c r="T3148" s="53">
        <v>54.1</v>
      </c>
      <c r="U3148" s="53">
        <v>0</v>
      </c>
      <c r="V3148" s="53">
        <v>81</v>
      </c>
      <c r="W3148" s="53">
        <v>0</v>
      </c>
      <c r="X3148" s="53">
        <v>0.55300000000000005</v>
      </c>
      <c r="Y3148" s="53">
        <v>18.84</v>
      </c>
      <c r="Z3148" s="11">
        <f t="shared" si="8502"/>
        <v>-0.60000000000000009</v>
      </c>
      <c r="AA3148" s="11">
        <f t="shared" si="8503"/>
        <v>0</v>
      </c>
      <c r="AB3148" s="53">
        <f t="shared" si="8504"/>
        <v>0.2197431085050443</v>
      </c>
      <c r="AC3148" s="63" t="s">
        <v>204</v>
      </c>
    </row>
    <row r="3149" spans="1:46">
      <c r="A3149" s="11">
        <v>3149</v>
      </c>
      <c r="B3149" s="57">
        <v>44948</v>
      </c>
      <c r="C3149" s="54">
        <v>0.81944444444444453</v>
      </c>
      <c r="D3149" s="53">
        <v>7</v>
      </c>
      <c r="E3149" s="53">
        <v>12.9</v>
      </c>
      <c r="F3149" s="53">
        <v>0</v>
      </c>
      <c r="G3149" s="53">
        <v>6.5</v>
      </c>
      <c r="H3149" s="53">
        <v>-1E-3</v>
      </c>
      <c r="I3149" s="53">
        <v>2.7</v>
      </c>
      <c r="J3149" s="53" t="s">
        <v>147</v>
      </c>
      <c r="K3149" s="53">
        <v>2.7</v>
      </c>
      <c r="L3149" s="53" t="s">
        <v>147</v>
      </c>
      <c r="M3149" s="54">
        <v>0.81925925925925924</v>
      </c>
      <c r="N3149" s="53">
        <v>7</v>
      </c>
      <c r="O3149" s="53" t="s">
        <v>147</v>
      </c>
      <c r="P3149" s="54">
        <v>0.81806712962962969</v>
      </c>
      <c r="Q3149" s="53">
        <v>3.3</v>
      </c>
      <c r="R3149" s="53" t="s">
        <v>149</v>
      </c>
      <c r="S3149" s="53">
        <v>1.1000000000000001</v>
      </c>
      <c r="T3149" s="53">
        <v>57.1</v>
      </c>
      <c r="U3149" s="53">
        <v>0</v>
      </c>
      <c r="V3149" s="53">
        <v>84</v>
      </c>
      <c r="W3149" s="53">
        <v>0</v>
      </c>
      <c r="X3149" s="53">
        <v>0.55300000000000005</v>
      </c>
      <c r="Y3149" s="53">
        <v>18.829999999999998</v>
      </c>
      <c r="Z3149" s="11">
        <f t="shared" si="8502"/>
        <v>-0.60000000000000009</v>
      </c>
      <c r="AA3149" s="11">
        <f t="shared" si="8503"/>
        <v>0</v>
      </c>
      <c r="AB3149" s="53">
        <f t="shared" si="8504"/>
        <v>0.2197431085050443</v>
      </c>
      <c r="AC3149" s="63" t="s">
        <v>204</v>
      </c>
    </row>
    <row r="3150" spans="1:46">
      <c r="A3150" s="11">
        <v>3150</v>
      </c>
      <c r="B3150" s="57">
        <v>44948</v>
      </c>
      <c r="C3150" s="54">
        <v>0.82638888888888884</v>
      </c>
      <c r="D3150" s="53">
        <v>7</v>
      </c>
      <c r="E3150" s="53">
        <v>12.9</v>
      </c>
      <c r="F3150" s="53">
        <v>0</v>
      </c>
      <c r="G3150" s="53">
        <v>6.2</v>
      </c>
      <c r="H3150" s="53">
        <v>-1E-3</v>
      </c>
      <c r="I3150" s="53">
        <v>3.1</v>
      </c>
      <c r="J3150" s="53" t="s">
        <v>147</v>
      </c>
      <c r="K3150" s="53">
        <v>3.3</v>
      </c>
      <c r="L3150" s="53" t="s">
        <v>147</v>
      </c>
      <c r="M3150" s="54">
        <v>0.82415509259259256</v>
      </c>
      <c r="N3150" s="53">
        <v>8.6</v>
      </c>
      <c r="O3150" s="53" t="s">
        <v>152</v>
      </c>
      <c r="P3150" s="54">
        <v>0.82605324074074071</v>
      </c>
      <c r="Q3150" s="53">
        <v>2.5</v>
      </c>
      <c r="R3150" s="53" t="s">
        <v>148</v>
      </c>
      <c r="S3150" s="53">
        <v>1.4</v>
      </c>
      <c r="T3150" s="53">
        <v>59.5</v>
      </c>
      <c r="U3150" s="53">
        <v>0</v>
      </c>
      <c r="V3150" s="53">
        <v>65</v>
      </c>
      <c r="W3150" s="53">
        <v>0</v>
      </c>
      <c r="X3150" s="53">
        <v>0.55300000000000005</v>
      </c>
      <c r="Y3150" s="53">
        <v>18.82</v>
      </c>
      <c r="Z3150" s="11">
        <f t="shared" si="8502"/>
        <v>-0.60000000000000009</v>
      </c>
      <c r="AA3150" s="11">
        <f t="shared" si="8503"/>
        <v>0</v>
      </c>
      <c r="AB3150" s="53">
        <f t="shared" si="8504"/>
        <v>0.2197431085050443</v>
      </c>
      <c r="AC3150" s="63" t="s">
        <v>204</v>
      </c>
    </row>
    <row r="3151" spans="1:46">
      <c r="A3151" s="11">
        <v>3151</v>
      </c>
      <c r="B3151" s="57">
        <v>44948</v>
      </c>
      <c r="C3151" s="54">
        <v>0.83333333333333337</v>
      </c>
      <c r="D3151" s="53">
        <v>6.9</v>
      </c>
      <c r="E3151" s="53">
        <v>12.9</v>
      </c>
      <c r="F3151" s="53">
        <v>0</v>
      </c>
      <c r="G3151" s="53">
        <v>6.1</v>
      </c>
      <c r="H3151" s="53">
        <v>0</v>
      </c>
      <c r="I3151" s="53">
        <v>2.4</v>
      </c>
      <c r="J3151" s="53" t="s">
        <v>147</v>
      </c>
      <c r="K3151" s="53">
        <v>3.1</v>
      </c>
      <c r="L3151" s="53" t="s">
        <v>147</v>
      </c>
      <c r="M3151" s="54">
        <v>0.82640046296296299</v>
      </c>
      <c r="N3151" s="53">
        <v>9.3000000000000007</v>
      </c>
      <c r="O3151" s="53" t="s">
        <v>147</v>
      </c>
      <c r="P3151" s="54">
        <v>0.83011574074074079</v>
      </c>
      <c r="Q3151" s="53">
        <v>3.7</v>
      </c>
      <c r="R3151" s="53" t="s">
        <v>162</v>
      </c>
      <c r="S3151" s="53">
        <v>1.2</v>
      </c>
      <c r="T3151" s="53">
        <v>61.1</v>
      </c>
      <c r="U3151" s="53">
        <v>0</v>
      </c>
      <c r="V3151" s="53">
        <v>69</v>
      </c>
      <c r="W3151" s="53">
        <v>0</v>
      </c>
      <c r="X3151" s="53">
        <v>0.55300000000000005</v>
      </c>
      <c r="Y3151" s="53">
        <v>18.809999999999999</v>
      </c>
      <c r="Z3151" s="11">
        <f t="shared" si="8502"/>
        <v>0</v>
      </c>
      <c r="AA3151" s="11">
        <f t="shared" si="8503"/>
        <v>0</v>
      </c>
      <c r="AB3151" s="53">
        <f t="shared" si="8504"/>
        <v>0.2197431085050443</v>
      </c>
      <c r="AC3151" s="63" t="s">
        <v>204</v>
      </c>
      <c r="AE3151" s="11">
        <f t="shared" ref="AE3151" si="8521">SUM(F3151:F3156)</f>
        <v>0</v>
      </c>
      <c r="AF3151" s="11">
        <f t="shared" ref="AF3151" si="8522">AVERAGE(AB3151:AB3156)</f>
        <v>0.2197431085050443</v>
      </c>
      <c r="AG3151" s="11">
        <f t="shared" ref="AG3151" si="8523">AVERAGE(G3151:G3156)</f>
        <v>5.8666666666666671</v>
      </c>
      <c r="AH3151" s="11" t="e">
        <f t="shared" ref="AH3151" si="8524">AVERAGE(AC3151:AC3156)</f>
        <v>#DIV/0!</v>
      </c>
      <c r="AI3151" s="11">
        <f t="shared" ref="AI3151" si="8525">AVERAGE(T3151:T3156)</f>
        <v>63.316666666666663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494</v>
      </c>
      <c r="AM3151" s="17">
        <f t="shared" ref="AM3151" si="8529">AVERAGE(W3151:W3156)</f>
        <v>0</v>
      </c>
      <c r="AN3151" s="11">
        <f t="shared" ref="AN3151" si="8530">AVERAGE(I3151:I3156)</f>
        <v>2.8333333333333335</v>
      </c>
      <c r="AO3151" s="11">
        <f t="shared" ref="AO3151" si="8531">MAX(K3151:K3156)</f>
        <v>3.5</v>
      </c>
      <c r="AP3151" s="13" t="str">
        <f t="shared" ref="AP3151" ca="1" si="8532">INDIRECT(ADDRESS(MATCH(AO3151,K3151:K3156,0)+A3151-1,12))</f>
        <v>NE</v>
      </c>
      <c r="AQ3151" s="13">
        <f t="shared" ref="AQ3151" ca="1" si="8533">INDIRECT(ADDRESS(MATCH(AO3151,K3151:K3156,0)+A3151-1,13))</f>
        <v>0.86444444444444446</v>
      </c>
      <c r="AR3151" s="11">
        <f t="shared" ref="AR3151" si="8534">MAX(N3151:N3156)</f>
        <v>9.3000000000000007</v>
      </c>
      <c r="AS3151" s="13" t="str">
        <f t="shared" ref="AS3151" ca="1" si="8535">INDIRECT(ADDRESS(MATCH(AR3151,N3151:N3156,0)+A3151-1,15))</f>
        <v>NE</v>
      </c>
      <c r="AT3151" s="13">
        <f t="shared" ref="AT3151" ca="1" si="8536">INDIRECT(ADDRESS(MATCH(AR3151,N3151:N3156,0)+A3151-1,16))</f>
        <v>0.83011574074074079</v>
      </c>
    </row>
    <row r="3152" spans="1:46">
      <c r="A3152" s="11">
        <v>3152</v>
      </c>
      <c r="B3152" s="57">
        <v>44948</v>
      </c>
      <c r="C3152" s="54">
        <v>0.84027777777777779</v>
      </c>
      <c r="D3152" s="53">
        <v>6.8</v>
      </c>
      <c r="E3152" s="53">
        <v>12.9</v>
      </c>
      <c r="F3152" s="53">
        <v>0</v>
      </c>
      <c r="G3152" s="53">
        <v>5.9</v>
      </c>
      <c r="H3152" s="53">
        <v>-1E-3</v>
      </c>
      <c r="I3152" s="53">
        <v>2</v>
      </c>
      <c r="J3152" s="53" t="s">
        <v>147</v>
      </c>
      <c r="K3152" s="53">
        <v>2.5</v>
      </c>
      <c r="L3152" s="53" t="s">
        <v>147</v>
      </c>
      <c r="M3152" s="54">
        <v>0.8335300925925927</v>
      </c>
      <c r="N3152" s="53">
        <v>5.8</v>
      </c>
      <c r="O3152" s="53" t="s">
        <v>148</v>
      </c>
      <c r="P3152" s="54">
        <v>0.83341435185185186</v>
      </c>
      <c r="Q3152" s="53">
        <v>2.9</v>
      </c>
      <c r="R3152" s="53" t="s">
        <v>152</v>
      </c>
      <c r="S3152" s="53">
        <v>1</v>
      </c>
      <c r="T3152" s="53">
        <v>61.9</v>
      </c>
      <c r="U3152" s="53">
        <v>0</v>
      </c>
      <c r="V3152" s="53">
        <v>70</v>
      </c>
      <c r="W3152" s="53">
        <v>0</v>
      </c>
      <c r="X3152" s="53">
        <v>0.55300000000000005</v>
      </c>
      <c r="Y3152" s="53">
        <v>18.809999999999999</v>
      </c>
      <c r="Z3152" s="11">
        <f t="shared" si="8502"/>
        <v>-0.60000000000000009</v>
      </c>
      <c r="AA3152" s="11">
        <f t="shared" si="8503"/>
        <v>0</v>
      </c>
      <c r="AB3152" s="53">
        <f t="shared" si="8504"/>
        <v>0.2197431085050443</v>
      </c>
      <c r="AC3152" s="63" t="s">
        <v>204</v>
      </c>
    </row>
    <row r="3153" spans="1:46">
      <c r="A3153" s="11">
        <v>3153</v>
      </c>
      <c r="B3153" s="57">
        <v>44948</v>
      </c>
      <c r="C3153" s="54">
        <v>0.84722222222222221</v>
      </c>
      <c r="D3153" s="53">
        <v>6.6</v>
      </c>
      <c r="E3153" s="53">
        <v>12.8</v>
      </c>
      <c r="F3153" s="53">
        <v>0</v>
      </c>
      <c r="G3153" s="53">
        <v>5.8</v>
      </c>
      <c r="H3153" s="53">
        <v>0</v>
      </c>
      <c r="I3153" s="53">
        <v>2.5</v>
      </c>
      <c r="J3153" s="53" t="s">
        <v>147</v>
      </c>
      <c r="K3153" s="53">
        <v>2.6</v>
      </c>
      <c r="L3153" s="53" t="s">
        <v>147</v>
      </c>
      <c r="M3153" s="54">
        <v>0.84666666666666668</v>
      </c>
      <c r="N3153" s="53">
        <v>5</v>
      </c>
      <c r="O3153" s="53" t="s">
        <v>149</v>
      </c>
      <c r="P3153" s="54">
        <v>0.84606481481481488</v>
      </c>
      <c r="Q3153" s="53">
        <v>3.1</v>
      </c>
      <c r="R3153" s="53" t="s">
        <v>147</v>
      </c>
      <c r="S3153" s="53">
        <v>1</v>
      </c>
      <c r="T3153" s="53">
        <v>62.8</v>
      </c>
      <c r="U3153" s="53">
        <v>0</v>
      </c>
      <c r="V3153" s="53">
        <v>97</v>
      </c>
      <c r="W3153" s="53">
        <v>0</v>
      </c>
      <c r="X3153" s="53">
        <v>0.55300000000000005</v>
      </c>
      <c r="Y3153" s="53">
        <v>18.809999999999999</v>
      </c>
      <c r="Z3153" s="11">
        <f t="shared" si="8502"/>
        <v>0</v>
      </c>
      <c r="AA3153" s="11">
        <f t="shared" si="8503"/>
        <v>0</v>
      </c>
      <c r="AB3153" s="53">
        <f t="shared" si="8504"/>
        <v>0.2197431085050443</v>
      </c>
      <c r="AC3153" s="63" t="s">
        <v>204</v>
      </c>
    </row>
    <row r="3154" spans="1:46">
      <c r="A3154" s="11">
        <v>3154</v>
      </c>
      <c r="B3154" s="57">
        <v>44948</v>
      </c>
      <c r="C3154" s="54">
        <v>0.85416666666666663</v>
      </c>
      <c r="D3154" s="53">
        <v>6.5</v>
      </c>
      <c r="E3154" s="53">
        <v>12.8</v>
      </c>
      <c r="F3154" s="53">
        <v>0</v>
      </c>
      <c r="G3154" s="53">
        <v>5.9</v>
      </c>
      <c r="H3154" s="53">
        <v>0</v>
      </c>
      <c r="I3154" s="53">
        <v>3.3</v>
      </c>
      <c r="J3154" s="53" t="s">
        <v>147</v>
      </c>
      <c r="K3154" s="53">
        <v>3.4</v>
      </c>
      <c r="L3154" s="53" t="s">
        <v>149</v>
      </c>
      <c r="M3154" s="54">
        <v>0.85243055555555547</v>
      </c>
      <c r="N3154" s="53">
        <v>7.1</v>
      </c>
      <c r="O3154" s="53" t="s">
        <v>147</v>
      </c>
      <c r="P3154" s="54">
        <v>0.85028935185185184</v>
      </c>
      <c r="Q3154" s="53">
        <v>4.8</v>
      </c>
      <c r="R3154" s="53" t="s">
        <v>149</v>
      </c>
      <c r="S3154" s="53">
        <v>1</v>
      </c>
      <c r="T3154" s="53">
        <v>62.5</v>
      </c>
      <c r="U3154" s="53">
        <v>0</v>
      </c>
      <c r="V3154" s="53">
        <v>94</v>
      </c>
      <c r="W3154" s="53">
        <v>0</v>
      </c>
      <c r="X3154" s="53">
        <v>0.55300000000000005</v>
      </c>
      <c r="Y3154" s="53">
        <v>18.8</v>
      </c>
      <c r="Z3154" s="11">
        <f t="shared" si="8502"/>
        <v>0</v>
      </c>
      <c r="AA3154" s="11">
        <f t="shared" si="8503"/>
        <v>0</v>
      </c>
      <c r="AB3154" s="53">
        <f t="shared" si="8504"/>
        <v>0.2197431085050443</v>
      </c>
      <c r="AC3154" s="63" t="s">
        <v>204</v>
      </c>
    </row>
    <row r="3155" spans="1:46">
      <c r="A3155" s="11">
        <v>3155</v>
      </c>
      <c r="B3155" s="57">
        <v>44948</v>
      </c>
      <c r="C3155" s="54">
        <v>0.86111111111111116</v>
      </c>
      <c r="D3155" s="53">
        <v>6.4</v>
      </c>
      <c r="E3155" s="53">
        <v>12.8</v>
      </c>
      <c r="F3155" s="53">
        <v>0</v>
      </c>
      <c r="G3155" s="53">
        <v>5.8</v>
      </c>
      <c r="H3155" s="53">
        <v>0</v>
      </c>
      <c r="I3155" s="53">
        <v>3.3</v>
      </c>
      <c r="J3155" s="53" t="s">
        <v>147</v>
      </c>
      <c r="K3155" s="53">
        <v>3.4</v>
      </c>
      <c r="L3155" s="53" t="s">
        <v>147</v>
      </c>
      <c r="M3155" s="54">
        <v>0.85982638888888896</v>
      </c>
      <c r="N3155" s="53">
        <v>6.7</v>
      </c>
      <c r="O3155" s="53" t="s">
        <v>147</v>
      </c>
      <c r="P3155" s="54">
        <v>0.85812499999999992</v>
      </c>
      <c r="Q3155" s="53">
        <v>2.4</v>
      </c>
      <c r="R3155" s="53" t="s">
        <v>147</v>
      </c>
      <c r="S3155" s="53">
        <v>0.9</v>
      </c>
      <c r="T3155" s="53">
        <v>64.2</v>
      </c>
      <c r="U3155" s="53">
        <v>0</v>
      </c>
      <c r="V3155" s="53">
        <v>79</v>
      </c>
      <c r="W3155" s="53">
        <v>0</v>
      </c>
      <c r="X3155" s="53">
        <v>0.55300000000000005</v>
      </c>
      <c r="Y3155" s="53">
        <v>18.84</v>
      </c>
      <c r="Z3155" s="11">
        <f t="shared" si="8502"/>
        <v>0</v>
      </c>
      <c r="AA3155" s="11">
        <f t="shared" si="8503"/>
        <v>0</v>
      </c>
      <c r="AB3155" s="53">
        <f t="shared" si="8504"/>
        <v>0.2197431085050443</v>
      </c>
      <c r="AC3155" s="63" t="s">
        <v>204</v>
      </c>
    </row>
    <row r="3156" spans="1:46">
      <c r="A3156" s="11">
        <v>3156</v>
      </c>
      <c r="B3156" s="57">
        <v>44948</v>
      </c>
      <c r="C3156" s="54">
        <v>0.86805555555555547</v>
      </c>
      <c r="D3156" s="53">
        <v>6.2</v>
      </c>
      <c r="E3156" s="53">
        <v>12.8</v>
      </c>
      <c r="F3156" s="53">
        <v>0</v>
      </c>
      <c r="G3156" s="53">
        <v>5.7</v>
      </c>
      <c r="H3156" s="53">
        <v>-1E-3</v>
      </c>
      <c r="I3156" s="53">
        <v>3.5</v>
      </c>
      <c r="J3156" s="53" t="s">
        <v>147</v>
      </c>
      <c r="K3156" s="53">
        <v>3.5</v>
      </c>
      <c r="L3156" s="53" t="s">
        <v>147</v>
      </c>
      <c r="M3156" s="54">
        <v>0.86444444444444446</v>
      </c>
      <c r="N3156" s="53">
        <v>8.1999999999999993</v>
      </c>
      <c r="O3156" s="53" t="s">
        <v>149</v>
      </c>
      <c r="P3156" s="54">
        <v>0.86380787037037043</v>
      </c>
      <c r="Q3156" s="53">
        <v>1.2</v>
      </c>
      <c r="R3156" s="53" t="s">
        <v>157</v>
      </c>
      <c r="S3156" s="53">
        <v>1.1000000000000001</v>
      </c>
      <c r="T3156" s="53">
        <v>67.400000000000006</v>
      </c>
      <c r="U3156" s="53">
        <v>1</v>
      </c>
      <c r="V3156" s="53">
        <v>85</v>
      </c>
      <c r="W3156" s="53">
        <v>0</v>
      </c>
      <c r="X3156" s="53">
        <v>0.55300000000000005</v>
      </c>
      <c r="Y3156" s="53">
        <v>18.78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0.2197431085050443</v>
      </c>
      <c r="AC3156" s="63" t="s">
        <v>204</v>
      </c>
    </row>
    <row r="3157" spans="1:46">
      <c r="A3157" s="11">
        <v>3157</v>
      </c>
      <c r="B3157" s="57">
        <v>44948</v>
      </c>
      <c r="C3157" s="54">
        <v>0.875</v>
      </c>
      <c r="D3157" s="53">
        <v>6.1</v>
      </c>
      <c r="E3157" s="53">
        <v>12.8</v>
      </c>
      <c r="F3157" s="53">
        <v>0</v>
      </c>
      <c r="G3157" s="53">
        <v>5.7</v>
      </c>
      <c r="H3157" s="53">
        <v>-1E-3</v>
      </c>
      <c r="I3157" s="53">
        <v>3.4</v>
      </c>
      <c r="J3157" s="53" t="s">
        <v>147</v>
      </c>
      <c r="K3157" s="53">
        <v>3.5</v>
      </c>
      <c r="L3157" s="53" t="s">
        <v>147</v>
      </c>
      <c r="M3157" s="54">
        <v>0.86898148148148147</v>
      </c>
      <c r="N3157" s="53">
        <v>7.6</v>
      </c>
      <c r="O3157" s="53" t="s">
        <v>147</v>
      </c>
      <c r="P3157" s="54">
        <v>0.86884259259259267</v>
      </c>
      <c r="Q3157" s="53">
        <v>5</v>
      </c>
      <c r="R3157" s="53" t="s">
        <v>149</v>
      </c>
      <c r="S3157" s="53">
        <v>1.3</v>
      </c>
      <c r="T3157" s="53">
        <v>69.400000000000006</v>
      </c>
      <c r="U3157" s="53">
        <v>0</v>
      </c>
      <c r="V3157" s="53">
        <v>73</v>
      </c>
      <c r="W3157" s="53">
        <v>0</v>
      </c>
      <c r="X3157" s="53">
        <v>0.55300000000000005</v>
      </c>
      <c r="Y3157" s="53">
        <v>18.79</v>
      </c>
      <c r="Z3157" s="11">
        <f t="shared" si="8502"/>
        <v>-0.60000000000000009</v>
      </c>
      <c r="AA3157" s="11">
        <f t="shared" si="8503"/>
        <v>0</v>
      </c>
      <c r="AB3157" s="53">
        <f t="shared" si="8504"/>
        <v>0.2197431085050443</v>
      </c>
      <c r="AC3157" s="63" t="s">
        <v>204</v>
      </c>
      <c r="AE3157" s="11">
        <f t="shared" ref="AE3157" si="8537">SUM(F3157:F3162)</f>
        <v>0</v>
      </c>
      <c r="AF3157" s="11">
        <f t="shared" ref="AF3157" si="8538">AVERAGE(AB3157:AB3162)</f>
        <v>0.21956746991505618</v>
      </c>
      <c r="AG3157" s="11">
        <f t="shared" ref="AG3157" si="8539">AVERAGE(G3157:G3162)</f>
        <v>5.6999999999999993</v>
      </c>
      <c r="AH3157" s="11" t="e">
        <f t="shared" ref="AH3157" si="8540">AVERAGE(AC3157:AC3162)</f>
        <v>#DIV/0!</v>
      </c>
      <c r="AI3157" s="11">
        <f t="shared" ref="AI3157" si="8541">AVERAGE(T3157:T3162)</f>
        <v>69.88333333333334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458</v>
      </c>
      <c r="AM3157" s="17">
        <f t="shared" ref="AM3157" si="8545">AVERAGE(W3157:W3162)</f>
        <v>0</v>
      </c>
      <c r="AN3157" s="11">
        <f t="shared" ref="AN3157" si="8546">AVERAGE(I3157:I3162)</f>
        <v>3.15</v>
      </c>
      <c r="AO3157" s="11">
        <f t="shared" ref="AO3157" si="8547">MAX(K3157:K3162)</f>
        <v>3.8</v>
      </c>
      <c r="AP3157" s="13" t="str">
        <f t="shared" ref="AP3157" ca="1" si="8548">INDIRECT(ADDRESS(MATCH(AO3157,K3157:K3162,0)+A3157-1,12))</f>
        <v>NNE</v>
      </c>
      <c r="AQ3157" s="13">
        <f t="shared" ref="AQ3157" ca="1" si="8549">INDIRECT(ADDRESS(MATCH(AO3157,K3157:K3162,0)+A3157-1,13))</f>
        <v>0.88050925925925927</v>
      </c>
      <c r="AR3157" s="11">
        <f t="shared" ref="AR3157" si="8550">MAX(N3157:N3162)</f>
        <v>7.9</v>
      </c>
      <c r="AS3157" s="13" t="str">
        <f t="shared" ref="AS3157" ca="1" si="8551">INDIRECT(ADDRESS(MATCH(AR3157,N3157:N3162,0)+A3157-1,15))</f>
        <v>NNE</v>
      </c>
      <c r="AT3157" s="13">
        <f t="shared" ref="AT3157" ca="1" si="8552">INDIRECT(ADDRESS(MATCH(AR3157,N3157:N3162,0)+A3157-1,16))</f>
        <v>0.88606481481481481</v>
      </c>
    </row>
    <row r="3158" spans="1:46">
      <c r="A3158" s="11">
        <v>3158</v>
      </c>
      <c r="B3158" s="57">
        <v>44948</v>
      </c>
      <c r="C3158" s="54">
        <v>0.88194444444444453</v>
      </c>
      <c r="D3158" s="53">
        <v>6</v>
      </c>
      <c r="E3158" s="53">
        <v>12.8</v>
      </c>
      <c r="F3158" s="53">
        <v>0</v>
      </c>
      <c r="G3158" s="53">
        <v>5.6</v>
      </c>
      <c r="H3158" s="53">
        <v>0</v>
      </c>
      <c r="I3158" s="53">
        <v>3.8</v>
      </c>
      <c r="J3158" s="53" t="s">
        <v>149</v>
      </c>
      <c r="K3158" s="53">
        <v>3.8</v>
      </c>
      <c r="L3158" s="53" t="s">
        <v>149</v>
      </c>
      <c r="M3158" s="54">
        <v>0.88050925925925927</v>
      </c>
      <c r="N3158" s="53">
        <v>7.3</v>
      </c>
      <c r="O3158" s="53" t="s">
        <v>149</v>
      </c>
      <c r="P3158" s="54">
        <v>0.88171296296296298</v>
      </c>
      <c r="Q3158" s="53">
        <v>2.5</v>
      </c>
      <c r="R3158" s="53" t="s">
        <v>147</v>
      </c>
      <c r="S3158" s="53">
        <v>1</v>
      </c>
      <c r="T3158" s="53">
        <v>70.3</v>
      </c>
      <c r="U3158" s="53">
        <v>0</v>
      </c>
      <c r="V3158" s="53">
        <v>91</v>
      </c>
      <c r="W3158" s="53">
        <v>0</v>
      </c>
      <c r="X3158" s="53">
        <v>0.55300000000000005</v>
      </c>
      <c r="Y3158" s="53">
        <v>18.79</v>
      </c>
      <c r="Z3158" s="11">
        <f t="shared" si="8502"/>
        <v>0</v>
      </c>
      <c r="AA3158" s="11">
        <f t="shared" si="8503"/>
        <v>0</v>
      </c>
      <c r="AB3158" s="53">
        <f t="shared" si="8504"/>
        <v>0.2197431085050443</v>
      </c>
      <c r="AC3158" s="63" t="s">
        <v>204</v>
      </c>
    </row>
    <row r="3159" spans="1:46">
      <c r="A3159" s="11">
        <v>3159</v>
      </c>
      <c r="B3159" s="57">
        <v>44948</v>
      </c>
      <c r="C3159" s="54">
        <v>0.88888888888888884</v>
      </c>
      <c r="D3159" s="53">
        <v>5.9</v>
      </c>
      <c r="E3159" s="53">
        <v>12.8</v>
      </c>
      <c r="F3159" s="53">
        <v>0</v>
      </c>
      <c r="G3159" s="53">
        <v>5.6</v>
      </c>
      <c r="H3159" s="53">
        <v>0</v>
      </c>
      <c r="I3159" s="53">
        <v>2.8</v>
      </c>
      <c r="J3159" s="53" t="s">
        <v>147</v>
      </c>
      <c r="K3159" s="53">
        <v>3.8</v>
      </c>
      <c r="L3159" s="53" t="s">
        <v>149</v>
      </c>
      <c r="M3159" s="54">
        <v>0.88195601851851846</v>
      </c>
      <c r="N3159" s="53">
        <v>7.9</v>
      </c>
      <c r="O3159" s="53" t="s">
        <v>149</v>
      </c>
      <c r="P3159" s="54">
        <v>0.88606481481481481</v>
      </c>
      <c r="Q3159" s="53">
        <v>5.8</v>
      </c>
      <c r="R3159" s="53" t="s">
        <v>149</v>
      </c>
      <c r="S3159" s="53">
        <v>1.3</v>
      </c>
      <c r="T3159" s="53">
        <v>69.7</v>
      </c>
      <c r="U3159" s="53">
        <v>0</v>
      </c>
      <c r="V3159" s="53">
        <v>69</v>
      </c>
      <c r="W3159" s="53">
        <v>0</v>
      </c>
      <c r="X3159" s="53">
        <v>0.55200000000000005</v>
      </c>
      <c r="Y3159" s="53">
        <v>18.8</v>
      </c>
      <c r="Z3159" s="11">
        <f t="shared" si="8502"/>
        <v>0</v>
      </c>
      <c r="AA3159" s="11">
        <f t="shared" si="8503"/>
        <v>0</v>
      </c>
      <c r="AB3159" s="53">
        <f t="shared" si="8504"/>
        <v>0.21921619273508003</v>
      </c>
      <c r="AC3159" s="63" t="s">
        <v>204</v>
      </c>
    </row>
    <row r="3160" spans="1:46">
      <c r="A3160" s="11">
        <v>3160</v>
      </c>
      <c r="B3160" s="57">
        <v>44948</v>
      </c>
      <c r="C3160" s="54">
        <v>0.89583333333333337</v>
      </c>
      <c r="D3160" s="53">
        <v>5.9</v>
      </c>
      <c r="E3160" s="53">
        <v>12.8</v>
      </c>
      <c r="F3160" s="53">
        <v>0</v>
      </c>
      <c r="G3160" s="53">
        <v>5.8</v>
      </c>
      <c r="H3160" s="53">
        <v>0</v>
      </c>
      <c r="I3160" s="53">
        <v>3.5</v>
      </c>
      <c r="J3160" s="53" t="s">
        <v>147</v>
      </c>
      <c r="K3160" s="53">
        <v>3.7</v>
      </c>
      <c r="L3160" s="53" t="s">
        <v>147</v>
      </c>
      <c r="M3160" s="54">
        <v>0.89451388888888894</v>
      </c>
      <c r="N3160" s="53">
        <v>7.6</v>
      </c>
      <c r="O3160" s="53" t="s">
        <v>147</v>
      </c>
      <c r="P3160" s="54">
        <v>0.890625</v>
      </c>
      <c r="Q3160" s="53">
        <v>4.2</v>
      </c>
      <c r="R3160" s="53" t="s">
        <v>149</v>
      </c>
      <c r="S3160" s="53">
        <v>1.2</v>
      </c>
      <c r="T3160" s="53">
        <v>69.8</v>
      </c>
      <c r="U3160" s="53">
        <v>0</v>
      </c>
      <c r="V3160" s="53">
        <v>74</v>
      </c>
      <c r="W3160" s="53">
        <v>0</v>
      </c>
      <c r="X3160" s="53">
        <v>0.55300000000000005</v>
      </c>
      <c r="Y3160" s="53">
        <v>18.78</v>
      </c>
      <c r="Z3160" s="11">
        <f t="shared" si="8502"/>
        <v>0</v>
      </c>
      <c r="AA3160" s="11">
        <f t="shared" si="8503"/>
        <v>0</v>
      </c>
      <c r="AB3160" s="53">
        <f t="shared" si="8504"/>
        <v>0.2197431085050443</v>
      </c>
      <c r="AC3160" s="63" t="s">
        <v>204</v>
      </c>
    </row>
    <row r="3161" spans="1:46">
      <c r="A3161" s="11">
        <v>3161</v>
      </c>
      <c r="B3161" s="57">
        <v>44948</v>
      </c>
      <c r="C3161" s="54">
        <v>0.90277777777777779</v>
      </c>
      <c r="D3161" s="53">
        <v>5.8</v>
      </c>
      <c r="E3161" s="53">
        <v>12.8</v>
      </c>
      <c r="F3161" s="53">
        <v>0</v>
      </c>
      <c r="G3161" s="53">
        <v>5.7</v>
      </c>
      <c r="H3161" s="53">
        <v>-1E-3</v>
      </c>
      <c r="I3161" s="53">
        <v>2.9</v>
      </c>
      <c r="J3161" s="53" t="s">
        <v>147</v>
      </c>
      <c r="K3161" s="53">
        <v>3.5</v>
      </c>
      <c r="L3161" s="53" t="s">
        <v>147</v>
      </c>
      <c r="M3161" s="54">
        <v>0.89584490740740741</v>
      </c>
      <c r="N3161" s="53">
        <v>7.3</v>
      </c>
      <c r="O3161" s="53" t="s">
        <v>149</v>
      </c>
      <c r="P3161" s="54">
        <v>0.90005787037037033</v>
      </c>
      <c r="Q3161" s="53">
        <v>4.7</v>
      </c>
      <c r="R3161" s="53" t="s">
        <v>149</v>
      </c>
      <c r="S3161" s="53">
        <v>1.2</v>
      </c>
      <c r="T3161" s="53">
        <v>70.8</v>
      </c>
      <c r="U3161" s="53">
        <v>0</v>
      </c>
      <c r="V3161" s="53">
        <v>80</v>
      </c>
      <c r="W3161" s="53">
        <v>0</v>
      </c>
      <c r="X3161" s="53">
        <v>0.55300000000000005</v>
      </c>
      <c r="Y3161" s="53">
        <v>18.809999999999999</v>
      </c>
      <c r="Z3161" s="11">
        <f t="shared" si="8502"/>
        <v>-0.60000000000000009</v>
      </c>
      <c r="AA3161" s="11">
        <f t="shared" si="8503"/>
        <v>0</v>
      </c>
      <c r="AB3161" s="53">
        <f t="shared" si="8504"/>
        <v>0.2197431085050443</v>
      </c>
      <c r="AC3161" s="63" t="s">
        <v>204</v>
      </c>
    </row>
    <row r="3162" spans="1:46">
      <c r="A3162" s="11">
        <v>3162</v>
      </c>
      <c r="B3162" s="57">
        <v>44948</v>
      </c>
      <c r="C3162" s="54">
        <v>0.90972222222222221</v>
      </c>
      <c r="D3162" s="53">
        <v>5.9</v>
      </c>
      <c r="E3162" s="53">
        <v>12.8</v>
      </c>
      <c r="F3162" s="53">
        <v>0</v>
      </c>
      <c r="G3162" s="53">
        <v>5.8</v>
      </c>
      <c r="H3162" s="53">
        <v>0</v>
      </c>
      <c r="I3162" s="53">
        <v>2.5</v>
      </c>
      <c r="J3162" s="53" t="s">
        <v>147</v>
      </c>
      <c r="K3162" s="53">
        <v>3</v>
      </c>
      <c r="L3162" s="53" t="s">
        <v>147</v>
      </c>
      <c r="M3162" s="54">
        <v>0.90358796296296295</v>
      </c>
      <c r="N3162" s="53">
        <v>5.4</v>
      </c>
      <c r="O3162" s="53" t="s">
        <v>152</v>
      </c>
      <c r="P3162" s="54">
        <v>0.9040393518518518</v>
      </c>
      <c r="Q3162" s="53">
        <v>2.4</v>
      </c>
      <c r="R3162" s="53" t="s">
        <v>149</v>
      </c>
      <c r="S3162" s="53">
        <v>1</v>
      </c>
      <c r="T3162" s="53">
        <v>69.3</v>
      </c>
      <c r="U3162" s="53">
        <v>0</v>
      </c>
      <c r="V3162" s="53">
        <v>71</v>
      </c>
      <c r="W3162" s="53">
        <v>0</v>
      </c>
      <c r="X3162" s="53">
        <v>0.55200000000000005</v>
      </c>
      <c r="Y3162" s="53">
        <v>18.79</v>
      </c>
      <c r="Z3162" s="11">
        <f t="shared" si="8502"/>
        <v>0</v>
      </c>
      <c r="AA3162" s="11">
        <f t="shared" si="8503"/>
        <v>0</v>
      </c>
      <c r="AB3162" s="53">
        <f t="shared" si="8504"/>
        <v>0.21921619273508003</v>
      </c>
      <c r="AC3162" s="63" t="s">
        <v>204</v>
      </c>
    </row>
    <row r="3163" spans="1:46">
      <c r="A3163" s="11">
        <v>3163</v>
      </c>
      <c r="B3163" s="57">
        <v>44948</v>
      </c>
      <c r="C3163" s="54">
        <v>0.91666666666666663</v>
      </c>
      <c r="D3163" s="53">
        <v>5.9</v>
      </c>
      <c r="E3163" s="53">
        <v>12.8</v>
      </c>
      <c r="F3163" s="53">
        <v>0</v>
      </c>
      <c r="G3163" s="53">
        <v>5.9</v>
      </c>
      <c r="H3163" s="53">
        <v>0</v>
      </c>
      <c r="I3163" s="53">
        <v>2.8</v>
      </c>
      <c r="J3163" s="53" t="s">
        <v>147</v>
      </c>
      <c r="K3163" s="53">
        <v>2.8</v>
      </c>
      <c r="L3163" s="53" t="s">
        <v>147</v>
      </c>
      <c r="M3163" s="54">
        <v>0.91315972222222219</v>
      </c>
      <c r="N3163" s="53">
        <v>6.6</v>
      </c>
      <c r="O3163" s="53" t="s">
        <v>149</v>
      </c>
      <c r="P3163" s="54">
        <v>0.91508101851851853</v>
      </c>
      <c r="Q3163" s="53">
        <v>3.5</v>
      </c>
      <c r="R3163" s="53" t="s">
        <v>147</v>
      </c>
      <c r="S3163" s="53">
        <v>1.2</v>
      </c>
      <c r="T3163" s="53">
        <v>68.400000000000006</v>
      </c>
      <c r="U3163" s="53">
        <v>1</v>
      </c>
      <c r="V3163" s="53">
        <v>106</v>
      </c>
      <c r="W3163" s="53">
        <v>0</v>
      </c>
      <c r="X3163" s="53">
        <v>0.55200000000000005</v>
      </c>
      <c r="Y3163" s="53">
        <v>18.809999999999999</v>
      </c>
      <c r="Z3163" s="11">
        <f t="shared" si="8502"/>
        <v>0</v>
      </c>
      <c r="AA3163" s="11">
        <f t="shared" si="8503"/>
        <v>0</v>
      </c>
      <c r="AB3163" s="53">
        <f t="shared" si="8504"/>
        <v>0.21921619273508003</v>
      </c>
      <c r="AC3163" s="63" t="s">
        <v>204</v>
      </c>
      <c r="AE3163" s="11">
        <f t="shared" ref="AE3163" si="8553">SUM(F3163:F3168)</f>
        <v>0</v>
      </c>
      <c r="AF3163" s="11">
        <f t="shared" ref="AF3163" si="8554">AVERAGE(AB3163:AB3168)</f>
        <v>0.21921619273508</v>
      </c>
      <c r="AG3163" s="11">
        <f t="shared" ref="AG3163" si="8555">AVERAGE(G3163:G3168)</f>
        <v>5.8999999999999995</v>
      </c>
      <c r="AH3163" s="11" t="e">
        <f t="shared" ref="AH3163" si="8556">AVERAGE(AC3163:AC3168)</f>
        <v>#DIV/0!</v>
      </c>
      <c r="AI3163" s="11">
        <f t="shared" ref="AI3163" si="8557">AVERAGE(T3163:T3168)</f>
        <v>68.666666666666671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486</v>
      </c>
      <c r="AM3163" s="17">
        <f t="shared" ref="AM3163" si="8561">AVERAGE(W3163:W3168)</f>
        <v>0</v>
      </c>
      <c r="AN3163" s="11">
        <f t="shared" ref="AN3163" si="8562">AVERAGE(I3163:I3168)</f>
        <v>2.8333333333333335</v>
      </c>
      <c r="AO3163" s="11">
        <f t="shared" ref="AO3163" si="8563">MAX(K3163:K3168)</f>
        <v>3.3</v>
      </c>
      <c r="AP3163" s="13" t="str">
        <f t="shared" ref="AP3163" ca="1" si="8564">INDIRECT(ADDRESS(MATCH(AO3163,K3163:K3168,0)+A3163-1,12))</f>
        <v>NNE</v>
      </c>
      <c r="AQ3163" s="13">
        <f t="shared" ref="AQ3163" ca="1" si="8565">INDIRECT(ADDRESS(MATCH(AO3163,K3163:K3168,0)+A3163-1,13))</f>
        <v>0.93185185185185182</v>
      </c>
      <c r="AR3163" s="11">
        <f t="shared" ref="AR3163" si="8566">MAX(N3163:N3168)</f>
        <v>7.2</v>
      </c>
      <c r="AS3163" s="13" t="str">
        <f t="shared" ref="AS3163" ca="1" si="8567">INDIRECT(ADDRESS(MATCH(AR3163,N3163:N3168,0)+A3163-1,15))</f>
        <v>NE</v>
      </c>
      <c r="AT3163" s="13">
        <f t="shared" ref="AT3163" ca="1" si="8568">INDIRECT(ADDRESS(MATCH(AR3163,N3163:N3168,0)+A3163-1,16))</f>
        <v>0.93819444444444444</v>
      </c>
    </row>
    <row r="3164" spans="1:46">
      <c r="A3164" s="11">
        <v>3164</v>
      </c>
      <c r="B3164" s="57">
        <v>44948</v>
      </c>
      <c r="C3164" s="54">
        <v>0.92361111111111116</v>
      </c>
      <c r="D3164" s="53">
        <v>5.9</v>
      </c>
      <c r="E3164" s="53">
        <v>12.8</v>
      </c>
      <c r="F3164" s="53">
        <v>0</v>
      </c>
      <c r="G3164" s="53">
        <v>5.9</v>
      </c>
      <c r="H3164" s="53">
        <v>0</v>
      </c>
      <c r="I3164" s="53">
        <v>3</v>
      </c>
      <c r="J3164" s="53" t="s">
        <v>147</v>
      </c>
      <c r="K3164" s="53">
        <v>3</v>
      </c>
      <c r="L3164" s="53" t="s">
        <v>147</v>
      </c>
      <c r="M3164" s="54">
        <v>0.92313657407407401</v>
      </c>
      <c r="N3164" s="53">
        <v>6.8</v>
      </c>
      <c r="O3164" s="53" t="s">
        <v>149</v>
      </c>
      <c r="P3164" s="54">
        <v>0.92182870370370373</v>
      </c>
      <c r="Q3164" s="53">
        <v>4.0999999999999996</v>
      </c>
      <c r="R3164" s="53" t="s">
        <v>147</v>
      </c>
      <c r="S3164" s="53">
        <v>1</v>
      </c>
      <c r="T3164" s="53">
        <v>69</v>
      </c>
      <c r="U3164" s="53">
        <v>0</v>
      </c>
      <c r="V3164" s="53">
        <v>79</v>
      </c>
      <c r="W3164" s="53">
        <v>0</v>
      </c>
      <c r="X3164" s="53">
        <v>0.55200000000000005</v>
      </c>
      <c r="Y3164" s="53">
        <v>18.82</v>
      </c>
      <c r="Z3164" s="11">
        <f t="shared" si="8502"/>
        <v>0</v>
      </c>
      <c r="AA3164" s="11">
        <f t="shared" si="8503"/>
        <v>0</v>
      </c>
      <c r="AB3164" s="53">
        <f t="shared" si="8504"/>
        <v>0.21921619273508003</v>
      </c>
      <c r="AC3164" s="63" t="s">
        <v>204</v>
      </c>
    </row>
    <row r="3165" spans="1:46">
      <c r="A3165" s="11">
        <v>3165</v>
      </c>
      <c r="B3165" s="57">
        <v>44948</v>
      </c>
      <c r="C3165" s="54">
        <v>0.93055555555555547</v>
      </c>
      <c r="D3165" s="53">
        <v>5.9</v>
      </c>
      <c r="E3165" s="53">
        <v>12.8</v>
      </c>
      <c r="F3165" s="53">
        <v>0</v>
      </c>
      <c r="G3165" s="53">
        <v>6</v>
      </c>
      <c r="H3165" s="53">
        <v>0</v>
      </c>
      <c r="I3165" s="53">
        <v>3.2</v>
      </c>
      <c r="J3165" s="53" t="s">
        <v>149</v>
      </c>
      <c r="K3165" s="53">
        <v>3.2</v>
      </c>
      <c r="L3165" s="53" t="s">
        <v>149</v>
      </c>
      <c r="M3165" s="54">
        <v>0.93048611111111112</v>
      </c>
      <c r="N3165" s="53">
        <v>6.4</v>
      </c>
      <c r="O3165" s="53" t="s">
        <v>147</v>
      </c>
      <c r="P3165" s="54">
        <v>0.92418981481481488</v>
      </c>
      <c r="Q3165" s="53">
        <v>4.7</v>
      </c>
      <c r="R3165" s="53" t="s">
        <v>162</v>
      </c>
      <c r="S3165" s="53">
        <v>0.8</v>
      </c>
      <c r="T3165" s="53">
        <v>67.5</v>
      </c>
      <c r="U3165" s="53">
        <v>1</v>
      </c>
      <c r="V3165" s="53">
        <v>84</v>
      </c>
      <c r="W3165" s="53">
        <v>0</v>
      </c>
      <c r="X3165" s="53">
        <v>0.55200000000000005</v>
      </c>
      <c r="Y3165" s="53">
        <v>18.8</v>
      </c>
      <c r="Z3165" s="11">
        <f t="shared" si="8502"/>
        <v>0</v>
      </c>
      <c r="AA3165" s="11">
        <f t="shared" si="8503"/>
        <v>0</v>
      </c>
      <c r="AB3165" s="53">
        <f t="shared" si="8504"/>
        <v>0.21921619273508003</v>
      </c>
      <c r="AC3165" s="63" t="s">
        <v>204</v>
      </c>
    </row>
    <row r="3166" spans="1:46">
      <c r="A3166" s="11">
        <v>3166</v>
      </c>
      <c r="B3166" s="57">
        <v>44948</v>
      </c>
      <c r="C3166" s="54">
        <v>0.9375</v>
      </c>
      <c r="D3166" s="53">
        <v>5.9</v>
      </c>
      <c r="E3166" s="53">
        <v>12.8</v>
      </c>
      <c r="F3166" s="53">
        <v>0</v>
      </c>
      <c r="G3166" s="53">
        <v>6.1</v>
      </c>
      <c r="H3166" s="53">
        <v>-1E-3</v>
      </c>
      <c r="I3166" s="53">
        <v>2.4</v>
      </c>
      <c r="J3166" s="53" t="s">
        <v>147</v>
      </c>
      <c r="K3166" s="53">
        <v>3.3</v>
      </c>
      <c r="L3166" s="53" t="s">
        <v>149</v>
      </c>
      <c r="M3166" s="54">
        <v>0.93185185185185182</v>
      </c>
      <c r="N3166" s="53">
        <v>6.2</v>
      </c>
      <c r="O3166" s="53" t="s">
        <v>149</v>
      </c>
      <c r="P3166" s="54">
        <v>0.93123842592592598</v>
      </c>
      <c r="Q3166" s="53">
        <v>3</v>
      </c>
      <c r="R3166" s="53" t="s">
        <v>162</v>
      </c>
      <c r="S3166" s="53">
        <v>1.2</v>
      </c>
      <c r="T3166" s="53">
        <v>65.7</v>
      </c>
      <c r="U3166" s="53">
        <v>0</v>
      </c>
      <c r="V3166" s="53">
        <v>79</v>
      </c>
      <c r="W3166" s="53">
        <v>0</v>
      </c>
      <c r="X3166" s="53">
        <v>0.55200000000000005</v>
      </c>
      <c r="Y3166" s="53">
        <v>18.82</v>
      </c>
      <c r="Z3166" s="11">
        <f t="shared" si="8502"/>
        <v>-0.60000000000000009</v>
      </c>
      <c r="AA3166" s="11">
        <f t="shared" si="8503"/>
        <v>0</v>
      </c>
      <c r="AB3166" s="53">
        <f t="shared" si="8504"/>
        <v>0.21921619273508003</v>
      </c>
      <c r="AC3166" s="63" t="s">
        <v>204</v>
      </c>
    </row>
    <row r="3167" spans="1:46">
      <c r="A3167" s="11">
        <v>3167</v>
      </c>
      <c r="B3167" s="57">
        <v>44948</v>
      </c>
      <c r="C3167" s="54">
        <v>0.94444444444444453</v>
      </c>
      <c r="D3167" s="53">
        <v>5.9</v>
      </c>
      <c r="E3167" s="53">
        <v>12.8</v>
      </c>
      <c r="F3167" s="53">
        <v>0</v>
      </c>
      <c r="G3167" s="53">
        <v>5.8</v>
      </c>
      <c r="H3167" s="53">
        <v>-1E-3</v>
      </c>
      <c r="I3167" s="53">
        <v>3</v>
      </c>
      <c r="J3167" s="53" t="s">
        <v>149</v>
      </c>
      <c r="K3167" s="53">
        <v>3.1</v>
      </c>
      <c r="L3167" s="53" t="s">
        <v>147</v>
      </c>
      <c r="M3167" s="54">
        <v>0.94271990740740741</v>
      </c>
      <c r="N3167" s="53">
        <v>7.2</v>
      </c>
      <c r="O3167" s="53" t="s">
        <v>147</v>
      </c>
      <c r="P3167" s="54">
        <v>0.93819444444444444</v>
      </c>
      <c r="Q3167" s="53">
        <v>2.4</v>
      </c>
      <c r="R3167" s="53" t="s">
        <v>149</v>
      </c>
      <c r="S3167" s="53">
        <v>0.9</v>
      </c>
      <c r="T3167" s="53">
        <v>69.5</v>
      </c>
      <c r="U3167" s="53">
        <v>0</v>
      </c>
      <c r="V3167" s="53">
        <v>55</v>
      </c>
      <c r="W3167" s="53">
        <v>0</v>
      </c>
      <c r="X3167" s="53">
        <v>0.55200000000000005</v>
      </c>
      <c r="Y3167" s="53">
        <v>18.8</v>
      </c>
      <c r="Z3167" s="11">
        <f t="shared" si="8502"/>
        <v>-0.60000000000000009</v>
      </c>
      <c r="AA3167" s="11">
        <f t="shared" si="8503"/>
        <v>0</v>
      </c>
      <c r="AB3167" s="53">
        <f t="shared" si="8504"/>
        <v>0.21921619273508003</v>
      </c>
      <c r="AC3167" s="63" t="s">
        <v>204</v>
      </c>
    </row>
    <row r="3168" spans="1:46">
      <c r="A3168" s="11">
        <v>3168</v>
      </c>
      <c r="B3168" s="57">
        <v>44948</v>
      </c>
      <c r="C3168" s="54">
        <v>0.95138888888888884</v>
      </c>
      <c r="D3168" s="53">
        <v>5.8</v>
      </c>
      <c r="E3168" s="53">
        <v>12.8</v>
      </c>
      <c r="F3168" s="53">
        <v>0</v>
      </c>
      <c r="G3168" s="53">
        <v>5.7</v>
      </c>
      <c r="H3168" s="53">
        <v>-1E-3</v>
      </c>
      <c r="I3168" s="53">
        <v>2.6</v>
      </c>
      <c r="J3168" s="53" t="s">
        <v>147</v>
      </c>
      <c r="K3168" s="53">
        <v>3</v>
      </c>
      <c r="L3168" s="53" t="s">
        <v>149</v>
      </c>
      <c r="M3168" s="54">
        <v>0.94445601851851846</v>
      </c>
      <c r="N3168" s="53">
        <v>4.9000000000000004</v>
      </c>
      <c r="O3168" s="53" t="s">
        <v>162</v>
      </c>
      <c r="P3168" s="54">
        <v>0.94968750000000002</v>
      </c>
      <c r="Q3168" s="53">
        <v>4.5</v>
      </c>
      <c r="R3168" s="53" t="s">
        <v>149</v>
      </c>
      <c r="S3168" s="53">
        <v>0.9</v>
      </c>
      <c r="T3168" s="53">
        <v>71.900000000000006</v>
      </c>
      <c r="U3168" s="53">
        <v>0</v>
      </c>
      <c r="V3168" s="53">
        <v>83</v>
      </c>
      <c r="W3168" s="53">
        <v>0</v>
      </c>
      <c r="X3168" s="53">
        <v>0.55200000000000005</v>
      </c>
      <c r="Y3168" s="53">
        <v>18.82</v>
      </c>
      <c r="Z3168" s="11">
        <f t="shared" si="8502"/>
        <v>-0.60000000000000009</v>
      </c>
      <c r="AA3168" s="11">
        <f t="shared" si="8503"/>
        <v>0</v>
      </c>
      <c r="AB3168" s="53">
        <f t="shared" si="8504"/>
        <v>0.21921619273508003</v>
      </c>
      <c r="AC3168" s="63" t="s">
        <v>204</v>
      </c>
    </row>
    <row r="3169" spans="1:46">
      <c r="A3169" s="11">
        <v>3169</v>
      </c>
      <c r="B3169" s="57">
        <v>44948</v>
      </c>
      <c r="C3169" s="54">
        <v>0.95833333333333337</v>
      </c>
      <c r="D3169" s="53">
        <v>5.7</v>
      </c>
      <c r="E3169" s="53">
        <v>12.8</v>
      </c>
      <c r="F3169" s="53">
        <v>0</v>
      </c>
      <c r="G3169" s="53">
        <v>5.3</v>
      </c>
      <c r="H3169" s="53">
        <v>-1E-3</v>
      </c>
      <c r="I3169" s="53">
        <v>2.8</v>
      </c>
      <c r="J3169" s="53" t="s">
        <v>149</v>
      </c>
      <c r="K3169" s="53">
        <v>2.9</v>
      </c>
      <c r="L3169" s="53" t="s">
        <v>147</v>
      </c>
      <c r="M3169" s="54">
        <v>0.9538078703703704</v>
      </c>
      <c r="N3169" s="53">
        <v>5.5</v>
      </c>
      <c r="O3169" s="53" t="s">
        <v>149</v>
      </c>
      <c r="P3169" s="54">
        <v>0.95359953703703704</v>
      </c>
      <c r="Q3169" s="53">
        <v>2.5</v>
      </c>
      <c r="R3169" s="53" t="s">
        <v>147</v>
      </c>
      <c r="S3169" s="53">
        <v>0.9</v>
      </c>
      <c r="T3169" s="53">
        <v>76.400000000000006</v>
      </c>
      <c r="U3169" s="53">
        <v>1</v>
      </c>
      <c r="V3169" s="53">
        <v>73</v>
      </c>
      <c r="W3169" s="53">
        <v>0</v>
      </c>
      <c r="X3169" s="53">
        <v>0.55200000000000005</v>
      </c>
      <c r="Y3169" s="53">
        <v>18.82</v>
      </c>
      <c r="Z3169" s="11">
        <f t="shared" si="8502"/>
        <v>-0.60000000000000009</v>
      </c>
      <c r="AA3169" s="11">
        <f t="shared" si="8503"/>
        <v>0</v>
      </c>
      <c r="AB3169" s="53">
        <f t="shared" si="8504"/>
        <v>0.21921619273508003</v>
      </c>
      <c r="AC3169" s="63" t="s">
        <v>204</v>
      </c>
      <c r="AE3169" s="11">
        <f t="shared" ref="AE3169" si="8569">SUM(F3169:F3174)</f>
        <v>0.5</v>
      </c>
      <c r="AF3169" s="11">
        <f t="shared" ref="AF3169" si="8570">AVERAGE(AB3169:AB3174)</f>
        <v>0.21921619273508</v>
      </c>
      <c r="AG3169" s="11">
        <f t="shared" ref="AG3169" si="8571">AVERAGE(G3169:G3174)</f>
        <v>5</v>
      </c>
      <c r="AH3169" s="11" t="e">
        <f t="shared" ref="AH3169" si="8572">AVERAGE(AC3169:AC3174)</f>
        <v>#DIV/0!</v>
      </c>
      <c r="AI3169" s="11">
        <f t="shared" ref="AI3169" si="8573">AVERAGE(T3169:T3174)</f>
        <v>81.649999999999991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387</v>
      </c>
      <c r="AM3169" s="17">
        <f t="shared" ref="AM3169" si="8577">AVERAGE(W3169:W3174)</f>
        <v>0</v>
      </c>
      <c r="AN3169" s="11">
        <f t="shared" ref="AN3169" si="8578">AVERAGE(I3169:I3174)</f>
        <v>2.1333333333333333</v>
      </c>
      <c r="AO3169" s="11">
        <f t="shared" ref="AO3169" si="8579">MAX(K3169:K3174)</f>
        <v>2.9</v>
      </c>
      <c r="AP3169" s="13" t="str">
        <f t="shared" ref="AP3169" ca="1" si="8580">INDIRECT(ADDRESS(MATCH(AO3169,K3169:K3174,0)+A3169-1,12))</f>
        <v>NE</v>
      </c>
      <c r="AQ3169" s="13">
        <f t="shared" ref="AQ3169" ca="1" si="8581">INDIRECT(ADDRESS(MATCH(AO3169,K3169:K3174,0)+A3169-1,13))</f>
        <v>0.9538078703703704</v>
      </c>
      <c r="AR3169" s="11">
        <f t="shared" ref="AR3169" si="8582">MAX(N3169:N3174)</f>
        <v>7.3</v>
      </c>
      <c r="AS3169" s="13" t="str">
        <f t="shared" ref="AS3169" ca="1" si="8583">INDIRECT(ADDRESS(MATCH(AR3169,N3169:N3174,0)+A3169-1,15))</f>
        <v>N</v>
      </c>
      <c r="AT3169" s="13">
        <f t="shared" ref="AT3169" ca="1" si="8584">INDIRECT(ADDRESS(MATCH(AR3169,N3169:N3174,0)+A3169-1,16))</f>
        <v>0.96142361111111108</v>
      </c>
    </row>
    <row r="3170" spans="1:46">
      <c r="A3170" s="11">
        <v>3170</v>
      </c>
      <c r="B3170" s="57">
        <v>44948</v>
      </c>
      <c r="C3170" s="54">
        <v>0.96527777777777779</v>
      </c>
      <c r="D3170" s="53">
        <v>5.6</v>
      </c>
      <c r="E3170" s="53">
        <v>12.8</v>
      </c>
      <c r="F3170" s="53">
        <v>0</v>
      </c>
      <c r="G3170" s="53">
        <v>5.2</v>
      </c>
      <c r="H3170" s="53">
        <v>0</v>
      </c>
      <c r="I3170" s="53">
        <v>2.6</v>
      </c>
      <c r="J3170" s="53" t="s">
        <v>147</v>
      </c>
      <c r="K3170" s="53">
        <v>2.8</v>
      </c>
      <c r="L3170" s="53" t="s">
        <v>149</v>
      </c>
      <c r="M3170" s="54">
        <v>0.95834490740740741</v>
      </c>
      <c r="N3170" s="53">
        <v>7.3</v>
      </c>
      <c r="O3170" s="53" t="s">
        <v>162</v>
      </c>
      <c r="P3170" s="54">
        <v>0.96142361111111108</v>
      </c>
      <c r="Q3170" s="53">
        <v>2.2999999999999998</v>
      </c>
      <c r="R3170" s="53" t="s">
        <v>149</v>
      </c>
      <c r="S3170" s="53">
        <v>0.9</v>
      </c>
      <c r="T3170" s="53">
        <v>78.2</v>
      </c>
      <c r="U3170" s="53">
        <v>0</v>
      </c>
      <c r="V3170" s="53">
        <v>65</v>
      </c>
      <c r="W3170" s="53">
        <v>0</v>
      </c>
      <c r="X3170" s="53">
        <v>0.55200000000000005</v>
      </c>
      <c r="Y3170" s="53">
        <v>18.82</v>
      </c>
      <c r="Z3170" s="11">
        <f t="shared" si="8502"/>
        <v>0</v>
      </c>
      <c r="AA3170" s="11">
        <f t="shared" si="8503"/>
        <v>0</v>
      </c>
      <c r="AB3170" s="53">
        <f t="shared" si="8504"/>
        <v>0.21921619273508003</v>
      </c>
      <c r="AC3170" s="63" t="s">
        <v>204</v>
      </c>
    </row>
    <row r="3171" spans="1:46">
      <c r="A3171" s="11">
        <v>3171</v>
      </c>
      <c r="B3171" s="57">
        <v>44948</v>
      </c>
      <c r="C3171" s="54">
        <v>0.97222222222222221</v>
      </c>
      <c r="D3171" s="53">
        <v>5.4</v>
      </c>
      <c r="E3171" s="53">
        <v>12.8</v>
      </c>
      <c r="F3171" s="53">
        <v>0.5</v>
      </c>
      <c r="G3171" s="53">
        <v>5</v>
      </c>
      <c r="H3171" s="53">
        <v>0</v>
      </c>
      <c r="I3171" s="53">
        <v>2.4</v>
      </c>
      <c r="J3171" s="53" t="s">
        <v>147</v>
      </c>
      <c r="K3171" s="53">
        <v>2.6</v>
      </c>
      <c r="L3171" s="53" t="s">
        <v>147</v>
      </c>
      <c r="M3171" s="54">
        <v>0.9655555555555555</v>
      </c>
      <c r="N3171" s="53">
        <v>6.6</v>
      </c>
      <c r="O3171" s="53" t="s">
        <v>149</v>
      </c>
      <c r="P3171" s="54">
        <v>0.97207175925925926</v>
      </c>
      <c r="Q3171" s="53">
        <v>5.5</v>
      </c>
      <c r="R3171" s="53" t="s">
        <v>149</v>
      </c>
      <c r="S3171" s="53">
        <v>1</v>
      </c>
      <c r="T3171" s="53">
        <v>82.4</v>
      </c>
      <c r="U3171" s="53">
        <v>0</v>
      </c>
      <c r="V3171" s="53">
        <v>54</v>
      </c>
      <c r="W3171" s="53">
        <v>0</v>
      </c>
      <c r="X3171" s="53">
        <v>0.55200000000000005</v>
      </c>
      <c r="Y3171" s="53">
        <v>18.8</v>
      </c>
      <c r="Z3171" s="11">
        <f t="shared" si="8502"/>
        <v>0</v>
      </c>
      <c r="AA3171" s="11">
        <f t="shared" si="8503"/>
        <v>0</v>
      </c>
      <c r="AB3171" s="53">
        <f t="shared" si="8504"/>
        <v>0.21921619273508003</v>
      </c>
      <c r="AC3171" s="63" t="s">
        <v>204</v>
      </c>
    </row>
    <row r="3172" spans="1:46">
      <c r="A3172" s="11">
        <v>3172</v>
      </c>
      <c r="B3172" s="57">
        <v>44948</v>
      </c>
      <c r="C3172" s="54">
        <v>0.97916666666666663</v>
      </c>
      <c r="D3172" s="53">
        <v>5.4</v>
      </c>
      <c r="E3172" s="53">
        <v>12.8</v>
      </c>
      <c r="F3172" s="53">
        <v>0</v>
      </c>
      <c r="G3172" s="53">
        <v>4.9000000000000004</v>
      </c>
      <c r="H3172" s="53">
        <v>0</v>
      </c>
      <c r="I3172" s="53">
        <v>2</v>
      </c>
      <c r="J3172" s="53" t="s">
        <v>147</v>
      </c>
      <c r="K3172" s="53">
        <v>2.7</v>
      </c>
      <c r="L3172" s="53" t="s">
        <v>147</v>
      </c>
      <c r="M3172" s="54">
        <v>0.97370370370370374</v>
      </c>
      <c r="N3172" s="53">
        <v>6.2</v>
      </c>
      <c r="O3172" s="53" t="s">
        <v>149</v>
      </c>
      <c r="P3172" s="54">
        <v>0.97289351851851846</v>
      </c>
      <c r="Q3172" s="53">
        <v>1</v>
      </c>
      <c r="R3172" s="53" t="s">
        <v>147</v>
      </c>
      <c r="S3172" s="53">
        <v>1</v>
      </c>
      <c r="T3172" s="53">
        <v>83.8</v>
      </c>
      <c r="U3172" s="53">
        <v>1</v>
      </c>
      <c r="V3172" s="53">
        <v>56</v>
      </c>
      <c r="W3172" s="53">
        <v>0</v>
      </c>
      <c r="X3172" s="53">
        <v>0.55200000000000005</v>
      </c>
      <c r="Y3172" s="53">
        <v>18.82</v>
      </c>
      <c r="Z3172" s="11">
        <f t="shared" si="8502"/>
        <v>0</v>
      </c>
      <c r="AA3172" s="11">
        <f t="shared" si="8503"/>
        <v>0</v>
      </c>
      <c r="AB3172" s="53">
        <f t="shared" si="8504"/>
        <v>0.21921619273508003</v>
      </c>
      <c r="AC3172" s="63" t="s">
        <v>204</v>
      </c>
    </row>
    <row r="3173" spans="1:46">
      <c r="A3173" s="11">
        <v>3173</v>
      </c>
      <c r="B3173" s="57">
        <v>44948</v>
      </c>
      <c r="C3173" s="54">
        <v>0.98611111111111116</v>
      </c>
      <c r="D3173" s="53">
        <v>5.3</v>
      </c>
      <c r="E3173" s="53">
        <v>12.8</v>
      </c>
      <c r="F3173" s="53">
        <v>0</v>
      </c>
      <c r="G3173" s="53">
        <v>4.8</v>
      </c>
      <c r="H3173" s="53">
        <v>0</v>
      </c>
      <c r="I3173" s="53">
        <v>1.2</v>
      </c>
      <c r="J3173" s="53" t="s">
        <v>147</v>
      </c>
      <c r="K3173" s="53">
        <v>2</v>
      </c>
      <c r="L3173" s="53" t="s">
        <v>147</v>
      </c>
      <c r="M3173" s="54">
        <v>0.97917824074074078</v>
      </c>
      <c r="N3173" s="53">
        <v>3.6</v>
      </c>
      <c r="O3173" s="53" t="s">
        <v>162</v>
      </c>
      <c r="P3173" s="54">
        <v>0.98285879629629624</v>
      </c>
      <c r="Q3173" s="53">
        <v>1.2</v>
      </c>
      <c r="R3173" s="53" t="s">
        <v>147</v>
      </c>
      <c r="S3173" s="53">
        <v>0.6</v>
      </c>
      <c r="T3173" s="53">
        <v>84.2</v>
      </c>
      <c r="U3173" s="53">
        <v>0</v>
      </c>
      <c r="V3173" s="53">
        <v>76</v>
      </c>
      <c r="W3173" s="53">
        <v>0</v>
      </c>
      <c r="X3173" s="53">
        <v>0.55200000000000005</v>
      </c>
      <c r="Y3173" s="53">
        <v>18.82</v>
      </c>
      <c r="Z3173" s="11">
        <f t="shared" si="8502"/>
        <v>0</v>
      </c>
      <c r="AA3173" s="11">
        <f t="shared" si="8503"/>
        <v>0</v>
      </c>
      <c r="AB3173" s="53">
        <f t="shared" si="8504"/>
        <v>0.21921619273508003</v>
      </c>
      <c r="AC3173" s="63" t="s">
        <v>204</v>
      </c>
    </row>
    <row r="3174" spans="1:46">
      <c r="A3174" s="11">
        <v>3174</v>
      </c>
      <c r="B3174" s="57">
        <v>44948</v>
      </c>
      <c r="C3174" s="54">
        <v>0.99305555555555547</v>
      </c>
      <c r="D3174" s="53">
        <v>5.0999999999999996</v>
      </c>
      <c r="E3174" s="53">
        <v>12.8</v>
      </c>
      <c r="F3174" s="53">
        <v>0</v>
      </c>
      <c r="G3174" s="53">
        <v>4.8</v>
      </c>
      <c r="H3174" s="53">
        <v>0</v>
      </c>
      <c r="I3174" s="53">
        <v>1.8</v>
      </c>
      <c r="J3174" s="53" t="s">
        <v>152</v>
      </c>
      <c r="K3174" s="53">
        <v>1.8</v>
      </c>
      <c r="L3174" s="53" t="s">
        <v>152</v>
      </c>
      <c r="M3174" s="54">
        <v>0.99305555555555547</v>
      </c>
      <c r="N3174" s="53">
        <v>3.7</v>
      </c>
      <c r="O3174" s="53" t="s">
        <v>147</v>
      </c>
      <c r="P3174" s="54">
        <v>0.98813657407407407</v>
      </c>
      <c r="Q3174" s="53">
        <v>2.2000000000000002</v>
      </c>
      <c r="R3174" s="53" t="s">
        <v>152</v>
      </c>
      <c r="S3174" s="53">
        <v>0.8</v>
      </c>
      <c r="T3174" s="53">
        <v>84.9</v>
      </c>
      <c r="U3174" s="53">
        <v>-1</v>
      </c>
      <c r="V3174" s="53">
        <v>63</v>
      </c>
      <c r="W3174" s="53">
        <v>0</v>
      </c>
      <c r="X3174" s="53">
        <v>0.55200000000000005</v>
      </c>
      <c r="Y3174" s="53">
        <v>18.809999999999999</v>
      </c>
      <c r="Z3174" s="11">
        <f t="shared" si="8502"/>
        <v>0</v>
      </c>
      <c r="AA3174" s="11">
        <f t="shared" si="8503"/>
        <v>0</v>
      </c>
      <c r="AB3174" s="53">
        <f t="shared" si="8504"/>
        <v>0.21921619273508003</v>
      </c>
      <c r="AC3174" s="63" t="s">
        <v>204</v>
      </c>
    </row>
    <row r="3175" spans="1:46">
      <c r="A3175" s="11">
        <v>3175</v>
      </c>
      <c r="B3175" s="57">
        <v>44949</v>
      </c>
      <c r="C3175" s="54">
        <v>0</v>
      </c>
      <c r="D3175" s="53">
        <v>5</v>
      </c>
      <c r="E3175" s="53">
        <v>12.8</v>
      </c>
      <c r="F3175" s="53">
        <v>0.5</v>
      </c>
      <c r="G3175" s="53">
        <v>4.5999999999999996</v>
      </c>
      <c r="H3175" s="53">
        <v>0</v>
      </c>
      <c r="I3175" s="53">
        <v>1.7</v>
      </c>
      <c r="J3175" s="53" t="s">
        <v>148</v>
      </c>
      <c r="K3175" s="53">
        <v>2</v>
      </c>
      <c r="L3175" s="53" t="s">
        <v>152</v>
      </c>
      <c r="M3175" s="54">
        <v>0.99468749999999995</v>
      </c>
      <c r="N3175" s="53">
        <v>3.4</v>
      </c>
      <c r="O3175" s="53" t="s">
        <v>152</v>
      </c>
      <c r="P3175" s="54">
        <v>0.99593750000000003</v>
      </c>
      <c r="Q3175" s="53">
        <v>1.7</v>
      </c>
      <c r="R3175" s="53" t="s">
        <v>152</v>
      </c>
      <c r="S3175" s="53">
        <v>0.6</v>
      </c>
      <c r="T3175" s="53">
        <v>87.1</v>
      </c>
      <c r="U3175" s="53">
        <v>0</v>
      </c>
      <c r="V3175" s="53">
        <v>72</v>
      </c>
      <c r="W3175" s="53">
        <v>0</v>
      </c>
      <c r="X3175" s="53">
        <v>0.55200000000000005</v>
      </c>
      <c r="Y3175" s="53">
        <v>18.79</v>
      </c>
      <c r="Z3175" s="11">
        <f t="shared" si="8502"/>
        <v>0</v>
      </c>
      <c r="AA3175" s="11">
        <f t="shared" si="8503"/>
        <v>0</v>
      </c>
      <c r="AB3175" s="53">
        <f t="shared" si="8504"/>
        <v>0.21921619273508003</v>
      </c>
      <c r="AC3175" s="63" t="s">
        <v>204</v>
      </c>
      <c r="AE3175" s="11">
        <f t="shared" ref="AE3175" si="8585">SUM(F3175:F3180)</f>
        <v>1</v>
      </c>
      <c r="AF3175" s="11">
        <f t="shared" ref="AF3175" si="8586">AVERAGE(AB3175:AB3180)</f>
        <v>0.21921619273508</v>
      </c>
      <c r="AG3175" s="11">
        <f t="shared" ref="AG3175" si="8587">AVERAGE(G3175:G3180)</f>
        <v>4.3833333333333337</v>
      </c>
      <c r="AH3175" s="11" t="e">
        <f t="shared" ref="AH3175" si="8588">AVERAGE(AC3175:AC3180)</f>
        <v>#DIV/0!</v>
      </c>
      <c r="AI3175" s="11">
        <f t="shared" ref="AI3175" si="8589">AVERAGE(T3175:T3180)</f>
        <v>89.766666666666652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438</v>
      </c>
      <c r="AM3175" s="17">
        <f t="shared" ref="AM3175" si="8593">AVERAGE(W3175:W3180)</f>
        <v>0</v>
      </c>
      <c r="AN3175" s="11">
        <f t="shared" ref="AN3175" si="8594">AVERAGE(I3175:I3180)</f>
        <v>1.45</v>
      </c>
      <c r="AO3175" s="11">
        <f t="shared" ref="AO3175" si="8595">MAX(K3175:K3180)</f>
        <v>2</v>
      </c>
      <c r="AP3175" s="13" t="str">
        <f t="shared" ref="AP3175" ca="1" si="8596">INDIRECT(ADDRESS(MATCH(AO3175,K3175:K3180,0)+A3175-1,12))</f>
        <v>E</v>
      </c>
      <c r="AQ3175" s="13">
        <f t="shared" ref="AQ3175" ca="1" si="8597">INDIRECT(ADDRESS(MATCH(AO3175,K3175:K3180,0)+A3175-1,13))</f>
        <v>0.99468749999999995</v>
      </c>
      <c r="AR3175" s="11">
        <f t="shared" ref="AR3175" si="8598">MAX(N3175:N3180)</f>
        <v>3.7</v>
      </c>
      <c r="AS3175" s="13" t="str">
        <f t="shared" ref="AS3175" ca="1" si="8599">INDIRECT(ADDRESS(MATCH(AR3175,N3175:N3180,0)+A3175-1,15))</f>
        <v>ENE</v>
      </c>
      <c r="AT3175" s="13">
        <f t="shared" ref="AT3175" ca="1" si="8600">INDIRECT(ADDRESS(MATCH(AR3175,N3175:N3180,0)+A3175-1,16))</f>
        <v>1.5983796296296295E-2</v>
      </c>
    </row>
    <row r="3176" spans="1:46">
      <c r="A3176" s="11">
        <v>3176</v>
      </c>
      <c r="B3176" s="57">
        <v>44949</v>
      </c>
      <c r="C3176" s="54">
        <v>6.9444444444444441E-3</v>
      </c>
      <c r="D3176" s="53">
        <v>4.9000000000000004</v>
      </c>
      <c r="E3176" s="53">
        <v>12.8</v>
      </c>
      <c r="F3176" s="53">
        <v>0</v>
      </c>
      <c r="G3176" s="53">
        <v>4.4000000000000004</v>
      </c>
      <c r="H3176" s="53">
        <v>0</v>
      </c>
      <c r="I3176" s="53">
        <v>1.4</v>
      </c>
      <c r="J3176" s="53" t="s">
        <v>147</v>
      </c>
      <c r="K3176" s="53">
        <v>1.7</v>
      </c>
      <c r="L3176" s="53" t="s">
        <v>148</v>
      </c>
      <c r="M3176" s="54">
        <v>7.9861111111111105E-4</v>
      </c>
      <c r="N3176" s="53">
        <v>2.9</v>
      </c>
      <c r="O3176" s="53" t="s">
        <v>148</v>
      </c>
      <c r="P3176" s="54">
        <v>6.5972222222222213E-4</v>
      </c>
      <c r="Q3176" s="53">
        <v>1.6</v>
      </c>
      <c r="R3176" s="53" t="s">
        <v>149</v>
      </c>
      <c r="S3176" s="53">
        <v>0.6</v>
      </c>
      <c r="T3176" s="53">
        <v>89.5</v>
      </c>
      <c r="U3176" s="53">
        <v>0</v>
      </c>
      <c r="V3176" s="53">
        <v>77</v>
      </c>
      <c r="W3176" s="53">
        <v>0</v>
      </c>
      <c r="X3176" s="53">
        <v>0.55200000000000005</v>
      </c>
      <c r="Y3176" s="53">
        <v>18.84</v>
      </c>
      <c r="Z3176" s="11">
        <f t="shared" si="8502"/>
        <v>0</v>
      </c>
      <c r="AA3176" s="11">
        <f t="shared" si="8503"/>
        <v>0</v>
      </c>
      <c r="AB3176" s="53">
        <f t="shared" si="8504"/>
        <v>0.21921619273508003</v>
      </c>
      <c r="AC3176" s="63" t="s">
        <v>204</v>
      </c>
    </row>
    <row r="3177" spans="1:46">
      <c r="A3177" s="11">
        <v>3177</v>
      </c>
      <c r="B3177" s="57">
        <v>44949</v>
      </c>
      <c r="C3177" s="54">
        <v>1.3888888888888888E-2</v>
      </c>
      <c r="D3177" s="53">
        <v>4.8</v>
      </c>
      <c r="E3177" s="53">
        <v>12.8</v>
      </c>
      <c r="F3177" s="53">
        <v>0.5</v>
      </c>
      <c r="G3177" s="53">
        <v>4.4000000000000004</v>
      </c>
      <c r="H3177" s="53">
        <v>0</v>
      </c>
      <c r="I3177" s="53">
        <v>1.3</v>
      </c>
      <c r="J3177" s="53" t="s">
        <v>147</v>
      </c>
      <c r="K3177" s="53">
        <v>1.4</v>
      </c>
      <c r="L3177" s="53" t="s">
        <v>147</v>
      </c>
      <c r="M3177" s="54">
        <v>7.0486111111111105E-3</v>
      </c>
      <c r="N3177" s="53">
        <v>2.9</v>
      </c>
      <c r="O3177" s="53" t="s">
        <v>147</v>
      </c>
      <c r="P3177" s="54">
        <v>1.2326388888888888E-2</v>
      </c>
      <c r="Q3177" s="53">
        <v>1.1000000000000001</v>
      </c>
      <c r="R3177" s="53" t="s">
        <v>148</v>
      </c>
      <c r="S3177" s="53">
        <v>0.5</v>
      </c>
      <c r="T3177" s="53">
        <v>89.8</v>
      </c>
      <c r="U3177" s="53">
        <v>0</v>
      </c>
      <c r="V3177" s="53">
        <v>75</v>
      </c>
      <c r="W3177" s="53">
        <v>0</v>
      </c>
      <c r="X3177" s="53">
        <v>0.55200000000000005</v>
      </c>
      <c r="Y3177" s="53">
        <v>18.809999999999999</v>
      </c>
      <c r="Z3177" s="11">
        <f t="shared" si="8502"/>
        <v>0</v>
      </c>
      <c r="AA3177" s="11">
        <f t="shared" si="8503"/>
        <v>0</v>
      </c>
      <c r="AB3177" s="53">
        <f t="shared" si="8504"/>
        <v>0.21921619273508003</v>
      </c>
      <c r="AC3177" s="63" t="s">
        <v>204</v>
      </c>
    </row>
    <row r="3178" spans="1:46">
      <c r="A3178" s="11">
        <v>3178</v>
      </c>
      <c r="B3178" s="57">
        <v>44949</v>
      </c>
      <c r="C3178" s="54">
        <v>2.0833333333333332E-2</v>
      </c>
      <c r="D3178" s="53">
        <v>4.7</v>
      </c>
      <c r="E3178" s="53">
        <v>12.8</v>
      </c>
      <c r="F3178" s="53">
        <v>0</v>
      </c>
      <c r="G3178" s="53">
        <v>4.4000000000000004</v>
      </c>
      <c r="H3178" s="53">
        <v>0</v>
      </c>
      <c r="I3178" s="53">
        <v>1.6</v>
      </c>
      <c r="J3178" s="53" t="s">
        <v>148</v>
      </c>
      <c r="K3178" s="53">
        <v>1.6</v>
      </c>
      <c r="L3178" s="53" t="s">
        <v>148</v>
      </c>
      <c r="M3178" s="54">
        <v>2.0833333333333332E-2</v>
      </c>
      <c r="N3178" s="53">
        <v>3.7</v>
      </c>
      <c r="O3178" s="53" t="s">
        <v>148</v>
      </c>
      <c r="P3178" s="54">
        <v>1.5983796296296295E-2</v>
      </c>
      <c r="Q3178" s="53">
        <v>1.7</v>
      </c>
      <c r="R3178" s="53" t="s">
        <v>148</v>
      </c>
      <c r="S3178" s="53">
        <v>0.6</v>
      </c>
      <c r="T3178" s="53">
        <v>89.9</v>
      </c>
      <c r="U3178" s="53">
        <v>0</v>
      </c>
      <c r="V3178" s="53">
        <v>69</v>
      </c>
      <c r="W3178" s="53">
        <v>0</v>
      </c>
      <c r="X3178" s="53">
        <v>0.55200000000000005</v>
      </c>
      <c r="Y3178" s="53">
        <v>18.809999999999999</v>
      </c>
      <c r="Z3178" s="11">
        <f t="shared" si="8502"/>
        <v>0</v>
      </c>
      <c r="AA3178" s="11">
        <f t="shared" si="8503"/>
        <v>0</v>
      </c>
      <c r="AB3178" s="53">
        <f t="shared" si="8504"/>
        <v>0.21921619273508003</v>
      </c>
      <c r="AC3178" s="63" t="s">
        <v>204</v>
      </c>
    </row>
    <row r="3179" spans="1:46">
      <c r="A3179" s="11">
        <v>3179</v>
      </c>
      <c r="B3179" s="57">
        <v>44949</v>
      </c>
      <c r="C3179" s="54">
        <v>2.7777777777777776E-2</v>
      </c>
      <c r="D3179" s="53">
        <v>4.5999999999999996</v>
      </c>
      <c r="E3179" s="53">
        <v>12.8</v>
      </c>
      <c r="F3179" s="53">
        <v>0</v>
      </c>
      <c r="G3179" s="53">
        <v>4.2</v>
      </c>
      <c r="H3179" s="53">
        <v>0</v>
      </c>
      <c r="I3179" s="53">
        <v>1.3</v>
      </c>
      <c r="J3179" s="53" t="s">
        <v>147</v>
      </c>
      <c r="K3179" s="53">
        <v>1.6</v>
      </c>
      <c r="L3179" s="53" t="s">
        <v>148</v>
      </c>
      <c r="M3179" s="54">
        <v>2.1875000000000002E-2</v>
      </c>
      <c r="N3179" s="53">
        <v>3.2</v>
      </c>
      <c r="O3179" s="53" t="s">
        <v>148</v>
      </c>
      <c r="P3179" s="54">
        <v>2.3854166666666666E-2</v>
      </c>
      <c r="Q3179" s="53">
        <v>1</v>
      </c>
      <c r="R3179" s="53" t="s">
        <v>149</v>
      </c>
      <c r="S3179" s="53">
        <v>0.6</v>
      </c>
      <c r="T3179" s="53">
        <v>90.5</v>
      </c>
      <c r="U3179" s="53">
        <v>0</v>
      </c>
      <c r="V3179" s="53">
        <v>75</v>
      </c>
      <c r="W3179" s="53">
        <v>0</v>
      </c>
      <c r="X3179" s="53">
        <v>0.55200000000000005</v>
      </c>
      <c r="Y3179" s="53">
        <v>18.8</v>
      </c>
      <c r="Z3179" s="11">
        <f t="shared" si="8502"/>
        <v>0</v>
      </c>
      <c r="AA3179" s="11">
        <f t="shared" si="8503"/>
        <v>0</v>
      </c>
      <c r="AB3179" s="53">
        <f t="shared" si="8504"/>
        <v>0.21921619273508003</v>
      </c>
      <c r="AC3179" s="63" t="s">
        <v>204</v>
      </c>
    </row>
    <row r="3180" spans="1:46">
      <c r="A3180" s="11">
        <v>3180</v>
      </c>
      <c r="B3180" s="57">
        <v>44949</v>
      </c>
      <c r="C3180" s="54">
        <v>3.4722222222222224E-2</v>
      </c>
      <c r="D3180" s="53">
        <v>4.5</v>
      </c>
      <c r="E3180" s="53">
        <v>12.8</v>
      </c>
      <c r="F3180" s="53">
        <v>0</v>
      </c>
      <c r="G3180" s="53">
        <v>4.3</v>
      </c>
      <c r="H3180" s="53">
        <v>0</v>
      </c>
      <c r="I3180" s="53">
        <v>1.4</v>
      </c>
      <c r="J3180" s="53" t="s">
        <v>147</v>
      </c>
      <c r="K3180" s="53">
        <v>1.5</v>
      </c>
      <c r="L3180" s="53" t="s">
        <v>147</v>
      </c>
      <c r="M3180" s="54">
        <v>3.0335648148148143E-2</v>
      </c>
      <c r="N3180" s="53">
        <v>3.7</v>
      </c>
      <c r="O3180" s="53" t="s">
        <v>147</v>
      </c>
      <c r="P3180" s="54">
        <v>2.8217592592592589E-2</v>
      </c>
      <c r="Q3180" s="53">
        <v>1.3</v>
      </c>
      <c r="R3180" s="53" t="s">
        <v>147</v>
      </c>
      <c r="S3180" s="53">
        <v>0.4</v>
      </c>
      <c r="T3180" s="53">
        <v>91.8</v>
      </c>
      <c r="U3180" s="53">
        <v>0</v>
      </c>
      <c r="V3180" s="53">
        <v>70</v>
      </c>
      <c r="W3180" s="53">
        <v>0</v>
      </c>
      <c r="X3180" s="53">
        <v>0.55200000000000005</v>
      </c>
      <c r="Y3180" s="53">
        <v>18.809999999999999</v>
      </c>
      <c r="Z3180" s="11">
        <f t="shared" si="8502"/>
        <v>0</v>
      </c>
      <c r="AA3180" s="11">
        <f t="shared" si="8503"/>
        <v>0</v>
      </c>
      <c r="AB3180" s="53">
        <f t="shared" si="8504"/>
        <v>0.21921619273508003</v>
      </c>
      <c r="AC3180" s="63" t="s">
        <v>204</v>
      </c>
    </row>
    <row r="3181" spans="1:46">
      <c r="A3181" s="11">
        <v>3181</v>
      </c>
      <c r="B3181" s="57">
        <v>44949</v>
      </c>
      <c r="C3181" s="54">
        <v>4.1666666666666664E-2</v>
      </c>
      <c r="D3181" s="53">
        <v>4.5</v>
      </c>
      <c r="E3181" s="53">
        <v>12.8</v>
      </c>
      <c r="F3181" s="53">
        <v>0.5</v>
      </c>
      <c r="G3181" s="53">
        <v>4.0999999999999996</v>
      </c>
      <c r="H3181" s="53">
        <v>0</v>
      </c>
      <c r="I3181" s="53">
        <v>1.3</v>
      </c>
      <c r="J3181" s="53" t="s">
        <v>147</v>
      </c>
      <c r="K3181" s="53">
        <v>1.4</v>
      </c>
      <c r="L3181" s="53" t="s">
        <v>147</v>
      </c>
      <c r="M3181" s="54">
        <v>3.4826388888888886E-2</v>
      </c>
      <c r="N3181" s="53">
        <v>3.1</v>
      </c>
      <c r="O3181" s="53" t="s">
        <v>149</v>
      </c>
      <c r="P3181" s="54">
        <v>3.9270833333333331E-2</v>
      </c>
      <c r="Q3181" s="53">
        <v>2.1</v>
      </c>
      <c r="R3181" s="53" t="s">
        <v>149</v>
      </c>
      <c r="S3181" s="53">
        <v>0.6</v>
      </c>
      <c r="T3181" s="53">
        <v>91.1</v>
      </c>
      <c r="U3181" s="53">
        <v>0</v>
      </c>
      <c r="V3181" s="53">
        <v>68</v>
      </c>
      <c r="W3181" s="53">
        <v>0</v>
      </c>
      <c r="X3181" s="53">
        <v>0.55300000000000005</v>
      </c>
      <c r="Y3181" s="53">
        <v>18.82</v>
      </c>
      <c r="Z3181" s="11">
        <f t="shared" si="8502"/>
        <v>0</v>
      </c>
      <c r="AA3181" s="11">
        <f t="shared" si="8503"/>
        <v>0</v>
      </c>
      <c r="AB3181" s="53">
        <f t="shared" si="8504"/>
        <v>0.2197431085050443</v>
      </c>
      <c r="AC3181" s="63" t="s">
        <v>204</v>
      </c>
      <c r="AE3181" s="11">
        <f t="shared" ref="AE3181" si="8601">SUM(F3181:F3186)</f>
        <v>1</v>
      </c>
      <c r="AF3181" s="11">
        <f t="shared" ref="AF3181" si="8602">AVERAGE(AB3181:AB3186)</f>
        <v>0.22044759080600182</v>
      </c>
      <c r="AG3181" s="11">
        <f t="shared" ref="AG3181" si="8603">AVERAGE(G3181:G3186)</f>
        <v>4.0166666666666666</v>
      </c>
      <c r="AH3181" s="11" t="e">
        <f t="shared" ref="AH3181" si="8604">AVERAGE(AC3181:AC3186)</f>
        <v>#DIV/0!</v>
      </c>
      <c r="AI3181" s="11">
        <f t="shared" ref="AI3181" si="8605">AVERAGE(T3181:T3186)</f>
        <v>91.333333333333329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407</v>
      </c>
      <c r="AM3181" s="17">
        <f t="shared" ref="AM3181" si="8609">AVERAGE(W3181:W3186)</f>
        <v>0</v>
      </c>
      <c r="AN3181" s="11">
        <f t="shared" ref="AN3181" si="8610">AVERAGE(I3181:I3186)</f>
        <v>1.6333333333333335</v>
      </c>
      <c r="AO3181" s="11">
        <f t="shared" ref="AO3181" si="8611">MAX(K3181:K3186)</f>
        <v>2.8</v>
      </c>
      <c r="AP3181" s="13" t="str">
        <f t="shared" ref="AP3181" ca="1" si="8612">INDIRECT(ADDRESS(MATCH(AO3181,K3181:K3186,0)+A3181-1,12))</f>
        <v>NE</v>
      </c>
      <c r="AQ3181" s="13">
        <f t="shared" ref="AQ3181" ca="1" si="8613">INDIRECT(ADDRESS(MATCH(AO3181,K3181:K3186,0)+A3181-1,13))</f>
        <v>7.5925925925925938E-2</v>
      </c>
      <c r="AR3181" s="11">
        <f t="shared" ref="AR3181" si="8614">MAX(N3181:N3186)</f>
        <v>5.7</v>
      </c>
      <c r="AS3181" s="13" t="str">
        <f t="shared" ref="AS3181" ca="1" si="8615">INDIRECT(ADDRESS(MATCH(AR3181,N3181:N3186,0)+A3181-1,15))</f>
        <v>NNE</v>
      </c>
      <c r="AT3181" s="13">
        <f t="shared" ref="AT3181" ca="1" si="8616">INDIRECT(ADDRESS(MATCH(AR3181,N3181:N3186,0)+A3181-1,16))</f>
        <v>7.0497685185185191E-2</v>
      </c>
    </row>
    <row r="3182" spans="1:46">
      <c r="A3182" s="11">
        <v>3182</v>
      </c>
      <c r="B3182" s="57">
        <v>44949</v>
      </c>
      <c r="C3182" s="54">
        <v>4.8611111111111112E-2</v>
      </c>
      <c r="D3182" s="53">
        <v>4.4000000000000004</v>
      </c>
      <c r="E3182" s="53">
        <v>12.7</v>
      </c>
      <c r="F3182" s="53">
        <v>0</v>
      </c>
      <c r="G3182" s="53">
        <v>4.0999999999999996</v>
      </c>
      <c r="H3182" s="53">
        <v>0</v>
      </c>
      <c r="I3182" s="53">
        <v>1.7</v>
      </c>
      <c r="J3182" s="53" t="s">
        <v>147</v>
      </c>
      <c r="K3182" s="53">
        <v>1.7</v>
      </c>
      <c r="L3182" s="53" t="s">
        <v>147</v>
      </c>
      <c r="M3182" s="54">
        <v>4.7986111111111111E-2</v>
      </c>
      <c r="N3182" s="53">
        <v>3.7</v>
      </c>
      <c r="O3182" s="53" t="s">
        <v>149</v>
      </c>
      <c r="P3182" s="54">
        <v>4.1724537037037039E-2</v>
      </c>
      <c r="Q3182" s="53">
        <v>2.8</v>
      </c>
      <c r="R3182" s="53" t="s">
        <v>149</v>
      </c>
      <c r="S3182" s="53">
        <v>0.7</v>
      </c>
      <c r="T3182" s="53">
        <v>91.9</v>
      </c>
      <c r="U3182" s="53">
        <v>0</v>
      </c>
      <c r="V3182" s="53">
        <v>64</v>
      </c>
      <c r="W3182" s="53">
        <v>0</v>
      </c>
      <c r="X3182" s="53">
        <v>0.55300000000000005</v>
      </c>
      <c r="Y3182" s="53">
        <v>18.809999999999999</v>
      </c>
      <c r="Z3182" s="11">
        <f t="shared" si="8502"/>
        <v>0</v>
      </c>
      <c r="AA3182" s="11">
        <f t="shared" si="8503"/>
        <v>0</v>
      </c>
      <c r="AB3182" s="53">
        <f t="shared" si="8504"/>
        <v>0.2197431085050443</v>
      </c>
      <c r="AC3182" s="63" t="s">
        <v>204</v>
      </c>
    </row>
    <row r="3183" spans="1:46">
      <c r="A3183" s="11">
        <v>3183</v>
      </c>
      <c r="B3183" s="57">
        <v>44949</v>
      </c>
      <c r="C3183" s="54">
        <v>5.5555555555555552E-2</v>
      </c>
      <c r="D3183" s="53">
        <v>4.4000000000000004</v>
      </c>
      <c r="E3183" s="53">
        <v>12.7</v>
      </c>
      <c r="F3183" s="53">
        <v>0</v>
      </c>
      <c r="G3183" s="53">
        <v>3.9</v>
      </c>
      <c r="H3183" s="53">
        <v>0</v>
      </c>
      <c r="I3183" s="53">
        <v>1.3</v>
      </c>
      <c r="J3183" s="53" t="s">
        <v>147</v>
      </c>
      <c r="K3183" s="53">
        <v>1.7</v>
      </c>
      <c r="L3183" s="53" t="s">
        <v>147</v>
      </c>
      <c r="M3183" s="54">
        <v>5.0879629629629629E-2</v>
      </c>
      <c r="N3183" s="53">
        <v>3.1</v>
      </c>
      <c r="O3183" s="53" t="s">
        <v>148</v>
      </c>
      <c r="P3183" s="54">
        <v>5.4768518518518522E-2</v>
      </c>
      <c r="Q3183" s="53">
        <v>2.1</v>
      </c>
      <c r="R3183" s="53" t="s">
        <v>147</v>
      </c>
      <c r="S3183" s="53">
        <v>0.7</v>
      </c>
      <c r="T3183" s="53">
        <v>91.7</v>
      </c>
      <c r="U3183" s="53">
        <v>0</v>
      </c>
      <c r="V3183" s="53">
        <v>69</v>
      </c>
      <c r="W3183" s="53">
        <v>0</v>
      </c>
      <c r="X3183" s="53">
        <v>0.55400000000000005</v>
      </c>
      <c r="Y3183" s="53">
        <v>18.82</v>
      </c>
      <c r="Z3183" s="11">
        <f t="shared" si="8502"/>
        <v>0</v>
      </c>
      <c r="AA3183" s="11">
        <f t="shared" si="8503"/>
        <v>0</v>
      </c>
      <c r="AB3183" s="53">
        <f t="shared" si="8504"/>
        <v>0.22027091504662497</v>
      </c>
      <c r="AC3183" s="63" t="s">
        <v>204</v>
      </c>
    </row>
    <row r="3184" spans="1:46">
      <c r="A3184" s="11">
        <v>3184</v>
      </c>
      <c r="B3184" s="57">
        <v>44949</v>
      </c>
      <c r="C3184" s="54">
        <v>6.25E-2</v>
      </c>
      <c r="D3184" s="53">
        <v>4.3</v>
      </c>
      <c r="E3184" s="53">
        <v>12.7</v>
      </c>
      <c r="F3184" s="53">
        <v>0.5</v>
      </c>
      <c r="G3184" s="53">
        <v>4</v>
      </c>
      <c r="H3184" s="53">
        <v>0</v>
      </c>
      <c r="I3184" s="53">
        <v>1</v>
      </c>
      <c r="J3184" s="53" t="s">
        <v>147</v>
      </c>
      <c r="K3184" s="53">
        <v>1.3</v>
      </c>
      <c r="L3184" s="53" t="s">
        <v>147</v>
      </c>
      <c r="M3184" s="54">
        <v>5.603009259259259E-2</v>
      </c>
      <c r="N3184" s="53">
        <v>4</v>
      </c>
      <c r="O3184" s="53" t="s">
        <v>149</v>
      </c>
      <c r="P3184" s="54">
        <v>5.9409722222222218E-2</v>
      </c>
      <c r="Q3184" s="53">
        <v>0</v>
      </c>
      <c r="R3184" s="53" t="s">
        <v>147</v>
      </c>
      <c r="S3184" s="53">
        <v>0.7</v>
      </c>
      <c r="T3184" s="53">
        <v>91.5</v>
      </c>
      <c r="U3184" s="53">
        <v>1</v>
      </c>
      <c r="V3184" s="53">
        <v>76</v>
      </c>
      <c r="W3184" s="53">
        <v>0</v>
      </c>
      <c r="X3184" s="53">
        <v>0.55500000000000005</v>
      </c>
      <c r="Y3184" s="53">
        <v>18.82</v>
      </c>
      <c r="Z3184" s="11">
        <f t="shared" si="8502"/>
        <v>0</v>
      </c>
      <c r="AA3184" s="11">
        <f t="shared" si="8503"/>
        <v>0</v>
      </c>
      <c r="AB3184" s="53">
        <f t="shared" si="8504"/>
        <v>0.22079961030293807</v>
      </c>
      <c r="AC3184" s="63" t="s">
        <v>204</v>
      </c>
    </row>
    <row r="3185" spans="1:46">
      <c r="A3185" s="11">
        <v>3185</v>
      </c>
      <c r="B3185" s="57">
        <v>44949</v>
      </c>
      <c r="C3185" s="54">
        <v>6.9444444444444434E-2</v>
      </c>
      <c r="D3185" s="53">
        <v>4.2</v>
      </c>
      <c r="E3185" s="53">
        <v>12.7</v>
      </c>
      <c r="F3185" s="53">
        <v>0</v>
      </c>
      <c r="G3185" s="53">
        <v>4</v>
      </c>
      <c r="H3185" s="53">
        <v>0</v>
      </c>
      <c r="I3185" s="53">
        <v>1.8</v>
      </c>
      <c r="J3185" s="53" t="s">
        <v>147</v>
      </c>
      <c r="K3185" s="53">
        <v>1.8</v>
      </c>
      <c r="L3185" s="53" t="s">
        <v>147</v>
      </c>
      <c r="M3185" s="54">
        <v>6.9444444444444434E-2</v>
      </c>
      <c r="N3185" s="53">
        <v>5.4</v>
      </c>
      <c r="O3185" s="53" t="s">
        <v>149</v>
      </c>
      <c r="P3185" s="54">
        <v>6.94212962962963E-2</v>
      </c>
      <c r="Q3185" s="53">
        <v>4.3</v>
      </c>
      <c r="R3185" s="53" t="s">
        <v>149</v>
      </c>
      <c r="S3185" s="53">
        <v>1</v>
      </c>
      <c r="T3185" s="53">
        <v>91</v>
      </c>
      <c r="U3185" s="53">
        <v>0</v>
      </c>
      <c r="V3185" s="53">
        <v>54</v>
      </c>
      <c r="W3185" s="53">
        <v>0</v>
      </c>
      <c r="X3185" s="53">
        <v>0.55500000000000005</v>
      </c>
      <c r="Y3185" s="53">
        <v>18.82</v>
      </c>
      <c r="Z3185" s="11">
        <f t="shared" si="8502"/>
        <v>0</v>
      </c>
      <c r="AA3185" s="11">
        <f t="shared" si="8503"/>
        <v>0</v>
      </c>
      <c r="AB3185" s="53">
        <f t="shared" si="8504"/>
        <v>0.22079961030293807</v>
      </c>
      <c r="AC3185" s="63" t="s">
        <v>204</v>
      </c>
    </row>
    <row r="3186" spans="1:46">
      <c r="A3186" s="11">
        <v>3186</v>
      </c>
      <c r="B3186" s="57">
        <v>44949</v>
      </c>
      <c r="C3186" s="54">
        <v>7.6388888888888895E-2</v>
      </c>
      <c r="D3186" s="53">
        <v>4.2</v>
      </c>
      <c r="E3186" s="53">
        <v>12.7</v>
      </c>
      <c r="F3186" s="53">
        <v>0</v>
      </c>
      <c r="G3186" s="53">
        <v>4</v>
      </c>
      <c r="H3186" s="53">
        <v>0</v>
      </c>
      <c r="I3186" s="53">
        <v>2.7</v>
      </c>
      <c r="J3186" s="53" t="s">
        <v>147</v>
      </c>
      <c r="K3186" s="53">
        <v>2.8</v>
      </c>
      <c r="L3186" s="53" t="s">
        <v>147</v>
      </c>
      <c r="M3186" s="54">
        <v>7.5925925925925938E-2</v>
      </c>
      <c r="N3186" s="53">
        <v>5.7</v>
      </c>
      <c r="O3186" s="53" t="s">
        <v>149</v>
      </c>
      <c r="P3186" s="54">
        <v>7.0497685185185191E-2</v>
      </c>
      <c r="Q3186" s="53">
        <v>1.5</v>
      </c>
      <c r="R3186" s="53" t="s">
        <v>147</v>
      </c>
      <c r="S3186" s="53">
        <v>1.1000000000000001</v>
      </c>
      <c r="T3186" s="53">
        <v>90.8</v>
      </c>
      <c r="U3186" s="53">
        <v>0</v>
      </c>
      <c r="V3186" s="53">
        <v>76</v>
      </c>
      <c r="W3186" s="53">
        <v>0</v>
      </c>
      <c r="X3186" s="53">
        <v>0.55600000000000005</v>
      </c>
      <c r="Y3186" s="53">
        <v>18.8</v>
      </c>
      <c r="Z3186" s="11">
        <f t="shared" si="8502"/>
        <v>0</v>
      </c>
      <c r="AA3186" s="11">
        <f t="shared" si="8503"/>
        <v>0</v>
      </c>
      <c r="AB3186" s="53">
        <f t="shared" si="8504"/>
        <v>0.22132919217342115</v>
      </c>
      <c r="AC3186" s="63" t="s">
        <v>204</v>
      </c>
    </row>
    <row r="3187" spans="1:46">
      <c r="A3187" s="11">
        <v>3187</v>
      </c>
      <c r="B3187" s="57">
        <v>44949</v>
      </c>
      <c r="C3187" s="54">
        <v>8.3333333333333329E-2</v>
      </c>
      <c r="D3187" s="53">
        <v>4.0999999999999996</v>
      </c>
      <c r="E3187" s="53">
        <v>12.7</v>
      </c>
      <c r="F3187" s="53">
        <v>0</v>
      </c>
      <c r="G3187" s="53">
        <v>4</v>
      </c>
      <c r="H3187" s="53">
        <v>0</v>
      </c>
      <c r="I3187" s="53">
        <v>1.8</v>
      </c>
      <c r="J3187" s="53" t="s">
        <v>147</v>
      </c>
      <c r="K3187" s="53">
        <v>2.7</v>
      </c>
      <c r="L3187" s="53" t="s">
        <v>147</v>
      </c>
      <c r="M3187" s="54">
        <v>7.6400462962962962E-2</v>
      </c>
      <c r="N3187" s="53">
        <v>5.2</v>
      </c>
      <c r="O3187" s="53" t="s">
        <v>149</v>
      </c>
      <c r="P3187" s="54">
        <v>7.7407407407407411E-2</v>
      </c>
      <c r="Q3187" s="53">
        <v>0.5</v>
      </c>
      <c r="R3187" s="53" t="s">
        <v>162</v>
      </c>
      <c r="S3187" s="53">
        <v>0.8</v>
      </c>
      <c r="T3187" s="53">
        <v>89.9</v>
      </c>
      <c r="U3187" s="53">
        <v>0</v>
      </c>
      <c r="V3187" s="53">
        <v>69</v>
      </c>
      <c r="W3187" s="53">
        <v>0</v>
      </c>
      <c r="X3187" s="53">
        <v>0.55600000000000005</v>
      </c>
      <c r="Y3187" s="53">
        <v>18.809999999999999</v>
      </c>
      <c r="Z3187" s="11">
        <f t="shared" si="8502"/>
        <v>0</v>
      </c>
      <c r="AA3187" s="11">
        <f t="shared" si="8503"/>
        <v>0</v>
      </c>
      <c r="AB3187" s="53">
        <f t="shared" si="8504"/>
        <v>0.22132919217342115</v>
      </c>
      <c r="AC3187" s="63" t="s">
        <v>204</v>
      </c>
      <c r="AE3187" s="11">
        <f t="shared" ref="AE3187" si="8617">SUM(F3187:F3192)</f>
        <v>0.5</v>
      </c>
      <c r="AF3187" s="11">
        <f t="shared" ref="AF3187" si="8618">AVERAGE(AB3187:AB3192)</f>
        <v>0.22239174051325103</v>
      </c>
      <c r="AG3187" s="11">
        <f t="shared" ref="AG3187" si="8619">AVERAGE(G3187:G3192)</f>
        <v>4.1499999999999995</v>
      </c>
      <c r="AH3187" s="11" t="e">
        <f t="shared" ref="AH3187" si="8620">AVERAGE(AC3187:AC3192)</f>
        <v>#DIV/0!</v>
      </c>
      <c r="AI3187" s="11">
        <f t="shared" ref="AI3187" si="8621">AVERAGE(T3187:T3192)</f>
        <v>88.733333333333334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400</v>
      </c>
      <c r="AM3187" s="17">
        <f t="shared" ref="AM3187" si="8625">AVERAGE(W3187:W3192)</f>
        <v>0</v>
      </c>
      <c r="AN3187" s="11">
        <f t="shared" ref="AN3187" si="8626">AVERAGE(I3187:I3192)</f>
        <v>1.7</v>
      </c>
      <c r="AO3187" s="11">
        <f t="shared" ref="AO3187" si="8627">MAX(K3187:K3192)</f>
        <v>2.7</v>
      </c>
      <c r="AP3187" s="13" t="str">
        <f t="shared" ref="AP3187" ca="1" si="8628">INDIRECT(ADDRESS(MATCH(AO3187,K3187:K3192,0)+A3187-1,12))</f>
        <v>NE</v>
      </c>
      <c r="AQ3187" s="13">
        <f t="shared" ref="AQ3187" ca="1" si="8629">INDIRECT(ADDRESS(MATCH(AO3187,K3187:K3192,0)+A3187-1,13))</f>
        <v>7.6400462962962962E-2</v>
      </c>
      <c r="AR3187" s="11">
        <f t="shared" ref="AR3187" si="8630">MAX(N3187:N3192)</f>
        <v>5.4</v>
      </c>
      <c r="AS3187" s="13" t="str">
        <f t="shared" ref="AS3187" ca="1" si="8631">INDIRECT(ADDRESS(MATCH(AR3187,N3187:N3192,0)+A3187-1,15))</f>
        <v>E</v>
      </c>
      <c r="AT3187" s="13">
        <f t="shared" ref="AT3187" ca="1" si="8632">INDIRECT(ADDRESS(MATCH(AR3187,N3187:N3192,0)+A3187-1,16))</f>
        <v>0.10652777777777778</v>
      </c>
    </row>
    <row r="3188" spans="1:46">
      <c r="A3188" s="11">
        <v>3188</v>
      </c>
      <c r="B3188" s="57">
        <v>44949</v>
      </c>
      <c r="C3188" s="54">
        <v>9.0277777777777776E-2</v>
      </c>
      <c r="D3188" s="53">
        <v>4.0999999999999996</v>
      </c>
      <c r="E3188" s="53">
        <v>12.7</v>
      </c>
      <c r="F3188" s="53">
        <v>0</v>
      </c>
      <c r="G3188" s="53">
        <v>4.2</v>
      </c>
      <c r="H3188" s="53">
        <v>0</v>
      </c>
      <c r="I3188" s="53">
        <v>1.8</v>
      </c>
      <c r="J3188" s="53" t="s">
        <v>148</v>
      </c>
      <c r="K3188" s="53">
        <v>1.9</v>
      </c>
      <c r="L3188" s="53" t="s">
        <v>148</v>
      </c>
      <c r="M3188" s="54">
        <v>8.8900462962962959E-2</v>
      </c>
      <c r="N3188" s="53">
        <v>4.4000000000000004</v>
      </c>
      <c r="O3188" s="53" t="s">
        <v>147</v>
      </c>
      <c r="P3188" s="54">
        <v>8.8726851851851848E-2</v>
      </c>
      <c r="Q3188" s="53">
        <v>1</v>
      </c>
      <c r="R3188" s="53" t="s">
        <v>151</v>
      </c>
      <c r="S3188" s="53">
        <v>0.8</v>
      </c>
      <c r="T3188" s="53">
        <v>88.5</v>
      </c>
      <c r="U3188" s="53">
        <v>0</v>
      </c>
      <c r="V3188" s="53">
        <v>72</v>
      </c>
      <c r="W3188" s="53">
        <v>0</v>
      </c>
      <c r="X3188" s="53">
        <v>0.55700000000000005</v>
      </c>
      <c r="Y3188" s="53">
        <v>18.82</v>
      </c>
      <c r="Z3188" s="11">
        <f t="shared" si="8502"/>
        <v>0</v>
      </c>
      <c r="AA3188" s="11">
        <f t="shared" si="8503"/>
        <v>0</v>
      </c>
      <c r="AB3188" s="53">
        <f t="shared" si="8504"/>
        <v>0.22185965851442663</v>
      </c>
      <c r="AC3188" s="63" t="s">
        <v>204</v>
      </c>
    </row>
    <row r="3189" spans="1:46">
      <c r="A3189" s="11">
        <v>3189</v>
      </c>
      <c r="B3189" s="57">
        <v>44949</v>
      </c>
      <c r="C3189" s="54">
        <v>9.7222222222222224E-2</v>
      </c>
      <c r="D3189" s="53">
        <v>4.0999999999999996</v>
      </c>
      <c r="E3189" s="53">
        <v>12.7</v>
      </c>
      <c r="F3189" s="53">
        <v>0.5</v>
      </c>
      <c r="G3189" s="53">
        <v>4.2</v>
      </c>
      <c r="H3189" s="53">
        <v>0</v>
      </c>
      <c r="I3189" s="53">
        <v>0.9</v>
      </c>
      <c r="J3189" s="53" t="s">
        <v>152</v>
      </c>
      <c r="K3189" s="53">
        <v>1.8</v>
      </c>
      <c r="L3189" s="53" t="s">
        <v>148</v>
      </c>
      <c r="M3189" s="54">
        <v>9.042824074074074E-2</v>
      </c>
      <c r="N3189" s="53">
        <v>3.2</v>
      </c>
      <c r="O3189" s="53" t="s">
        <v>148</v>
      </c>
      <c r="P3189" s="54">
        <v>9.3587962962962956E-2</v>
      </c>
      <c r="Q3189" s="53">
        <v>0.4</v>
      </c>
      <c r="R3189" s="53" t="s">
        <v>157</v>
      </c>
      <c r="S3189" s="53">
        <v>0.6</v>
      </c>
      <c r="T3189" s="53">
        <v>88.3</v>
      </c>
      <c r="U3189" s="53">
        <v>1</v>
      </c>
      <c r="V3189" s="53">
        <v>67</v>
      </c>
      <c r="W3189" s="53">
        <v>0</v>
      </c>
      <c r="X3189" s="53">
        <v>0.55800000000000005</v>
      </c>
      <c r="Y3189" s="53">
        <v>18.829999999999998</v>
      </c>
      <c r="Z3189" s="11">
        <f t="shared" si="8502"/>
        <v>0</v>
      </c>
      <c r="AA3189" s="11">
        <f t="shared" si="8503"/>
        <v>0</v>
      </c>
      <c r="AB3189" s="53">
        <f t="shared" si="8504"/>
        <v>0.22239100713982074</v>
      </c>
      <c r="AC3189" s="63" t="s">
        <v>204</v>
      </c>
    </row>
    <row r="3190" spans="1:46">
      <c r="A3190" s="11">
        <v>3190</v>
      </c>
      <c r="B3190" s="57">
        <v>44949</v>
      </c>
      <c r="C3190" s="54">
        <v>0.10416666666666667</v>
      </c>
      <c r="D3190" s="53">
        <v>4</v>
      </c>
      <c r="E3190" s="53">
        <v>12.7</v>
      </c>
      <c r="F3190" s="53">
        <v>0</v>
      </c>
      <c r="G3190" s="53">
        <v>4.3</v>
      </c>
      <c r="H3190" s="53">
        <v>0</v>
      </c>
      <c r="I3190" s="53">
        <v>1.3</v>
      </c>
      <c r="J3190" s="53" t="s">
        <v>148</v>
      </c>
      <c r="K3190" s="53">
        <v>1.3</v>
      </c>
      <c r="L3190" s="53" t="s">
        <v>148</v>
      </c>
      <c r="M3190" s="54">
        <v>0.10416666666666667</v>
      </c>
      <c r="N3190" s="53">
        <v>4</v>
      </c>
      <c r="O3190" s="53" t="s">
        <v>147</v>
      </c>
      <c r="P3190" s="54">
        <v>0.10084490740740741</v>
      </c>
      <c r="Q3190" s="53">
        <v>0.9</v>
      </c>
      <c r="R3190" s="53" t="s">
        <v>147</v>
      </c>
      <c r="S3190" s="53">
        <v>0.8</v>
      </c>
      <c r="T3190" s="53">
        <v>86.7</v>
      </c>
      <c r="U3190" s="53">
        <v>0</v>
      </c>
      <c r="V3190" s="53">
        <v>60</v>
      </c>
      <c r="W3190" s="53">
        <v>0</v>
      </c>
      <c r="X3190" s="53">
        <v>0.55800000000000005</v>
      </c>
      <c r="Y3190" s="53">
        <v>18.809999999999999</v>
      </c>
      <c r="Z3190" s="11">
        <f t="shared" si="8502"/>
        <v>0</v>
      </c>
      <c r="AA3190" s="11">
        <f t="shared" si="8503"/>
        <v>0</v>
      </c>
      <c r="AB3190" s="53">
        <f t="shared" si="8504"/>
        <v>0.22239100713982074</v>
      </c>
      <c r="AC3190" s="63" t="s">
        <v>204</v>
      </c>
    </row>
    <row r="3191" spans="1:46">
      <c r="A3191" s="11">
        <v>3191</v>
      </c>
      <c r="B3191" s="57">
        <v>44949</v>
      </c>
      <c r="C3191" s="54">
        <v>0.1111111111111111</v>
      </c>
      <c r="D3191" s="53">
        <v>4</v>
      </c>
      <c r="E3191" s="53">
        <v>12.7</v>
      </c>
      <c r="F3191" s="53">
        <v>0</v>
      </c>
      <c r="G3191" s="53">
        <v>4.2</v>
      </c>
      <c r="H3191" s="53">
        <v>0</v>
      </c>
      <c r="I3191" s="53">
        <v>1.7</v>
      </c>
      <c r="J3191" s="53" t="s">
        <v>147</v>
      </c>
      <c r="K3191" s="53">
        <v>1.8</v>
      </c>
      <c r="L3191" s="53" t="s">
        <v>148</v>
      </c>
      <c r="M3191" s="54">
        <v>0.10775462962962963</v>
      </c>
      <c r="N3191" s="53">
        <v>5.4</v>
      </c>
      <c r="O3191" s="53" t="s">
        <v>152</v>
      </c>
      <c r="P3191" s="54">
        <v>0.10652777777777778</v>
      </c>
      <c r="Q3191" s="53">
        <v>2.1</v>
      </c>
      <c r="R3191" s="53" t="s">
        <v>147</v>
      </c>
      <c r="S3191" s="53">
        <v>1</v>
      </c>
      <c r="T3191" s="53">
        <v>88.2</v>
      </c>
      <c r="U3191" s="53">
        <v>0</v>
      </c>
      <c r="V3191" s="53">
        <v>65</v>
      </c>
      <c r="W3191" s="53">
        <v>0</v>
      </c>
      <c r="X3191" s="53">
        <v>0.55900000000000005</v>
      </c>
      <c r="Y3191" s="53">
        <v>18.84</v>
      </c>
      <c r="Z3191" s="11">
        <f t="shared" si="8502"/>
        <v>0</v>
      </c>
      <c r="AA3191" s="11">
        <f t="shared" si="8503"/>
        <v>0</v>
      </c>
      <c r="AB3191" s="53">
        <f t="shared" si="8504"/>
        <v>0.22292323582158499</v>
      </c>
      <c r="AC3191" s="63" t="s">
        <v>204</v>
      </c>
    </row>
    <row r="3192" spans="1:46">
      <c r="A3192" s="11">
        <v>3192</v>
      </c>
      <c r="B3192" s="57">
        <v>44949</v>
      </c>
      <c r="C3192" s="54">
        <v>0.11805555555555557</v>
      </c>
      <c r="D3192" s="53">
        <v>4</v>
      </c>
      <c r="E3192" s="53">
        <v>12.7</v>
      </c>
      <c r="F3192" s="53">
        <v>0</v>
      </c>
      <c r="G3192" s="53">
        <v>4</v>
      </c>
      <c r="H3192" s="53">
        <v>0</v>
      </c>
      <c r="I3192" s="53">
        <v>2.7</v>
      </c>
      <c r="J3192" s="53" t="s">
        <v>149</v>
      </c>
      <c r="K3192" s="53">
        <v>2.7</v>
      </c>
      <c r="L3192" s="53" t="s">
        <v>149</v>
      </c>
      <c r="M3192" s="54">
        <v>0.11805555555555557</v>
      </c>
      <c r="N3192" s="53">
        <v>5.2</v>
      </c>
      <c r="O3192" s="53" t="s">
        <v>149</v>
      </c>
      <c r="P3192" s="54">
        <v>0.11444444444444445</v>
      </c>
      <c r="Q3192" s="53">
        <v>3.4</v>
      </c>
      <c r="R3192" s="53" t="s">
        <v>149</v>
      </c>
      <c r="S3192" s="53">
        <v>0.7</v>
      </c>
      <c r="T3192" s="53">
        <v>90.8</v>
      </c>
      <c r="U3192" s="53">
        <v>0</v>
      </c>
      <c r="V3192" s="53">
        <v>67</v>
      </c>
      <c r="W3192" s="53">
        <v>0</v>
      </c>
      <c r="X3192" s="53">
        <v>0.56000000000000005</v>
      </c>
      <c r="Y3192" s="53">
        <v>18.829999999999998</v>
      </c>
      <c r="Z3192" s="11">
        <f t="shared" si="8502"/>
        <v>0</v>
      </c>
      <c r="AA3192" s="11">
        <f t="shared" si="8503"/>
        <v>0</v>
      </c>
      <c r="AB3192" s="53">
        <f t="shared" si="8504"/>
        <v>0.2234563422904319</v>
      </c>
      <c r="AC3192" s="63" t="s">
        <v>204</v>
      </c>
    </row>
    <row r="3193" spans="1:46">
      <c r="A3193" s="11">
        <v>3193</v>
      </c>
      <c r="B3193" s="57">
        <v>44949</v>
      </c>
      <c r="C3193" s="54">
        <v>0.125</v>
      </c>
      <c r="D3193" s="53">
        <v>4</v>
      </c>
      <c r="E3193" s="53">
        <v>12.7</v>
      </c>
      <c r="F3193" s="53">
        <v>0.5</v>
      </c>
      <c r="G3193" s="53">
        <v>3.9</v>
      </c>
      <c r="H3193" s="53">
        <v>0</v>
      </c>
      <c r="I3193" s="53">
        <v>3</v>
      </c>
      <c r="J3193" s="53" t="s">
        <v>149</v>
      </c>
      <c r="K3193" s="53">
        <v>3.1</v>
      </c>
      <c r="L3193" s="53" t="s">
        <v>149</v>
      </c>
      <c r="M3193" s="54">
        <v>0.12468749999999999</v>
      </c>
      <c r="N3193" s="53">
        <v>6.5</v>
      </c>
      <c r="O3193" s="53" t="s">
        <v>162</v>
      </c>
      <c r="P3193" s="54">
        <v>0.12403935185185185</v>
      </c>
      <c r="Q3193" s="53">
        <v>3.1</v>
      </c>
      <c r="R3193" s="53" t="s">
        <v>162</v>
      </c>
      <c r="S3193" s="53">
        <v>0.8</v>
      </c>
      <c r="T3193" s="53">
        <v>91</v>
      </c>
      <c r="U3193" s="53">
        <v>0</v>
      </c>
      <c r="V3193" s="53">
        <v>74</v>
      </c>
      <c r="W3193" s="53">
        <v>0</v>
      </c>
      <c r="X3193" s="53">
        <v>0.56100000000000005</v>
      </c>
      <c r="Y3193" s="53">
        <v>18.84</v>
      </c>
      <c r="Z3193" s="11">
        <f t="shared" si="8502"/>
        <v>0</v>
      </c>
      <c r="AA3193" s="11">
        <f t="shared" si="8503"/>
        <v>0</v>
      </c>
      <c r="AB3193" s="53">
        <f t="shared" si="8504"/>
        <v>0.22399032423641635</v>
      </c>
      <c r="AC3193" s="63" t="s">
        <v>204</v>
      </c>
      <c r="AE3193" s="11">
        <f t="shared" ref="AE3193" si="8633">SUM(F3193:F3198)</f>
        <v>1</v>
      </c>
      <c r="AF3193" s="11">
        <f t="shared" ref="AF3193" si="8634">AVERAGE(AB3193:AB3198)</f>
        <v>0.2259598320414237</v>
      </c>
      <c r="AG3193" s="11">
        <f t="shared" ref="AG3193" si="8635">AVERAGE(G3193:G3198)</f>
        <v>3.7833333333333332</v>
      </c>
      <c r="AH3193" s="11" t="e">
        <f t="shared" ref="AH3193" si="8636">AVERAGE(AC3193:AC3198)</f>
        <v>#DIV/0!</v>
      </c>
      <c r="AI3193" s="11">
        <f t="shared" ref="AI3193" si="8637">AVERAGE(T3193:T3198)</f>
        <v>91.533333333333346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455</v>
      </c>
      <c r="AM3193" s="17">
        <f t="shared" ref="AM3193" si="8641">AVERAGE(W3193:W3198)</f>
        <v>0</v>
      </c>
      <c r="AN3193" s="11">
        <f t="shared" ref="AN3193" si="8642">AVERAGE(I3193:I3198)</f>
        <v>2.6833333333333331</v>
      </c>
      <c r="AO3193" s="11">
        <f t="shared" ref="AO3193" si="8643">MAX(K3193:K3198)</f>
        <v>3.5</v>
      </c>
      <c r="AP3193" s="13" t="str">
        <f t="shared" ref="AP3193" ca="1" si="8644">INDIRECT(ADDRESS(MATCH(AO3193,K3193:K3198,0)+A3193-1,12))</f>
        <v>NNE</v>
      </c>
      <c r="AQ3193" s="13">
        <f t="shared" ref="AQ3193" ca="1" si="8645">INDIRECT(ADDRESS(MATCH(AO3193,K3193:K3198,0)+A3193-1,13))</f>
        <v>0.13741898148148149</v>
      </c>
      <c r="AR3193" s="11">
        <f t="shared" ref="AR3193" si="8646">MAX(N3193:N3198)</f>
        <v>6.5</v>
      </c>
      <c r="AS3193" s="13" t="str">
        <f t="shared" ref="AS3193" ca="1" si="8647">INDIRECT(ADDRESS(MATCH(AR3193,N3193:N3198,0)+A3193-1,15))</f>
        <v>N</v>
      </c>
      <c r="AT3193" s="13">
        <f t="shared" ref="AT3193" ca="1" si="8648">INDIRECT(ADDRESS(MATCH(AR3193,N3193:N3198,0)+A3193-1,16))</f>
        <v>0.12403935185185185</v>
      </c>
    </row>
    <row r="3194" spans="1:46">
      <c r="A3194" s="11">
        <v>3194</v>
      </c>
      <c r="B3194" s="57">
        <v>44949</v>
      </c>
      <c r="C3194" s="54">
        <v>0.13194444444444445</v>
      </c>
      <c r="D3194" s="53">
        <v>4</v>
      </c>
      <c r="E3194" s="53">
        <v>12.7</v>
      </c>
      <c r="F3194" s="53">
        <v>0</v>
      </c>
      <c r="G3194" s="53">
        <v>3.8</v>
      </c>
      <c r="H3194" s="53">
        <v>0</v>
      </c>
      <c r="I3194" s="53">
        <v>3.1</v>
      </c>
      <c r="J3194" s="53" t="s">
        <v>149</v>
      </c>
      <c r="K3194" s="53">
        <v>3.1</v>
      </c>
      <c r="L3194" s="53" t="s">
        <v>149</v>
      </c>
      <c r="M3194" s="54">
        <v>0.13194444444444445</v>
      </c>
      <c r="N3194" s="53">
        <v>6.2</v>
      </c>
      <c r="O3194" s="53" t="s">
        <v>149</v>
      </c>
      <c r="P3194" s="54">
        <v>0.13062499999999999</v>
      </c>
      <c r="Q3194" s="53">
        <v>4.7</v>
      </c>
      <c r="R3194" s="53" t="s">
        <v>149</v>
      </c>
      <c r="S3194" s="53">
        <v>0.9</v>
      </c>
      <c r="T3194" s="53">
        <v>91.2</v>
      </c>
      <c r="U3194" s="53">
        <v>1</v>
      </c>
      <c r="V3194" s="53">
        <v>72</v>
      </c>
      <c r="W3194" s="53">
        <v>0</v>
      </c>
      <c r="X3194" s="53">
        <v>0.56200000000000006</v>
      </c>
      <c r="Y3194" s="53">
        <v>18.84</v>
      </c>
      <c r="Z3194" s="11">
        <f t="shared" si="8502"/>
        <v>0</v>
      </c>
      <c r="AA3194" s="11">
        <f t="shared" si="8503"/>
        <v>0</v>
      </c>
      <c r="AB3194" s="53">
        <f t="shared" si="8504"/>
        <v>0.22452517930955912</v>
      </c>
      <c r="AC3194" s="63" t="s">
        <v>204</v>
      </c>
    </row>
    <row r="3195" spans="1:46">
      <c r="A3195" s="11">
        <v>3195</v>
      </c>
      <c r="B3195" s="57">
        <v>44949</v>
      </c>
      <c r="C3195" s="54">
        <v>0.1388888888888889</v>
      </c>
      <c r="D3195" s="53">
        <v>4</v>
      </c>
      <c r="E3195" s="53">
        <v>12.7</v>
      </c>
      <c r="F3195" s="53">
        <v>0</v>
      </c>
      <c r="G3195" s="53">
        <v>3.7</v>
      </c>
      <c r="H3195" s="53">
        <v>0</v>
      </c>
      <c r="I3195" s="53">
        <v>3.4</v>
      </c>
      <c r="J3195" s="53" t="s">
        <v>149</v>
      </c>
      <c r="K3195" s="53">
        <v>3.5</v>
      </c>
      <c r="L3195" s="53" t="s">
        <v>149</v>
      </c>
      <c r="M3195" s="54">
        <v>0.13741898148148149</v>
      </c>
      <c r="N3195" s="53">
        <v>5.4</v>
      </c>
      <c r="O3195" s="53" t="s">
        <v>162</v>
      </c>
      <c r="P3195" s="54">
        <v>0.13577546296296297</v>
      </c>
      <c r="Q3195" s="53">
        <v>2.9</v>
      </c>
      <c r="R3195" s="53" t="s">
        <v>147</v>
      </c>
      <c r="S3195" s="53">
        <v>0.7</v>
      </c>
      <c r="T3195" s="53">
        <v>91.9</v>
      </c>
      <c r="U3195" s="53">
        <v>0</v>
      </c>
      <c r="V3195" s="53">
        <v>82</v>
      </c>
      <c r="W3195" s="53">
        <v>0</v>
      </c>
      <c r="X3195" s="53">
        <v>0.56299999999999994</v>
      </c>
      <c r="Y3195" s="53">
        <v>18.82</v>
      </c>
      <c r="Z3195" s="11">
        <f t="shared" si="8502"/>
        <v>0</v>
      </c>
      <c r="AA3195" s="11">
        <f t="shared" si="8503"/>
        <v>0</v>
      </c>
      <c r="AB3195" s="53">
        <f t="shared" si="8504"/>
        <v>0.22506090512047727</v>
      </c>
      <c r="AC3195" s="63" t="s">
        <v>204</v>
      </c>
    </row>
    <row r="3196" spans="1:46">
      <c r="A3196" s="11">
        <v>3196</v>
      </c>
      <c r="B3196" s="57">
        <v>44949</v>
      </c>
      <c r="C3196" s="54">
        <v>0.14583333333333334</v>
      </c>
      <c r="D3196" s="53">
        <v>3.9</v>
      </c>
      <c r="E3196" s="53">
        <v>12.7</v>
      </c>
      <c r="F3196" s="53">
        <v>0.5</v>
      </c>
      <c r="G3196" s="53">
        <v>3.7</v>
      </c>
      <c r="H3196" s="53">
        <v>0</v>
      </c>
      <c r="I3196" s="53">
        <v>2.7</v>
      </c>
      <c r="J3196" s="53" t="s">
        <v>149</v>
      </c>
      <c r="K3196" s="53">
        <v>3.4</v>
      </c>
      <c r="L3196" s="53" t="s">
        <v>149</v>
      </c>
      <c r="M3196" s="54">
        <v>0.13890046296296296</v>
      </c>
      <c r="N3196" s="53">
        <v>5.7</v>
      </c>
      <c r="O3196" s="53" t="s">
        <v>149</v>
      </c>
      <c r="P3196" s="54">
        <v>0.14299768518518519</v>
      </c>
      <c r="Q3196" s="53">
        <v>2.7</v>
      </c>
      <c r="R3196" s="53" t="s">
        <v>149</v>
      </c>
      <c r="S3196" s="53">
        <v>0.8</v>
      </c>
      <c r="T3196" s="53">
        <v>92.1</v>
      </c>
      <c r="U3196" s="53">
        <v>0</v>
      </c>
      <c r="V3196" s="53">
        <v>84</v>
      </c>
      <c r="W3196" s="53">
        <v>0</v>
      </c>
      <c r="X3196" s="53">
        <v>0.56499999999999995</v>
      </c>
      <c r="Y3196" s="53">
        <v>18.84</v>
      </c>
      <c r="Z3196" s="11">
        <f t="shared" si="8502"/>
        <v>0</v>
      </c>
      <c r="AA3196" s="11">
        <f t="shared" si="8503"/>
        <v>0</v>
      </c>
      <c r="AB3196" s="53">
        <f t="shared" si="8504"/>
        <v>0.2261349592048793</v>
      </c>
      <c r="AC3196" s="63" t="s">
        <v>204</v>
      </c>
    </row>
    <row r="3197" spans="1:46">
      <c r="A3197" s="11">
        <v>3197</v>
      </c>
      <c r="B3197" s="57">
        <v>44949</v>
      </c>
      <c r="C3197" s="54">
        <v>0.15277777777777776</v>
      </c>
      <c r="D3197" s="53">
        <v>3.9</v>
      </c>
      <c r="E3197" s="53">
        <v>12.7</v>
      </c>
      <c r="F3197" s="53">
        <v>0</v>
      </c>
      <c r="G3197" s="53">
        <v>3.8</v>
      </c>
      <c r="H3197" s="53">
        <v>0</v>
      </c>
      <c r="I3197" s="53">
        <v>2.7</v>
      </c>
      <c r="J3197" s="53" t="s">
        <v>147</v>
      </c>
      <c r="K3197" s="53">
        <v>3.1</v>
      </c>
      <c r="L3197" s="53" t="s">
        <v>149</v>
      </c>
      <c r="M3197" s="54">
        <v>0.14967592592592593</v>
      </c>
      <c r="N3197" s="53">
        <v>5.4</v>
      </c>
      <c r="O3197" s="53" t="s">
        <v>162</v>
      </c>
      <c r="P3197" s="54">
        <v>0.1459375</v>
      </c>
      <c r="Q3197" s="53">
        <v>1.2</v>
      </c>
      <c r="R3197" s="53" t="s">
        <v>150</v>
      </c>
      <c r="S3197" s="53">
        <v>1</v>
      </c>
      <c r="T3197" s="53">
        <v>92</v>
      </c>
      <c r="U3197" s="53">
        <v>0</v>
      </c>
      <c r="V3197" s="53">
        <v>63</v>
      </c>
      <c r="W3197" s="53">
        <v>0</v>
      </c>
      <c r="X3197" s="53">
        <v>0.56699999999999995</v>
      </c>
      <c r="Y3197" s="53">
        <v>18.850000000000001</v>
      </c>
      <c r="Z3197" s="11">
        <f t="shared" si="8502"/>
        <v>0</v>
      </c>
      <c r="AA3197" s="11">
        <f t="shared" si="8503"/>
        <v>0</v>
      </c>
      <c r="AB3197" s="53">
        <f t="shared" si="8504"/>
        <v>0.22721246661065747</v>
      </c>
      <c r="AC3197" s="63" t="s">
        <v>204</v>
      </c>
    </row>
    <row r="3198" spans="1:46">
      <c r="A3198" s="11">
        <v>3198</v>
      </c>
      <c r="B3198" s="57">
        <v>44949</v>
      </c>
      <c r="C3198" s="54">
        <v>0.15972222222222224</v>
      </c>
      <c r="D3198" s="53">
        <v>3.9</v>
      </c>
      <c r="E3198" s="53">
        <v>12.7</v>
      </c>
      <c r="F3198" s="53">
        <v>0</v>
      </c>
      <c r="G3198" s="53">
        <v>3.8</v>
      </c>
      <c r="H3198" s="53">
        <v>0</v>
      </c>
      <c r="I3198" s="53">
        <v>1.2</v>
      </c>
      <c r="J3198" s="53" t="s">
        <v>152</v>
      </c>
      <c r="K3198" s="53">
        <v>2.7</v>
      </c>
      <c r="L3198" s="53" t="s">
        <v>147</v>
      </c>
      <c r="M3198" s="54">
        <v>0.15278935185185186</v>
      </c>
      <c r="N3198" s="53">
        <v>2.9</v>
      </c>
      <c r="O3198" s="53" t="s">
        <v>150</v>
      </c>
      <c r="P3198" s="54">
        <v>0.15795138888888891</v>
      </c>
      <c r="Q3198" s="53">
        <v>1.7</v>
      </c>
      <c r="R3198" s="53" t="s">
        <v>151</v>
      </c>
      <c r="S3198" s="53">
        <v>0.9</v>
      </c>
      <c r="T3198" s="53">
        <v>91</v>
      </c>
      <c r="U3198" s="53">
        <v>0</v>
      </c>
      <c r="V3198" s="53">
        <v>80</v>
      </c>
      <c r="W3198" s="53">
        <v>0</v>
      </c>
      <c r="X3198" s="53">
        <v>0.56999999999999995</v>
      </c>
      <c r="Y3198" s="53">
        <v>18.850000000000001</v>
      </c>
      <c r="Z3198" s="11">
        <f t="shared" si="8502"/>
        <v>0</v>
      </c>
      <c r="AA3198" s="11">
        <f t="shared" si="8503"/>
        <v>0</v>
      </c>
      <c r="AB3198" s="53">
        <f t="shared" si="8504"/>
        <v>0.22883515776655289</v>
      </c>
      <c r="AC3198" s="63" t="s">
        <v>204</v>
      </c>
    </row>
    <row r="3199" spans="1:46">
      <c r="A3199" s="11">
        <v>3199</v>
      </c>
      <c r="B3199" s="57">
        <v>44949</v>
      </c>
      <c r="C3199" s="54">
        <v>0.16666666666666666</v>
      </c>
      <c r="D3199" s="53">
        <v>3.8</v>
      </c>
      <c r="E3199" s="53">
        <v>12.7</v>
      </c>
      <c r="F3199" s="53">
        <v>0.5</v>
      </c>
      <c r="G3199" s="53">
        <v>4</v>
      </c>
      <c r="H3199" s="53">
        <v>0</v>
      </c>
      <c r="I3199" s="53">
        <v>0.7</v>
      </c>
      <c r="J3199" s="53" t="s">
        <v>148</v>
      </c>
      <c r="K3199" s="53">
        <v>1.3</v>
      </c>
      <c r="L3199" s="53" t="s">
        <v>152</v>
      </c>
      <c r="M3199" s="54">
        <v>0.16395833333333334</v>
      </c>
      <c r="N3199" s="53">
        <v>2.4</v>
      </c>
      <c r="O3199" s="53" t="s">
        <v>147</v>
      </c>
      <c r="P3199" s="54">
        <v>0.16222222222222224</v>
      </c>
      <c r="Q3199" s="53">
        <v>0.2</v>
      </c>
      <c r="R3199" s="53" t="s">
        <v>162</v>
      </c>
      <c r="S3199" s="53">
        <v>0.6</v>
      </c>
      <c r="T3199" s="53">
        <v>90.4</v>
      </c>
      <c r="U3199" s="53">
        <v>0</v>
      </c>
      <c r="V3199" s="53">
        <v>64</v>
      </c>
      <c r="W3199" s="53">
        <v>0</v>
      </c>
      <c r="X3199" s="53">
        <v>0.57299999999999995</v>
      </c>
      <c r="Y3199" s="53">
        <v>18.850000000000001</v>
      </c>
      <c r="Z3199" s="11">
        <f t="shared" si="8502"/>
        <v>0</v>
      </c>
      <c r="AA3199" s="11">
        <f t="shared" si="8503"/>
        <v>0</v>
      </c>
      <c r="AB3199" s="53">
        <f t="shared" si="8504"/>
        <v>0.23046550125371978</v>
      </c>
      <c r="AC3199" s="63" t="s">
        <v>204</v>
      </c>
      <c r="AE3199" s="11">
        <f t="shared" ref="AE3199" si="8649">SUM(F3199:F3204)</f>
        <v>1.5</v>
      </c>
      <c r="AF3199" s="11">
        <f t="shared" ref="AF3199" si="8650">AVERAGE(AB3199:AB3204)</f>
        <v>0.23486261192114311</v>
      </c>
      <c r="AG3199" s="11">
        <f t="shared" ref="AG3199" si="8651">AVERAGE(G3199:G3204)</f>
        <v>4.0166666666666666</v>
      </c>
      <c r="AH3199" s="11" t="e">
        <f t="shared" ref="AH3199" si="8652">AVERAGE(AC3199:AC3204)</f>
        <v>#DIV/0!</v>
      </c>
      <c r="AI3199" s="11">
        <f t="shared" ref="AI3199" si="8653">AVERAGE(T3199:T3204)</f>
        <v>94.483333333333348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415</v>
      </c>
      <c r="AM3199" s="17">
        <f t="shared" ref="AM3199" si="8657">AVERAGE(W3199:W3204)</f>
        <v>0</v>
      </c>
      <c r="AN3199" s="11">
        <f t="shared" ref="AN3199" si="8658">AVERAGE(I3199:I3204)</f>
        <v>0.6</v>
      </c>
      <c r="AO3199" s="11">
        <f t="shared" ref="AO3199" si="8659">MAX(K3199:K3204)</f>
        <v>1.3</v>
      </c>
      <c r="AP3199" s="13" t="str">
        <f t="shared" ref="AP3199" ca="1" si="8660">INDIRECT(ADDRESS(MATCH(AO3199,K3199:K3204,0)+A3199-1,12))</f>
        <v>E</v>
      </c>
      <c r="AQ3199" s="13">
        <f t="shared" ref="AQ3199" ca="1" si="8661">INDIRECT(ADDRESS(MATCH(AO3199,K3199:K3204,0)+A3199-1,13))</f>
        <v>0.16395833333333334</v>
      </c>
      <c r="AR3199" s="11">
        <f t="shared" ref="AR3199" si="8662">MAX(N3199:N3204)</f>
        <v>2.4</v>
      </c>
      <c r="AS3199" s="13" t="str">
        <f t="shared" ref="AS3199" ca="1" si="8663">INDIRECT(ADDRESS(MATCH(AR3199,N3199:N3204,0)+A3199-1,15))</f>
        <v>NE</v>
      </c>
      <c r="AT3199" s="13">
        <f t="shared" ref="AT3199" ca="1" si="8664">INDIRECT(ADDRESS(MATCH(AR3199,N3199:N3204,0)+A3199-1,16))</f>
        <v>0.16222222222222224</v>
      </c>
    </row>
    <row r="3200" spans="1:46">
      <c r="A3200" s="11">
        <v>3200</v>
      </c>
      <c r="B3200" s="57">
        <v>44949</v>
      </c>
      <c r="C3200" s="54">
        <v>0.17361111111111113</v>
      </c>
      <c r="D3200" s="53">
        <v>3.8</v>
      </c>
      <c r="E3200" s="53">
        <v>12.7</v>
      </c>
      <c r="F3200" s="53">
        <v>0</v>
      </c>
      <c r="G3200" s="53">
        <v>4</v>
      </c>
      <c r="H3200" s="53">
        <v>0</v>
      </c>
      <c r="I3200" s="53">
        <v>0.9</v>
      </c>
      <c r="J3200" s="53" t="s">
        <v>149</v>
      </c>
      <c r="K3200" s="53">
        <v>0.9</v>
      </c>
      <c r="L3200" s="53" t="s">
        <v>149</v>
      </c>
      <c r="M3200" s="54">
        <v>0.17361111111111113</v>
      </c>
      <c r="N3200" s="53">
        <v>1.9</v>
      </c>
      <c r="O3200" s="53" t="s">
        <v>162</v>
      </c>
      <c r="P3200" s="54">
        <v>0.17129629629629628</v>
      </c>
      <c r="Q3200" s="53">
        <v>0.4</v>
      </c>
      <c r="R3200" s="53" t="s">
        <v>162</v>
      </c>
      <c r="S3200" s="53">
        <v>0.4</v>
      </c>
      <c r="T3200" s="53">
        <v>91.9</v>
      </c>
      <c r="U3200" s="53">
        <v>0</v>
      </c>
      <c r="V3200" s="53">
        <v>73</v>
      </c>
      <c r="W3200" s="53">
        <v>0</v>
      </c>
      <c r="X3200" s="53">
        <v>0.57599999999999996</v>
      </c>
      <c r="Y3200" s="53">
        <v>18.84</v>
      </c>
      <c r="Z3200" s="11">
        <f t="shared" si="8502"/>
        <v>0</v>
      </c>
      <c r="AA3200" s="11">
        <f t="shared" si="8503"/>
        <v>0</v>
      </c>
      <c r="AB3200" s="53">
        <f t="shared" si="8504"/>
        <v>0.23210342290489683</v>
      </c>
      <c r="AC3200" s="63" t="s">
        <v>204</v>
      </c>
    </row>
    <row r="3201" spans="1:46">
      <c r="A3201" s="11">
        <v>3201</v>
      </c>
      <c r="B3201" s="57">
        <v>44949</v>
      </c>
      <c r="C3201" s="54">
        <v>0.18055555555555555</v>
      </c>
      <c r="D3201" s="53">
        <v>3.8</v>
      </c>
      <c r="E3201" s="53">
        <v>12.7</v>
      </c>
      <c r="F3201" s="53">
        <v>0.5</v>
      </c>
      <c r="G3201" s="53">
        <v>4</v>
      </c>
      <c r="H3201" s="53">
        <v>0</v>
      </c>
      <c r="I3201" s="53">
        <v>0.7</v>
      </c>
      <c r="J3201" s="53" t="s">
        <v>147</v>
      </c>
      <c r="K3201" s="53">
        <v>0.9</v>
      </c>
      <c r="L3201" s="53" t="s">
        <v>149</v>
      </c>
      <c r="M3201" s="54">
        <v>0.17479166666666668</v>
      </c>
      <c r="N3201" s="53">
        <v>1.6</v>
      </c>
      <c r="O3201" s="53" t="s">
        <v>149</v>
      </c>
      <c r="P3201" s="54">
        <v>0.17466435185185183</v>
      </c>
      <c r="Q3201" s="53">
        <v>0.3</v>
      </c>
      <c r="R3201" s="53" t="s">
        <v>150</v>
      </c>
      <c r="S3201" s="53">
        <v>0.3</v>
      </c>
      <c r="T3201" s="53">
        <v>93.8</v>
      </c>
      <c r="U3201" s="53">
        <v>0</v>
      </c>
      <c r="V3201" s="53">
        <v>69</v>
      </c>
      <c r="W3201" s="53">
        <v>0</v>
      </c>
      <c r="X3201" s="53">
        <v>0.57899999999999996</v>
      </c>
      <c r="Y3201" s="53">
        <v>18.84</v>
      </c>
      <c r="Z3201" s="11">
        <f t="shared" si="8502"/>
        <v>0</v>
      </c>
      <c r="AA3201" s="11">
        <f t="shared" si="8503"/>
        <v>0</v>
      </c>
      <c r="AB3201" s="53">
        <f t="shared" si="8504"/>
        <v>0.23374884600869694</v>
      </c>
      <c r="AC3201" s="63" t="s">
        <v>204</v>
      </c>
    </row>
    <row r="3202" spans="1:46">
      <c r="A3202" s="11">
        <v>3202</v>
      </c>
      <c r="B3202" s="57">
        <v>44949</v>
      </c>
      <c r="C3202" s="54">
        <v>0.1875</v>
      </c>
      <c r="D3202" s="53">
        <v>3.8</v>
      </c>
      <c r="E3202" s="53">
        <v>12.7</v>
      </c>
      <c r="F3202" s="53">
        <v>0</v>
      </c>
      <c r="G3202" s="53">
        <v>4.0999999999999996</v>
      </c>
      <c r="H3202" s="53">
        <v>0</v>
      </c>
      <c r="I3202" s="53">
        <v>0.7</v>
      </c>
      <c r="J3202" s="53" t="s">
        <v>151</v>
      </c>
      <c r="K3202" s="53">
        <v>0.7</v>
      </c>
      <c r="L3202" s="53" t="s">
        <v>151</v>
      </c>
      <c r="M3202" s="54">
        <v>0.1875</v>
      </c>
      <c r="N3202" s="53">
        <v>1.4</v>
      </c>
      <c r="O3202" s="53" t="s">
        <v>159</v>
      </c>
      <c r="P3202" s="54">
        <v>0.18408564814814812</v>
      </c>
      <c r="Q3202" s="53">
        <v>0.4</v>
      </c>
      <c r="R3202" s="53" t="s">
        <v>151</v>
      </c>
      <c r="S3202" s="53">
        <v>0.2</v>
      </c>
      <c r="T3202" s="53">
        <v>96.1</v>
      </c>
      <c r="U3202" s="53">
        <v>0</v>
      </c>
      <c r="V3202" s="53">
        <v>63</v>
      </c>
      <c r="W3202" s="53">
        <v>0</v>
      </c>
      <c r="X3202" s="53">
        <v>0.58299999999999996</v>
      </c>
      <c r="Y3202" s="53">
        <v>18.87</v>
      </c>
      <c r="Z3202" s="11">
        <f t="shared" si="8502"/>
        <v>0</v>
      </c>
      <c r="AA3202" s="11">
        <f t="shared" si="8503"/>
        <v>0</v>
      </c>
      <c r="AB3202" s="53">
        <f t="shared" si="8504"/>
        <v>0.23595427540026381</v>
      </c>
      <c r="AC3202" s="63" t="s">
        <v>204</v>
      </c>
    </row>
    <row r="3203" spans="1:46">
      <c r="A3203" s="11">
        <v>3203</v>
      </c>
      <c r="B3203" s="57">
        <v>44949</v>
      </c>
      <c r="C3203" s="54">
        <v>0.19444444444444445</v>
      </c>
      <c r="D3203" s="53">
        <v>3.9</v>
      </c>
      <c r="E3203" s="53">
        <v>12.6</v>
      </c>
      <c r="F3203" s="53">
        <v>0.5</v>
      </c>
      <c r="G3203" s="53">
        <v>3.9</v>
      </c>
      <c r="H3203" s="53">
        <v>0</v>
      </c>
      <c r="I3203" s="53">
        <v>0.4</v>
      </c>
      <c r="J3203" s="53" t="s">
        <v>150</v>
      </c>
      <c r="K3203" s="53">
        <v>0.7</v>
      </c>
      <c r="L3203" s="53" t="s">
        <v>151</v>
      </c>
      <c r="M3203" s="54">
        <v>0.18824074074074074</v>
      </c>
      <c r="N3203" s="53">
        <v>0.8</v>
      </c>
      <c r="O3203" s="53" t="s">
        <v>151</v>
      </c>
      <c r="P3203" s="54">
        <v>0.18782407407407409</v>
      </c>
      <c r="Q3203" s="53">
        <v>0.6</v>
      </c>
      <c r="R3203" s="53" t="s">
        <v>150</v>
      </c>
      <c r="S3203" s="53">
        <v>0.2</v>
      </c>
      <c r="T3203" s="53">
        <v>97</v>
      </c>
      <c r="U3203" s="53">
        <v>0</v>
      </c>
      <c r="V3203" s="53">
        <v>71</v>
      </c>
      <c r="W3203" s="53">
        <v>0</v>
      </c>
      <c r="X3203" s="53">
        <v>0.58599999999999997</v>
      </c>
      <c r="Y3203" s="53">
        <v>18.86</v>
      </c>
      <c r="Z3203" s="11">
        <f t="shared" si="8502"/>
        <v>0</v>
      </c>
      <c r="AA3203" s="11">
        <f t="shared" si="8503"/>
        <v>0</v>
      </c>
      <c r="AB3203" s="53">
        <f t="shared" si="8504"/>
        <v>0.23761689058012481</v>
      </c>
      <c r="AC3203" s="63" t="s">
        <v>204</v>
      </c>
    </row>
    <row r="3204" spans="1:46">
      <c r="A3204" s="11">
        <v>3204</v>
      </c>
      <c r="B3204" s="57">
        <v>44949</v>
      </c>
      <c r="C3204" s="54">
        <v>0.20138888888888887</v>
      </c>
      <c r="D3204" s="53">
        <v>3.9</v>
      </c>
      <c r="E3204" s="53">
        <v>12.7</v>
      </c>
      <c r="F3204" s="53">
        <v>0</v>
      </c>
      <c r="G3204" s="53">
        <v>4.0999999999999996</v>
      </c>
      <c r="H3204" s="53">
        <v>0</v>
      </c>
      <c r="I3204" s="53">
        <v>0.2</v>
      </c>
      <c r="J3204" s="53" t="s">
        <v>148</v>
      </c>
      <c r="K3204" s="53">
        <v>0.4</v>
      </c>
      <c r="L3204" s="53" t="s">
        <v>150</v>
      </c>
      <c r="M3204" s="54">
        <v>0.19532407407407407</v>
      </c>
      <c r="N3204" s="53">
        <v>0.9</v>
      </c>
      <c r="O3204" s="53" t="s">
        <v>150</v>
      </c>
      <c r="P3204" s="54">
        <v>0.19478009259259257</v>
      </c>
      <c r="Q3204" s="53">
        <v>0</v>
      </c>
      <c r="R3204" s="53" t="s">
        <v>147</v>
      </c>
      <c r="S3204" s="53">
        <v>0.3</v>
      </c>
      <c r="T3204" s="53">
        <v>97.7</v>
      </c>
      <c r="U3204" s="53">
        <v>0</v>
      </c>
      <c r="V3204" s="53">
        <v>75</v>
      </c>
      <c r="W3204" s="53">
        <v>0</v>
      </c>
      <c r="X3204" s="53">
        <v>0.58899999999999997</v>
      </c>
      <c r="Y3204" s="53">
        <v>18.87</v>
      </c>
      <c r="Z3204" s="11">
        <f t="shared" si="8502"/>
        <v>0</v>
      </c>
      <c r="AA3204" s="11">
        <f t="shared" si="8503"/>
        <v>0</v>
      </c>
      <c r="AB3204" s="53">
        <f t="shared" si="8504"/>
        <v>0.2392867353791564</v>
      </c>
      <c r="AC3204" s="63" t="s">
        <v>204</v>
      </c>
    </row>
    <row r="3205" spans="1:46">
      <c r="A3205" s="11">
        <v>3205</v>
      </c>
      <c r="B3205" s="57">
        <v>44949</v>
      </c>
      <c r="C3205" s="54">
        <v>0.20833333333333334</v>
      </c>
      <c r="D3205" s="53">
        <v>4</v>
      </c>
      <c r="E3205" s="53">
        <v>12.6</v>
      </c>
      <c r="F3205" s="53">
        <v>0</v>
      </c>
      <c r="G3205" s="53">
        <v>4</v>
      </c>
      <c r="H3205" s="53">
        <v>0</v>
      </c>
      <c r="I3205" s="53">
        <v>0.2</v>
      </c>
      <c r="J3205" s="53" t="s">
        <v>162</v>
      </c>
      <c r="K3205" s="53">
        <v>0.2</v>
      </c>
      <c r="L3205" s="53" t="s">
        <v>162</v>
      </c>
      <c r="M3205" s="54">
        <v>0.20833333333333334</v>
      </c>
      <c r="N3205" s="53">
        <v>0.9</v>
      </c>
      <c r="O3205" s="53" t="s">
        <v>162</v>
      </c>
      <c r="P3205" s="54">
        <v>0.20521990740740739</v>
      </c>
      <c r="Q3205" s="53">
        <v>0.6</v>
      </c>
      <c r="R3205" s="53" t="s">
        <v>152</v>
      </c>
      <c r="S3205" s="53">
        <v>0.2</v>
      </c>
      <c r="T3205" s="53">
        <v>97.4</v>
      </c>
      <c r="U3205" s="53">
        <v>0</v>
      </c>
      <c r="V3205" s="53">
        <v>71</v>
      </c>
      <c r="W3205" s="53">
        <v>0</v>
      </c>
      <c r="X3205" s="53">
        <v>0.59199999999999997</v>
      </c>
      <c r="Y3205" s="53">
        <v>18.88</v>
      </c>
      <c r="Z3205" s="11">
        <f t="shared" si="8502"/>
        <v>0</v>
      </c>
      <c r="AA3205" s="11">
        <f t="shared" si="8503"/>
        <v>0</v>
      </c>
      <c r="AB3205" s="53">
        <f t="shared" si="8504"/>
        <v>0.24096372410822048</v>
      </c>
      <c r="AC3205" s="63" t="s">
        <v>204</v>
      </c>
      <c r="AE3205" s="11">
        <f t="shared" ref="AE3205" si="8665">SUM(F3205:F3210)</f>
        <v>1.5</v>
      </c>
      <c r="AF3205" s="11">
        <f t="shared" ref="AF3205" si="8666">AVERAGE(AB3205:AB3210)</f>
        <v>0.25075790150798721</v>
      </c>
      <c r="AG3205" s="11">
        <f t="shared" ref="AG3205" si="8667">AVERAGE(G3205:G3210)</f>
        <v>4.05</v>
      </c>
      <c r="AH3205" s="11" t="e">
        <f t="shared" ref="AH3205" si="8668">AVERAGE(AC3205:AC3210)</f>
        <v>#DIV/0!</v>
      </c>
      <c r="AI3205" s="11">
        <f t="shared" ref="AI3205" si="8669">AVERAGE(T3205:T3210)</f>
        <v>96.666666666666671</v>
      </c>
      <c r="AJ3205" s="11">
        <f t="shared" ref="AJ3205" si="8670">SUMIF(H3205:H3210,"&gt;0",H3205:H3210)</f>
        <v>0</v>
      </c>
      <c r="AK3205" s="17">
        <f t="shared" ref="AK3205" si="8671">SUM(AA3205:AA3210)/60</f>
        <v>0</v>
      </c>
      <c r="AL3205" s="17">
        <f t="shared" ref="AL3205" si="8672">SUM(V3205:V3210)</f>
        <v>426</v>
      </c>
      <c r="AM3205" s="17">
        <f t="shared" ref="AM3205" si="8673">AVERAGE(W3205:W3210)</f>
        <v>0</v>
      </c>
      <c r="AN3205" s="11">
        <f t="shared" ref="AN3205" si="8674">AVERAGE(I3205:I3210)</f>
        <v>0.6333333333333333</v>
      </c>
      <c r="AO3205" s="11">
        <f t="shared" ref="AO3205" si="8675">MAX(K3205:K3210)</f>
        <v>1.2</v>
      </c>
      <c r="AP3205" s="13" t="str">
        <f t="shared" ref="AP3205" ca="1" si="8676">INDIRECT(ADDRESS(MATCH(AO3205,K3205:K3210,0)+A3205-1,12))</f>
        <v>NE</v>
      </c>
      <c r="AQ3205" s="13">
        <f t="shared" ref="AQ3205" ca="1" si="8677">INDIRECT(ADDRESS(MATCH(AO3205,K3205:K3210,0)+A3205-1,13))</f>
        <v>0.23745370370370369</v>
      </c>
      <c r="AR3205" s="11">
        <f t="shared" ref="AR3205" si="8678">MAX(N3205:N3210)</f>
        <v>2.5</v>
      </c>
      <c r="AS3205" s="13" t="str">
        <f t="shared" ref="AS3205" ca="1" si="8679">INDIRECT(ADDRESS(MATCH(AR3205,N3205:N3210,0)+A3205-1,15))</f>
        <v>N</v>
      </c>
      <c r="AT3205" s="13">
        <f t="shared" ref="AT3205" ca="1" si="8680">INDIRECT(ADDRESS(MATCH(AR3205,N3205:N3210,0)+A3205-1,16))</f>
        <v>0.23122685185185185</v>
      </c>
    </row>
    <row r="3206" spans="1:46">
      <c r="A3206" s="11">
        <v>3206</v>
      </c>
      <c r="B3206" s="57">
        <v>44949</v>
      </c>
      <c r="C3206" s="54">
        <v>0.21527777777777779</v>
      </c>
      <c r="D3206" s="53">
        <v>4</v>
      </c>
      <c r="E3206" s="53">
        <v>12.6</v>
      </c>
      <c r="F3206" s="53">
        <v>0.5</v>
      </c>
      <c r="G3206" s="53">
        <v>4.0999999999999996</v>
      </c>
      <c r="H3206" s="53">
        <v>0</v>
      </c>
      <c r="I3206" s="53">
        <v>0.7</v>
      </c>
      <c r="J3206" s="53" t="s">
        <v>152</v>
      </c>
      <c r="K3206" s="53">
        <v>0.7</v>
      </c>
      <c r="L3206" s="53" t="s">
        <v>152</v>
      </c>
      <c r="M3206" s="54">
        <v>0.21526620370370372</v>
      </c>
      <c r="N3206" s="53">
        <v>1.2</v>
      </c>
      <c r="O3206" s="53" t="s">
        <v>152</v>
      </c>
      <c r="P3206" s="54">
        <v>0.21118055555555557</v>
      </c>
      <c r="Q3206" s="53">
        <v>0.6</v>
      </c>
      <c r="R3206" s="53" t="s">
        <v>148</v>
      </c>
      <c r="S3206" s="53">
        <v>0.2</v>
      </c>
      <c r="T3206" s="53">
        <v>97.7</v>
      </c>
      <c r="U3206" s="53">
        <v>0</v>
      </c>
      <c r="V3206" s="53">
        <v>85</v>
      </c>
      <c r="W3206" s="53">
        <v>0</v>
      </c>
      <c r="X3206" s="53">
        <v>0.59599999999999997</v>
      </c>
      <c r="Y3206" s="53">
        <v>18.87</v>
      </c>
      <c r="Z3206" s="11">
        <f t="shared" si="8502"/>
        <v>0</v>
      </c>
      <c r="AA3206" s="11">
        <f t="shared" si="8503"/>
        <v>0</v>
      </c>
      <c r="AB3206" s="53">
        <f t="shared" si="8504"/>
        <v>0.24321067082990688</v>
      </c>
      <c r="AC3206" s="63" t="s">
        <v>204</v>
      </c>
    </row>
    <row r="3207" spans="1:46">
      <c r="A3207" s="11">
        <v>3207</v>
      </c>
      <c r="B3207" s="57">
        <v>44949</v>
      </c>
      <c r="C3207" s="54">
        <v>0.22222222222222221</v>
      </c>
      <c r="D3207" s="53">
        <v>4.0999999999999996</v>
      </c>
      <c r="E3207" s="53">
        <v>12.6</v>
      </c>
      <c r="F3207" s="53">
        <v>0</v>
      </c>
      <c r="G3207" s="53">
        <v>4.2</v>
      </c>
      <c r="H3207" s="53">
        <v>0</v>
      </c>
      <c r="I3207" s="53">
        <v>0.3</v>
      </c>
      <c r="J3207" s="53" t="s">
        <v>147</v>
      </c>
      <c r="K3207" s="53">
        <v>0.7</v>
      </c>
      <c r="L3207" s="53" t="s">
        <v>152</v>
      </c>
      <c r="M3207" s="54">
        <v>0.21528935185185186</v>
      </c>
      <c r="N3207" s="53">
        <v>1.1000000000000001</v>
      </c>
      <c r="O3207" s="53" t="s">
        <v>147</v>
      </c>
      <c r="P3207" s="54">
        <v>0.22189814814814815</v>
      </c>
      <c r="Q3207" s="53">
        <v>0.8</v>
      </c>
      <c r="R3207" s="53" t="s">
        <v>147</v>
      </c>
      <c r="S3207" s="53">
        <v>0.3</v>
      </c>
      <c r="T3207" s="53">
        <v>97.9</v>
      </c>
      <c r="U3207" s="53">
        <v>0</v>
      </c>
      <c r="V3207" s="53">
        <v>71</v>
      </c>
      <c r="W3207" s="53">
        <v>0</v>
      </c>
      <c r="X3207" s="53">
        <v>0.60299999999999998</v>
      </c>
      <c r="Y3207" s="53">
        <v>18.88</v>
      </c>
      <c r="Z3207" s="11">
        <f t="shared" si="8502"/>
        <v>0</v>
      </c>
      <c r="AA3207" s="11">
        <f t="shared" si="8503"/>
        <v>0</v>
      </c>
      <c r="AB3207" s="53">
        <f t="shared" si="8504"/>
        <v>0.24717237867661512</v>
      </c>
      <c r="AC3207" s="63" t="s">
        <v>204</v>
      </c>
    </row>
    <row r="3208" spans="1:46">
      <c r="A3208" s="11">
        <v>3208</v>
      </c>
      <c r="B3208" s="57">
        <v>44949</v>
      </c>
      <c r="C3208" s="54">
        <v>0.22916666666666666</v>
      </c>
      <c r="D3208" s="53">
        <v>4.0999999999999996</v>
      </c>
      <c r="E3208" s="53">
        <v>12.6</v>
      </c>
      <c r="F3208" s="53">
        <v>0.5</v>
      </c>
      <c r="G3208" s="53">
        <v>4</v>
      </c>
      <c r="H3208" s="53">
        <v>0</v>
      </c>
      <c r="I3208" s="53">
        <v>0.8</v>
      </c>
      <c r="J3208" s="53" t="s">
        <v>147</v>
      </c>
      <c r="K3208" s="53">
        <v>0.8</v>
      </c>
      <c r="L3208" s="53" t="s">
        <v>147</v>
      </c>
      <c r="M3208" s="54">
        <v>0.22851851851851854</v>
      </c>
      <c r="N3208" s="53">
        <v>1.5</v>
      </c>
      <c r="O3208" s="53" t="s">
        <v>147</v>
      </c>
      <c r="P3208" s="54">
        <v>0.22359953703703705</v>
      </c>
      <c r="Q3208" s="53">
        <v>0.7</v>
      </c>
      <c r="R3208" s="53" t="s">
        <v>147</v>
      </c>
      <c r="S3208" s="53">
        <v>0.3</v>
      </c>
      <c r="T3208" s="53">
        <v>97.7</v>
      </c>
      <c r="U3208" s="53">
        <v>0</v>
      </c>
      <c r="V3208" s="53">
        <v>63</v>
      </c>
      <c r="W3208" s="53">
        <v>0</v>
      </c>
      <c r="X3208" s="53">
        <v>0.61299999999999999</v>
      </c>
      <c r="Y3208" s="53">
        <v>18.89</v>
      </c>
      <c r="Z3208" s="11">
        <f t="shared" ref="Z3208:Z3271" si="8681">H3208*3.6/(60)*10*10^3</f>
        <v>0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0.25289519655488857</v>
      </c>
      <c r="AC3208" s="63" t="s">
        <v>204</v>
      </c>
    </row>
    <row r="3209" spans="1:46">
      <c r="A3209" s="11">
        <v>3209</v>
      </c>
      <c r="B3209" s="57">
        <v>44949</v>
      </c>
      <c r="C3209" s="54">
        <v>0.23611111111111113</v>
      </c>
      <c r="D3209" s="53">
        <v>4.2</v>
      </c>
      <c r="E3209" s="53">
        <v>12.6</v>
      </c>
      <c r="F3209" s="53">
        <v>0</v>
      </c>
      <c r="G3209" s="53">
        <v>3.9</v>
      </c>
      <c r="H3209" s="53">
        <v>-1E-3</v>
      </c>
      <c r="I3209" s="53">
        <v>1.1000000000000001</v>
      </c>
      <c r="J3209" s="53" t="s">
        <v>147</v>
      </c>
      <c r="K3209" s="53">
        <v>1.1000000000000001</v>
      </c>
      <c r="L3209" s="53" t="s">
        <v>147</v>
      </c>
      <c r="M3209" s="54">
        <v>0.23611111111111113</v>
      </c>
      <c r="N3209" s="53">
        <v>2.5</v>
      </c>
      <c r="O3209" s="53" t="s">
        <v>162</v>
      </c>
      <c r="P3209" s="54">
        <v>0.23122685185185185</v>
      </c>
      <c r="Q3209" s="53">
        <v>1.1000000000000001</v>
      </c>
      <c r="R3209" s="53" t="s">
        <v>149</v>
      </c>
      <c r="S3209" s="53">
        <v>0.4</v>
      </c>
      <c r="T3209" s="53">
        <v>95.2</v>
      </c>
      <c r="U3209" s="53">
        <v>0</v>
      </c>
      <c r="V3209" s="53">
        <v>77</v>
      </c>
      <c r="W3209" s="53">
        <v>0</v>
      </c>
      <c r="X3209" s="53">
        <v>0.622</v>
      </c>
      <c r="Y3209" s="53">
        <v>18.91</v>
      </c>
      <c r="Z3209" s="11">
        <f t="shared" si="8681"/>
        <v>-0.60000000000000009</v>
      </c>
      <c r="AA3209" s="11">
        <f t="shared" si="8682"/>
        <v>0</v>
      </c>
      <c r="AB3209" s="53">
        <f t="shared" si="8683"/>
        <v>0.25810680778836692</v>
      </c>
      <c r="AC3209" s="63" t="s">
        <v>204</v>
      </c>
    </row>
    <row r="3210" spans="1:46">
      <c r="A3210" s="11">
        <v>3210</v>
      </c>
      <c r="B3210" s="57">
        <v>44949</v>
      </c>
      <c r="C3210" s="54">
        <v>0.24305555555555555</v>
      </c>
      <c r="D3210" s="53">
        <v>4.2</v>
      </c>
      <c r="E3210" s="53">
        <v>12.6</v>
      </c>
      <c r="F3210" s="53">
        <v>0.5</v>
      </c>
      <c r="G3210" s="53">
        <v>4.0999999999999996</v>
      </c>
      <c r="H3210" s="53">
        <v>0</v>
      </c>
      <c r="I3210" s="53">
        <v>0.7</v>
      </c>
      <c r="J3210" s="53" t="s">
        <v>147</v>
      </c>
      <c r="K3210" s="53">
        <v>1.2</v>
      </c>
      <c r="L3210" s="53" t="s">
        <v>147</v>
      </c>
      <c r="M3210" s="54">
        <v>0.23745370370370369</v>
      </c>
      <c r="N3210" s="53">
        <v>1.9</v>
      </c>
      <c r="O3210" s="53" t="s">
        <v>147</v>
      </c>
      <c r="P3210" s="54">
        <v>0.23643518518518516</v>
      </c>
      <c r="Q3210" s="53">
        <v>0.8</v>
      </c>
      <c r="R3210" s="53" t="s">
        <v>148</v>
      </c>
      <c r="S3210" s="53">
        <v>0.4</v>
      </c>
      <c r="T3210" s="53">
        <v>94.1</v>
      </c>
      <c r="U3210" s="53">
        <v>0</v>
      </c>
      <c r="V3210" s="53">
        <v>59</v>
      </c>
      <c r="W3210" s="53">
        <v>0</v>
      </c>
      <c r="X3210" s="53">
        <v>0.629</v>
      </c>
      <c r="Y3210" s="53">
        <v>18.93</v>
      </c>
      <c r="Z3210" s="11">
        <f t="shared" si="8681"/>
        <v>0</v>
      </c>
      <c r="AA3210" s="11">
        <f t="shared" si="8682"/>
        <v>0</v>
      </c>
      <c r="AB3210" s="53">
        <f t="shared" si="8683"/>
        <v>0.26219863108992525</v>
      </c>
      <c r="AC3210" s="63" t="s">
        <v>204</v>
      </c>
    </row>
    <row r="3211" spans="1:46">
      <c r="A3211" s="11">
        <v>3211</v>
      </c>
      <c r="B3211" s="57">
        <v>44949</v>
      </c>
      <c r="C3211" s="54">
        <v>0.25</v>
      </c>
      <c r="D3211" s="53">
        <v>4.2</v>
      </c>
      <c r="E3211" s="53">
        <v>12.6</v>
      </c>
      <c r="F3211" s="53">
        <v>0</v>
      </c>
      <c r="G3211" s="53">
        <v>4.0999999999999996</v>
      </c>
      <c r="H3211" s="53">
        <v>0</v>
      </c>
      <c r="I3211" s="53">
        <v>1.3</v>
      </c>
      <c r="J3211" s="53" t="s">
        <v>147</v>
      </c>
      <c r="K3211" s="53">
        <v>1.3</v>
      </c>
      <c r="L3211" s="53" t="s">
        <v>147</v>
      </c>
      <c r="M3211" s="54">
        <v>0.25</v>
      </c>
      <c r="N3211" s="53">
        <v>3.5</v>
      </c>
      <c r="O3211" s="53" t="s">
        <v>149</v>
      </c>
      <c r="P3211" s="54">
        <v>0.24679398148148146</v>
      </c>
      <c r="Q3211" s="53">
        <v>1.3</v>
      </c>
      <c r="R3211" s="53" t="s">
        <v>152</v>
      </c>
      <c r="S3211" s="53">
        <v>0.9</v>
      </c>
      <c r="T3211" s="53">
        <v>93.5</v>
      </c>
      <c r="U3211" s="53">
        <v>0</v>
      </c>
      <c r="V3211" s="53">
        <v>65</v>
      </c>
      <c r="W3211" s="53">
        <v>0</v>
      </c>
      <c r="X3211" s="53">
        <v>0.63400000000000001</v>
      </c>
      <c r="Y3211" s="53">
        <v>18.89</v>
      </c>
      <c r="Z3211" s="11">
        <f t="shared" si="8681"/>
        <v>0</v>
      </c>
      <c r="AA3211" s="11">
        <f t="shared" si="8682"/>
        <v>0</v>
      </c>
      <c r="AB3211" s="53">
        <f t="shared" si="8683"/>
        <v>0.26514120299542643</v>
      </c>
      <c r="AC3211" s="63" t="s">
        <v>204</v>
      </c>
      <c r="AE3211" s="11">
        <f t="shared" ref="AE3211" si="8684">SUM(F3211:F3216)</f>
        <v>1.5</v>
      </c>
      <c r="AF3211" s="11">
        <f t="shared" ref="AF3211" si="8685">AVERAGE(AB3211:AB3216)</f>
        <v>0.27108847223473664</v>
      </c>
      <c r="AG3211" s="11">
        <f t="shared" ref="AG3211" si="8686">AVERAGE(G3211:G3216)</f>
        <v>3.9499999999999997</v>
      </c>
      <c r="AH3211" s="11" t="e">
        <f t="shared" ref="AH3211" si="8687">AVERAGE(AC3211:AC3216)</f>
        <v>#DIV/0!</v>
      </c>
      <c r="AI3211" s="11">
        <f t="shared" ref="AI3211" si="8688">AVERAGE(T3211:T3216)</f>
        <v>92.84999999999998</v>
      </c>
      <c r="AJ3211" s="11">
        <f t="shared" ref="AJ3211" si="8689">SUMIF(H3211:H3216,"&gt;0",H3211:H3216)</f>
        <v>0</v>
      </c>
      <c r="AK3211" s="17">
        <f t="shared" ref="AK3211" si="8690">SUM(AA3211:AA3216)/60</f>
        <v>0</v>
      </c>
      <c r="AL3211" s="17">
        <f t="shared" ref="AL3211" si="8691">SUM(V3211:V3216)</f>
        <v>597</v>
      </c>
      <c r="AM3211" s="17">
        <f t="shared" ref="AM3211" si="8692">AVERAGE(W3211:W3216)</f>
        <v>0</v>
      </c>
      <c r="AN3211" s="11">
        <f t="shared" ref="AN3211" si="8693">AVERAGE(I3211:I3216)</f>
        <v>1.2166666666666666</v>
      </c>
      <c r="AO3211" s="11">
        <f t="shared" ref="AO3211" si="8694">MAX(K3211:K3216)</f>
        <v>1.6</v>
      </c>
      <c r="AP3211" s="13" t="str">
        <f t="shared" ref="AP3211" ca="1" si="8695">INDIRECT(ADDRESS(MATCH(AO3211,K3211:K3216,0)+A3211-1,12))</f>
        <v>NE</v>
      </c>
      <c r="AQ3211" s="13">
        <f t="shared" ref="AQ3211" ca="1" si="8696">INDIRECT(ADDRESS(MATCH(AO3211,K3211:K3216,0)+A3211-1,13))</f>
        <v>0.25223379629629633</v>
      </c>
      <c r="AR3211" s="11">
        <f t="shared" ref="AR3211" si="8697">MAX(N3211:N3216)</f>
        <v>3.5</v>
      </c>
      <c r="AS3211" s="13" t="str">
        <f t="shared" ref="AS3211" ca="1" si="8698">INDIRECT(ADDRESS(MATCH(AR3211,N3211:N3216,0)+A3211-1,15))</f>
        <v>NNE</v>
      </c>
      <c r="AT3211" s="13">
        <f t="shared" ref="AT3211" ca="1" si="8699">INDIRECT(ADDRESS(MATCH(AR3211,N3211:N3216,0)+A3211-1,16))</f>
        <v>0.24679398148148146</v>
      </c>
    </row>
    <row r="3212" spans="1:46">
      <c r="A3212" s="11">
        <v>3212</v>
      </c>
      <c r="B3212" s="57">
        <v>44949</v>
      </c>
      <c r="C3212" s="54">
        <v>0.25694444444444448</v>
      </c>
      <c r="D3212" s="53">
        <v>4.0999999999999996</v>
      </c>
      <c r="E3212" s="53">
        <v>12.6</v>
      </c>
      <c r="F3212" s="53">
        <v>0.5</v>
      </c>
      <c r="G3212" s="53">
        <v>4</v>
      </c>
      <c r="H3212" s="53">
        <v>0</v>
      </c>
      <c r="I3212" s="53">
        <v>1.2</v>
      </c>
      <c r="J3212" s="53" t="s">
        <v>147</v>
      </c>
      <c r="K3212" s="53">
        <v>1.6</v>
      </c>
      <c r="L3212" s="53" t="s">
        <v>147</v>
      </c>
      <c r="M3212" s="54">
        <v>0.25223379629629633</v>
      </c>
      <c r="N3212" s="53">
        <v>3.5</v>
      </c>
      <c r="O3212" s="53" t="s">
        <v>149</v>
      </c>
      <c r="P3212" s="54">
        <v>0.25349537037037034</v>
      </c>
      <c r="Q3212" s="53">
        <v>0</v>
      </c>
      <c r="R3212" s="53" t="s">
        <v>148</v>
      </c>
      <c r="S3212" s="53">
        <v>0.7</v>
      </c>
      <c r="T3212" s="53">
        <v>93.1</v>
      </c>
      <c r="U3212" s="53">
        <v>0</v>
      </c>
      <c r="V3212" s="53">
        <v>73</v>
      </c>
      <c r="W3212" s="53">
        <v>0</v>
      </c>
      <c r="X3212" s="53">
        <v>0.63800000000000001</v>
      </c>
      <c r="Y3212" s="53">
        <v>18.88</v>
      </c>
      <c r="Z3212" s="11">
        <f t="shared" si="8681"/>
        <v>0</v>
      </c>
      <c r="AA3212" s="11">
        <f t="shared" si="8682"/>
        <v>0</v>
      </c>
      <c r="AB3212" s="53">
        <f t="shared" si="8683"/>
        <v>0.26750685304198596</v>
      </c>
      <c r="AC3212" s="63" t="s">
        <v>204</v>
      </c>
    </row>
    <row r="3213" spans="1:46">
      <c r="A3213" s="11">
        <v>3213</v>
      </c>
      <c r="B3213" s="57">
        <v>44949</v>
      </c>
      <c r="C3213" s="54">
        <v>0.2638888888888889</v>
      </c>
      <c r="D3213" s="53">
        <v>4.0999999999999996</v>
      </c>
      <c r="E3213" s="53">
        <v>12.6</v>
      </c>
      <c r="F3213" s="53">
        <v>0</v>
      </c>
      <c r="G3213" s="53">
        <v>3.9</v>
      </c>
      <c r="H3213" s="53">
        <v>0</v>
      </c>
      <c r="I3213" s="53">
        <v>0.8</v>
      </c>
      <c r="J3213" s="53" t="s">
        <v>148</v>
      </c>
      <c r="K3213" s="53">
        <v>1.2</v>
      </c>
      <c r="L3213" s="53" t="s">
        <v>147</v>
      </c>
      <c r="M3213" s="54">
        <v>0.25695601851851851</v>
      </c>
      <c r="N3213" s="53">
        <v>2.2000000000000002</v>
      </c>
      <c r="O3213" s="53" t="s">
        <v>152</v>
      </c>
      <c r="P3213" s="54">
        <v>0.26081018518518517</v>
      </c>
      <c r="Q3213" s="53">
        <v>1.6</v>
      </c>
      <c r="R3213" s="53" t="s">
        <v>162</v>
      </c>
      <c r="S3213" s="53">
        <v>0.5</v>
      </c>
      <c r="T3213" s="53">
        <v>92.8</v>
      </c>
      <c r="U3213" s="53">
        <v>0</v>
      </c>
      <c r="V3213" s="53">
        <v>74</v>
      </c>
      <c r="W3213" s="53">
        <v>0</v>
      </c>
      <c r="X3213" s="53">
        <v>0.64200000000000002</v>
      </c>
      <c r="Y3213" s="53">
        <v>18.91</v>
      </c>
      <c r="Z3213" s="11">
        <f t="shared" si="8681"/>
        <v>0</v>
      </c>
      <c r="AA3213" s="11">
        <f t="shared" si="8682"/>
        <v>0</v>
      </c>
      <c r="AB3213" s="53">
        <f t="shared" si="8683"/>
        <v>0.26988258950353694</v>
      </c>
      <c r="AC3213" s="63" t="s">
        <v>204</v>
      </c>
    </row>
    <row r="3214" spans="1:46">
      <c r="A3214" s="11">
        <v>3214</v>
      </c>
      <c r="B3214" s="57">
        <v>44949</v>
      </c>
      <c r="C3214" s="54">
        <v>0.27083333333333331</v>
      </c>
      <c r="D3214" s="53">
        <v>4.0999999999999996</v>
      </c>
      <c r="E3214" s="53">
        <v>12.6</v>
      </c>
      <c r="F3214" s="53">
        <v>0.5</v>
      </c>
      <c r="G3214" s="53">
        <v>3.8</v>
      </c>
      <c r="H3214" s="53">
        <v>0</v>
      </c>
      <c r="I3214" s="53">
        <v>1.3</v>
      </c>
      <c r="J3214" s="53" t="s">
        <v>147</v>
      </c>
      <c r="K3214" s="53">
        <v>1.5</v>
      </c>
      <c r="L3214" s="53" t="s">
        <v>147</v>
      </c>
      <c r="M3214" s="54">
        <v>0.26890046296296294</v>
      </c>
      <c r="N3214" s="53">
        <v>2.7</v>
      </c>
      <c r="O3214" s="53" t="s">
        <v>147</v>
      </c>
      <c r="P3214" s="54">
        <v>0.26627314814814812</v>
      </c>
      <c r="Q3214" s="53">
        <v>1.3</v>
      </c>
      <c r="R3214" s="53" t="s">
        <v>147</v>
      </c>
      <c r="S3214" s="53">
        <v>0.5</v>
      </c>
      <c r="T3214" s="53">
        <v>92.9</v>
      </c>
      <c r="U3214" s="53">
        <v>0</v>
      </c>
      <c r="V3214" s="53">
        <v>56</v>
      </c>
      <c r="W3214" s="53">
        <v>0</v>
      </c>
      <c r="X3214" s="53">
        <v>0.64600000000000002</v>
      </c>
      <c r="Y3214" s="53">
        <v>18.93</v>
      </c>
      <c r="Z3214" s="11">
        <f t="shared" si="8681"/>
        <v>0</v>
      </c>
      <c r="AA3214" s="11">
        <f t="shared" si="8682"/>
        <v>0</v>
      </c>
      <c r="AB3214" s="53">
        <f t="shared" si="8683"/>
        <v>0.27226821824317304</v>
      </c>
      <c r="AC3214" s="63" t="s">
        <v>204</v>
      </c>
    </row>
    <row r="3215" spans="1:46">
      <c r="A3215" s="11">
        <v>3215</v>
      </c>
      <c r="B3215" s="57">
        <v>44949</v>
      </c>
      <c r="C3215" s="54">
        <v>0.27777777777777779</v>
      </c>
      <c r="D3215" s="53">
        <v>4.0999999999999996</v>
      </c>
      <c r="E3215" s="53">
        <v>12.6</v>
      </c>
      <c r="F3215" s="53">
        <v>0</v>
      </c>
      <c r="G3215" s="53">
        <v>3.9</v>
      </c>
      <c r="H3215" s="53">
        <v>0</v>
      </c>
      <c r="I3215" s="53">
        <v>1.3</v>
      </c>
      <c r="J3215" s="53" t="s">
        <v>147</v>
      </c>
      <c r="K3215" s="53">
        <v>1.3</v>
      </c>
      <c r="L3215" s="53" t="s">
        <v>147</v>
      </c>
      <c r="M3215" s="54">
        <v>0.27084490740740741</v>
      </c>
      <c r="N3215" s="53">
        <v>3.4</v>
      </c>
      <c r="O3215" s="53" t="s">
        <v>149</v>
      </c>
      <c r="P3215" s="54">
        <v>0.27379629629629632</v>
      </c>
      <c r="Q3215" s="53">
        <v>1.6</v>
      </c>
      <c r="R3215" s="53" t="s">
        <v>152</v>
      </c>
      <c r="S3215" s="53">
        <v>0.4</v>
      </c>
      <c r="T3215" s="53">
        <v>93</v>
      </c>
      <c r="U3215" s="53">
        <v>0</v>
      </c>
      <c r="V3215" s="53">
        <v>86</v>
      </c>
      <c r="W3215" s="53">
        <v>0</v>
      </c>
      <c r="X3215" s="53">
        <v>0.65</v>
      </c>
      <c r="Y3215" s="53">
        <v>18.940000000000001</v>
      </c>
      <c r="Z3215" s="11">
        <f t="shared" si="8681"/>
        <v>0</v>
      </c>
      <c r="AA3215" s="11">
        <f t="shared" si="8682"/>
        <v>0</v>
      </c>
      <c r="AB3215" s="53">
        <f t="shared" si="8683"/>
        <v>0.2746635530156244</v>
      </c>
      <c r="AC3215" s="63" t="s">
        <v>204</v>
      </c>
    </row>
    <row r="3216" spans="1:46">
      <c r="A3216" s="11">
        <v>3216</v>
      </c>
      <c r="B3216" s="57">
        <v>44949</v>
      </c>
      <c r="C3216" s="54">
        <v>0.28472222222222221</v>
      </c>
      <c r="D3216" s="53">
        <v>4</v>
      </c>
      <c r="E3216" s="53">
        <v>12.6</v>
      </c>
      <c r="F3216" s="53">
        <v>0.5</v>
      </c>
      <c r="G3216" s="53">
        <v>4</v>
      </c>
      <c r="H3216" s="53">
        <v>0</v>
      </c>
      <c r="I3216" s="53">
        <v>1.4</v>
      </c>
      <c r="J3216" s="53" t="s">
        <v>148</v>
      </c>
      <c r="K3216" s="53">
        <v>1.4</v>
      </c>
      <c r="L3216" s="53" t="s">
        <v>148</v>
      </c>
      <c r="M3216" s="54">
        <v>0.2827662037037037</v>
      </c>
      <c r="N3216" s="53">
        <v>3.3</v>
      </c>
      <c r="O3216" s="53" t="s">
        <v>148</v>
      </c>
      <c r="P3216" s="54">
        <v>0.28155092592592595</v>
      </c>
      <c r="Q3216" s="53">
        <v>1.3</v>
      </c>
      <c r="R3216" s="53" t="s">
        <v>147</v>
      </c>
      <c r="S3216" s="53">
        <v>0.7</v>
      </c>
      <c r="T3216" s="53">
        <v>91.8</v>
      </c>
      <c r="U3216" s="53">
        <v>1</v>
      </c>
      <c r="V3216" s="53">
        <v>243</v>
      </c>
      <c r="W3216" s="53">
        <v>0</v>
      </c>
      <c r="X3216" s="53">
        <v>0.65400000000000003</v>
      </c>
      <c r="Y3216" s="53">
        <v>18.93</v>
      </c>
      <c r="Z3216" s="11">
        <f t="shared" si="8681"/>
        <v>0</v>
      </c>
      <c r="AA3216" s="11">
        <f t="shared" si="8682"/>
        <v>0</v>
      </c>
      <c r="AB3216" s="53">
        <f t="shared" si="8683"/>
        <v>0.2770684166086731</v>
      </c>
      <c r="AC3216" s="63" t="s">
        <v>204</v>
      </c>
    </row>
    <row r="3217" spans="1:46">
      <c r="A3217" s="11">
        <v>3217</v>
      </c>
      <c r="B3217" s="57">
        <v>44949</v>
      </c>
      <c r="C3217" s="54">
        <v>0.29166666666666669</v>
      </c>
      <c r="D3217" s="53">
        <v>4</v>
      </c>
      <c r="E3217" s="53">
        <v>12.6</v>
      </c>
      <c r="F3217" s="53">
        <v>0</v>
      </c>
      <c r="G3217" s="53">
        <v>4</v>
      </c>
      <c r="H3217" s="53">
        <v>0</v>
      </c>
      <c r="I3217" s="53">
        <v>1.1000000000000001</v>
      </c>
      <c r="J3217" s="53" t="s">
        <v>148</v>
      </c>
      <c r="K3217" s="53">
        <v>1.5</v>
      </c>
      <c r="L3217" s="53" t="s">
        <v>148</v>
      </c>
      <c r="M3217" s="54">
        <v>0.28651620370370373</v>
      </c>
      <c r="N3217" s="53">
        <v>2.2000000000000002</v>
      </c>
      <c r="O3217" s="53" t="s">
        <v>149</v>
      </c>
      <c r="P3217" s="54">
        <v>0.2852777777777778</v>
      </c>
      <c r="Q3217" s="53">
        <v>1.2</v>
      </c>
      <c r="R3217" s="53" t="s">
        <v>153</v>
      </c>
      <c r="S3217" s="53">
        <v>0.4</v>
      </c>
      <c r="T3217" s="53">
        <v>92.9</v>
      </c>
      <c r="U3217" s="53">
        <v>4</v>
      </c>
      <c r="V3217" s="53">
        <v>1227</v>
      </c>
      <c r="W3217" s="53">
        <v>2</v>
      </c>
      <c r="X3217" s="53">
        <v>0.65800000000000003</v>
      </c>
      <c r="Y3217" s="53">
        <v>18.97</v>
      </c>
      <c r="Z3217" s="11">
        <f t="shared" si="8681"/>
        <v>0</v>
      </c>
      <c r="AA3217" s="11">
        <f t="shared" si="8682"/>
        <v>0</v>
      </c>
      <c r="AB3217" s="53">
        <f t="shared" si="8683"/>
        <v>0.27948264200843176</v>
      </c>
      <c r="AC3217" s="63" t="s">
        <v>204</v>
      </c>
      <c r="AE3217" s="11">
        <f t="shared" ref="AE3217" si="8700">SUM(F3217:F3222)</f>
        <v>0</v>
      </c>
      <c r="AF3217" s="11">
        <f t="shared" ref="AF3217" si="8701">AVERAGE(AB3217:AB3222)</f>
        <v>0.28393921902777014</v>
      </c>
      <c r="AG3217" s="11">
        <f t="shared" ref="AG3217" si="8702">AVERAGE(G3217:G3222)</f>
        <v>4.0166666666666666</v>
      </c>
      <c r="AH3217" s="11" t="e">
        <f t="shared" ref="AH3217" si="8703">AVERAGE(AC3217:AC3222)</f>
        <v>#DIV/0!</v>
      </c>
      <c r="AI3217" s="11">
        <f t="shared" ref="AI3217" si="8704">AVERAGE(T3217:T3222)</f>
        <v>94.866666666666674</v>
      </c>
      <c r="AJ3217" s="11">
        <f t="shared" ref="AJ3217" si="8705">SUMIF(H3217:H3222,"&gt;0",H3217:H3222)</f>
        <v>0.04</v>
      </c>
      <c r="AK3217" s="17">
        <f t="shared" ref="AK3217" si="8706">SUM(AA3217:AA3222)/60</f>
        <v>0</v>
      </c>
      <c r="AL3217" s="17">
        <f t="shared" ref="AL3217" si="8707">SUM(V3217:V3222)</f>
        <v>94389</v>
      </c>
      <c r="AM3217" s="17">
        <f t="shared" ref="AM3217" si="8708">AVERAGE(W3217:W3222)</f>
        <v>26.333333333333332</v>
      </c>
      <c r="AN3217" s="11">
        <f t="shared" ref="AN3217" si="8709">AVERAGE(I3217:I3222)</f>
        <v>0.68333333333333324</v>
      </c>
      <c r="AO3217" s="11">
        <f t="shared" ref="AO3217" si="8710">MAX(K3217:K3222)</f>
        <v>1.5</v>
      </c>
      <c r="AP3217" s="13" t="str">
        <f t="shared" ref="AP3217" ca="1" si="8711">INDIRECT(ADDRESS(MATCH(AO3217,K3217:K3222,0)+A3217-1,12))</f>
        <v>ENE</v>
      </c>
      <c r="AQ3217" s="13">
        <f t="shared" ref="AQ3217" ca="1" si="8712">INDIRECT(ADDRESS(MATCH(AO3217,K3217:K3222,0)+A3217-1,13))</f>
        <v>0.28651620370370373</v>
      </c>
      <c r="AR3217" s="11">
        <f t="shared" ref="AR3217" si="8713">MAX(N3217:N3222)</f>
        <v>3.1</v>
      </c>
      <c r="AS3217" s="13" t="str">
        <f t="shared" ref="AS3217" ca="1" si="8714">INDIRECT(ADDRESS(MATCH(AR3217,N3217:N3222,0)+A3217-1,15))</f>
        <v>ESE</v>
      </c>
      <c r="AT3217" s="13">
        <f t="shared" ref="AT3217" ca="1" si="8715">INDIRECT(ADDRESS(MATCH(AR3217,N3217:N3222,0)+A3217-1,16))</f>
        <v>0.29592592592592593</v>
      </c>
    </row>
    <row r="3218" spans="1:46">
      <c r="A3218" s="11">
        <v>3218</v>
      </c>
      <c r="B3218" s="57">
        <v>44949</v>
      </c>
      <c r="C3218" s="54">
        <v>0.2986111111111111</v>
      </c>
      <c r="D3218" s="53">
        <v>4</v>
      </c>
      <c r="E3218" s="53">
        <v>12.6</v>
      </c>
      <c r="F3218" s="53">
        <v>0</v>
      </c>
      <c r="G3218" s="53">
        <v>3.8</v>
      </c>
      <c r="H3218" s="53">
        <v>1E-3</v>
      </c>
      <c r="I3218" s="53">
        <v>0.7</v>
      </c>
      <c r="J3218" s="53" t="s">
        <v>156</v>
      </c>
      <c r="K3218" s="53">
        <v>1.1000000000000001</v>
      </c>
      <c r="L3218" s="53" t="s">
        <v>148</v>
      </c>
      <c r="M3218" s="54">
        <v>0.29177083333333337</v>
      </c>
      <c r="N3218" s="53">
        <v>3.1</v>
      </c>
      <c r="O3218" s="53" t="s">
        <v>150</v>
      </c>
      <c r="P3218" s="54">
        <v>0.29592592592592593</v>
      </c>
      <c r="Q3218" s="53">
        <v>0.3</v>
      </c>
      <c r="R3218" s="53" t="s">
        <v>156</v>
      </c>
      <c r="S3218" s="53">
        <v>0.6</v>
      </c>
      <c r="T3218" s="53">
        <v>94.2</v>
      </c>
      <c r="U3218" s="53">
        <v>8</v>
      </c>
      <c r="V3218" s="53">
        <v>3364</v>
      </c>
      <c r="W3218" s="53">
        <v>6</v>
      </c>
      <c r="X3218" s="53">
        <v>0.66100000000000003</v>
      </c>
      <c r="Y3218" s="53">
        <v>18.97</v>
      </c>
      <c r="Z3218" s="11">
        <f t="shared" si="8681"/>
        <v>0.60000000000000009</v>
      </c>
      <c r="AA3218" s="11">
        <f t="shared" si="8682"/>
        <v>0</v>
      </c>
      <c r="AB3218" s="53">
        <f t="shared" si="8683"/>
        <v>0.28129936066269912</v>
      </c>
      <c r="AC3218" s="63" t="s">
        <v>204</v>
      </c>
    </row>
    <row r="3219" spans="1:46">
      <c r="A3219" s="11">
        <v>3219</v>
      </c>
      <c r="B3219" s="57">
        <v>44949</v>
      </c>
      <c r="C3219" s="54">
        <v>0.30555555555555552</v>
      </c>
      <c r="D3219" s="53">
        <v>4</v>
      </c>
      <c r="E3219" s="53">
        <v>12.6</v>
      </c>
      <c r="F3219" s="53">
        <v>0</v>
      </c>
      <c r="G3219" s="53">
        <v>3.9</v>
      </c>
      <c r="H3219" s="53">
        <v>3.0000000000000001E-3</v>
      </c>
      <c r="I3219" s="53">
        <v>0.3</v>
      </c>
      <c r="J3219" s="53" t="s">
        <v>159</v>
      </c>
      <c r="K3219" s="53">
        <v>0.7</v>
      </c>
      <c r="L3219" s="53" t="s">
        <v>156</v>
      </c>
      <c r="M3219" s="54">
        <v>0.2986226851851852</v>
      </c>
      <c r="N3219" s="53">
        <v>1</v>
      </c>
      <c r="O3219" s="53" t="s">
        <v>151</v>
      </c>
      <c r="P3219" s="54">
        <v>0.3021064814814815</v>
      </c>
      <c r="Q3219" s="53">
        <v>0.4</v>
      </c>
      <c r="R3219" s="53" t="s">
        <v>151</v>
      </c>
      <c r="S3219" s="53">
        <v>0.3</v>
      </c>
      <c r="T3219" s="53">
        <v>94.7</v>
      </c>
      <c r="U3219" s="53">
        <v>20</v>
      </c>
      <c r="V3219" s="53">
        <v>7604</v>
      </c>
      <c r="W3219" s="53">
        <v>13</v>
      </c>
      <c r="X3219" s="53">
        <v>0.66400000000000003</v>
      </c>
      <c r="Y3219" s="53">
        <v>18.989999999999998</v>
      </c>
      <c r="Z3219" s="11">
        <f t="shared" si="8681"/>
        <v>1.8000000000000003</v>
      </c>
      <c r="AA3219" s="11">
        <f t="shared" si="8682"/>
        <v>0</v>
      </c>
      <c r="AB3219" s="53">
        <f t="shared" si="8683"/>
        <v>0.28312119647474021</v>
      </c>
      <c r="AC3219" s="63" t="s">
        <v>204</v>
      </c>
    </row>
    <row r="3220" spans="1:46">
      <c r="A3220" s="11">
        <v>3220</v>
      </c>
      <c r="B3220" s="57">
        <v>44949</v>
      </c>
      <c r="C3220" s="54">
        <v>0.3125</v>
      </c>
      <c r="D3220" s="53">
        <v>4</v>
      </c>
      <c r="E3220" s="53">
        <v>12.7</v>
      </c>
      <c r="F3220" s="53">
        <v>0</v>
      </c>
      <c r="G3220" s="53">
        <v>4.0999999999999996</v>
      </c>
      <c r="H3220" s="53">
        <v>8.9999999999999993E-3</v>
      </c>
      <c r="I3220" s="53">
        <v>0.5</v>
      </c>
      <c r="J3220" s="53" t="s">
        <v>152</v>
      </c>
      <c r="K3220" s="53">
        <v>0.5</v>
      </c>
      <c r="L3220" s="53" t="s">
        <v>152</v>
      </c>
      <c r="M3220" s="54">
        <v>0.31211805555555555</v>
      </c>
      <c r="N3220" s="53">
        <v>1.3</v>
      </c>
      <c r="O3220" s="53" t="s">
        <v>147</v>
      </c>
      <c r="P3220" s="54">
        <v>0.30944444444444447</v>
      </c>
      <c r="Q3220" s="53">
        <v>0.3</v>
      </c>
      <c r="R3220" s="53" t="s">
        <v>148</v>
      </c>
      <c r="S3220" s="53">
        <v>0.3</v>
      </c>
      <c r="T3220" s="53">
        <v>96.5</v>
      </c>
      <c r="U3220" s="53">
        <v>40</v>
      </c>
      <c r="V3220" s="53">
        <v>18646</v>
      </c>
      <c r="W3220" s="53">
        <v>31</v>
      </c>
      <c r="X3220" s="53">
        <v>0.66700000000000004</v>
      </c>
      <c r="Y3220" s="53">
        <v>18.989999999999998</v>
      </c>
      <c r="Z3220" s="11">
        <f t="shared" si="8681"/>
        <v>5.4</v>
      </c>
      <c r="AA3220" s="11">
        <f t="shared" si="8682"/>
        <v>0</v>
      </c>
      <c r="AB3220" s="53">
        <f t="shared" si="8683"/>
        <v>0.28494809266340926</v>
      </c>
      <c r="AC3220" s="63" t="s">
        <v>204</v>
      </c>
    </row>
    <row r="3221" spans="1:46">
      <c r="A3221" s="11">
        <v>3221</v>
      </c>
      <c r="B3221" s="57">
        <v>44949</v>
      </c>
      <c r="C3221" s="54">
        <v>0.31944444444444448</v>
      </c>
      <c r="D3221" s="53">
        <v>4</v>
      </c>
      <c r="E3221" s="53">
        <v>12.7</v>
      </c>
      <c r="F3221" s="53">
        <v>0</v>
      </c>
      <c r="G3221" s="53">
        <v>4.0999999999999996</v>
      </c>
      <c r="H3221" s="53">
        <v>1.2E-2</v>
      </c>
      <c r="I3221" s="53">
        <v>0.3</v>
      </c>
      <c r="J3221" s="53" t="s">
        <v>148</v>
      </c>
      <c r="K3221" s="53">
        <v>0.6</v>
      </c>
      <c r="L3221" s="53" t="s">
        <v>152</v>
      </c>
      <c r="M3221" s="54">
        <v>0.31458333333333333</v>
      </c>
      <c r="N3221" s="53">
        <v>1</v>
      </c>
      <c r="O3221" s="53" t="s">
        <v>152</v>
      </c>
      <c r="P3221" s="54">
        <v>0.31369212962962961</v>
      </c>
      <c r="Q3221" s="53">
        <v>0.4</v>
      </c>
      <c r="R3221" s="53" t="s">
        <v>148</v>
      </c>
      <c r="S3221" s="53">
        <v>0.3</v>
      </c>
      <c r="T3221" s="53">
        <v>96.9</v>
      </c>
      <c r="U3221" s="53">
        <v>53</v>
      </c>
      <c r="V3221" s="53">
        <v>27991</v>
      </c>
      <c r="W3221" s="53">
        <v>47</v>
      </c>
      <c r="X3221" s="53">
        <v>0.67</v>
      </c>
      <c r="Y3221" s="53">
        <v>19.010000000000002</v>
      </c>
      <c r="Z3221" s="11">
        <f t="shared" si="8681"/>
        <v>7.2000000000000011</v>
      </c>
      <c r="AA3221" s="11">
        <f t="shared" si="8682"/>
        <v>0</v>
      </c>
      <c r="AB3221" s="53">
        <f t="shared" si="8683"/>
        <v>0.28677999702379309</v>
      </c>
      <c r="AC3221" s="63" t="s">
        <v>204</v>
      </c>
    </row>
    <row r="3222" spans="1:46">
      <c r="A3222" s="11">
        <v>3222</v>
      </c>
      <c r="B3222" s="57">
        <v>44949</v>
      </c>
      <c r="C3222" s="54">
        <v>0.3263888888888889</v>
      </c>
      <c r="D3222" s="53">
        <v>4.0999999999999996</v>
      </c>
      <c r="E3222" s="53">
        <v>12.7</v>
      </c>
      <c r="F3222" s="53">
        <v>0</v>
      </c>
      <c r="G3222" s="53">
        <v>4.2</v>
      </c>
      <c r="H3222" s="53">
        <v>1.4999999999999999E-2</v>
      </c>
      <c r="I3222" s="53">
        <v>1.2</v>
      </c>
      <c r="J3222" s="53" t="s">
        <v>148</v>
      </c>
      <c r="K3222" s="53">
        <v>1.2</v>
      </c>
      <c r="L3222" s="53" t="s">
        <v>148</v>
      </c>
      <c r="M3222" s="54">
        <v>0.3263888888888889</v>
      </c>
      <c r="N3222" s="53">
        <v>2.5</v>
      </c>
      <c r="O3222" s="53" t="s">
        <v>148</v>
      </c>
      <c r="P3222" s="54">
        <v>0.32064814814814818</v>
      </c>
      <c r="Q3222" s="53">
        <v>1</v>
      </c>
      <c r="R3222" s="53" t="s">
        <v>152</v>
      </c>
      <c r="S3222" s="53">
        <v>0.5</v>
      </c>
      <c r="T3222" s="53">
        <v>94</v>
      </c>
      <c r="U3222" s="53">
        <v>78</v>
      </c>
      <c r="V3222" s="53">
        <v>35557</v>
      </c>
      <c r="W3222" s="53">
        <v>59</v>
      </c>
      <c r="X3222" s="53">
        <v>0.67200000000000004</v>
      </c>
      <c r="Y3222" s="53">
        <v>19.010000000000002</v>
      </c>
      <c r="Z3222" s="11">
        <f t="shared" si="8681"/>
        <v>9</v>
      </c>
      <c r="AA3222" s="11">
        <f t="shared" si="8682"/>
        <v>0</v>
      </c>
      <c r="AB3222" s="53">
        <f t="shared" si="8683"/>
        <v>0.28800402533354741</v>
      </c>
      <c r="AC3222" s="63" t="s">
        <v>204</v>
      </c>
    </row>
    <row r="3223" spans="1:46">
      <c r="A3223" s="11">
        <v>3223</v>
      </c>
      <c r="B3223" s="57">
        <v>44949</v>
      </c>
      <c r="C3223" s="54">
        <v>0.33333333333333331</v>
      </c>
      <c r="D3223" s="53">
        <v>4.0999999999999996</v>
      </c>
      <c r="E3223" s="53">
        <v>12.8</v>
      </c>
      <c r="F3223" s="53">
        <v>0</v>
      </c>
      <c r="G3223" s="53">
        <v>4.2</v>
      </c>
      <c r="H3223" s="53">
        <v>2.9000000000000001E-2</v>
      </c>
      <c r="I3223" s="53">
        <v>1.4</v>
      </c>
      <c r="J3223" s="53" t="s">
        <v>152</v>
      </c>
      <c r="K3223" s="53">
        <v>1.5</v>
      </c>
      <c r="L3223" s="53" t="s">
        <v>152</v>
      </c>
      <c r="M3223" s="54">
        <v>0.32958333333333334</v>
      </c>
      <c r="N3223" s="53">
        <v>2.5</v>
      </c>
      <c r="O3223" s="53" t="s">
        <v>152</v>
      </c>
      <c r="P3223" s="54">
        <v>0.32814814814814813</v>
      </c>
      <c r="Q3223" s="53">
        <v>1.5</v>
      </c>
      <c r="R3223" s="53" t="s">
        <v>150</v>
      </c>
      <c r="S3223" s="53">
        <v>0.3</v>
      </c>
      <c r="T3223" s="53">
        <v>94.3</v>
      </c>
      <c r="U3223" s="53">
        <v>142</v>
      </c>
      <c r="V3223" s="53">
        <v>66045</v>
      </c>
      <c r="W3223" s="53">
        <v>110</v>
      </c>
      <c r="X3223" s="53">
        <v>0.67400000000000004</v>
      </c>
      <c r="Y3223" s="53">
        <v>19.03</v>
      </c>
      <c r="Z3223" s="11">
        <f t="shared" si="8681"/>
        <v>17.399999999999999</v>
      </c>
      <c r="AA3223" s="11">
        <f t="shared" si="8682"/>
        <v>0</v>
      </c>
      <c r="AB3223" s="53">
        <f t="shared" si="8683"/>
        <v>0.28923024560053312</v>
      </c>
      <c r="AC3223" s="63" t="s">
        <v>204</v>
      </c>
      <c r="AE3223" s="11">
        <f t="shared" ref="AE3223" si="8716">SUM(F3223:F3228)</f>
        <v>0.5</v>
      </c>
      <c r="AF3223" s="11">
        <f t="shared" ref="AF3223" si="8717">AVERAGE(AB3223:AB3228)</f>
        <v>0.29271954495169267</v>
      </c>
      <c r="AG3223" s="11">
        <f t="shared" ref="AG3223" si="8718">AVERAGE(G3223:G3228)</f>
        <v>4.75</v>
      </c>
      <c r="AH3223" s="11" t="e">
        <f t="shared" ref="AH3223" si="8719">AVERAGE(AC3223:AC3228)</f>
        <v>#DIV/0!</v>
      </c>
      <c r="AI3223" s="11">
        <f t="shared" ref="AI3223" si="8720">AVERAGE(T3223:T3228)</f>
        <v>95.533333333333346</v>
      </c>
      <c r="AJ3223" s="11">
        <f t="shared" ref="AJ3223" si="8721">SUMIF(H3223:H3228,"&gt;0",H3223:H3228)</f>
        <v>0.26099999999999995</v>
      </c>
      <c r="AK3223" s="17">
        <f t="shared" ref="AK3223" si="8722">SUM(AA3223:AA3228)/60</f>
        <v>0</v>
      </c>
      <c r="AL3223" s="17">
        <f t="shared" ref="AL3223" si="8723">SUM(V3223:V3228)</f>
        <v>619005</v>
      </c>
      <c r="AM3223" s="17">
        <f t="shared" ref="AM3223" si="8724">AVERAGE(W3223:W3228)</f>
        <v>171.83333333333334</v>
      </c>
      <c r="AN3223" s="11">
        <f t="shared" ref="AN3223" si="8725">AVERAGE(I3223:I3228)</f>
        <v>0.96666666666666679</v>
      </c>
      <c r="AO3223" s="11">
        <f t="shared" ref="AO3223" si="8726">MAX(K3223:K3228)</f>
        <v>1.5</v>
      </c>
      <c r="AP3223" s="13" t="str">
        <f t="shared" ref="AP3223" ca="1" si="8727">INDIRECT(ADDRESS(MATCH(AO3223,K3223:K3228,0)+A3223-1,12))</f>
        <v>E</v>
      </c>
      <c r="AQ3223" s="13">
        <f t="shared" ref="AQ3223" ca="1" si="8728">INDIRECT(ADDRESS(MATCH(AO3223,K3223:K3228,0)+A3223-1,13))</f>
        <v>0.32958333333333334</v>
      </c>
      <c r="AR3223" s="11">
        <f t="shared" ref="AR3223" si="8729">MAX(N3223:N3228)</f>
        <v>2.6</v>
      </c>
      <c r="AS3223" s="13" t="str">
        <f t="shared" ref="AS3223" ca="1" si="8730">INDIRECT(ADDRESS(MATCH(AR3223,N3223:N3228,0)+A3223-1,15))</f>
        <v>W</v>
      </c>
      <c r="AT3223" s="13">
        <f t="shared" ref="AT3223" ca="1" si="8731">INDIRECT(ADDRESS(MATCH(AR3223,N3223:N3228,0)+A3223-1,16))</f>
        <v>0.36053240740740744</v>
      </c>
    </row>
    <row r="3224" spans="1:46">
      <c r="A3224" s="11">
        <v>3224</v>
      </c>
      <c r="B3224" s="57">
        <v>44949</v>
      </c>
      <c r="C3224" s="54">
        <v>0.34027777777777773</v>
      </c>
      <c r="D3224" s="53">
        <v>4.3</v>
      </c>
      <c r="E3224" s="53">
        <v>13.2</v>
      </c>
      <c r="F3224" s="53">
        <v>0.5</v>
      </c>
      <c r="G3224" s="53">
        <v>4.5999999999999996</v>
      </c>
      <c r="H3224" s="53">
        <v>4.5999999999999999E-2</v>
      </c>
      <c r="I3224" s="53">
        <v>1</v>
      </c>
      <c r="J3224" s="53" t="s">
        <v>152</v>
      </c>
      <c r="K3224" s="53">
        <v>1.4</v>
      </c>
      <c r="L3224" s="53" t="s">
        <v>152</v>
      </c>
      <c r="M3224" s="54">
        <v>0.3333564814814815</v>
      </c>
      <c r="N3224" s="53">
        <v>2.5</v>
      </c>
      <c r="O3224" s="53" t="s">
        <v>150</v>
      </c>
      <c r="P3224" s="54">
        <v>0.33575231481481477</v>
      </c>
      <c r="Q3224" s="53">
        <v>0.6</v>
      </c>
      <c r="R3224" s="53" t="s">
        <v>149</v>
      </c>
      <c r="S3224" s="53">
        <v>0.4</v>
      </c>
      <c r="T3224" s="53">
        <v>96</v>
      </c>
      <c r="U3224" s="53">
        <v>178</v>
      </c>
      <c r="V3224" s="53">
        <v>103316</v>
      </c>
      <c r="W3224" s="53">
        <v>172</v>
      </c>
      <c r="X3224" s="53">
        <v>0.67700000000000005</v>
      </c>
      <c r="Y3224" s="53">
        <v>19.13</v>
      </c>
      <c r="Z3224" s="11">
        <f t="shared" si="8681"/>
        <v>27.599999999999998</v>
      </c>
      <c r="AA3224" s="11">
        <f t="shared" si="8682"/>
        <v>0</v>
      </c>
      <c r="AB3224" s="53">
        <f t="shared" si="8683"/>
        <v>0.29107366064707496</v>
      </c>
      <c r="AC3224" s="63" t="s">
        <v>204</v>
      </c>
    </row>
    <row r="3225" spans="1:46">
      <c r="A3225" s="11">
        <v>3225</v>
      </c>
      <c r="B3225" s="57">
        <v>44949</v>
      </c>
      <c r="C3225" s="54">
        <v>0.34722222222222227</v>
      </c>
      <c r="D3225" s="53">
        <v>4.4000000000000004</v>
      </c>
      <c r="E3225" s="53">
        <v>13.5</v>
      </c>
      <c r="F3225" s="53">
        <v>0</v>
      </c>
      <c r="G3225" s="53">
        <v>4.8</v>
      </c>
      <c r="H3225" s="53">
        <v>4.8000000000000001E-2</v>
      </c>
      <c r="I3225" s="53">
        <v>0.6</v>
      </c>
      <c r="J3225" s="53" t="s">
        <v>162</v>
      </c>
      <c r="K3225" s="53">
        <v>1</v>
      </c>
      <c r="L3225" s="53" t="s">
        <v>152</v>
      </c>
      <c r="M3225" s="54">
        <v>0.34028935185185188</v>
      </c>
      <c r="N3225" s="53">
        <v>1.3</v>
      </c>
      <c r="O3225" s="53" t="s">
        <v>157</v>
      </c>
      <c r="P3225" s="54">
        <v>0.34565972222222219</v>
      </c>
      <c r="Q3225" s="53">
        <v>0.1</v>
      </c>
      <c r="R3225" s="53" t="s">
        <v>157</v>
      </c>
      <c r="S3225" s="53">
        <v>0.2</v>
      </c>
      <c r="T3225" s="53">
        <v>96.5</v>
      </c>
      <c r="U3225" s="53">
        <v>204</v>
      </c>
      <c r="V3225" s="53">
        <v>110614</v>
      </c>
      <c r="W3225" s="53">
        <v>184</v>
      </c>
      <c r="X3225" s="53">
        <v>0.67900000000000005</v>
      </c>
      <c r="Y3225" s="53">
        <v>19.170000000000002</v>
      </c>
      <c r="Z3225" s="11">
        <f t="shared" si="8681"/>
        <v>28.800000000000004</v>
      </c>
      <c r="AA3225" s="11">
        <f t="shared" si="8682"/>
        <v>0</v>
      </c>
      <c r="AB3225" s="53">
        <f t="shared" si="8683"/>
        <v>0.29230531208699884</v>
      </c>
      <c r="AC3225" s="63" t="s">
        <v>204</v>
      </c>
    </row>
    <row r="3226" spans="1:46">
      <c r="A3226" s="11">
        <v>3226</v>
      </c>
      <c r="B3226" s="57">
        <v>44949</v>
      </c>
      <c r="C3226" s="54">
        <v>0.35416666666666669</v>
      </c>
      <c r="D3226" s="53">
        <v>4.5999999999999996</v>
      </c>
      <c r="E3226" s="53">
        <v>13.5</v>
      </c>
      <c r="F3226" s="53">
        <v>0</v>
      </c>
      <c r="G3226" s="53">
        <v>4.9000000000000004</v>
      </c>
      <c r="H3226" s="53">
        <v>0.05</v>
      </c>
      <c r="I3226" s="53">
        <v>0.7</v>
      </c>
      <c r="J3226" s="53" t="s">
        <v>149</v>
      </c>
      <c r="K3226" s="53">
        <v>0.8</v>
      </c>
      <c r="L3226" s="53" t="s">
        <v>162</v>
      </c>
      <c r="M3226" s="54">
        <v>0.35236111111111112</v>
      </c>
      <c r="N3226" s="53">
        <v>1.4</v>
      </c>
      <c r="O3226" s="53" t="s">
        <v>162</v>
      </c>
      <c r="P3226" s="54">
        <v>0.3490625</v>
      </c>
      <c r="Q3226" s="53">
        <v>0</v>
      </c>
      <c r="R3226" s="53" t="s">
        <v>149</v>
      </c>
      <c r="S3226" s="53">
        <v>0.4</v>
      </c>
      <c r="T3226" s="53">
        <v>95.5</v>
      </c>
      <c r="U3226" s="53">
        <v>211</v>
      </c>
      <c r="V3226" s="53">
        <v>118563</v>
      </c>
      <c r="W3226" s="53">
        <v>198</v>
      </c>
      <c r="X3226" s="53">
        <v>0.68100000000000005</v>
      </c>
      <c r="Y3226" s="53">
        <v>19.18</v>
      </c>
      <c r="Z3226" s="11">
        <f t="shared" si="8681"/>
        <v>30.000000000000007</v>
      </c>
      <c r="AA3226" s="11">
        <f t="shared" si="8682"/>
        <v>0</v>
      </c>
      <c r="AB3226" s="53">
        <f t="shared" si="8683"/>
        <v>0.2935391194917889</v>
      </c>
      <c r="AC3226" s="63" t="s">
        <v>204</v>
      </c>
    </row>
    <row r="3227" spans="1:46">
      <c r="A3227" s="11">
        <v>3227</v>
      </c>
      <c r="B3227" s="57">
        <v>44949</v>
      </c>
      <c r="C3227" s="54">
        <v>0.3611111111111111</v>
      </c>
      <c r="D3227" s="53">
        <v>4.9000000000000004</v>
      </c>
      <c r="E3227" s="53">
        <v>13.5</v>
      </c>
      <c r="F3227" s="53">
        <v>0</v>
      </c>
      <c r="G3227" s="53">
        <v>5</v>
      </c>
      <c r="H3227" s="53">
        <v>5.1999999999999998E-2</v>
      </c>
      <c r="I3227" s="53">
        <v>1</v>
      </c>
      <c r="J3227" s="53" t="s">
        <v>158</v>
      </c>
      <c r="K3227" s="53">
        <v>1</v>
      </c>
      <c r="L3227" s="53" t="s">
        <v>158</v>
      </c>
      <c r="M3227" s="54">
        <v>0.3611111111111111</v>
      </c>
      <c r="N3227" s="53">
        <v>2.6</v>
      </c>
      <c r="O3227" s="53" t="s">
        <v>154</v>
      </c>
      <c r="P3227" s="54">
        <v>0.36053240740740744</v>
      </c>
      <c r="Q3227" s="53">
        <v>1.3</v>
      </c>
      <c r="R3227" s="53" t="s">
        <v>154</v>
      </c>
      <c r="S3227" s="53">
        <v>0.7</v>
      </c>
      <c r="T3227" s="53">
        <v>95.4</v>
      </c>
      <c r="U3227" s="53">
        <v>163</v>
      </c>
      <c r="V3227" s="53">
        <v>126049</v>
      </c>
      <c r="W3227" s="53">
        <v>210</v>
      </c>
      <c r="X3227" s="53">
        <v>0.68300000000000005</v>
      </c>
      <c r="Y3227" s="53">
        <v>19.170000000000002</v>
      </c>
      <c r="Z3227" s="11">
        <f t="shared" si="8681"/>
        <v>31.2</v>
      </c>
      <c r="AA3227" s="11">
        <f t="shared" si="8682"/>
        <v>0</v>
      </c>
      <c r="AB3227" s="53">
        <f t="shared" si="8683"/>
        <v>0.29477507522159296</v>
      </c>
      <c r="AC3227" s="63" t="s">
        <v>204</v>
      </c>
    </row>
    <row r="3228" spans="1:46">
      <c r="A3228" s="11">
        <v>3228</v>
      </c>
      <c r="B3228" s="57">
        <v>44949</v>
      </c>
      <c r="C3228" s="54">
        <v>0.36805555555555558</v>
      </c>
      <c r="D3228" s="53">
        <v>5.0999999999999996</v>
      </c>
      <c r="E3228" s="53">
        <v>13.5</v>
      </c>
      <c r="F3228" s="53">
        <v>0</v>
      </c>
      <c r="G3228" s="53">
        <v>5</v>
      </c>
      <c r="H3228" s="53">
        <v>3.5999999999999997E-2</v>
      </c>
      <c r="I3228" s="53">
        <v>1.1000000000000001</v>
      </c>
      <c r="J3228" s="53" t="s">
        <v>154</v>
      </c>
      <c r="K3228" s="53">
        <v>1.5</v>
      </c>
      <c r="L3228" s="53" t="s">
        <v>154</v>
      </c>
      <c r="M3228" s="54">
        <v>0.36363425925925924</v>
      </c>
      <c r="N3228" s="53">
        <v>2.4</v>
      </c>
      <c r="O3228" s="53" t="s">
        <v>158</v>
      </c>
      <c r="P3228" s="54">
        <v>0.361875</v>
      </c>
      <c r="Q3228" s="53">
        <v>1.8</v>
      </c>
      <c r="R3228" s="53" t="s">
        <v>158</v>
      </c>
      <c r="S3228" s="53">
        <v>0.6</v>
      </c>
      <c r="T3228" s="53">
        <v>95.5</v>
      </c>
      <c r="U3228" s="53">
        <v>260</v>
      </c>
      <c r="V3228" s="53">
        <v>94418</v>
      </c>
      <c r="W3228" s="53">
        <v>157</v>
      </c>
      <c r="X3228" s="53">
        <v>0.68400000000000005</v>
      </c>
      <c r="Y3228" s="53">
        <v>19.14</v>
      </c>
      <c r="Z3228" s="11">
        <f t="shared" si="8681"/>
        <v>21.6</v>
      </c>
      <c r="AA3228" s="11">
        <f t="shared" si="8682"/>
        <v>0</v>
      </c>
      <c r="AB3228" s="53">
        <f t="shared" si="8683"/>
        <v>0.29539385666216722</v>
      </c>
      <c r="AC3228" s="63" t="s">
        <v>204</v>
      </c>
    </row>
    <row r="3229" spans="1:46">
      <c r="A3229" s="11">
        <v>3229</v>
      </c>
      <c r="B3229" s="57">
        <v>44949</v>
      </c>
      <c r="C3229" s="54">
        <v>0.375</v>
      </c>
      <c r="D3229" s="53">
        <v>5.4</v>
      </c>
      <c r="E3229" s="53">
        <v>14.7</v>
      </c>
      <c r="F3229" s="53">
        <v>0</v>
      </c>
      <c r="G3229" s="53">
        <v>6.1</v>
      </c>
      <c r="H3229" s="53">
        <v>0.13500000000000001</v>
      </c>
      <c r="I3229" s="53">
        <v>1.7</v>
      </c>
      <c r="J3229" s="53" t="s">
        <v>158</v>
      </c>
      <c r="K3229" s="53">
        <v>1.7</v>
      </c>
      <c r="L3229" s="53" t="s">
        <v>158</v>
      </c>
      <c r="M3229" s="54">
        <v>0.37459490740740736</v>
      </c>
      <c r="N3229" s="53">
        <v>3.1</v>
      </c>
      <c r="O3229" s="53" t="s">
        <v>158</v>
      </c>
      <c r="P3229" s="54">
        <v>0.37307870370370372</v>
      </c>
      <c r="Q3229" s="53">
        <v>1.6</v>
      </c>
      <c r="R3229" s="53" t="s">
        <v>161</v>
      </c>
      <c r="S3229" s="53">
        <v>0.4</v>
      </c>
      <c r="T3229" s="53">
        <v>93.6</v>
      </c>
      <c r="U3229" s="53">
        <v>470</v>
      </c>
      <c r="V3229" s="53">
        <v>307981</v>
      </c>
      <c r="W3229" s="53">
        <v>513</v>
      </c>
      <c r="X3229" s="53">
        <v>0.68600000000000005</v>
      </c>
      <c r="Y3229" s="53">
        <v>19.53</v>
      </c>
      <c r="Z3229" s="11">
        <f t="shared" si="8681"/>
        <v>81.000000000000014</v>
      </c>
      <c r="AA3229" s="11">
        <f t="shared" si="8682"/>
        <v>0</v>
      </c>
      <c r="AB3229" s="53">
        <f t="shared" si="8683"/>
        <v>0.29663302330575048</v>
      </c>
      <c r="AC3229" s="63" t="s">
        <v>204</v>
      </c>
      <c r="AE3229" s="11">
        <f t="shared" ref="AE3229" si="8732">SUM(F3229:F3234)</f>
        <v>0</v>
      </c>
      <c r="AF3229" s="11">
        <f t="shared" ref="AF3229" si="8733">AVERAGE(AB3229:AB3234)</f>
        <v>0.29818576028277222</v>
      </c>
      <c r="AG3229" s="11">
        <f t="shared" ref="AG3229" si="8734">AVERAGE(G3229:G3234)</f>
        <v>6.25</v>
      </c>
      <c r="AH3229" s="11" t="e">
        <f t="shared" ref="AH3229" si="8735">AVERAGE(AC3229:AC3234)</f>
        <v>#DIV/0!</v>
      </c>
      <c r="AI3229" s="11">
        <f t="shared" ref="AI3229" si="8736">AVERAGE(T3229:T3234)</f>
        <v>91.2</v>
      </c>
      <c r="AJ3229" s="11">
        <f t="shared" ref="AJ3229" si="8737">SUMIF(H3229:H3234,"&gt;0",H3229:H3234)</f>
        <v>0.48700000000000004</v>
      </c>
      <c r="AK3229" s="17">
        <f t="shared" ref="AK3229" si="8738">SUM(AA3229:AA3234)/60</f>
        <v>0</v>
      </c>
      <c r="AL3229" s="17">
        <f t="shared" ref="AL3229" si="8739">SUM(V3229:V3234)</f>
        <v>1141771</v>
      </c>
      <c r="AM3229" s="17">
        <f t="shared" ref="AM3229" si="8740">AVERAGE(W3229:W3234)</f>
        <v>317.16666666666669</v>
      </c>
      <c r="AN3229" s="11">
        <f t="shared" ref="AN3229" si="8741">AVERAGE(I3229:I3234)</f>
        <v>1.7333333333333334</v>
      </c>
      <c r="AO3229" s="11">
        <f t="shared" ref="AO3229" si="8742">MAX(K3229:K3234)</f>
        <v>2.2000000000000002</v>
      </c>
      <c r="AP3229" s="13" t="str">
        <f t="shared" ref="AP3229" ca="1" si="8743">INDIRECT(ADDRESS(MATCH(AO3229,K3229:K3234,0)+A3229-1,12))</f>
        <v>WSW</v>
      </c>
      <c r="AQ3229" s="13">
        <f t="shared" ref="AQ3229" ca="1" si="8744">INDIRECT(ADDRESS(MATCH(AO3229,K3229:K3234,0)+A3229-1,13))</f>
        <v>0.38187499999999996</v>
      </c>
      <c r="AR3229" s="11">
        <f t="shared" ref="AR3229" si="8745">MAX(N3229:N3234)</f>
        <v>3.8</v>
      </c>
      <c r="AS3229" s="13" t="str">
        <f t="shared" ref="AS3229" ca="1" si="8746">INDIRECT(ADDRESS(MATCH(AR3229,N3229:N3234,0)+A3229-1,15))</f>
        <v>WSW</v>
      </c>
      <c r="AT3229" s="13">
        <f t="shared" ref="AT3229" ca="1" si="8747">INDIRECT(ADDRESS(MATCH(AR3229,N3229:N3234,0)+A3229-1,16))</f>
        <v>0.37959490740740742</v>
      </c>
    </row>
    <row r="3230" spans="1:46">
      <c r="A3230" s="11">
        <v>3230</v>
      </c>
      <c r="B3230" s="57">
        <v>44949</v>
      </c>
      <c r="C3230" s="54">
        <v>0.38194444444444442</v>
      </c>
      <c r="D3230" s="53">
        <v>5.9</v>
      </c>
      <c r="E3230" s="53">
        <v>13.6</v>
      </c>
      <c r="F3230" s="53">
        <v>0</v>
      </c>
      <c r="G3230" s="53">
        <v>6.1</v>
      </c>
      <c r="H3230" s="53">
        <v>9.2999999999999999E-2</v>
      </c>
      <c r="I3230" s="53">
        <v>2.2000000000000002</v>
      </c>
      <c r="J3230" s="53" t="s">
        <v>161</v>
      </c>
      <c r="K3230" s="53">
        <v>2.2000000000000002</v>
      </c>
      <c r="L3230" s="53" t="s">
        <v>161</v>
      </c>
      <c r="M3230" s="54">
        <v>0.38187499999999996</v>
      </c>
      <c r="N3230" s="53">
        <v>3.8</v>
      </c>
      <c r="O3230" s="53" t="s">
        <v>161</v>
      </c>
      <c r="P3230" s="54">
        <v>0.37959490740740742</v>
      </c>
      <c r="Q3230" s="53">
        <v>1.5</v>
      </c>
      <c r="R3230" s="53" t="s">
        <v>161</v>
      </c>
      <c r="S3230" s="53">
        <v>0.5</v>
      </c>
      <c r="T3230" s="53">
        <v>90.6</v>
      </c>
      <c r="U3230" s="53">
        <v>197</v>
      </c>
      <c r="V3230" s="53">
        <v>217309</v>
      </c>
      <c r="W3230" s="53">
        <v>362</v>
      </c>
      <c r="X3230" s="53">
        <v>0.68700000000000006</v>
      </c>
      <c r="Y3230" s="53">
        <v>19.12</v>
      </c>
      <c r="Z3230" s="11">
        <f t="shared" si="8681"/>
        <v>55.800000000000004</v>
      </c>
      <c r="AA3230" s="11">
        <f t="shared" si="8682"/>
        <v>0</v>
      </c>
      <c r="AB3230" s="53">
        <f t="shared" si="8683"/>
        <v>0.29725340740084605</v>
      </c>
      <c r="AC3230" s="63" t="s">
        <v>204</v>
      </c>
    </row>
    <row r="3231" spans="1:46">
      <c r="A3231" s="11">
        <v>3231</v>
      </c>
      <c r="B3231" s="57">
        <v>44949</v>
      </c>
      <c r="C3231" s="54">
        <v>0.3888888888888889</v>
      </c>
      <c r="D3231" s="53">
        <v>6.5</v>
      </c>
      <c r="E3231" s="53">
        <v>13.4</v>
      </c>
      <c r="F3231" s="53">
        <v>0</v>
      </c>
      <c r="G3231" s="53">
        <v>6.2</v>
      </c>
      <c r="H3231" s="53">
        <v>4.5999999999999999E-2</v>
      </c>
      <c r="I3231" s="53">
        <v>1.8</v>
      </c>
      <c r="J3231" s="53" t="s">
        <v>161</v>
      </c>
      <c r="K3231" s="53">
        <v>2.2000000000000002</v>
      </c>
      <c r="L3231" s="53" t="s">
        <v>161</v>
      </c>
      <c r="M3231" s="54">
        <v>0.38195601851851851</v>
      </c>
      <c r="N3231" s="53">
        <v>3.3</v>
      </c>
      <c r="O3231" s="53" t="s">
        <v>161</v>
      </c>
      <c r="P3231" s="54">
        <v>0.38687500000000002</v>
      </c>
      <c r="Q3231" s="53">
        <v>1.6</v>
      </c>
      <c r="R3231" s="53" t="s">
        <v>160</v>
      </c>
      <c r="S3231" s="53">
        <v>0.5</v>
      </c>
      <c r="T3231" s="53">
        <v>91.2</v>
      </c>
      <c r="U3231" s="53">
        <v>218</v>
      </c>
      <c r="V3231" s="53">
        <v>110944</v>
      </c>
      <c r="W3231" s="53">
        <v>185</v>
      </c>
      <c r="X3231" s="53">
        <v>0.68799999999999994</v>
      </c>
      <c r="Y3231" s="53">
        <v>19.170000000000002</v>
      </c>
      <c r="Z3231" s="11">
        <f t="shared" si="8681"/>
        <v>27.599999999999998</v>
      </c>
      <c r="AA3231" s="11">
        <f t="shared" si="8682"/>
        <v>0</v>
      </c>
      <c r="AB3231" s="53">
        <f t="shared" si="8683"/>
        <v>0.29787432474694564</v>
      </c>
      <c r="AC3231" s="63" t="s">
        <v>204</v>
      </c>
    </row>
    <row r="3232" spans="1:46">
      <c r="A3232" s="11">
        <v>3232</v>
      </c>
      <c r="B3232" s="57">
        <v>44949</v>
      </c>
      <c r="C3232" s="54">
        <v>0.39583333333333331</v>
      </c>
      <c r="D3232" s="53">
        <v>6.9</v>
      </c>
      <c r="E3232" s="53">
        <v>13.7</v>
      </c>
      <c r="F3232" s="53">
        <v>0</v>
      </c>
      <c r="G3232" s="53">
        <v>6.6</v>
      </c>
      <c r="H3232" s="53">
        <v>7.0999999999999994E-2</v>
      </c>
      <c r="I3232" s="53">
        <v>1.5</v>
      </c>
      <c r="J3232" s="53" t="s">
        <v>156</v>
      </c>
      <c r="K3232" s="53">
        <v>1.9</v>
      </c>
      <c r="L3232" s="53" t="s">
        <v>160</v>
      </c>
      <c r="M3232" s="54">
        <v>0.38984953703703701</v>
      </c>
      <c r="N3232" s="53">
        <v>2.7</v>
      </c>
      <c r="O3232" s="53" t="s">
        <v>159</v>
      </c>
      <c r="P3232" s="54">
        <v>0.39578703703703705</v>
      </c>
      <c r="Q3232" s="53">
        <v>2.2000000000000002</v>
      </c>
      <c r="R3232" s="53" t="s">
        <v>159</v>
      </c>
      <c r="S3232" s="53">
        <v>0.3</v>
      </c>
      <c r="T3232" s="53">
        <v>88.8</v>
      </c>
      <c r="U3232" s="53">
        <v>337</v>
      </c>
      <c r="V3232" s="53">
        <v>166066</v>
      </c>
      <c r="W3232" s="53">
        <v>277</v>
      </c>
      <c r="X3232" s="53">
        <v>0.68899999999999995</v>
      </c>
      <c r="Y3232" s="53">
        <v>19.23</v>
      </c>
      <c r="Z3232" s="11">
        <f t="shared" si="8681"/>
        <v>42.6</v>
      </c>
      <c r="AA3232" s="11">
        <f t="shared" si="8682"/>
        <v>0</v>
      </c>
      <c r="AB3232" s="53">
        <f t="shared" si="8683"/>
        <v>0.29849577500324387</v>
      </c>
      <c r="AC3232" s="63" t="s">
        <v>204</v>
      </c>
    </row>
    <row r="3233" spans="1:46">
      <c r="A3233" s="11">
        <v>3233</v>
      </c>
      <c r="B3233" s="57">
        <v>44949</v>
      </c>
      <c r="C3233" s="54">
        <v>0.40277777777777773</v>
      </c>
      <c r="D3233" s="53">
        <v>7.2</v>
      </c>
      <c r="E3233" s="53">
        <v>13.7</v>
      </c>
      <c r="F3233" s="53">
        <v>0</v>
      </c>
      <c r="G3233" s="53">
        <v>6.2</v>
      </c>
      <c r="H3233" s="53">
        <v>7.9000000000000001E-2</v>
      </c>
      <c r="I3233" s="53">
        <v>2.1</v>
      </c>
      <c r="J3233" s="53" t="s">
        <v>159</v>
      </c>
      <c r="K3233" s="53">
        <v>2.1</v>
      </c>
      <c r="L3233" s="53" t="s">
        <v>159</v>
      </c>
      <c r="M3233" s="54">
        <v>0.40210648148148148</v>
      </c>
      <c r="N3233" s="53">
        <v>3.7</v>
      </c>
      <c r="O3233" s="53" t="s">
        <v>151</v>
      </c>
      <c r="P3233" s="54">
        <v>0.39879629629629632</v>
      </c>
      <c r="Q3233" s="53">
        <v>1.6</v>
      </c>
      <c r="R3233" s="53" t="s">
        <v>151</v>
      </c>
      <c r="S3233" s="53">
        <v>0.6</v>
      </c>
      <c r="T3233" s="53">
        <v>91.4</v>
      </c>
      <c r="U3233" s="53">
        <v>264</v>
      </c>
      <c r="V3233" s="53">
        <v>187659</v>
      </c>
      <c r="W3233" s="53">
        <v>313</v>
      </c>
      <c r="X3233" s="53">
        <v>0.69</v>
      </c>
      <c r="Y3233" s="53">
        <v>19.16</v>
      </c>
      <c r="Z3233" s="11">
        <f t="shared" si="8681"/>
        <v>47.4</v>
      </c>
      <c r="AA3233" s="11">
        <f t="shared" si="8682"/>
        <v>0</v>
      </c>
      <c r="AB3233" s="53">
        <f t="shared" si="8683"/>
        <v>0.29911775791665673</v>
      </c>
      <c r="AC3233" s="63" t="s">
        <v>204</v>
      </c>
    </row>
    <row r="3234" spans="1:46">
      <c r="A3234" s="11">
        <v>3234</v>
      </c>
      <c r="B3234" s="57">
        <v>44949</v>
      </c>
      <c r="C3234" s="54">
        <v>0.40972222222222227</v>
      </c>
      <c r="D3234" s="53">
        <v>7.4</v>
      </c>
      <c r="E3234" s="53">
        <v>13.6</v>
      </c>
      <c r="F3234" s="53">
        <v>0</v>
      </c>
      <c r="G3234" s="53">
        <v>6.3</v>
      </c>
      <c r="H3234" s="53">
        <v>6.3E-2</v>
      </c>
      <c r="I3234" s="53">
        <v>1.1000000000000001</v>
      </c>
      <c r="J3234" s="53" t="s">
        <v>150</v>
      </c>
      <c r="K3234" s="53">
        <v>2.1</v>
      </c>
      <c r="L3234" s="53" t="s">
        <v>159</v>
      </c>
      <c r="M3234" s="54">
        <v>0.40278935185185188</v>
      </c>
      <c r="N3234" s="53">
        <v>2.4</v>
      </c>
      <c r="O3234" s="53" t="s">
        <v>151</v>
      </c>
      <c r="P3234" s="54">
        <v>0.40339120370370374</v>
      </c>
      <c r="Q3234" s="53">
        <v>0.5</v>
      </c>
      <c r="R3234" s="53" t="s">
        <v>150</v>
      </c>
      <c r="S3234" s="53">
        <v>0.5</v>
      </c>
      <c r="T3234" s="53">
        <v>91.6</v>
      </c>
      <c r="U3234" s="53">
        <v>242</v>
      </c>
      <c r="V3234" s="53">
        <v>151812</v>
      </c>
      <c r="W3234" s="53">
        <v>253</v>
      </c>
      <c r="X3234" s="53">
        <v>0.69099999999999995</v>
      </c>
      <c r="Y3234" s="53">
        <v>19.13</v>
      </c>
      <c r="Z3234" s="11">
        <f t="shared" si="8681"/>
        <v>37.799999999999997</v>
      </c>
      <c r="AA3234" s="11">
        <f t="shared" si="8682"/>
        <v>0</v>
      </c>
      <c r="AB3234" s="53">
        <f t="shared" si="8683"/>
        <v>0.29974027332319053</v>
      </c>
      <c r="AC3234" s="63" t="s">
        <v>204</v>
      </c>
    </row>
    <row r="3235" spans="1:46">
      <c r="A3235" s="11">
        <v>3235</v>
      </c>
      <c r="B3235" s="57">
        <v>44949</v>
      </c>
      <c r="C3235" s="54">
        <v>0.41666666666666669</v>
      </c>
      <c r="D3235" s="53">
        <v>7.6</v>
      </c>
      <c r="E3235" s="53">
        <v>14.7</v>
      </c>
      <c r="F3235" s="53">
        <v>0</v>
      </c>
      <c r="G3235" s="53">
        <v>7</v>
      </c>
      <c r="H3235" s="53">
        <v>9.0999999999999998E-2</v>
      </c>
      <c r="I3235" s="53">
        <v>0.9</v>
      </c>
      <c r="J3235" s="53" t="s">
        <v>147</v>
      </c>
      <c r="K3235" s="53">
        <v>1.1000000000000001</v>
      </c>
      <c r="L3235" s="53" t="s">
        <v>150</v>
      </c>
      <c r="M3235" s="54">
        <v>0.4097337962962963</v>
      </c>
      <c r="N3235" s="53">
        <v>2.5</v>
      </c>
      <c r="O3235" s="53" t="s">
        <v>149</v>
      </c>
      <c r="P3235" s="54">
        <v>0.41601851851851851</v>
      </c>
      <c r="Q3235" s="53">
        <v>1.7</v>
      </c>
      <c r="R3235" s="53" t="s">
        <v>162</v>
      </c>
      <c r="S3235" s="53">
        <v>0.4</v>
      </c>
      <c r="T3235" s="53">
        <v>93.5</v>
      </c>
      <c r="U3235" s="53">
        <v>378</v>
      </c>
      <c r="V3235" s="53">
        <v>211299</v>
      </c>
      <c r="W3235" s="53">
        <v>352</v>
      </c>
      <c r="X3235" s="53">
        <v>0.69099999999999995</v>
      </c>
      <c r="Y3235" s="53">
        <v>19.46</v>
      </c>
      <c r="Z3235" s="11">
        <f t="shared" si="8681"/>
        <v>54.6</v>
      </c>
      <c r="AA3235" s="11">
        <f t="shared" si="8682"/>
        <v>0</v>
      </c>
      <c r="AB3235" s="53">
        <f t="shared" si="8683"/>
        <v>0.29974027332319053</v>
      </c>
      <c r="AC3235" s="63" t="s">
        <v>204</v>
      </c>
      <c r="AE3235" s="11">
        <f t="shared" ref="AE3235" si="8748">SUM(F3235:F3240)</f>
        <v>0</v>
      </c>
      <c r="AF3235" s="11">
        <f t="shared" ref="AF3235" si="8749">AVERAGE(AB3235:AB3240)</f>
        <v>0.30067528877926447</v>
      </c>
      <c r="AG3235" s="11">
        <f t="shared" ref="AG3235" si="8750">AVERAGE(G3235:G3240)</f>
        <v>6.3166666666666664</v>
      </c>
      <c r="AH3235" s="11" t="e">
        <f t="shared" ref="AH3235" si="8751">AVERAGE(AC3235:AC3240)</f>
        <v>#DIV/0!</v>
      </c>
      <c r="AI3235" s="11">
        <f t="shared" ref="AI3235" si="8752">AVERAGE(T3235:T3240)</f>
        <v>90.366666666666674</v>
      </c>
      <c r="AJ3235" s="11">
        <f t="shared" ref="AJ3235" si="8753">SUMIF(H3235:H3240,"&gt;0",H3235:H3240)</f>
        <v>0.59399999999999997</v>
      </c>
      <c r="AK3235" s="17">
        <f t="shared" ref="AK3235" si="8754">SUM(AA3235:AA3240)/60</f>
        <v>0</v>
      </c>
      <c r="AL3235" s="17">
        <f t="shared" ref="AL3235" si="8755">SUM(V3235:V3240)</f>
        <v>1423841</v>
      </c>
      <c r="AM3235" s="17">
        <f t="shared" ref="AM3235" si="8756">AVERAGE(W3235:W3240)</f>
        <v>395.83333333333331</v>
      </c>
      <c r="AN3235" s="11">
        <f t="shared" ref="AN3235" si="8757">AVERAGE(I3235:I3240)</f>
        <v>3.5666666666666664</v>
      </c>
      <c r="AO3235" s="11">
        <f t="shared" ref="AO3235" si="8758">MAX(K3235:K3240)</f>
        <v>5.3</v>
      </c>
      <c r="AP3235" s="13" t="str">
        <f t="shared" ref="AP3235" ca="1" si="8759">INDIRECT(ADDRESS(MATCH(AO3235,K3235:K3240,0)+A3235-1,12))</f>
        <v>NNE</v>
      </c>
      <c r="AQ3235" s="13">
        <f t="shared" ref="AQ3235" ca="1" si="8760">INDIRECT(ADDRESS(MATCH(AO3235,K3235:K3240,0)+A3235-1,13))</f>
        <v>0.44599537037037035</v>
      </c>
      <c r="AR3235" s="11">
        <f t="shared" ref="AR3235" si="8761">MAX(N3235:N3240)</f>
        <v>9.9</v>
      </c>
      <c r="AS3235" s="13" t="str">
        <f t="shared" ref="AS3235" ca="1" si="8762">INDIRECT(ADDRESS(MATCH(AR3235,N3235:N3240,0)+A3235-1,15))</f>
        <v>NNE</v>
      </c>
      <c r="AT3235" s="13">
        <f t="shared" ref="AT3235" ca="1" si="8763">INDIRECT(ADDRESS(MATCH(AR3235,N3235:N3240,0)+A3235-1,16))</f>
        <v>0.44361111111111112</v>
      </c>
    </row>
    <row r="3236" spans="1:46">
      <c r="A3236" s="11">
        <v>3236</v>
      </c>
      <c r="B3236" s="57">
        <v>44949</v>
      </c>
      <c r="C3236" s="54">
        <v>0.4236111111111111</v>
      </c>
      <c r="D3236" s="53">
        <v>7.8</v>
      </c>
      <c r="E3236" s="53">
        <v>13.6</v>
      </c>
      <c r="F3236" s="53">
        <v>0</v>
      </c>
      <c r="G3236" s="53">
        <v>6.1</v>
      </c>
      <c r="H3236" s="53">
        <v>6.8000000000000005E-2</v>
      </c>
      <c r="I3236" s="53">
        <v>3</v>
      </c>
      <c r="J3236" s="53" t="s">
        <v>149</v>
      </c>
      <c r="K3236" s="53">
        <v>3</v>
      </c>
      <c r="L3236" s="53" t="s">
        <v>149</v>
      </c>
      <c r="M3236" s="54">
        <v>0.4236111111111111</v>
      </c>
      <c r="N3236" s="53">
        <v>6.4</v>
      </c>
      <c r="O3236" s="53" t="s">
        <v>162</v>
      </c>
      <c r="P3236" s="54">
        <v>0.42295138888888889</v>
      </c>
      <c r="Q3236" s="53">
        <v>3.9</v>
      </c>
      <c r="R3236" s="53" t="s">
        <v>162</v>
      </c>
      <c r="S3236" s="53">
        <v>1.2</v>
      </c>
      <c r="T3236" s="53">
        <v>91.6</v>
      </c>
      <c r="U3236" s="53">
        <v>203</v>
      </c>
      <c r="V3236" s="53">
        <v>164119</v>
      </c>
      <c r="W3236" s="53">
        <v>274</v>
      </c>
      <c r="X3236" s="53">
        <v>0.69199999999999995</v>
      </c>
      <c r="Y3236" s="53">
        <v>19.16</v>
      </c>
      <c r="Z3236" s="11">
        <f t="shared" si="8681"/>
        <v>40.800000000000004</v>
      </c>
      <c r="AA3236" s="11">
        <f t="shared" si="8682"/>
        <v>0</v>
      </c>
      <c r="AB3236" s="53">
        <f t="shared" si="8683"/>
        <v>0.30036332114932196</v>
      </c>
      <c r="AC3236" s="63" t="s">
        <v>204</v>
      </c>
    </row>
    <row r="3237" spans="1:46">
      <c r="A3237" s="11">
        <v>3237</v>
      </c>
      <c r="B3237" s="57">
        <v>44949</v>
      </c>
      <c r="C3237" s="54">
        <v>0.43055555555555558</v>
      </c>
      <c r="D3237" s="53">
        <v>7.9</v>
      </c>
      <c r="E3237" s="53">
        <v>14.7</v>
      </c>
      <c r="F3237" s="53">
        <v>0</v>
      </c>
      <c r="G3237" s="53">
        <v>6.1</v>
      </c>
      <c r="H3237" s="53">
        <v>8.5000000000000006E-2</v>
      </c>
      <c r="I3237" s="53">
        <v>4.3</v>
      </c>
      <c r="J3237" s="53" t="s">
        <v>162</v>
      </c>
      <c r="K3237" s="53">
        <v>4.4000000000000004</v>
      </c>
      <c r="L3237" s="53" t="s">
        <v>162</v>
      </c>
      <c r="M3237" s="54">
        <v>0.42984953703703704</v>
      </c>
      <c r="N3237" s="53">
        <v>6.7</v>
      </c>
      <c r="O3237" s="53" t="s">
        <v>162</v>
      </c>
      <c r="P3237" s="54">
        <v>0.42563657407407413</v>
      </c>
      <c r="Q3237" s="53">
        <v>4.5999999999999996</v>
      </c>
      <c r="R3237" s="53" t="s">
        <v>162</v>
      </c>
      <c r="S3237" s="53">
        <v>0.9</v>
      </c>
      <c r="T3237" s="53">
        <v>91.5</v>
      </c>
      <c r="U3237" s="53">
        <v>510</v>
      </c>
      <c r="V3237" s="53">
        <v>202610</v>
      </c>
      <c r="W3237" s="53">
        <v>338</v>
      </c>
      <c r="X3237" s="53">
        <v>0.69199999999999995</v>
      </c>
      <c r="Y3237" s="53">
        <v>19.5</v>
      </c>
      <c r="Z3237" s="11">
        <f t="shared" si="8681"/>
        <v>51.000000000000007</v>
      </c>
      <c r="AA3237" s="11">
        <f t="shared" si="8682"/>
        <v>0</v>
      </c>
      <c r="AB3237" s="53">
        <f t="shared" si="8683"/>
        <v>0.30036332114932196</v>
      </c>
      <c r="AC3237" s="63" t="s">
        <v>204</v>
      </c>
    </row>
    <row r="3238" spans="1:46">
      <c r="A3238" s="11">
        <v>3238</v>
      </c>
      <c r="B3238" s="57">
        <v>44949</v>
      </c>
      <c r="C3238" s="54">
        <v>0.4375</v>
      </c>
      <c r="D3238" s="53">
        <v>8</v>
      </c>
      <c r="E3238" s="53">
        <v>14.7</v>
      </c>
      <c r="F3238" s="53">
        <v>0</v>
      </c>
      <c r="G3238" s="53">
        <v>6.4</v>
      </c>
      <c r="H3238" s="53">
        <v>0.111</v>
      </c>
      <c r="I3238" s="53">
        <v>3.9</v>
      </c>
      <c r="J3238" s="53" t="s">
        <v>162</v>
      </c>
      <c r="K3238" s="53">
        <v>4.5</v>
      </c>
      <c r="L3238" s="53" t="s">
        <v>162</v>
      </c>
      <c r="M3238" s="54">
        <v>0.43250000000000005</v>
      </c>
      <c r="N3238" s="53">
        <v>6.9</v>
      </c>
      <c r="O3238" s="53" t="s">
        <v>162</v>
      </c>
      <c r="P3238" s="54">
        <v>0.43707175925925923</v>
      </c>
      <c r="Q3238" s="53">
        <v>3</v>
      </c>
      <c r="R3238" s="53" t="s">
        <v>162</v>
      </c>
      <c r="S3238" s="53">
        <v>0.9</v>
      </c>
      <c r="T3238" s="53">
        <v>88.8</v>
      </c>
      <c r="U3238" s="53">
        <v>390</v>
      </c>
      <c r="V3238" s="53">
        <v>261343</v>
      </c>
      <c r="W3238" s="53">
        <v>436</v>
      </c>
      <c r="X3238" s="53">
        <v>0.69299999999999995</v>
      </c>
      <c r="Y3238" s="53">
        <v>19.420000000000002</v>
      </c>
      <c r="Z3238" s="11">
        <f t="shared" si="8681"/>
        <v>66.600000000000009</v>
      </c>
      <c r="AA3238" s="11">
        <f t="shared" si="8682"/>
        <v>0</v>
      </c>
      <c r="AB3238" s="53">
        <f t="shared" si="8683"/>
        <v>0.30098690141338813</v>
      </c>
      <c r="AC3238" s="63" t="s">
        <v>204</v>
      </c>
    </row>
    <row r="3239" spans="1:46">
      <c r="A3239" s="11">
        <v>3239</v>
      </c>
      <c r="B3239" s="57">
        <v>44949</v>
      </c>
      <c r="C3239" s="54">
        <v>0.44444444444444442</v>
      </c>
      <c r="D3239" s="53">
        <v>8.1</v>
      </c>
      <c r="E3239" s="53">
        <v>14.7</v>
      </c>
      <c r="F3239" s="53">
        <v>0</v>
      </c>
      <c r="G3239" s="53">
        <v>5.9</v>
      </c>
      <c r="H3239" s="53">
        <v>0.09</v>
      </c>
      <c r="I3239" s="53">
        <v>4.8</v>
      </c>
      <c r="J3239" s="53" t="s">
        <v>149</v>
      </c>
      <c r="K3239" s="53">
        <v>4.8</v>
      </c>
      <c r="L3239" s="53" t="s">
        <v>149</v>
      </c>
      <c r="M3239" s="54">
        <v>0.44444444444444442</v>
      </c>
      <c r="N3239" s="53">
        <v>9.9</v>
      </c>
      <c r="O3239" s="53" t="s">
        <v>149</v>
      </c>
      <c r="P3239" s="54">
        <v>0.44361111111111112</v>
      </c>
      <c r="Q3239" s="53">
        <v>4.8</v>
      </c>
      <c r="R3239" s="53" t="s">
        <v>149</v>
      </c>
      <c r="S3239" s="53">
        <v>1.5</v>
      </c>
      <c r="T3239" s="53">
        <v>87.7</v>
      </c>
      <c r="U3239" s="53">
        <v>488</v>
      </c>
      <c r="V3239" s="53">
        <v>220509</v>
      </c>
      <c r="W3239" s="53">
        <v>368</v>
      </c>
      <c r="X3239" s="53">
        <v>0.69299999999999995</v>
      </c>
      <c r="Y3239" s="53">
        <v>19.43</v>
      </c>
      <c r="Z3239" s="11">
        <f t="shared" si="8681"/>
        <v>54.000000000000007</v>
      </c>
      <c r="AA3239" s="11">
        <f t="shared" si="8682"/>
        <v>0</v>
      </c>
      <c r="AB3239" s="53">
        <f t="shared" si="8683"/>
        <v>0.30098690141338813</v>
      </c>
      <c r="AC3239" s="63" t="s">
        <v>204</v>
      </c>
    </row>
    <row r="3240" spans="1:46">
      <c r="A3240" s="11">
        <v>3240</v>
      </c>
      <c r="B3240" s="57">
        <v>44949</v>
      </c>
      <c r="C3240" s="54">
        <v>0.4513888888888889</v>
      </c>
      <c r="D3240" s="53">
        <v>8.1999999999999993</v>
      </c>
      <c r="E3240" s="53">
        <v>14.7</v>
      </c>
      <c r="F3240" s="53">
        <v>0</v>
      </c>
      <c r="G3240" s="53">
        <v>6.4</v>
      </c>
      <c r="H3240" s="53">
        <v>0.14899999999999999</v>
      </c>
      <c r="I3240" s="53">
        <v>4.5</v>
      </c>
      <c r="J3240" s="53" t="s">
        <v>149</v>
      </c>
      <c r="K3240" s="53">
        <v>5.3</v>
      </c>
      <c r="L3240" s="53" t="s">
        <v>149</v>
      </c>
      <c r="M3240" s="54">
        <v>0.44599537037037035</v>
      </c>
      <c r="N3240" s="53">
        <v>9.6</v>
      </c>
      <c r="O3240" s="53" t="s">
        <v>149</v>
      </c>
      <c r="P3240" s="54">
        <v>0.44587962962962963</v>
      </c>
      <c r="Q3240" s="53">
        <v>4.2</v>
      </c>
      <c r="R3240" s="53" t="s">
        <v>149</v>
      </c>
      <c r="S3240" s="53">
        <v>1.3</v>
      </c>
      <c r="T3240" s="53">
        <v>89.1</v>
      </c>
      <c r="U3240" s="53">
        <v>579</v>
      </c>
      <c r="V3240" s="53">
        <v>363961</v>
      </c>
      <c r="W3240" s="53">
        <v>607</v>
      </c>
      <c r="X3240" s="53">
        <v>0.69399999999999995</v>
      </c>
      <c r="Y3240" s="53">
        <v>19.420000000000002</v>
      </c>
      <c r="Z3240" s="11">
        <f t="shared" si="8681"/>
        <v>89.4</v>
      </c>
      <c r="AA3240" s="11">
        <f t="shared" si="8682"/>
        <v>0</v>
      </c>
      <c r="AB3240" s="53">
        <f t="shared" si="8683"/>
        <v>0.30161101422697634</v>
      </c>
      <c r="AC3240" s="63" t="s">
        <v>204</v>
      </c>
    </row>
    <row r="3241" spans="1:46">
      <c r="A3241" s="11">
        <v>3241</v>
      </c>
      <c r="B3241" s="57">
        <v>44949</v>
      </c>
      <c r="C3241" s="54">
        <v>0.45833333333333331</v>
      </c>
      <c r="D3241" s="53">
        <v>8.1999999999999993</v>
      </c>
      <c r="E3241" s="53">
        <v>14.7</v>
      </c>
      <c r="F3241" s="53">
        <v>0</v>
      </c>
      <c r="G3241" s="53">
        <v>6.8</v>
      </c>
      <c r="H3241" s="53">
        <v>0.152</v>
      </c>
      <c r="I3241" s="53">
        <v>4.7</v>
      </c>
      <c r="J3241" s="53" t="s">
        <v>149</v>
      </c>
      <c r="K3241" s="53">
        <v>4.7</v>
      </c>
      <c r="L3241" s="53" t="s">
        <v>149</v>
      </c>
      <c r="M3241" s="54">
        <v>0.457974537037037</v>
      </c>
      <c r="N3241" s="53">
        <v>8.6</v>
      </c>
      <c r="O3241" s="53" t="s">
        <v>149</v>
      </c>
      <c r="P3241" s="54">
        <v>0.45439814814814811</v>
      </c>
      <c r="Q3241" s="53">
        <v>4.8</v>
      </c>
      <c r="R3241" s="53" t="s">
        <v>149</v>
      </c>
      <c r="S3241" s="53">
        <v>1.1000000000000001</v>
      </c>
      <c r="T3241" s="53">
        <v>88.8</v>
      </c>
      <c r="U3241" s="53">
        <v>570</v>
      </c>
      <c r="V3241" s="53">
        <v>368393</v>
      </c>
      <c r="W3241" s="53">
        <v>614</v>
      </c>
      <c r="X3241" s="53">
        <v>0.69399999999999995</v>
      </c>
      <c r="Y3241" s="53">
        <v>19.41</v>
      </c>
      <c r="Z3241" s="11">
        <f t="shared" si="8681"/>
        <v>91.2</v>
      </c>
      <c r="AA3241" s="11">
        <f t="shared" si="8682"/>
        <v>0</v>
      </c>
      <c r="AB3241" s="53">
        <f t="shared" si="8683"/>
        <v>0.30161101422697634</v>
      </c>
      <c r="AC3241" s="63" t="s">
        <v>204</v>
      </c>
      <c r="AE3241" s="11">
        <f t="shared" ref="AE3241" si="8764">SUM(F3241:F3246)</f>
        <v>0</v>
      </c>
      <c r="AF3241" s="11">
        <f t="shared" ref="AF3241" si="8765">AVERAGE(AB3241:AB3246)</f>
        <v>0.30161101422697634</v>
      </c>
      <c r="AG3241" s="11">
        <f t="shared" ref="AG3241" si="8766">AVERAGE(G3241:G3246)</f>
        <v>6.916666666666667</v>
      </c>
      <c r="AH3241" s="11" t="e">
        <f t="shared" ref="AH3241" si="8767">AVERAGE(AC3241:AC3246)</f>
        <v>#DIV/0!</v>
      </c>
      <c r="AI3241" s="11">
        <f t="shared" ref="AI3241" si="8768">AVERAGE(T3241:T3246)</f>
        <v>86.216666666666654</v>
      </c>
      <c r="AJ3241" s="11">
        <f t="shared" ref="AJ3241" si="8769">SUMIF(H3241:H3246,"&gt;0",H3241:H3246)</f>
        <v>0.77600000000000002</v>
      </c>
      <c r="AK3241" s="17">
        <f t="shared" ref="AK3241" si="8770">SUM(AA3241:AA3246)/60</f>
        <v>0</v>
      </c>
      <c r="AL3241" s="17">
        <f t="shared" ref="AL3241" si="8771">SUM(V3241:V3246)</f>
        <v>1875286</v>
      </c>
      <c r="AM3241" s="17">
        <f t="shared" ref="AM3241" si="8772">AVERAGE(W3241:W3246)</f>
        <v>520.83333333333337</v>
      </c>
      <c r="AN3241" s="11">
        <f t="shared" ref="AN3241" si="8773">AVERAGE(I3241:I3246)</f>
        <v>3.75</v>
      </c>
      <c r="AO3241" s="11">
        <f t="shared" ref="AO3241" si="8774">MAX(K3241:K3246)</f>
        <v>5.0999999999999996</v>
      </c>
      <c r="AP3241" s="13" t="str">
        <f t="shared" ref="AP3241" ca="1" si="8775">INDIRECT(ADDRESS(MATCH(AO3241,K3241:K3246,0)+A3241-1,12))</f>
        <v>NNE</v>
      </c>
      <c r="AQ3241" s="13">
        <f t="shared" ref="AQ3241" ca="1" si="8776">INDIRECT(ADDRESS(MATCH(AO3241,K3241:K3246,0)+A3241-1,13))</f>
        <v>0.46688657407407402</v>
      </c>
      <c r="AR3241" s="11">
        <f t="shared" ref="AR3241" si="8777">MAX(N3241:N3246)</f>
        <v>9</v>
      </c>
      <c r="AS3241" s="13" t="str">
        <f t="shared" ref="AS3241" ca="1" si="8778">INDIRECT(ADDRESS(MATCH(AR3241,N3241:N3246,0)+A3241-1,15))</f>
        <v>N</v>
      </c>
      <c r="AT3241" s="13">
        <f t="shared" ref="AT3241" ca="1" si="8779">INDIRECT(ADDRESS(MATCH(AR3241,N3241:N3246,0)+A3241-1,16))</f>
        <v>0.46118055555555554</v>
      </c>
    </row>
    <row r="3242" spans="1:46">
      <c r="A3242" s="11">
        <v>3242</v>
      </c>
      <c r="B3242" s="57">
        <v>44949</v>
      </c>
      <c r="C3242" s="54">
        <v>0.46527777777777773</v>
      </c>
      <c r="D3242" s="53">
        <v>8.4</v>
      </c>
      <c r="E3242" s="53">
        <v>14.7</v>
      </c>
      <c r="F3242" s="53">
        <v>0</v>
      </c>
      <c r="G3242" s="53">
        <v>6.6</v>
      </c>
      <c r="H3242" s="53">
        <v>0.11799999999999999</v>
      </c>
      <c r="I3242" s="53">
        <v>4.9000000000000004</v>
      </c>
      <c r="J3242" s="53" t="s">
        <v>149</v>
      </c>
      <c r="K3242" s="53">
        <v>5</v>
      </c>
      <c r="L3242" s="53" t="s">
        <v>149</v>
      </c>
      <c r="M3242" s="54">
        <v>0.46376157407407409</v>
      </c>
      <c r="N3242" s="53">
        <v>9</v>
      </c>
      <c r="O3242" s="53" t="s">
        <v>162</v>
      </c>
      <c r="P3242" s="54">
        <v>0.46118055555555554</v>
      </c>
      <c r="Q3242" s="53">
        <v>4.9000000000000004</v>
      </c>
      <c r="R3242" s="53" t="s">
        <v>149</v>
      </c>
      <c r="S3242" s="53">
        <v>1.2</v>
      </c>
      <c r="T3242" s="53">
        <v>87.8</v>
      </c>
      <c r="U3242" s="53">
        <v>400</v>
      </c>
      <c r="V3242" s="53">
        <v>289353</v>
      </c>
      <c r="W3242" s="53">
        <v>482</v>
      </c>
      <c r="X3242" s="53">
        <v>0.69399999999999995</v>
      </c>
      <c r="Y3242" s="53">
        <v>19.399999999999999</v>
      </c>
      <c r="Z3242" s="11">
        <f t="shared" si="8681"/>
        <v>70.8</v>
      </c>
      <c r="AA3242" s="11">
        <f t="shared" si="8682"/>
        <v>0</v>
      </c>
      <c r="AB3242" s="53">
        <f t="shared" si="8683"/>
        <v>0.30161101422697634</v>
      </c>
      <c r="AC3242" s="63" t="s">
        <v>204</v>
      </c>
    </row>
    <row r="3243" spans="1:46">
      <c r="A3243" s="11">
        <v>3243</v>
      </c>
      <c r="B3243" s="57">
        <v>44949</v>
      </c>
      <c r="C3243" s="54">
        <v>0.47222222222222227</v>
      </c>
      <c r="D3243" s="53">
        <v>8.5</v>
      </c>
      <c r="E3243" s="53">
        <v>14.7</v>
      </c>
      <c r="F3243" s="53">
        <v>0</v>
      </c>
      <c r="G3243" s="53">
        <v>6.8</v>
      </c>
      <c r="H3243" s="53">
        <v>0.112</v>
      </c>
      <c r="I3243" s="53">
        <v>4.2</v>
      </c>
      <c r="J3243" s="53" t="s">
        <v>149</v>
      </c>
      <c r="K3243" s="53">
        <v>5.0999999999999996</v>
      </c>
      <c r="L3243" s="53" t="s">
        <v>149</v>
      </c>
      <c r="M3243" s="54">
        <v>0.46688657407407402</v>
      </c>
      <c r="N3243" s="53">
        <v>7.7</v>
      </c>
      <c r="O3243" s="53" t="s">
        <v>149</v>
      </c>
      <c r="P3243" s="54">
        <v>0.47028935185185183</v>
      </c>
      <c r="Q3243" s="53">
        <v>4.3</v>
      </c>
      <c r="R3243" s="53" t="s">
        <v>149</v>
      </c>
      <c r="S3243" s="53">
        <v>1.2</v>
      </c>
      <c r="T3243" s="53">
        <v>87.9</v>
      </c>
      <c r="U3243" s="53">
        <v>516</v>
      </c>
      <c r="V3243" s="53">
        <v>272259</v>
      </c>
      <c r="W3243" s="53">
        <v>454</v>
      </c>
      <c r="X3243" s="53">
        <v>0.69399999999999995</v>
      </c>
      <c r="Y3243" s="53">
        <v>19.420000000000002</v>
      </c>
      <c r="Z3243" s="11">
        <f t="shared" si="8681"/>
        <v>67.2</v>
      </c>
      <c r="AA3243" s="11">
        <f t="shared" si="8682"/>
        <v>0</v>
      </c>
      <c r="AB3243" s="53">
        <f t="shared" si="8683"/>
        <v>0.30161101422697634</v>
      </c>
      <c r="AC3243" s="63" t="s">
        <v>204</v>
      </c>
    </row>
    <row r="3244" spans="1:46">
      <c r="A3244" s="11">
        <v>3244</v>
      </c>
      <c r="B3244" s="57">
        <v>44949</v>
      </c>
      <c r="C3244" s="54">
        <v>0.47916666666666669</v>
      </c>
      <c r="D3244" s="53">
        <v>8.6999999999999993</v>
      </c>
      <c r="E3244" s="53">
        <v>14.7</v>
      </c>
      <c r="F3244" s="53">
        <v>0</v>
      </c>
      <c r="G3244" s="53">
        <v>6.8</v>
      </c>
      <c r="H3244" s="53">
        <v>0.114</v>
      </c>
      <c r="I3244" s="53">
        <v>3.9</v>
      </c>
      <c r="J3244" s="53" t="s">
        <v>147</v>
      </c>
      <c r="K3244" s="53">
        <v>4.4000000000000004</v>
      </c>
      <c r="L3244" s="53" t="s">
        <v>149</v>
      </c>
      <c r="M3244" s="54">
        <v>0.47703703703703698</v>
      </c>
      <c r="N3244" s="53">
        <v>8.1999999999999993</v>
      </c>
      <c r="O3244" s="53" t="s">
        <v>149</v>
      </c>
      <c r="P3244" s="54">
        <v>0.47553240740740743</v>
      </c>
      <c r="Q3244" s="53">
        <v>1.4</v>
      </c>
      <c r="R3244" s="53" t="s">
        <v>149</v>
      </c>
      <c r="S3244" s="53">
        <v>1.5</v>
      </c>
      <c r="T3244" s="53">
        <v>86.3</v>
      </c>
      <c r="U3244" s="53">
        <v>402</v>
      </c>
      <c r="V3244" s="53">
        <v>279621</v>
      </c>
      <c r="W3244" s="53">
        <v>466</v>
      </c>
      <c r="X3244" s="53">
        <v>0.69399999999999995</v>
      </c>
      <c r="Y3244" s="53">
        <v>19.43</v>
      </c>
      <c r="Z3244" s="11">
        <f t="shared" si="8681"/>
        <v>68.400000000000006</v>
      </c>
      <c r="AA3244" s="11">
        <f t="shared" si="8682"/>
        <v>0</v>
      </c>
      <c r="AB3244" s="53">
        <f t="shared" si="8683"/>
        <v>0.30161101422697634</v>
      </c>
      <c r="AC3244" s="63" t="s">
        <v>204</v>
      </c>
    </row>
    <row r="3245" spans="1:46">
      <c r="A3245" s="11">
        <v>3245</v>
      </c>
      <c r="B3245" s="57">
        <v>44949</v>
      </c>
      <c r="C3245" s="54">
        <v>0.4861111111111111</v>
      </c>
      <c r="D3245" s="53">
        <v>8.8000000000000007</v>
      </c>
      <c r="E3245" s="53">
        <v>14.7</v>
      </c>
      <c r="F3245" s="53">
        <v>0</v>
      </c>
      <c r="G3245" s="53">
        <v>7.1</v>
      </c>
      <c r="H3245" s="53">
        <v>0.14199999999999999</v>
      </c>
      <c r="I3245" s="53">
        <v>2.8</v>
      </c>
      <c r="J3245" s="53" t="s">
        <v>148</v>
      </c>
      <c r="K3245" s="53">
        <v>3.9</v>
      </c>
      <c r="L3245" s="53" t="s">
        <v>147</v>
      </c>
      <c r="M3245" s="54">
        <v>0.47917824074074072</v>
      </c>
      <c r="N3245" s="53">
        <v>7.7</v>
      </c>
      <c r="O3245" s="53" t="s">
        <v>150</v>
      </c>
      <c r="P3245" s="54">
        <v>0.48504629629629631</v>
      </c>
      <c r="Q3245" s="53">
        <v>2.2999999999999998</v>
      </c>
      <c r="R3245" s="53" t="s">
        <v>147</v>
      </c>
      <c r="S3245" s="53">
        <v>1.1000000000000001</v>
      </c>
      <c r="T3245" s="53">
        <v>83.7</v>
      </c>
      <c r="U3245" s="53">
        <v>582</v>
      </c>
      <c r="V3245" s="53">
        <v>336573</v>
      </c>
      <c r="W3245" s="53">
        <v>561</v>
      </c>
      <c r="X3245" s="53">
        <v>0.69399999999999995</v>
      </c>
      <c r="Y3245" s="53">
        <v>19.45</v>
      </c>
      <c r="Z3245" s="11">
        <f t="shared" si="8681"/>
        <v>85.2</v>
      </c>
      <c r="AA3245" s="11">
        <f t="shared" si="8682"/>
        <v>0</v>
      </c>
      <c r="AB3245" s="53">
        <f t="shared" si="8683"/>
        <v>0.30161101422697634</v>
      </c>
      <c r="AC3245" s="63" t="s">
        <v>204</v>
      </c>
    </row>
    <row r="3246" spans="1:46">
      <c r="A3246" s="11">
        <v>3246</v>
      </c>
      <c r="B3246" s="57">
        <v>44949</v>
      </c>
      <c r="C3246" s="54">
        <v>0.49305555555555558</v>
      </c>
      <c r="D3246" s="53">
        <v>9</v>
      </c>
      <c r="E3246" s="53">
        <v>14.7</v>
      </c>
      <c r="F3246" s="53">
        <v>0</v>
      </c>
      <c r="G3246" s="53">
        <v>7.4</v>
      </c>
      <c r="H3246" s="53">
        <v>0.13800000000000001</v>
      </c>
      <c r="I3246" s="53">
        <v>2</v>
      </c>
      <c r="J3246" s="53" t="s">
        <v>148</v>
      </c>
      <c r="K3246" s="53">
        <v>3.1</v>
      </c>
      <c r="L3246" s="53" t="s">
        <v>148</v>
      </c>
      <c r="M3246" s="54">
        <v>0.48859953703703707</v>
      </c>
      <c r="N3246" s="53">
        <v>6.8</v>
      </c>
      <c r="O3246" s="53" t="s">
        <v>152</v>
      </c>
      <c r="P3246" s="54">
        <v>0.48681712962962959</v>
      </c>
      <c r="Q3246" s="53">
        <v>1.9</v>
      </c>
      <c r="R3246" s="53" t="s">
        <v>152</v>
      </c>
      <c r="S3246" s="53">
        <v>1.2</v>
      </c>
      <c r="T3246" s="53">
        <v>82.8</v>
      </c>
      <c r="U3246" s="53">
        <v>486</v>
      </c>
      <c r="V3246" s="53">
        <v>329087</v>
      </c>
      <c r="W3246" s="53">
        <v>548</v>
      </c>
      <c r="X3246" s="53">
        <v>0.69399999999999995</v>
      </c>
      <c r="Y3246" s="53">
        <v>19.38</v>
      </c>
      <c r="Z3246" s="11">
        <f t="shared" si="8681"/>
        <v>82.800000000000011</v>
      </c>
      <c r="AA3246" s="11">
        <f t="shared" si="8682"/>
        <v>0</v>
      </c>
      <c r="AB3246" s="53">
        <f t="shared" si="8683"/>
        <v>0.30161101422697634</v>
      </c>
      <c r="AC3246" s="63" t="s">
        <v>204</v>
      </c>
    </row>
    <row r="3247" spans="1:46">
      <c r="A3247" s="11">
        <v>3247</v>
      </c>
      <c r="B3247" s="57">
        <v>44949</v>
      </c>
      <c r="C3247" s="54">
        <v>0.5</v>
      </c>
      <c r="D3247" s="53">
        <v>9.4</v>
      </c>
      <c r="E3247" s="53">
        <v>14.6</v>
      </c>
      <c r="F3247" s="53">
        <v>0</v>
      </c>
      <c r="G3247" s="53">
        <v>7.4</v>
      </c>
      <c r="H3247" s="53">
        <v>0.108</v>
      </c>
      <c r="I3247" s="53">
        <v>2.6</v>
      </c>
      <c r="J3247" s="53" t="s">
        <v>147</v>
      </c>
      <c r="K3247" s="53">
        <v>2.6</v>
      </c>
      <c r="L3247" s="53" t="s">
        <v>147</v>
      </c>
      <c r="M3247" s="54">
        <v>0.5</v>
      </c>
      <c r="N3247" s="53">
        <v>4.8</v>
      </c>
      <c r="O3247" s="53" t="s">
        <v>162</v>
      </c>
      <c r="P3247" s="54">
        <v>0.49875000000000003</v>
      </c>
      <c r="Q3247" s="53">
        <v>2.2000000000000002</v>
      </c>
      <c r="R3247" s="53" t="s">
        <v>147</v>
      </c>
      <c r="S3247" s="53">
        <v>0.8</v>
      </c>
      <c r="T3247" s="53">
        <v>83.2</v>
      </c>
      <c r="U3247" s="53">
        <v>337</v>
      </c>
      <c r="V3247" s="53">
        <v>263805</v>
      </c>
      <c r="W3247" s="53">
        <v>440</v>
      </c>
      <c r="X3247" s="53">
        <v>0.69399999999999995</v>
      </c>
      <c r="Y3247" s="53">
        <v>19.39</v>
      </c>
      <c r="Z3247" s="11">
        <f t="shared" si="8681"/>
        <v>64.8</v>
      </c>
      <c r="AA3247" s="11">
        <f t="shared" si="8682"/>
        <v>0</v>
      </c>
      <c r="AB3247" s="53">
        <f t="shared" si="8683"/>
        <v>0.30161101422697634</v>
      </c>
      <c r="AC3247" s="63" t="s">
        <v>204</v>
      </c>
      <c r="AE3247" s="11">
        <f t="shared" ref="AE3247" si="8780">SUM(F3247:F3252)</f>
        <v>0</v>
      </c>
      <c r="AF3247" s="11">
        <f t="shared" ref="AF3247" si="8781">AVERAGE(AB3247:AB3252)</f>
        <v>0.30181922941675615</v>
      </c>
      <c r="AG3247" s="11">
        <f t="shared" ref="AG3247" si="8782">AVERAGE(G3247:G3252)</f>
        <v>6.8166666666666664</v>
      </c>
      <c r="AH3247" s="11" t="e">
        <f t="shared" ref="AH3247" si="8783">AVERAGE(AC3247:AC3252)</f>
        <v>#DIV/0!</v>
      </c>
      <c r="AI3247" s="11">
        <f t="shared" ref="AI3247" si="8784">AVERAGE(T3247:T3252)</f>
        <v>86.433333333333337</v>
      </c>
      <c r="AJ3247" s="11">
        <f t="shared" ref="AJ3247" si="8785">SUMIF(H3247:H3252,"&gt;0",H3247:H3252)</f>
        <v>0.377</v>
      </c>
      <c r="AK3247" s="17">
        <f t="shared" ref="AK3247" si="8786">SUM(AA3247:AA3252)/60</f>
        <v>0</v>
      </c>
      <c r="AL3247" s="17">
        <f t="shared" ref="AL3247" si="8787">SUM(V3247:V3252)</f>
        <v>950868</v>
      </c>
      <c r="AM3247" s="17">
        <f t="shared" ref="AM3247" si="8788">AVERAGE(W3247:W3252)</f>
        <v>264.16666666666669</v>
      </c>
      <c r="AN3247" s="11">
        <f t="shared" ref="AN3247" si="8789">AVERAGE(I3247:I3252)</f>
        <v>2.75</v>
      </c>
      <c r="AO3247" s="11">
        <f t="shared" ref="AO3247" si="8790">MAX(K3247:K3252)</f>
        <v>3.9</v>
      </c>
      <c r="AP3247" s="13" t="str">
        <f t="shared" ref="AP3247" ca="1" si="8791">INDIRECT(ADDRESS(MATCH(AO3247,K3247:K3252,0)+A3247-1,12))</f>
        <v>NNE</v>
      </c>
      <c r="AQ3247" s="13">
        <f t="shared" ref="AQ3247" ca="1" si="8792">INDIRECT(ADDRESS(MATCH(AO3247,K3247:K3252,0)+A3247-1,13))</f>
        <v>0.51297453703703699</v>
      </c>
      <c r="AR3247" s="11">
        <f t="shared" ref="AR3247" si="8793">MAX(N3247:N3252)</f>
        <v>6.8</v>
      </c>
      <c r="AS3247" s="13" t="str">
        <f t="shared" ref="AS3247" ca="1" si="8794">INDIRECT(ADDRESS(MATCH(AR3247,N3247:N3252,0)+A3247-1,15))</f>
        <v>N</v>
      </c>
      <c r="AT3247" s="13">
        <f t="shared" ref="AT3247" ca="1" si="8795">INDIRECT(ADDRESS(MATCH(AR3247,N3247:N3252,0)+A3247-1,16))</f>
        <v>0.50327546296296299</v>
      </c>
    </row>
    <row r="3248" spans="1:46">
      <c r="A3248" s="11">
        <v>3248</v>
      </c>
      <c r="B3248" s="57">
        <v>44949</v>
      </c>
      <c r="C3248" s="54">
        <v>0.50694444444444442</v>
      </c>
      <c r="D3248" s="53">
        <v>9.4</v>
      </c>
      <c r="E3248" s="53">
        <v>14.5</v>
      </c>
      <c r="F3248" s="53">
        <v>0</v>
      </c>
      <c r="G3248" s="53">
        <v>6.8</v>
      </c>
      <c r="H3248" s="53">
        <v>7.1999999999999995E-2</v>
      </c>
      <c r="I3248" s="53">
        <v>3.7</v>
      </c>
      <c r="J3248" s="53" t="s">
        <v>149</v>
      </c>
      <c r="K3248" s="53">
        <v>3.7</v>
      </c>
      <c r="L3248" s="53" t="s">
        <v>149</v>
      </c>
      <c r="M3248" s="54">
        <v>0.50670138888888883</v>
      </c>
      <c r="N3248" s="53">
        <v>6.8</v>
      </c>
      <c r="O3248" s="53" t="s">
        <v>162</v>
      </c>
      <c r="P3248" s="54">
        <v>0.50327546296296299</v>
      </c>
      <c r="Q3248" s="53">
        <v>2.8</v>
      </c>
      <c r="R3248" s="53" t="s">
        <v>149</v>
      </c>
      <c r="S3248" s="53">
        <v>1</v>
      </c>
      <c r="T3248" s="53">
        <v>84.6</v>
      </c>
      <c r="U3248" s="53">
        <v>273</v>
      </c>
      <c r="V3248" s="53">
        <v>179523</v>
      </c>
      <c r="W3248" s="53">
        <v>299</v>
      </c>
      <c r="X3248" s="53">
        <v>0.69399999999999995</v>
      </c>
      <c r="Y3248" s="53">
        <v>19.34</v>
      </c>
      <c r="Z3248" s="11">
        <f t="shared" si="8681"/>
        <v>43.2</v>
      </c>
      <c r="AA3248" s="11">
        <f t="shared" si="8682"/>
        <v>0</v>
      </c>
      <c r="AB3248" s="53">
        <f t="shared" si="8683"/>
        <v>0.30161101422697634</v>
      </c>
      <c r="AC3248" s="63" t="s">
        <v>204</v>
      </c>
    </row>
    <row r="3249" spans="1:46">
      <c r="A3249" s="11">
        <v>3249</v>
      </c>
      <c r="B3249" s="57">
        <v>44949</v>
      </c>
      <c r="C3249" s="54">
        <v>0.51388888888888895</v>
      </c>
      <c r="D3249" s="53">
        <v>9.5</v>
      </c>
      <c r="E3249" s="53">
        <v>14.1</v>
      </c>
      <c r="F3249" s="53">
        <v>0</v>
      </c>
      <c r="G3249" s="53">
        <v>6.6</v>
      </c>
      <c r="H3249" s="53">
        <v>6.5000000000000002E-2</v>
      </c>
      <c r="I3249" s="53">
        <v>3.8</v>
      </c>
      <c r="J3249" s="53" t="s">
        <v>149</v>
      </c>
      <c r="K3249" s="53">
        <v>3.9</v>
      </c>
      <c r="L3249" s="53" t="s">
        <v>149</v>
      </c>
      <c r="M3249" s="54">
        <v>0.51297453703703699</v>
      </c>
      <c r="N3249" s="53">
        <v>6.6</v>
      </c>
      <c r="O3249" s="53" t="s">
        <v>149</v>
      </c>
      <c r="P3249" s="54">
        <v>0.50812500000000005</v>
      </c>
      <c r="Q3249" s="53">
        <v>2.1</v>
      </c>
      <c r="R3249" s="53" t="s">
        <v>147</v>
      </c>
      <c r="S3249" s="53">
        <v>1</v>
      </c>
      <c r="T3249" s="53">
        <v>88.3</v>
      </c>
      <c r="U3249" s="53">
        <v>288</v>
      </c>
      <c r="V3249" s="53">
        <v>164045</v>
      </c>
      <c r="W3249" s="53">
        <v>273</v>
      </c>
      <c r="X3249" s="53">
        <v>0.69399999999999995</v>
      </c>
      <c r="Y3249" s="53">
        <v>19.32</v>
      </c>
      <c r="Z3249" s="11">
        <f t="shared" si="8681"/>
        <v>39</v>
      </c>
      <c r="AA3249" s="11">
        <f t="shared" si="8682"/>
        <v>0</v>
      </c>
      <c r="AB3249" s="53">
        <f t="shared" si="8683"/>
        <v>0.30161101422697634</v>
      </c>
      <c r="AC3249" s="63" t="s">
        <v>204</v>
      </c>
    </row>
    <row r="3250" spans="1:46">
      <c r="A3250" s="11">
        <v>3250</v>
      </c>
      <c r="B3250" s="57">
        <v>44949</v>
      </c>
      <c r="C3250" s="54">
        <v>0.52083333333333337</v>
      </c>
      <c r="D3250" s="53">
        <v>9.4</v>
      </c>
      <c r="E3250" s="53">
        <v>13.6</v>
      </c>
      <c r="F3250" s="53">
        <v>0</v>
      </c>
      <c r="G3250" s="53">
        <v>6.7</v>
      </c>
      <c r="H3250" s="53">
        <v>5.2999999999999999E-2</v>
      </c>
      <c r="I3250" s="53">
        <v>2.4</v>
      </c>
      <c r="J3250" s="53" t="s">
        <v>149</v>
      </c>
      <c r="K3250" s="53">
        <v>3.8</v>
      </c>
      <c r="L3250" s="53" t="s">
        <v>149</v>
      </c>
      <c r="M3250" s="54">
        <v>0.51390046296296299</v>
      </c>
      <c r="N3250" s="53">
        <v>4.7</v>
      </c>
      <c r="O3250" s="53" t="s">
        <v>162</v>
      </c>
      <c r="P3250" s="54">
        <v>0.51628472222222221</v>
      </c>
      <c r="Q3250" s="53">
        <v>2.7</v>
      </c>
      <c r="R3250" s="53" t="s">
        <v>149</v>
      </c>
      <c r="S3250" s="53">
        <v>0.7</v>
      </c>
      <c r="T3250" s="53">
        <v>88</v>
      </c>
      <c r="U3250" s="53">
        <v>188</v>
      </c>
      <c r="V3250" s="53">
        <v>134879</v>
      </c>
      <c r="W3250" s="53">
        <v>225</v>
      </c>
      <c r="X3250" s="53">
        <v>0.69499999999999995</v>
      </c>
      <c r="Y3250" s="53">
        <v>19.170000000000002</v>
      </c>
      <c r="Z3250" s="11">
        <f t="shared" si="8681"/>
        <v>31.8</v>
      </c>
      <c r="AA3250" s="11">
        <f t="shared" si="8682"/>
        <v>0</v>
      </c>
      <c r="AB3250" s="53">
        <f t="shared" si="8683"/>
        <v>0.30223565979631595</v>
      </c>
      <c r="AC3250" s="63" t="s">
        <v>204</v>
      </c>
    </row>
    <row r="3251" spans="1:46">
      <c r="A3251" s="11">
        <v>3251</v>
      </c>
      <c r="B3251" s="57">
        <v>44949</v>
      </c>
      <c r="C3251" s="54">
        <v>0.52777777777777779</v>
      </c>
      <c r="D3251" s="53">
        <v>9.3000000000000007</v>
      </c>
      <c r="E3251" s="53">
        <v>13.5</v>
      </c>
      <c r="F3251" s="53">
        <v>0</v>
      </c>
      <c r="G3251" s="53">
        <v>6.7</v>
      </c>
      <c r="H3251" s="53">
        <v>4.4999999999999998E-2</v>
      </c>
      <c r="I3251" s="53">
        <v>2.2999999999999998</v>
      </c>
      <c r="J3251" s="53" t="s">
        <v>147</v>
      </c>
      <c r="K3251" s="53">
        <v>2.6</v>
      </c>
      <c r="L3251" s="53" t="s">
        <v>147</v>
      </c>
      <c r="M3251" s="54">
        <v>0.52636574074074072</v>
      </c>
      <c r="N3251" s="53">
        <v>5.7</v>
      </c>
      <c r="O3251" s="53" t="s">
        <v>149</v>
      </c>
      <c r="P3251" s="54">
        <v>0.52370370370370367</v>
      </c>
      <c r="Q3251" s="53">
        <v>1.3</v>
      </c>
      <c r="R3251" s="53" t="s">
        <v>148</v>
      </c>
      <c r="S3251" s="53">
        <v>1</v>
      </c>
      <c r="T3251" s="53">
        <v>87.9</v>
      </c>
      <c r="U3251" s="53">
        <v>164</v>
      </c>
      <c r="V3251" s="53">
        <v>116786</v>
      </c>
      <c r="W3251" s="53">
        <v>195</v>
      </c>
      <c r="X3251" s="53">
        <v>0.69499999999999995</v>
      </c>
      <c r="Y3251" s="53">
        <v>19.170000000000002</v>
      </c>
      <c r="Z3251" s="11">
        <f t="shared" si="8681"/>
        <v>27.000000000000004</v>
      </c>
      <c r="AA3251" s="11">
        <f t="shared" si="8682"/>
        <v>0</v>
      </c>
      <c r="AB3251" s="53">
        <f t="shared" si="8683"/>
        <v>0.30223565979631595</v>
      </c>
      <c r="AC3251" s="63" t="s">
        <v>204</v>
      </c>
    </row>
    <row r="3252" spans="1:46">
      <c r="A3252" s="11">
        <v>3252</v>
      </c>
      <c r="B3252" s="57">
        <v>44949</v>
      </c>
      <c r="C3252" s="54">
        <v>0.53472222222222221</v>
      </c>
      <c r="D3252" s="53">
        <v>9</v>
      </c>
      <c r="E3252" s="53">
        <v>13.4</v>
      </c>
      <c r="F3252" s="53">
        <v>0</v>
      </c>
      <c r="G3252" s="53">
        <v>6.7</v>
      </c>
      <c r="H3252" s="53">
        <v>3.4000000000000002E-2</v>
      </c>
      <c r="I3252" s="53">
        <v>1.7</v>
      </c>
      <c r="J3252" s="53" t="s">
        <v>147</v>
      </c>
      <c r="K3252" s="53">
        <v>2.2999999999999998</v>
      </c>
      <c r="L3252" s="53" t="s">
        <v>147</v>
      </c>
      <c r="M3252" s="54">
        <v>0.52778935185185183</v>
      </c>
      <c r="N3252" s="53">
        <v>4.4000000000000004</v>
      </c>
      <c r="O3252" s="53" t="s">
        <v>147</v>
      </c>
      <c r="P3252" s="54">
        <v>0.53416666666666668</v>
      </c>
      <c r="Q3252" s="53">
        <v>3.7</v>
      </c>
      <c r="R3252" s="53" t="s">
        <v>149</v>
      </c>
      <c r="S3252" s="53">
        <v>0.9</v>
      </c>
      <c r="T3252" s="53">
        <v>86.6</v>
      </c>
      <c r="U3252" s="53">
        <v>116</v>
      </c>
      <c r="V3252" s="53">
        <v>91830</v>
      </c>
      <c r="W3252" s="53">
        <v>153</v>
      </c>
      <c r="X3252" s="53">
        <v>0.69399999999999995</v>
      </c>
      <c r="Y3252" s="53">
        <v>19.13</v>
      </c>
      <c r="Z3252" s="11">
        <f t="shared" si="8681"/>
        <v>20.400000000000002</v>
      </c>
      <c r="AA3252" s="11">
        <f t="shared" si="8682"/>
        <v>0</v>
      </c>
      <c r="AB3252" s="53">
        <f t="shared" si="8683"/>
        <v>0.30161101422697634</v>
      </c>
      <c r="AC3252" s="63" t="s">
        <v>204</v>
      </c>
    </row>
    <row r="3253" spans="1:46">
      <c r="A3253" s="11">
        <v>3253</v>
      </c>
      <c r="B3253" s="57">
        <v>44949</v>
      </c>
      <c r="C3253" s="54">
        <v>0.54166666666666663</v>
      </c>
      <c r="D3253" s="53">
        <v>8.9</v>
      </c>
      <c r="E3253" s="53">
        <v>13.3</v>
      </c>
      <c r="F3253" s="53">
        <v>0</v>
      </c>
      <c r="G3253" s="53">
        <v>6.5</v>
      </c>
      <c r="H3253" s="53">
        <v>2.5000000000000001E-2</v>
      </c>
      <c r="I3253" s="53">
        <v>3.3</v>
      </c>
      <c r="J3253" s="53" t="s">
        <v>149</v>
      </c>
      <c r="K3253" s="53">
        <v>3.3</v>
      </c>
      <c r="L3253" s="53" t="s">
        <v>149</v>
      </c>
      <c r="M3253" s="54">
        <v>0.54166666666666663</v>
      </c>
      <c r="N3253" s="53">
        <v>6</v>
      </c>
      <c r="O3253" s="53" t="s">
        <v>162</v>
      </c>
      <c r="P3253" s="54">
        <v>0.54123842592592586</v>
      </c>
      <c r="Q3253" s="53">
        <v>5.2</v>
      </c>
      <c r="R3253" s="53" t="s">
        <v>149</v>
      </c>
      <c r="S3253" s="53">
        <v>0.9</v>
      </c>
      <c r="T3253" s="53">
        <v>87.6</v>
      </c>
      <c r="U3253" s="53">
        <v>105</v>
      </c>
      <c r="V3253" s="53">
        <v>71860</v>
      </c>
      <c r="W3253" s="53">
        <v>120</v>
      </c>
      <c r="X3253" s="53">
        <v>0.69399999999999995</v>
      </c>
      <c r="Y3253" s="53">
        <v>19.11</v>
      </c>
      <c r="Z3253" s="11">
        <f t="shared" si="8681"/>
        <v>15.000000000000004</v>
      </c>
      <c r="AA3253" s="11">
        <f t="shared" si="8682"/>
        <v>0</v>
      </c>
      <c r="AB3253" s="53">
        <f t="shared" si="8683"/>
        <v>0.30161101422697634</v>
      </c>
      <c r="AC3253" s="63" t="s">
        <v>204</v>
      </c>
      <c r="AE3253" s="11">
        <f t="shared" ref="AE3253" si="8796">SUM(F3253:F3258)</f>
        <v>0</v>
      </c>
      <c r="AF3253" s="11">
        <f t="shared" ref="AF3253" si="8797">AVERAGE(AB3253:AB3258)</f>
        <v>0.30140297662244692</v>
      </c>
      <c r="AG3253" s="11">
        <f t="shared" ref="AG3253" si="8798">AVERAGE(G3253:G3258)</f>
        <v>6.2</v>
      </c>
      <c r="AH3253" s="11" t="e">
        <f t="shared" ref="AH3253" si="8799">AVERAGE(AC3253:AC3258)</f>
        <v>#DIV/0!</v>
      </c>
      <c r="AI3253" s="11">
        <f t="shared" ref="AI3253" si="8800">AVERAGE(T3253:T3258)</f>
        <v>89.100000000000009</v>
      </c>
      <c r="AJ3253" s="11">
        <f t="shared" ref="AJ3253" si="8801">SUMIF(H3253:H3258,"&gt;0",H3253:H3258)</f>
        <v>0.14299999999999999</v>
      </c>
      <c r="AK3253" s="17">
        <f t="shared" ref="AK3253" si="8802">SUM(AA3253:AA3258)/60</f>
        <v>0</v>
      </c>
      <c r="AL3253" s="17">
        <f t="shared" ref="AL3253" si="8803">SUM(V3253:V3258)</f>
        <v>391942</v>
      </c>
      <c r="AM3253" s="17">
        <f t="shared" ref="AM3253" si="8804">AVERAGE(W3253:W3258)</f>
        <v>108.83333333333333</v>
      </c>
      <c r="AN3253" s="11">
        <f t="shared" ref="AN3253" si="8805">AVERAGE(I3253:I3258)</f>
        <v>3.4499999999999997</v>
      </c>
      <c r="AO3253" s="11">
        <f t="shared" ref="AO3253" si="8806">MAX(K3253:K3258)</f>
        <v>4.4000000000000004</v>
      </c>
      <c r="AP3253" s="13" t="str">
        <f t="shared" ref="AP3253" ca="1" si="8807">INDIRECT(ADDRESS(MATCH(AO3253,K3253:K3258,0)+A3253-1,12))</f>
        <v>NNE</v>
      </c>
      <c r="AQ3253" s="13">
        <f t="shared" ref="AQ3253" ca="1" si="8808">INDIRECT(ADDRESS(MATCH(AO3253,K3253:K3258,0)+A3253-1,13))</f>
        <v>0.54688657407407404</v>
      </c>
      <c r="AR3253" s="11">
        <f t="shared" ref="AR3253" si="8809">MAX(N3253:N3258)</f>
        <v>7.3</v>
      </c>
      <c r="AS3253" s="13" t="str">
        <f t="shared" ref="AS3253" ca="1" si="8810">INDIRECT(ADDRESS(MATCH(AR3253,N3253:N3258,0)+A3253-1,15))</f>
        <v>NE</v>
      </c>
      <c r="AT3253" s="13">
        <f t="shared" ref="AT3253" ca="1" si="8811">INDIRECT(ADDRESS(MATCH(AR3253,N3253:N3258,0)+A3253-1,16))</f>
        <v>0.56364583333333329</v>
      </c>
    </row>
    <row r="3254" spans="1:46">
      <c r="A3254" s="11">
        <v>3254</v>
      </c>
      <c r="B3254" s="57">
        <v>44949</v>
      </c>
      <c r="C3254" s="54">
        <v>0.54861111111111105</v>
      </c>
      <c r="D3254" s="53">
        <v>8.6999999999999993</v>
      </c>
      <c r="E3254" s="53">
        <v>13.3</v>
      </c>
      <c r="F3254" s="53">
        <v>0</v>
      </c>
      <c r="G3254" s="53">
        <v>6.3</v>
      </c>
      <c r="H3254" s="53">
        <v>2.9000000000000001E-2</v>
      </c>
      <c r="I3254" s="53">
        <v>4.0999999999999996</v>
      </c>
      <c r="J3254" s="53" t="s">
        <v>149</v>
      </c>
      <c r="K3254" s="53">
        <v>4.4000000000000004</v>
      </c>
      <c r="L3254" s="53" t="s">
        <v>149</v>
      </c>
      <c r="M3254" s="54">
        <v>0.54688657407407404</v>
      </c>
      <c r="N3254" s="53">
        <v>7.1</v>
      </c>
      <c r="O3254" s="53" t="s">
        <v>149</v>
      </c>
      <c r="P3254" s="54">
        <v>0.5430787037037037</v>
      </c>
      <c r="Q3254" s="53">
        <v>1.7</v>
      </c>
      <c r="R3254" s="53" t="s">
        <v>162</v>
      </c>
      <c r="S3254" s="53">
        <v>1.1000000000000001</v>
      </c>
      <c r="T3254" s="53">
        <v>88.2</v>
      </c>
      <c r="U3254" s="53">
        <v>128</v>
      </c>
      <c r="V3254" s="53">
        <v>79076</v>
      </c>
      <c r="W3254" s="53">
        <v>132</v>
      </c>
      <c r="X3254" s="53">
        <v>0.69399999999999995</v>
      </c>
      <c r="Y3254" s="53">
        <v>19.14</v>
      </c>
      <c r="Z3254" s="11">
        <f t="shared" si="8681"/>
        <v>17.399999999999999</v>
      </c>
      <c r="AA3254" s="11">
        <f t="shared" si="8682"/>
        <v>0</v>
      </c>
      <c r="AB3254" s="53">
        <f t="shared" si="8683"/>
        <v>0.30161101422697634</v>
      </c>
      <c r="AC3254" s="63" t="s">
        <v>204</v>
      </c>
    </row>
    <row r="3255" spans="1:46">
      <c r="A3255" s="11">
        <v>3255</v>
      </c>
      <c r="B3255" s="57">
        <v>44949</v>
      </c>
      <c r="C3255" s="54">
        <v>0.55555555555555558</v>
      </c>
      <c r="D3255" s="53">
        <v>8.4</v>
      </c>
      <c r="E3255" s="53">
        <v>13.4</v>
      </c>
      <c r="F3255" s="53">
        <v>0</v>
      </c>
      <c r="G3255" s="53">
        <v>6.1</v>
      </c>
      <c r="H3255" s="53">
        <v>2.9000000000000001E-2</v>
      </c>
      <c r="I3255" s="53">
        <v>3.5</v>
      </c>
      <c r="J3255" s="53" t="s">
        <v>149</v>
      </c>
      <c r="K3255" s="53">
        <v>4.0999999999999996</v>
      </c>
      <c r="L3255" s="53" t="s">
        <v>149</v>
      </c>
      <c r="M3255" s="54">
        <v>0.5486226851851852</v>
      </c>
      <c r="N3255" s="53">
        <v>6.4</v>
      </c>
      <c r="O3255" s="53" t="s">
        <v>148</v>
      </c>
      <c r="P3255" s="54">
        <v>0.55516203703703704</v>
      </c>
      <c r="Q3255" s="53">
        <v>3.9</v>
      </c>
      <c r="R3255" s="53" t="s">
        <v>147</v>
      </c>
      <c r="S3255" s="53">
        <v>0.9</v>
      </c>
      <c r="T3255" s="53">
        <v>89</v>
      </c>
      <c r="U3255" s="53">
        <v>119</v>
      </c>
      <c r="V3255" s="53">
        <v>79986</v>
      </c>
      <c r="W3255" s="53">
        <v>133</v>
      </c>
      <c r="X3255" s="53">
        <v>0.69399999999999995</v>
      </c>
      <c r="Y3255" s="53">
        <v>19.14</v>
      </c>
      <c r="Z3255" s="11">
        <f t="shared" si="8681"/>
        <v>17.399999999999999</v>
      </c>
      <c r="AA3255" s="11">
        <f t="shared" si="8682"/>
        <v>0</v>
      </c>
      <c r="AB3255" s="53">
        <f t="shared" si="8683"/>
        <v>0.30161101422697634</v>
      </c>
      <c r="AC3255" s="63" t="s">
        <v>204</v>
      </c>
    </row>
    <row r="3256" spans="1:46">
      <c r="A3256" s="11">
        <v>3256</v>
      </c>
      <c r="B3256" s="57">
        <v>44949</v>
      </c>
      <c r="C3256" s="54">
        <v>0.5625</v>
      </c>
      <c r="D3256" s="53">
        <v>8.1999999999999993</v>
      </c>
      <c r="E3256" s="53">
        <v>13.3</v>
      </c>
      <c r="F3256" s="53">
        <v>0</v>
      </c>
      <c r="G3256" s="53">
        <v>6.1</v>
      </c>
      <c r="H3256" s="53">
        <v>2.3E-2</v>
      </c>
      <c r="I3256" s="53">
        <v>3.4</v>
      </c>
      <c r="J3256" s="53" t="s">
        <v>147</v>
      </c>
      <c r="K3256" s="53">
        <v>3.8</v>
      </c>
      <c r="L3256" s="53" t="s">
        <v>147</v>
      </c>
      <c r="M3256" s="54">
        <v>0.5597685185185185</v>
      </c>
      <c r="N3256" s="53">
        <v>6.9</v>
      </c>
      <c r="O3256" s="53" t="s">
        <v>149</v>
      </c>
      <c r="P3256" s="54">
        <v>0.55901620370370375</v>
      </c>
      <c r="Q3256" s="53">
        <v>3.9</v>
      </c>
      <c r="R3256" s="53" t="s">
        <v>149</v>
      </c>
      <c r="S3256" s="53">
        <v>1</v>
      </c>
      <c r="T3256" s="53">
        <v>89.4</v>
      </c>
      <c r="U3256" s="53">
        <v>115</v>
      </c>
      <c r="V3256" s="53">
        <v>63292</v>
      </c>
      <c r="W3256" s="53">
        <v>105</v>
      </c>
      <c r="X3256" s="53">
        <v>0.69399999999999995</v>
      </c>
      <c r="Y3256" s="53">
        <v>19.11</v>
      </c>
      <c r="Z3256" s="11">
        <f t="shared" si="8681"/>
        <v>13.799999999999999</v>
      </c>
      <c r="AA3256" s="11">
        <f t="shared" si="8682"/>
        <v>0</v>
      </c>
      <c r="AB3256" s="53">
        <f t="shared" si="8683"/>
        <v>0.30161101422697634</v>
      </c>
      <c r="AC3256" s="63" t="s">
        <v>204</v>
      </c>
    </row>
    <row r="3257" spans="1:46">
      <c r="A3257" s="11">
        <v>3257</v>
      </c>
      <c r="B3257" s="57">
        <v>44949</v>
      </c>
      <c r="C3257" s="54">
        <v>0.56944444444444442</v>
      </c>
      <c r="D3257" s="53">
        <v>8</v>
      </c>
      <c r="E3257" s="53">
        <v>13.2</v>
      </c>
      <c r="F3257" s="53">
        <v>0</v>
      </c>
      <c r="G3257" s="53">
        <v>6.1</v>
      </c>
      <c r="H3257" s="53">
        <v>1.9E-2</v>
      </c>
      <c r="I3257" s="53">
        <v>3.2</v>
      </c>
      <c r="J3257" s="53" t="s">
        <v>147</v>
      </c>
      <c r="K3257" s="53">
        <v>3.4</v>
      </c>
      <c r="L3257" s="53" t="s">
        <v>147</v>
      </c>
      <c r="M3257" s="54">
        <v>0.56251157407407404</v>
      </c>
      <c r="N3257" s="53">
        <v>7.3</v>
      </c>
      <c r="O3257" s="53" t="s">
        <v>147</v>
      </c>
      <c r="P3257" s="54">
        <v>0.56364583333333329</v>
      </c>
      <c r="Q3257" s="53">
        <v>2.5</v>
      </c>
      <c r="R3257" s="53" t="s">
        <v>162</v>
      </c>
      <c r="S3257" s="53">
        <v>1</v>
      </c>
      <c r="T3257" s="53">
        <v>90.1</v>
      </c>
      <c r="U3257" s="53">
        <v>82</v>
      </c>
      <c r="V3257" s="53">
        <v>50622</v>
      </c>
      <c r="W3257" s="53">
        <v>84</v>
      </c>
      <c r="X3257" s="53">
        <v>0.69299999999999995</v>
      </c>
      <c r="Y3257" s="53">
        <v>19.09</v>
      </c>
      <c r="Z3257" s="11">
        <f t="shared" si="8681"/>
        <v>11.4</v>
      </c>
      <c r="AA3257" s="11">
        <f t="shared" si="8682"/>
        <v>0</v>
      </c>
      <c r="AB3257" s="53">
        <f t="shared" si="8683"/>
        <v>0.30098690141338813</v>
      </c>
      <c r="AC3257" s="63" t="s">
        <v>204</v>
      </c>
    </row>
    <row r="3258" spans="1:46">
      <c r="A3258" s="11">
        <v>3258</v>
      </c>
      <c r="B3258" s="57">
        <v>44949</v>
      </c>
      <c r="C3258" s="54">
        <v>0.57638888888888895</v>
      </c>
      <c r="D3258" s="53">
        <v>7.8</v>
      </c>
      <c r="E3258" s="53">
        <v>13.2</v>
      </c>
      <c r="F3258" s="53">
        <v>0</v>
      </c>
      <c r="G3258" s="53">
        <v>6.1</v>
      </c>
      <c r="H3258" s="53">
        <v>1.7999999999999999E-2</v>
      </c>
      <c r="I3258" s="53">
        <v>3.2</v>
      </c>
      <c r="J3258" s="53" t="s">
        <v>149</v>
      </c>
      <c r="K3258" s="53">
        <v>3.3</v>
      </c>
      <c r="L3258" s="53" t="s">
        <v>147</v>
      </c>
      <c r="M3258" s="54">
        <v>0.56976851851851851</v>
      </c>
      <c r="N3258" s="53">
        <v>5.8</v>
      </c>
      <c r="O3258" s="53" t="s">
        <v>149</v>
      </c>
      <c r="P3258" s="54">
        <v>0.57559027777777783</v>
      </c>
      <c r="Q3258" s="53">
        <v>2.8</v>
      </c>
      <c r="R3258" s="53" t="s">
        <v>147</v>
      </c>
      <c r="S3258" s="53">
        <v>0.8</v>
      </c>
      <c r="T3258" s="53">
        <v>90.3</v>
      </c>
      <c r="U3258" s="53">
        <v>45</v>
      </c>
      <c r="V3258" s="53">
        <v>47106</v>
      </c>
      <c r="W3258" s="53">
        <v>79</v>
      </c>
      <c r="X3258" s="53">
        <v>0.69299999999999995</v>
      </c>
      <c r="Y3258" s="53">
        <v>19.079999999999998</v>
      </c>
      <c r="Z3258" s="11">
        <f t="shared" si="8681"/>
        <v>10.8</v>
      </c>
      <c r="AA3258" s="11">
        <f t="shared" si="8682"/>
        <v>0</v>
      </c>
      <c r="AB3258" s="53">
        <f t="shared" si="8683"/>
        <v>0.30098690141338813</v>
      </c>
      <c r="AC3258" s="63" t="s">
        <v>204</v>
      </c>
    </row>
    <row r="3259" spans="1:46">
      <c r="A3259" s="11">
        <v>3259</v>
      </c>
      <c r="B3259" s="57">
        <v>44949</v>
      </c>
      <c r="C3259" s="54">
        <v>0.58333333333333337</v>
      </c>
      <c r="D3259" s="53">
        <v>7.6</v>
      </c>
      <c r="E3259" s="53">
        <v>13.1</v>
      </c>
      <c r="F3259" s="53">
        <v>0</v>
      </c>
      <c r="G3259" s="53">
        <v>5.9</v>
      </c>
      <c r="H3259" s="53">
        <v>1.2E-2</v>
      </c>
      <c r="I3259" s="53">
        <v>4.3</v>
      </c>
      <c r="J3259" s="53" t="s">
        <v>149</v>
      </c>
      <c r="K3259" s="53">
        <v>4.3</v>
      </c>
      <c r="L3259" s="53" t="s">
        <v>149</v>
      </c>
      <c r="M3259" s="54">
        <v>0.58333333333333337</v>
      </c>
      <c r="N3259" s="53">
        <v>7</v>
      </c>
      <c r="O3259" s="53" t="s">
        <v>149</v>
      </c>
      <c r="P3259" s="54">
        <v>0.57885416666666667</v>
      </c>
      <c r="Q3259" s="53">
        <v>5</v>
      </c>
      <c r="R3259" s="53" t="s">
        <v>149</v>
      </c>
      <c r="S3259" s="53">
        <v>1</v>
      </c>
      <c r="T3259" s="53">
        <v>89.5</v>
      </c>
      <c r="U3259" s="53">
        <v>75</v>
      </c>
      <c r="V3259" s="53">
        <v>33861</v>
      </c>
      <c r="W3259" s="53">
        <v>56</v>
      </c>
      <c r="X3259" s="53">
        <v>0.69299999999999995</v>
      </c>
      <c r="Y3259" s="53">
        <v>19.05</v>
      </c>
      <c r="Z3259" s="11">
        <f t="shared" si="8681"/>
        <v>7.2000000000000011</v>
      </c>
      <c r="AA3259" s="11">
        <f t="shared" si="8682"/>
        <v>0</v>
      </c>
      <c r="AB3259" s="53">
        <f t="shared" si="8683"/>
        <v>0.30098690141338813</v>
      </c>
      <c r="AC3259" s="63" t="s">
        <v>204</v>
      </c>
      <c r="AE3259" s="11">
        <f t="shared" ref="AE3259" si="8812">SUM(F3259:F3264)</f>
        <v>0</v>
      </c>
      <c r="AF3259" s="11">
        <f t="shared" ref="AF3259" si="8813">AVERAGE(AB3259:AB3264)</f>
        <v>0.300571181237344</v>
      </c>
      <c r="AG3259" s="11">
        <f t="shared" ref="AG3259" si="8814">AVERAGE(G3259:G3264)</f>
        <v>6.083333333333333</v>
      </c>
      <c r="AH3259" s="11" t="e">
        <f t="shared" ref="AH3259" si="8815">AVERAGE(AC3259:AC3264)</f>
        <v>#DIV/0!</v>
      </c>
      <c r="AI3259" s="11">
        <f t="shared" ref="AI3259" si="8816">AVERAGE(T3259:T3264)</f>
        <v>86.183333333333337</v>
      </c>
      <c r="AJ3259" s="11">
        <f t="shared" ref="AJ3259" si="8817">SUMIF(H3259:H3264,"&gt;0",H3259:H3264)</f>
        <v>8.8000000000000009E-2</v>
      </c>
      <c r="AK3259" s="17">
        <f t="shared" ref="AK3259" si="8818">SUM(AA3259:AA3264)/60</f>
        <v>0</v>
      </c>
      <c r="AL3259" s="17">
        <f t="shared" ref="AL3259" si="8819">SUM(V3259:V3264)</f>
        <v>233535</v>
      </c>
      <c r="AM3259" s="17">
        <f t="shared" ref="AM3259" si="8820">AVERAGE(W3259:W3264)</f>
        <v>64.833333333333329</v>
      </c>
      <c r="AN3259" s="11">
        <f t="shared" ref="AN3259" si="8821">AVERAGE(I3259:I3264)</f>
        <v>3.5333333333333332</v>
      </c>
      <c r="AO3259" s="11">
        <f t="shared" ref="AO3259" si="8822">MAX(K3259:K3264)</f>
        <v>4.5999999999999996</v>
      </c>
      <c r="AP3259" s="13" t="str">
        <f t="shared" ref="AP3259" ca="1" si="8823">INDIRECT(ADDRESS(MATCH(AO3259,K3259:K3264,0)+A3259-1,12))</f>
        <v>NNE</v>
      </c>
      <c r="AQ3259" s="13">
        <f t="shared" ref="AQ3259" ca="1" si="8824">INDIRECT(ADDRESS(MATCH(AO3259,K3259:K3264,0)+A3259-1,13))</f>
        <v>0.58868055555555554</v>
      </c>
      <c r="AR3259" s="11">
        <f t="shared" ref="AR3259" si="8825">MAX(N3259:N3264)</f>
        <v>7.2</v>
      </c>
      <c r="AS3259" s="13" t="str">
        <f t="shared" ref="AS3259" ca="1" si="8826">INDIRECT(ADDRESS(MATCH(AR3259,N3259:N3264,0)+A3259-1,15))</f>
        <v>NNE</v>
      </c>
      <c r="AT3259" s="13">
        <f t="shared" ref="AT3259" ca="1" si="8827">INDIRECT(ADDRESS(MATCH(AR3259,N3259:N3264,0)+A3259-1,16))</f>
        <v>0.58909722222222227</v>
      </c>
    </row>
    <row r="3260" spans="1:46">
      <c r="A3260" s="11">
        <v>3260</v>
      </c>
      <c r="B3260" s="57">
        <v>44949</v>
      </c>
      <c r="C3260" s="54">
        <v>0.59027777777777779</v>
      </c>
      <c r="D3260" s="53">
        <v>7.5</v>
      </c>
      <c r="E3260" s="53">
        <v>13.1</v>
      </c>
      <c r="F3260" s="53">
        <v>0</v>
      </c>
      <c r="G3260" s="53">
        <v>6</v>
      </c>
      <c r="H3260" s="53">
        <v>1.6E-2</v>
      </c>
      <c r="I3260" s="53">
        <v>4.4000000000000004</v>
      </c>
      <c r="J3260" s="53" t="s">
        <v>149</v>
      </c>
      <c r="K3260" s="53">
        <v>4.5999999999999996</v>
      </c>
      <c r="L3260" s="53" t="s">
        <v>149</v>
      </c>
      <c r="M3260" s="54">
        <v>0.58868055555555554</v>
      </c>
      <c r="N3260" s="53">
        <v>7.2</v>
      </c>
      <c r="O3260" s="53" t="s">
        <v>149</v>
      </c>
      <c r="P3260" s="54">
        <v>0.58909722222222227</v>
      </c>
      <c r="Q3260" s="53">
        <v>3.5</v>
      </c>
      <c r="R3260" s="53" t="s">
        <v>148</v>
      </c>
      <c r="S3260" s="53">
        <v>0.8</v>
      </c>
      <c r="T3260" s="53">
        <v>88.5</v>
      </c>
      <c r="U3260" s="53">
        <v>58</v>
      </c>
      <c r="V3260" s="53">
        <v>42323</v>
      </c>
      <c r="W3260" s="53">
        <v>71</v>
      </c>
      <c r="X3260" s="53">
        <v>0.69299999999999995</v>
      </c>
      <c r="Y3260" s="53">
        <v>19.03</v>
      </c>
      <c r="Z3260" s="11">
        <f t="shared" si="8681"/>
        <v>9.6000000000000014</v>
      </c>
      <c r="AA3260" s="11">
        <f t="shared" si="8682"/>
        <v>0</v>
      </c>
      <c r="AB3260" s="53">
        <f t="shared" si="8683"/>
        <v>0.30098690141338813</v>
      </c>
      <c r="AC3260" s="63" t="s">
        <v>204</v>
      </c>
    </row>
    <row r="3261" spans="1:46">
      <c r="A3261" s="11">
        <v>3261</v>
      </c>
      <c r="B3261" s="57">
        <v>44949</v>
      </c>
      <c r="C3261" s="54">
        <v>0.59722222222222221</v>
      </c>
      <c r="D3261" s="53">
        <v>7.3</v>
      </c>
      <c r="E3261" s="53">
        <v>13.1</v>
      </c>
      <c r="F3261" s="53">
        <v>0</v>
      </c>
      <c r="G3261" s="53">
        <v>6</v>
      </c>
      <c r="H3261" s="53">
        <v>1.0999999999999999E-2</v>
      </c>
      <c r="I3261" s="53">
        <v>3.7</v>
      </c>
      <c r="J3261" s="53" t="s">
        <v>149</v>
      </c>
      <c r="K3261" s="53">
        <v>4.4000000000000004</v>
      </c>
      <c r="L3261" s="53" t="s">
        <v>149</v>
      </c>
      <c r="M3261" s="54">
        <v>0.59028935185185183</v>
      </c>
      <c r="N3261" s="53">
        <v>6.6</v>
      </c>
      <c r="O3261" s="53" t="s">
        <v>149</v>
      </c>
      <c r="P3261" s="54">
        <v>0.5941319444444445</v>
      </c>
      <c r="Q3261" s="53">
        <v>4.7</v>
      </c>
      <c r="R3261" s="53" t="s">
        <v>147</v>
      </c>
      <c r="S3261" s="53">
        <v>0.9</v>
      </c>
      <c r="T3261" s="53">
        <v>86.8</v>
      </c>
      <c r="U3261" s="53">
        <v>48</v>
      </c>
      <c r="V3261" s="53">
        <v>30880</v>
      </c>
      <c r="W3261" s="53">
        <v>51</v>
      </c>
      <c r="X3261" s="53">
        <v>0.69199999999999995</v>
      </c>
      <c r="Y3261" s="53">
        <v>19.04</v>
      </c>
      <c r="Z3261" s="11">
        <f t="shared" si="8681"/>
        <v>6.5999999999999988</v>
      </c>
      <c r="AA3261" s="11">
        <f t="shared" si="8682"/>
        <v>0</v>
      </c>
      <c r="AB3261" s="53">
        <f t="shared" si="8683"/>
        <v>0.30036332114932196</v>
      </c>
      <c r="AC3261" s="63" t="s">
        <v>204</v>
      </c>
    </row>
    <row r="3262" spans="1:46">
      <c r="A3262" s="11">
        <v>3262</v>
      </c>
      <c r="B3262" s="57">
        <v>44949</v>
      </c>
      <c r="C3262" s="54">
        <v>0.60416666666666663</v>
      </c>
      <c r="D3262" s="53">
        <v>7.2</v>
      </c>
      <c r="E3262" s="53">
        <v>13</v>
      </c>
      <c r="F3262" s="53">
        <v>0</v>
      </c>
      <c r="G3262" s="53">
        <v>6.1</v>
      </c>
      <c r="H3262" s="53">
        <v>1.0999999999999999E-2</v>
      </c>
      <c r="I3262" s="53">
        <v>3.6</v>
      </c>
      <c r="J3262" s="53" t="s">
        <v>149</v>
      </c>
      <c r="K3262" s="53">
        <v>4.0999999999999996</v>
      </c>
      <c r="L3262" s="53" t="s">
        <v>149</v>
      </c>
      <c r="M3262" s="54">
        <v>0.59947916666666667</v>
      </c>
      <c r="N3262" s="53">
        <v>6.3</v>
      </c>
      <c r="O3262" s="53" t="s">
        <v>149</v>
      </c>
      <c r="P3262" s="54">
        <v>0.59858796296296302</v>
      </c>
      <c r="Q3262" s="53">
        <v>3.3</v>
      </c>
      <c r="R3262" s="53" t="s">
        <v>149</v>
      </c>
      <c r="S3262" s="53">
        <v>0.7</v>
      </c>
      <c r="T3262" s="53">
        <v>84.5</v>
      </c>
      <c r="U3262" s="53">
        <v>49</v>
      </c>
      <c r="V3262" s="53">
        <v>30854</v>
      </c>
      <c r="W3262" s="53">
        <v>51</v>
      </c>
      <c r="X3262" s="53">
        <v>0.69199999999999995</v>
      </c>
      <c r="Y3262" s="53">
        <v>19.02</v>
      </c>
      <c r="Z3262" s="11">
        <f t="shared" si="8681"/>
        <v>6.5999999999999988</v>
      </c>
      <c r="AA3262" s="11">
        <f t="shared" si="8682"/>
        <v>0</v>
      </c>
      <c r="AB3262" s="53">
        <f t="shared" si="8683"/>
        <v>0.30036332114932196</v>
      </c>
      <c r="AC3262" s="63" t="s">
        <v>204</v>
      </c>
    </row>
    <row r="3263" spans="1:46">
      <c r="A3263" s="11">
        <v>3263</v>
      </c>
      <c r="B3263" s="57">
        <v>44949</v>
      </c>
      <c r="C3263" s="54">
        <v>0.61111111111111105</v>
      </c>
      <c r="D3263" s="53">
        <v>7.1</v>
      </c>
      <c r="E3263" s="53">
        <v>13</v>
      </c>
      <c r="F3263" s="53">
        <v>0</v>
      </c>
      <c r="G3263" s="53">
        <v>6.1</v>
      </c>
      <c r="H3263" s="53">
        <v>0.01</v>
      </c>
      <c r="I3263" s="53">
        <v>2.9</v>
      </c>
      <c r="J3263" s="53" t="s">
        <v>149</v>
      </c>
      <c r="K3263" s="53">
        <v>3.6</v>
      </c>
      <c r="L3263" s="53" t="s">
        <v>149</v>
      </c>
      <c r="M3263" s="54">
        <v>0.60417824074074067</v>
      </c>
      <c r="N3263" s="53">
        <v>4.8</v>
      </c>
      <c r="O3263" s="53" t="s">
        <v>149</v>
      </c>
      <c r="P3263" s="54">
        <v>0.60554398148148147</v>
      </c>
      <c r="Q3263" s="53">
        <v>2.6</v>
      </c>
      <c r="R3263" s="53" t="s">
        <v>149</v>
      </c>
      <c r="S3263" s="53">
        <v>0.7</v>
      </c>
      <c r="T3263" s="53">
        <v>85.5</v>
      </c>
      <c r="U3263" s="53">
        <v>44</v>
      </c>
      <c r="V3263" s="53">
        <v>27998</v>
      </c>
      <c r="W3263" s="53">
        <v>47</v>
      </c>
      <c r="X3263" s="53">
        <v>0.69199999999999995</v>
      </c>
      <c r="Y3263" s="53">
        <v>19.03</v>
      </c>
      <c r="Z3263" s="11">
        <f t="shared" si="8681"/>
        <v>6</v>
      </c>
      <c r="AA3263" s="11">
        <f t="shared" si="8682"/>
        <v>0</v>
      </c>
      <c r="AB3263" s="53">
        <f t="shared" si="8683"/>
        <v>0.30036332114932196</v>
      </c>
      <c r="AC3263" s="63" t="s">
        <v>204</v>
      </c>
    </row>
    <row r="3264" spans="1:46">
      <c r="A3264" s="11">
        <v>3264</v>
      </c>
      <c r="B3264" s="57">
        <v>44949</v>
      </c>
      <c r="C3264" s="54">
        <v>0.61805555555555558</v>
      </c>
      <c r="D3264" s="53">
        <v>7</v>
      </c>
      <c r="E3264" s="53">
        <v>13.2</v>
      </c>
      <c r="F3264" s="53">
        <v>0</v>
      </c>
      <c r="G3264" s="53">
        <v>6.4</v>
      </c>
      <c r="H3264" s="53">
        <v>2.8000000000000001E-2</v>
      </c>
      <c r="I3264" s="53">
        <v>2.2999999999999998</v>
      </c>
      <c r="J3264" s="53" t="s">
        <v>147</v>
      </c>
      <c r="K3264" s="53">
        <v>2.9</v>
      </c>
      <c r="L3264" s="53" t="s">
        <v>149</v>
      </c>
      <c r="M3264" s="54">
        <v>0.61542824074074076</v>
      </c>
      <c r="N3264" s="53">
        <v>6.3</v>
      </c>
      <c r="O3264" s="53" t="s">
        <v>148</v>
      </c>
      <c r="P3264" s="54">
        <v>0.61379629629629628</v>
      </c>
      <c r="Q3264" s="53">
        <v>2</v>
      </c>
      <c r="R3264" s="53" t="s">
        <v>148</v>
      </c>
      <c r="S3264" s="53">
        <v>1.3</v>
      </c>
      <c r="T3264" s="53">
        <v>82.3</v>
      </c>
      <c r="U3264" s="53">
        <v>196</v>
      </c>
      <c r="V3264" s="53">
        <v>67619</v>
      </c>
      <c r="W3264" s="53">
        <v>113</v>
      </c>
      <c r="X3264" s="53">
        <v>0.69199999999999995</v>
      </c>
      <c r="Y3264" s="53">
        <v>19.079999999999998</v>
      </c>
      <c r="Z3264" s="11">
        <f t="shared" si="8681"/>
        <v>16.8</v>
      </c>
      <c r="AA3264" s="11">
        <f t="shared" si="8682"/>
        <v>0</v>
      </c>
      <c r="AB3264" s="53">
        <f t="shared" si="8683"/>
        <v>0.30036332114932196</v>
      </c>
      <c r="AC3264" s="63" t="s">
        <v>204</v>
      </c>
    </row>
    <row r="3265" spans="1:46">
      <c r="A3265" s="11">
        <v>3265</v>
      </c>
      <c r="B3265" s="57">
        <v>44949</v>
      </c>
      <c r="C3265" s="54">
        <v>0.625</v>
      </c>
      <c r="D3265" s="53">
        <v>7</v>
      </c>
      <c r="E3265" s="53">
        <v>14.5</v>
      </c>
      <c r="F3265" s="53">
        <v>0</v>
      </c>
      <c r="G3265" s="53">
        <v>6.6</v>
      </c>
      <c r="H3265" s="53">
        <v>5.2999999999999999E-2</v>
      </c>
      <c r="I3265" s="53">
        <v>2.8</v>
      </c>
      <c r="J3265" s="53" t="s">
        <v>148</v>
      </c>
      <c r="K3265" s="53">
        <v>2.8</v>
      </c>
      <c r="L3265" s="53" t="s">
        <v>148</v>
      </c>
      <c r="M3265" s="54">
        <v>0.625</v>
      </c>
      <c r="N3265" s="53">
        <v>7.1</v>
      </c>
      <c r="O3265" s="53" t="s">
        <v>152</v>
      </c>
      <c r="P3265" s="54">
        <v>0.62428240740740748</v>
      </c>
      <c r="Q3265" s="53">
        <v>3</v>
      </c>
      <c r="R3265" s="53" t="s">
        <v>149</v>
      </c>
      <c r="S3265" s="53">
        <v>1.3</v>
      </c>
      <c r="T3265" s="53">
        <v>81.7</v>
      </c>
      <c r="U3265" s="53">
        <v>226</v>
      </c>
      <c r="V3265" s="53">
        <v>123247</v>
      </c>
      <c r="W3265" s="53">
        <v>205</v>
      </c>
      <c r="X3265" s="53">
        <v>0.69199999999999995</v>
      </c>
      <c r="Y3265" s="53">
        <v>19.47</v>
      </c>
      <c r="Z3265" s="11">
        <f t="shared" si="8681"/>
        <v>31.8</v>
      </c>
      <c r="AA3265" s="11">
        <f t="shared" si="8682"/>
        <v>0</v>
      </c>
      <c r="AB3265" s="53">
        <f t="shared" si="8683"/>
        <v>0.30036332114932196</v>
      </c>
      <c r="AC3265" s="63" t="s">
        <v>204</v>
      </c>
      <c r="AE3265" s="11">
        <f t="shared" ref="AE3265" si="8828">SUM(F3265:F3270)</f>
        <v>0</v>
      </c>
      <c r="AF3265" s="11">
        <f t="shared" ref="AF3265" si="8829">AVERAGE(AB3265:AB3270)</f>
        <v>0.29974036205979021</v>
      </c>
      <c r="AG3265" s="11">
        <f t="shared" ref="AG3265" si="8830">AVERAGE(G3265:G3270)</f>
        <v>7.166666666666667</v>
      </c>
      <c r="AH3265" s="11" t="e">
        <f t="shared" ref="AH3265" si="8831">AVERAGE(AC3265:AC3270)</f>
        <v>#DIV/0!</v>
      </c>
      <c r="AI3265" s="11">
        <f t="shared" ref="AI3265" si="8832">AVERAGE(T3265:T3270)</f>
        <v>77.983333333333334</v>
      </c>
      <c r="AJ3265" s="11">
        <f t="shared" ref="AJ3265" si="8833">SUMIF(H3265:H3270,"&gt;0",H3265:H3270)</f>
        <v>0.41600000000000004</v>
      </c>
      <c r="AK3265" s="17">
        <f t="shared" ref="AK3265" si="8834">SUM(AA3265:AA3270)/60</f>
        <v>0</v>
      </c>
      <c r="AL3265" s="17">
        <f t="shared" ref="AL3265" si="8835">SUM(V3265:V3270)</f>
        <v>890302</v>
      </c>
      <c r="AM3265" s="17">
        <f t="shared" ref="AM3265" si="8836">AVERAGE(W3265:W3270)</f>
        <v>247.16666666666666</v>
      </c>
      <c r="AN3265" s="11">
        <f t="shared" ref="AN3265" si="8837">AVERAGE(I3265:I3270)</f>
        <v>2.6333333333333333</v>
      </c>
      <c r="AO3265" s="11">
        <f t="shared" ref="AO3265" si="8838">MAX(K3265:K3270)</f>
        <v>3.5</v>
      </c>
      <c r="AP3265" s="13" t="str">
        <f t="shared" ref="AP3265" ca="1" si="8839">INDIRECT(ADDRESS(MATCH(AO3265,K3265:K3270,0)+A3265-1,12))</f>
        <v>ENE</v>
      </c>
      <c r="AQ3265" s="13">
        <f t="shared" ref="AQ3265" ca="1" si="8840">INDIRECT(ADDRESS(MATCH(AO3265,K3265:K3270,0)+A3265-1,13))</f>
        <v>0.63046296296296289</v>
      </c>
      <c r="AR3265" s="11">
        <f t="shared" ref="AR3265" si="8841">MAX(N3265:N3270)</f>
        <v>8.1999999999999993</v>
      </c>
      <c r="AS3265" s="13" t="str">
        <f t="shared" ref="AS3265" ca="1" si="8842">INDIRECT(ADDRESS(MATCH(AR3265,N3265:N3270,0)+A3265-1,15))</f>
        <v>E</v>
      </c>
      <c r="AT3265" s="13">
        <f t="shared" ref="AT3265" ca="1" si="8843">INDIRECT(ADDRESS(MATCH(AR3265,N3265:N3270,0)+A3265-1,16))</f>
        <v>0.62944444444444447</v>
      </c>
    </row>
    <row r="3266" spans="1:46">
      <c r="A3266" s="11">
        <v>3266</v>
      </c>
      <c r="B3266" s="57">
        <v>44949</v>
      </c>
      <c r="C3266" s="54">
        <v>0.63194444444444442</v>
      </c>
      <c r="D3266" s="53">
        <v>7.1</v>
      </c>
      <c r="E3266" s="53">
        <v>14.7</v>
      </c>
      <c r="F3266" s="53">
        <v>0</v>
      </c>
      <c r="G3266" s="53">
        <v>6.6</v>
      </c>
      <c r="H3266" s="53">
        <v>7.0000000000000007E-2</v>
      </c>
      <c r="I3266" s="53">
        <v>3.4</v>
      </c>
      <c r="J3266" s="53" t="s">
        <v>148</v>
      </c>
      <c r="K3266" s="53">
        <v>3.5</v>
      </c>
      <c r="L3266" s="53" t="s">
        <v>148</v>
      </c>
      <c r="M3266" s="54">
        <v>0.63046296296296289</v>
      </c>
      <c r="N3266" s="53">
        <v>8.1999999999999993</v>
      </c>
      <c r="O3266" s="53" t="s">
        <v>152</v>
      </c>
      <c r="P3266" s="54">
        <v>0.62944444444444447</v>
      </c>
      <c r="Q3266" s="53">
        <v>4.8</v>
      </c>
      <c r="R3266" s="53" t="s">
        <v>148</v>
      </c>
      <c r="S3266" s="53">
        <v>1.5</v>
      </c>
      <c r="T3266" s="53">
        <v>82.1</v>
      </c>
      <c r="U3266" s="53">
        <v>271</v>
      </c>
      <c r="V3266" s="53">
        <v>154344</v>
      </c>
      <c r="W3266" s="53">
        <v>257</v>
      </c>
      <c r="X3266" s="53">
        <v>0.69099999999999995</v>
      </c>
      <c r="Y3266" s="53">
        <v>19.36</v>
      </c>
      <c r="Z3266" s="11">
        <f t="shared" si="8681"/>
        <v>42.000000000000007</v>
      </c>
      <c r="AA3266" s="11">
        <f t="shared" si="8682"/>
        <v>0</v>
      </c>
      <c r="AB3266" s="53">
        <f t="shared" si="8683"/>
        <v>0.29974027332319053</v>
      </c>
      <c r="AC3266" s="63" t="s">
        <v>204</v>
      </c>
    </row>
    <row r="3267" spans="1:46">
      <c r="A3267" s="11">
        <v>3267</v>
      </c>
      <c r="B3267" s="57">
        <v>44949</v>
      </c>
      <c r="C3267" s="54">
        <v>0.63888888888888895</v>
      </c>
      <c r="D3267" s="53">
        <v>7.2</v>
      </c>
      <c r="E3267" s="53">
        <v>14.3</v>
      </c>
      <c r="F3267" s="53">
        <v>0</v>
      </c>
      <c r="G3267" s="53">
        <v>7</v>
      </c>
      <c r="H3267" s="53">
        <v>7.4999999999999997E-2</v>
      </c>
      <c r="I3267" s="53">
        <v>2.4</v>
      </c>
      <c r="J3267" s="53" t="s">
        <v>148</v>
      </c>
      <c r="K3267" s="53">
        <v>3.4</v>
      </c>
      <c r="L3267" s="53" t="s">
        <v>148</v>
      </c>
      <c r="M3267" s="54">
        <v>0.63202546296296302</v>
      </c>
      <c r="N3267" s="53">
        <v>7.3</v>
      </c>
      <c r="O3267" s="53" t="s">
        <v>152</v>
      </c>
      <c r="P3267" s="54">
        <v>0.63445601851851852</v>
      </c>
      <c r="Q3267" s="53">
        <v>2.1</v>
      </c>
      <c r="R3267" s="53" t="s">
        <v>147</v>
      </c>
      <c r="S3267" s="53">
        <v>1.2</v>
      </c>
      <c r="T3267" s="53">
        <v>78.599999999999994</v>
      </c>
      <c r="U3267" s="53">
        <v>264</v>
      </c>
      <c r="V3267" s="53">
        <v>160321</v>
      </c>
      <c r="W3267" s="53">
        <v>267</v>
      </c>
      <c r="X3267" s="53">
        <v>0.69099999999999995</v>
      </c>
      <c r="Y3267" s="53">
        <v>19.25</v>
      </c>
      <c r="Z3267" s="11">
        <f t="shared" si="8681"/>
        <v>45.000000000000007</v>
      </c>
      <c r="AA3267" s="11">
        <f t="shared" si="8682"/>
        <v>0</v>
      </c>
      <c r="AB3267" s="53">
        <f t="shared" si="8683"/>
        <v>0.29974027332319053</v>
      </c>
      <c r="AC3267" s="63" t="s">
        <v>204</v>
      </c>
    </row>
    <row r="3268" spans="1:46">
      <c r="A3268" s="11">
        <v>3268</v>
      </c>
      <c r="B3268" s="57">
        <v>44949</v>
      </c>
      <c r="C3268" s="54">
        <v>0.64583333333333337</v>
      </c>
      <c r="D3268" s="53">
        <v>7.4</v>
      </c>
      <c r="E3268" s="53">
        <v>14.3</v>
      </c>
      <c r="F3268" s="53">
        <v>0</v>
      </c>
      <c r="G3268" s="53">
        <v>7.7</v>
      </c>
      <c r="H3268" s="53">
        <v>7.6999999999999999E-2</v>
      </c>
      <c r="I3268" s="53">
        <v>1.7</v>
      </c>
      <c r="J3268" s="53" t="s">
        <v>147</v>
      </c>
      <c r="K3268" s="53">
        <v>2.5</v>
      </c>
      <c r="L3268" s="53" t="s">
        <v>148</v>
      </c>
      <c r="M3268" s="54">
        <v>0.64129629629629636</v>
      </c>
      <c r="N3268" s="53">
        <v>4.9000000000000004</v>
      </c>
      <c r="O3268" s="53" t="s">
        <v>152</v>
      </c>
      <c r="P3268" s="54">
        <v>0.64104166666666662</v>
      </c>
      <c r="Q3268" s="53">
        <v>2</v>
      </c>
      <c r="R3268" s="53" t="s">
        <v>149</v>
      </c>
      <c r="S3268" s="53">
        <v>1.1000000000000001</v>
      </c>
      <c r="T3268" s="53">
        <v>75.099999999999994</v>
      </c>
      <c r="U3268" s="53">
        <v>257</v>
      </c>
      <c r="V3268" s="53">
        <v>160663</v>
      </c>
      <c r="W3268" s="53">
        <v>268</v>
      </c>
      <c r="X3268" s="53">
        <v>0.69099999999999995</v>
      </c>
      <c r="Y3268" s="53">
        <v>19.28</v>
      </c>
      <c r="Z3268" s="11">
        <f t="shared" si="8681"/>
        <v>46.199999999999996</v>
      </c>
      <c r="AA3268" s="11">
        <f t="shared" si="8682"/>
        <v>0</v>
      </c>
      <c r="AB3268" s="53">
        <f t="shared" si="8683"/>
        <v>0.29974027332319053</v>
      </c>
      <c r="AC3268" s="63" t="s">
        <v>204</v>
      </c>
    </row>
    <row r="3269" spans="1:46">
      <c r="A3269" s="11">
        <v>3269</v>
      </c>
      <c r="B3269" s="57">
        <v>44949</v>
      </c>
      <c r="C3269" s="54">
        <v>0.65277777777777779</v>
      </c>
      <c r="D3269" s="53">
        <v>7.6</v>
      </c>
      <c r="E3269" s="53">
        <v>14.3</v>
      </c>
      <c r="F3269" s="53">
        <v>0</v>
      </c>
      <c r="G3269" s="53">
        <v>7.4</v>
      </c>
      <c r="H3269" s="53">
        <v>7.1999999999999995E-2</v>
      </c>
      <c r="I3269" s="53">
        <v>2.9</v>
      </c>
      <c r="J3269" s="53" t="s">
        <v>149</v>
      </c>
      <c r="K3269" s="53">
        <v>2.9</v>
      </c>
      <c r="L3269" s="53" t="s">
        <v>149</v>
      </c>
      <c r="M3269" s="54">
        <v>0.65277777777777779</v>
      </c>
      <c r="N3269" s="53">
        <v>5.3</v>
      </c>
      <c r="O3269" s="53" t="s">
        <v>149</v>
      </c>
      <c r="P3269" s="54">
        <v>0.65273148148148141</v>
      </c>
      <c r="Q3269" s="53">
        <v>4.2</v>
      </c>
      <c r="R3269" s="53" t="s">
        <v>147</v>
      </c>
      <c r="S3269" s="53">
        <v>0.7</v>
      </c>
      <c r="T3269" s="53">
        <v>75.099999999999994</v>
      </c>
      <c r="U3269" s="53">
        <v>243</v>
      </c>
      <c r="V3269" s="53">
        <v>150122</v>
      </c>
      <c r="W3269" s="53">
        <v>250</v>
      </c>
      <c r="X3269" s="53">
        <v>0.69099999999999995</v>
      </c>
      <c r="Y3269" s="53">
        <v>19.29</v>
      </c>
      <c r="Z3269" s="11">
        <f t="shared" si="8681"/>
        <v>43.2</v>
      </c>
      <c r="AA3269" s="11">
        <f t="shared" si="8682"/>
        <v>0</v>
      </c>
      <c r="AB3269" s="53">
        <f t="shared" si="8683"/>
        <v>0.29974027332319053</v>
      </c>
      <c r="AC3269" s="63" t="s">
        <v>204</v>
      </c>
    </row>
    <row r="3270" spans="1:46">
      <c r="A3270" s="11">
        <v>3270</v>
      </c>
      <c r="B3270" s="57">
        <v>44949</v>
      </c>
      <c r="C3270" s="54">
        <v>0.65972222222222221</v>
      </c>
      <c r="D3270" s="53">
        <v>7.9</v>
      </c>
      <c r="E3270" s="53">
        <v>14.3</v>
      </c>
      <c r="F3270" s="53">
        <v>0</v>
      </c>
      <c r="G3270" s="53">
        <v>7.7</v>
      </c>
      <c r="H3270" s="53">
        <v>6.9000000000000006E-2</v>
      </c>
      <c r="I3270" s="53">
        <v>2.6</v>
      </c>
      <c r="J3270" s="53" t="s">
        <v>149</v>
      </c>
      <c r="K3270" s="53">
        <v>2.9</v>
      </c>
      <c r="L3270" s="53" t="s">
        <v>149</v>
      </c>
      <c r="M3270" s="54">
        <v>0.65649305555555559</v>
      </c>
      <c r="N3270" s="53">
        <v>4.5</v>
      </c>
      <c r="O3270" s="53" t="s">
        <v>149</v>
      </c>
      <c r="P3270" s="54">
        <v>0.65383101851851855</v>
      </c>
      <c r="Q3270" s="53">
        <v>1.9</v>
      </c>
      <c r="R3270" s="53" t="s">
        <v>147</v>
      </c>
      <c r="S3270" s="53">
        <v>0.7</v>
      </c>
      <c r="T3270" s="53">
        <v>75.3</v>
      </c>
      <c r="U3270" s="53">
        <v>228</v>
      </c>
      <c r="V3270" s="53">
        <v>141605</v>
      </c>
      <c r="W3270" s="53">
        <v>236</v>
      </c>
      <c r="X3270" s="53">
        <v>0.69</v>
      </c>
      <c r="Y3270" s="53">
        <v>19.28</v>
      </c>
      <c r="Z3270" s="11">
        <f t="shared" si="8681"/>
        <v>41.400000000000006</v>
      </c>
      <c r="AA3270" s="11">
        <f t="shared" si="8682"/>
        <v>0</v>
      </c>
      <c r="AB3270" s="53">
        <f t="shared" si="8683"/>
        <v>0.29911775791665673</v>
      </c>
      <c r="AC3270" s="63" t="s">
        <v>204</v>
      </c>
    </row>
    <row r="3271" spans="1:46">
      <c r="A3271" s="11">
        <v>3271</v>
      </c>
      <c r="B3271" s="57">
        <v>44949</v>
      </c>
      <c r="C3271" s="54">
        <v>0.66666666666666663</v>
      </c>
      <c r="D3271" s="53">
        <v>8</v>
      </c>
      <c r="E3271" s="53">
        <v>14.3</v>
      </c>
      <c r="F3271" s="53">
        <v>0</v>
      </c>
      <c r="G3271" s="53">
        <v>7.7</v>
      </c>
      <c r="H3271" s="53">
        <v>6.0999999999999999E-2</v>
      </c>
      <c r="I3271" s="53">
        <v>2.5</v>
      </c>
      <c r="J3271" s="53" t="s">
        <v>149</v>
      </c>
      <c r="K3271" s="53">
        <v>2.7</v>
      </c>
      <c r="L3271" s="53" t="s">
        <v>149</v>
      </c>
      <c r="M3271" s="54">
        <v>0.66061342592592587</v>
      </c>
      <c r="N3271" s="53">
        <v>4.5</v>
      </c>
      <c r="O3271" s="53" t="s">
        <v>162</v>
      </c>
      <c r="P3271" s="54">
        <v>0.65997685185185184</v>
      </c>
      <c r="Q3271" s="53">
        <v>1.8</v>
      </c>
      <c r="R3271" s="53" t="s">
        <v>148</v>
      </c>
      <c r="S3271" s="53">
        <v>0.7</v>
      </c>
      <c r="T3271" s="53">
        <v>73.2</v>
      </c>
      <c r="U3271" s="53">
        <v>195</v>
      </c>
      <c r="V3271" s="53">
        <v>126056</v>
      </c>
      <c r="W3271" s="53">
        <v>210</v>
      </c>
      <c r="X3271" s="53">
        <v>0.69</v>
      </c>
      <c r="Y3271" s="53">
        <v>19.28</v>
      </c>
      <c r="Z3271" s="11">
        <f t="shared" si="8681"/>
        <v>36.599999999999994</v>
      </c>
      <c r="AA3271" s="11">
        <f t="shared" si="8682"/>
        <v>0</v>
      </c>
      <c r="AB3271" s="53">
        <f t="shared" si="8683"/>
        <v>0.29911775791665673</v>
      </c>
      <c r="AC3271" s="63" t="s">
        <v>204</v>
      </c>
      <c r="AE3271" s="11">
        <f t="shared" ref="AE3271" si="8844">SUM(F3271:F3276)</f>
        <v>0</v>
      </c>
      <c r="AF3271" s="11">
        <f t="shared" ref="AF3271" si="8845">AVERAGE(AB3271:AB3276)</f>
        <v>0.29859952759833175</v>
      </c>
      <c r="AG3271" s="11">
        <f t="shared" ref="AG3271" si="8846">AVERAGE(G3271:G3276)</f>
        <v>7.5</v>
      </c>
      <c r="AH3271" s="11" t="e">
        <f t="shared" ref="AH3271" si="8847">AVERAGE(AC3271:AC3276)</f>
        <v>#DIV/0!</v>
      </c>
      <c r="AI3271" s="11">
        <f t="shared" ref="AI3271" si="8848">AVERAGE(T3271:T3276)</f>
        <v>72.600000000000009</v>
      </c>
      <c r="AJ3271" s="11">
        <f t="shared" ref="AJ3271" si="8849">SUMIF(H3271:H3276,"&gt;0",H3271:H3276)</f>
        <v>0.25600000000000001</v>
      </c>
      <c r="AK3271" s="17">
        <f t="shared" ref="AK3271" si="8850">SUM(AA3271:AA3276)/60</f>
        <v>0</v>
      </c>
      <c r="AL3271" s="17">
        <f t="shared" ref="AL3271" si="8851">SUM(V3271:V3276)</f>
        <v>524529</v>
      </c>
      <c r="AM3271" s="17">
        <f t="shared" ref="AM3271" si="8852">AVERAGE(W3271:W3276)</f>
        <v>145.83333333333334</v>
      </c>
      <c r="AN3271" s="11">
        <f t="shared" ref="AN3271" si="8853">AVERAGE(I3271:I3276)</f>
        <v>2.4500000000000002</v>
      </c>
      <c r="AO3271" s="11">
        <f t="shared" ref="AO3271" si="8854">MAX(K3271:K3276)</f>
        <v>2.7</v>
      </c>
      <c r="AP3271" s="13" t="str">
        <f t="shared" ref="AP3271" ca="1" si="8855">INDIRECT(ADDRESS(MATCH(AO3271,K3271:K3276,0)+A3271-1,12))</f>
        <v>NNE</v>
      </c>
      <c r="AQ3271" s="13">
        <f t="shared" ref="AQ3271" ca="1" si="8856">INDIRECT(ADDRESS(MATCH(AO3271,K3271:K3276,0)+A3271-1,13))</f>
        <v>0.66061342592592587</v>
      </c>
      <c r="AR3271" s="11">
        <f t="shared" ref="AR3271" si="8857">MAX(N3271:N3276)</f>
        <v>6.1</v>
      </c>
      <c r="AS3271" s="13" t="str">
        <f t="shared" ref="AS3271" ca="1" si="8858">INDIRECT(ADDRESS(MATCH(AR3271,N3271:N3276,0)+A3271-1,15))</f>
        <v>NE</v>
      </c>
      <c r="AT3271" s="13">
        <f t="shared" ref="AT3271" ca="1" si="8859">INDIRECT(ADDRESS(MATCH(AR3271,N3271:N3276,0)+A3271-1,16))</f>
        <v>0.67644675925925923</v>
      </c>
    </row>
    <row r="3272" spans="1:46">
      <c r="A3272" s="11">
        <v>3272</v>
      </c>
      <c r="B3272" s="57">
        <v>44949</v>
      </c>
      <c r="C3272" s="54">
        <v>0.67361111111111116</v>
      </c>
      <c r="D3272" s="53">
        <v>8.1999999999999993</v>
      </c>
      <c r="E3272" s="53">
        <v>14.3</v>
      </c>
      <c r="F3272" s="53">
        <v>0</v>
      </c>
      <c r="G3272" s="53">
        <v>7.7</v>
      </c>
      <c r="H3272" s="53">
        <v>0.05</v>
      </c>
      <c r="I3272" s="53">
        <v>2.2999999999999998</v>
      </c>
      <c r="J3272" s="53" t="s">
        <v>149</v>
      </c>
      <c r="K3272" s="53">
        <v>2.5</v>
      </c>
      <c r="L3272" s="53" t="s">
        <v>149</v>
      </c>
      <c r="M3272" s="54">
        <v>0.66667824074074078</v>
      </c>
      <c r="N3272" s="53">
        <v>4.5999999999999996</v>
      </c>
      <c r="O3272" s="53" t="s">
        <v>147</v>
      </c>
      <c r="P3272" s="54">
        <v>0.66861111111111116</v>
      </c>
      <c r="Q3272" s="53">
        <v>2.4</v>
      </c>
      <c r="R3272" s="53" t="s">
        <v>149</v>
      </c>
      <c r="S3272" s="53">
        <v>0.8</v>
      </c>
      <c r="T3272" s="53">
        <v>72.099999999999994</v>
      </c>
      <c r="U3272" s="53">
        <v>145</v>
      </c>
      <c r="V3272" s="53">
        <v>104302</v>
      </c>
      <c r="W3272" s="53">
        <v>174</v>
      </c>
      <c r="X3272" s="53">
        <v>0.69</v>
      </c>
      <c r="Y3272" s="53">
        <v>19.27</v>
      </c>
      <c r="Z3272" s="11">
        <f t="shared" ref="Z3272:Z3335" si="8860">H3272*3.6/(60)*10*10^3</f>
        <v>30.000000000000007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0.29911775791665673</v>
      </c>
      <c r="AC3272" s="63" t="s">
        <v>204</v>
      </c>
    </row>
    <row r="3273" spans="1:46">
      <c r="A3273" s="11">
        <v>3273</v>
      </c>
      <c r="B3273" s="57">
        <v>44949</v>
      </c>
      <c r="C3273" s="54">
        <v>0.68055555555555547</v>
      </c>
      <c r="D3273" s="53">
        <v>8.3000000000000007</v>
      </c>
      <c r="E3273" s="53">
        <v>13.6</v>
      </c>
      <c r="F3273" s="53">
        <v>0</v>
      </c>
      <c r="G3273" s="53">
        <v>7.4</v>
      </c>
      <c r="H3273" s="53">
        <v>3.5999999999999997E-2</v>
      </c>
      <c r="I3273" s="53">
        <v>2.7</v>
      </c>
      <c r="J3273" s="53" t="s">
        <v>149</v>
      </c>
      <c r="K3273" s="53">
        <v>2.7</v>
      </c>
      <c r="L3273" s="53" t="s">
        <v>149</v>
      </c>
      <c r="M3273" s="54">
        <v>0.67851851851851841</v>
      </c>
      <c r="N3273" s="53">
        <v>6.1</v>
      </c>
      <c r="O3273" s="53" t="s">
        <v>147</v>
      </c>
      <c r="P3273" s="54">
        <v>0.67644675925925923</v>
      </c>
      <c r="Q3273" s="53">
        <v>1.5</v>
      </c>
      <c r="R3273" s="53" t="s">
        <v>147</v>
      </c>
      <c r="S3273" s="53">
        <v>0.9</v>
      </c>
      <c r="T3273" s="53">
        <v>71.8</v>
      </c>
      <c r="U3273" s="53">
        <v>111</v>
      </c>
      <c r="V3273" s="53">
        <v>77759</v>
      </c>
      <c r="W3273" s="53">
        <v>130</v>
      </c>
      <c r="X3273" s="53">
        <v>0.68899999999999995</v>
      </c>
      <c r="Y3273" s="53">
        <v>19</v>
      </c>
      <c r="Z3273" s="11">
        <f t="shared" si="8860"/>
        <v>21.6</v>
      </c>
      <c r="AA3273" s="11">
        <f t="shared" si="8861"/>
        <v>0</v>
      </c>
      <c r="AB3273" s="53">
        <f t="shared" si="8862"/>
        <v>0.29849577500324387</v>
      </c>
      <c r="AC3273" s="63" t="s">
        <v>204</v>
      </c>
    </row>
    <row r="3274" spans="1:46">
      <c r="A3274" s="11">
        <v>3274</v>
      </c>
      <c r="B3274" s="57">
        <v>44949</v>
      </c>
      <c r="C3274" s="54">
        <v>0.6875</v>
      </c>
      <c r="D3274" s="53">
        <v>8.4</v>
      </c>
      <c r="E3274" s="53">
        <v>14.3</v>
      </c>
      <c r="F3274" s="53">
        <v>0</v>
      </c>
      <c r="G3274" s="53">
        <v>7.5</v>
      </c>
      <c r="H3274" s="53">
        <v>3.9E-2</v>
      </c>
      <c r="I3274" s="53">
        <v>2.4</v>
      </c>
      <c r="J3274" s="53" t="s">
        <v>149</v>
      </c>
      <c r="K3274" s="53">
        <v>2.7</v>
      </c>
      <c r="L3274" s="53" t="s">
        <v>149</v>
      </c>
      <c r="M3274" s="54">
        <v>0.68056712962962962</v>
      </c>
      <c r="N3274" s="53">
        <v>5</v>
      </c>
      <c r="O3274" s="53" t="s">
        <v>149</v>
      </c>
      <c r="P3274" s="54">
        <v>0.68195601851851861</v>
      </c>
      <c r="Q3274" s="53">
        <v>2.7</v>
      </c>
      <c r="R3274" s="53" t="s">
        <v>147</v>
      </c>
      <c r="S3274" s="53">
        <v>0.8</v>
      </c>
      <c r="T3274" s="53">
        <v>72.400000000000006</v>
      </c>
      <c r="U3274" s="53">
        <v>140</v>
      </c>
      <c r="V3274" s="53">
        <v>79582</v>
      </c>
      <c r="W3274" s="53">
        <v>133</v>
      </c>
      <c r="X3274" s="53">
        <v>0.68899999999999995</v>
      </c>
      <c r="Y3274" s="53">
        <v>19.32</v>
      </c>
      <c r="Z3274" s="11">
        <f t="shared" si="8860"/>
        <v>23.400000000000002</v>
      </c>
      <c r="AA3274" s="11">
        <f t="shared" si="8861"/>
        <v>0</v>
      </c>
      <c r="AB3274" s="53">
        <f t="shared" si="8862"/>
        <v>0.29849577500324387</v>
      </c>
      <c r="AC3274" s="63" t="s">
        <v>204</v>
      </c>
    </row>
    <row r="3275" spans="1:46">
      <c r="A3275" s="11">
        <v>3275</v>
      </c>
      <c r="B3275" s="57">
        <v>44949</v>
      </c>
      <c r="C3275" s="54">
        <v>0.69444444444444453</v>
      </c>
      <c r="D3275" s="53">
        <v>8.3000000000000007</v>
      </c>
      <c r="E3275" s="53">
        <v>13.7</v>
      </c>
      <c r="F3275" s="53">
        <v>0</v>
      </c>
      <c r="G3275" s="53">
        <v>7.5</v>
      </c>
      <c r="H3275" s="53">
        <v>3.7999999999999999E-2</v>
      </c>
      <c r="I3275" s="53">
        <v>2.2000000000000002</v>
      </c>
      <c r="J3275" s="53" t="s">
        <v>147</v>
      </c>
      <c r="K3275" s="53">
        <v>2.4</v>
      </c>
      <c r="L3275" s="53" t="s">
        <v>149</v>
      </c>
      <c r="M3275" s="54">
        <v>0.68768518518518518</v>
      </c>
      <c r="N3275" s="53">
        <v>4.5999999999999996</v>
      </c>
      <c r="O3275" s="53" t="s">
        <v>149</v>
      </c>
      <c r="P3275" s="54">
        <v>0.69377314814814817</v>
      </c>
      <c r="Q3275" s="53">
        <v>2.6</v>
      </c>
      <c r="R3275" s="53" t="s">
        <v>150</v>
      </c>
      <c r="S3275" s="53">
        <v>0.9</v>
      </c>
      <c r="T3275" s="53">
        <v>72.8</v>
      </c>
      <c r="U3275" s="53">
        <v>119</v>
      </c>
      <c r="V3275" s="53">
        <v>74811</v>
      </c>
      <c r="W3275" s="53">
        <v>125</v>
      </c>
      <c r="X3275" s="53">
        <v>0.68899999999999995</v>
      </c>
      <c r="Y3275" s="53">
        <v>19.170000000000002</v>
      </c>
      <c r="Z3275" s="11">
        <f t="shared" si="8860"/>
        <v>22.8</v>
      </c>
      <c r="AA3275" s="11">
        <f t="shared" si="8861"/>
        <v>0</v>
      </c>
      <c r="AB3275" s="53">
        <f t="shared" si="8862"/>
        <v>0.29849577500324387</v>
      </c>
      <c r="AC3275" s="63" t="s">
        <v>204</v>
      </c>
    </row>
    <row r="3276" spans="1:46">
      <c r="A3276" s="11">
        <v>3276</v>
      </c>
      <c r="B3276" s="57">
        <v>44949</v>
      </c>
      <c r="C3276" s="54">
        <v>0.70138888888888884</v>
      </c>
      <c r="D3276" s="53">
        <v>8.4</v>
      </c>
      <c r="E3276" s="53">
        <v>13.4</v>
      </c>
      <c r="F3276" s="53">
        <v>0</v>
      </c>
      <c r="G3276" s="53">
        <v>7.2</v>
      </c>
      <c r="H3276" s="53">
        <v>3.2000000000000001E-2</v>
      </c>
      <c r="I3276" s="53">
        <v>2.6</v>
      </c>
      <c r="J3276" s="53" t="s">
        <v>149</v>
      </c>
      <c r="K3276" s="53">
        <v>2.7</v>
      </c>
      <c r="L3276" s="53" t="s">
        <v>149</v>
      </c>
      <c r="M3276" s="54">
        <v>0.70053240740740741</v>
      </c>
      <c r="N3276" s="53">
        <v>4.5999999999999996</v>
      </c>
      <c r="O3276" s="53" t="s">
        <v>149</v>
      </c>
      <c r="P3276" s="54">
        <v>0.70017361111111109</v>
      </c>
      <c r="Q3276" s="53">
        <v>2.2999999999999998</v>
      </c>
      <c r="R3276" s="53" t="s">
        <v>147</v>
      </c>
      <c r="S3276" s="53">
        <v>0.7</v>
      </c>
      <c r="T3276" s="53">
        <v>73.3</v>
      </c>
      <c r="U3276" s="53">
        <v>73</v>
      </c>
      <c r="V3276" s="53">
        <v>62019</v>
      </c>
      <c r="W3276" s="53">
        <v>103</v>
      </c>
      <c r="X3276" s="53">
        <v>0.68799999999999994</v>
      </c>
      <c r="Y3276" s="53">
        <v>19.05</v>
      </c>
      <c r="Z3276" s="11">
        <f t="shared" si="8860"/>
        <v>19.200000000000003</v>
      </c>
      <c r="AA3276" s="11">
        <f t="shared" si="8861"/>
        <v>0</v>
      </c>
      <c r="AB3276" s="53">
        <f t="shared" si="8862"/>
        <v>0.29787432474694564</v>
      </c>
      <c r="AC3276" s="63" t="s">
        <v>204</v>
      </c>
    </row>
    <row r="3277" spans="1:46">
      <c r="A3277" s="11">
        <v>3277</v>
      </c>
      <c r="B3277" s="57">
        <v>44949</v>
      </c>
      <c r="C3277" s="54">
        <v>0.70833333333333337</v>
      </c>
      <c r="D3277" s="53">
        <v>8.3000000000000007</v>
      </c>
      <c r="E3277" s="53">
        <v>13.2</v>
      </c>
      <c r="F3277" s="53">
        <v>0</v>
      </c>
      <c r="G3277" s="53">
        <v>7.2</v>
      </c>
      <c r="H3277" s="53">
        <v>1.6E-2</v>
      </c>
      <c r="I3277" s="53">
        <v>2.4</v>
      </c>
      <c r="J3277" s="53" t="s">
        <v>147</v>
      </c>
      <c r="K3277" s="53">
        <v>2.6</v>
      </c>
      <c r="L3277" s="53" t="s">
        <v>149</v>
      </c>
      <c r="M3277" s="54">
        <v>0.70204861111111105</v>
      </c>
      <c r="N3277" s="53">
        <v>5.7</v>
      </c>
      <c r="O3277" s="53" t="s">
        <v>147</v>
      </c>
      <c r="P3277" s="54">
        <v>0.70620370370370367</v>
      </c>
      <c r="Q3277" s="53">
        <v>1.6</v>
      </c>
      <c r="R3277" s="53" t="s">
        <v>147</v>
      </c>
      <c r="S3277" s="53">
        <v>0.8</v>
      </c>
      <c r="T3277" s="53">
        <v>72.2</v>
      </c>
      <c r="U3277" s="53">
        <v>36</v>
      </c>
      <c r="V3277" s="53">
        <v>32127</v>
      </c>
      <c r="W3277" s="53">
        <v>54</v>
      </c>
      <c r="X3277" s="53">
        <v>0.68799999999999994</v>
      </c>
      <c r="Y3277" s="53">
        <v>19.03</v>
      </c>
      <c r="Z3277" s="11">
        <f t="shared" si="8860"/>
        <v>9.6000000000000014</v>
      </c>
      <c r="AA3277" s="11">
        <f t="shared" si="8861"/>
        <v>0</v>
      </c>
      <c r="AB3277" s="53">
        <f t="shared" si="8862"/>
        <v>0.29787432474694564</v>
      </c>
      <c r="AC3277" s="63" t="s">
        <v>204</v>
      </c>
      <c r="AE3277" s="11">
        <f t="shared" ref="AE3277" si="8863">SUM(F3277:F3282)</f>
        <v>0</v>
      </c>
      <c r="AF3277" s="11">
        <f t="shared" ref="AF3277" si="8864">AVERAGE(AB3277:AB3282)</f>
        <v>0.2973569825003633</v>
      </c>
      <c r="AG3277" s="11">
        <f t="shared" ref="AG3277" si="8865">AVERAGE(G3277:G3282)</f>
        <v>7.3</v>
      </c>
      <c r="AH3277" s="11" t="e">
        <f t="shared" ref="AH3277" si="8866">AVERAGE(AC3277:AC3282)</f>
        <v>#DIV/0!</v>
      </c>
      <c r="AI3277" s="11">
        <f t="shared" ref="AI3277" si="8867">AVERAGE(T3277:T3282)</f>
        <v>70.63333333333334</v>
      </c>
      <c r="AJ3277" s="11">
        <f t="shared" ref="AJ3277" si="8868">SUMIF(H3277:H3282,"&gt;0",H3277:H3282)</f>
        <v>2.4E-2</v>
      </c>
      <c r="AK3277" s="17">
        <f t="shared" ref="AK3277" si="8869">SUM(AA3277:AA3282)/60</f>
        <v>0</v>
      </c>
      <c r="AL3277" s="17">
        <f t="shared" ref="AL3277" si="8870">SUM(V3277:V3282)</f>
        <v>54036</v>
      </c>
      <c r="AM3277" s="17">
        <f t="shared" ref="AM3277" si="8871">AVERAGE(W3277:W3282)</f>
        <v>15.166666666666666</v>
      </c>
      <c r="AN3277" s="11">
        <f t="shared" ref="AN3277" si="8872">AVERAGE(I3277:I3282)</f>
        <v>2.15</v>
      </c>
      <c r="AO3277" s="11">
        <f t="shared" ref="AO3277" si="8873">MAX(K3277:K3282)</f>
        <v>2.9</v>
      </c>
      <c r="AP3277" s="13" t="str">
        <f t="shared" ref="AP3277" ca="1" si="8874">INDIRECT(ADDRESS(MATCH(AO3277,K3277:K3282,0)+A3277-1,12))</f>
        <v>ENE</v>
      </c>
      <c r="AQ3277" s="13">
        <f t="shared" ref="AQ3277" ca="1" si="8875">INDIRECT(ADDRESS(MATCH(AO3277,K3277:K3282,0)+A3277-1,13))</f>
        <v>0.74305555555555547</v>
      </c>
      <c r="AR3277" s="11">
        <f t="shared" ref="AR3277" si="8876">MAX(N3277:N3282)</f>
        <v>6.7</v>
      </c>
      <c r="AS3277" s="13" t="str">
        <f t="shared" ref="AS3277" ca="1" si="8877">INDIRECT(ADDRESS(MATCH(AR3277,N3277:N3282,0)+A3277-1,15))</f>
        <v>E</v>
      </c>
      <c r="AT3277" s="13">
        <f t="shared" ref="AT3277" ca="1" si="8878">INDIRECT(ADDRESS(MATCH(AR3277,N3277:N3282,0)+A3277-1,16))</f>
        <v>0.74216435185185192</v>
      </c>
    </row>
    <row r="3278" spans="1:46">
      <c r="A3278" s="11">
        <v>3278</v>
      </c>
      <c r="B3278" s="57">
        <v>44949</v>
      </c>
      <c r="C3278" s="54">
        <v>0.71527777777777779</v>
      </c>
      <c r="D3278" s="53">
        <v>8.1999999999999993</v>
      </c>
      <c r="E3278" s="53">
        <v>13</v>
      </c>
      <c r="F3278" s="53">
        <v>0</v>
      </c>
      <c r="G3278" s="53">
        <v>7.3</v>
      </c>
      <c r="H3278" s="53">
        <v>6.0000000000000001E-3</v>
      </c>
      <c r="I3278" s="53">
        <v>1.4</v>
      </c>
      <c r="J3278" s="53" t="s">
        <v>148</v>
      </c>
      <c r="K3278" s="53">
        <v>2.4</v>
      </c>
      <c r="L3278" s="53" t="s">
        <v>147</v>
      </c>
      <c r="M3278" s="54">
        <v>0.70834490740740741</v>
      </c>
      <c r="N3278" s="53">
        <v>4.3</v>
      </c>
      <c r="O3278" s="53" t="s">
        <v>148</v>
      </c>
      <c r="P3278" s="54">
        <v>0.71496527777777785</v>
      </c>
      <c r="Q3278" s="53">
        <v>1.7</v>
      </c>
      <c r="R3278" s="53" t="s">
        <v>148</v>
      </c>
      <c r="S3278" s="53">
        <v>0.8</v>
      </c>
      <c r="T3278" s="53">
        <v>70.8</v>
      </c>
      <c r="U3278" s="53">
        <v>17</v>
      </c>
      <c r="V3278" s="53">
        <v>13623</v>
      </c>
      <c r="W3278" s="53">
        <v>23</v>
      </c>
      <c r="X3278" s="53">
        <v>0.68799999999999994</v>
      </c>
      <c r="Y3278" s="53">
        <v>19.010000000000002</v>
      </c>
      <c r="Z3278" s="11">
        <f t="shared" si="8860"/>
        <v>3.6000000000000005</v>
      </c>
      <c r="AA3278" s="11">
        <f t="shared" si="8861"/>
        <v>0</v>
      </c>
      <c r="AB3278" s="53">
        <f t="shared" si="8862"/>
        <v>0.29787432474694564</v>
      </c>
      <c r="AC3278" s="63" t="s">
        <v>204</v>
      </c>
    </row>
    <row r="3279" spans="1:46">
      <c r="A3279" s="11">
        <v>3279</v>
      </c>
      <c r="B3279" s="57">
        <v>44949</v>
      </c>
      <c r="C3279" s="54">
        <v>0.72222222222222221</v>
      </c>
      <c r="D3279" s="53">
        <v>8</v>
      </c>
      <c r="E3279" s="53">
        <v>13</v>
      </c>
      <c r="F3279" s="53">
        <v>0</v>
      </c>
      <c r="G3279" s="53">
        <v>7.5</v>
      </c>
      <c r="H3279" s="53">
        <v>2E-3</v>
      </c>
      <c r="I3279" s="53">
        <v>1.6</v>
      </c>
      <c r="J3279" s="53" t="s">
        <v>147</v>
      </c>
      <c r="K3279" s="53">
        <v>1.8</v>
      </c>
      <c r="L3279" s="53" t="s">
        <v>148</v>
      </c>
      <c r="M3279" s="54">
        <v>0.7195717592592592</v>
      </c>
      <c r="N3279" s="53">
        <v>4.2</v>
      </c>
      <c r="O3279" s="53" t="s">
        <v>152</v>
      </c>
      <c r="P3279" s="54">
        <v>0.71567129629629633</v>
      </c>
      <c r="Q3279" s="53">
        <v>1.7</v>
      </c>
      <c r="R3279" s="53" t="s">
        <v>162</v>
      </c>
      <c r="S3279" s="53">
        <v>0.8</v>
      </c>
      <c r="T3279" s="53">
        <v>69.099999999999994</v>
      </c>
      <c r="U3279" s="53">
        <v>5</v>
      </c>
      <c r="V3279" s="53">
        <v>5830</v>
      </c>
      <c r="W3279" s="53">
        <v>10</v>
      </c>
      <c r="X3279" s="53">
        <v>0.68700000000000006</v>
      </c>
      <c r="Y3279" s="53">
        <v>19</v>
      </c>
      <c r="Z3279" s="11">
        <f t="shared" si="8860"/>
        <v>1.2000000000000002</v>
      </c>
      <c r="AA3279" s="11">
        <f t="shared" si="8861"/>
        <v>0</v>
      </c>
      <c r="AB3279" s="53">
        <f t="shared" si="8862"/>
        <v>0.29725340740084605</v>
      </c>
      <c r="AC3279" s="63" t="s">
        <v>204</v>
      </c>
    </row>
    <row r="3280" spans="1:46">
      <c r="A3280" s="11">
        <v>3280</v>
      </c>
      <c r="B3280" s="57">
        <v>44949</v>
      </c>
      <c r="C3280" s="54">
        <v>0.72916666666666663</v>
      </c>
      <c r="D3280" s="53">
        <v>7.9</v>
      </c>
      <c r="E3280" s="53">
        <v>12.9</v>
      </c>
      <c r="F3280" s="53">
        <v>0</v>
      </c>
      <c r="G3280" s="53">
        <v>7.2</v>
      </c>
      <c r="H3280" s="53">
        <v>0</v>
      </c>
      <c r="I3280" s="53">
        <v>2.2000000000000002</v>
      </c>
      <c r="J3280" s="53" t="s">
        <v>149</v>
      </c>
      <c r="K3280" s="53">
        <v>2.2000000000000002</v>
      </c>
      <c r="L3280" s="53" t="s">
        <v>149</v>
      </c>
      <c r="M3280" s="54">
        <v>0.72916666666666663</v>
      </c>
      <c r="N3280" s="53">
        <v>4.8</v>
      </c>
      <c r="O3280" s="53" t="s">
        <v>149</v>
      </c>
      <c r="P3280" s="54">
        <v>0.72688657407407409</v>
      </c>
      <c r="Q3280" s="53">
        <v>2.6</v>
      </c>
      <c r="R3280" s="53" t="s">
        <v>147</v>
      </c>
      <c r="S3280" s="53">
        <v>0.7</v>
      </c>
      <c r="T3280" s="53">
        <v>72</v>
      </c>
      <c r="U3280" s="53">
        <v>1</v>
      </c>
      <c r="V3280" s="53">
        <v>1930</v>
      </c>
      <c r="W3280" s="53">
        <v>3</v>
      </c>
      <c r="X3280" s="53">
        <v>0.68700000000000006</v>
      </c>
      <c r="Y3280" s="53">
        <v>19.02</v>
      </c>
      <c r="Z3280" s="11">
        <f t="shared" si="8860"/>
        <v>0</v>
      </c>
      <c r="AA3280" s="11">
        <f t="shared" si="8861"/>
        <v>0</v>
      </c>
      <c r="AB3280" s="53">
        <f t="shared" si="8862"/>
        <v>0.29725340740084605</v>
      </c>
      <c r="AC3280" s="63" t="s">
        <v>204</v>
      </c>
    </row>
    <row r="3281" spans="1:46">
      <c r="A3281" s="11">
        <v>3281</v>
      </c>
      <c r="B3281" s="57">
        <v>44949</v>
      </c>
      <c r="C3281" s="54">
        <v>0.73611111111111116</v>
      </c>
      <c r="D3281" s="53">
        <v>7.7</v>
      </c>
      <c r="E3281" s="53">
        <v>12.9</v>
      </c>
      <c r="F3281" s="53">
        <v>0</v>
      </c>
      <c r="G3281" s="53">
        <v>7.2</v>
      </c>
      <c r="H3281" s="53">
        <v>0</v>
      </c>
      <c r="I3281" s="53">
        <v>2.4</v>
      </c>
      <c r="J3281" s="53" t="s">
        <v>147</v>
      </c>
      <c r="K3281" s="53">
        <v>2.4</v>
      </c>
      <c r="L3281" s="53" t="s">
        <v>149</v>
      </c>
      <c r="M3281" s="54">
        <v>0.73366898148148152</v>
      </c>
      <c r="N3281" s="53">
        <v>5.0999999999999996</v>
      </c>
      <c r="O3281" s="53" t="s">
        <v>147</v>
      </c>
      <c r="P3281" s="54">
        <v>0.73215277777777776</v>
      </c>
      <c r="Q3281" s="53">
        <v>2.5</v>
      </c>
      <c r="R3281" s="53" t="s">
        <v>149</v>
      </c>
      <c r="S3281" s="53">
        <v>0.7</v>
      </c>
      <c r="T3281" s="53">
        <v>71.2</v>
      </c>
      <c r="U3281" s="53">
        <v>0</v>
      </c>
      <c r="V3281" s="53">
        <v>393</v>
      </c>
      <c r="W3281" s="53">
        <v>1</v>
      </c>
      <c r="X3281" s="53">
        <v>0.68700000000000006</v>
      </c>
      <c r="Y3281" s="53">
        <v>19.02</v>
      </c>
      <c r="Z3281" s="11">
        <f t="shared" si="8860"/>
        <v>0</v>
      </c>
      <c r="AA3281" s="11">
        <f t="shared" si="8861"/>
        <v>0</v>
      </c>
      <c r="AB3281" s="53">
        <f t="shared" si="8862"/>
        <v>0.29725340740084605</v>
      </c>
      <c r="AC3281" s="63" t="s">
        <v>204</v>
      </c>
    </row>
    <row r="3282" spans="1:46">
      <c r="A3282" s="11">
        <v>3282</v>
      </c>
      <c r="B3282" s="57">
        <v>44949</v>
      </c>
      <c r="C3282" s="54">
        <v>0.74305555555555547</v>
      </c>
      <c r="D3282" s="53">
        <v>7.5</v>
      </c>
      <c r="E3282" s="53">
        <v>12.9</v>
      </c>
      <c r="F3282" s="53">
        <v>0</v>
      </c>
      <c r="G3282" s="53">
        <v>7.4</v>
      </c>
      <c r="H3282" s="53">
        <v>0</v>
      </c>
      <c r="I3282" s="53">
        <v>2.9</v>
      </c>
      <c r="J3282" s="53" t="s">
        <v>148</v>
      </c>
      <c r="K3282" s="53">
        <v>2.9</v>
      </c>
      <c r="L3282" s="53" t="s">
        <v>148</v>
      </c>
      <c r="M3282" s="54">
        <v>0.74305555555555547</v>
      </c>
      <c r="N3282" s="53">
        <v>6.7</v>
      </c>
      <c r="O3282" s="53" t="s">
        <v>152</v>
      </c>
      <c r="P3282" s="54">
        <v>0.74216435185185192</v>
      </c>
      <c r="Q3282" s="53">
        <v>3</v>
      </c>
      <c r="R3282" s="53" t="s">
        <v>152</v>
      </c>
      <c r="S3282" s="53">
        <v>1.2</v>
      </c>
      <c r="T3282" s="53">
        <v>68.5</v>
      </c>
      <c r="U3282" s="53">
        <v>0</v>
      </c>
      <c r="V3282" s="53">
        <v>133</v>
      </c>
      <c r="W3282" s="53">
        <v>0</v>
      </c>
      <c r="X3282" s="53">
        <v>0.68600000000000005</v>
      </c>
      <c r="Y3282" s="53">
        <v>19.02</v>
      </c>
      <c r="Z3282" s="11">
        <f t="shared" si="8860"/>
        <v>0</v>
      </c>
      <c r="AA3282" s="11">
        <f t="shared" si="8861"/>
        <v>0</v>
      </c>
      <c r="AB3282" s="53">
        <f t="shared" si="8862"/>
        <v>0.29663302330575048</v>
      </c>
      <c r="AC3282" s="63" t="s">
        <v>204</v>
      </c>
    </row>
    <row r="3283" spans="1:46">
      <c r="A3283" s="11">
        <v>3283</v>
      </c>
      <c r="B3283" s="57">
        <v>44949</v>
      </c>
      <c r="C3283" s="54">
        <v>0.75</v>
      </c>
      <c r="D3283" s="53">
        <v>7.4</v>
      </c>
      <c r="E3283" s="53">
        <v>12.9</v>
      </c>
      <c r="F3283" s="53">
        <v>0</v>
      </c>
      <c r="G3283" s="53">
        <v>7.1</v>
      </c>
      <c r="H3283" s="53">
        <v>0</v>
      </c>
      <c r="I3283" s="53">
        <v>3</v>
      </c>
      <c r="J3283" s="53" t="s">
        <v>148</v>
      </c>
      <c r="K3283" s="53">
        <v>3.6</v>
      </c>
      <c r="L3283" s="53" t="s">
        <v>152</v>
      </c>
      <c r="M3283" s="54">
        <v>0.74717592592592597</v>
      </c>
      <c r="N3283" s="53">
        <v>7.8</v>
      </c>
      <c r="O3283" s="53" t="s">
        <v>152</v>
      </c>
      <c r="P3283" s="54">
        <v>0.74456018518518519</v>
      </c>
      <c r="Q3283" s="53">
        <v>3.1</v>
      </c>
      <c r="R3283" s="53" t="s">
        <v>149</v>
      </c>
      <c r="S3283" s="53">
        <v>1.4</v>
      </c>
      <c r="T3283" s="53">
        <v>70.099999999999994</v>
      </c>
      <c r="U3283" s="53">
        <v>0</v>
      </c>
      <c r="V3283" s="53">
        <v>89</v>
      </c>
      <c r="W3283" s="53">
        <v>0</v>
      </c>
      <c r="X3283" s="53">
        <v>0.68600000000000005</v>
      </c>
      <c r="Y3283" s="53">
        <v>19</v>
      </c>
      <c r="Z3283" s="11">
        <f t="shared" si="8860"/>
        <v>0</v>
      </c>
      <c r="AA3283" s="11">
        <f t="shared" si="8861"/>
        <v>0</v>
      </c>
      <c r="AB3283" s="53">
        <f t="shared" si="8862"/>
        <v>0.29663302330575048</v>
      </c>
      <c r="AC3283" s="63" t="s">
        <v>204</v>
      </c>
      <c r="AE3283" s="11">
        <f t="shared" ref="AE3283" si="8879">SUM(F3283:F3288)</f>
        <v>0</v>
      </c>
      <c r="AF3283" s="11">
        <f t="shared" ref="AF3283" si="8880">AVERAGE(AB3283:AB3288)</f>
        <v>0.296219789694457</v>
      </c>
      <c r="AG3283" s="11">
        <f t="shared" ref="AG3283" si="8881">AVERAGE(G3283:G3288)</f>
        <v>6.4833333333333343</v>
      </c>
      <c r="AH3283" s="11" t="e">
        <f t="shared" ref="AH3283" si="8882">AVERAGE(AC3283:AC3288)</f>
        <v>#DIV/0!</v>
      </c>
      <c r="AI3283" s="11">
        <f t="shared" ref="AI3283" si="8883">AVERAGE(T3283:T3288)</f>
        <v>74.38333333333334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488</v>
      </c>
      <c r="AM3283" s="17">
        <f t="shared" ref="AM3283" si="8887">AVERAGE(W3283:W3288)</f>
        <v>0</v>
      </c>
      <c r="AN3283" s="11">
        <f t="shared" ref="AN3283" si="8888">AVERAGE(I3283:I3288)</f>
        <v>2.0333333333333337</v>
      </c>
      <c r="AO3283" s="11">
        <f t="shared" ref="AO3283" si="8889">MAX(K3283:K3288)</f>
        <v>3.6</v>
      </c>
      <c r="AP3283" s="13" t="str">
        <f t="shared" ref="AP3283" ca="1" si="8890">INDIRECT(ADDRESS(MATCH(AO3283,K3283:K3288,0)+A3283-1,12))</f>
        <v>E</v>
      </c>
      <c r="AQ3283" s="13">
        <f t="shared" ref="AQ3283" ca="1" si="8891">INDIRECT(ADDRESS(MATCH(AO3283,K3283:K3288,0)+A3283-1,13))</f>
        <v>0.74717592592592597</v>
      </c>
      <c r="AR3283" s="11">
        <f t="shared" ref="AR3283" si="8892">MAX(N3283:N3288)</f>
        <v>7.8</v>
      </c>
      <c r="AS3283" s="13" t="str">
        <f t="shared" ref="AS3283" ca="1" si="8893">INDIRECT(ADDRESS(MATCH(AR3283,N3283:N3288,0)+A3283-1,15))</f>
        <v>E</v>
      </c>
      <c r="AT3283" s="13">
        <f t="shared" ref="AT3283" ca="1" si="8894">INDIRECT(ADDRESS(MATCH(AR3283,N3283:N3288,0)+A3283-1,16))</f>
        <v>0.74456018518518519</v>
      </c>
    </row>
    <row r="3284" spans="1:46">
      <c r="A3284" s="11">
        <v>3284</v>
      </c>
      <c r="B3284" s="57">
        <v>44949</v>
      </c>
      <c r="C3284" s="54">
        <v>0.75694444444444453</v>
      </c>
      <c r="D3284" s="53">
        <v>7.3</v>
      </c>
      <c r="E3284" s="53">
        <v>12.9</v>
      </c>
      <c r="F3284" s="53">
        <v>0</v>
      </c>
      <c r="G3284" s="53">
        <v>6.7</v>
      </c>
      <c r="H3284" s="53">
        <v>-1E-3</v>
      </c>
      <c r="I3284" s="53">
        <v>1.8</v>
      </c>
      <c r="J3284" s="53" t="s">
        <v>147</v>
      </c>
      <c r="K3284" s="53">
        <v>3</v>
      </c>
      <c r="L3284" s="53" t="s">
        <v>148</v>
      </c>
      <c r="M3284" s="54">
        <v>0.75001157407407415</v>
      </c>
      <c r="N3284" s="53">
        <v>4</v>
      </c>
      <c r="O3284" s="53" t="s">
        <v>147</v>
      </c>
      <c r="P3284" s="54">
        <v>0.75092592592592589</v>
      </c>
      <c r="Q3284" s="53">
        <v>0.5</v>
      </c>
      <c r="R3284" s="53" t="s">
        <v>149</v>
      </c>
      <c r="S3284" s="53">
        <v>1</v>
      </c>
      <c r="T3284" s="53">
        <v>72.8</v>
      </c>
      <c r="U3284" s="53">
        <v>0</v>
      </c>
      <c r="V3284" s="53">
        <v>105</v>
      </c>
      <c r="W3284" s="53">
        <v>0</v>
      </c>
      <c r="X3284" s="53">
        <v>0.68600000000000005</v>
      </c>
      <c r="Y3284" s="53">
        <v>19</v>
      </c>
      <c r="Z3284" s="11">
        <f t="shared" si="8860"/>
        <v>-0.60000000000000009</v>
      </c>
      <c r="AA3284" s="11">
        <f t="shared" si="8861"/>
        <v>0</v>
      </c>
      <c r="AB3284" s="53">
        <f t="shared" si="8862"/>
        <v>0.29663302330575048</v>
      </c>
      <c r="AC3284" s="63" t="s">
        <v>204</v>
      </c>
    </row>
    <row r="3285" spans="1:46">
      <c r="A3285" s="11">
        <v>3285</v>
      </c>
      <c r="B3285" s="57">
        <v>44949</v>
      </c>
      <c r="C3285" s="54">
        <v>0.76388888888888884</v>
      </c>
      <c r="D3285" s="53">
        <v>7.1</v>
      </c>
      <c r="E3285" s="53">
        <v>12.9</v>
      </c>
      <c r="F3285" s="53">
        <v>0</v>
      </c>
      <c r="G3285" s="53">
        <v>6.4</v>
      </c>
      <c r="H3285" s="53">
        <v>-1E-3</v>
      </c>
      <c r="I3285" s="53">
        <v>1.4</v>
      </c>
      <c r="J3285" s="53" t="s">
        <v>147</v>
      </c>
      <c r="K3285" s="53">
        <v>1.8</v>
      </c>
      <c r="L3285" s="53" t="s">
        <v>147</v>
      </c>
      <c r="M3285" s="54">
        <v>0.75695601851851846</v>
      </c>
      <c r="N3285" s="53">
        <v>3.8</v>
      </c>
      <c r="O3285" s="53" t="s">
        <v>147</v>
      </c>
      <c r="P3285" s="54">
        <v>0.75873842592592589</v>
      </c>
      <c r="Q3285" s="53">
        <v>2.1</v>
      </c>
      <c r="R3285" s="53" t="s">
        <v>147</v>
      </c>
      <c r="S3285" s="53">
        <v>0.7</v>
      </c>
      <c r="T3285" s="53">
        <v>75.3</v>
      </c>
      <c r="U3285" s="53">
        <v>0</v>
      </c>
      <c r="V3285" s="53">
        <v>69</v>
      </c>
      <c r="W3285" s="53">
        <v>0</v>
      </c>
      <c r="X3285" s="53">
        <v>0.68500000000000005</v>
      </c>
      <c r="Y3285" s="53">
        <v>19</v>
      </c>
      <c r="Z3285" s="11">
        <f t="shared" si="8860"/>
        <v>-0.60000000000000009</v>
      </c>
      <c r="AA3285" s="11">
        <f t="shared" si="8861"/>
        <v>0</v>
      </c>
      <c r="AB3285" s="53">
        <f t="shared" si="8862"/>
        <v>0.29601317288881024</v>
      </c>
      <c r="AC3285" s="63" t="s">
        <v>204</v>
      </c>
    </row>
    <row r="3286" spans="1:46">
      <c r="A3286" s="11">
        <v>3286</v>
      </c>
      <c r="B3286" s="57">
        <v>44949</v>
      </c>
      <c r="C3286" s="54">
        <v>0.77083333333333337</v>
      </c>
      <c r="D3286" s="53">
        <v>6.9</v>
      </c>
      <c r="E3286" s="53">
        <v>12.9</v>
      </c>
      <c r="F3286" s="53">
        <v>0</v>
      </c>
      <c r="G3286" s="53">
        <v>6.3</v>
      </c>
      <c r="H3286" s="53">
        <v>0</v>
      </c>
      <c r="I3286" s="53">
        <v>2.4</v>
      </c>
      <c r="J3286" s="53" t="s">
        <v>149</v>
      </c>
      <c r="K3286" s="53">
        <v>2.4</v>
      </c>
      <c r="L3286" s="53" t="s">
        <v>149</v>
      </c>
      <c r="M3286" s="54">
        <v>0.77083333333333337</v>
      </c>
      <c r="N3286" s="53">
        <v>5.2</v>
      </c>
      <c r="O3286" s="53" t="s">
        <v>149</v>
      </c>
      <c r="P3286" s="54">
        <v>0.76627314814814806</v>
      </c>
      <c r="Q3286" s="53">
        <v>2.8</v>
      </c>
      <c r="R3286" s="53" t="s">
        <v>147</v>
      </c>
      <c r="S3286" s="53">
        <v>0.7</v>
      </c>
      <c r="T3286" s="53">
        <v>76.400000000000006</v>
      </c>
      <c r="U3286" s="53">
        <v>0</v>
      </c>
      <c r="V3286" s="53">
        <v>75</v>
      </c>
      <c r="W3286" s="53">
        <v>0</v>
      </c>
      <c r="X3286" s="53">
        <v>0.68500000000000005</v>
      </c>
      <c r="Y3286" s="53">
        <v>18.989999999999998</v>
      </c>
      <c r="Z3286" s="11">
        <f t="shared" si="8860"/>
        <v>0</v>
      </c>
      <c r="AA3286" s="11">
        <f t="shared" si="8861"/>
        <v>0</v>
      </c>
      <c r="AB3286" s="53">
        <f t="shared" si="8862"/>
        <v>0.29601317288881024</v>
      </c>
      <c r="AC3286" s="63" t="s">
        <v>204</v>
      </c>
    </row>
    <row r="3287" spans="1:46">
      <c r="A3287" s="11">
        <v>3287</v>
      </c>
      <c r="B3287" s="57">
        <v>44949</v>
      </c>
      <c r="C3287" s="54">
        <v>0.77777777777777779</v>
      </c>
      <c r="D3287" s="53">
        <v>6.7</v>
      </c>
      <c r="E3287" s="53">
        <v>12.9</v>
      </c>
      <c r="F3287" s="53">
        <v>0</v>
      </c>
      <c r="G3287" s="53">
        <v>6.2</v>
      </c>
      <c r="H3287" s="53">
        <v>-1E-3</v>
      </c>
      <c r="I3287" s="53">
        <v>1.8</v>
      </c>
      <c r="J3287" s="53" t="s">
        <v>149</v>
      </c>
      <c r="K3287" s="53">
        <v>2.5</v>
      </c>
      <c r="L3287" s="53" t="s">
        <v>149</v>
      </c>
      <c r="M3287" s="54">
        <v>0.77280092592592586</v>
      </c>
      <c r="N3287" s="53">
        <v>3.8</v>
      </c>
      <c r="O3287" s="53" t="s">
        <v>157</v>
      </c>
      <c r="P3287" s="54">
        <v>0.77391203703703704</v>
      </c>
      <c r="Q3287" s="53">
        <v>0.9</v>
      </c>
      <c r="R3287" s="53" t="s">
        <v>147</v>
      </c>
      <c r="S3287" s="53">
        <v>0.6</v>
      </c>
      <c r="T3287" s="53">
        <v>76.2</v>
      </c>
      <c r="U3287" s="53">
        <v>0</v>
      </c>
      <c r="V3287" s="53">
        <v>69</v>
      </c>
      <c r="W3287" s="53">
        <v>0</v>
      </c>
      <c r="X3287" s="53">
        <v>0.68500000000000005</v>
      </c>
      <c r="Y3287" s="53">
        <v>19.02</v>
      </c>
      <c r="Z3287" s="11">
        <f t="shared" si="8860"/>
        <v>-0.60000000000000009</v>
      </c>
      <c r="AA3287" s="11">
        <f t="shared" si="8861"/>
        <v>0</v>
      </c>
      <c r="AB3287" s="53">
        <f t="shared" si="8862"/>
        <v>0.29601317288881024</v>
      </c>
      <c r="AC3287" s="63" t="s">
        <v>204</v>
      </c>
    </row>
    <row r="3288" spans="1:46">
      <c r="A3288" s="11">
        <v>3288</v>
      </c>
      <c r="B3288" s="57">
        <v>44949</v>
      </c>
      <c r="C3288" s="54">
        <v>0.78472222222222221</v>
      </c>
      <c r="D3288" s="53">
        <v>6.6</v>
      </c>
      <c r="E3288" s="53">
        <v>12.9</v>
      </c>
      <c r="F3288" s="53">
        <v>0</v>
      </c>
      <c r="G3288" s="53">
        <v>6.2</v>
      </c>
      <c r="H3288" s="53">
        <v>0</v>
      </c>
      <c r="I3288" s="53">
        <v>1.8</v>
      </c>
      <c r="J3288" s="53" t="s">
        <v>149</v>
      </c>
      <c r="K3288" s="53">
        <v>1.8</v>
      </c>
      <c r="L3288" s="53" t="s">
        <v>149</v>
      </c>
      <c r="M3288" s="54">
        <v>0.78472222222222221</v>
      </c>
      <c r="N3288" s="53">
        <v>3.1</v>
      </c>
      <c r="O3288" s="53" t="s">
        <v>149</v>
      </c>
      <c r="P3288" s="54">
        <v>0.78238425925925925</v>
      </c>
      <c r="Q3288" s="53">
        <v>3</v>
      </c>
      <c r="R3288" s="53" t="s">
        <v>149</v>
      </c>
      <c r="S3288" s="53">
        <v>0.5</v>
      </c>
      <c r="T3288" s="53">
        <v>75.5</v>
      </c>
      <c r="U3288" s="53">
        <v>0</v>
      </c>
      <c r="V3288" s="53">
        <v>81</v>
      </c>
      <c r="W3288" s="53">
        <v>0</v>
      </c>
      <c r="X3288" s="53">
        <v>0.68500000000000005</v>
      </c>
      <c r="Y3288" s="53">
        <v>18.98</v>
      </c>
      <c r="Z3288" s="11">
        <f t="shared" si="8860"/>
        <v>0</v>
      </c>
      <c r="AA3288" s="11">
        <f t="shared" si="8861"/>
        <v>0</v>
      </c>
      <c r="AB3288" s="53">
        <f t="shared" si="8862"/>
        <v>0.29601317288881024</v>
      </c>
      <c r="AC3288" s="63" t="s">
        <v>204</v>
      </c>
    </row>
    <row r="3289" spans="1:46">
      <c r="A3289" s="11">
        <v>3289</v>
      </c>
      <c r="B3289" s="57">
        <v>44949</v>
      </c>
      <c r="C3289" s="54">
        <v>0.79166666666666663</v>
      </c>
      <c r="D3289" s="53">
        <v>6.4</v>
      </c>
      <c r="E3289" s="53">
        <v>12.9</v>
      </c>
      <c r="F3289" s="53">
        <v>0</v>
      </c>
      <c r="G3289" s="53">
        <v>6.3</v>
      </c>
      <c r="H3289" s="53">
        <v>0</v>
      </c>
      <c r="I3289" s="53">
        <v>1.6</v>
      </c>
      <c r="J3289" s="53" t="s">
        <v>149</v>
      </c>
      <c r="K3289" s="53">
        <v>1.9</v>
      </c>
      <c r="L3289" s="53" t="s">
        <v>149</v>
      </c>
      <c r="M3289" s="54">
        <v>0.78533564814814805</v>
      </c>
      <c r="N3289" s="53">
        <v>3.5</v>
      </c>
      <c r="O3289" s="53" t="s">
        <v>147</v>
      </c>
      <c r="P3289" s="54">
        <v>0.7847453703703704</v>
      </c>
      <c r="Q3289" s="53">
        <v>1.9</v>
      </c>
      <c r="R3289" s="53" t="s">
        <v>147</v>
      </c>
      <c r="S3289" s="53">
        <v>0.4</v>
      </c>
      <c r="T3289" s="53">
        <v>75.7</v>
      </c>
      <c r="U3289" s="53">
        <v>1</v>
      </c>
      <c r="V3289" s="53">
        <v>82</v>
      </c>
      <c r="W3289" s="53">
        <v>0</v>
      </c>
      <c r="X3289" s="53">
        <v>0.68400000000000005</v>
      </c>
      <c r="Y3289" s="53">
        <v>18.989999999999998</v>
      </c>
      <c r="Z3289" s="11">
        <f t="shared" si="8860"/>
        <v>0</v>
      </c>
      <c r="AA3289" s="11">
        <f t="shared" si="8861"/>
        <v>0</v>
      </c>
      <c r="AB3289" s="53">
        <f t="shared" si="8862"/>
        <v>0.29539385666216722</v>
      </c>
      <c r="AC3289" s="63" t="s">
        <v>204</v>
      </c>
      <c r="AE3289" s="11">
        <f t="shared" ref="AE3289" si="8895">SUM(F3289:F3294)</f>
        <v>0</v>
      </c>
      <c r="AF3289" s="11">
        <f t="shared" ref="AF3289" si="8896">AVERAGE(AB3289:AB3294)</f>
        <v>0.29498142494580437</v>
      </c>
      <c r="AG3289" s="11">
        <f t="shared" ref="AG3289" si="8897">AVERAGE(G3289:G3294)</f>
        <v>6.3500000000000005</v>
      </c>
      <c r="AH3289" s="11" t="e">
        <f t="shared" ref="AH3289" si="8898">AVERAGE(AC3289:AC3294)</f>
        <v>#DIV/0!</v>
      </c>
      <c r="AI3289" s="11">
        <f t="shared" ref="AI3289" si="8899">AVERAGE(T3289:T3294)</f>
        <v>74.95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487</v>
      </c>
      <c r="AM3289" s="17">
        <f t="shared" ref="AM3289" si="8903">AVERAGE(W3289:W3294)</f>
        <v>0</v>
      </c>
      <c r="AN3289" s="11">
        <f t="shared" ref="AN3289" si="8904">AVERAGE(I3289:I3294)</f>
        <v>1.5333333333333334</v>
      </c>
      <c r="AO3289" s="11">
        <f t="shared" ref="AO3289" si="8905">MAX(K3289:K3294)</f>
        <v>2</v>
      </c>
      <c r="AP3289" s="13" t="str">
        <f t="shared" ref="AP3289" ca="1" si="8906">INDIRECT(ADDRESS(MATCH(AO3289,K3289:K3294,0)+A3289-1,12))</f>
        <v>NNE</v>
      </c>
      <c r="AQ3289" s="13">
        <f t="shared" ref="AQ3289" ca="1" si="8907">INDIRECT(ADDRESS(MATCH(AO3289,K3289:K3294,0)+A3289-1,13))</f>
        <v>0.80021990740740734</v>
      </c>
      <c r="AR3289" s="11">
        <f t="shared" ref="AR3289" si="8908">MAX(N3289:N3294)</f>
        <v>4.0999999999999996</v>
      </c>
      <c r="AS3289" s="13" t="str">
        <f t="shared" ref="AS3289" ca="1" si="8909">INDIRECT(ADDRESS(MATCH(AR3289,N3289:N3294,0)+A3289-1,15))</f>
        <v>N</v>
      </c>
      <c r="AT3289" s="13">
        <f t="shared" ref="AT3289" ca="1" si="8910">INDIRECT(ADDRESS(MATCH(AR3289,N3289:N3294,0)+A3289-1,16))</f>
        <v>0.79334490740740737</v>
      </c>
    </row>
    <row r="3290" spans="1:46">
      <c r="A3290" s="11">
        <v>3290</v>
      </c>
      <c r="B3290" s="57">
        <v>44949</v>
      </c>
      <c r="C3290" s="54">
        <v>0.79861111111111116</v>
      </c>
      <c r="D3290" s="53">
        <v>6.3</v>
      </c>
      <c r="E3290" s="53">
        <v>12.9</v>
      </c>
      <c r="F3290" s="53">
        <v>0</v>
      </c>
      <c r="G3290" s="53">
        <v>6.1</v>
      </c>
      <c r="H3290" s="53">
        <v>0</v>
      </c>
      <c r="I3290" s="53">
        <v>1.9</v>
      </c>
      <c r="J3290" s="53" t="s">
        <v>149</v>
      </c>
      <c r="K3290" s="53">
        <v>1.9</v>
      </c>
      <c r="L3290" s="53" t="s">
        <v>149</v>
      </c>
      <c r="M3290" s="54">
        <v>0.79861111111111116</v>
      </c>
      <c r="N3290" s="53">
        <v>4.0999999999999996</v>
      </c>
      <c r="O3290" s="53" t="s">
        <v>162</v>
      </c>
      <c r="P3290" s="54">
        <v>0.79334490740740737</v>
      </c>
      <c r="Q3290" s="53">
        <v>2.5</v>
      </c>
      <c r="R3290" s="53" t="s">
        <v>149</v>
      </c>
      <c r="S3290" s="53">
        <v>0.6</v>
      </c>
      <c r="T3290" s="53">
        <v>76.599999999999994</v>
      </c>
      <c r="U3290" s="53">
        <v>0</v>
      </c>
      <c r="V3290" s="53">
        <v>82</v>
      </c>
      <c r="W3290" s="53">
        <v>0</v>
      </c>
      <c r="X3290" s="53">
        <v>0.68400000000000005</v>
      </c>
      <c r="Y3290" s="53">
        <v>19</v>
      </c>
      <c r="Z3290" s="11">
        <f t="shared" si="8860"/>
        <v>0</v>
      </c>
      <c r="AA3290" s="11">
        <f t="shared" si="8861"/>
        <v>0</v>
      </c>
      <c r="AB3290" s="53">
        <f t="shared" si="8862"/>
        <v>0.29539385666216722</v>
      </c>
      <c r="AC3290" s="63" t="s">
        <v>204</v>
      </c>
    </row>
    <row r="3291" spans="1:46">
      <c r="A3291" s="11">
        <v>3291</v>
      </c>
      <c r="B3291" s="57">
        <v>44949</v>
      </c>
      <c r="C3291" s="54">
        <v>0.80555555555555547</v>
      </c>
      <c r="D3291" s="53">
        <v>6.2</v>
      </c>
      <c r="E3291" s="53">
        <v>12.9</v>
      </c>
      <c r="F3291" s="53">
        <v>0</v>
      </c>
      <c r="G3291" s="53">
        <v>6.3</v>
      </c>
      <c r="H3291" s="53">
        <v>0</v>
      </c>
      <c r="I3291" s="53">
        <v>1.7</v>
      </c>
      <c r="J3291" s="53" t="s">
        <v>149</v>
      </c>
      <c r="K3291" s="53">
        <v>2</v>
      </c>
      <c r="L3291" s="53" t="s">
        <v>149</v>
      </c>
      <c r="M3291" s="54">
        <v>0.80021990740740734</v>
      </c>
      <c r="N3291" s="53">
        <v>3.3</v>
      </c>
      <c r="O3291" s="53" t="s">
        <v>147</v>
      </c>
      <c r="P3291" s="54">
        <v>0.79932870370370368</v>
      </c>
      <c r="Q3291" s="53">
        <v>1.9</v>
      </c>
      <c r="R3291" s="53" t="s">
        <v>149</v>
      </c>
      <c r="S3291" s="53">
        <v>0.5</v>
      </c>
      <c r="T3291" s="53">
        <v>75.3</v>
      </c>
      <c r="U3291" s="53">
        <v>0</v>
      </c>
      <c r="V3291" s="53">
        <v>76</v>
      </c>
      <c r="W3291" s="53">
        <v>0</v>
      </c>
      <c r="X3291" s="53">
        <v>0.68400000000000005</v>
      </c>
      <c r="Y3291" s="53">
        <v>18.97</v>
      </c>
      <c r="Z3291" s="11">
        <f t="shared" si="8860"/>
        <v>0</v>
      </c>
      <c r="AA3291" s="11">
        <f t="shared" si="8861"/>
        <v>0</v>
      </c>
      <c r="AB3291" s="53">
        <f t="shared" si="8862"/>
        <v>0.29539385666216722</v>
      </c>
      <c r="AC3291" s="63" t="s">
        <v>204</v>
      </c>
    </row>
    <row r="3292" spans="1:46">
      <c r="A3292" s="11">
        <v>3292</v>
      </c>
      <c r="B3292" s="57">
        <v>44949</v>
      </c>
      <c r="C3292" s="54">
        <v>0.8125</v>
      </c>
      <c r="D3292" s="53">
        <v>6.1</v>
      </c>
      <c r="E3292" s="53">
        <v>12.9</v>
      </c>
      <c r="F3292" s="53">
        <v>0</v>
      </c>
      <c r="G3292" s="53">
        <v>6.4</v>
      </c>
      <c r="H3292" s="53">
        <v>-1E-3</v>
      </c>
      <c r="I3292" s="53">
        <v>1</v>
      </c>
      <c r="J3292" s="53" t="s">
        <v>149</v>
      </c>
      <c r="K3292" s="53">
        <v>1.7</v>
      </c>
      <c r="L3292" s="53" t="s">
        <v>149</v>
      </c>
      <c r="M3292" s="54">
        <v>0.80618055555555557</v>
      </c>
      <c r="N3292" s="53">
        <v>2.9</v>
      </c>
      <c r="O3292" s="53" t="s">
        <v>149</v>
      </c>
      <c r="P3292" s="54">
        <v>0.80579861111111117</v>
      </c>
      <c r="Q3292" s="53">
        <v>0.2</v>
      </c>
      <c r="R3292" s="53" t="s">
        <v>149</v>
      </c>
      <c r="S3292" s="53">
        <v>0.6</v>
      </c>
      <c r="T3292" s="53">
        <v>74.5</v>
      </c>
      <c r="U3292" s="53">
        <v>0</v>
      </c>
      <c r="V3292" s="53">
        <v>82</v>
      </c>
      <c r="W3292" s="53">
        <v>0</v>
      </c>
      <c r="X3292" s="53">
        <v>0.68300000000000005</v>
      </c>
      <c r="Y3292" s="53">
        <v>18.93</v>
      </c>
      <c r="Z3292" s="11">
        <f t="shared" si="8860"/>
        <v>-0.60000000000000009</v>
      </c>
      <c r="AA3292" s="11">
        <f t="shared" si="8861"/>
        <v>0</v>
      </c>
      <c r="AB3292" s="53">
        <f t="shared" si="8862"/>
        <v>0.29477507522159296</v>
      </c>
      <c r="AC3292" s="63" t="s">
        <v>204</v>
      </c>
    </row>
    <row r="3293" spans="1:46">
      <c r="A3293" s="11">
        <v>3293</v>
      </c>
      <c r="B3293" s="57">
        <v>44949</v>
      </c>
      <c r="C3293" s="54">
        <v>0.81944444444444453</v>
      </c>
      <c r="D3293" s="53">
        <v>6</v>
      </c>
      <c r="E3293" s="53">
        <v>12.9</v>
      </c>
      <c r="F3293" s="53">
        <v>0</v>
      </c>
      <c r="G3293" s="53">
        <v>6.4</v>
      </c>
      <c r="H3293" s="53">
        <v>0</v>
      </c>
      <c r="I3293" s="53">
        <v>1.1000000000000001</v>
      </c>
      <c r="J3293" s="53" t="s">
        <v>149</v>
      </c>
      <c r="K3293" s="53">
        <v>1.1000000000000001</v>
      </c>
      <c r="L3293" s="53" t="s">
        <v>149</v>
      </c>
      <c r="M3293" s="54">
        <v>0.81944444444444453</v>
      </c>
      <c r="N3293" s="53">
        <v>2.4</v>
      </c>
      <c r="O3293" s="53" t="s">
        <v>149</v>
      </c>
      <c r="P3293" s="54">
        <v>0.8146064814814814</v>
      </c>
      <c r="Q3293" s="53">
        <v>0.8</v>
      </c>
      <c r="R3293" s="53" t="s">
        <v>149</v>
      </c>
      <c r="S3293" s="53">
        <v>0.4</v>
      </c>
      <c r="T3293" s="53">
        <v>74.7</v>
      </c>
      <c r="U3293" s="53">
        <v>0</v>
      </c>
      <c r="V3293" s="53">
        <v>71</v>
      </c>
      <c r="W3293" s="53">
        <v>0</v>
      </c>
      <c r="X3293" s="53">
        <v>0.68300000000000005</v>
      </c>
      <c r="Y3293" s="53">
        <v>18.95</v>
      </c>
      <c r="Z3293" s="11">
        <f t="shared" si="8860"/>
        <v>0</v>
      </c>
      <c r="AA3293" s="11">
        <f t="shared" si="8861"/>
        <v>0</v>
      </c>
      <c r="AB3293" s="53">
        <f t="shared" si="8862"/>
        <v>0.29477507522159296</v>
      </c>
      <c r="AC3293" s="63" t="s">
        <v>204</v>
      </c>
    </row>
    <row r="3294" spans="1:46">
      <c r="A3294" s="11">
        <v>3294</v>
      </c>
      <c r="B3294" s="57">
        <v>44949</v>
      </c>
      <c r="C3294" s="54">
        <v>0.82638888888888884</v>
      </c>
      <c r="D3294" s="53">
        <v>5.9</v>
      </c>
      <c r="E3294" s="53">
        <v>12.9</v>
      </c>
      <c r="F3294" s="53">
        <v>0</v>
      </c>
      <c r="G3294" s="53">
        <v>6.6</v>
      </c>
      <c r="H3294" s="53">
        <v>0</v>
      </c>
      <c r="I3294" s="53">
        <v>1.9</v>
      </c>
      <c r="J3294" s="53" t="s">
        <v>149</v>
      </c>
      <c r="K3294" s="53">
        <v>1.9</v>
      </c>
      <c r="L3294" s="53" t="s">
        <v>149</v>
      </c>
      <c r="M3294" s="54">
        <v>0.82638888888888884</v>
      </c>
      <c r="N3294" s="53">
        <v>3.7</v>
      </c>
      <c r="O3294" s="53" t="s">
        <v>162</v>
      </c>
      <c r="P3294" s="54">
        <v>0.82622685185185185</v>
      </c>
      <c r="Q3294" s="53">
        <v>3.3</v>
      </c>
      <c r="R3294" s="53" t="s">
        <v>162</v>
      </c>
      <c r="S3294" s="53">
        <v>0.7</v>
      </c>
      <c r="T3294" s="53">
        <v>72.900000000000006</v>
      </c>
      <c r="U3294" s="53">
        <v>0</v>
      </c>
      <c r="V3294" s="53">
        <v>94</v>
      </c>
      <c r="W3294" s="53">
        <v>0</v>
      </c>
      <c r="X3294" s="53">
        <v>0.68200000000000005</v>
      </c>
      <c r="Y3294" s="53">
        <v>18.940000000000001</v>
      </c>
      <c r="Z3294" s="11">
        <f t="shared" si="8860"/>
        <v>0</v>
      </c>
      <c r="AA3294" s="11">
        <f t="shared" si="8861"/>
        <v>0</v>
      </c>
      <c r="AB3294" s="53">
        <f t="shared" si="8862"/>
        <v>0.29415682924513864</v>
      </c>
      <c r="AC3294" s="63" t="s">
        <v>204</v>
      </c>
    </row>
    <row r="3295" spans="1:46">
      <c r="A3295" s="11">
        <v>3295</v>
      </c>
      <c r="B3295" s="57">
        <v>44949</v>
      </c>
      <c r="C3295" s="54">
        <v>0.83333333333333337</v>
      </c>
      <c r="D3295" s="53">
        <v>5.9</v>
      </c>
      <c r="E3295" s="53">
        <v>12.8</v>
      </c>
      <c r="F3295" s="53">
        <v>0</v>
      </c>
      <c r="G3295" s="53">
        <v>6.6</v>
      </c>
      <c r="H3295" s="53">
        <v>0</v>
      </c>
      <c r="I3295" s="53">
        <v>1.5</v>
      </c>
      <c r="J3295" s="53" t="s">
        <v>149</v>
      </c>
      <c r="K3295" s="53">
        <v>2.2000000000000002</v>
      </c>
      <c r="L3295" s="53" t="s">
        <v>149</v>
      </c>
      <c r="M3295" s="54">
        <v>0.82853009259259258</v>
      </c>
      <c r="N3295" s="53">
        <v>3.5</v>
      </c>
      <c r="O3295" s="53" t="s">
        <v>162</v>
      </c>
      <c r="P3295" s="54">
        <v>0.82642361111111118</v>
      </c>
      <c r="Q3295" s="53">
        <v>1.6</v>
      </c>
      <c r="R3295" s="53" t="s">
        <v>162</v>
      </c>
      <c r="S3295" s="53">
        <v>0.7</v>
      </c>
      <c r="T3295" s="53">
        <v>73.2</v>
      </c>
      <c r="U3295" s="53">
        <v>0</v>
      </c>
      <c r="V3295" s="53">
        <v>70</v>
      </c>
      <c r="W3295" s="53">
        <v>0</v>
      </c>
      <c r="X3295" s="53">
        <v>0.68200000000000005</v>
      </c>
      <c r="Y3295" s="53">
        <v>18.920000000000002</v>
      </c>
      <c r="Z3295" s="11">
        <f t="shared" si="8860"/>
        <v>0</v>
      </c>
      <c r="AA3295" s="11">
        <f t="shared" si="8861"/>
        <v>0</v>
      </c>
      <c r="AB3295" s="53">
        <f t="shared" si="8862"/>
        <v>0.29415682924513864</v>
      </c>
      <c r="AC3295" s="63" t="s">
        <v>204</v>
      </c>
      <c r="AE3295" s="11">
        <f t="shared" ref="AE3295" si="8911">SUM(F3295:F3300)</f>
        <v>0</v>
      </c>
      <c r="AF3295" s="11">
        <f t="shared" ref="AF3295" si="8912">AVERAGE(AB3295:AB3300)</f>
        <v>0.293745112253187</v>
      </c>
      <c r="AG3295" s="11">
        <f t="shared" ref="AG3295" si="8913">AVERAGE(G3295:G3300)</f>
        <v>6.333333333333333</v>
      </c>
      <c r="AH3295" s="11" t="e">
        <f t="shared" ref="AH3295" si="8914">AVERAGE(AC3295:AC3300)</f>
        <v>#DIV/0!</v>
      </c>
      <c r="AI3295" s="11">
        <f t="shared" ref="AI3295" si="8915">AVERAGE(T3295:T3300)</f>
        <v>74.550000000000011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495</v>
      </c>
      <c r="AM3295" s="17">
        <f t="shared" ref="AM3295" si="8919">AVERAGE(W3295:W3300)</f>
        <v>0</v>
      </c>
      <c r="AN3295" s="11">
        <f t="shared" ref="AN3295" si="8920">AVERAGE(I3295:I3300)</f>
        <v>1.8333333333333333</v>
      </c>
      <c r="AO3295" s="11">
        <f t="shared" ref="AO3295" si="8921">MAX(K3295:K3300)</f>
        <v>2.5</v>
      </c>
      <c r="AP3295" s="13" t="str">
        <f t="shared" ref="AP3295" ca="1" si="8922">INDIRECT(ADDRESS(MATCH(AO3295,K3295:K3300,0)+A3295-1,12))</f>
        <v>NNE</v>
      </c>
      <c r="AQ3295" s="13">
        <f t="shared" ref="AQ3295" ca="1" si="8923">INDIRECT(ADDRESS(MATCH(AO3295,K3295:K3300,0)+A3295-1,13))</f>
        <v>0.8512615740740741</v>
      </c>
      <c r="AR3295" s="11">
        <f t="shared" ref="AR3295" si="8924">MAX(N3295:N3300)</f>
        <v>4.4000000000000004</v>
      </c>
      <c r="AS3295" s="13" t="str">
        <f t="shared" ref="AS3295" ca="1" si="8925">INDIRECT(ADDRESS(MATCH(AR3295,N3295:N3300,0)+A3295-1,15))</f>
        <v>N</v>
      </c>
      <c r="AT3295" s="13">
        <f t="shared" ref="AT3295" ca="1" si="8926">INDIRECT(ADDRESS(MATCH(AR3295,N3295:N3300,0)+A3295-1,16))</f>
        <v>0.84767361111111106</v>
      </c>
    </row>
    <row r="3296" spans="1:46">
      <c r="A3296" s="11">
        <v>3296</v>
      </c>
      <c r="B3296" s="57">
        <v>44949</v>
      </c>
      <c r="C3296" s="54">
        <v>0.84027777777777779</v>
      </c>
      <c r="D3296" s="53">
        <v>5.8</v>
      </c>
      <c r="E3296" s="53">
        <v>12.8</v>
      </c>
      <c r="F3296" s="53">
        <v>0</v>
      </c>
      <c r="G3296" s="53">
        <v>6.5</v>
      </c>
      <c r="H3296" s="53">
        <v>-1E-3</v>
      </c>
      <c r="I3296" s="53">
        <v>1.7</v>
      </c>
      <c r="J3296" s="53" t="s">
        <v>149</v>
      </c>
      <c r="K3296" s="53">
        <v>1.7</v>
      </c>
      <c r="L3296" s="53" t="s">
        <v>149</v>
      </c>
      <c r="M3296" s="54">
        <v>0.84011574074074069</v>
      </c>
      <c r="N3296" s="53">
        <v>3.3</v>
      </c>
      <c r="O3296" s="53" t="s">
        <v>162</v>
      </c>
      <c r="P3296" s="54">
        <v>0.8343518518518519</v>
      </c>
      <c r="Q3296" s="53">
        <v>1.2</v>
      </c>
      <c r="R3296" s="53" t="s">
        <v>149</v>
      </c>
      <c r="S3296" s="53">
        <v>0.5</v>
      </c>
      <c r="T3296" s="53">
        <v>73.400000000000006</v>
      </c>
      <c r="U3296" s="53">
        <v>0</v>
      </c>
      <c r="V3296" s="53">
        <v>94</v>
      </c>
      <c r="W3296" s="53">
        <v>0</v>
      </c>
      <c r="X3296" s="53">
        <v>0.68200000000000005</v>
      </c>
      <c r="Y3296" s="53">
        <v>18.97</v>
      </c>
      <c r="Z3296" s="11">
        <f t="shared" si="8860"/>
        <v>-0.60000000000000009</v>
      </c>
      <c r="AA3296" s="11">
        <f t="shared" si="8861"/>
        <v>0</v>
      </c>
      <c r="AB3296" s="53">
        <f t="shared" si="8862"/>
        <v>0.29415682924513864</v>
      </c>
      <c r="AC3296" s="63" t="s">
        <v>204</v>
      </c>
    </row>
    <row r="3297" spans="1:46">
      <c r="A3297" s="11">
        <v>3297</v>
      </c>
      <c r="B3297" s="57">
        <v>44949</v>
      </c>
      <c r="C3297" s="54">
        <v>0.84722222222222221</v>
      </c>
      <c r="D3297" s="53">
        <v>5.8</v>
      </c>
      <c r="E3297" s="53">
        <v>12.8</v>
      </c>
      <c r="F3297" s="53">
        <v>0</v>
      </c>
      <c r="G3297" s="53">
        <v>6.3</v>
      </c>
      <c r="H3297" s="53">
        <v>-1E-3</v>
      </c>
      <c r="I3297" s="53">
        <v>2.2000000000000002</v>
      </c>
      <c r="J3297" s="53" t="s">
        <v>149</v>
      </c>
      <c r="K3297" s="53">
        <v>2.2000000000000002</v>
      </c>
      <c r="L3297" s="53" t="s">
        <v>149</v>
      </c>
      <c r="M3297" s="54">
        <v>0.84722222222222221</v>
      </c>
      <c r="N3297" s="53">
        <v>3.5</v>
      </c>
      <c r="O3297" s="53" t="s">
        <v>149</v>
      </c>
      <c r="P3297" s="54">
        <v>0.84605324074074073</v>
      </c>
      <c r="Q3297" s="53">
        <v>2</v>
      </c>
      <c r="R3297" s="53" t="s">
        <v>149</v>
      </c>
      <c r="S3297" s="53">
        <v>0.4</v>
      </c>
      <c r="T3297" s="53">
        <v>73.900000000000006</v>
      </c>
      <c r="U3297" s="53">
        <v>0</v>
      </c>
      <c r="V3297" s="53">
        <v>87</v>
      </c>
      <c r="W3297" s="53">
        <v>0</v>
      </c>
      <c r="X3297" s="53">
        <v>0.68200000000000005</v>
      </c>
      <c r="Y3297" s="53">
        <v>18.93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0.29415682924513864</v>
      </c>
      <c r="AC3297" s="63" t="s">
        <v>204</v>
      </c>
    </row>
    <row r="3298" spans="1:46">
      <c r="A3298" s="11">
        <v>3298</v>
      </c>
      <c r="B3298" s="57">
        <v>44949</v>
      </c>
      <c r="C3298" s="54">
        <v>0.85416666666666663</v>
      </c>
      <c r="D3298" s="53">
        <v>5.8</v>
      </c>
      <c r="E3298" s="53">
        <v>12.8</v>
      </c>
      <c r="F3298" s="53">
        <v>0</v>
      </c>
      <c r="G3298" s="53">
        <v>6.2</v>
      </c>
      <c r="H3298" s="53">
        <v>-1E-3</v>
      </c>
      <c r="I3298" s="53">
        <v>2.2999999999999998</v>
      </c>
      <c r="J3298" s="53" t="s">
        <v>149</v>
      </c>
      <c r="K3298" s="53">
        <v>2.5</v>
      </c>
      <c r="L3298" s="53" t="s">
        <v>149</v>
      </c>
      <c r="M3298" s="54">
        <v>0.8512615740740741</v>
      </c>
      <c r="N3298" s="53">
        <v>4.4000000000000004</v>
      </c>
      <c r="O3298" s="53" t="s">
        <v>162</v>
      </c>
      <c r="P3298" s="54">
        <v>0.84767361111111106</v>
      </c>
      <c r="Q3298" s="53">
        <v>1.8</v>
      </c>
      <c r="R3298" s="53" t="s">
        <v>149</v>
      </c>
      <c r="S3298" s="53">
        <v>0.6</v>
      </c>
      <c r="T3298" s="53">
        <v>75.900000000000006</v>
      </c>
      <c r="U3298" s="53">
        <v>1</v>
      </c>
      <c r="V3298" s="53">
        <v>91</v>
      </c>
      <c r="W3298" s="53">
        <v>0</v>
      </c>
      <c r="X3298" s="53">
        <v>0.68100000000000005</v>
      </c>
      <c r="Y3298" s="53">
        <v>18.940000000000001</v>
      </c>
      <c r="Z3298" s="11">
        <f t="shared" si="8860"/>
        <v>-0.60000000000000009</v>
      </c>
      <c r="AA3298" s="11">
        <f t="shared" si="8861"/>
        <v>0</v>
      </c>
      <c r="AB3298" s="53">
        <f t="shared" si="8862"/>
        <v>0.2935391194917889</v>
      </c>
      <c r="AC3298" s="63" t="s">
        <v>204</v>
      </c>
    </row>
    <row r="3299" spans="1:46">
      <c r="A3299" s="11">
        <v>3299</v>
      </c>
      <c r="B3299" s="57">
        <v>44949</v>
      </c>
      <c r="C3299" s="54">
        <v>0.86111111111111116</v>
      </c>
      <c r="D3299" s="53">
        <v>5.7</v>
      </c>
      <c r="E3299" s="53">
        <v>12.8</v>
      </c>
      <c r="F3299" s="53">
        <v>0</v>
      </c>
      <c r="G3299" s="53">
        <v>6.2</v>
      </c>
      <c r="H3299" s="53">
        <v>0</v>
      </c>
      <c r="I3299" s="53">
        <v>2</v>
      </c>
      <c r="J3299" s="53" t="s">
        <v>149</v>
      </c>
      <c r="K3299" s="53">
        <v>2.2999999999999998</v>
      </c>
      <c r="L3299" s="53" t="s">
        <v>149</v>
      </c>
      <c r="M3299" s="54">
        <v>0.85440972222222233</v>
      </c>
      <c r="N3299" s="53">
        <v>4</v>
      </c>
      <c r="O3299" s="53" t="s">
        <v>162</v>
      </c>
      <c r="P3299" s="54">
        <v>0.85575231481481484</v>
      </c>
      <c r="Q3299" s="53">
        <v>1.4</v>
      </c>
      <c r="R3299" s="53" t="s">
        <v>149</v>
      </c>
      <c r="S3299" s="53">
        <v>0.7</v>
      </c>
      <c r="T3299" s="53">
        <v>75.5</v>
      </c>
      <c r="U3299" s="53">
        <v>1</v>
      </c>
      <c r="V3299" s="53">
        <v>71</v>
      </c>
      <c r="W3299" s="53">
        <v>0</v>
      </c>
      <c r="X3299" s="53">
        <v>0.68100000000000005</v>
      </c>
      <c r="Y3299" s="53">
        <v>18.97</v>
      </c>
      <c r="Z3299" s="11">
        <f t="shared" si="8860"/>
        <v>0</v>
      </c>
      <c r="AA3299" s="11">
        <f t="shared" si="8861"/>
        <v>0</v>
      </c>
      <c r="AB3299" s="53">
        <f t="shared" si="8862"/>
        <v>0.2935391194917889</v>
      </c>
      <c r="AC3299" s="63" t="s">
        <v>204</v>
      </c>
    </row>
    <row r="3300" spans="1:46">
      <c r="A3300" s="11">
        <v>3300</v>
      </c>
      <c r="B3300" s="57">
        <v>44949</v>
      </c>
      <c r="C3300" s="54">
        <v>0.86805555555555547</v>
      </c>
      <c r="D3300" s="53">
        <v>5.8</v>
      </c>
      <c r="E3300" s="53">
        <v>12.8</v>
      </c>
      <c r="F3300" s="53">
        <v>0</v>
      </c>
      <c r="G3300" s="53">
        <v>6.2</v>
      </c>
      <c r="H3300" s="53">
        <v>-1E-3</v>
      </c>
      <c r="I3300" s="53">
        <v>1.3</v>
      </c>
      <c r="J3300" s="53" t="s">
        <v>149</v>
      </c>
      <c r="K3300" s="53">
        <v>2</v>
      </c>
      <c r="L3300" s="53" t="s">
        <v>149</v>
      </c>
      <c r="M3300" s="54">
        <v>0.86112268518518509</v>
      </c>
      <c r="N3300" s="53">
        <v>2.6</v>
      </c>
      <c r="O3300" s="53" t="s">
        <v>149</v>
      </c>
      <c r="P3300" s="54">
        <v>0.86189814814814814</v>
      </c>
      <c r="Q3300" s="53">
        <v>1.1000000000000001</v>
      </c>
      <c r="R3300" s="53" t="s">
        <v>149</v>
      </c>
      <c r="S3300" s="53">
        <v>0.3</v>
      </c>
      <c r="T3300" s="53">
        <v>75.400000000000006</v>
      </c>
      <c r="U3300" s="53">
        <v>1</v>
      </c>
      <c r="V3300" s="53">
        <v>82</v>
      </c>
      <c r="W3300" s="53">
        <v>0</v>
      </c>
      <c r="X3300" s="53">
        <v>0.68</v>
      </c>
      <c r="Y3300" s="53">
        <v>18.95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0.29292194680012829</v>
      </c>
      <c r="AC3300" s="63" t="s">
        <v>204</v>
      </c>
    </row>
    <row r="3301" spans="1:46">
      <c r="A3301" s="11">
        <v>3301</v>
      </c>
      <c r="B3301" s="57">
        <v>44949</v>
      </c>
      <c r="C3301" s="54">
        <v>0.875</v>
      </c>
      <c r="D3301" s="53">
        <v>5.7</v>
      </c>
      <c r="E3301" s="53">
        <v>12.8</v>
      </c>
      <c r="F3301" s="53">
        <v>0</v>
      </c>
      <c r="G3301" s="53">
        <v>6</v>
      </c>
      <c r="H3301" s="53">
        <v>-1E-3</v>
      </c>
      <c r="I3301" s="53">
        <v>1.3</v>
      </c>
      <c r="J3301" s="53" t="s">
        <v>149</v>
      </c>
      <c r="K3301" s="53">
        <v>1.3</v>
      </c>
      <c r="L3301" s="53" t="s">
        <v>149</v>
      </c>
      <c r="M3301" s="54">
        <v>0.86806712962962962</v>
      </c>
      <c r="N3301" s="53">
        <v>2.5</v>
      </c>
      <c r="O3301" s="53" t="s">
        <v>149</v>
      </c>
      <c r="P3301" s="54">
        <v>0.87458333333333327</v>
      </c>
      <c r="Q3301" s="53">
        <v>2.1</v>
      </c>
      <c r="R3301" s="53" t="s">
        <v>148</v>
      </c>
      <c r="S3301" s="53">
        <v>0.4</v>
      </c>
      <c r="T3301" s="53">
        <v>76.900000000000006</v>
      </c>
      <c r="U3301" s="53">
        <v>0</v>
      </c>
      <c r="V3301" s="53">
        <v>82</v>
      </c>
      <c r="W3301" s="53">
        <v>0</v>
      </c>
      <c r="X3301" s="53">
        <v>0.68</v>
      </c>
      <c r="Y3301" s="53">
        <v>18.96</v>
      </c>
      <c r="Z3301" s="11">
        <f t="shared" si="8860"/>
        <v>-0.60000000000000009</v>
      </c>
      <c r="AA3301" s="11">
        <f t="shared" si="8861"/>
        <v>0</v>
      </c>
      <c r="AB3301" s="53">
        <f t="shared" si="8862"/>
        <v>0.29292194680012829</v>
      </c>
      <c r="AC3301" s="63" t="s">
        <v>204</v>
      </c>
      <c r="AE3301" s="11">
        <f t="shared" ref="AE3301" si="8927">SUM(F3301:F3306)</f>
        <v>0</v>
      </c>
      <c r="AF3301" s="11">
        <f t="shared" ref="AF3301" si="8928">AVERAGE(AB3301:AB3306)</f>
        <v>0.29240817436790623</v>
      </c>
      <c r="AG3301" s="11">
        <f t="shared" ref="AG3301" si="8929">AVERAGE(G3301:G3306)</f>
        <v>6.1333333333333329</v>
      </c>
      <c r="AH3301" s="11" t="e">
        <f t="shared" ref="AH3301" si="8930">AVERAGE(AC3301:AC3306)</f>
        <v>#DIV/0!</v>
      </c>
      <c r="AI3301" s="11">
        <f t="shared" ref="AI3301" si="8931">AVERAGE(T3301:T3306)</f>
        <v>77.166666666666671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502</v>
      </c>
      <c r="AM3301" s="17">
        <f t="shared" ref="AM3301" si="8935">AVERAGE(W3301:W3306)</f>
        <v>0</v>
      </c>
      <c r="AN3301" s="11">
        <f t="shared" ref="AN3301" si="8936">AVERAGE(I3301:I3306)</f>
        <v>0.95000000000000007</v>
      </c>
      <c r="AO3301" s="11">
        <f t="shared" ref="AO3301" si="8937">MAX(K3301:K3306)</f>
        <v>1.5</v>
      </c>
      <c r="AP3301" s="13" t="str">
        <f t="shared" ref="AP3301" ca="1" si="8938">INDIRECT(ADDRESS(MATCH(AO3301,K3301:K3306,0)+A3301-1,12))</f>
        <v>NNE</v>
      </c>
      <c r="AQ3301" s="13">
        <f t="shared" ref="AQ3301" ca="1" si="8939">INDIRECT(ADDRESS(MATCH(AO3301,K3301:K3306,0)+A3301-1,13))</f>
        <v>0.87848379629629625</v>
      </c>
      <c r="AR3301" s="11">
        <f t="shared" ref="AR3301" si="8940">MAX(N3301:N3306)</f>
        <v>2.6</v>
      </c>
      <c r="AS3301" s="13" t="str">
        <f t="shared" ref="AS3301" ca="1" si="8941">INDIRECT(ADDRESS(MATCH(AR3301,N3301:N3306,0)+A3301-1,15))</f>
        <v>NNE</v>
      </c>
      <c r="AT3301" s="13">
        <f t="shared" ref="AT3301" ca="1" si="8942">INDIRECT(ADDRESS(MATCH(AR3301,N3301:N3306,0)+A3301-1,16))</f>
        <v>0.87738425925925922</v>
      </c>
    </row>
    <row r="3302" spans="1:46">
      <c r="A3302" s="11">
        <v>3302</v>
      </c>
      <c r="B3302" s="57">
        <v>44949</v>
      </c>
      <c r="C3302" s="54">
        <v>0.88194444444444453</v>
      </c>
      <c r="D3302" s="53">
        <v>5.7</v>
      </c>
      <c r="E3302" s="53">
        <v>12.8</v>
      </c>
      <c r="F3302" s="53">
        <v>0</v>
      </c>
      <c r="G3302" s="53">
        <v>6</v>
      </c>
      <c r="H3302" s="53">
        <v>0</v>
      </c>
      <c r="I3302" s="53">
        <v>1.3</v>
      </c>
      <c r="J3302" s="53" t="s">
        <v>162</v>
      </c>
      <c r="K3302" s="53">
        <v>1.5</v>
      </c>
      <c r="L3302" s="53" t="s">
        <v>149</v>
      </c>
      <c r="M3302" s="54">
        <v>0.87848379629629625</v>
      </c>
      <c r="N3302" s="53">
        <v>2.6</v>
      </c>
      <c r="O3302" s="53" t="s">
        <v>149</v>
      </c>
      <c r="P3302" s="54">
        <v>0.87738425925925922</v>
      </c>
      <c r="Q3302" s="53">
        <v>1.8</v>
      </c>
      <c r="R3302" s="53" t="s">
        <v>149</v>
      </c>
      <c r="S3302" s="53">
        <v>0.4</v>
      </c>
      <c r="T3302" s="53">
        <v>77.400000000000006</v>
      </c>
      <c r="U3302" s="53">
        <v>0</v>
      </c>
      <c r="V3302" s="53">
        <v>93</v>
      </c>
      <c r="W3302" s="53">
        <v>0</v>
      </c>
      <c r="X3302" s="53">
        <v>0.68</v>
      </c>
      <c r="Y3302" s="53">
        <v>18.96</v>
      </c>
      <c r="Z3302" s="11">
        <f t="shared" si="8860"/>
        <v>0</v>
      </c>
      <c r="AA3302" s="11">
        <f t="shared" si="8861"/>
        <v>0</v>
      </c>
      <c r="AB3302" s="53">
        <f t="shared" si="8862"/>
        <v>0.29292194680012829</v>
      </c>
      <c r="AC3302" s="63" t="s">
        <v>204</v>
      </c>
    </row>
    <row r="3303" spans="1:46">
      <c r="A3303" s="11">
        <v>3303</v>
      </c>
      <c r="B3303" s="57">
        <v>44949</v>
      </c>
      <c r="C3303" s="54">
        <v>0.88888888888888884</v>
      </c>
      <c r="D3303" s="53">
        <v>5.8</v>
      </c>
      <c r="E3303" s="53">
        <v>12.8</v>
      </c>
      <c r="F3303" s="53">
        <v>0</v>
      </c>
      <c r="G3303" s="53">
        <v>6.3</v>
      </c>
      <c r="H3303" s="53">
        <v>0</v>
      </c>
      <c r="I3303" s="53">
        <v>1.1000000000000001</v>
      </c>
      <c r="J3303" s="53" t="s">
        <v>147</v>
      </c>
      <c r="K3303" s="53">
        <v>1.3</v>
      </c>
      <c r="L3303" s="53" t="s">
        <v>162</v>
      </c>
      <c r="M3303" s="54">
        <v>0.8819907407407408</v>
      </c>
      <c r="N3303" s="53">
        <v>2.2000000000000002</v>
      </c>
      <c r="O3303" s="53" t="s">
        <v>149</v>
      </c>
      <c r="P3303" s="54">
        <v>0.88399305555555552</v>
      </c>
      <c r="Q3303" s="53">
        <v>0.3</v>
      </c>
      <c r="R3303" s="53" t="s">
        <v>149</v>
      </c>
      <c r="S3303" s="53">
        <v>0.4</v>
      </c>
      <c r="T3303" s="53">
        <v>76.2</v>
      </c>
      <c r="U3303" s="53">
        <v>1</v>
      </c>
      <c r="V3303" s="53">
        <v>85</v>
      </c>
      <c r="W3303" s="53">
        <v>0</v>
      </c>
      <c r="X3303" s="53">
        <v>0.67900000000000005</v>
      </c>
      <c r="Y3303" s="53">
        <v>18.95</v>
      </c>
      <c r="Z3303" s="11">
        <f t="shared" si="8860"/>
        <v>0</v>
      </c>
      <c r="AA3303" s="11">
        <f t="shared" si="8861"/>
        <v>0</v>
      </c>
      <c r="AB3303" s="53">
        <f t="shared" si="8862"/>
        <v>0.29230531208699884</v>
      </c>
      <c r="AC3303" s="63" t="s">
        <v>204</v>
      </c>
    </row>
    <row r="3304" spans="1:46">
      <c r="A3304" s="11">
        <v>3304</v>
      </c>
      <c r="B3304" s="57">
        <v>44949</v>
      </c>
      <c r="C3304" s="54">
        <v>0.89583333333333337</v>
      </c>
      <c r="D3304" s="53">
        <v>5.7</v>
      </c>
      <c r="E3304" s="53">
        <v>12.8</v>
      </c>
      <c r="F3304" s="53">
        <v>0</v>
      </c>
      <c r="G3304" s="53">
        <v>6.2</v>
      </c>
      <c r="H3304" s="53">
        <v>-1E-3</v>
      </c>
      <c r="I3304" s="53">
        <v>1</v>
      </c>
      <c r="J3304" s="53" t="s">
        <v>147</v>
      </c>
      <c r="K3304" s="53">
        <v>1.1000000000000001</v>
      </c>
      <c r="L3304" s="53" t="s">
        <v>147</v>
      </c>
      <c r="M3304" s="54">
        <v>0.88890046296296299</v>
      </c>
      <c r="N3304" s="53">
        <v>2.5</v>
      </c>
      <c r="O3304" s="53" t="s">
        <v>147</v>
      </c>
      <c r="P3304" s="54">
        <v>0.89450231481481479</v>
      </c>
      <c r="Q3304" s="53">
        <v>1.4</v>
      </c>
      <c r="R3304" s="53" t="s">
        <v>147</v>
      </c>
      <c r="S3304" s="53">
        <v>0.5</v>
      </c>
      <c r="T3304" s="53">
        <v>76.599999999999994</v>
      </c>
      <c r="U3304" s="53">
        <v>1</v>
      </c>
      <c r="V3304" s="53">
        <v>83</v>
      </c>
      <c r="W3304" s="53">
        <v>0</v>
      </c>
      <c r="X3304" s="53">
        <v>0.67900000000000005</v>
      </c>
      <c r="Y3304" s="53">
        <v>18.93</v>
      </c>
      <c r="Z3304" s="11">
        <f t="shared" si="8860"/>
        <v>-0.60000000000000009</v>
      </c>
      <c r="AA3304" s="11">
        <f t="shared" si="8861"/>
        <v>0</v>
      </c>
      <c r="AB3304" s="53">
        <f t="shared" si="8862"/>
        <v>0.29230531208699884</v>
      </c>
      <c r="AC3304" s="63" t="s">
        <v>204</v>
      </c>
    </row>
    <row r="3305" spans="1:46">
      <c r="A3305" s="11">
        <v>3305</v>
      </c>
      <c r="B3305" s="57">
        <v>44949</v>
      </c>
      <c r="C3305" s="54">
        <v>0.90277777777777779</v>
      </c>
      <c r="D3305" s="53">
        <v>5.8</v>
      </c>
      <c r="E3305" s="53">
        <v>12.8</v>
      </c>
      <c r="F3305" s="53">
        <v>0</v>
      </c>
      <c r="G3305" s="53">
        <v>6.2</v>
      </c>
      <c r="H3305" s="53">
        <v>-1E-3</v>
      </c>
      <c r="I3305" s="53">
        <v>0.5</v>
      </c>
      <c r="J3305" s="53" t="s">
        <v>147</v>
      </c>
      <c r="K3305" s="53">
        <v>1.1000000000000001</v>
      </c>
      <c r="L3305" s="53" t="s">
        <v>147</v>
      </c>
      <c r="M3305" s="54">
        <v>0.8966319444444445</v>
      </c>
      <c r="N3305" s="53">
        <v>1.4</v>
      </c>
      <c r="O3305" s="53" t="s">
        <v>149</v>
      </c>
      <c r="P3305" s="54">
        <v>0.89644675925925921</v>
      </c>
      <c r="Q3305" s="53">
        <v>0.4</v>
      </c>
      <c r="R3305" s="53" t="s">
        <v>148</v>
      </c>
      <c r="S3305" s="53">
        <v>0.4</v>
      </c>
      <c r="T3305" s="53">
        <v>77.7</v>
      </c>
      <c r="U3305" s="53">
        <v>0</v>
      </c>
      <c r="V3305" s="53">
        <v>81</v>
      </c>
      <c r="W3305" s="53">
        <v>0</v>
      </c>
      <c r="X3305" s="53">
        <v>0.67900000000000005</v>
      </c>
      <c r="Y3305" s="53">
        <v>18.93</v>
      </c>
      <c r="Z3305" s="11">
        <f t="shared" si="8860"/>
        <v>-0.60000000000000009</v>
      </c>
      <c r="AA3305" s="11">
        <f t="shared" si="8861"/>
        <v>0</v>
      </c>
      <c r="AB3305" s="53">
        <f t="shared" si="8862"/>
        <v>0.29230531208699884</v>
      </c>
      <c r="AC3305" s="63" t="s">
        <v>204</v>
      </c>
    </row>
    <row r="3306" spans="1:46">
      <c r="A3306" s="11">
        <v>3306</v>
      </c>
      <c r="B3306" s="57">
        <v>44949</v>
      </c>
      <c r="C3306" s="54">
        <v>0.90972222222222221</v>
      </c>
      <c r="D3306" s="53">
        <v>5.7</v>
      </c>
      <c r="E3306" s="53">
        <v>12.8</v>
      </c>
      <c r="F3306" s="53">
        <v>0</v>
      </c>
      <c r="G3306" s="53">
        <v>6.1</v>
      </c>
      <c r="H3306" s="53">
        <v>0</v>
      </c>
      <c r="I3306" s="53">
        <v>0.5</v>
      </c>
      <c r="J3306" s="53" t="s">
        <v>147</v>
      </c>
      <c r="K3306" s="53">
        <v>0.6</v>
      </c>
      <c r="L3306" s="53" t="s">
        <v>147</v>
      </c>
      <c r="M3306" s="54">
        <v>0.90487268518518515</v>
      </c>
      <c r="N3306" s="53">
        <v>2</v>
      </c>
      <c r="O3306" s="53" t="s">
        <v>149</v>
      </c>
      <c r="P3306" s="54">
        <v>0.90428240740740751</v>
      </c>
      <c r="Q3306" s="53">
        <v>0.8</v>
      </c>
      <c r="R3306" s="53" t="s">
        <v>147</v>
      </c>
      <c r="S3306" s="53">
        <v>0.5</v>
      </c>
      <c r="T3306" s="53">
        <v>78.2</v>
      </c>
      <c r="U3306" s="53">
        <v>0</v>
      </c>
      <c r="V3306" s="53">
        <v>78</v>
      </c>
      <c r="W3306" s="53">
        <v>0</v>
      </c>
      <c r="X3306" s="53">
        <v>0.67800000000000005</v>
      </c>
      <c r="Y3306" s="53">
        <v>18.940000000000001</v>
      </c>
      <c r="Z3306" s="11">
        <f t="shared" si="8860"/>
        <v>0</v>
      </c>
      <c r="AA3306" s="11">
        <f t="shared" si="8861"/>
        <v>0</v>
      </c>
      <c r="AB3306" s="53">
        <f t="shared" si="8862"/>
        <v>0.29168921634618417</v>
      </c>
      <c r="AC3306" s="63" t="s">
        <v>204</v>
      </c>
    </row>
    <row r="3307" spans="1:46">
      <c r="A3307" s="11">
        <v>3307</v>
      </c>
      <c r="B3307" s="57">
        <v>44949</v>
      </c>
      <c r="C3307" s="54">
        <v>0.91666666666666663</v>
      </c>
      <c r="D3307" s="53">
        <v>5.7</v>
      </c>
      <c r="E3307" s="53">
        <v>12.8</v>
      </c>
      <c r="F3307" s="53">
        <v>0</v>
      </c>
      <c r="G3307" s="53">
        <v>6</v>
      </c>
      <c r="H3307" s="53">
        <v>0</v>
      </c>
      <c r="I3307" s="53">
        <v>0.8</v>
      </c>
      <c r="J3307" s="53" t="s">
        <v>149</v>
      </c>
      <c r="K3307" s="53">
        <v>0.8</v>
      </c>
      <c r="L3307" s="53" t="s">
        <v>149</v>
      </c>
      <c r="M3307" s="54">
        <v>0.91550925925925919</v>
      </c>
      <c r="N3307" s="53">
        <v>2</v>
      </c>
      <c r="O3307" s="53" t="s">
        <v>147</v>
      </c>
      <c r="P3307" s="54">
        <v>0.91045138888888888</v>
      </c>
      <c r="Q3307" s="53">
        <v>0.4</v>
      </c>
      <c r="R3307" s="53" t="s">
        <v>162</v>
      </c>
      <c r="S3307" s="53">
        <v>0.3</v>
      </c>
      <c r="T3307" s="53">
        <v>80.5</v>
      </c>
      <c r="U3307" s="53">
        <v>0</v>
      </c>
      <c r="V3307" s="53">
        <v>68</v>
      </c>
      <c r="W3307" s="53">
        <v>0</v>
      </c>
      <c r="X3307" s="53">
        <v>0.67800000000000005</v>
      </c>
      <c r="Y3307" s="53">
        <v>18.96</v>
      </c>
      <c r="Z3307" s="11">
        <f t="shared" si="8860"/>
        <v>0</v>
      </c>
      <c r="AA3307" s="11">
        <f t="shared" si="8861"/>
        <v>0</v>
      </c>
      <c r="AB3307" s="53">
        <f t="shared" si="8862"/>
        <v>0.29168921634618417</v>
      </c>
      <c r="AC3307" s="63" t="s">
        <v>204</v>
      </c>
      <c r="AE3307" s="11">
        <f t="shared" ref="AE3307" si="8943">SUM(F3307:F3312)</f>
        <v>0</v>
      </c>
      <c r="AF3307" s="11">
        <f t="shared" ref="AF3307" si="8944">AVERAGE(AB3307:AB3312)</f>
        <v>0.29127884588011138</v>
      </c>
      <c r="AG3307" s="11">
        <f t="shared" ref="AG3307" si="8945">AVERAGE(G3307:G3312)</f>
        <v>6.05</v>
      </c>
      <c r="AH3307" s="11" t="e">
        <f t="shared" ref="AH3307" si="8946">AVERAGE(AC3307:AC3312)</f>
        <v>#DIV/0!</v>
      </c>
      <c r="AI3307" s="11">
        <f t="shared" ref="AI3307" si="8947">AVERAGE(T3307:T3312)</f>
        <v>81.333333333333343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440</v>
      </c>
      <c r="AM3307" s="17">
        <f t="shared" ref="AM3307" si="8951">AVERAGE(W3307:W3312)</f>
        <v>0</v>
      </c>
      <c r="AN3307" s="11">
        <f t="shared" ref="AN3307" si="8952">AVERAGE(I3307:I3312)</f>
        <v>0.3666666666666667</v>
      </c>
      <c r="AO3307" s="11">
        <f t="shared" ref="AO3307" si="8953">MAX(K3307:K3312)</f>
        <v>0.9</v>
      </c>
      <c r="AP3307" s="13" t="str">
        <f t="shared" ref="AP3307" ca="1" si="8954">INDIRECT(ADDRESS(MATCH(AO3307,K3307:K3312,0)+A3307-1,12))</f>
        <v>N</v>
      </c>
      <c r="AQ3307" s="13">
        <f t="shared" ref="AQ3307" ca="1" si="8955">INDIRECT(ADDRESS(MATCH(AO3307,K3307:K3312,0)+A3307-1,13))</f>
        <v>0.91905092592592597</v>
      </c>
      <c r="AR3307" s="11">
        <f t="shared" ref="AR3307" si="8956">MAX(N3307:N3312)</f>
        <v>2</v>
      </c>
      <c r="AS3307" s="13" t="str">
        <f t="shared" ref="AS3307" ca="1" si="8957">INDIRECT(ADDRESS(MATCH(AR3307,N3307:N3312,0)+A3307-1,15))</f>
        <v>NE</v>
      </c>
      <c r="AT3307" s="13">
        <f t="shared" ref="AT3307" ca="1" si="8958">INDIRECT(ADDRESS(MATCH(AR3307,N3307:N3312,0)+A3307-1,16))</f>
        <v>0.91045138888888888</v>
      </c>
    </row>
    <row r="3308" spans="1:46">
      <c r="A3308" s="11">
        <v>3308</v>
      </c>
      <c r="B3308" s="57">
        <v>44949</v>
      </c>
      <c r="C3308" s="54">
        <v>0.92361111111111116</v>
      </c>
      <c r="D3308" s="53">
        <v>5.7</v>
      </c>
      <c r="E3308" s="53">
        <v>12.8</v>
      </c>
      <c r="F3308" s="53">
        <v>0</v>
      </c>
      <c r="G3308" s="53">
        <v>6</v>
      </c>
      <c r="H3308" s="53">
        <v>0</v>
      </c>
      <c r="I3308" s="53">
        <v>0.4</v>
      </c>
      <c r="J3308" s="53" t="s">
        <v>162</v>
      </c>
      <c r="K3308" s="53">
        <v>0.9</v>
      </c>
      <c r="L3308" s="53" t="s">
        <v>162</v>
      </c>
      <c r="M3308" s="54">
        <v>0.91905092592592597</v>
      </c>
      <c r="N3308" s="53">
        <v>1.6</v>
      </c>
      <c r="O3308" s="53" t="s">
        <v>162</v>
      </c>
      <c r="P3308" s="54">
        <v>0.91751157407407413</v>
      </c>
      <c r="Q3308" s="53">
        <v>0</v>
      </c>
      <c r="R3308" s="53" t="s">
        <v>162</v>
      </c>
      <c r="S3308" s="53">
        <v>0.5</v>
      </c>
      <c r="T3308" s="53">
        <v>82</v>
      </c>
      <c r="U3308" s="53">
        <v>0</v>
      </c>
      <c r="V3308" s="53">
        <v>65</v>
      </c>
      <c r="W3308" s="53">
        <v>0</v>
      </c>
      <c r="X3308" s="53">
        <v>0.67800000000000005</v>
      </c>
      <c r="Y3308" s="53">
        <v>18.96</v>
      </c>
      <c r="Z3308" s="11">
        <f t="shared" si="8860"/>
        <v>0</v>
      </c>
      <c r="AA3308" s="11">
        <f t="shared" si="8861"/>
        <v>0</v>
      </c>
      <c r="AB3308" s="53">
        <f t="shared" si="8862"/>
        <v>0.29168921634618417</v>
      </c>
      <c r="AC3308" s="63" t="s">
        <v>204</v>
      </c>
    </row>
    <row r="3309" spans="1:46">
      <c r="A3309" s="11">
        <v>3309</v>
      </c>
      <c r="B3309" s="57">
        <v>44949</v>
      </c>
      <c r="C3309" s="54">
        <v>0.93055555555555547</v>
      </c>
      <c r="D3309" s="53">
        <v>5.7</v>
      </c>
      <c r="E3309" s="53">
        <v>12.8</v>
      </c>
      <c r="F3309" s="53">
        <v>0</v>
      </c>
      <c r="G3309" s="53">
        <v>6</v>
      </c>
      <c r="H3309" s="53">
        <v>0</v>
      </c>
      <c r="I3309" s="53">
        <v>0.1</v>
      </c>
      <c r="J3309" s="53" t="s">
        <v>157</v>
      </c>
      <c r="K3309" s="53">
        <v>0.4</v>
      </c>
      <c r="L3309" s="53" t="s">
        <v>162</v>
      </c>
      <c r="M3309" s="54">
        <v>0.92362268518518509</v>
      </c>
      <c r="N3309" s="53">
        <v>0.5</v>
      </c>
      <c r="O3309" s="53" t="s">
        <v>150</v>
      </c>
      <c r="P3309" s="54">
        <v>0.9302083333333333</v>
      </c>
      <c r="Q3309" s="53">
        <v>0.4</v>
      </c>
      <c r="R3309" s="53" t="s">
        <v>150</v>
      </c>
      <c r="S3309" s="53">
        <v>0.1</v>
      </c>
      <c r="T3309" s="53">
        <v>81.2</v>
      </c>
      <c r="U3309" s="53">
        <v>1</v>
      </c>
      <c r="V3309" s="53">
        <v>72</v>
      </c>
      <c r="W3309" s="53">
        <v>0</v>
      </c>
      <c r="X3309" s="53">
        <v>0.67700000000000005</v>
      </c>
      <c r="Y3309" s="53">
        <v>18.95</v>
      </c>
      <c r="Z3309" s="11">
        <f t="shared" si="8860"/>
        <v>0</v>
      </c>
      <c r="AA3309" s="11">
        <f t="shared" si="8861"/>
        <v>0</v>
      </c>
      <c r="AB3309" s="53">
        <f t="shared" si="8862"/>
        <v>0.29107366064707496</v>
      </c>
      <c r="AC3309" s="63" t="s">
        <v>204</v>
      </c>
    </row>
    <row r="3310" spans="1:46">
      <c r="A3310" s="11">
        <v>3310</v>
      </c>
      <c r="B3310" s="57">
        <v>44949</v>
      </c>
      <c r="C3310" s="54">
        <v>0.9375</v>
      </c>
      <c r="D3310" s="53">
        <v>5.7</v>
      </c>
      <c r="E3310" s="53">
        <v>12.8</v>
      </c>
      <c r="F3310" s="53">
        <v>0</v>
      </c>
      <c r="G3310" s="53">
        <v>5.9</v>
      </c>
      <c r="H3310" s="53">
        <v>0</v>
      </c>
      <c r="I3310" s="53">
        <v>0.2</v>
      </c>
      <c r="J3310" s="53" t="s">
        <v>152</v>
      </c>
      <c r="K3310" s="53">
        <v>0.3</v>
      </c>
      <c r="L3310" s="53" t="s">
        <v>148</v>
      </c>
      <c r="M3310" s="54">
        <v>0.93377314814814805</v>
      </c>
      <c r="N3310" s="53">
        <v>1</v>
      </c>
      <c r="O3310" s="53" t="s">
        <v>152</v>
      </c>
      <c r="P3310" s="54">
        <v>0.93317129629629625</v>
      </c>
      <c r="Q3310" s="53">
        <v>0</v>
      </c>
      <c r="R3310" s="53" t="s">
        <v>148</v>
      </c>
      <c r="S3310" s="53">
        <v>0.3</v>
      </c>
      <c r="T3310" s="53">
        <v>82.9</v>
      </c>
      <c r="U3310" s="53">
        <v>0</v>
      </c>
      <c r="V3310" s="53">
        <v>83</v>
      </c>
      <c r="W3310" s="53">
        <v>0</v>
      </c>
      <c r="X3310" s="53">
        <v>0.67700000000000005</v>
      </c>
      <c r="Y3310" s="53">
        <v>18.95</v>
      </c>
      <c r="Z3310" s="11">
        <f t="shared" si="8860"/>
        <v>0</v>
      </c>
      <c r="AA3310" s="11">
        <f t="shared" si="8861"/>
        <v>0</v>
      </c>
      <c r="AB3310" s="53">
        <f t="shared" si="8862"/>
        <v>0.29107366064707496</v>
      </c>
      <c r="AC3310" s="63" t="s">
        <v>204</v>
      </c>
    </row>
    <row r="3311" spans="1:46">
      <c r="A3311" s="11">
        <v>3311</v>
      </c>
      <c r="B3311" s="57">
        <v>44949</v>
      </c>
      <c r="C3311" s="54">
        <v>0.94444444444444453</v>
      </c>
      <c r="D3311" s="53">
        <v>5.7</v>
      </c>
      <c r="E3311" s="53">
        <v>12.8</v>
      </c>
      <c r="F3311" s="53">
        <v>0</v>
      </c>
      <c r="G3311" s="53">
        <v>6.1</v>
      </c>
      <c r="H3311" s="53">
        <v>0</v>
      </c>
      <c r="I3311" s="53">
        <v>0.1</v>
      </c>
      <c r="J3311" s="53" t="s">
        <v>149</v>
      </c>
      <c r="K3311" s="53">
        <v>0.2</v>
      </c>
      <c r="L3311" s="53" t="s">
        <v>152</v>
      </c>
      <c r="M3311" s="54">
        <v>0.93751157407407415</v>
      </c>
      <c r="N3311" s="53">
        <v>0.9</v>
      </c>
      <c r="O3311" s="53" t="s">
        <v>147</v>
      </c>
      <c r="P3311" s="54">
        <v>0.94422453703703713</v>
      </c>
      <c r="Q3311" s="53">
        <v>0.7</v>
      </c>
      <c r="R3311" s="53" t="s">
        <v>147</v>
      </c>
      <c r="S3311" s="53">
        <v>0.2</v>
      </c>
      <c r="T3311" s="53">
        <v>81.099999999999994</v>
      </c>
      <c r="U3311" s="53">
        <v>0</v>
      </c>
      <c r="V3311" s="53">
        <v>80</v>
      </c>
      <c r="W3311" s="53">
        <v>0</v>
      </c>
      <c r="X3311" s="53">
        <v>0.67700000000000005</v>
      </c>
      <c r="Y3311" s="53">
        <v>18.98</v>
      </c>
      <c r="Z3311" s="11">
        <f t="shared" si="8860"/>
        <v>0</v>
      </c>
      <c r="AA3311" s="11">
        <f t="shared" si="8861"/>
        <v>0</v>
      </c>
      <c r="AB3311" s="53">
        <f t="shared" si="8862"/>
        <v>0.29107366064707496</v>
      </c>
      <c r="AC3311" s="63" t="s">
        <v>204</v>
      </c>
    </row>
    <row r="3312" spans="1:46">
      <c r="A3312" s="11">
        <v>3312</v>
      </c>
      <c r="B3312" s="57">
        <v>44949</v>
      </c>
      <c r="C3312" s="54">
        <v>0.95138888888888884</v>
      </c>
      <c r="D3312" s="53">
        <v>5.7</v>
      </c>
      <c r="E3312" s="53">
        <v>12.8</v>
      </c>
      <c r="F3312" s="53">
        <v>0</v>
      </c>
      <c r="G3312" s="53">
        <v>6.3</v>
      </c>
      <c r="H3312" s="53">
        <v>0</v>
      </c>
      <c r="I3312" s="53">
        <v>0.6</v>
      </c>
      <c r="J3312" s="53" t="s">
        <v>147</v>
      </c>
      <c r="K3312" s="53">
        <v>0.7</v>
      </c>
      <c r="L3312" s="53" t="s">
        <v>147</v>
      </c>
      <c r="M3312" s="54">
        <v>0.95076388888888896</v>
      </c>
      <c r="N3312" s="53">
        <v>1.7</v>
      </c>
      <c r="O3312" s="53" t="s">
        <v>162</v>
      </c>
      <c r="P3312" s="54">
        <v>0.94715277777777773</v>
      </c>
      <c r="Q3312" s="53">
        <v>0.1</v>
      </c>
      <c r="R3312" s="53" t="s">
        <v>162</v>
      </c>
      <c r="S3312" s="53">
        <v>0.3</v>
      </c>
      <c r="T3312" s="53">
        <v>80.3</v>
      </c>
      <c r="U3312" s="53">
        <v>0</v>
      </c>
      <c r="V3312" s="53">
        <v>72</v>
      </c>
      <c r="W3312" s="53">
        <v>0</v>
      </c>
      <c r="X3312" s="53">
        <v>0.67700000000000005</v>
      </c>
      <c r="Y3312" s="53">
        <v>18.940000000000001</v>
      </c>
      <c r="Z3312" s="11">
        <f t="shared" si="8860"/>
        <v>0</v>
      </c>
      <c r="AA3312" s="11">
        <f t="shared" si="8861"/>
        <v>0</v>
      </c>
      <c r="AB3312" s="53">
        <f t="shared" si="8862"/>
        <v>0.29107366064707496</v>
      </c>
      <c r="AC3312" s="63" t="s">
        <v>204</v>
      </c>
    </row>
    <row r="3313" spans="1:46">
      <c r="A3313" s="11">
        <v>3313</v>
      </c>
      <c r="B3313" s="57">
        <v>44949</v>
      </c>
      <c r="C3313" s="54">
        <v>0.95833333333333337</v>
      </c>
      <c r="D3313" s="53">
        <v>5.7</v>
      </c>
      <c r="E3313" s="53">
        <v>12.8</v>
      </c>
      <c r="F3313" s="53">
        <v>0</v>
      </c>
      <c r="G3313" s="53">
        <v>6.3</v>
      </c>
      <c r="H3313" s="53">
        <v>0</v>
      </c>
      <c r="I3313" s="53">
        <v>0.5</v>
      </c>
      <c r="J3313" s="53" t="s">
        <v>147</v>
      </c>
      <c r="K3313" s="53">
        <v>0.6</v>
      </c>
      <c r="L3313" s="53" t="s">
        <v>147</v>
      </c>
      <c r="M3313" s="54">
        <v>0.95140046296296299</v>
      </c>
      <c r="N3313" s="53">
        <v>1.6</v>
      </c>
      <c r="O3313" s="53" t="s">
        <v>148</v>
      </c>
      <c r="P3313" s="54">
        <v>0.95677083333333324</v>
      </c>
      <c r="Q3313" s="53">
        <v>1.1000000000000001</v>
      </c>
      <c r="R3313" s="53" t="s">
        <v>148</v>
      </c>
      <c r="S3313" s="53">
        <v>0.4</v>
      </c>
      <c r="T3313" s="53">
        <v>80</v>
      </c>
      <c r="U3313" s="53">
        <v>0</v>
      </c>
      <c r="V3313" s="53">
        <v>87</v>
      </c>
      <c r="W3313" s="53">
        <v>0</v>
      </c>
      <c r="X3313" s="53">
        <v>0.67600000000000005</v>
      </c>
      <c r="Y3313" s="53">
        <v>18.97</v>
      </c>
      <c r="Z3313" s="11">
        <f t="shared" si="8860"/>
        <v>0</v>
      </c>
      <c r="AA3313" s="11">
        <f t="shared" si="8861"/>
        <v>0</v>
      </c>
      <c r="AB3313" s="53">
        <f t="shared" si="8862"/>
        <v>0.29045864613336303</v>
      </c>
      <c r="AC3313" s="63" t="s">
        <v>204</v>
      </c>
      <c r="AE3313" s="11">
        <f t="shared" ref="AE3313" si="8959">SUM(F3313:F3318)</f>
        <v>0</v>
      </c>
      <c r="AF3313" s="11">
        <f t="shared" ref="AF3313" si="8960">AVERAGE(AB3313:AB3318)</f>
        <v>0.29015141007754558</v>
      </c>
      <c r="AG3313" s="11">
        <f t="shared" ref="AG3313" si="8961">AVERAGE(G3313:G3318)</f>
        <v>6.4333333333333336</v>
      </c>
      <c r="AH3313" s="11" t="e">
        <f t="shared" ref="AH3313" si="8962">AVERAGE(AC3313:AC3318)</f>
        <v>#DIV/0!</v>
      </c>
      <c r="AI3313" s="11">
        <f t="shared" ref="AI3313" si="8963">AVERAGE(T3313:T3318)</f>
        <v>79.533333333333346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520</v>
      </c>
      <c r="AM3313" s="17">
        <f t="shared" ref="AM3313" si="8967">AVERAGE(W3313:W3318)</f>
        <v>0</v>
      </c>
      <c r="AN3313" s="11">
        <f t="shared" ref="AN3313" si="8968">AVERAGE(I3313:I3318)</f>
        <v>1.3</v>
      </c>
      <c r="AO3313" s="11">
        <f t="shared" ref="AO3313" si="8969">MAX(K3313:K3318)</f>
        <v>1.8</v>
      </c>
      <c r="AP3313" s="13" t="str">
        <f t="shared" ref="AP3313" ca="1" si="8970">INDIRECT(ADDRESS(MATCH(AO3313,K3313:K3318,0)+A3313-1,12))</f>
        <v>E</v>
      </c>
      <c r="AQ3313" s="13">
        <f t="shared" ref="AQ3313" ca="1" si="8971">INDIRECT(ADDRESS(MATCH(AO3313,K3313:K3318,0)+A3313-1,13))</f>
        <v>0.97796296296296292</v>
      </c>
      <c r="AR3313" s="11">
        <f t="shared" ref="AR3313" si="8972">MAX(N3313:N3318)</f>
        <v>3.3</v>
      </c>
      <c r="AS3313" s="13" t="str">
        <f t="shared" ref="AS3313" ca="1" si="8973">INDIRECT(ADDRESS(MATCH(AR3313,N3313:N3318,0)+A3313-1,15))</f>
        <v>NE</v>
      </c>
      <c r="AT3313" s="13">
        <f t="shared" ref="AT3313" ca="1" si="8974">INDIRECT(ADDRESS(MATCH(AR3313,N3313:N3318,0)+A3313-1,16))</f>
        <v>0.97753472222222226</v>
      </c>
    </row>
    <row r="3314" spans="1:46">
      <c r="A3314" s="11">
        <v>3314</v>
      </c>
      <c r="B3314" s="57">
        <v>44949</v>
      </c>
      <c r="C3314" s="54">
        <v>0.96527777777777779</v>
      </c>
      <c r="D3314" s="53">
        <v>5.8</v>
      </c>
      <c r="E3314" s="53">
        <v>12.8</v>
      </c>
      <c r="F3314" s="53">
        <v>0</v>
      </c>
      <c r="G3314" s="53">
        <v>6.5</v>
      </c>
      <c r="H3314" s="53">
        <v>0</v>
      </c>
      <c r="I3314" s="53">
        <v>0.9</v>
      </c>
      <c r="J3314" s="53" t="s">
        <v>152</v>
      </c>
      <c r="K3314" s="53">
        <v>0.9</v>
      </c>
      <c r="L3314" s="53" t="s">
        <v>152</v>
      </c>
      <c r="M3314" s="54">
        <v>0.96527777777777779</v>
      </c>
      <c r="N3314" s="53">
        <v>2</v>
      </c>
      <c r="O3314" s="53" t="s">
        <v>152</v>
      </c>
      <c r="P3314" s="54">
        <v>0.962824074074074</v>
      </c>
      <c r="Q3314" s="53">
        <v>1.2</v>
      </c>
      <c r="R3314" s="53" t="s">
        <v>152</v>
      </c>
      <c r="S3314" s="53">
        <v>0.3</v>
      </c>
      <c r="T3314" s="53">
        <v>80.099999999999994</v>
      </c>
      <c r="U3314" s="53">
        <v>1</v>
      </c>
      <c r="V3314" s="53">
        <v>84</v>
      </c>
      <c r="W3314" s="53">
        <v>0</v>
      </c>
      <c r="X3314" s="53">
        <v>0.67600000000000005</v>
      </c>
      <c r="Y3314" s="53">
        <v>18.96</v>
      </c>
      <c r="Z3314" s="11">
        <f t="shared" si="8860"/>
        <v>0</v>
      </c>
      <c r="AA3314" s="11">
        <f t="shared" si="8861"/>
        <v>0</v>
      </c>
      <c r="AB3314" s="53">
        <f t="shared" si="8862"/>
        <v>0.29045864613336303</v>
      </c>
      <c r="AC3314" s="63" t="s">
        <v>204</v>
      </c>
    </row>
    <row r="3315" spans="1:46">
      <c r="A3315" s="11">
        <v>3315</v>
      </c>
      <c r="B3315" s="57">
        <v>44949</v>
      </c>
      <c r="C3315" s="54">
        <v>0.97222222222222221</v>
      </c>
      <c r="D3315" s="53">
        <v>5.9</v>
      </c>
      <c r="E3315" s="53">
        <v>12.8</v>
      </c>
      <c r="F3315" s="53">
        <v>0</v>
      </c>
      <c r="G3315" s="53">
        <v>6.4</v>
      </c>
      <c r="H3315" s="53">
        <v>0</v>
      </c>
      <c r="I3315" s="53">
        <v>1.4</v>
      </c>
      <c r="J3315" s="53" t="s">
        <v>152</v>
      </c>
      <c r="K3315" s="53">
        <v>1.4</v>
      </c>
      <c r="L3315" s="53" t="s">
        <v>152</v>
      </c>
      <c r="M3315" s="54">
        <v>0.97222222222222221</v>
      </c>
      <c r="N3315" s="53">
        <v>2.6</v>
      </c>
      <c r="O3315" s="53" t="s">
        <v>152</v>
      </c>
      <c r="P3315" s="54">
        <v>0.97150462962962969</v>
      </c>
      <c r="Q3315" s="53">
        <v>1.7</v>
      </c>
      <c r="R3315" s="53" t="s">
        <v>152</v>
      </c>
      <c r="S3315" s="53">
        <v>0.5</v>
      </c>
      <c r="T3315" s="53">
        <v>79</v>
      </c>
      <c r="U3315" s="53">
        <v>0</v>
      </c>
      <c r="V3315" s="53">
        <v>78</v>
      </c>
      <c r="W3315" s="53">
        <v>0</v>
      </c>
      <c r="X3315" s="53">
        <v>0.67600000000000005</v>
      </c>
      <c r="Y3315" s="53">
        <v>18.989999999999998</v>
      </c>
      <c r="Z3315" s="11">
        <f t="shared" si="8860"/>
        <v>0</v>
      </c>
      <c r="AA3315" s="11">
        <f t="shared" si="8861"/>
        <v>0</v>
      </c>
      <c r="AB3315" s="53">
        <f t="shared" si="8862"/>
        <v>0.29045864613336303</v>
      </c>
      <c r="AC3315" s="63" t="s">
        <v>204</v>
      </c>
    </row>
    <row r="3316" spans="1:46">
      <c r="A3316" s="11">
        <v>3316</v>
      </c>
      <c r="B3316" s="57">
        <v>44949</v>
      </c>
      <c r="C3316" s="54">
        <v>0.97916666666666663</v>
      </c>
      <c r="D3316" s="53">
        <v>6</v>
      </c>
      <c r="E3316" s="53">
        <v>12.8</v>
      </c>
      <c r="F3316" s="53">
        <v>0</v>
      </c>
      <c r="G3316" s="53">
        <v>6.5</v>
      </c>
      <c r="H3316" s="53">
        <v>0</v>
      </c>
      <c r="I3316" s="53">
        <v>1.8</v>
      </c>
      <c r="J3316" s="53" t="s">
        <v>152</v>
      </c>
      <c r="K3316" s="53">
        <v>1.8</v>
      </c>
      <c r="L3316" s="53" t="s">
        <v>152</v>
      </c>
      <c r="M3316" s="54">
        <v>0.97796296296296292</v>
      </c>
      <c r="N3316" s="53">
        <v>3.3</v>
      </c>
      <c r="O3316" s="53" t="s">
        <v>147</v>
      </c>
      <c r="P3316" s="54">
        <v>0.97753472222222226</v>
      </c>
      <c r="Q3316" s="53">
        <v>2.2999999999999998</v>
      </c>
      <c r="R3316" s="53" t="s">
        <v>152</v>
      </c>
      <c r="S3316" s="53">
        <v>0.6</v>
      </c>
      <c r="T3316" s="53">
        <v>79.099999999999994</v>
      </c>
      <c r="U3316" s="53">
        <v>0</v>
      </c>
      <c r="V3316" s="53">
        <v>90</v>
      </c>
      <c r="W3316" s="53">
        <v>0</v>
      </c>
      <c r="X3316" s="53">
        <v>0.67500000000000004</v>
      </c>
      <c r="Y3316" s="53">
        <v>18.96</v>
      </c>
      <c r="Z3316" s="11">
        <f t="shared" si="8860"/>
        <v>0</v>
      </c>
      <c r="AA3316" s="11">
        <f t="shared" si="8861"/>
        <v>0</v>
      </c>
      <c r="AB3316" s="53">
        <f t="shared" si="8862"/>
        <v>0.28984417402172813</v>
      </c>
      <c r="AC3316" s="63" t="s">
        <v>204</v>
      </c>
    </row>
    <row r="3317" spans="1:46">
      <c r="A3317" s="11">
        <v>3317</v>
      </c>
      <c r="B3317" s="57">
        <v>44949</v>
      </c>
      <c r="C3317" s="54">
        <v>0.98611111111111116</v>
      </c>
      <c r="D3317" s="53">
        <v>6.1</v>
      </c>
      <c r="E3317" s="53">
        <v>12.8</v>
      </c>
      <c r="F3317" s="53">
        <v>0</v>
      </c>
      <c r="G3317" s="53">
        <v>6.5</v>
      </c>
      <c r="H3317" s="53">
        <v>0</v>
      </c>
      <c r="I3317" s="53">
        <v>1.5</v>
      </c>
      <c r="J3317" s="53" t="s">
        <v>152</v>
      </c>
      <c r="K3317" s="53">
        <v>1.8</v>
      </c>
      <c r="L3317" s="53" t="s">
        <v>152</v>
      </c>
      <c r="M3317" s="54">
        <v>0.97931712962962969</v>
      </c>
      <c r="N3317" s="53">
        <v>2.8</v>
      </c>
      <c r="O3317" s="53" t="s">
        <v>152</v>
      </c>
      <c r="P3317" s="54">
        <v>0.97972222222222216</v>
      </c>
      <c r="Q3317" s="53">
        <v>1.7</v>
      </c>
      <c r="R3317" s="53" t="s">
        <v>152</v>
      </c>
      <c r="S3317" s="53">
        <v>0.5</v>
      </c>
      <c r="T3317" s="53">
        <v>79.900000000000006</v>
      </c>
      <c r="U3317" s="53">
        <v>0</v>
      </c>
      <c r="V3317" s="53">
        <v>84</v>
      </c>
      <c r="W3317" s="53">
        <v>0</v>
      </c>
      <c r="X3317" s="53">
        <v>0.67500000000000004</v>
      </c>
      <c r="Y3317" s="53">
        <v>19</v>
      </c>
      <c r="Z3317" s="11">
        <f t="shared" si="8860"/>
        <v>0</v>
      </c>
      <c r="AA3317" s="11">
        <f t="shared" si="8861"/>
        <v>0</v>
      </c>
      <c r="AB3317" s="53">
        <f t="shared" si="8862"/>
        <v>0.28984417402172813</v>
      </c>
      <c r="AC3317" s="63" t="s">
        <v>204</v>
      </c>
    </row>
    <row r="3318" spans="1:46">
      <c r="A3318" s="11">
        <v>3318</v>
      </c>
      <c r="B3318" s="57">
        <v>44949</v>
      </c>
      <c r="C3318" s="54">
        <v>0.99305555555555547</v>
      </c>
      <c r="D3318" s="53">
        <v>6.1</v>
      </c>
      <c r="E3318" s="53">
        <v>12.8</v>
      </c>
      <c r="F3318" s="53">
        <v>0</v>
      </c>
      <c r="G3318" s="53">
        <v>6.4</v>
      </c>
      <c r="H3318" s="53">
        <v>0</v>
      </c>
      <c r="I3318" s="53">
        <v>1.7</v>
      </c>
      <c r="J3318" s="53" t="s">
        <v>152</v>
      </c>
      <c r="K3318" s="53">
        <v>1.7</v>
      </c>
      <c r="L3318" s="53" t="s">
        <v>152</v>
      </c>
      <c r="M3318" s="54">
        <v>0.9915046296296296</v>
      </c>
      <c r="N3318" s="53">
        <v>3</v>
      </c>
      <c r="O3318" s="53" t="s">
        <v>152</v>
      </c>
      <c r="P3318" s="54">
        <v>0.9886342592592593</v>
      </c>
      <c r="Q3318" s="53">
        <v>1.8</v>
      </c>
      <c r="R3318" s="53" t="s">
        <v>148</v>
      </c>
      <c r="S3318" s="53">
        <v>0.4</v>
      </c>
      <c r="T3318" s="53">
        <v>79.099999999999994</v>
      </c>
      <c r="U3318" s="53">
        <v>0</v>
      </c>
      <c r="V3318" s="53">
        <v>97</v>
      </c>
      <c r="W3318" s="53">
        <v>0</v>
      </c>
      <c r="X3318" s="53">
        <v>0.67500000000000004</v>
      </c>
      <c r="Y3318" s="53">
        <v>18.97</v>
      </c>
      <c r="Z3318" s="11">
        <f t="shared" si="8860"/>
        <v>0</v>
      </c>
      <c r="AA3318" s="11">
        <f t="shared" si="8861"/>
        <v>0</v>
      </c>
      <c r="AB3318" s="53">
        <f t="shared" si="8862"/>
        <v>0.28984417402172813</v>
      </c>
      <c r="AC3318" s="63" t="s">
        <v>204</v>
      </c>
    </row>
    <row r="3319" spans="1:46">
      <c r="A3319" s="11">
        <v>3319</v>
      </c>
      <c r="B3319" s="57">
        <v>44950</v>
      </c>
      <c r="C3319" s="54">
        <v>0</v>
      </c>
      <c r="D3319" s="53">
        <v>6.3</v>
      </c>
      <c r="E3319" s="53">
        <v>12.8</v>
      </c>
      <c r="F3319" s="53">
        <v>0</v>
      </c>
      <c r="G3319" s="53">
        <v>6.6</v>
      </c>
      <c r="H3319" s="53">
        <v>0</v>
      </c>
      <c r="I3319" s="53">
        <v>1.4</v>
      </c>
      <c r="J3319" s="53" t="s">
        <v>148</v>
      </c>
      <c r="K3319" s="53">
        <v>1.8</v>
      </c>
      <c r="L3319" s="53" t="s">
        <v>152</v>
      </c>
      <c r="M3319" s="54">
        <v>0.99535879629629631</v>
      </c>
      <c r="N3319" s="53">
        <v>2.9</v>
      </c>
      <c r="O3319" s="53" t="s">
        <v>148</v>
      </c>
      <c r="P3319" s="54">
        <v>0.99400462962962965</v>
      </c>
      <c r="Q3319" s="53">
        <v>1.3</v>
      </c>
      <c r="R3319" s="53" t="s">
        <v>152</v>
      </c>
      <c r="S3319" s="53">
        <v>0.5</v>
      </c>
      <c r="T3319" s="53">
        <v>78.099999999999994</v>
      </c>
      <c r="U3319" s="53">
        <v>1</v>
      </c>
      <c r="V3319" s="53">
        <v>88</v>
      </c>
      <c r="W3319" s="53">
        <v>0</v>
      </c>
      <c r="X3319" s="53">
        <v>0.67400000000000004</v>
      </c>
      <c r="Y3319" s="53">
        <v>18.940000000000001</v>
      </c>
      <c r="Z3319" s="11">
        <f t="shared" si="8860"/>
        <v>0</v>
      </c>
      <c r="AA3319" s="11">
        <f t="shared" si="8861"/>
        <v>0</v>
      </c>
      <c r="AB3319" s="53">
        <f t="shared" si="8862"/>
        <v>0.28923024560053312</v>
      </c>
      <c r="AC3319" s="63" t="s">
        <v>204</v>
      </c>
      <c r="AE3319" s="11">
        <f t="shared" ref="AE3319" si="8975">SUM(F3319:F3324)</f>
        <v>0</v>
      </c>
      <c r="AF3319" s="11">
        <f t="shared" ref="AF3319" si="8976">AVERAGE(AB3319:AB3324)</f>
        <v>0.28902578447653077</v>
      </c>
      <c r="AG3319" s="11">
        <f t="shared" ref="AG3319" si="8977">AVERAGE(G3319:G3324)</f>
        <v>6.333333333333333</v>
      </c>
      <c r="AH3319" s="11" t="e">
        <f t="shared" ref="AH3319" si="8978">AVERAGE(AC3319:AC3324)</f>
        <v>#DIV/0!</v>
      </c>
      <c r="AI3319" s="11">
        <f t="shared" ref="AI3319" si="8979">AVERAGE(T3319:T3324)</f>
        <v>81.11666666666666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483</v>
      </c>
      <c r="AM3319" s="17">
        <f t="shared" ref="AM3319" si="8983">AVERAGE(W3319:W3324)</f>
        <v>0</v>
      </c>
      <c r="AN3319" s="11">
        <f t="shared" ref="AN3319" si="8984">AVERAGE(I3319:I3324)</f>
        <v>1.0666666666666667</v>
      </c>
      <c r="AO3319" s="11">
        <f t="shared" ref="AO3319" si="8985">MAX(K3319:K3324)</f>
        <v>1.8</v>
      </c>
      <c r="AP3319" s="13" t="str">
        <f t="shared" ref="AP3319" ca="1" si="8986">INDIRECT(ADDRESS(MATCH(AO3319,K3319:K3324,0)+A3319-1,12))</f>
        <v>E</v>
      </c>
      <c r="AQ3319" s="13">
        <f t="shared" ref="AQ3319" ca="1" si="8987">INDIRECT(ADDRESS(MATCH(AO3319,K3319:K3324,0)+A3319-1,13))</f>
        <v>0.99535879629629631</v>
      </c>
      <c r="AR3319" s="11">
        <f t="shared" ref="AR3319" si="8988">MAX(N3319:N3324)</f>
        <v>2.9</v>
      </c>
      <c r="AS3319" s="13" t="str">
        <f t="shared" ref="AS3319" ca="1" si="8989">INDIRECT(ADDRESS(MATCH(AR3319,N3319:N3324,0)+A3319-1,15))</f>
        <v>ENE</v>
      </c>
      <c r="AT3319" s="13">
        <f t="shared" ref="AT3319" ca="1" si="8990">INDIRECT(ADDRESS(MATCH(AR3319,N3319:N3324,0)+A3319-1,16))</f>
        <v>0.99400462962962965</v>
      </c>
    </row>
    <row r="3320" spans="1:46">
      <c r="A3320" s="11">
        <v>3320</v>
      </c>
      <c r="B3320" s="57">
        <v>44950</v>
      </c>
      <c r="C3320" s="54">
        <v>6.9444444444444441E-3</v>
      </c>
      <c r="D3320" s="53">
        <v>6.3</v>
      </c>
      <c r="E3320" s="53">
        <v>12.8</v>
      </c>
      <c r="F3320" s="53">
        <v>0</v>
      </c>
      <c r="G3320" s="53">
        <v>6.6</v>
      </c>
      <c r="H3320" s="53">
        <v>0</v>
      </c>
      <c r="I3320" s="53">
        <v>1.2</v>
      </c>
      <c r="J3320" s="53" t="s">
        <v>148</v>
      </c>
      <c r="K3320" s="53">
        <v>1.4</v>
      </c>
      <c r="L3320" s="53" t="s">
        <v>148</v>
      </c>
      <c r="M3320" s="54">
        <v>1.1574074074074073E-5</v>
      </c>
      <c r="N3320" s="53">
        <v>2.4</v>
      </c>
      <c r="O3320" s="53" t="s">
        <v>152</v>
      </c>
      <c r="P3320" s="54">
        <v>4.1666666666666666E-3</v>
      </c>
      <c r="Q3320" s="53">
        <v>1.3</v>
      </c>
      <c r="R3320" s="53" t="s">
        <v>148</v>
      </c>
      <c r="S3320" s="53">
        <v>0.4</v>
      </c>
      <c r="T3320" s="53">
        <v>78.8</v>
      </c>
      <c r="U3320" s="53">
        <v>0</v>
      </c>
      <c r="V3320" s="53">
        <v>78</v>
      </c>
      <c r="W3320" s="53">
        <v>0</v>
      </c>
      <c r="X3320" s="53">
        <v>0.67400000000000004</v>
      </c>
      <c r="Y3320" s="53">
        <v>18.96</v>
      </c>
      <c r="Z3320" s="11">
        <f t="shared" si="8860"/>
        <v>0</v>
      </c>
      <c r="AA3320" s="11">
        <f t="shared" si="8861"/>
        <v>0</v>
      </c>
      <c r="AB3320" s="53">
        <f t="shared" si="8862"/>
        <v>0.28923024560053312</v>
      </c>
      <c r="AC3320" s="63" t="s">
        <v>204</v>
      </c>
    </row>
    <row r="3321" spans="1:46">
      <c r="A3321" s="11">
        <v>3321</v>
      </c>
      <c r="B3321" s="57">
        <v>44950</v>
      </c>
      <c r="C3321" s="54">
        <v>1.3888888888888888E-2</v>
      </c>
      <c r="D3321" s="53">
        <v>6.3</v>
      </c>
      <c r="E3321" s="53">
        <v>12.8</v>
      </c>
      <c r="F3321" s="53">
        <v>0</v>
      </c>
      <c r="G3321" s="53">
        <v>6.3</v>
      </c>
      <c r="H3321" s="53">
        <v>-1E-3</v>
      </c>
      <c r="I3321" s="53">
        <v>0.8</v>
      </c>
      <c r="J3321" s="53" t="s">
        <v>148</v>
      </c>
      <c r="K3321" s="53">
        <v>1.2</v>
      </c>
      <c r="L3321" s="53" t="s">
        <v>148</v>
      </c>
      <c r="M3321" s="54">
        <v>8.2870370370370372E-3</v>
      </c>
      <c r="N3321" s="53">
        <v>1.8</v>
      </c>
      <c r="O3321" s="53" t="s">
        <v>147</v>
      </c>
      <c r="P3321" s="54">
        <v>7.5231481481481477E-3</v>
      </c>
      <c r="Q3321" s="53">
        <v>0.6</v>
      </c>
      <c r="R3321" s="53" t="s">
        <v>147</v>
      </c>
      <c r="S3321" s="53">
        <v>0.3</v>
      </c>
      <c r="T3321" s="53">
        <v>81.5</v>
      </c>
      <c r="U3321" s="53">
        <v>0</v>
      </c>
      <c r="V3321" s="53">
        <v>90</v>
      </c>
      <c r="W3321" s="53">
        <v>0</v>
      </c>
      <c r="X3321" s="53">
        <v>0.67400000000000004</v>
      </c>
      <c r="Y3321" s="53">
        <v>18.95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0.28923024560053312</v>
      </c>
      <c r="AC3321" s="63" t="s">
        <v>204</v>
      </c>
    </row>
    <row r="3322" spans="1:46">
      <c r="A3322" s="11">
        <v>3322</v>
      </c>
      <c r="B3322" s="57">
        <v>44950</v>
      </c>
      <c r="C3322" s="54">
        <v>2.0833333333333332E-2</v>
      </c>
      <c r="D3322" s="53">
        <v>6.3</v>
      </c>
      <c r="E3322" s="53">
        <v>12.8</v>
      </c>
      <c r="F3322" s="53">
        <v>0</v>
      </c>
      <c r="G3322" s="53">
        <v>6.3</v>
      </c>
      <c r="H3322" s="53">
        <v>0</v>
      </c>
      <c r="I3322" s="53">
        <v>1.3</v>
      </c>
      <c r="J3322" s="53" t="s">
        <v>148</v>
      </c>
      <c r="K3322" s="53">
        <v>1.3</v>
      </c>
      <c r="L3322" s="53" t="s">
        <v>148</v>
      </c>
      <c r="M3322" s="54">
        <v>2.0833333333333332E-2</v>
      </c>
      <c r="N3322" s="53">
        <v>2.4</v>
      </c>
      <c r="O3322" s="53" t="s">
        <v>148</v>
      </c>
      <c r="P3322" s="54">
        <v>1.9652777777777779E-2</v>
      </c>
      <c r="Q3322" s="53">
        <v>0.8</v>
      </c>
      <c r="R3322" s="53" t="s">
        <v>148</v>
      </c>
      <c r="S3322" s="53">
        <v>0.4</v>
      </c>
      <c r="T3322" s="53">
        <v>81.2</v>
      </c>
      <c r="U3322" s="53">
        <v>0</v>
      </c>
      <c r="V3322" s="53">
        <v>75</v>
      </c>
      <c r="W3322" s="53">
        <v>0</v>
      </c>
      <c r="X3322" s="53">
        <v>0.67400000000000004</v>
      </c>
      <c r="Y3322" s="53">
        <v>18.96</v>
      </c>
      <c r="Z3322" s="11">
        <f t="shared" si="8860"/>
        <v>0</v>
      </c>
      <c r="AA3322" s="11">
        <f t="shared" si="8861"/>
        <v>0</v>
      </c>
      <c r="AB3322" s="53">
        <f t="shared" si="8862"/>
        <v>0.28923024560053312</v>
      </c>
      <c r="AC3322" s="63" t="s">
        <v>204</v>
      </c>
    </row>
    <row r="3323" spans="1:46">
      <c r="A3323" s="11">
        <v>3323</v>
      </c>
      <c r="B3323" s="57">
        <v>44950</v>
      </c>
      <c r="C3323" s="54">
        <v>2.7777777777777776E-2</v>
      </c>
      <c r="D3323" s="53">
        <v>6.3</v>
      </c>
      <c r="E3323" s="53">
        <v>12.8</v>
      </c>
      <c r="F3323" s="53">
        <v>0</v>
      </c>
      <c r="G3323" s="53">
        <v>6.2</v>
      </c>
      <c r="H3323" s="53">
        <v>-1E-3</v>
      </c>
      <c r="I3323" s="53">
        <v>0.9</v>
      </c>
      <c r="J3323" s="53" t="s">
        <v>148</v>
      </c>
      <c r="K3323" s="53">
        <v>1.5</v>
      </c>
      <c r="L3323" s="53" t="s">
        <v>148</v>
      </c>
      <c r="M3323" s="54">
        <v>2.3761574074074074E-2</v>
      </c>
      <c r="N3323" s="53">
        <v>2.5</v>
      </c>
      <c r="O3323" s="53" t="s">
        <v>147</v>
      </c>
      <c r="P3323" s="54">
        <v>2.1250000000000002E-2</v>
      </c>
      <c r="Q3323" s="53">
        <v>0.7</v>
      </c>
      <c r="R3323" s="53" t="s">
        <v>148</v>
      </c>
      <c r="S3323" s="53">
        <v>0.6</v>
      </c>
      <c r="T3323" s="53">
        <v>82.7</v>
      </c>
      <c r="U3323" s="53">
        <v>0</v>
      </c>
      <c r="V3323" s="53">
        <v>59</v>
      </c>
      <c r="W3323" s="53">
        <v>0</v>
      </c>
      <c r="X3323" s="53">
        <v>0.67300000000000004</v>
      </c>
      <c r="Y3323" s="53">
        <v>18.989999999999998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0.28861686222852601</v>
      </c>
      <c r="AC3323" s="63" t="s">
        <v>204</v>
      </c>
    </row>
    <row r="3324" spans="1:46">
      <c r="A3324" s="11">
        <v>3324</v>
      </c>
      <c r="B3324" s="57">
        <v>44950</v>
      </c>
      <c r="C3324" s="54">
        <v>3.4722222222222224E-2</v>
      </c>
      <c r="D3324" s="53">
        <v>6.3</v>
      </c>
      <c r="E3324" s="53">
        <v>12.8</v>
      </c>
      <c r="F3324" s="53">
        <v>0</v>
      </c>
      <c r="G3324" s="53">
        <v>6</v>
      </c>
      <c r="H3324" s="53">
        <v>0</v>
      </c>
      <c r="I3324" s="53">
        <v>0.8</v>
      </c>
      <c r="J3324" s="53" t="s">
        <v>147</v>
      </c>
      <c r="K3324" s="53">
        <v>0.9</v>
      </c>
      <c r="L3324" s="53" t="s">
        <v>148</v>
      </c>
      <c r="M3324" s="54">
        <v>2.7905092592592592E-2</v>
      </c>
      <c r="N3324" s="53">
        <v>1.7</v>
      </c>
      <c r="O3324" s="53" t="s">
        <v>148</v>
      </c>
      <c r="P3324" s="54">
        <v>3.1006944444444445E-2</v>
      </c>
      <c r="Q3324" s="53">
        <v>0.9</v>
      </c>
      <c r="R3324" s="53" t="s">
        <v>149</v>
      </c>
      <c r="S3324" s="53">
        <v>0.3</v>
      </c>
      <c r="T3324" s="53">
        <v>84.4</v>
      </c>
      <c r="U3324" s="53">
        <v>0</v>
      </c>
      <c r="V3324" s="53">
        <v>93</v>
      </c>
      <c r="W3324" s="53">
        <v>0</v>
      </c>
      <c r="X3324" s="53">
        <v>0.67300000000000004</v>
      </c>
      <c r="Y3324" s="53">
        <v>18.97</v>
      </c>
      <c r="Z3324" s="11">
        <f t="shared" si="8860"/>
        <v>0</v>
      </c>
      <c r="AA3324" s="11">
        <f t="shared" si="8861"/>
        <v>0</v>
      </c>
      <c r="AB3324" s="53">
        <f t="shared" si="8862"/>
        <v>0.28861686222852601</v>
      </c>
      <c r="AC3324" s="63" t="s">
        <v>204</v>
      </c>
    </row>
    <row r="3325" spans="1:46">
      <c r="A3325" s="11">
        <v>3325</v>
      </c>
      <c r="B3325" s="57">
        <v>44950</v>
      </c>
      <c r="C3325" s="54">
        <v>4.1666666666666664E-2</v>
      </c>
      <c r="D3325" s="53">
        <v>6.3</v>
      </c>
      <c r="E3325" s="53">
        <v>12.8</v>
      </c>
      <c r="F3325" s="53">
        <v>0</v>
      </c>
      <c r="G3325" s="53">
        <v>5.7</v>
      </c>
      <c r="H3325" s="53">
        <v>-1E-3</v>
      </c>
      <c r="I3325" s="53">
        <v>1</v>
      </c>
      <c r="J3325" s="53" t="s">
        <v>149</v>
      </c>
      <c r="K3325" s="53">
        <v>1</v>
      </c>
      <c r="L3325" s="53" t="s">
        <v>149</v>
      </c>
      <c r="M3325" s="54">
        <v>4.144675925925926E-2</v>
      </c>
      <c r="N3325" s="53">
        <v>1.6</v>
      </c>
      <c r="O3325" s="53" t="s">
        <v>162</v>
      </c>
      <c r="P3325" s="54">
        <v>3.577546296296296E-2</v>
      </c>
      <c r="Q3325" s="53">
        <v>0.9</v>
      </c>
      <c r="R3325" s="53" t="s">
        <v>149</v>
      </c>
      <c r="S3325" s="53">
        <v>0.3</v>
      </c>
      <c r="T3325" s="53">
        <v>88.2</v>
      </c>
      <c r="U3325" s="53">
        <v>0</v>
      </c>
      <c r="V3325" s="53">
        <v>62</v>
      </c>
      <c r="W3325" s="53">
        <v>0</v>
      </c>
      <c r="X3325" s="53">
        <v>0.67300000000000004</v>
      </c>
      <c r="Y3325" s="53">
        <v>18.95</v>
      </c>
      <c r="Z3325" s="11">
        <f t="shared" si="8860"/>
        <v>-0.60000000000000009</v>
      </c>
      <c r="AA3325" s="11">
        <f t="shared" si="8861"/>
        <v>0</v>
      </c>
      <c r="AB3325" s="53">
        <f t="shared" si="8862"/>
        <v>0.28861686222852601</v>
      </c>
      <c r="AC3325" s="63" t="s">
        <v>204</v>
      </c>
      <c r="AE3325" s="11">
        <f t="shared" ref="AE3325" si="8991">SUM(F3325:F3330)</f>
        <v>0</v>
      </c>
      <c r="AF3325" s="11">
        <f t="shared" ref="AF3325" si="8992">AVERAGE(AB3325:AB3330)</f>
        <v>0.28780002035489277</v>
      </c>
      <c r="AG3325" s="11">
        <f t="shared" ref="AG3325" si="8993">AVERAGE(G3325:G3330)</f>
        <v>5.8500000000000005</v>
      </c>
      <c r="AH3325" s="11" t="e">
        <f t="shared" ref="AH3325" si="8994">AVERAGE(AC3325:AC3330)</f>
        <v>#DIV/0!</v>
      </c>
      <c r="AI3325" s="11">
        <f t="shared" ref="AI3325" si="8995">AVERAGE(T3325:T3330)</f>
        <v>86.600000000000009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460</v>
      </c>
      <c r="AM3325" s="17">
        <f t="shared" ref="AM3325" si="8999">AVERAGE(W3325:W3330)</f>
        <v>0</v>
      </c>
      <c r="AN3325" s="11">
        <f t="shared" ref="AN3325" si="9000">AVERAGE(I3325:I3330)</f>
        <v>0.96666666666666667</v>
      </c>
      <c r="AO3325" s="11">
        <f t="shared" ref="AO3325" si="9001">MAX(K3325:K3330)</f>
        <v>1.7</v>
      </c>
      <c r="AP3325" s="13" t="str">
        <f t="shared" ref="AP3325" ca="1" si="9002">INDIRECT(ADDRESS(MATCH(AO3325,K3325:K3330,0)+A3325-1,12))</f>
        <v>E</v>
      </c>
      <c r="AQ3325" s="13">
        <f t="shared" ref="AQ3325" ca="1" si="9003">INDIRECT(ADDRESS(MATCH(AO3325,K3325:K3330,0)+A3325-1,13))</f>
        <v>7.6342592592592587E-2</v>
      </c>
      <c r="AR3325" s="11">
        <f t="shared" ref="AR3325" si="9004">MAX(N3325:N3330)</f>
        <v>2.7</v>
      </c>
      <c r="AS3325" s="13" t="str">
        <f t="shared" ref="AS3325" ca="1" si="9005">INDIRECT(ADDRESS(MATCH(AR3325,N3325:N3330,0)+A3325-1,15))</f>
        <v>E</v>
      </c>
      <c r="AT3325" s="13">
        <f t="shared" ref="AT3325" ca="1" si="9006">INDIRECT(ADDRESS(MATCH(AR3325,N3325:N3330,0)+A3325-1,16))</f>
        <v>7.3067129629629635E-2</v>
      </c>
    </row>
    <row r="3326" spans="1:46">
      <c r="A3326" s="11">
        <v>3326</v>
      </c>
      <c r="B3326" s="57">
        <v>44950</v>
      </c>
      <c r="C3326" s="54">
        <v>4.8611111111111112E-2</v>
      </c>
      <c r="D3326" s="53">
        <v>6.2</v>
      </c>
      <c r="E3326" s="53">
        <v>12.7</v>
      </c>
      <c r="F3326" s="53">
        <v>0</v>
      </c>
      <c r="G3326" s="53">
        <v>5.6</v>
      </c>
      <c r="H3326" s="53">
        <v>0</v>
      </c>
      <c r="I3326" s="53">
        <v>0.6</v>
      </c>
      <c r="J3326" s="53" t="s">
        <v>149</v>
      </c>
      <c r="K3326" s="53">
        <v>1</v>
      </c>
      <c r="L3326" s="53" t="s">
        <v>149</v>
      </c>
      <c r="M3326" s="54">
        <v>4.1747685185185186E-2</v>
      </c>
      <c r="N3326" s="53">
        <v>1.3</v>
      </c>
      <c r="O3326" s="53" t="s">
        <v>162</v>
      </c>
      <c r="P3326" s="54">
        <v>4.341435185185185E-2</v>
      </c>
      <c r="Q3326" s="53">
        <v>0</v>
      </c>
      <c r="R3326" s="53" t="s">
        <v>152</v>
      </c>
      <c r="S3326" s="53">
        <v>0.4</v>
      </c>
      <c r="T3326" s="53">
        <v>87.9</v>
      </c>
      <c r="U3326" s="53">
        <v>0</v>
      </c>
      <c r="V3326" s="53">
        <v>85</v>
      </c>
      <c r="W3326" s="53">
        <v>0</v>
      </c>
      <c r="X3326" s="53">
        <v>0.67200000000000004</v>
      </c>
      <c r="Y3326" s="53">
        <v>18.989999999999998</v>
      </c>
      <c r="Z3326" s="11">
        <f t="shared" si="8860"/>
        <v>0</v>
      </c>
      <c r="AA3326" s="11">
        <f t="shared" si="8861"/>
        <v>0</v>
      </c>
      <c r="AB3326" s="53">
        <f t="shared" si="8862"/>
        <v>0.28800402533354741</v>
      </c>
      <c r="AC3326" s="63" t="s">
        <v>204</v>
      </c>
    </row>
    <row r="3327" spans="1:46">
      <c r="A3327" s="11">
        <v>3327</v>
      </c>
      <c r="B3327" s="57">
        <v>44950</v>
      </c>
      <c r="C3327" s="54">
        <v>5.5555555555555552E-2</v>
      </c>
      <c r="D3327" s="53">
        <v>6.1</v>
      </c>
      <c r="E3327" s="53">
        <v>12.7</v>
      </c>
      <c r="F3327" s="53">
        <v>0</v>
      </c>
      <c r="G3327" s="53">
        <v>5.9</v>
      </c>
      <c r="H3327" s="53">
        <v>0</v>
      </c>
      <c r="I3327" s="53">
        <v>0.5</v>
      </c>
      <c r="J3327" s="53" t="s">
        <v>148</v>
      </c>
      <c r="K3327" s="53">
        <v>0.6</v>
      </c>
      <c r="L3327" s="53" t="s">
        <v>149</v>
      </c>
      <c r="M3327" s="54">
        <v>4.8622685185185179E-2</v>
      </c>
      <c r="N3327" s="53">
        <v>1</v>
      </c>
      <c r="O3327" s="53" t="s">
        <v>147</v>
      </c>
      <c r="P3327" s="54">
        <v>4.9305555555555554E-2</v>
      </c>
      <c r="Q3327" s="53">
        <v>0.6</v>
      </c>
      <c r="R3327" s="53" t="s">
        <v>148</v>
      </c>
      <c r="S3327" s="53">
        <v>0.2</v>
      </c>
      <c r="T3327" s="53">
        <v>85.5</v>
      </c>
      <c r="U3327" s="53">
        <v>0</v>
      </c>
      <c r="V3327" s="53">
        <v>85</v>
      </c>
      <c r="W3327" s="53">
        <v>0</v>
      </c>
      <c r="X3327" s="53">
        <v>0.67200000000000004</v>
      </c>
      <c r="Y3327" s="53">
        <v>19</v>
      </c>
      <c r="Z3327" s="11">
        <f t="shared" si="8860"/>
        <v>0</v>
      </c>
      <c r="AA3327" s="11">
        <f t="shared" si="8861"/>
        <v>0</v>
      </c>
      <c r="AB3327" s="53">
        <f t="shared" si="8862"/>
        <v>0.28800402533354741</v>
      </c>
      <c r="AC3327" s="63" t="s">
        <v>204</v>
      </c>
    </row>
    <row r="3328" spans="1:46">
      <c r="A3328" s="11">
        <v>3328</v>
      </c>
      <c r="B3328" s="57">
        <v>44950</v>
      </c>
      <c r="C3328" s="54">
        <v>6.25E-2</v>
      </c>
      <c r="D3328" s="53">
        <v>6</v>
      </c>
      <c r="E3328" s="53">
        <v>12.8</v>
      </c>
      <c r="F3328" s="53">
        <v>0</v>
      </c>
      <c r="G3328" s="53">
        <v>6</v>
      </c>
      <c r="H3328" s="53">
        <v>0</v>
      </c>
      <c r="I3328" s="53">
        <v>0.6</v>
      </c>
      <c r="J3328" s="53" t="s">
        <v>152</v>
      </c>
      <c r="K3328" s="53">
        <v>0.6</v>
      </c>
      <c r="L3328" s="53" t="s">
        <v>152</v>
      </c>
      <c r="M3328" s="54">
        <v>6.25E-2</v>
      </c>
      <c r="N3328" s="53">
        <v>1.8</v>
      </c>
      <c r="O3328" s="53" t="s">
        <v>152</v>
      </c>
      <c r="P3328" s="54">
        <v>6.1793981481481484E-2</v>
      </c>
      <c r="Q3328" s="53">
        <v>1.3</v>
      </c>
      <c r="R3328" s="53" t="s">
        <v>150</v>
      </c>
      <c r="S3328" s="53">
        <v>0.5</v>
      </c>
      <c r="T3328" s="53">
        <v>84.9</v>
      </c>
      <c r="U3328" s="53">
        <v>0</v>
      </c>
      <c r="V3328" s="53">
        <v>70</v>
      </c>
      <c r="W3328" s="53">
        <v>0</v>
      </c>
      <c r="X3328" s="53">
        <v>0.67100000000000004</v>
      </c>
      <c r="Y3328" s="53">
        <v>18.95</v>
      </c>
      <c r="Z3328" s="11">
        <f t="shared" si="8860"/>
        <v>0</v>
      </c>
      <c r="AA3328" s="11">
        <f t="shared" si="8861"/>
        <v>0</v>
      </c>
      <c r="AB3328" s="53">
        <f t="shared" si="8862"/>
        <v>0.28739173641124527</v>
      </c>
      <c r="AC3328" s="63" t="s">
        <v>204</v>
      </c>
    </row>
    <row r="3329" spans="1:46">
      <c r="A3329" s="11">
        <v>3329</v>
      </c>
      <c r="B3329" s="57">
        <v>44950</v>
      </c>
      <c r="C3329" s="54">
        <v>6.9444444444444434E-2</v>
      </c>
      <c r="D3329" s="53">
        <v>6</v>
      </c>
      <c r="E3329" s="53">
        <v>12.7</v>
      </c>
      <c r="F3329" s="53">
        <v>0</v>
      </c>
      <c r="G3329" s="53">
        <v>5.8</v>
      </c>
      <c r="H3329" s="53">
        <v>0</v>
      </c>
      <c r="I3329" s="53">
        <v>1.4</v>
      </c>
      <c r="J3329" s="53" t="s">
        <v>152</v>
      </c>
      <c r="K3329" s="53">
        <v>1.4</v>
      </c>
      <c r="L3329" s="53" t="s">
        <v>152</v>
      </c>
      <c r="M3329" s="54">
        <v>6.9432870370370367E-2</v>
      </c>
      <c r="N3329" s="53">
        <v>2.1</v>
      </c>
      <c r="O3329" s="53" t="s">
        <v>152</v>
      </c>
      <c r="P3329" s="54">
        <v>6.9062500000000013E-2</v>
      </c>
      <c r="Q3329" s="53">
        <v>1.2</v>
      </c>
      <c r="R3329" s="53" t="s">
        <v>152</v>
      </c>
      <c r="S3329" s="53">
        <v>0.3</v>
      </c>
      <c r="T3329" s="53">
        <v>87.2</v>
      </c>
      <c r="U3329" s="53">
        <v>0</v>
      </c>
      <c r="V3329" s="53">
        <v>69</v>
      </c>
      <c r="W3329" s="53">
        <v>0</v>
      </c>
      <c r="X3329" s="53">
        <v>0.67100000000000004</v>
      </c>
      <c r="Y3329" s="53">
        <v>18.95</v>
      </c>
      <c r="Z3329" s="11">
        <f t="shared" si="8860"/>
        <v>0</v>
      </c>
      <c r="AA3329" s="11">
        <f t="shared" si="8861"/>
        <v>0</v>
      </c>
      <c r="AB3329" s="53">
        <f t="shared" si="8862"/>
        <v>0.28739173641124527</v>
      </c>
      <c r="AC3329" s="63" t="s">
        <v>204</v>
      </c>
    </row>
    <row r="3330" spans="1:46">
      <c r="A3330" s="11">
        <v>3330</v>
      </c>
      <c r="B3330" s="57">
        <v>44950</v>
      </c>
      <c r="C3330" s="54">
        <v>7.6388888888888895E-2</v>
      </c>
      <c r="D3330" s="53">
        <v>6</v>
      </c>
      <c r="E3330" s="53">
        <v>12.7</v>
      </c>
      <c r="F3330" s="53">
        <v>0</v>
      </c>
      <c r="G3330" s="53">
        <v>6.1</v>
      </c>
      <c r="H3330" s="53">
        <v>0</v>
      </c>
      <c r="I3330" s="53">
        <v>1.7</v>
      </c>
      <c r="J3330" s="53" t="s">
        <v>152</v>
      </c>
      <c r="K3330" s="53">
        <v>1.7</v>
      </c>
      <c r="L3330" s="53" t="s">
        <v>152</v>
      </c>
      <c r="M3330" s="54">
        <v>7.6342592592592587E-2</v>
      </c>
      <c r="N3330" s="53">
        <v>2.7</v>
      </c>
      <c r="O3330" s="53" t="s">
        <v>152</v>
      </c>
      <c r="P3330" s="54">
        <v>7.3067129629629635E-2</v>
      </c>
      <c r="Q3330" s="53">
        <v>1.3</v>
      </c>
      <c r="R3330" s="53" t="s">
        <v>152</v>
      </c>
      <c r="S3330" s="53">
        <v>0.3</v>
      </c>
      <c r="T3330" s="53">
        <v>85.9</v>
      </c>
      <c r="U3330" s="53">
        <v>0</v>
      </c>
      <c r="V3330" s="53">
        <v>89</v>
      </c>
      <c r="W3330" s="53">
        <v>0</v>
      </c>
      <c r="X3330" s="53">
        <v>0.67100000000000004</v>
      </c>
      <c r="Y3330" s="53">
        <v>18.97</v>
      </c>
      <c r="Z3330" s="11">
        <f t="shared" si="8860"/>
        <v>0</v>
      </c>
      <c r="AA3330" s="11">
        <f t="shared" si="8861"/>
        <v>0</v>
      </c>
      <c r="AB3330" s="53">
        <f t="shared" si="8862"/>
        <v>0.28739173641124527</v>
      </c>
      <c r="AC3330" s="63" t="s">
        <v>204</v>
      </c>
    </row>
    <row r="3331" spans="1:46">
      <c r="A3331" s="11">
        <v>3331</v>
      </c>
      <c r="B3331" s="57">
        <v>44950</v>
      </c>
      <c r="C3331" s="54">
        <v>8.3333333333333329E-2</v>
      </c>
      <c r="D3331" s="53">
        <v>6</v>
      </c>
      <c r="E3331" s="53">
        <v>12.7</v>
      </c>
      <c r="F3331" s="53">
        <v>0</v>
      </c>
      <c r="G3331" s="53">
        <v>6.3</v>
      </c>
      <c r="H3331" s="53">
        <v>0</v>
      </c>
      <c r="I3331" s="53">
        <v>1.8</v>
      </c>
      <c r="J3331" s="53" t="s">
        <v>152</v>
      </c>
      <c r="K3331" s="53">
        <v>1.8</v>
      </c>
      <c r="L3331" s="53" t="s">
        <v>152</v>
      </c>
      <c r="M3331" s="54">
        <v>8.2094907407407408E-2</v>
      </c>
      <c r="N3331" s="53">
        <v>2.9</v>
      </c>
      <c r="O3331" s="53" t="s">
        <v>148</v>
      </c>
      <c r="P3331" s="54">
        <v>8.2060185185185194E-2</v>
      </c>
      <c r="Q3331" s="53">
        <v>2.1</v>
      </c>
      <c r="R3331" s="53" t="s">
        <v>148</v>
      </c>
      <c r="S3331" s="53">
        <v>0.4</v>
      </c>
      <c r="T3331" s="53">
        <v>83.6</v>
      </c>
      <c r="U3331" s="53">
        <v>1</v>
      </c>
      <c r="V3331" s="53">
        <v>87</v>
      </c>
      <c r="W3331" s="53">
        <v>0</v>
      </c>
      <c r="X3331" s="53">
        <v>0.67100000000000004</v>
      </c>
      <c r="Y3331" s="53">
        <v>18.97</v>
      </c>
      <c r="Z3331" s="11">
        <f t="shared" si="8860"/>
        <v>0</v>
      </c>
      <c r="AA3331" s="11">
        <f t="shared" si="8861"/>
        <v>0</v>
      </c>
      <c r="AB3331" s="53">
        <f t="shared" si="8862"/>
        <v>0.28739173641124527</v>
      </c>
      <c r="AC3331" s="63" t="s">
        <v>204</v>
      </c>
      <c r="AE3331" s="11">
        <f t="shared" ref="AE3331" si="9007">SUM(F3331:F3336)</f>
        <v>0</v>
      </c>
      <c r="AF3331" s="11">
        <f t="shared" ref="AF3331" si="9008">AVERAGE(AB3331:AB3336)</f>
        <v>0.28667822417997524</v>
      </c>
      <c r="AG3331" s="11">
        <f t="shared" ref="AG3331" si="9009">AVERAGE(G3331:G3336)</f>
        <v>6.6499999999999995</v>
      </c>
      <c r="AH3331" s="11" t="e">
        <f t="shared" ref="AH3331" si="9010">AVERAGE(AC3331:AC3336)</f>
        <v>#DIV/0!</v>
      </c>
      <c r="AI3331" s="11">
        <f t="shared" ref="AI3331" si="9011">AVERAGE(T3331:T3336)</f>
        <v>80.566666666666663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520</v>
      </c>
      <c r="AM3331" s="17">
        <f t="shared" ref="AM3331" si="9015">AVERAGE(W3331:W3336)</f>
        <v>0</v>
      </c>
      <c r="AN3331" s="11">
        <f t="shared" ref="AN3331" si="9016">AVERAGE(I3331:I3336)</f>
        <v>1.5666666666666667</v>
      </c>
      <c r="AO3331" s="11">
        <f t="shared" ref="AO3331" si="9017">MAX(K3331:K3336)</f>
        <v>2</v>
      </c>
      <c r="AP3331" s="13" t="str">
        <f t="shared" ref="AP3331" ca="1" si="9018">INDIRECT(ADDRESS(MATCH(AO3331,K3331:K3336,0)+A3331-1,12))</f>
        <v>E</v>
      </c>
      <c r="AQ3331" s="13">
        <f t="shared" ref="AQ3331" ca="1" si="9019">INDIRECT(ADDRESS(MATCH(AO3331,K3331:K3336,0)+A3331-1,13))</f>
        <v>8.6006944444444441E-2</v>
      </c>
      <c r="AR3331" s="11">
        <f t="shared" ref="AR3331" si="9020">MAX(N3331:N3336)</f>
        <v>3.1</v>
      </c>
      <c r="AS3331" s="13" t="str">
        <f t="shared" ref="AS3331" ca="1" si="9021">INDIRECT(ADDRESS(MATCH(AR3331,N3331:N3336,0)+A3331-1,15))</f>
        <v>E</v>
      </c>
      <c r="AT3331" s="13">
        <f t="shared" ref="AT3331" ca="1" si="9022">INDIRECT(ADDRESS(MATCH(AR3331,N3331:N3336,0)+A3331-1,16))</f>
        <v>8.6944444444444449E-2</v>
      </c>
    </row>
    <row r="3332" spans="1:46">
      <c r="A3332" s="11">
        <v>3332</v>
      </c>
      <c r="B3332" s="57">
        <v>44950</v>
      </c>
      <c r="C3332" s="54">
        <v>9.0277777777777776E-2</v>
      </c>
      <c r="D3332" s="53">
        <v>6.1</v>
      </c>
      <c r="E3332" s="53">
        <v>12.7</v>
      </c>
      <c r="F3332" s="53">
        <v>0</v>
      </c>
      <c r="G3332" s="53">
        <v>6.8</v>
      </c>
      <c r="H3332" s="53">
        <v>0</v>
      </c>
      <c r="I3332" s="53">
        <v>1.9</v>
      </c>
      <c r="J3332" s="53" t="s">
        <v>152</v>
      </c>
      <c r="K3332" s="53">
        <v>2</v>
      </c>
      <c r="L3332" s="53" t="s">
        <v>152</v>
      </c>
      <c r="M3332" s="54">
        <v>8.6006944444444441E-2</v>
      </c>
      <c r="N3332" s="53">
        <v>3.1</v>
      </c>
      <c r="O3332" s="53" t="s">
        <v>152</v>
      </c>
      <c r="P3332" s="54">
        <v>8.6944444444444449E-2</v>
      </c>
      <c r="Q3332" s="53">
        <v>1.7</v>
      </c>
      <c r="R3332" s="53" t="s">
        <v>148</v>
      </c>
      <c r="S3332" s="53">
        <v>0.5</v>
      </c>
      <c r="T3332" s="53">
        <v>80.400000000000006</v>
      </c>
      <c r="U3332" s="53">
        <v>0</v>
      </c>
      <c r="V3332" s="53">
        <v>91</v>
      </c>
      <c r="W3332" s="53">
        <v>0</v>
      </c>
      <c r="X3332" s="53">
        <v>0.67</v>
      </c>
      <c r="Y3332" s="53">
        <v>18.98</v>
      </c>
      <c r="Z3332" s="11">
        <f t="shared" si="8860"/>
        <v>0</v>
      </c>
      <c r="AA3332" s="11">
        <f t="shared" si="8861"/>
        <v>0</v>
      </c>
      <c r="AB3332" s="53">
        <f t="shared" si="8862"/>
        <v>0.28677999702379309</v>
      </c>
      <c r="AC3332" s="63" t="s">
        <v>204</v>
      </c>
    </row>
    <row r="3333" spans="1:46">
      <c r="A3333" s="11">
        <v>3333</v>
      </c>
      <c r="B3333" s="57">
        <v>44950</v>
      </c>
      <c r="C3333" s="54">
        <v>9.7222222222222224E-2</v>
      </c>
      <c r="D3333" s="53">
        <v>6.1</v>
      </c>
      <c r="E3333" s="53">
        <v>12.7</v>
      </c>
      <c r="F3333" s="53">
        <v>0</v>
      </c>
      <c r="G3333" s="53">
        <v>6.7</v>
      </c>
      <c r="H3333" s="53">
        <v>0</v>
      </c>
      <c r="I3333" s="53">
        <v>1.5</v>
      </c>
      <c r="J3333" s="53" t="s">
        <v>152</v>
      </c>
      <c r="K3333" s="53">
        <v>1.9</v>
      </c>
      <c r="L3333" s="53" t="s">
        <v>152</v>
      </c>
      <c r="M3333" s="54">
        <v>9.0289351851851843E-2</v>
      </c>
      <c r="N3333" s="53">
        <v>2.6</v>
      </c>
      <c r="O3333" s="53" t="s">
        <v>150</v>
      </c>
      <c r="P3333" s="54">
        <v>9.2256944444444447E-2</v>
      </c>
      <c r="Q3333" s="53">
        <v>1.3</v>
      </c>
      <c r="R3333" s="53" t="s">
        <v>152</v>
      </c>
      <c r="S3333" s="53">
        <v>0.4</v>
      </c>
      <c r="T3333" s="53">
        <v>80.7</v>
      </c>
      <c r="U3333" s="53">
        <v>0</v>
      </c>
      <c r="V3333" s="53">
        <v>88</v>
      </c>
      <c r="W3333" s="53">
        <v>0</v>
      </c>
      <c r="X3333" s="53">
        <v>0.67</v>
      </c>
      <c r="Y3333" s="53">
        <v>18.96</v>
      </c>
      <c r="Z3333" s="11">
        <f t="shared" si="8860"/>
        <v>0</v>
      </c>
      <c r="AA3333" s="11">
        <f t="shared" si="8861"/>
        <v>0</v>
      </c>
      <c r="AB3333" s="53">
        <f t="shared" si="8862"/>
        <v>0.28677999702379309</v>
      </c>
      <c r="AC3333" s="63" t="s">
        <v>204</v>
      </c>
    </row>
    <row r="3334" spans="1:46">
      <c r="A3334" s="11">
        <v>3334</v>
      </c>
      <c r="B3334" s="57">
        <v>44950</v>
      </c>
      <c r="C3334" s="54">
        <v>0.10416666666666667</v>
      </c>
      <c r="D3334" s="53">
        <v>6.2</v>
      </c>
      <c r="E3334" s="53">
        <v>12.7</v>
      </c>
      <c r="F3334" s="53">
        <v>0</v>
      </c>
      <c r="G3334" s="53">
        <v>6.6</v>
      </c>
      <c r="H3334" s="53">
        <v>0</v>
      </c>
      <c r="I3334" s="53">
        <v>1.3</v>
      </c>
      <c r="J3334" s="53" t="s">
        <v>148</v>
      </c>
      <c r="K3334" s="53">
        <v>1.5</v>
      </c>
      <c r="L3334" s="53" t="s">
        <v>152</v>
      </c>
      <c r="M3334" s="54">
        <v>9.7291666666666665E-2</v>
      </c>
      <c r="N3334" s="53">
        <v>2.5</v>
      </c>
      <c r="O3334" s="53" t="s">
        <v>148</v>
      </c>
      <c r="P3334" s="54">
        <v>9.9074074074074078E-2</v>
      </c>
      <c r="Q3334" s="53">
        <v>1.4</v>
      </c>
      <c r="R3334" s="53" t="s">
        <v>152</v>
      </c>
      <c r="S3334" s="53">
        <v>0.4</v>
      </c>
      <c r="T3334" s="53">
        <v>81</v>
      </c>
      <c r="U3334" s="53">
        <v>0</v>
      </c>
      <c r="V3334" s="53">
        <v>90</v>
      </c>
      <c r="W3334" s="53">
        <v>0</v>
      </c>
      <c r="X3334" s="53">
        <v>0.67</v>
      </c>
      <c r="Y3334" s="53">
        <v>18.97</v>
      </c>
      <c r="Z3334" s="11">
        <f t="shared" si="8860"/>
        <v>0</v>
      </c>
      <c r="AA3334" s="11">
        <f t="shared" si="8861"/>
        <v>0</v>
      </c>
      <c r="AB3334" s="53">
        <f t="shared" si="8862"/>
        <v>0.28677999702379309</v>
      </c>
      <c r="AC3334" s="63" t="s">
        <v>204</v>
      </c>
    </row>
    <row r="3335" spans="1:46">
      <c r="A3335" s="11">
        <v>3335</v>
      </c>
      <c r="B3335" s="57">
        <v>44950</v>
      </c>
      <c r="C3335" s="54">
        <v>0.1111111111111111</v>
      </c>
      <c r="D3335" s="53">
        <v>6.3</v>
      </c>
      <c r="E3335" s="53">
        <v>12.7</v>
      </c>
      <c r="F3335" s="53">
        <v>0</v>
      </c>
      <c r="G3335" s="53">
        <v>6.7</v>
      </c>
      <c r="H3335" s="53">
        <v>0</v>
      </c>
      <c r="I3335" s="53">
        <v>1.5</v>
      </c>
      <c r="J3335" s="53" t="s">
        <v>148</v>
      </c>
      <c r="K3335" s="53">
        <v>1.5</v>
      </c>
      <c r="L3335" s="53" t="s">
        <v>148</v>
      </c>
      <c r="M3335" s="54">
        <v>0.1111111111111111</v>
      </c>
      <c r="N3335" s="53">
        <v>2.5</v>
      </c>
      <c r="O3335" s="53" t="s">
        <v>152</v>
      </c>
      <c r="P3335" s="54">
        <v>0.11021990740740741</v>
      </c>
      <c r="Q3335" s="53">
        <v>1.6</v>
      </c>
      <c r="R3335" s="53" t="s">
        <v>152</v>
      </c>
      <c r="S3335" s="53">
        <v>0.4</v>
      </c>
      <c r="T3335" s="53">
        <v>79.8</v>
      </c>
      <c r="U3335" s="53">
        <v>0</v>
      </c>
      <c r="V3335" s="53">
        <v>80</v>
      </c>
      <c r="W3335" s="53">
        <v>0</v>
      </c>
      <c r="X3335" s="53">
        <v>0.66900000000000004</v>
      </c>
      <c r="Y3335" s="53">
        <v>18.97</v>
      </c>
      <c r="Z3335" s="11">
        <f t="shared" si="8860"/>
        <v>0</v>
      </c>
      <c r="AA3335" s="11">
        <f t="shared" si="8861"/>
        <v>0</v>
      </c>
      <c r="AB3335" s="53">
        <f t="shared" si="8862"/>
        <v>0.28616880879861351</v>
      </c>
      <c r="AC3335" s="63" t="s">
        <v>204</v>
      </c>
    </row>
    <row r="3336" spans="1:46">
      <c r="A3336" s="11">
        <v>3336</v>
      </c>
      <c r="B3336" s="57">
        <v>44950</v>
      </c>
      <c r="C3336" s="54">
        <v>0.11805555555555557</v>
      </c>
      <c r="D3336" s="53">
        <v>6.3</v>
      </c>
      <c r="E3336" s="53">
        <v>12.7</v>
      </c>
      <c r="F3336" s="53">
        <v>0</v>
      </c>
      <c r="G3336" s="53">
        <v>6.8</v>
      </c>
      <c r="H3336" s="53">
        <v>-1E-3</v>
      </c>
      <c r="I3336" s="53">
        <v>1.4</v>
      </c>
      <c r="J3336" s="53" t="s">
        <v>148</v>
      </c>
      <c r="K3336" s="53">
        <v>1.6</v>
      </c>
      <c r="L3336" s="53" t="s">
        <v>148</v>
      </c>
      <c r="M3336" s="54">
        <v>0.11494212962962963</v>
      </c>
      <c r="N3336" s="53">
        <v>2.4</v>
      </c>
      <c r="O3336" s="53" t="s">
        <v>152</v>
      </c>
      <c r="P3336" s="54">
        <v>0.11388888888888889</v>
      </c>
      <c r="Q3336" s="53">
        <v>0.8</v>
      </c>
      <c r="R3336" s="53" t="s">
        <v>147</v>
      </c>
      <c r="S3336" s="53">
        <v>0.4</v>
      </c>
      <c r="T3336" s="53">
        <v>77.900000000000006</v>
      </c>
      <c r="U3336" s="53">
        <v>1</v>
      </c>
      <c r="V3336" s="53">
        <v>84</v>
      </c>
      <c r="W3336" s="53">
        <v>0</v>
      </c>
      <c r="X3336" s="53">
        <v>0.66900000000000004</v>
      </c>
      <c r="Y3336" s="53">
        <v>18.97</v>
      </c>
      <c r="Z3336" s="11">
        <f t="shared" ref="Z3336:Z3399" si="9023">H3336*3.6/(60)*10*10^3</f>
        <v>-0.60000000000000009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0.28616880879861351</v>
      </c>
      <c r="AC3336" s="63" t="s">
        <v>204</v>
      </c>
    </row>
    <row r="3337" spans="1:46">
      <c r="A3337" s="11">
        <v>3337</v>
      </c>
      <c r="B3337" s="57">
        <v>44950</v>
      </c>
      <c r="C3337" s="54">
        <v>0.125</v>
      </c>
      <c r="D3337" s="53">
        <v>6.3</v>
      </c>
      <c r="E3337" s="53">
        <v>12.7</v>
      </c>
      <c r="F3337" s="53">
        <v>0</v>
      </c>
      <c r="G3337" s="53">
        <v>6</v>
      </c>
      <c r="H3337" s="53">
        <v>-1E-3</v>
      </c>
      <c r="I3337" s="53">
        <v>1.1000000000000001</v>
      </c>
      <c r="J3337" s="53" t="s">
        <v>152</v>
      </c>
      <c r="K3337" s="53">
        <v>1.4</v>
      </c>
      <c r="L3337" s="53" t="s">
        <v>148</v>
      </c>
      <c r="M3337" s="54">
        <v>0.11806712962962962</v>
      </c>
      <c r="N3337" s="53">
        <v>1.8</v>
      </c>
      <c r="O3337" s="53" t="s">
        <v>152</v>
      </c>
      <c r="P3337" s="54">
        <v>0.1238425925925926</v>
      </c>
      <c r="Q3337" s="53">
        <v>1.4</v>
      </c>
      <c r="R3337" s="53" t="s">
        <v>152</v>
      </c>
      <c r="S3337" s="53">
        <v>0.3</v>
      </c>
      <c r="T3337" s="53">
        <v>83.8</v>
      </c>
      <c r="U3337" s="53">
        <v>0</v>
      </c>
      <c r="V3337" s="53">
        <v>89</v>
      </c>
      <c r="W3337" s="53">
        <v>0</v>
      </c>
      <c r="X3337" s="53">
        <v>0.66900000000000004</v>
      </c>
      <c r="Y3337" s="53">
        <v>18.940000000000001</v>
      </c>
      <c r="Z3337" s="11">
        <f t="shared" si="9023"/>
        <v>-0.60000000000000009</v>
      </c>
      <c r="AA3337" s="11">
        <f t="shared" si="9024"/>
        <v>0</v>
      </c>
      <c r="AB3337" s="53">
        <f t="shared" si="9025"/>
        <v>0.28616880879861351</v>
      </c>
      <c r="AC3337" s="63" t="s">
        <v>204</v>
      </c>
      <c r="AE3337" s="11">
        <f t="shared" ref="AE3337" si="9026">SUM(F3337:F3342)</f>
        <v>0</v>
      </c>
      <c r="AF3337" s="11">
        <f t="shared" ref="AF3337" si="9027">AVERAGE(AB3337:AB3342)</f>
        <v>0.28555826586174438</v>
      </c>
      <c r="AG3337" s="11">
        <f t="shared" ref="AG3337" si="9028">AVERAGE(G3337:G3342)</f>
        <v>5.7166666666666659</v>
      </c>
      <c r="AH3337" s="11" t="e">
        <f t="shared" ref="AH3337" si="9029">AVERAGE(AC3337:AC3342)</f>
        <v>#DIV/0!</v>
      </c>
      <c r="AI3337" s="11">
        <f t="shared" ref="AI3337" si="9030">AVERAGE(T3337:T3342)</f>
        <v>86.166666666666671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526</v>
      </c>
      <c r="AM3337" s="17">
        <f t="shared" ref="AM3337" si="9034">AVERAGE(W3337:W3342)</f>
        <v>0</v>
      </c>
      <c r="AN3337" s="11">
        <f t="shared" ref="AN3337" si="9035">AVERAGE(I3337:I3342)</f>
        <v>0.95000000000000007</v>
      </c>
      <c r="AO3337" s="11">
        <f t="shared" ref="AO3337" si="9036">MAX(K3337:K3342)</f>
        <v>1.5</v>
      </c>
      <c r="AP3337" s="13" t="str">
        <f t="shared" ref="AP3337" ca="1" si="9037">INDIRECT(ADDRESS(MATCH(AO3337,K3337:K3342,0)+A3337-1,12))</f>
        <v>E</v>
      </c>
      <c r="AQ3337" s="13">
        <f t="shared" ref="AQ3337" ca="1" si="9038">INDIRECT(ADDRESS(MATCH(AO3337,K3337:K3342,0)+A3337-1,13))</f>
        <v>0.13185185185185186</v>
      </c>
      <c r="AR3337" s="11">
        <f t="shared" ref="AR3337" si="9039">MAX(N3337:N3342)</f>
        <v>2.1</v>
      </c>
      <c r="AS3337" s="13" t="str">
        <f t="shared" ref="AS3337" ca="1" si="9040">INDIRECT(ADDRESS(MATCH(AR3337,N3337:N3342,0)+A3337-1,15))</f>
        <v>E</v>
      </c>
      <c r="AT3337" s="13">
        <f t="shared" ref="AT3337" ca="1" si="9041">INDIRECT(ADDRESS(MATCH(AR3337,N3337:N3342,0)+A3337-1,16))</f>
        <v>0.13126157407407407</v>
      </c>
    </row>
    <row r="3338" spans="1:46">
      <c r="A3338" s="11">
        <v>3338</v>
      </c>
      <c r="B3338" s="57">
        <v>44950</v>
      </c>
      <c r="C3338" s="54">
        <v>0.13194444444444445</v>
      </c>
      <c r="D3338" s="53">
        <v>6.2</v>
      </c>
      <c r="E3338" s="53">
        <v>12.7</v>
      </c>
      <c r="F3338" s="53">
        <v>0</v>
      </c>
      <c r="G3338" s="53">
        <v>5.8</v>
      </c>
      <c r="H3338" s="53">
        <v>-1E-3</v>
      </c>
      <c r="I3338" s="53">
        <v>1.5</v>
      </c>
      <c r="J3338" s="53" t="s">
        <v>152</v>
      </c>
      <c r="K3338" s="53">
        <v>1.5</v>
      </c>
      <c r="L3338" s="53" t="s">
        <v>152</v>
      </c>
      <c r="M3338" s="54">
        <v>0.13185185185185186</v>
      </c>
      <c r="N3338" s="53">
        <v>2.1</v>
      </c>
      <c r="O3338" s="53" t="s">
        <v>152</v>
      </c>
      <c r="P3338" s="54">
        <v>0.13126157407407407</v>
      </c>
      <c r="Q3338" s="53">
        <v>1</v>
      </c>
      <c r="R3338" s="53" t="s">
        <v>152</v>
      </c>
      <c r="S3338" s="53">
        <v>0.3</v>
      </c>
      <c r="T3338" s="53">
        <v>86</v>
      </c>
      <c r="U3338" s="53">
        <v>0</v>
      </c>
      <c r="V3338" s="53">
        <v>99</v>
      </c>
      <c r="W3338" s="53">
        <v>0</v>
      </c>
      <c r="X3338" s="53">
        <v>0.66800000000000004</v>
      </c>
      <c r="Y3338" s="53">
        <v>18.989999999999998</v>
      </c>
      <c r="Z3338" s="11">
        <f t="shared" si="9023"/>
        <v>-0.60000000000000009</v>
      </c>
      <c r="AA3338" s="11">
        <f t="shared" si="9024"/>
        <v>0</v>
      </c>
      <c r="AB3338" s="53">
        <f t="shared" si="9025"/>
        <v>0.28555817342711087</v>
      </c>
      <c r="AC3338" s="63" t="s">
        <v>204</v>
      </c>
    </row>
    <row r="3339" spans="1:46">
      <c r="A3339" s="11">
        <v>3339</v>
      </c>
      <c r="B3339" s="57">
        <v>44950</v>
      </c>
      <c r="C3339" s="54">
        <v>0.1388888888888889</v>
      </c>
      <c r="D3339" s="53">
        <v>6.2</v>
      </c>
      <c r="E3339" s="53">
        <v>12.7</v>
      </c>
      <c r="F3339" s="53">
        <v>0</v>
      </c>
      <c r="G3339" s="53">
        <v>5.9</v>
      </c>
      <c r="H3339" s="53">
        <v>0</v>
      </c>
      <c r="I3339" s="53">
        <v>1.4</v>
      </c>
      <c r="J3339" s="53" t="s">
        <v>152</v>
      </c>
      <c r="K3339" s="53">
        <v>1.5</v>
      </c>
      <c r="L3339" s="53" t="s">
        <v>152</v>
      </c>
      <c r="M3339" s="54">
        <v>0.13211805555555556</v>
      </c>
      <c r="N3339" s="53">
        <v>2</v>
      </c>
      <c r="O3339" s="53" t="s">
        <v>152</v>
      </c>
      <c r="P3339" s="54">
        <v>0.13775462962962962</v>
      </c>
      <c r="Q3339" s="53">
        <v>1.6</v>
      </c>
      <c r="R3339" s="53" t="s">
        <v>152</v>
      </c>
      <c r="S3339" s="53">
        <v>0.2</v>
      </c>
      <c r="T3339" s="53">
        <v>84.8</v>
      </c>
      <c r="U3339" s="53">
        <v>0</v>
      </c>
      <c r="V3339" s="53">
        <v>64</v>
      </c>
      <c r="W3339" s="53">
        <v>0</v>
      </c>
      <c r="X3339" s="53">
        <v>0.66800000000000004</v>
      </c>
      <c r="Y3339" s="53">
        <v>19</v>
      </c>
      <c r="Z3339" s="11">
        <f t="shared" si="9023"/>
        <v>0</v>
      </c>
      <c r="AA3339" s="11">
        <f t="shared" si="9024"/>
        <v>0</v>
      </c>
      <c r="AB3339" s="53">
        <f t="shared" si="9025"/>
        <v>0.28555817342711087</v>
      </c>
      <c r="AC3339" s="63" t="s">
        <v>204</v>
      </c>
    </row>
    <row r="3340" spans="1:46">
      <c r="A3340" s="11">
        <v>3340</v>
      </c>
      <c r="B3340" s="57">
        <v>44950</v>
      </c>
      <c r="C3340" s="54">
        <v>0.14583333333333334</v>
      </c>
      <c r="D3340" s="53">
        <v>6.1</v>
      </c>
      <c r="E3340" s="53">
        <v>12.7</v>
      </c>
      <c r="F3340" s="53">
        <v>0</v>
      </c>
      <c r="G3340" s="53">
        <v>5.9</v>
      </c>
      <c r="H3340" s="53">
        <v>0</v>
      </c>
      <c r="I3340" s="53">
        <v>1.2</v>
      </c>
      <c r="J3340" s="53" t="s">
        <v>152</v>
      </c>
      <c r="K3340" s="53">
        <v>1.5</v>
      </c>
      <c r="L3340" s="53" t="s">
        <v>152</v>
      </c>
      <c r="M3340" s="54">
        <v>0.14079861111111111</v>
      </c>
      <c r="N3340" s="53">
        <v>1.9</v>
      </c>
      <c r="O3340" s="53" t="s">
        <v>152</v>
      </c>
      <c r="P3340" s="54">
        <v>0.13923611111111112</v>
      </c>
      <c r="Q3340" s="53">
        <v>0.9</v>
      </c>
      <c r="R3340" s="53" t="s">
        <v>152</v>
      </c>
      <c r="S3340" s="53">
        <v>0.3</v>
      </c>
      <c r="T3340" s="53">
        <v>83.7</v>
      </c>
      <c r="U3340" s="53">
        <v>0</v>
      </c>
      <c r="V3340" s="53">
        <v>91</v>
      </c>
      <c r="W3340" s="53">
        <v>0</v>
      </c>
      <c r="X3340" s="53">
        <v>0.66800000000000004</v>
      </c>
      <c r="Y3340" s="53">
        <v>18.96</v>
      </c>
      <c r="Z3340" s="11">
        <f t="shared" si="9023"/>
        <v>0</v>
      </c>
      <c r="AA3340" s="11">
        <f t="shared" si="9024"/>
        <v>0</v>
      </c>
      <c r="AB3340" s="53">
        <f t="shared" si="9025"/>
        <v>0.28555817342711087</v>
      </c>
      <c r="AC3340" s="63" t="s">
        <v>204</v>
      </c>
    </row>
    <row r="3341" spans="1:46">
      <c r="A3341" s="11">
        <v>3341</v>
      </c>
      <c r="B3341" s="57">
        <v>44950</v>
      </c>
      <c r="C3341" s="54">
        <v>0.15277777777777776</v>
      </c>
      <c r="D3341" s="53">
        <v>6</v>
      </c>
      <c r="E3341" s="53">
        <v>12.7</v>
      </c>
      <c r="F3341" s="53">
        <v>0</v>
      </c>
      <c r="G3341" s="53">
        <v>5.7</v>
      </c>
      <c r="H3341" s="53">
        <v>-1E-3</v>
      </c>
      <c r="I3341" s="53">
        <v>0.1</v>
      </c>
      <c r="J3341" s="53" t="s">
        <v>150</v>
      </c>
      <c r="K3341" s="53">
        <v>1.2</v>
      </c>
      <c r="L3341" s="53" t="s">
        <v>152</v>
      </c>
      <c r="M3341" s="54">
        <v>0.14584490740740741</v>
      </c>
      <c r="N3341" s="53">
        <v>0.9</v>
      </c>
      <c r="O3341" s="53" t="s">
        <v>152</v>
      </c>
      <c r="P3341" s="54">
        <v>0.1458912037037037</v>
      </c>
      <c r="Q3341" s="53">
        <v>0</v>
      </c>
      <c r="R3341" s="53" t="s">
        <v>150</v>
      </c>
      <c r="S3341" s="53">
        <v>0.2</v>
      </c>
      <c r="T3341" s="53">
        <v>87</v>
      </c>
      <c r="U3341" s="53">
        <v>0</v>
      </c>
      <c r="V3341" s="53">
        <v>80</v>
      </c>
      <c r="W3341" s="53">
        <v>0</v>
      </c>
      <c r="X3341" s="53">
        <v>0.66800000000000004</v>
      </c>
      <c r="Y3341" s="53">
        <v>18.98</v>
      </c>
      <c r="Z3341" s="11">
        <f t="shared" si="9023"/>
        <v>-0.60000000000000009</v>
      </c>
      <c r="AA3341" s="11">
        <f t="shared" si="9024"/>
        <v>0</v>
      </c>
      <c r="AB3341" s="53">
        <f t="shared" si="9025"/>
        <v>0.28555817342711087</v>
      </c>
      <c r="AC3341" s="63" t="s">
        <v>204</v>
      </c>
    </row>
    <row r="3342" spans="1:46">
      <c r="A3342" s="11">
        <v>3342</v>
      </c>
      <c r="B3342" s="57">
        <v>44950</v>
      </c>
      <c r="C3342" s="54">
        <v>0.15972222222222224</v>
      </c>
      <c r="D3342" s="53">
        <v>5.8</v>
      </c>
      <c r="E3342" s="53">
        <v>12.7</v>
      </c>
      <c r="F3342" s="53">
        <v>0</v>
      </c>
      <c r="G3342" s="53">
        <v>5</v>
      </c>
      <c r="H3342" s="53">
        <v>-1E-3</v>
      </c>
      <c r="I3342" s="53">
        <v>0.4</v>
      </c>
      <c r="J3342" s="53" t="s">
        <v>161</v>
      </c>
      <c r="K3342" s="53">
        <v>0.4</v>
      </c>
      <c r="L3342" s="53" t="s">
        <v>160</v>
      </c>
      <c r="M3342" s="54">
        <v>0.15811342592592592</v>
      </c>
      <c r="N3342" s="53">
        <v>1</v>
      </c>
      <c r="O3342" s="53" t="s">
        <v>161</v>
      </c>
      <c r="P3342" s="54">
        <v>0.15534722222222222</v>
      </c>
      <c r="Q3342" s="53">
        <v>0</v>
      </c>
      <c r="R3342" s="53" t="s">
        <v>161</v>
      </c>
      <c r="S3342" s="53">
        <v>0.3</v>
      </c>
      <c r="T3342" s="53">
        <v>91.7</v>
      </c>
      <c r="U3342" s="53">
        <v>1</v>
      </c>
      <c r="V3342" s="53">
        <v>103</v>
      </c>
      <c r="W3342" s="53">
        <v>0</v>
      </c>
      <c r="X3342" s="53">
        <v>0.66700000000000004</v>
      </c>
      <c r="Y3342" s="53">
        <v>18.97</v>
      </c>
      <c r="Z3342" s="11">
        <f t="shared" si="9023"/>
        <v>-0.60000000000000009</v>
      </c>
      <c r="AA3342" s="11">
        <f t="shared" si="9024"/>
        <v>0</v>
      </c>
      <c r="AB3342" s="53">
        <f t="shared" si="9025"/>
        <v>0.28494809266340926</v>
      </c>
      <c r="AC3342" s="63" t="s">
        <v>204</v>
      </c>
    </row>
    <row r="3343" spans="1:46">
      <c r="A3343" s="11">
        <v>3343</v>
      </c>
      <c r="B3343" s="57">
        <v>44950</v>
      </c>
      <c r="C3343" s="54">
        <v>0.16666666666666666</v>
      </c>
      <c r="D3343" s="53">
        <v>5.7</v>
      </c>
      <c r="E3343" s="53">
        <v>12.7</v>
      </c>
      <c r="F3343" s="53">
        <v>0</v>
      </c>
      <c r="G3343" s="53">
        <v>5.5</v>
      </c>
      <c r="H3343" s="53">
        <v>0</v>
      </c>
      <c r="I3343" s="53">
        <v>0.7</v>
      </c>
      <c r="J3343" s="53" t="s">
        <v>150</v>
      </c>
      <c r="K3343" s="53">
        <v>0.7</v>
      </c>
      <c r="L3343" s="53" t="s">
        <v>150</v>
      </c>
      <c r="M3343" s="54">
        <v>0.16666666666666666</v>
      </c>
      <c r="N3343" s="53">
        <v>1.5</v>
      </c>
      <c r="O3343" s="53" t="s">
        <v>152</v>
      </c>
      <c r="P3343" s="54">
        <v>0.16471064814814815</v>
      </c>
      <c r="Q3343" s="53">
        <v>0.7</v>
      </c>
      <c r="R3343" s="53" t="s">
        <v>152</v>
      </c>
      <c r="S3343" s="53">
        <v>0.5</v>
      </c>
      <c r="T3343" s="53">
        <v>86.1</v>
      </c>
      <c r="U3343" s="53">
        <v>0</v>
      </c>
      <c r="V3343" s="53">
        <v>87</v>
      </c>
      <c r="W3343" s="53">
        <v>0</v>
      </c>
      <c r="X3343" s="53">
        <v>0.66700000000000004</v>
      </c>
      <c r="Y3343" s="53">
        <v>18.920000000000002</v>
      </c>
      <c r="Z3343" s="11">
        <f t="shared" si="9023"/>
        <v>0</v>
      </c>
      <c r="AA3343" s="11">
        <f t="shared" si="9024"/>
        <v>0</v>
      </c>
      <c r="AB3343" s="53">
        <f t="shared" si="9025"/>
        <v>0.28494809266340926</v>
      </c>
      <c r="AC3343" s="63" t="s">
        <v>204</v>
      </c>
      <c r="AE3343" s="11">
        <f t="shared" ref="AE3343" si="9042">SUM(F3343:F3348)</f>
        <v>0</v>
      </c>
      <c r="AF3343" s="11">
        <f t="shared" ref="AF3343" si="9043">AVERAGE(AB3343:AB3348)</f>
        <v>0.28464333049324991</v>
      </c>
      <c r="AG3343" s="11">
        <f t="shared" ref="AG3343" si="9044">AVERAGE(G3343:G3348)</f>
        <v>4.75</v>
      </c>
      <c r="AH3343" s="11" t="e">
        <f t="shared" ref="AH3343" si="9045">AVERAGE(AC3343:AC3348)</f>
        <v>#DIV/0!</v>
      </c>
      <c r="AI3343" s="11">
        <f t="shared" ref="AI3343" si="9046">AVERAGE(T3343:T3348)</f>
        <v>90.40000000000002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485</v>
      </c>
      <c r="AM3343" s="17">
        <f t="shared" ref="AM3343" si="9050">AVERAGE(W3343:W3348)</f>
        <v>0</v>
      </c>
      <c r="AN3343" s="11">
        <f t="shared" ref="AN3343" si="9051">AVERAGE(I3343:I3348)</f>
        <v>0.3833333333333333</v>
      </c>
      <c r="AO3343" s="11">
        <f t="shared" ref="AO3343" si="9052">MAX(K3343:K3348)</f>
        <v>0.7</v>
      </c>
      <c r="AP3343" s="13" t="str">
        <f t="shared" ref="AP3343" ca="1" si="9053">INDIRECT(ADDRESS(MATCH(AO3343,K3343:K3348,0)+A3343-1,12))</f>
        <v>ESE</v>
      </c>
      <c r="AQ3343" s="13">
        <f t="shared" ref="AQ3343" ca="1" si="9054">INDIRECT(ADDRESS(MATCH(AO3343,K3343:K3348,0)+A3343-1,13))</f>
        <v>0.16666666666666666</v>
      </c>
      <c r="AR3343" s="11">
        <f t="shared" ref="AR3343" si="9055">MAX(N3343:N3348)</f>
        <v>1.5</v>
      </c>
      <c r="AS3343" s="13" t="str">
        <f t="shared" ref="AS3343" ca="1" si="9056">INDIRECT(ADDRESS(MATCH(AR3343,N3343:N3348,0)+A3343-1,15))</f>
        <v>E</v>
      </c>
      <c r="AT3343" s="13">
        <f t="shared" ref="AT3343" ca="1" si="9057">INDIRECT(ADDRESS(MATCH(AR3343,N3343:N3348,0)+A3343-1,16))</f>
        <v>0.16471064814814815</v>
      </c>
    </row>
    <row r="3344" spans="1:46">
      <c r="A3344" s="11">
        <v>3344</v>
      </c>
      <c r="B3344" s="57">
        <v>44950</v>
      </c>
      <c r="C3344" s="54">
        <v>0.17361111111111113</v>
      </c>
      <c r="D3344" s="53">
        <v>5.4</v>
      </c>
      <c r="E3344" s="53">
        <v>12.7</v>
      </c>
      <c r="F3344" s="53">
        <v>0</v>
      </c>
      <c r="G3344" s="53">
        <v>4.8</v>
      </c>
      <c r="H3344" s="53">
        <v>-1E-3</v>
      </c>
      <c r="I3344" s="53">
        <v>0.2</v>
      </c>
      <c r="J3344" s="53" t="s">
        <v>150</v>
      </c>
      <c r="K3344" s="53">
        <v>0.7</v>
      </c>
      <c r="L3344" s="53" t="s">
        <v>152</v>
      </c>
      <c r="M3344" s="54">
        <v>0.16943287037037036</v>
      </c>
      <c r="N3344" s="53">
        <v>1.1000000000000001</v>
      </c>
      <c r="O3344" s="53" t="s">
        <v>150</v>
      </c>
      <c r="P3344" s="54">
        <v>0.16930555555555557</v>
      </c>
      <c r="Q3344" s="53">
        <v>0</v>
      </c>
      <c r="R3344" s="53" t="s">
        <v>159</v>
      </c>
      <c r="S3344" s="53">
        <v>0.3</v>
      </c>
      <c r="T3344" s="53">
        <v>90</v>
      </c>
      <c r="U3344" s="53">
        <v>1</v>
      </c>
      <c r="V3344" s="53">
        <v>69</v>
      </c>
      <c r="W3344" s="53">
        <v>0</v>
      </c>
      <c r="X3344" s="53">
        <v>0.66700000000000004</v>
      </c>
      <c r="Y3344" s="53">
        <v>18.920000000000002</v>
      </c>
      <c r="Z3344" s="11">
        <f t="shared" si="9023"/>
        <v>-0.60000000000000009</v>
      </c>
      <c r="AA3344" s="11">
        <f t="shared" si="9024"/>
        <v>0</v>
      </c>
      <c r="AB3344" s="53">
        <f t="shared" si="9025"/>
        <v>0.28494809266340926</v>
      </c>
      <c r="AC3344" s="63" t="s">
        <v>204</v>
      </c>
    </row>
    <row r="3345" spans="1:46">
      <c r="A3345" s="11">
        <v>3345</v>
      </c>
      <c r="B3345" s="57">
        <v>44950</v>
      </c>
      <c r="C3345" s="54">
        <v>0.18055555555555555</v>
      </c>
      <c r="D3345" s="53">
        <v>5.3</v>
      </c>
      <c r="E3345" s="53">
        <v>12.7</v>
      </c>
      <c r="F3345" s="53">
        <v>0</v>
      </c>
      <c r="G3345" s="53">
        <v>4.7</v>
      </c>
      <c r="H3345" s="53">
        <v>-1E-3</v>
      </c>
      <c r="I3345" s="53">
        <v>0.4</v>
      </c>
      <c r="J3345" s="53" t="s">
        <v>156</v>
      </c>
      <c r="K3345" s="53">
        <v>0.4</v>
      </c>
      <c r="L3345" s="53" t="s">
        <v>156</v>
      </c>
      <c r="M3345" s="54">
        <v>0.18055555555555555</v>
      </c>
      <c r="N3345" s="53">
        <v>0.8</v>
      </c>
      <c r="O3345" s="53" t="s">
        <v>161</v>
      </c>
      <c r="P3345" s="54">
        <v>0.17671296296296299</v>
      </c>
      <c r="Q3345" s="53">
        <v>0.4</v>
      </c>
      <c r="R3345" s="53" t="s">
        <v>159</v>
      </c>
      <c r="S3345" s="53">
        <v>0.3</v>
      </c>
      <c r="T3345" s="53">
        <v>92.4</v>
      </c>
      <c r="U3345" s="53">
        <v>1</v>
      </c>
      <c r="V3345" s="53">
        <v>66</v>
      </c>
      <c r="W3345" s="53">
        <v>0</v>
      </c>
      <c r="X3345" s="53">
        <v>0.66700000000000004</v>
      </c>
      <c r="Y3345" s="53">
        <v>18.940000000000001</v>
      </c>
      <c r="Z3345" s="11">
        <f t="shared" si="9023"/>
        <v>-0.60000000000000009</v>
      </c>
      <c r="AA3345" s="11">
        <f t="shared" si="9024"/>
        <v>0</v>
      </c>
      <c r="AB3345" s="53">
        <f t="shared" si="9025"/>
        <v>0.28494809266340926</v>
      </c>
      <c r="AC3345" s="63" t="s">
        <v>204</v>
      </c>
    </row>
    <row r="3346" spans="1:46">
      <c r="A3346" s="11">
        <v>3346</v>
      </c>
      <c r="B3346" s="57">
        <v>44950</v>
      </c>
      <c r="C3346" s="54">
        <v>0.1875</v>
      </c>
      <c r="D3346" s="53">
        <v>5</v>
      </c>
      <c r="E3346" s="53">
        <v>12.7</v>
      </c>
      <c r="F3346" s="53">
        <v>0</v>
      </c>
      <c r="G3346" s="53">
        <v>4.8</v>
      </c>
      <c r="H3346" s="53">
        <v>0</v>
      </c>
      <c r="I3346" s="53">
        <v>0.4</v>
      </c>
      <c r="J3346" s="53" t="s">
        <v>159</v>
      </c>
      <c r="K3346" s="53">
        <v>0.6</v>
      </c>
      <c r="L3346" s="53" t="s">
        <v>156</v>
      </c>
      <c r="M3346" s="54">
        <v>0.18310185185185188</v>
      </c>
      <c r="N3346" s="53">
        <v>0.9</v>
      </c>
      <c r="O3346" s="53" t="s">
        <v>150</v>
      </c>
      <c r="P3346" s="54">
        <v>0.18216435185185187</v>
      </c>
      <c r="Q3346" s="53">
        <v>0</v>
      </c>
      <c r="R3346" s="53" t="s">
        <v>151</v>
      </c>
      <c r="S3346" s="53">
        <v>0.2</v>
      </c>
      <c r="T3346" s="53">
        <v>89.1</v>
      </c>
      <c r="U3346" s="53">
        <v>0</v>
      </c>
      <c r="V3346" s="53">
        <v>85</v>
      </c>
      <c r="W3346" s="53">
        <v>0</v>
      </c>
      <c r="X3346" s="53">
        <v>0.66600000000000004</v>
      </c>
      <c r="Y3346" s="53">
        <v>18.96</v>
      </c>
      <c r="Z3346" s="11">
        <f t="shared" si="9023"/>
        <v>0</v>
      </c>
      <c r="AA3346" s="11">
        <f t="shared" si="9024"/>
        <v>0</v>
      </c>
      <c r="AB3346" s="53">
        <f t="shared" si="9025"/>
        <v>0.28433856832309057</v>
      </c>
      <c r="AC3346" s="63" t="s">
        <v>204</v>
      </c>
    </row>
    <row r="3347" spans="1:46">
      <c r="A3347" s="11">
        <v>3347</v>
      </c>
      <c r="B3347" s="57">
        <v>44950</v>
      </c>
      <c r="C3347" s="54">
        <v>0.19444444444444445</v>
      </c>
      <c r="D3347" s="53">
        <v>4.9000000000000004</v>
      </c>
      <c r="E3347" s="53">
        <v>12.7</v>
      </c>
      <c r="F3347" s="53">
        <v>0</v>
      </c>
      <c r="G3347" s="53">
        <v>4.2</v>
      </c>
      <c r="H3347" s="53">
        <v>-1E-3</v>
      </c>
      <c r="I3347" s="53">
        <v>0.1</v>
      </c>
      <c r="J3347" s="53" t="s">
        <v>153</v>
      </c>
      <c r="K3347" s="53">
        <v>0.4</v>
      </c>
      <c r="L3347" s="53" t="s">
        <v>159</v>
      </c>
      <c r="M3347" s="54">
        <v>0.18751157407407407</v>
      </c>
      <c r="N3347" s="53">
        <v>0.9</v>
      </c>
      <c r="O3347" s="53" t="s">
        <v>161</v>
      </c>
      <c r="P3347" s="54">
        <v>0.19203703703703703</v>
      </c>
      <c r="Q3347" s="53">
        <v>0</v>
      </c>
      <c r="R3347" s="53" t="s">
        <v>154</v>
      </c>
      <c r="S3347" s="53">
        <v>0.2</v>
      </c>
      <c r="T3347" s="53">
        <v>92.8</v>
      </c>
      <c r="U3347" s="53">
        <v>0</v>
      </c>
      <c r="V3347" s="53">
        <v>82</v>
      </c>
      <c r="W3347" s="53">
        <v>0</v>
      </c>
      <c r="X3347" s="53">
        <v>0.66600000000000004</v>
      </c>
      <c r="Y3347" s="53">
        <v>18.920000000000002</v>
      </c>
      <c r="Z3347" s="11">
        <f t="shared" si="9023"/>
        <v>-0.60000000000000009</v>
      </c>
      <c r="AA3347" s="11">
        <f t="shared" si="9024"/>
        <v>0</v>
      </c>
      <c r="AB3347" s="53">
        <f t="shared" si="9025"/>
        <v>0.28433856832309057</v>
      </c>
      <c r="AC3347" s="63" t="s">
        <v>204</v>
      </c>
    </row>
    <row r="3348" spans="1:46">
      <c r="A3348" s="11">
        <v>3348</v>
      </c>
      <c r="B3348" s="57">
        <v>44950</v>
      </c>
      <c r="C3348" s="54">
        <v>0.20138888888888887</v>
      </c>
      <c r="D3348" s="53">
        <v>4.7</v>
      </c>
      <c r="E3348" s="53">
        <v>12.6</v>
      </c>
      <c r="F3348" s="53">
        <v>0</v>
      </c>
      <c r="G3348" s="53">
        <v>4.5</v>
      </c>
      <c r="H3348" s="53">
        <v>0</v>
      </c>
      <c r="I3348" s="53">
        <v>0.5</v>
      </c>
      <c r="J3348" s="53" t="s">
        <v>153</v>
      </c>
      <c r="K3348" s="53">
        <v>0.5</v>
      </c>
      <c r="L3348" s="53" t="s">
        <v>153</v>
      </c>
      <c r="M3348" s="54">
        <v>0.20131944444444447</v>
      </c>
      <c r="N3348" s="53">
        <v>1</v>
      </c>
      <c r="O3348" s="53" t="s">
        <v>161</v>
      </c>
      <c r="P3348" s="54">
        <v>0.19745370370370371</v>
      </c>
      <c r="Q3348" s="53">
        <v>0</v>
      </c>
      <c r="R3348" s="53" t="s">
        <v>150</v>
      </c>
      <c r="S3348" s="53">
        <v>0.3</v>
      </c>
      <c r="T3348" s="53">
        <v>92</v>
      </c>
      <c r="U3348" s="53">
        <v>0</v>
      </c>
      <c r="V3348" s="53">
        <v>96</v>
      </c>
      <c r="W3348" s="53">
        <v>0</v>
      </c>
      <c r="X3348" s="53">
        <v>0.66600000000000004</v>
      </c>
      <c r="Y3348" s="53">
        <v>18.940000000000001</v>
      </c>
      <c r="Z3348" s="11">
        <f t="shared" si="9023"/>
        <v>0</v>
      </c>
      <c r="AA3348" s="11">
        <f t="shared" si="9024"/>
        <v>0</v>
      </c>
      <c r="AB3348" s="53">
        <f t="shared" si="9025"/>
        <v>0.28433856832309057</v>
      </c>
      <c r="AC3348" s="63" t="s">
        <v>204</v>
      </c>
    </row>
    <row r="3349" spans="1:46">
      <c r="A3349" s="11">
        <v>3349</v>
      </c>
      <c r="B3349" s="57">
        <v>44950</v>
      </c>
      <c r="C3349" s="54">
        <v>0.20833333333333334</v>
      </c>
      <c r="D3349" s="53">
        <v>4.5</v>
      </c>
      <c r="E3349" s="53">
        <v>12.6</v>
      </c>
      <c r="F3349" s="53">
        <v>0</v>
      </c>
      <c r="G3349" s="53">
        <v>4.7</v>
      </c>
      <c r="H3349" s="53">
        <v>0</v>
      </c>
      <c r="I3349" s="53">
        <v>0.4</v>
      </c>
      <c r="J3349" s="53" t="s">
        <v>152</v>
      </c>
      <c r="K3349" s="53">
        <v>0.5</v>
      </c>
      <c r="L3349" s="53" t="s">
        <v>153</v>
      </c>
      <c r="M3349" s="54">
        <v>0.20140046296296296</v>
      </c>
      <c r="N3349" s="53">
        <v>1.1000000000000001</v>
      </c>
      <c r="O3349" s="53" t="s">
        <v>148</v>
      </c>
      <c r="P3349" s="54">
        <v>0.20744212962962963</v>
      </c>
      <c r="Q3349" s="53">
        <v>0.5</v>
      </c>
      <c r="R3349" s="53" t="s">
        <v>148</v>
      </c>
      <c r="S3349" s="53">
        <v>0.3</v>
      </c>
      <c r="T3349" s="53">
        <v>91.3</v>
      </c>
      <c r="U3349" s="53">
        <v>0</v>
      </c>
      <c r="V3349" s="53">
        <v>99</v>
      </c>
      <c r="W3349" s="53">
        <v>0</v>
      </c>
      <c r="X3349" s="53">
        <v>0.66500000000000004</v>
      </c>
      <c r="Y3349" s="53">
        <v>18.96</v>
      </c>
      <c r="Z3349" s="11">
        <f t="shared" si="9023"/>
        <v>0</v>
      </c>
      <c r="AA3349" s="11">
        <f t="shared" si="9024"/>
        <v>0</v>
      </c>
      <c r="AB3349" s="53">
        <f t="shared" si="9025"/>
        <v>0.28372960228194954</v>
      </c>
      <c r="AC3349" s="63" t="s">
        <v>204</v>
      </c>
      <c r="AE3349" s="11">
        <f t="shared" ref="AE3349" si="9058">SUM(F3349:F3354)</f>
        <v>0</v>
      </c>
      <c r="AF3349" s="11">
        <f t="shared" ref="AF3349" si="9059">AVERAGE(AB3349:AB3354)</f>
        <v>0.28342539937834488</v>
      </c>
      <c r="AG3349" s="11">
        <f t="shared" ref="AG3349" si="9060">AVERAGE(G3349:G3354)</f>
        <v>3.9166666666666665</v>
      </c>
      <c r="AH3349" s="11" t="e">
        <f t="shared" ref="AH3349" si="9061">AVERAGE(AC3349:AC3354)</f>
        <v>#DIV/0!</v>
      </c>
      <c r="AI3349" s="11">
        <f t="shared" ref="AI3349" si="9062">AVERAGE(T3349:T3354)</f>
        <v>92.716666666666654</v>
      </c>
      <c r="AJ3349" s="11">
        <f t="shared" ref="AJ3349" si="9063">SUMIF(H3349:H3354,"&gt;0",H3349:H3354)</f>
        <v>0</v>
      </c>
      <c r="AK3349" s="17">
        <f t="shared" ref="AK3349" si="9064">SUM(AA3349:AA3354)/60</f>
        <v>0</v>
      </c>
      <c r="AL3349" s="17">
        <f t="shared" ref="AL3349" si="9065">SUM(V3349:V3354)</f>
        <v>563</v>
      </c>
      <c r="AM3349" s="17">
        <f t="shared" ref="AM3349" si="9066">AVERAGE(W3349:W3354)</f>
        <v>0</v>
      </c>
      <c r="AN3349" s="11">
        <f t="shared" ref="AN3349" si="9067">AVERAGE(I3349:I3354)</f>
        <v>0.30000000000000004</v>
      </c>
      <c r="AO3349" s="11">
        <f t="shared" ref="AO3349" si="9068">MAX(K3349:K3354)</f>
        <v>0.6</v>
      </c>
      <c r="AP3349" s="13" t="str">
        <f t="shared" ref="AP3349" ca="1" si="9069">INDIRECT(ADDRESS(MATCH(AO3349,K3349:K3354,0)+A3349-1,12))</f>
        <v>SW</v>
      </c>
      <c r="AQ3349" s="13">
        <f t="shared" ref="AQ3349" ca="1" si="9070">INDIRECT(ADDRESS(MATCH(AO3349,K3349:K3354,0)+A3349-1,13))</f>
        <v>0.22805555555555557</v>
      </c>
      <c r="AR3349" s="11">
        <f t="shared" ref="AR3349" si="9071">MAX(N3349:N3354)</f>
        <v>1.6</v>
      </c>
      <c r="AS3349" s="13" t="str">
        <f t="shared" ref="AS3349" ca="1" si="9072">INDIRECT(ADDRESS(MATCH(AR3349,N3349:N3354,0)+A3349-1,15))</f>
        <v>SE</v>
      </c>
      <c r="AT3349" s="13">
        <f t="shared" ref="AT3349" ca="1" si="9073">INDIRECT(ADDRESS(MATCH(AR3349,N3349:N3354,0)+A3349-1,16))</f>
        <v>0.24265046296296297</v>
      </c>
    </row>
    <row r="3350" spans="1:46">
      <c r="A3350" s="11">
        <v>3350</v>
      </c>
      <c r="B3350" s="57">
        <v>44950</v>
      </c>
      <c r="C3350" s="54">
        <v>0.21527777777777779</v>
      </c>
      <c r="D3350" s="53">
        <v>4.4000000000000004</v>
      </c>
      <c r="E3350" s="53">
        <v>12.6</v>
      </c>
      <c r="F3350" s="53">
        <v>0</v>
      </c>
      <c r="G3350" s="53">
        <v>4.5</v>
      </c>
      <c r="H3350" s="53">
        <v>-1E-3</v>
      </c>
      <c r="I3350" s="53">
        <v>0.1</v>
      </c>
      <c r="J3350" s="53" t="s">
        <v>148</v>
      </c>
      <c r="K3350" s="53">
        <v>0.5</v>
      </c>
      <c r="L3350" s="53" t="s">
        <v>152</v>
      </c>
      <c r="M3350" s="54">
        <v>0.21094907407407407</v>
      </c>
      <c r="N3350" s="53">
        <v>0.7</v>
      </c>
      <c r="O3350" s="53" t="s">
        <v>152</v>
      </c>
      <c r="P3350" s="54">
        <v>0.20962962962962964</v>
      </c>
      <c r="Q3350" s="53">
        <v>0</v>
      </c>
      <c r="R3350" s="53" t="s">
        <v>147</v>
      </c>
      <c r="S3350" s="53">
        <v>0.2</v>
      </c>
      <c r="T3350" s="53">
        <v>89.7</v>
      </c>
      <c r="U3350" s="53">
        <v>1</v>
      </c>
      <c r="V3350" s="53">
        <v>113</v>
      </c>
      <c r="W3350" s="53">
        <v>0</v>
      </c>
      <c r="X3350" s="53">
        <v>0.66500000000000004</v>
      </c>
      <c r="Y3350" s="53">
        <v>18.940000000000001</v>
      </c>
      <c r="Z3350" s="11">
        <f t="shared" si="9023"/>
        <v>-0.60000000000000009</v>
      </c>
      <c r="AA3350" s="11">
        <f t="shared" si="9024"/>
        <v>0</v>
      </c>
      <c r="AB3350" s="53">
        <f t="shared" si="9025"/>
        <v>0.28372960228194954</v>
      </c>
      <c r="AC3350" s="63" t="s">
        <v>204</v>
      </c>
    </row>
    <row r="3351" spans="1:46">
      <c r="A3351" s="11">
        <v>3351</v>
      </c>
      <c r="B3351" s="57">
        <v>44950</v>
      </c>
      <c r="C3351" s="54">
        <v>0.22222222222222221</v>
      </c>
      <c r="D3351" s="53">
        <v>4.2</v>
      </c>
      <c r="E3351" s="53">
        <v>12.6</v>
      </c>
      <c r="F3351" s="53">
        <v>0</v>
      </c>
      <c r="G3351" s="53">
        <v>3.5</v>
      </c>
      <c r="H3351" s="53">
        <v>-1E-3</v>
      </c>
      <c r="I3351" s="53">
        <v>0.3</v>
      </c>
      <c r="J3351" s="53" t="s">
        <v>152</v>
      </c>
      <c r="K3351" s="53">
        <v>0.3</v>
      </c>
      <c r="L3351" s="53" t="s">
        <v>152</v>
      </c>
      <c r="M3351" s="54">
        <v>0.22222222222222221</v>
      </c>
      <c r="N3351" s="53">
        <v>1.3</v>
      </c>
      <c r="O3351" s="53" t="s">
        <v>160</v>
      </c>
      <c r="P3351" s="54">
        <v>0.22133101851851852</v>
      </c>
      <c r="Q3351" s="53">
        <v>1</v>
      </c>
      <c r="R3351" s="53" t="s">
        <v>160</v>
      </c>
      <c r="S3351" s="53">
        <v>0.4</v>
      </c>
      <c r="T3351" s="53">
        <v>90.9</v>
      </c>
      <c r="U3351" s="53">
        <v>0</v>
      </c>
      <c r="V3351" s="53">
        <v>88</v>
      </c>
      <c r="W3351" s="53">
        <v>0</v>
      </c>
      <c r="X3351" s="53">
        <v>0.66500000000000004</v>
      </c>
      <c r="Y3351" s="53">
        <v>18.940000000000001</v>
      </c>
      <c r="Z3351" s="11">
        <f t="shared" si="9023"/>
        <v>-0.60000000000000009</v>
      </c>
      <c r="AA3351" s="11">
        <f t="shared" si="9024"/>
        <v>0</v>
      </c>
      <c r="AB3351" s="53">
        <f t="shared" si="9025"/>
        <v>0.28372960228194954</v>
      </c>
      <c r="AC3351" s="63" t="s">
        <v>204</v>
      </c>
    </row>
    <row r="3352" spans="1:46">
      <c r="A3352" s="11">
        <v>3352</v>
      </c>
      <c r="B3352" s="57">
        <v>44950</v>
      </c>
      <c r="C3352" s="54">
        <v>0.22916666666666666</v>
      </c>
      <c r="D3352" s="53">
        <v>4</v>
      </c>
      <c r="E3352" s="53">
        <v>12.6</v>
      </c>
      <c r="F3352" s="53">
        <v>0</v>
      </c>
      <c r="G3352" s="53">
        <v>3.7</v>
      </c>
      <c r="H3352" s="53">
        <v>-1E-3</v>
      </c>
      <c r="I3352" s="53">
        <v>0.4</v>
      </c>
      <c r="J3352" s="53" t="s">
        <v>160</v>
      </c>
      <c r="K3352" s="53">
        <v>0.6</v>
      </c>
      <c r="L3352" s="53" t="s">
        <v>160</v>
      </c>
      <c r="M3352" s="54">
        <v>0.22805555555555557</v>
      </c>
      <c r="N3352" s="53">
        <v>1.3</v>
      </c>
      <c r="O3352" s="53" t="s">
        <v>160</v>
      </c>
      <c r="P3352" s="54">
        <v>0.22377314814814817</v>
      </c>
      <c r="Q3352" s="53">
        <v>0</v>
      </c>
      <c r="R3352" s="53" t="s">
        <v>147</v>
      </c>
      <c r="S3352" s="53">
        <v>0.4</v>
      </c>
      <c r="T3352" s="53">
        <v>95.2</v>
      </c>
      <c r="U3352" s="53">
        <v>0</v>
      </c>
      <c r="V3352" s="53">
        <v>101</v>
      </c>
      <c r="W3352" s="53">
        <v>0</v>
      </c>
      <c r="X3352" s="53">
        <v>0.66400000000000003</v>
      </c>
      <c r="Y3352" s="53">
        <v>18.95</v>
      </c>
      <c r="Z3352" s="11">
        <f t="shared" si="9023"/>
        <v>-0.60000000000000009</v>
      </c>
      <c r="AA3352" s="11">
        <f t="shared" si="9024"/>
        <v>0</v>
      </c>
      <c r="AB3352" s="53">
        <f t="shared" si="9025"/>
        <v>0.28312119647474021</v>
      </c>
      <c r="AC3352" s="63" t="s">
        <v>204</v>
      </c>
    </row>
    <row r="3353" spans="1:46">
      <c r="A3353" s="11">
        <v>3353</v>
      </c>
      <c r="B3353" s="57">
        <v>44950</v>
      </c>
      <c r="C3353" s="54">
        <v>0.23611111111111113</v>
      </c>
      <c r="D3353" s="53">
        <v>3.7</v>
      </c>
      <c r="E3353" s="53">
        <v>12.6</v>
      </c>
      <c r="F3353" s="53">
        <v>0</v>
      </c>
      <c r="G3353" s="53">
        <v>3.6</v>
      </c>
      <c r="H3353" s="53">
        <v>-1E-3</v>
      </c>
      <c r="I3353" s="53">
        <v>0.1</v>
      </c>
      <c r="J3353" s="53" t="s">
        <v>147</v>
      </c>
      <c r="K3353" s="53">
        <v>0.4</v>
      </c>
      <c r="L3353" s="53" t="s">
        <v>160</v>
      </c>
      <c r="M3353" s="54">
        <v>0.22917824074074075</v>
      </c>
      <c r="N3353" s="53">
        <v>1.1000000000000001</v>
      </c>
      <c r="O3353" s="53" t="s">
        <v>147</v>
      </c>
      <c r="P3353" s="54">
        <v>0.23171296296296295</v>
      </c>
      <c r="Q3353" s="53">
        <v>0.1</v>
      </c>
      <c r="R3353" s="53" t="s">
        <v>147</v>
      </c>
      <c r="S3353" s="53">
        <v>0.2</v>
      </c>
      <c r="T3353" s="53">
        <v>93.9</v>
      </c>
      <c r="U3353" s="53">
        <v>0</v>
      </c>
      <c r="V3353" s="53">
        <v>87</v>
      </c>
      <c r="W3353" s="53">
        <v>0</v>
      </c>
      <c r="X3353" s="53">
        <v>0.66400000000000003</v>
      </c>
      <c r="Y3353" s="53">
        <v>18.940000000000001</v>
      </c>
      <c r="Z3353" s="11">
        <f t="shared" si="9023"/>
        <v>-0.60000000000000009</v>
      </c>
      <c r="AA3353" s="11">
        <f t="shared" si="9024"/>
        <v>0</v>
      </c>
      <c r="AB3353" s="53">
        <f t="shared" si="9025"/>
        <v>0.28312119647474021</v>
      </c>
      <c r="AC3353" s="63" t="s">
        <v>204</v>
      </c>
    </row>
    <row r="3354" spans="1:46">
      <c r="A3354" s="11">
        <v>3354</v>
      </c>
      <c r="B3354" s="57">
        <v>44950</v>
      </c>
      <c r="C3354" s="54">
        <v>0.24305555555555555</v>
      </c>
      <c r="D3354" s="53">
        <v>3.4</v>
      </c>
      <c r="E3354" s="53">
        <v>12.6</v>
      </c>
      <c r="F3354" s="53">
        <v>0</v>
      </c>
      <c r="G3354" s="53">
        <v>3.5</v>
      </c>
      <c r="H3354" s="53">
        <v>-1E-3</v>
      </c>
      <c r="I3354" s="53">
        <v>0.5</v>
      </c>
      <c r="J3354" s="53" t="s">
        <v>150</v>
      </c>
      <c r="K3354" s="53">
        <v>0.5</v>
      </c>
      <c r="L3354" s="53" t="s">
        <v>150</v>
      </c>
      <c r="M3354" s="54">
        <v>0.24305555555555555</v>
      </c>
      <c r="N3354" s="53">
        <v>1.6</v>
      </c>
      <c r="O3354" s="53" t="s">
        <v>151</v>
      </c>
      <c r="P3354" s="54">
        <v>0.24265046296296297</v>
      </c>
      <c r="Q3354" s="53">
        <v>1.5</v>
      </c>
      <c r="R3354" s="53" t="s">
        <v>151</v>
      </c>
      <c r="S3354" s="53">
        <v>0.5</v>
      </c>
      <c r="T3354" s="53">
        <v>95.3</v>
      </c>
      <c r="U3354" s="53">
        <v>0</v>
      </c>
      <c r="V3354" s="53">
        <v>75</v>
      </c>
      <c r="W3354" s="53">
        <v>0</v>
      </c>
      <c r="X3354" s="53">
        <v>0.66400000000000003</v>
      </c>
      <c r="Y3354" s="53">
        <v>18.96</v>
      </c>
      <c r="Z3354" s="11">
        <f t="shared" si="9023"/>
        <v>-0.60000000000000009</v>
      </c>
      <c r="AA3354" s="11">
        <f t="shared" si="9024"/>
        <v>0</v>
      </c>
      <c r="AB3354" s="53">
        <f t="shared" si="9025"/>
        <v>0.28312119647474021</v>
      </c>
      <c r="AC3354" s="63" t="s">
        <v>204</v>
      </c>
    </row>
    <row r="3355" spans="1:46">
      <c r="A3355" s="11">
        <v>3355</v>
      </c>
      <c r="B3355" s="57">
        <v>44950</v>
      </c>
      <c r="C3355" s="54">
        <v>0.25</v>
      </c>
      <c r="D3355" s="53">
        <v>3.2</v>
      </c>
      <c r="E3355" s="53">
        <v>12.6</v>
      </c>
      <c r="F3355" s="53">
        <v>0</v>
      </c>
      <c r="G3355" s="53">
        <v>3.8</v>
      </c>
      <c r="H3355" s="53">
        <v>0</v>
      </c>
      <c r="I3355" s="53">
        <v>1.1000000000000001</v>
      </c>
      <c r="J3355" s="53" t="s">
        <v>151</v>
      </c>
      <c r="K3355" s="53">
        <v>1.3</v>
      </c>
      <c r="L3355" s="53" t="s">
        <v>151</v>
      </c>
      <c r="M3355" s="54">
        <v>0.24805555555555556</v>
      </c>
      <c r="N3355" s="53">
        <v>2</v>
      </c>
      <c r="O3355" s="53" t="s">
        <v>150</v>
      </c>
      <c r="P3355" s="54">
        <v>0.24378472222222222</v>
      </c>
      <c r="Q3355" s="53">
        <v>0.4</v>
      </c>
      <c r="R3355" s="53" t="s">
        <v>151</v>
      </c>
      <c r="S3355" s="53">
        <v>0.4</v>
      </c>
      <c r="T3355" s="53">
        <v>93.5</v>
      </c>
      <c r="U3355" s="53">
        <v>0</v>
      </c>
      <c r="V3355" s="53">
        <v>100</v>
      </c>
      <c r="W3355" s="53">
        <v>0</v>
      </c>
      <c r="X3355" s="53">
        <v>0.66400000000000003</v>
      </c>
      <c r="Y3355" s="53">
        <v>18.95</v>
      </c>
      <c r="Z3355" s="11">
        <f t="shared" si="9023"/>
        <v>0</v>
      </c>
      <c r="AA3355" s="11">
        <f t="shared" si="9024"/>
        <v>0</v>
      </c>
      <c r="AB3355" s="53">
        <f t="shared" si="9025"/>
        <v>0.28312119647474021</v>
      </c>
      <c r="AC3355" s="63" t="s">
        <v>204</v>
      </c>
      <c r="AE3355" s="11">
        <f t="shared" ref="AE3355" si="9074">SUM(F3355:F3360)</f>
        <v>0</v>
      </c>
      <c r="AF3355" s="11">
        <f t="shared" ref="AF3355" si="9075">AVERAGE(AB3355:AB3360)</f>
        <v>0.28251344693983615</v>
      </c>
      <c r="AG3355" s="11">
        <f t="shared" ref="AG3355" si="9076">AVERAGE(G3355:G3360)</f>
        <v>2.8000000000000003</v>
      </c>
      <c r="AH3355" s="11" t="e">
        <f t="shared" ref="AH3355" si="9077">AVERAGE(AC3355:AC3360)</f>
        <v>#DIV/0!</v>
      </c>
      <c r="AI3355" s="11">
        <f t="shared" ref="AI3355" si="9078">AVERAGE(T3355:T3360)</f>
        <v>94.916666666666671</v>
      </c>
      <c r="AJ3355" s="11">
        <f t="shared" ref="AJ3355" si="9079">SUMIF(H3355:H3360,"&gt;0",H3355:H3360)</f>
        <v>0</v>
      </c>
      <c r="AK3355" s="17">
        <f t="shared" ref="AK3355" si="9080">SUM(AA3355:AA3360)/60</f>
        <v>0</v>
      </c>
      <c r="AL3355" s="17">
        <f t="shared" ref="AL3355" si="9081">SUM(V3355:V3360)</f>
        <v>1137</v>
      </c>
      <c r="AM3355" s="17">
        <f t="shared" ref="AM3355" si="9082">AVERAGE(W3355:W3360)</f>
        <v>0.16666666666666666</v>
      </c>
      <c r="AN3355" s="11">
        <f t="shared" ref="AN3355" si="9083">AVERAGE(I3355:I3360)</f>
        <v>0.75</v>
      </c>
      <c r="AO3355" s="11">
        <f t="shared" ref="AO3355" si="9084">MAX(K3355:K3360)</f>
        <v>1.4</v>
      </c>
      <c r="AP3355" s="13" t="str">
        <f t="shared" ref="AP3355" ca="1" si="9085">INDIRECT(ADDRESS(MATCH(AO3355,K3355:K3360,0)+A3355-1,12))</f>
        <v>ESE</v>
      </c>
      <c r="AQ3355" s="13">
        <f t="shared" ref="AQ3355" ca="1" si="9086">INDIRECT(ADDRESS(MATCH(AO3355,K3355:K3360,0)+A3355-1,13))</f>
        <v>0.26663194444444444</v>
      </c>
      <c r="AR3355" s="11">
        <f t="shared" ref="AR3355" si="9087">MAX(N3355:N3360)</f>
        <v>2.4</v>
      </c>
      <c r="AS3355" s="13" t="str">
        <f t="shared" ref="AS3355" ca="1" si="9088">INDIRECT(ADDRESS(MATCH(AR3355,N3355:N3360,0)+A3355-1,15))</f>
        <v>ESE</v>
      </c>
      <c r="AT3355" s="13">
        <f t="shared" ref="AT3355" ca="1" si="9089">INDIRECT(ADDRESS(MATCH(AR3355,N3355:N3360,0)+A3355-1,16))</f>
        <v>0.26116898148148149</v>
      </c>
    </row>
    <row r="3356" spans="1:46">
      <c r="A3356" s="11">
        <v>3356</v>
      </c>
      <c r="B3356" s="57">
        <v>44950</v>
      </c>
      <c r="C3356" s="54">
        <v>0.25694444444444448</v>
      </c>
      <c r="D3356" s="53">
        <v>3</v>
      </c>
      <c r="E3356" s="53">
        <v>12.6</v>
      </c>
      <c r="F3356" s="53">
        <v>0</v>
      </c>
      <c r="G3356" s="53">
        <v>3</v>
      </c>
      <c r="H3356" s="53">
        <v>-2E-3</v>
      </c>
      <c r="I3356" s="53">
        <v>0.2</v>
      </c>
      <c r="J3356" s="53" t="s">
        <v>151</v>
      </c>
      <c r="K3356" s="53">
        <v>1.1000000000000001</v>
      </c>
      <c r="L3356" s="53" t="s">
        <v>151</v>
      </c>
      <c r="M3356" s="54">
        <v>0.25001157407407409</v>
      </c>
      <c r="N3356" s="53">
        <v>0.8</v>
      </c>
      <c r="O3356" s="53" t="s">
        <v>154</v>
      </c>
      <c r="P3356" s="54">
        <v>0.25618055555555558</v>
      </c>
      <c r="Q3356" s="53">
        <v>0.7</v>
      </c>
      <c r="R3356" s="53" t="s">
        <v>154</v>
      </c>
      <c r="S3356" s="53">
        <v>0.3</v>
      </c>
      <c r="T3356" s="53">
        <v>93.8</v>
      </c>
      <c r="U3356" s="53">
        <v>1</v>
      </c>
      <c r="V3356" s="53">
        <v>61</v>
      </c>
      <c r="W3356" s="53">
        <v>0</v>
      </c>
      <c r="X3356" s="53">
        <v>0.66300000000000003</v>
      </c>
      <c r="Y3356" s="53">
        <v>18.95</v>
      </c>
      <c r="Z3356" s="11">
        <f t="shared" si="9023"/>
        <v>-1.2000000000000002</v>
      </c>
      <c r="AA3356" s="11">
        <f t="shared" si="9024"/>
        <v>0</v>
      </c>
      <c r="AB3356" s="53">
        <f t="shared" si="9025"/>
        <v>0.28251335289394008</v>
      </c>
      <c r="AC3356" s="63" t="s">
        <v>204</v>
      </c>
    </row>
    <row r="3357" spans="1:46">
      <c r="A3357" s="11">
        <v>3357</v>
      </c>
      <c r="B3357" s="57">
        <v>44950</v>
      </c>
      <c r="C3357" s="54">
        <v>0.2638888888888889</v>
      </c>
      <c r="D3357" s="53">
        <v>2.7</v>
      </c>
      <c r="E3357" s="53">
        <v>12.6</v>
      </c>
      <c r="F3357" s="53">
        <v>0</v>
      </c>
      <c r="G3357" s="53">
        <v>3.6</v>
      </c>
      <c r="H3357" s="53">
        <v>0</v>
      </c>
      <c r="I3357" s="53">
        <v>1</v>
      </c>
      <c r="J3357" s="53" t="s">
        <v>151</v>
      </c>
      <c r="K3357" s="53">
        <v>1</v>
      </c>
      <c r="L3357" s="53" t="s">
        <v>151</v>
      </c>
      <c r="M3357" s="54">
        <v>0.2638888888888889</v>
      </c>
      <c r="N3357" s="53">
        <v>2.4</v>
      </c>
      <c r="O3357" s="53" t="s">
        <v>150</v>
      </c>
      <c r="P3357" s="54">
        <v>0.26116898148148149</v>
      </c>
      <c r="Q3357" s="53">
        <v>1.3</v>
      </c>
      <c r="R3357" s="53" t="s">
        <v>151</v>
      </c>
      <c r="S3357" s="53">
        <v>0.7</v>
      </c>
      <c r="T3357" s="53">
        <v>94.1</v>
      </c>
      <c r="U3357" s="53">
        <v>0</v>
      </c>
      <c r="V3357" s="53">
        <v>81</v>
      </c>
      <c r="W3357" s="53">
        <v>0</v>
      </c>
      <c r="X3357" s="53">
        <v>0.66300000000000003</v>
      </c>
      <c r="Y3357" s="53">
        <v>18.98</v>
      </c>
      <c r="Z3357" s="11">
        <f t="shared" si="9023"/>
        <v>0</v>
      </c>
      <c r="AA3357" s="11">
        <f t="shared" si="9024"/>
        <v>0</v>
      </c>
      <c r="AB3357" s="53">
        <f t="shared" si="9025"/>
        <v>0.28251335289394008</v>
      </c>
      <c r="AC3357" s="63" t="s">
        <v>204</v>
      </c>
    </row>
    <row r="3358" spans="1:46">
      <c r="A3358" s="11">
        <v>3358</v>
      </c>
      <c r="B3358" s="57">
        <v>44950</v>
      </c>
      <c r="C3358" s="54">
        <v>0.27083333333333331</v>
      </c>
      <c r="D3358" s="53">
        <v>2.6</v>
      </c>
      <c r="E3358" s="53">
        <v>12.6</v>
      </c>
      <c r="F3358" s="53">
        <v>0</v>
      </c>
      <c r="G3358" s="53">
        <v>2</v>
      </c>
      <c r="H3358" s="53">
        <v>-2E-3</v>
      </c>
      <c r="I3358" s="53">
        <v>1</v>
      </c>
      <c r="J3358" s="53" t="s">
        <v>157</v>
      </c>
      <c r="K3358" s="53">
        <v>1.4</v>
      </c>
      <c r="L3358" s="53" t="s">
        <v>150</v>
      </c>
      <c r="M3358" s="54">
        <v>0.26663194444444444</v>
      </c>
      <c r="N3358" s="53">
        <v>2</v>
      </c>
      <c r="O3358" s="53" t="s">
        <v>152</v>
      </c>
      <c r="P3358" s="54">
        <v>0.26430555555555557</v>
      </c>
      <c r="Q3358" s="53">
        <v>0.3</v>
      </c>
      <c r="R3358" s="53" t="s">
        <v>150</v>
      </c>
      <c r="S3358" s="53">
        <v>0.4</v>
      </c>
      <c r="T3358" s="53">
        <v>95.7</v>
      </c>
      <c r="U3358" s="53">
        <v>0</v>
      </c>
      <c r="V3358" s="53">
        <v>71</v>
      </c>
      <c r="W3358" s="53">
        <v>0</v>
      </c>
      <c r="X3358" s="53">
        <v>0.66300000000000003</v>
      </c>
      <c r="Y3358" s="53">
        <v>18.93</v>
      </c>
      <c r="Z3358" s="11">
        <f t="shared" si="9023"/>
        <v>-1.2000000000000002</v>
      </c>
      <c r="AA3358" s="11">
        <f t="shared" si="9024"/>
        <v>0</v>
      </c>
      <c r="AB3358" s="53">
        <f t="shared" si="9025"/>
        <v>0.28251335289394008</v>
      </c>
      <c r="AC3358" s="63" t="s">
        <v>204</v>
      </c>
    </row>
    <row r="3359" spans="1:46">
      <c r="A3359" s="11">
        <v>3359</v>
      </c>
      <c r="B3359" s="57">
        <v>44950</v>
      </c>
      <c r="C3359" s="54">
        <v>0.27777777777777779</v>
      </c>
      <c r="D3359" s="53">
        <v>2.4</v>
      </c>
      <c r="E3359" s="53">
        <v>12.6</v>
      </c>
      <c r="F3359" s="53">
        <v>0</v>
      </c>
      <c r="G3359" s="53">
        <v>1.7</v>
      </c>
      <c r="H3359" s="53">
        <v>-1E-3</v>
      </c>
      <c r="I3359" s="53">
        <v>0.6</v>
      </c>
      <c r="J3359" s="53" t="s">
        <v>149</v>
      </c>
      <c r="K3359" s="53">
        <v>1</v>
      </c>
      <c r="L3359" s="53" t="s">
        <v>157</v>
      </c>
      <c r="M3359" s="54">
        <v>0.27084490740740741</v>
      </c>
      <c r="N3359" s="53">
        <v>1.6</v>
      </c>
      <c r="O3359" s="53" t="s">
        <v>158</v>
      </c>
      <c r="P3359" s="54">
        <v>0.27581018518518519</v>
      </c>
      <c r="Q3359" s="53">
        <v>1.1000000000000001</v>
      </c>
      <c r="R3359" s="53" t="s">
        <v>149</v>
      </c>
      <c r="S3359" s="53">
        <v>0.5</v>
      </c>
      <c r="T3359" s="53">
        <v>96</v>
      </c>
      <c r="U3359" s="53">
        <v>0</v>
      </c>
      <c r="V3359" s="53">
        <v>135</v>
      </c>
      <c r="W3359" s="53">
        <v>0</v>
      </c>
      <c r="X3359" s="53">
        <v>0.66300000000000003</v>
      </c>
      <c r="Y3359" s="53">
        <v>18.93</v>
      </c>
      <c r="Z3359" s="11">
        <f t="shared" si="9023"/>
        <v>-0.60000000000000009</v>
      </c>
      <c r="AA3359" s="11">
        <f t="shared" si="9024"/>
        <v>0</v>
      </c>
      <c r="AB3359" s="53">
        <f t="shared" si="9025"/>
        <v>0.28251335289394008</v>
      </c>
      <c r="AC3359" s="63" t="s">
        <v>204</v>
      </c>
    </row>
    <row r="3360" spans="1:46">
      <c r="A3360" s="11">
        <v>3360</v>
      </c>
      <c r="B3360" s="57">
        <v>44950</v>
      </c>
      <c r="C3360" s="54">
        <v>0.28472222222222221</v>
      </c>
      <c r="D3360" s="53">
        <v>2.2000000000000002</v>
      </c>
      <c r="E3360" s="53">
        <v>12.6</v>
      </c>
      <c r="F3360" s="53">
        <v>0</v>
      </c>
      <c r="G3360" s="53">
        <v>2.7</v>
      </c>
      <c r="H3360" s="53">
        <v>0</v>
      </c>
      <c r="I3360" s="53">
        <v>0.6</v>
      </c>
      <c r="J3360" s="53" t="s">
        <v>148</v>
      </c>
      <c r="K3360" s="53">
        <v>0.9</v>
      </c>
      <c r="L3360" s="53" t="s">
        <v>149</v>
      </c>
      <c r="M3360" s="54">
        <v>0.28043981481481484</v>
      </c>
      <c r="N3360" s="53">
        <v>1.4</v>
      </c>
      <c r="O3360" s="53" t="s">
        <v>147</v>
      </c>
      <c r="P3360" s="54">
        <v>0.2784375</v>
      </c>
      <c r="Q3360" s="53">
        <v>1.2</v>
      </c>
      <c r="R3360" s="53" t="s">
        <v>150</v>
      </c>
      <c r="S3360" s="53">
        <v>0.4</v>
      </c>
      <c r="T3360" s="53">
        <v>96.4</v>
      </c>
      <c r="U3360" s="53">
        <v>2</v>
      </c>
      <c r="V3360" s="53">
        <v>689</v>
      </c>
      <c r="W3360" s="53">
        <v>1</v>
      </c>
      <c r="X3360" s="53">
        <v>0.66200000000000003</v>
      </c>
      <c r="Y3360" s="53">
        <v>18.93</v>
      </c>
      <c r="Z3360" s="11">
        <f t="shared" si="9023"/>
        <v>0</v>
      </c>
      <c r="AA3360" s="11">
        <f t="shared" si="9024"/>
        <v>0</v>
      </c>
      <c r="AB3360" s="53">
        <f t="shared" si="9025"/>
        <v>0.28190607358851638</v>
      </c>
      <c r="AC3360" s="63" t="s">
        <v>204</v>
      </c>
    </row>
    <row r="3361" spans="1:46">
      <c r="A3361" s="11">
        <v>3361</v>
      </c>
      <c r="B3361" s="57">
        <v>44950</v>
      </c>
      <c r="C3361" s="54">
        <v>0.29166666666666669</v>
      </c>
      <c r="D3361" s="53">
        <v>2</v>
      </c>
      <c r="E3361" s="53">
        <v>12.6</v>
      </c>
      <c r="F3361" s="53">
        <v>0</v>
      </c>
      <c r="G3361" s="53">
        <v>2.6</v>
      </c>
      <c r="H3361" s="53">
        <v>2E-3</v>
      </c>
      <c r="I3361" s="53">
        <v>1.1000000000000001</v>
      </c>
      <c r="J3361" s="53" t="s">
        <v>159</v>
      </c>
      <c r="K3361" s="53">
        <v>1.2</v>
      </c>
      <c r="L3361" s="53" t="s">
        <v>151</v>
      </c>
      <c r="M3361" s="54">
        <v>0.29046296296296298</v>
      </c>
      <c r="N3361" s="53">
        <v>1.8</v>
      </c>
      <c r="O3361" s="53" t="s">
        <v>159</v>
      </c>
      <c r="P3361" s="54">
        <v>0.28766203703703702</v>
      </c>
      <c r="Q3361" s="53">
        <v>0.8</v>
      </c>
      <c r="R3361" s="53" t="s">
        <v>153</v>
      </c>
      <c r="S3361" s="53">
        <v>0.5</v>
      </c>
      <c r="T3361" s="53">
        <v>92.9</v>
      </c>
      <c r="U3361" s="53">
        <v>5</v>
      </c>
      <c r="V3361" s="53">
        <v>2379</v>
      </c>
      <c r="W3361" s="53">
        <v>4</v>
      </c>
      <c r="X3361" s="53">
        <v>0.66200000000000003</v>
      </c>
      <c r="Y3361" s="53">
        <v>18.95</v>
      </c>
      <c r="Z3361" s="11">
        <f t="shared" si="9023"/>
        <v>1.2000000000000002</v>
      </c>
      <c r="AA3361" s="11">
        <f t="shared" si="9024"/>
        <v>0</v>
      </c>
      <c r="AB3361" s="53">
        <f t="shared" si="9025"/>
        <v>0.28190607358851638</v>
      </c>
      <c r="AC3361" s="63" t="s">
        <v>204</v>
      </c>
      <c r="AE3361" s="11">
        <f t="shared" ref="AE3361" si="9090">SUM(F3361:F3366)</f>
        <v>0</v>
      </c>
      <c r="AF3361" s="11">
        <f t="shared" ref="AF3361" si="9091">AVERAGE(AB3361:AB3366)</f>
        <v>0.28150169306094991</v>
      </c>
      <c r="AG3361" s="11">
        <f t="shared" ref="AG3361" si="9092">AVERAGE(G3361:G3366)</f>
        <v>4.9666666666666659</v>
      </c>
      <c r="AH3361" s="11" t="e">
        <f t="shared" ref="AH3361" si="9093">AVERAGE(AC3361:AC3366)</f>
        <v>#DIV/0!</v>
      </c>
      <c r="AI3361" s="11">
        <f t="shared" ref="AI3361" si="9094">AVERAGE(T3361:T3366)</f>
        <v>81.300000000000011</v>
      </c>
      <c r="AJ3361" s="11">
        <f t="shared" ref="AJ3361" si="9095">SUMIF(H3361:H3366,"&gt;0",H3361:H3366)</f>
        <v>3.6999999999999998E-2</v>
      </c>
      <c r="AK3361" s="17">
        <f t="shared" ref="AK3361" si="9096">SUM(AA3361:AA3366)/60</f>
        <v>0</v>
      </c>
      <c r="AL3361" s="17">
        <f t="shared" ref="AL3361" si="9097">SUM(V3361:V3366)</f>
        <v>66664</v>
      </c>
      <c r="AM3361" s="17">
        <f t="shared" ref="AM3361" si="9098">AVERAGE(W3361:W3366)</f>
        <v>18.5</v>
      </c>
      <c r="AN3361" s="11">
        <f t="shared" ref="AN3361" si="9099">AVERAGE(I3361:I3366)</f>
        <v>2.6500000000000004</v>
      </c>
      <c r="AO3361" s="11">
        <f t="shared" ref="AO3361" si="9100">MAX(K3361:K3366)</f>
        <v>5.6</v>
      </c>
      <c r="AP3361" s="13" t="str">
        <f t="shared" ref="AP3361" ca="1" si="9101">INDIRECT(ADDRESS(MATCH(AO3361,K3361:K3366,0)+A3361-1,12))</f>
        <v>WNW</v>
      </c>
      <c r="AQ3361" s="13">
        <f t="shared" ref="AQ3361" ca="1" si="9102">INDIRECT(ADDRESS(MATCH(AO3361,K3361:K3366,0)+A3361-1,13))</f>
        <v>0.32437500000000002</v>
      </c>
      <c r="AR3361" s="11">
        <f t="shared" ref="AR3361" si="9103">MAX(N3361:N3366)</f>
        <v>9.4</v>
      </c>
      <c r="AS3361" s="13" t="str">
        <f t="shared" ref="AS3361" ca="1" si="9104">INDIRECT(ADDRESS(MATCH(AR3361,N3361:N3366,0)+A3361-1,15))</f>
        <v>W</v>
      </c>
      <c r="AT3361" s="13">
        <f t="shared" ref="AT3361" ca="1" si="9105">INDIRECT(ADDRESS(MATCH(AR3361,N3361:N3366,0)+A3361-1,16))</f>
        <v>0.32167824074074075</v>
      </c>
    </row>
    <row r="3362" spans="1:46">
      <c r="A3362" s="11">
        <v>3362</v>
      </c>
      <c r="B3362" s="57">
        <v>44950</v>
      </c>
      <c r="C3362" s="54">
        <v>0.2986111111111111</v>
      </c>
      <c r="D3362" s="53">
        <v>2.1</v>
      </c>
      <c r="E3362" s="53">
        <v>12.6</v>
      </c>
      <c r="F3362" s="53">
        <v>0</v>
      </c>
      <c r="G3362" s="53">
        <v>5.0999999999999996</v>
      </c>
      <c r="H3362" s="53">
        <v>3.0000000000000001E-3</v>
      </c>
      <c r="I3362" s="53">
        <v>2</v>
      </c>
      <c r="J3362" s="53" t="s">
        <v>159</v>
      </c>
      <c r="K3362" s="53">
        <v>2</v>
      </c>
      <c r="L3362" s="53" t="s">
        <v>159</v>
      </c>
      <c r="M3362" s="54">
        <v>0.2986111111111111</v>
      </c>
      <c r="N3362" s="53">
        <v>4.8</v>
      </c>
      <c r="O3362" s="53" t="s">
        <v>159</v>
      </c>
      <c r="P3362" s="54">
        <v>0.29777777777777775</v>
      </c>
      <c r="Q3362" s="53">
        <v>3.2</v>
      </c>
      <c r="R3362" s="53" t="s">
        <v>153</v>
      </c>
      <c r="S3362" s="53">
        <v>0.8</v>
      </c>
      <c r="T3362" s="53">
        <v>91.2</v>
      </c>
      <c r="U3362" s="53">
        <v>10</v>
      </c>
      <c r="V3362" s="53">
        <v>3886</v>
      </c>
      <c r="W3362" s="53">
        <v>6</v>
      </c>
      <c r="X3362" s="53">
        <v>0.66200000000000003</v>
      </c>
      <c r="Y3362" s="53">
        <v>18.95</v>
      </c>
      <c r="Z3362" s="11">
        <f t="shared" si="9023"/>
        <v>1.8000000000000003</v>
      </c>
      <c r="AA3362" s="11">
        <f t="shared" si="9024"/>
        <v>0</v>
      </c>
      <c r="AB3362" s="53">
        <f t="shared" si="9025"/>
        <v>0.28190607358851638</v>
      </c>
      <c r="AC3362" s="63" t="s">
        <v>204</v>
      </c>
    </row>
    <row r="3363" spans="1:46">
      <c r="A3363" s="11">
        <v>3363</v>
      </c>
      <c r="B3363" s="57">
        <v>44950</v>
      </c>
      <c r="C3363" s="54">
        <v>0.30555555555555552</v>
      </c>
      <c r="D3363" s="53">
        <v>2.2999999999999998</v>
      </c>
      <c r="E3363" s="53">
        <v>12.6</v>
      </c>
      <c r="F3363" s="53">
        <v>0</v>
      </c>
      <c r="G3363" s="53">
        <v>3.4</v>
      </c>
      <c r="H3363" s="53">
        <v>2E-3</v>
      </c>
      <c r="I3363" s="53">
        <v>2.2999999999999998</v>
      </c>
      <c r="J3363" s="53" t="s">
        <v>162</v>
      </c>
      <c r="K3363" s="53">
        <v>2.5</v>
      </c>
      <c r="L3363" s="53" t="s">
        <v>153</v>
      </c>
      <c r="M3363" s="54">
        <v>0.30447916666666669</v>
      </c>
      <c r="N3363" s="53">
        <v>4.4000000000000004</v>
      </c>
      <c r="O3363" s="53" t="s">
        <v>151</v>
      </c>
      <c r="P3363" s="54">
        <v>0.29887731481481483</v>
      </c>
      <c r="Q3363" s="53">
        <v>1.4</v>
      </c>
      <c r="R3363" s="53" t="s">
        <v>147</v>
      </c>
      <c r="S3363" s="53">
        <v>0.8</v>
      </c>
      <c r="T3363" s="53">
        <v>90</v>
      </c>
      <c r="U3363" s="53">
        <v>3</v>
      </c>
      <c r="V3363" s="53">
        <v>3355</v>
      </c>
      <c r="W3363" s="53">
        <v>6</v>
      </c>
      <c r="X3363" s="53">
        <v>0.66200000000000003</v>
      </c>
      <c r="Y3363" s="53">
        <v>18.98</v>
      </c>
      <c r="Z3363" s="11">
        <f t="shared" si="9023"/>
        <v>1.2000000000000002</v>
      </c>
      <c r="AA3363" s="11">
        <f t="shared" si="9024"/>
        <v>0</v>
      </c>
      <c r="AB3363" s="53">
        <f t="shared" si="9025"/>
        <v>0.28190607358851638</v>
      </c>
      <c r="AC3363" s="63" t="s">
        <v>204</v>
      </c>
    </row>
    <row r="3364" spans="1:46">
      <c r="A3364" s="11">
        <v>3364</v>
      </c>
      <c r="B3364" s="57">
        <v>44950</v>
      </c>
      <c r="C3364" s="54">
        <v>0.3125</v>
      </c>
      <c r="D3364" s="53">
        <v>2.6</v>
      </c>
      <c r="E3364" s="53">
        <v>12.6</v>
      </c>
      <c r="F3364" s="53">
        <v>0</v>
      </c>
      <c r="G3364" s="53">
        <v>4.8</v>
      </c>
      <c r="H3364" s="53">
        <v>1E-3</v>
      </c>
      <c r="I3364" s="53">
        <v>1.4</v>
      </c>
      <c r="J3364" s="53" t="s">
        <v>152</v>
      </c>
      <c r="K3364" s="53">
        <v>2.2999999999999998</v>
      </c>
      <c r="L3364" s="53" t="s">
        <v>162</v>
      </c>
      <c r="M3364" s="54">
        <v>0.30556712962962962</v>
      </c>
      <c r="N3364" s="53">
        <v>2.9</v>
      </c>
      <c r="O3364" s="53" t="s">
        <v>152</v>
      </c>
      <c r="P3364" s="54">
        <v>0.30770833333333331</v>
      </c>
      <c r="Q3364" s="53">
        <v>1.1000000000000001</v>
      </c>
      <c r="R3364" s="53" t="s">
        <v>152</v>
      </c>
      <c r="S3364" s="53">
        <v>0.6</v>
      </c>
      <c r="T3364" s="53">
        <v>84.7</v>
      </c>
      <c r="U3364" s="53">
        <v>11</v>
      </c>
      <c r="V3364" s="53">
        <v>3060</v>
      </c>
      <c r="W3364" s="53">
        <v>5</v>
      </c>
      <c r="X3364" s="53">
        <v>0.66100000000000003</v>
      </c>
      <c r="Y3364" s="53">
        <v>18.98</v>
      </c>
      <c r="Z3364" s="11">
        <f t="shared" si="9023"/>
        <v>0.60000000000000009</v>
      </c>
      <c r="AA3364" s="11">
        <f t="shared" si="9024"/>
        <v>0</v>
      </c>
      <c r="AB3364" s="53">
        <f t="shared" si="9025"/>
        <v>0.28129936066269912</v>
      </c>
      <c r="AC3364" s="63" t="s">
        <v>204</v>
      </c>
    </row>
    <row r="3365" spans="1:46">
      <c r="A3365" s="11">
        <v>3365</v>
      </c>
      <c r="B3365" s="57">
        <v>44950</v>
      </c>
      <c r="C3365" s="54">
        <v>0.31944444444444448</v>
      </c>
      <c r="D3365" s="53">
        <v>2.9</v>
      </c>
      <c r="E3365" s="53">
        <v>12.6</v>
      </c>
      <c r="F3365" s="53">
        <v>0</v>
      </c>
      <c r="G3365" s="53">
        <v>6.9</v>
      </c>
      <c r="H3365" s="53">
        <v>1.0999999999999999E-2</v>
      </c>
      <c r="I3365" s="53">
        <v>3.8</v>
      </c>
      <c r="J3365" s="53" t="s">
        <v>158</v>
      </c>
      <c r="K3365" s="53">
        <v>3.8</v>
      </c>
      <c r="L3365" s="53" t="s">
        <v>158</v>
      </c>
      <c r="M3365" s="54">
        <v>0.31944444444444448</v>
      </c>
      <c r="N3365" s="53">
        <v>8.3000000000000007</v>
      </c>
      <c r="O3365" s="53" t="s">
        <v>158</v>
      </c>
      <c r="P3365" s="54">
        <v>0.31748842592592591</v>
      </c>
      <c r="Q3365" s="53">
        <v>4.8</v>
      </c>
      <c r="R3365" s="53" t="s">
        <v>158</v>
      </c>
      <c r="S3365" s="53">
        <v>2.1</v>
      </c>
      <c r="T3365" s="53">
        <v>65.900000000000006</v>
      </c>
      <c r="U3365" s="53">
        <v>52</v>
      </c>
      <c r="V3365" s="53">
        <v>19089</v>
      </c>
      <c r="W3365" s="53">
        <v>32</v>
      </c>
      <c r="X3365" s="53">
        <v>0.66100000000000003</v>
      </c>
      <c r="Y3365" s="53">
        <v>18.989999999999998</v>
      </c>
      <c r="Z3365" s="11">
        <f t="shared" si="9023"/>
        <v>6.5999999999999988</v>
      </c>
      <c r="AA3365" s="11">
        <f t="shared" si="9024"/>
        <v>0</v>
      </c>
      <c r="AB3365" s="53">
        <f t="shared" si="9025"/>
        <v>0.28129936066269912</v>
      </c>
      <c r="AC3365" s="63" t="s">
        <v>204</v>
      </c>
    </row>
    <row r="3366" spans="1:46">
      <c r="A3366" s="11">
        <v>3366</v>
      </c>
      <c r="B3366" s="57">
        <v>44950</v>
      </c>
      <c r="C3366" s="54">
        <v>0.3263888888888889</v>
      </c>
      <c r="D3366" s="53">
        <v>3.4</v>
      </c>
      <c r="E3366" s="53">
        <v>12.7</v>
      </c>
      <c r="F3366" s="53">
        <v>0</v>
      </c>
      <c r="G3366" s="53">
        <v>7</v>
      </c>
      <c r="H3366" s="53">
        <v>1.7999999999999999E-2</v>
      </c>
      <c r="I3366" s="53">
        <v>5.3</v>
      </c>
      <c r="J3366" s="53" t="s">
        <v>158</v>
      </c>
      <c r="K3366" s="53">
        <v>5.6</v>
      </c>
      <c r="L3366" s="53" t="s">
        <v>158</v>
      </c>
      <c r="M3366" s="54">
        <v>0.32437500000000002</v>
      </c>
      <c r="N3366" s="53">
        <v>9.4</v>
      </c>
      <c r="O3366" s="53" t="s">
        <v>154</v>
      </c>
      <c r="P3366" s="54">
        <v>0.32167824074074075</v>
      </c>
      <c r="Q3366" s="53">
        <v>7.6</v>
      </c>
      <c r="R3366" s="53" t="s">
        <v>158</v>
      </c>
      <c r="S3366" s="53">
        <v>1.4</v>
      </c>
      <c r="T3366" s="53">
        <v>63.1</v>
      </c>
      <c r="U3366" s="53">
        <v>58</v>
      </c>
      <c r="V3366" s="53">
        <v>34895</v>
      </c>
      <c r="W3366" s="53">
        <v>58</v>
      </c>
      <c r="X3366" s="53">
        <v>0.66</v>
      </c>
      <c r="Y3366" s="53">
        <v>18.989999999999998</v>
      </c>
      <c r="Z3366" s="11">
        <f t="shared" si="9023"/>
        <v>10.8</v>
      </c>
      <c r="AA3366" s="11">
        <f t="shared" si="9024"/>
        <v>0</v>
      </c>
      <c r="AB3366" s="53">
        <f t="shared" si="9025"/>
        <v>0.28069321627475219</v>
      </c>
      <c r="AC3366" s="63" t="s">
        <v>204</v>
      </c>
    </row>
    <row r="3367" spans="1:46">
      <c r="A3367" s="11">
        <v>3367</v>
      </c>
      <c r="B3367" s="57">
        <v>44950</v>
      </c>
      <c r="C3367" s="54">
        <v>0.33333333333333331</v>
      </c>
      <c r="D3367" s="53">
        <v>4</v>
      </c>
      <c r="E3367" s="53">
        <v>12.7</v>
      </c>
      <c r="F3367" s="53">
        <v>0</v>
      </c>
      <c r="G3367" s="53">
        <v>7</v>
      </c>
      <c r="H3367" s="53">
        <v>1.7000000000000001E-2</v>
      </c>
      <c r="I3367" s="53">
        <v>6.1</v>
      </c>
      <c r="J3367" s="53" t="s">
        <v>158</v>
      </c>
      <c r="K3367" s="53">
        <v>6.1</v>
      </c>
      <c r="L3367" s="53" t="s">
        <v>158</v>
      </c>
      <c r="M3367" s="54">
        <v>0.33325231481481482</v>
      </c>
      <c r="N3367" s="53">
        <v>10</v>
      </c>
      <c r="O3367" s="53" t="s">
        <v>158</v>
      </c>
      <c r="P3367" s="54">
        <v>0.32744212962962965</v>
      </c>
      <c r="Q3367" s="53">
        <v>5.2</v>
      </c>
      <c r="R3367" s="53" t="s">
        <v>158</v>
      </c>
      <c r="S3367" s="53">
        <v>1.3</v>
      </c>
      <c r="T3367" s="53">
        <v>62.5</v>
      </c>
      <c r="U3367" s="53">
        <v>85</v>
      </c>
      <c r="V3367" s="53">
        <v>36004</v>
      </c>
      <c r="W3367" s="53">
        <v>60</v>
      </c>
      <c r="X3367" s="53">
        <v>0.66</v>
      </c>
      <c r="Y3367" s="53">
        <v>19.02</v>
      </c>
      <c r="Z3367" s="11">
        <f t="shared" si="9023"/>
        <v>10.200000000000001</v>
      </c>
      <c r="AA3367" s="11">
        <f t="shared" si="9024"/>
        <v>0</v>
      </c>
      <c r="AB3367" s="53">
        <f t="shared" si="9025"/>
        <v>0.28069321627475219</v>
      </c>
      <c r="AC3367" s="63" t="s">
        <v>204</v>
      </c>
      <c r="AE3367" s="11">
        <f t="shared" ref="AE3367" si="9106">SUM(F3367:F3372)</f>
        <v>0</v>
      </c>
      <c r="AF3367" s="11">
        <f t="shared" ref="AF3367" si="9107">AVERAGE(AB3367:AB3372)</f>
        <v>0.28059228733492075</v>
      </c>
      <c r="AG3367" s="11">
        <f t="shared" ref="AG3367" si="9108">AVERAGE(G3367:G3372)</f>
        <v>6.6500000000000012</v>
      </c>
      <c r="AH3367" s="11" t="e">
        <f t="shared" ref="AH3367" si="9109">AVERAGE(AC3367:AC3372)</f>
        <v>#DIV/0!</v>
      </c>
      <c r="AI3367" s="11">
        <f t="shared" ref="AI3367" si="9110">AVERAGE(T3367:T3372)</f>
        <v>67.583333333333343</v>
      </c>
      <c r="AJ3367" s="11">
        <f t="shared" ref="AJ3367" si="9111">SUMIF(H3367:H3372,"&gt;0",H3367:H3372)</f>
        <v>0.10299999999999999</v>
      </c>
      <c r="AK3367" s="17">
        <f t="shared" ref="AK3367" si="9112">SUM(AA3367:AA3372)/60</f>
        <v>0</v>
      </c>
      <c r="AL3367" s="17">
        <f t="shared" ref="AL3367" si="9113">SUM(V3367:V3372)</f>
        <v>240176</v>
      </c>
      <c r="AM3367" s="17">
        <f t="shared" ref="AM3367" si="9114">AVERAGE(W3367:W3372)</f>
        <v>66.666666666666671</v>
      </c>
      <c r="AN3367" s="11">
        <f t="shared" ref="AN3367" si="9115">AVERAGE(I3367:I3372)</f>
        <v>4.3</v>
      </c>
      <c r="AO3367" s="11">
        <f t="shared" ref="AO3367" si="9116">MAX(K3367:K3372)</f>
        <v>6.1</v>
      </c>
      <c r="AP3367" s="13" t="str">
        <f t="shared" ref="AP3367" ca="1" si="9117">INDIRECT(ADDRESS(MATCH(AO3367,K3367:K3372,0)+A3367-1,12))</f>
        <v>WNW</v>
      </c>
      <c r="AQ3367" s="13">
        <f t="shared" ref="AQ3367" ca="1" si="9118">INDIRECT(ADDRESS(MATCH(AO3367,K3367:K3372,0)+A3367-1,13))</f>
        <v>0.33325231481481482</v>
      </c>
      <c r="AR3367" s="11">
        <f t="shared" ref="AR3367" si="9119">MAX(N3367:N3372)</f>
        <v>10</v>
      </c>
      <c r="AS3367" s="13" t="str">
        <f t="shared" ref="AS3367" ca="1" si="9120">INDIRECT(ADDRESS(MATCH(AR3367,N3367:N3372,0)+A3367-1,15))</f>
        <v>WNW</v>
      </c>
      <c r="AT3367" s="13">
        <f t="shared" ref="AT3367" ca="1" si="9121">INDIRECT(ADDRESS(MATCH(AR3367,N3367:N3372,0)+A3367-1,16))</f>
        <v>0.32744212962962965</v>
      </c>
    </row>
    <row r="3368" spans="1:46">
      <c r="A3368" s="11">
        <v>3368</v>
      </c>
      <c r="B3368" s="57">
        <v>44950</v>
      </c>
      <c r="C3368" s="54">
        <v>0.34027777777777773</v>
      </c>
      <c r="D3368" s="53">
        <v>4.5999999999999996</v>
      </c>
      <c r="E3368" s="53">
        <v>12.7</v>
      </c>
      <c r="F3368" s="53">
        <v>0</v>
      </c>
      <c r="G3368" s="53">
        <v>6.9</v>
      </c>
      <c r="H3368" s="53">
        <v>1.4E-2</v>
      </c>
      <c r="I3368" s="53">
        <v>4.9000000000000004</v>
      </c>
      <c r="J3368" s="53" t="s">
        <v>158</v>
      </c>
      <c r="K3368" s="53">
        <v>6.1</v>
      </c>
      <c r="L3368" s="53" t="s">
        <v>158</v>
      </c>
      <c r="M3368" s="54">
        <v>0.33334490740740735</v>
      </c>
      <c r="N3368" s="53">
        <v>9</v>
      </c>
      <c r="O3368" s="53" t="s">
        <v>155</v>
      </c>
      <c r="P3368" s="54">
        <v>0.33864583333333331</v>
      </c>
      <c r="Q3368" s="53">
        <v>2.9</v>
      </c>
      <c r="R3368" s="53" t="s">
        <v>158</v>
      </c>
      <c r="S3368" s="53">
        <v>1.4</v>
      </c>
      <c r="T3368" s="53">
        <v>68.3</v>
      </c>
      <c r="U3368" s="53">
        <v>47</v>
      </c>
      <c r="V3368" s="53">
        <v>33542</v>
      </c>
      <c r="W3368" s="53">
        <v>56</v>
      </c>
      <c r="X3368" s="53">
        <v>0.66</v>
      </c>
      <c r="Y3368" s="53">
        <v>18.989999999999998</v>
      </c>
      <c r="Z3368" s="11">
        <f t="shared" si="9023"/>
        <v>8.4</v>
      </c>
      <c r="AA3368" s="11">
        <f t="shared" si="9024"/>
        <v>0</v>
      </c>
      <c r="AB3368" s="53">
        <f t="shared" si="9025"/>
        <v>0.28069321627475219</v>
      </c>
      <c r="AC3368" s="63" t="s">
        <v>204</v>
      </c>
    </row>
    <row r="3369" spans="1:46">
      <c r="A3369" s="11">
        <v>3369</v>
      </c>
      <c r="B3369" s="57">
        <v>44950</v>
      </c>
      <c r="C3369" s="54">
        <v>0.34722222222222227</v>
      </c>
      <c r="D3369" s="53">
        <v>5.0999999999999996</v>
      </c>
      <c r="E3369" s="53">
        <v>12.7</v>
      </c>
      <c r="F3369" s="53">
        <v>0</v>
      </c>
      <c r="G3369" s="53">
        <v>6.7</v>
      </c>
      <c r="H3369" s="53">
        <v>1.7999999999999999E-2</v>
      </c>
      <c r="I3369" s="53">
        <v>4.5999999999999996</v>
      </c>
      <c r="J3369" s="53" t="s">
        <v>154</v>
      </c>
      <c r="K3369" s="53">
        <v>5.0999999999999996</v>
      </c>
      <c r="L3369" s="53" t="s">
        <v>158</v>
      </c>
      <c r="M3369" s="54">
        <v>0.34478009259259257</v>
      </c>
      <c r="N3369" s="53">
        <v>9.4</v>
      </c>
      <c r="O3369" s="53" t="s">
        <v>154</v>
      </c>
      <c r="P3369" s="54">
        <v>0.34190972222222221</v>
      </c>
      <c r="Q3369" s="53">
        <v>3.5</v>
      </c>
      <c r="R3369" s="53" t="s">
        <v>154</v>
      </c>
      <c r="S3369" s="53">
        <v>1.5</v>
      </c>
      <c r="T3369" s="53">
        <v>64.8</v>
      </c>
      <c r="U3369" s="53">
        <v>84</v>
      </c>
      <c r="V3369" s="53">
        <v>41441</v>
      </c>
      <c r="W3369" s="53">
        <v>69</v>
      </c>
      <c r="X3369" s="53">
        <v>0.66</v>
      </c>
      <c r="Y3369" s="53">
        <v>19.04</v>
      </c>
      <c r="Z3369" s="11">
        <f t="shared" si="9023"/>
        <v>10.8</v>
      </c>
      <c r="AA3369" s="11">
        <f t="shared" si="9024"/>
        <v>0</v>
      </c>
      <c r="AB3369" s="53">
        <f t="shared" si="9025"/>
        <v>0.28069321627475219</v>
      </c>
      <c r="AC3369" s="63" t="s">
        <v>204</v>
      </c>
    </row>
    <row r="3370" spans="1:46">
      <c r="A3370" s="11">
        <v>3370</v>
      </c>
      <c r="B3370" s="57">
        <v>44950</v>
      </c>
      <c r="C3370" s="54">
        <v>0.35416666666666669</v>
      </c>
      <c r="D3370" s="53">
        <v>5.6</v>
      </c>
      <c r="E3370" s="53">
        <v>12.6</v>
      </c>
      <c r="F3370" s="53">
        <v>0</v>
      </c>
      <c r="G3370" s="53">
        <v>6.3</v>
      </c>
      <c r="H3370" s="53">
        <v>8.9999999999999993E-3</v>
      </c>
      <c r="I3370" s="53">
        <v>4</v>
      </c>
      <c r="J3370" s="53" t="s">
        <v>154</v>
      </c>
      <c r="K3370" s="53">
        <v>4.5999999999999996</v>
      </c>
      <c r="L3370" s="53" t="s">
        <v>154</v>
      </c>
      <c r="M3370" s="54">
        <v>0.34770833333333334</v>
      </c>
      <c r="N3370" s="53">
        <v>9.9</v>
      </c>
      <c r="O3370" s="53" t="s">
        <v>158</v>
      </c>
      <c r="P3370" s="54">
        <v>0.34958333333333336</v>
      </c>
      <c r="Q3370" s="53">
        <v>4.2</v>
      </c>
      <c r="R3370" s="53" t="s">
        <v>158</v>
      </c>
      <c r="S3370" s="53">
        <v>1.3</v>
      </c>
      <c r="T3370" s="53">
        <v>69.2</v>
      </c>
      <c r="U3370" s="53">
        <v>47</v>
      </c>
      <c r="V3370" s="53">
        <v>27350</v>
      </c>
      <c r="W3370" s="53">
        <v>46</v>
      </c>
      <c r="X3370" s="53">
        <v>0.66</v>
      </c>
      <c r="Y3370" s="53">
        <v>19</v>
      </c>
      <c r="Z3370" s="11">
        <f t="shared" si="9023"/>
        <v>5.4</v>
      </c>
      <c r="AA3370" s="11">
        <f t="shared" si="9024"/>
        <v>0</v>
      </c>
      <c r="AB3370" s="53">
        <f t="shared" si="9025"/>
        <v>0.28069321627475219</v>
      </c>
      <c r="AC3370" s="63" t="s">
        <v>204</v>
      </c>
    </row>
    <row r="3371" spans="1:46">
      <c r="A3371" s="11">
        <v>3371</v>
      </c>
      <c r="B3371" s="57">
        <v>44950</v>
      </c>
      <c r="C3371" s="54">
        <v>0.3611111111111111</v>
      </c>
      <c r="D3371" s="53">
        <v>5.7</v>
      </c>
      <c r="E3371" s="53">
        <v>12.8</v>
      </c>
      <c r="F3371" s="53">
        <v>0</v>
      </c>
      <c r="G3371" s="53">
        <v>6.5</v>
      </c>
      <c r="H3371" s="53">
        <v>1.9E-2</v>
      </c>
      <c r="I3371" s="53">
        <v>3.4</v>
      </c>
      <c r="J3371" s="53" t="s">
        <v>154</v>
      </c>
      <c r="K3371" s="53">
        <v>4.0999999999999996</v>
      </c>
      <c r="L3371" s="53" t="s">
        <v>154</v>
      </c>
      <c r="M3371" s="54">
        <v>0.35622685185185188</v>
      </c>
      <c r="N3371" s="53">
        <v>6</v>
      </c>
      <c r="O3371" s="53" t="s">
        <v>158</v>
      </c>
      <c r="P3371" s="54">
        <v>0.35719907407407409</v>
      </c>
      <c r="Q3371" s="53">
        <v>2.4</v>
      </c>
      <c r="R3371" s="53" t="s">
        <v>161</v>
      </c>
      <c r="S3371" s="53">
        <v>0.9</v>
      </c>
      <c r="T3371" s="53">
        <v>71.400000000000006</v>
      </c>
      <c r="U3371" s="53">
        <v>88</v>
      </c>
      <c r="V3371" s="53">
        <v>43955</v>
      </c>
      <c r="W3371" s="53">
        <v>73</v>
      </c>
      <c r="X3371" s="53">
        <v>0.66</v>
      </c>
      <c r="Y3371" s="53">
        <v>19.03</v>
      </c>
      <c r="Z3371" s="11">
        <f t="shared" si="9023"/>
        <v>11.4</v>
      </c>
      <c r="AA3371" s="11">
        <f t="shared" si="9024"/>
        <v>0</v>
      </c>
      <c r="AB3371" s="53">
        <f t="shared" si="9025"/>
        <v>0.28069321627475219</v>
      </c>
      <c r="AC3371" s="63" t="s">
        <v>204</v>
      </c>
    </row>
    <row r="3372" spans="1:46">
      <c r="A3372" s="11">
        <v>3372</v>
      </c>
      <c r="B3372" s="57">
        <v>44950</v>
      </c>
      <c r="C3372" s="54">
        <v>0.36805555555555558</v>
      </c>
      <c r="D3372" s="53">
        <v>5.9</v>
      </c>
      <c r="E3372" s="53">
        <v>12.8</v>
      </c>
      <c r="F3372" s="53">
        <v>0</v>
      </c>
      <c r="G3372" s="53">
        <v>6.5</v>
      </c>
      <c r="H3372" s="53">
        <v>2.5999999999999999E-2</v>
      </c>
      <c r="I3372" s="53">
        <v>2.8</v>
      </c>
      <c r="J3372" s="53" t="s">
        <v>160</v>
      </c>
      <c r="K3372" s="53">
        <v>3.4</v>
      </c>
      <c r="L3372" s="53" t="s">
        <v>154</v>
      </c>
      <c r="M3372" s="54">
        <v>0.3611226851851852</v>
      </c>
      <c r="N3372" s="53">
        <v>5.8</v>
      </c>
      <c r="O3372" s="53" t="s">
        <v>160</v>
      </c>
      <c r="P3372" s="54">
        <v>0.36469907407407409</v>
      </c>
      <c r="Q3372" s="53">
        <v>2.8</v>
      </c>
      <c r="R3372" s="53" t="s">
        <v>160</v>
      </c>
      <c r="S3372" s="53">
        <v>0.7</v>
      </c>
      <c r="T3372" s="53">
        <v>69.3</v>
      </c>
      <c r="U3372" s="53">
        <v>97</v>
      </c>
      <c r="V3372" s="53">
        <v>57884</v>
      </c>
      <c r="W3372" s="53">
        <v>96</v>
      </c>
      <c r="X3372" s="53">
        <v>0.65900000000000003</v>
      </c>
      <c r="Y3372" s="53">
        <v>19.07</v>
      </c>
      <c r="Z3372" s="11">
        <f t="shared" si="9023"/>
        <v>15.6</v>
      </c>
      <c r="AA3372" s="11">
        <f t="shared" si="9024"/>
        <v>0</v>
      </c>
      <c r="AB3372" s="53">
        <f t="shared" si="9025"/>
        <v>0.28008764263576347</v>
      </c>
      <c r="AC3372" s="63" t="s">
        <v>204</v>
      </c>
    </row>
    <row r="3373" spans="1:46">
      <c r="A3373" s="11">
        <v>3373</v>
      </c>
      <c r="B3373" s="57">
        <v>44950</v>
      </c>
      <c r="C3373" s="54">
        <v>0.375</v>
      </c>
      <c r="D3373" s="53">
        <v>6.1</v>
      </c>
      <c r="E3373" s="53">
        <v>12.8</v>
      </c>
      <c r="F3373" s="53">
        <v>0</v>
      </c>
      <c r="G3373" s="53">
        <v>6.6</v>
      </c>
      <c r="H3373" s="53">
        <v>0.02</v>
      </c>
      <c r="I3373" s="53">
        <v>4.2</v>
      </c>
      <c r="J3373" s="53" t="s">
        <v>161</v>
      </c>
      <c r="K3373" s="53">
        <v>4.2</v>
      </c>
      <c r="L3373" s="53" t="s">
        <v>161</v>
      </c>
      <c r="M3373" s="54">
        <v>0.375</v>
      </c>
      <c r="N3373" s="53">
        <v>8</v>
      </c>
      <c r="O3373" s="53" t="s">
        <v>154</v>
      </c>
      <c r="P3373" s="54">
        <v>0.37498842592592596</v>
      </c>
      <c r="Q3373" s="53">
        <v>7.5</v>
      </c>
      <c r="R3373" s="53" t="s">
        <v>154</v>
      </c>
      <c r="S3373" s="53">
        <v>1.2</v>
      </c>
      <c r="T3373" s="53">
        <v>67.400000000000006</v>
      </c>
      <c r="U3373" s="53">
        <v>71</v>
      </c>
      <c r="V3373" s="53">
        <v>46710</v>
      </c>
      <c r="W3373" s="53">
        <v>78</v>
      </c>
      <c r="X3373" s="53">
        <v>0.65900000000000003</v>
      </c>
      <c r="Y3373" s="53">
        <v>19.07</v>
      </c>
      <c r="Z3373" s="11">
        <f t="shared" si="9023"/>
        <v>12</v>
      </c>
      <c r="AA3373" s="11">
        <f t="shared" si="9024"/>
        <v>0</v>
      </c>
      <c r="AB3373" s="53">
        <f t="shared" si="9025"/>
        <v>0.28008764263576347</v>
      </c>
      <c r="AC3373" s="63" t="s">
        <v>204</v>
      </c>
      <c r="AE3373" s="11">
        <f t="shared" ref="AE3373" si="9122">SUM(F3373:F3378)</f>
        <v>0</v>
      </c>
      <c r="AF3373" s="11">
        <f t="shared" ref="AF3373" si="9123">AVERAGE(AB3373:AB3378)</f>
        <v>0.27938200034546273</v>
      </c>
      <c r="AG3373" s="11">
        <f t="shared" ref="AG3373" si="9124">AVERAGE(G3373:G3378)</f>
        <v>6.5333333333333323</v>
      </c>
      <c r="AH3373" s="11" t="e">
        <f t="shared" ref="AH3373" si="9125">AVERAGE(AC3373:AC3378)</f>
        <v>#DIV/0!</v>
      </c>
      <c r="AI3373" s="11">
        <f t="shared" ref="AI3373" si="9126">AVERAGE(T3373:T3378)</f>
        <v>66.750000000000014</v>
      </c>
      <c r="AJ3373" s="11">
        <f t="shared" ref="AJ3373" si="9127">SUMIF(H3373:H3378,"&gt;0",H3373:H3378)</f>
        <v>0.20500000000000002</v>
      </c>
      <c r="AK3373" s="17">
        <f t="shared" ref="AK3373" si="9128">SUM(AA3373:AA3378)/60</f>
        <v>0</v>
      </c>
      <c r="AL3373" s="17">
        <f t="shared" ref="AL3373" si="9129">SUM(V3373:V3378)</f>
        <v>465298</v>
      </c>
      <c r="AM3373" s="17">
        <f t="shared" ref="AM3373" si="9130">AVERAGE(W3373:W3378)</f>
        <v>129.16666666666666</v>
      </c>
      <c r="AN3373" s="11">
        <f t="shared" ref="AN3373" si="9131">AVERAGE(I3373:I3378)</f>
        <v>5.416666666666667</v>
      </c>
      <c r="AO3373" s="11">
        <f t="shared" ref="AO3373" si="9132">MAX(K3373:K3378)</f>
        <v>6.3</v>
      </c>
      <c r="AP3373" s="13" t="str">
        <f t="shared" ref="AP3373" ca="1" si="9133">INDIRECT(ADDRESS(MATCH(AO3373,K3373:K3378,0)+A3373-1,12))</f>
        <v>W</v>
      </c>
      <c r="AQ3373" s="13">
        <f t="shared" ref="AQ3373" ca="1" si="9134">INDIRECT(ADDRESS(MATCH(AO3373,K3373:K3378,0)+A3373-1,13))</f>
        <v>0.38165509259259256</v>
      </c>
      <c r="AR3373" s="11">
        <f t="shared" ref="AR3373" si="9135">MAX(N3373:N3378)</f>
        <v>10.7</v>
      </c>
      <c r="AS3373" s="13" t="str">
        <f t="shared" ref="AS3373" ca="1" si="9136">INDIRECT(ADDRESS(MATCH(AR3373,N3373:N3378,0)+A3373-1,15))</f>
        <v>W</v>
      </c>
      <c r="AT3373" s="13">
        <f t="shared" ref="AT3373" ca="1" si="9137">INDIRECT(ADDRESS(MATCH(AR3373,N3373:N3378,0)+A3373-1,16))</f>
        <v>0.37891203703703707</v>
      </c>
    </row>
    <row r="3374" spans="1:46">
      <c r="A3374" s="11">
        <v>3374</v>
      </c>
      <c r="B3374" s="57">
        <v>44950</v>
      </c>
      <c r="C3374" s="54">
        <v>0.38194444444444442</v>
      </c>
      <c r="D3374" s="53">
        <v>6.2</v>
      </c>
      <c r="E3374" s="53">
        <v>12.7</v>
      </c>
      <c r="F3374" s="53">
        <v>0</v>
      </c>
      <c r="G3374" s="53">
        <v>6.6</v>
      </c>
      <c r="H3374" s="53">
        <v>1.6E-2</v>
      </c>
      <c r="I3374" s="53">
        <v>6.2</v>
      </c>
      <c r="J3374" s="53" t="s">
        <v>154</v>
      </c>
      <c r="K3374" s="53">
        <v>6.3</v>
      </c>
      <c r="L3374" s="53" t="s">
        <v>154</v>
      </c>
      <c r="M3374" s="54">
        <v>0.38165509259259256</v>
      </c>
      <c r="N3374" s="53">
        <v>10.7</v>
      </c>
      <c r="O3374" s="53" t="s">
        <v>154</v>
      </c>
      <c r="P3374" s="54">
        <v>0.37891203703703707</v>
      </c>
      <c r="Q3374" s="53">
        <v>8</v>
      </c>
      <c r="R3374" s="53" t="s">
        <v>154</v>
      </c>
      <c r="S3374" s="53">
        <v>1.5</v>
      </c>
      <c r="T3374" s="53">
        <v>66.7</v>
      </c>
      <c r="U3374" s="53">
        <v>77</v>
      </c>
      <c r="V3374" s="53">
        <v>40302</v>
      </c>
      <c r="W3374" s="53">
        <v>67</v>
      </c>
      <c r="X3374" s="53">
        <v>0.65800000000000003</v>
      </c>
      <c r="Y3374" s="53">
        <v>19.059999999999999</v>
      </c>
      <c r="Z3374" s="11">
        <f t="shared" si="9023"/>
        <v>9.6000000000000014</v>
      </c>
      <c r="AA3374" s="11">
        <f t="shared" si="9024"/>
        <v>0</v>
      </c>
      <c r="AB3374" s="53">
        <f t="shared" si="9025"/>
        <v>0.27948264200843176</v>
      </c>
      <c r="AC3374" s="63" t="s">
        <v>204</v>
      </c>
    </row>
    <row r="3375" spans="1:46">
      <c r="A3375" s="11">
        <v>3375</v>
      </c>
      <c r="B3375" s="57">
        <v>44950</v>
      </c>
      <c r="C3375" s="54">
        <v>0.3888888888888889</v>
      </c>
      <c r="D3375" s="53">
        <v>6.3</v>
      </c>
      <c r="E3375" s="53">
        <v>12.8</v>
      </c>
      <c r="F3375" s="53">
        <v>0</v>
      </c>
      <c r="G3375" s="53">
        <v>6.6</v>
      </c>
      <c r="H3375" s="53">
        <v>2.1999999999999999E-2</v>
      </c>
      <c r="I3375" s="53">
        <v>5.9</v>
      </c>
      <c r="J3375" s="53" t="s">
        <v>154</v>
      </c>
      <c r="K3375" s="53">
        <v>6.2</v>
      </c>
      <c r="L3375" s="53" t="s">
        <v>154</v>
      </c>
      <c r="M3375" s="54">
        <v>0.38196759259259255</v>
      </c>
      <c r="N3375" s="53">
        <v>10</v>
      </c>
      <c r="O3375" s="53" t="s">
        <v>158</v>
      </c>
      <c r="P3375" s="54">
        <v>0.38516203703703705</v>
      </c>
      <c r="Q3375" s="53">
        <v>5.5</v>
      </c>
      <c r="R3375" s="53" t="s">
        <v>154</v>
      </c>
      <c r="S3375" s="53">
        <v>1.4</v>
      </c>
      <c r="T3375" s="53">
        <v>69</v>
      </c>
      <c r="U3375" s="53">
        <v>82</v>
      </c>
      <c r="V3375" s="53">
        <v>53943</v>
      </c>
      <c r="W3375" s="53">
        <v>90</v>
      </c>
      <c r="X3375" s="53">
        <v>0.65800000000000003</v>
      </c>
      <c r="Y3375" s="53">
        <v>19.09</v>
      </c>
      <c r="Z3375" s="11">
        <f t="shared" si="9023"/>
        <v>13.199999999999998</v>
      </c>
      <c r="AA3375" s="11">
        <f t="shared" si="9024"/>
        <v>0</v>
      </c>
      <c r="AB3375" s="53">
        <f t="shared" si="9025"/>
        <v>0.27948264200843176</v>
      </c>
      <c r="AC3375" s="63" t="s">
        <v>204</v>
      </c>
    </row>
    <row r="3376" spans="1:46">
      <c r="A3376" s="11">
        <v>3376</v>
      </c>
      <c r="B3376" s="57">
        <v>44950</v>
      </c>
      <c r="C3376" s="54">
        <v>0.39583333333333331</v>
      </c>
      <c r="D3376" s="53">
        <v>6.5</v>
      </c>
      <c r="E3376" s="53">
        <v>12.9</v>
      </c>
      <c r="F3376" s="53">
        <v>0</v>
      </c>
      <c r="G3376" s="53">
        <v>6.6</v>
      </c>
      <c r="H3376" s="53">
        <v>4.2000000000000003E-2</v>
      </c>
      <c r="I3376" s="53">
        <v>5.6</v>
      </c>
      <c r="J3376" s="53" t="s">
        <v>154</v>
      </c>
      <c r="K3376" s="53">
        <v>5.9</v>
      </c>
      <c r="L3376" s="53" t="s">
        <v>154</v>
      </c>
      <c r="M3376" s="54">
        <v>0.38914351851851853</v>
      </c>
      <c r="N3376" s="53">
        <v>8.5</v>
      </c>
      <c r="O3376" s="53" t="s">
        <v>158</v>
      </c>
      <c r="P3376" s="54">
        <v>0.39376157407407408</v>
      </c>
      <c r="Q3376" s="53">
        <v>7.8</v>
      </c>
      <c r="R3376" s="53" t="s">
        <v>154</v>
      </c>
      <c r="S3376" s="53">
        <v>1.2</v>
      </c>
      <c r="T3376" s="53">
        <v>65.599999999999994</v>
      </c>
      <c r="U3376" s="53">
        <v>169</v>
      </c>
      <c r="V3376" s="53">
        <v>94351</v>
      </c>
      <c r="W3376" s="53">
        <v>157</v>
      </c>
      <c r="X3376" s="53">
        <v>0.65800000000000003</v>
      </c>
      <c r="Y3376" s="53">
        <v>19.16</v>
      </c>
      <c r="Z3376" s="11">
        <f t="shared" si="9023"/>
        <v>25.2</v>
      </c>
      <c r="AA3376" s="11">
        <f t="shared" si="9024"/>
        <v>0</v>
      </c>
      <c r="AB3376" s="53">
        <f t="shared" si="9025"/>
        <v>0.27948264200843176</v>
      </c>
      <c r="AC3376" s="63" t="s">
        <v>204</v>
      </c>
    </row>
    <row r="3377" spans="1:46">
      <c r="A3377" s="11">
        <v>3377</v>
      </c>
      <c r="B3377" s="57">
        <v>44950</v>
      </c>
      <c r="C3377" s="54">
        <v>0.40277777777777773</v>
      </c>
      <c r="D3377" s="53">
        <v>6.6</v>
      </c>
      <c r="E3377" s="53">
        <v>13.1</v>
      </c>
      <c r="F3377" s="53">
        <v>0</v>
      </c>
      <c r="G3377" s="53">
        <v>6.4</v>
      </c>
      <c r="H3377" s="53">
        <v>4.2999999999999997E-2</v>
      </c>
      <c r="I3377" s="53">
        <v>5.4</v>
      </c>
      <c r="J3377" s="53" t="s">
        <v>154</v>
      </c>
      <c r="K3377" s="53">
        <v>5.9</v>
      </c>
      <c r="L3377" s="53" t="s">
        <v>154</v>
      </c>
      <c r="M3377" s="54">
        <v>0.39817129629629627</v>
      </c>
      <c r="N3377" s="53">
        <v>9.1</v>
      </c>
      <c r="O3377" s="53" t="s">
        <v>158</v>
      </c>
      <c r="P3377" s="54">
        <v>0.39765046296296297</v>
      </c>
      <c r="Q3377" s="53">
        <v>3.9</v>
      </c>
      <c r="R3377" s="53" t="s">
        <v>154</v>
      </c>
      <c r="S3377" s="53">
        <v>1.3</v>
      </c>
      <c r="T3377" s="53">
        <v>66.599999999999994</v>
      </c>
      <c r="U3377" s="53">
        <v>190</v>
      </c>
      <c r="V3377" s="53">
        <v>97244</v>
      </c>
      <c r="W3377" s="53">
        <v>162</v>
      </c>
      <c r="X3377" s="53">
        <v>0.65700000000000003</v>
      </c>
      <c r="Y3377" s="53">
        <v>19.149999999999999</v>
      </c>
      <c r="Z3377" s="11">
        <f t="shared" si="9023"/>
        <v>25.799999999999997</v>
      </c>
      <c r="AA3377" s="11">
        <f t="shared" si="9024"/>
        <v>0</v>
      </c>
      <c r="AB3377" s="53">
        <f t="shared" si="9025"/>
        <v>0.27887821670585888</v>
      </c>
      <c r="AC3377" s="63" t="s">
        <v>204</v>
      </c>
    </row>
    <row r="3378" spans="1:46">
      <c r="A3378" s="11">
        <v>3378</v>
      </c>
      <c r="B3378" s="57">
        <v>44950</v>
      </c>
      <c r="C3378" s="54">
        <v>0.40972222222222227</v>
      </c>
      <c r="D3378" s="53">
        <v>6.7</v>
      </c>
      <c r="E3378" s="53">
        <v>13.3</v>
      </c>
      <c r="F3378" s="53">
        <v>0</v>
      </c>
      <c r="G3378" s="53">
        <v>6.4</v>
      </c>
      <c r="H3378" s="53">
        <v>6.2E-2</v>
      </c>
      <c r="I3378" s="53">
        <v>5.2</v>
      </c>
      <c r="J3378" s="53" t="s">
        <v>154</v>
      </c>
      <c r="K3378" s="53">
        <v>5.5</v>
      </c>
      <c r="L3378" s="53" t="s">
        <v>154</v>
      </c>
      <c r="M3378" s="54">
        <v>0.40342592592592591</v>
      </c>
      <c r="N3378" s="53">
        <v>9.1</v>
      </c>
      <c r="O3378" s="53" t="s">
        <v>154</v>
      </c>
      <c r="P3378" s="54">
        <v>0.4095138888888889</v>
      </c>
      <c r="Q3378" s="53">
        <v>5.6</v>
      </c>
      <c r="R3378" s="53" t="s">
        <v>154</v>
      </c>
      <c r="S3378" s="53">
        <v>1.4</v>
      </c>
      <c r="T3378" s="53">
        <v>65.2</v>
      </c>
      <c r="U3378" s="53">
        <v>205</v>
      </c>
      <c r="V3378" s="53">
        <v>132748</v>
      </c>
      <c r="W3378" s="53">
        <v>221</v>
      </c>
      <c r="X3378" s="53">
        <v>0.65700000000000003</v>
      </c>
      <c r="Y3378" s="53">
        <v>19.190000000000001</v>
      </c>
      <c r="Z3378" s="11">
        <f t="shared" si="9023"/>
        <v>37.200000000000003</v>
      </c>
      <c r="AA3378" s="11">
        <f t="shared" si="9024"/>
        <v>0</v>
      </c>
      <c r="AB3378" s="53">
        <f t="shared" si="9025"/>
        <v>0.27887821670585888</v>
      </c>
      <c r="AC3378" s="63" t="s">
        <v>204</v>
      </c>
    </row>
    <row r="3379" spans="1:46">
      <c r="A3379" s="11">
        <v>3379</v>
      </c>
      <c r="B3379" s="57">
        <v>44950</v>
      </c>
      <c r="C3379" s="54">
        <v>0.41666666666666669</v>
      </c>
      <c r="D3379" s="53">
        <v>6.8</v>
      </c>
      <c r="E3379" s="53">
        <v>13.4</v>
      </c>
      <c r="F3379" s="53">
        <v>0</v>
      </c>
      <c r="G3379" s="53">
        <v>6.3</v>
      </c>
      <c r="H3379" s="53">
        <v>4.7E-2</v>
      </c>
      <c r="I3379" s="53">
        <v>6.1</v>
      </c>
      <c r="J3379" s="53" t="s">
        <v>154</v>
      </c>
      <c r="K3379" s="53">
        <v>6.3</v>
      </c>
      <c r="L3379" s="53" t="s">
        <v>154</v>
      </c>
      <c r="M3379" s="54">
        <v>0.41615740740740742</v>
      </c>
      <c r="N3379" s="53">
        <v>9.6999999999999993</v>
      </c>
      <c r="O3379" s="53" t="s">
        <v>154</v>
      </c>
      <c r="P3379" s="54">
        <v>0.41574074074074074</v>
      </c>
      <c r="Q3379" s="53">
        <v>2.7</v>
      </c>
      <c r="R3379" s="53" t="s">
        <v>154</v>
      </c>
      <c r="S3379" s="53">
        <v>1.5</v>
      </c>
      <c r="T3379" s="53">
        <v>66</v>
      </c>
      <c r="U3379" s="53">
        <v>159</v>
      </c>
      <c r="V3379" s="53">
        <v>108353</v>
      </c>
      <c r="W3379" s="53">
        <v>181</v>
      </c>
      <c r="X3379" s="53">
        <v>0.65700000000000003</v>
      </c>
      <c r="Y3379" s="53">
        <v>19.21</v>
      </c>
      <c r="Z3379" s="11">
        <f t="shared" si="9023"/>
        <v>28.200000000000003</v>
      </c>
      <c r="AA3379" s="11">
        <f t="shared" si="9024"/>
        <v>0</v>
      </c>
      <c r="AB3379" s="53">
        <f t="shared" si="9025"/>
        <v>0.27887821670585888</v>
      </c>
      <c r="AC3379" s="63" t="s">
        <v>204</v>
      </c>
      <c r="AE3379" s="11">
        <f t="shared" ref="AE3379" si="9138">SUM(F3379:F3384)</f>
        <v>0</v>
      </c>
      <c r="AF3379" s="11">
        <f t="shared" ref="AF3379" si="9139">AVERAGE(AB3379:AB3384)</f>
        <v>0.27847565162885662</v>
      </c>
      <c r="AG3379" s="11">
        <f t="shared" ref="AG3379" si="9140">AVERAGE(G3379:G3384)</f>
        <v>6.083333333333333</v>
      </c>
      <c r="AH3379" s="11" t="e">
        <f t="shared" ref="AH3379" si="9141">AVERAGE(AC3379:AC3384)</f>
        <v>#DIV/0!</v>
      </c>
      <c r="AI3379" s="11">
        <f t="shared" ref="AI3379" si="9142">AVERAGE(T3379:T3384)</f>
        <v>64.900000000000006</v>
      </c>
      <c r="AJ3379" s="11">
        <f t="shared" ref="AJ3379" si="9143">SUMIF(H3379:H3384,"&gt;0",H3379:H3384)</f>
        <v>0.29899999999999999</v>
      </c>
      <c r="AK3379" s="17">
        <f t="shared" ref="AK3379" si="9144">SUM(AA3379:AA3384)/60</f>
        <v>0</v>
      </c>
      <c r="AL3379" s="17">
        <f t="shared" ref="AL3379" si="9145">SUM(V3379:V3384)</f>
        <v>685464</v>
      </c>
      <c r="AM3379" s="17">
        <f t="shared" ref="AM3379" si="9146">AVERAGE(W3379:W3384)</f>
        <v>190.5</v>
      </c>
      <c r="AN3379" s="11">
        <f t="shared" ref="AN3379" si="9147">AVERAGE(I3379:I3384)</f>
        <v>6.333333333333333</v>
      </c>
      <c r="AO3379" s="11">
        <f t="shared" ref="AO3379" si="9148">MAX(K3379:K3384)</f>
        <v>7.2</v>
      </c>
      <c r="AP3379" s="13" t="str">
        <f t="shared" ref="AP3379" ca="1" si="9149">INDIRECT(ADDRESS(MATCH(AO3379,K3379:K3384,0)+A3379-1,12))</f>
        <v>W</v>
      </c>
      <c r="AQ3379" s="13">
        <f t="shared" ref="AQ3379" ca="1" si="9150">INDIRECT(ADDRESS(MATCH(AO3379,K3379:K3384,0)+A3379-1,13))</f>
        <v>0.45087962962962963</v>
      </c>
      <c r="AR3379" s="11">
        <f t="shared" ref="AR3379" si="9151">MAX(N3379:N3384)</f>
        <v>12.3</v>
      </c>
      <c r="AS3379" s="13" t="str">
        <f t="shared" ref="AS3379" ca="1" si="9152">INDIRECT(ADDRESS(MATCH(AR3379,N3379:N3384,0)+A3379-1,15))</f>
        <v>W</v>
      </c>
      <c r="AT3379" s="13">
        <f t="shared" ref="AT3379" ca="1" si="9153">INDIRECT(ADDRESS(MATCH(AR3379,N3379:N3384,0)+A3379-1,16))</f>
        <v>0.44922453703703707</v>
      </c>
    </row>
    <row r="3380" spans="1:46">
      <c r="A3380" s="11">
        <v>3380</v>
      </c>
      <c r="B3380" s="57">
        <v>44950</v>
      </c>
      <c r="C3380" s="54">
        <v>0.4236111111111111</v>
      </c>
      <c r="D3380" s="53">
        <v>6.8</v>
      </c>
      <c r="E3380" s="53">
        <v>13.6</v>
      </c>
      <c r="F3380" s="53">
        <v>0</v>
      </c>
      <c r="G3380" s="53">
        <v>6.3</v>
      </c>
      <c r="H3380" s="53">
        <v>5.3999999999999999E-2</v>
      </c>
      <c r="I3380" s="53">
        <v>5.9</v>
      </c>
      <c r="J3380" s="53" t="s">
        <v>154</v>
      </c>
      <c r="K3380" s="53">
        <v>6.6</v>
      </c>
      <c r="L3380" s="53" t="s">
        <v>154</v>
      </c>
      <c r="M3380" s="54">
        <v>0.41925925925925928</v>
      </c>
      <c r="N3380" s="53">
        <v>9.8000000000000007</v>
      </c>
      <c r="O3380" s="53" t="s">
        <v>158</v>
      </c>
      <c r="P3380" s="54">
        <v>0.42072916666666665</v>
      </c>
      <c r="Q3380" s="53">
        <v>7.3</v>
      </c>
      <c r="R3380" s="53" t="s">
        <v>154</v>
      </c>
      <c r="S3380" s="53">
        <v>1.7</v>
      </c>
      <c r="T3380" s="53">
        <v>67.400000000000006</v>
      </c>
      <c r="U3380" s="53">
        <v>343</v>
      </c>
      <c r="V3380" s="53">
        <v>121728</v>
      </c>
      <c r="W3380" s="53">
        <v>203</v>
      </c>
      <c r="X3380" s="53">
        <v>0.65700000000000003</v>
      </c>
      <c r="Y3380" s="53">
        <v>19.29</v>
      </c>
      <c r="Z3380" s="11">
        <f t="shared" si="9023"/>
        <v>32.4</v>
      </c>
      <c r="AA3380" s="11">
        <f t="shared" si="9024"/>
        <v>0</v>
      </c>
      <c r="AB3380" s="53">
        <f t="shared" si="9025"/>
        <v>0.27887821670585888</v>
      </c>
      <c r="AC3380" s="63" t="s">
        <v>204</v>
      </c>
    </row>
    <row r="3381" spans="1:46">
      <c r="A3381" s="11">
        <v>3381</v>
      </c>
      <c r="B3381" s="57">
        <v>44950</v>
      </c>
      <c r="C3381" s="54">
        <v>0.43055555555555558</v>
      </c>
      <c r="D3381" s="53">
        <v>6.9</v>
      </c>
      <c r="E3381" s="53">
        <v>13.6</v>
      </c>
      <c r="F3381" s="53">
        <v>0</v>
      </c>
      <c r="G3381" s="53">
        <v>6.2</v>
      </c>
      <c r="H3381" s="53">
        <v>7.6999999999999999E-2</v>
      </c>
      <c r="I3381" s="53">
        <v>5.8</v>
      </c>
      <c r="J3381" s="53" t="s">
        <v>154</v>
      </c>
      <c r="K3381" s="53">
        <v>6</v>
      </c>
      <c r="L3381" s="53" t="s">
        <v>154</v>
      </c>
      <c r="M3381" s="54">
        <v>0.42368055555555556</v>
      </c>
      <c r="N3381" s="53">
        <v>8.9</v>
      </c>
      <c r="O3381" s="53" t="s">
        <v>154</v>
      </c>
      <c r="P3381" s="54">
        <v>0.42854166666666665</v>
      </c>
      <c r="Q3381" s="53">
        <v>6.2</v>
      </c>
      <c r="R3381" s="53" t="s">
        <v>154</v>
      </c>
      <c r="S3381" s="53">
        <v>1.2</v>
      </c>
      <c r="T3381" s="53">
        <v>65.2</v>
      </c>
      <c r="U3381" s="53">
        <v>188</v>
      </c>
      <c r="V3381" s="53">
        <v>167422</v>
      </c>
      <c r="W3381" s="53">
        <v>279</v>
      </c>
      <c r="X3381" s="53">
        <v>0.65600000000000003</v>
      </c>
      <c r="Y3381" s="53">
        <v>19.22</v>
      </c>
      <c r="Z3381" s="11">
        <f t="shared" si="9023"/>
        <v>46.199999999999996</v>
      </c>
      <c r="AA3381" s="11">
        <f t="shared" si="9024"/>
        <v>0</v>
      </c>
      <c r="AB3381" s="53">
        <f t="shared" si="9025"/>
        <v>0.27827436909035552</v>
      </c>
      <c r="AC3381" s="63" t="s">
        <v>204</v>
      </c>
    </row>
    <row r="3382" spans="1:46">
      <c r="A3382" s="11">
        <v>3382</v>
      </c>
      <c r="B3382" s="57">
        <v>44950</v>
      </c>
      <c r="C3382" s="54">
        <v>0.4375</v>
      </c>
      <c r="D3382" s="53">
        <v>6.9</v>
      </c>
      <c r="E3382" s="53">
        <v>13.4</v>
      </c>
      <c r="F3382" s="53">
        <v>0</v>
      </c>
      <c r="G3382" s="53">
        <v>6.1</v>
      </c>
      <c r="H3382" s="53">
        <v>3.9E-2</v>
      </c>
      <c r="I3382" s="53">
        <v>6</v>
      </c>
      <c r="J3382" s="53" t="s">
        <v>154</v>
      </c>
      <c r="K3382" s="53">
        <v>6.1</v>
      </c>
      <c r="L3382" s="53" t="s">
        <v>154</v>
      </c>
      <c r="M3382" s="54">
        <v>0.4372800925925926</v>
      </c>
      <c r="N3382" s="53">
        <v>11.2</v>
      </c>
      <c r="O3382" s="53" t="s">
        <v>158</v>
      </c>
      <c r="P3382" s="54">
        <v>0.43604166666666666</v>
      </c>
      <c r="Q3382" s="53">
        <v>5.0999999999999996</v>
      </c>
      <c r="R3382" s="53" t="s">
        <v>154</v>
      </c>
      <c r="S3382" s="53">
        <v>1.7</v>
      </c>
      <c r="T3382" s="53">
        <v>66.900000000000006</v>
      </c>
      <c r="U3382" s="53">
        <v>151</v>
      </c>
      <c r="V3382" s="53">
        <v>92154</v>
      </c>
      <c r="W3382" s="53">
        <v>154</v>
      </c>
      <c r="X3382" s="53">
        <v>0.65600000000000003</v>
      </c>
      <c r="Y3382" s="53">
        <v>19.21</v>
      </c>
      <c r="Z3382" s="11">
        <f t="shared" si="9023"/>
        <v>23.400000000000002</v>
      </c>
      <c r="AA3382" s="11">
        <f t="shared" si="9024"/>
        <v>0</v>
      </c>
      <c r="AB3382" s="53">
        <f t="shared" si="9025"/>
        <v>0.27827436909035552</v>
      </c>
      <c r="AC3382" s="63" t="s">
        <v>204</v>
      </c>
    </row>
    <row r="3383" spans="1:46">
      <c r="A3383" s="11">
        <v>3383</v>
      </c>
      <c r="B3383" s="57">
        <v>44950</v>
      </c>
      <c r="C3383" s="54">
        <v>0.44444444444444442</v>
      </c>
      <c r="D3383" s="53">
        <v>6.9</v>
      </c>
      <c r="E3383" s="53">
        <v>13.3</v>
      </c>
      <c r="F3383" s="53">
        <v>0</v>
      </c>
      <c r="G3383" s="53">
        <v>5.8</v>
      </c>
      <c r="H3383" s="53">
        <v>2.9000000000000001E-2</v>
      </c>
      <c r="I3383" s="53">
        <v>7</v>
      </c>
      <c r="J3383" s="53" t="s">
        <v>154</v>
      </c>
      <c r="K3383" s="53">
        <v>7.1</v>
      </c>
      <c r="L3383" s="53" t="s">
        <v>154</v>
      </c>
      <c r="M3383" s="54">
        <v>0.44402777777777774</v>
      </c>
      <c r="N3383" s="53">
        <v>11.7</v>
      </c>
      <c r="O3383" s="53" t="s">
        <v>154</v>
      </c>
      <c r="P3383" s="54">
        <v>0.44298611111111108</v>
      </c>
      <c r="Q3383" s="53">
        <v>6</v>
      </c>
      <c r="R3383" s="53" t="s">
        <v>158</v>
      </c>
      <c r="S3383" s="53">
        <v>1.7</v>
      </c>
      <c r="T3383" s="53">
        <v>64.8</v>
      </c>
      <c r="U3383" s="53">
        <v>217</v>
      </c>
      <c r="V3383" s="53">
        <v>73990</v>
      </c>
      <c r="W3383" s="53">
        <v>123</v>
      </c>
      <c r="X3383" s="53">
        <v>0.65600000000000003</v>
      </c>
      <c r="Y3383" s="53">
        <v>19.22</v>
      </c>
      <c r="Z3383" s="11">
        <f t="shared" si="9023"/>
        <v>17.399999999999999</v>
      </c>
      <c r="AA3383" s="11">
        <f t="shared" si="9024"/>
        <v>0</v>
      </c>
      <c r="AB3383" s="53">
        <f t="shared" si="9025"/>
        <v>0.27827436909035552</v>
      </c>
      <c r="AC3383" s="63" t="s">
        <v>204</v>
      </c>
    </row>
    <row r="3384" spans="1:46">
      <c r="A3384" s="11">
        <v>3384</v>
      </c>
      <c r="B3384" s="57">
        <v>44950</v>
      </c>
      <c r="C3384" s="54">
        <v>0.4513888888888889</v>
      </c>
      <c r="D3384" s="53">
        <v>6.8</v>
      </c>
      <c r="E3384" s="53">
        <v>13.4</v>
      </c>
      <c r="F3384" s="53">
        <v>0</v>
      </c>
      <c r="G3384" s="53">
        <v>5.8</v>
      </c>
      <c r="H3384" s="53">
        <v>5.2999999999999999E-2</v>
      </c>
      <c r="I3384" s="53">
        <v>7.2</v>
      </c>
      <c r="J3384" s="53" t="s">
        <v>154</v>
      </c>
      <c r="K3384" s="53">
        <v>7.2</v>
      </c>
      <c r="L3384" s="53" t="s">
        <v>154</v>
      </c>
      <c r="M3384" s="54">
        <v>0.45087962962962963</v>
      </c>
      <c r="N3384" s="53">
        <v>12.3</v>
      </c>
      <c r="O3384" s="53" t="s">
        <v>154</v>
      </c>
      <c r="P3384" s="54">
        <v>0.44922453703703707</v>
      </c>
      <c r="Q3384" s="53">
        <v>5.7</v>
      </c>
      <c r="R3384" s="53" t="s">
        <v>154</v>
      </c>
      <c r="S3384" s="53">
        <v>1.9</v>
      </c>
      <c r="T3384" s="53">
        <v>59.1</v>
      </c>
      <c r="U3384" s="53">
        <v>156</v>
      </c>
      <c r="V3384" s="53">
        <v>121817</v>
      </c>
      <c r="W3384" s="53">
        <v>203</v>
      </c>
      <c r="X3384" s="53">
        <v>0.65600000000000003</v>
      </c>
      <c r="Y3384" s="53">
        <v>19.2</v>
      </c>
      <c r="Z3384" s="11">
        <f t="shared" si="9023"/>
        <v>31.8</v>
      </c>
      <c r="AA3384" s="11">
        <f t="shared" si="9024"/>
        <v>0</v>
      </c>
      <c r="AB3384" s="53">
        <f t="shared" si="9025"/>
        <v>0.27827436909035552</v>
      </c>
      <c r="AC3384" s="63" t="s">
        <v>204</v>
      </c>
    </row>
    <row r="3385" spans="1:46">
      <c r="A3385" s="11">
        <v>3385</v>
      </c>
      <c r="B3385" s="57">
        <v>44950</v>
      </c>
      <c r="C3385" s="54">
        <v>0.45833333333333331</v>
      </c>
      <c r="D3385" s="53">
        <v>6.7</v>
      </c>
      <c r="E3385" s="53">
        <v>13.4</v>
      </c>
      <c r="F3385" s="53">
        <v>0</v>
      </c>
      <c r="G3385" s="53">
        <v>5.3</v>
      </c>
      <c r="H3385" s="53">
        <v>3.6999999999999998E-2</v>
      </c>
      <c r="I3385" s="53">
        <v>8.6999999999999993</v>
      </c>
      <c r="J3385" s="53" t="s">
        <v>158</v>
      </c>
      <c r="K3385" s="53">
        <v>8.6999999999999993</v>
      </c>
      <c r="L3385" s="53" t="s">
        <v>158</v>
      </c>
      <c r="M3385" s="54">
        <v>0.45833333333333331</v>
      </c>
      <c r="N3385" s="53">
        <v>14.7</v>
      </c>
      <c r="O3385" s="53" t="s">
        <v>154</v>
      </c>
      <c r="P3385" s="54">
        <v>0.45206018518518515</v>
      </c>
      <c r="Q3385" s="53">
        <v>6.8</v>
      </c>
      <c r="R3385" s="53" t="s">
        <v>154</v>
      </c>
      <c r="S3385" s="53">
        <v>2.1</v>
      </c>
      <c r="T3385" s="53">
        <v>48.4</v>
      </c>
      <c r="U3385" s="53">
        <v>176</v>
      </c>
      <c r="V3385" s="53">
        <v>90325</v>
      </c>
      <c r="W3385" s="53">
        <v>151</v>
      </c>
      <c r="X3385" s="53">
        <v>0.65500000000000003</v>
      </c>
      <c r="Y3385" s="53">
        <v>19.239999999999998</v>
      </c>
      <c r="Z3385" s="11">
        <f t="shared" si="9023"/>
        <v>22.199999999999996</v>
      </c>
      <c r="AA3385" s="11">
        <f t="shared" si="9024"/>
        <v>0</v>
      </c>
      <c r="AB3385" s="53">
        <f t="shared" si="9025"/>
        <v>0.27767110157224428</v>
      </c>
      <c r="AC3385" s="63" t="s">
        <v>204</v>
      </c>
      <c r="AE3385" s="11">
        <f t="shared" ref="AE3385" si="9154">SUM(F3385:F3390)</f>
        <v>0</v>
      </c>
      <c r="AF3385" s="11">
        <f t="shared" ref="AF3385" si="9155">AVERAGE(AB3385:AB3390)</f>
        <v>0.27747020658438726</v>
      </c>
      <c r="AG3385" s="11">
        <f t="shared" ref="AG3385" si="9156">AVERAGE(G3385:G3390)</f>
        <v>4.8666666666666663</v>
      </c>
      <c r="AH3385" s="11" t="e">
        <f t="shared" ref="AH3385" si="9157">AVERAGE(AC3385:AC3390)</f>
        <v>#DIV/0!</v>
      </c>
      <c r="AI3385" s="11">
        <f t="shared" ref="AI3385" si="9158">AVERAGE(T3385:T3390)</f>
        <v>47</v>
      </c>
      <c r="AJ3385" s="11">
        <f t="shared" ref="AJ3385" si="9159">SUMIF(H3385:H3390,"&gt;0",H3385:H3390)</f>
        <v>0.22999999999999998</v>
      </c>
      <c r="AK3385" s="17">
        <f t="shared" ref="AK3385" si="9160">SUM(AA3385:AA3390)/60</f>
        <v>0</v>
      </c>
      <c r="AL3385" s="17">
        <f t="shared" ref="AL3385" si="9161">SUM(V3385:V3390)</f>
        <v>548950</v>
      </c>
      <c r="AM3385" s="17">
        <f t="shared" ref="AM3385" si="9162">AVERAGE(W3385:W3390)</f>
        <v>152.66666666666666</v>
      </c>
      <c r="AN3385" s="11">
        <f t="shared" ref="AN3385" si="9163">AVERAGE(I3385:I3390)</f>
        <v>7.2666666666666657</v>
      </c>
      <c r="AO3385" s="11">
        <f t="shared" ref="AO3385" si="9164">MAX(K3385:K3390)</f>
        <v>8.6999999999999993</v>
      </c>
      <c r="AP3385" s="13" t="str">
        <f t="shared" ref="AP3385" ca="1" si="9165">INDIRECT(ADDRESS(MATCH(AO3385,K3385:K3390,0)+A3385-1,12))</f>
        <v>WNW</v>
      </c>
      <c r="AQ3385" s="13">
        <f t="shared" ref="AQ3385" ca="1" si="9166">INDIRECT(ADDRESS(MATCH(AO3385,K3385:K3390,0)+A3385-1,13))</f>
        <v>0.45833333333333331</v>
      </c>
      <c r="AR3385" s="11">
        <f t="shared" ref="AR3385" si="9167">MAX(N3385:N3390)</f>
        <v>15.4</v>
      </c>
      <c r="AS3385" s="13" t="str">
        <f t="shared" ref="AS3385" ca="1" si="9168">INDIRECT(ADDRESS(MATCH(AR3385,N3385:N3390,0)+A3385-1,15))</f>
        <v>WNW</v>
      </c>
      <c r="AT3385" s="13">
        <f t="shared" ref="AT3385" ca="1" si="9169">INDIRECT(ADDRESS(MATCH(AR3385,N3385:N3390,0)+A3385-1,16))</f>
        <v>0.4767824074074074</v>
      </c>
    </row>
    <row r="3386" spans="1:46">
      <c r="A3386" s="11">
        <v>3386</v>
      </c>
      <c r="B3386" s="57">
        <v>44950</v>
      </c>
      <c r="C3386" s="54">
        <v>0.46527777777777773</v>
      </c>
      <c r="D3386" s="53">
        <v>6.5</v>
      </c>
      <c r="E3386" s="53">
        <v>13.4</v>
      </c>
      <c r="F3386" s="53">
        <v>0</v>
      </c>
      <c r="G3386" s="53">
        <v>5.0999999999999996</v>
      </c>
      <c r="H3386" s="53">
        <v>4.4999999999999998E-2</v>
      </c>
      <c r="I3386" s="53">
        <v>6.7</v>
      </c>
      <c r="J3386" s="53" t="s">
        <v>154</v>
      </c>
      <c r="K3386" s="53">
        <v>8.6999999999999993</v>
      </c>
      <c r="L3386" s="53" t="s">
        <v>158</v>
      </c>
      <c r="M3386" s="54">
        <v>0.45834490740740735</v>
      </c>
      <c r="N3386" s="53">
        <v>11.8</v>
      </c>
      <c r="O3386" s="53" t="s">
        <v>158</v>
      </c>
      <c r="P3386" s="54">
        <v>0.4634375</v>
      </c>
      <c r="Q3386" s="53">
        <v>6.4</v>
      </c>
      <c r="R3386" s="53" t="s">
        <v>161</v>
      </c>
      <c r="S3386" s="53">
        <v>1.7</v>
      </c>
      <c r="T3386" s="53">
        <v>48.2</v>
      </c>
      <c r="U3386" s="53">
        <v>174</v>
      </c>
      <c r="V3386" s="53">
        <v>106313</v>
      </c>
      <c r="W3386" s="53">
        <v>177</v>
      </c>
      <c r="X3386" s="53">
        <v>0.65500000000000003</v>
      </c>
      <c r="Y3386" s="53">
        <v>19.190000000000001</v>
      </c>
      <c r="Z3386" s="11">
        <f t="shared" si="9023"/>
        <v>27.000000000000004</v>
      </c>
      <c r="AA3386" s="11">
        <f t="shared" si="9024"/>
        <v>0</v>
      </c>
      <c r="AB3386" s="53">
        <f t="shared" si="9025"/>
        <v>0.27767110157224428</v>
      </c>
      <c r="AC3386" s="63" t="s">
        <v>204</v>
      </c>
    </row>
    <row r="3387" spans="1:46">
      <c r="A3387" s="11">
        <v>3387</v>
      </c>
      <c r="B3387" s="57">
        <v>44950</v>
      </c>
      <c r="C3387" s="54">
        <v>0.47222222222222227</v>
      </c>
      <c r="D3387" s="53">
        <v>6.3</v>
      </c>
      <c r="E3387" s="53">
        <v>13.5</v>
      </c>
      <c r="F3387" s="53">
        <v>0</v>
      </c>
      <c r="G3387" s="53">
        <v>5</v>
      </c>
      <c r="H3387" s="53">
        <v>0.05</v>
      </c>
      <c r="I3387" s="53">
        <v>5.4</v>
      </c>
      <c r="J3387" s="53" t="s">
        <v>154</v>
      </c>
      <c r="K3387" s="53">
        <v>6.7</v>
      </c>
      <c r="L3387" s="53" t="s">
        <v>154</v>
      </c>
      <c r="M3387" s="54">
        <v>0.46533564814814815</v>
      </c>
      <c r="N3387" s="53">
        <v>10.4</v>
      </c>
      <c r="O3387" s="53" t="s">
        <v>158</v>
      </c>
      <c r="P3387" s="54">
        <v>0.47012731481481485</v>
      </c>
      <c r="Q3387" s="53">
        <v>4.5999999999999996</v>
      </c>
      <c r="R3387" s="53" t="s">
        <v>158</v>
      </c>
      <c r="S3387" s="53">
        <v>1.6</v>
      </c>
      <c r="T3387" s="53">
        <v>46.9</v>
      </c>
      <c r="U3387" s="53">
        <v>211</v>
      </c>
      <c r="V3387" s="53">
        <v>116327</v>
      </c>
      <c r="W3387" s="53">
        <v>194</v>
      </c>
      <c r="X3387" s="53">
        <v>0.65500000000000003</v>
      </c>
      <c r="Y3387" s="53">
        <v>19.25</v>
      </c>
      <c r="Z3387" s="11">
        <f t="shared" si="9023"/>
        <v>30.000000000000007</v>
      </c>
      <c r="AA3387" s="11">
        <f t="shared" si="9024"/>
        <v>0</v>
      </c>
      <c r="AB3387" s="53">
        <f t="shared" si="9025"/>
        <v>0.27767110157224428</v>
      </c>
      <c r="AC3387" s="63" t="s">
        <v>204</v>
      </c>
    </row>
    <row r="3388" spans="1:46">
      <c r="A3388" s="11">
        <v>3388</v>
      </c>
      <c r="B3388" s="57">
        <v>44950</v>
      </c>
      <c r="C3388" s="54">
        <v>0.47916666666666669</v>
      </c>
      <c r="D3388" s="53">
        <v>6.1</v>
      </c>
      <c r="E3388" s="53">
        <v>13.3</v>
      </c>
      <c r="F3388" s="53">
        <v>0</v>
      </c>
      <c r="G3388" s="53">
        <v>4.7</v>
      </c>
      <c r="H3388" s="53">
        <v>4.8000000000000001E-2</v>
      </c>
      <c r="I3388" s="53">
        <v>7.6</v>
      </c>
      <c r="J3388" s="53" t="s">
        <v>154</v>
      </c>
      <c r="K3388" s="53">
        <v>7.6</v>
      </c>
      <c r="L3388" s="53" t="s">
        <v>154</v>
      </c>
      <c r="M3388" s="54">
        <v>0.47916666666666669</v>
      </c>
      <c r="N3388" s="53">
        <v>15.4</v>
      </c>
      <c r="O3388" s="53" t="s">
        <v>158</v>
      </c>
      <c r="P3388" s="54">
        <v>0.4767824074074074</v>
      </c>
      <c r="Q3388" s="53">
        <v>13</v>
      </c>
      <c r="R3388" s="53" t="s">
        <v>154</v>
      </c>
      <c r="S3388" s="53">
        <v>2.2999999999999998</v>
      </c>
      <c r="T3388" s="53">
        <v>40.799999999999997</v>
      </c>
      <c r="U3388" s="53">
        <v>111</v>
      </c>
      <c r="V3388" s="53">
        <v>111428</v>
      </c>
      <c r="W3388" s="53">
        <v>186</v>
      </c>
      <c r="X3388" s="53">
        <v>0.65500000000000003</v>
      </c>
      <c r="Y3388" s="53">
        <v>19.2</v>
      </c>
      <c r="Z3388" s="11">
        <f t="shared" si="9023"/>
        <v>28.800000000000004</v>
      </c>
      <c r="AA3388" s="11">
        <f t="shared" si="9024"/>
        <v>0</v>
      </c>
      <c r="AB3388" s="53">
        <f t="shared" si="9025"/>
        <v>0.27767110157224428</v>
      </c>
      <c r="AC3388" s="63" t="s">
        <v>204</v>
      </c>
    </row>
    <row r="3389" spans="1:46">
      <c r="A3389" s="11">
        <v>3389</v>
      </c>
      <c r="B3389" s="57">
        <v>44950</v>
      </c>
      <c r="C3389" s="54">
        <v>0.4861111111111111</v>
      </c>
      <c r="D3389" s="53">
        <v>6</v>
      </c>
      <c r="E3389" s="53">
        <v>13.2</v>
      </c>
      <c r="F3389" s="53">
        <v>0</v>
      </c>
      <c r="G3389" s="53">
        <v>4.5</v>
      </c>
      <c r="H3389" s="53">
        <v>2.4E-2</v>
      </c>
      <c r="I3389" s="53">
        <v>7.8</v>
      </c>
      <c r="J3389" s="53" t="s">
        <v>158</v>
      </c>
      <c r="K3389" s="53">
        <v>8.3000000000000007</v>
      </c>
      <c r="L3389" s="53" t="s">
        <v>158</v>
      </c>
      <c r="M3389" s="54">
        <v>0.48267361111111112</v>
      </c>
      <c r="N3389" s="53">
        <v>13.2</v>
      </c>
      <c r="O3389" s="53" t="s">
        <v>158</v>
      </c>
      <c r="P3389" s="54">
        <v>0.48423611111111109</v>
      </c>
      <c r="Q3389" s="53">
        <v>9.8000000000000007</v>
      </c>
      <c r="R3389" s="53" t="s">
        <v>158</v>
      </c>
      <c r="S3389" s="53">
        <v>1.8</v>
      </c>
      <c r="T3389" s="53">
        <v>47</v>
      </c>
      <c r="U3389" s="53">
        <v>108</v>
      </c>
      <c r="V3389" s="53">
        <v>59798</v>
      </c>
      <c r="W3389" s="53">
        <v>100</v>
      </c>
      <c r="X3389" s="53">
        <v>0.65400000000000003</v>
      </c>
      <c r="Y3389" s="53">
        <v>19.16</v>
      </c>
      <c r="Z3389" s="11">
        <f t="shared" si="9023"/>
        <v>14.400000000000002</v>
      </c>
      <c r="AA3389" s="11">
        <f t="shared" si="9024"/>
        <v>0</v>
      </c>
      <c r="AB3389" s="53">
        <f t="shared" si="9025"/>
        <v>0.2770684166086731</v>
      </c>
      <c r="AC3389" s="63" t="s">
        <v>204</v>
      </c>
    </row>
    <row r="3390" spans="1:46">
      <c r="A3390" s="11">
        <v>3390</v>
      </c>
      <c r="B3390" s="57">
        <v>44950</v>
      </c>
      <c r="C3390" s="54">
        <v>0.49305555555555558</v>
      </c>
      <c r="D3390" s="53">
        <v>5.8</v>
      </c>
      <c r="E3390" s="53">
        <v>13.2</v>
      </c>
      <c r="F3390" s="53">
        <v>0</v>
      </c>
      <c r="G3390" s="53">
        <v>4.5999999999999996</v>
      </c>
      <c r="H3390" s="53">
        <v>2.5999999999999999E-2</v>
      </c>
      <c r="I3390" s="53">
        <v>7.4</v>
      </c>
      <c r="J3390" s="53" t="s">
        <v>154</v>
      </c>
      <c r="K3390" s="53">
        <v>8</v>
      </c>
      <c r="L3390" s="53" t="s">
        <v>158</v>
      </c>
      <c r="M3390" s="54">
        <v>0.49002314814814812</v>
      </c>
      <c r="N3390" s="53">
        <v>12.6</v>
      </c>
      <c r="O3390" s="53" t="s">
        <v>154</v>
      </c>
      <c r="P3390" s="54">
        <v>0.48737268518518517</v>
      </c>
      <c r="Q3390" s="53">
        <v>10.5</v>
      </c>
      <c r="R3390" s="53" t="s">
        <v>158</v>
      </c>
      <c r="S3390" s="53">
        <v>1.8</v>
      </c>
      <c r="T3390" s="53">
        <v>50.7</v>
      </c>
      <c r="U3390" s="53">
        <v>89</v>
      </c>
      <c r="V3390" s="53">
        <v>64759</v>
      </c>
      <c r="W3390" s="53">
        <v>108</v>
      </c>
      <c r="X3390" s="53">
        <v>0.65400000000000003</v>
      </c>
      <c r="Y3390" s="53">
        <v>19.2</v>
      </c>
      <c r="Z3390" s="11">
        <f t="shared" si="9023"/>
        <v>15.6</v>
      </c>
      <c r="AA3390" s="11">
        <f t="shared" si="9024"/>
        <v>0</v>
      </c>
      <c r="AB3390" s="53">
        <f t="shared" si="9025"/>
        <v>0.2770684166086731</v>
      </c>
      <c r="AC3390" s="63" t="s">
        <v>204</v>
      </c>
    </row>
    <row r="3391" spans="1:46">
      <c r="A3391" s="11">
        <v>3391</v>
      </c>
      <c r="B3391" s="57">
        <v>44950</v>
      </c>
      <c r="C3391" s="54">
        <v>0.5</v>
      </c>
      <c r="D3391" s="53">
        <v>5.5</v>
      </c>
      <c r="E3391" s="53">
        <v>13.4</v>
      </c>
      <c r="F3391" s="53">
        <v>0</v>
      </c>
      <c r="G3391" s="53">
        <v>4.5999999999999996</v>
      </c>
      <c r="H3391" s="53">
        <v>5.1999999999999998E-2</v>
      </c>
      <c r="I3391" s="53">
        <v>6</v>
      </c>
      <c r="J3391" s="53" t="s">
        <v>154</v>
      </c>
      <c r="K3391" s="53">
        <v>7.4</v>
      </c>
      <c r="L3391" s="53" t="s">
        <v>154</v>
      </c>
      <c r="M3391" s="54">
        <v>0.49321759259259257</v>
      </c>
      <c r="N3391" s="53">
        <v>11.1</v>
      </c>
      <c r="O3391" s="53" t="s">
        <v>154</v>
      </c>
      <c r="P3391" s="54">
        <v>0.49388888888888888</v>
      </c>
      <c r="Q3391" s="53">
        <v>6.9</v>
      </c>
      <c r="R3391" s="53" t="s">
        <v>154</v>
      </c>
      <c r="S3391" s="53">
        <v>1.9</v>
      </c>
      <c r="T3391" s="53">
        <v>52.7</v>
      </c>
      <c r="U3391" s="53">
        <v>242</v>
      </c>
      <c r="V3391" s="53">
        <v>116270</v>
      </c>
      <c r="W3391" s="53">
        <v>194</v>
      </c>
      <c r="X3391" s="53">
        <v>0.65400000000000003</v>
      </c>
      <c r="Y3391" s="53">
        <v>19.27</v>
      </c>
      <c r="Z3391" s="11">
        <f t="shared" si="9023"/>
        <v>31.2</v>
      </c>
      <c r="AA3391" s="11">
        <f t="shared" si="9024"/>
        <v>0</v>
      </c>
      <c r="AB3391" s="53">
        <f t="shared" si="9025"/>
        <v>0.2770684166086731</v>
      </c>
      <c r="AC3391" s="63" t="s">
        <v>204</v>
      </c>
      <c r="AE3391" s="11">
        <f t="shared" ref="AE3391" si="9170">SUM(F3391:F3396)</f>
        <v>0</v>
      </c>
      <c r="AF3391" s="11">
        <f t="shared" ref="AF3391" si="9171">AVERAGE(AB3391:AB3396)</f>
        <v>0.27686771663992654</v>
      </c>
      <c r="AG3391" s="11">
        <f t="shared" ref="AG3391" si="9172">AVERAGE(G3391:G3396)</f>
        <v>4.8666666666666663</v>
      </c>
      <c r="AH3391" s="11" t="e">
        <f t="shared" ref="AH3391" si="9173">AVERAGE(AC3391:AC3396)</f>
        <v>#DIV/0!</v>
      </c>
      <c r="AI3391" s="11">
        <f t="shared" ref="AI3391" si="9174">AVERAGE(T3391:T3396)</f>
        <v>48.183333333333337</v>
      </c>
      <c r="AJ3391" s="11">
        <f t="shared" ref="AJ3391" si="9175">SUMIF(H3391:H3396,"&gt;0",H3391:H3396)</f>
        <v>1.1620000000000001</v>
      </c>
      <c r="AK3391" s="17">
        <f t="shared" ref="AK3391" si="9176">SUM(AA3391:AA3396)/60</f>
        <v>0.5</v>
      </c>
      <c r="AL3391" s="17">
        <f t="shared" ref="AL3391" si="9177">SUM(V3391:V3396)</f>
        <v>2300812</v>
      </c>
      <c r="AM3391" s="17">
        <f t="shared" ref="AM3391" si="9178">AVERAGE(W3391:W3396)</f>
        <v>639.16666666666663</v>
      </c>
      <c r="AN3391" s="11">
        <f t="shared" ref="AN3391" si="9179">AVERAGE(I3391:I3396)</f>
        <v>7.0333333333333341</v>
      </c>
      <c r="AO3391" s="11">
        <f t="shared" ref="AO3391" si="9180">MAX(K3391:K3396)</f>
        <v>8</v>
      </c>
      <c r="AP3391" s="13" t="str">
        <f t="shared" ref="AP3391" ca="1" si="9181">INDIRECT(ADDRESS(MATCH(AO3391,K3391:K3396,0)+A3391-1,12))</f>
        <v>W</v>
      </c>
      <c r="AQ3391" s="13">
        <f t="shared" ref="AQ3391" ca="1" si="9182">INDIRECT(ADDRESS(MATCH(AO3391,K3391:K3396,0)+A3391-1,13))</f>
        <v>0.53387731481481482</v>
      </c>
      <c r="AR3391" s="11">
        <f t="shared" ref="AR3391" si="9183">MAX(N3391:N3396)</f>
        <v>14.7</v>
      </c>
      <c r="AS3391" s="13" t="str">
        <f t="shared" ref="AS3391" ca="1" si="9184">INDIRECT(ADDRESS(MATCH(AR3391,N3391:N3396,0)+A3391-1,15))</f>
        <v>WNW</v>
      </c>
      <c r="AT3391" s="13">
        <f t="shared" ref="AT3391" ca="1" si="9185">INDIRECT(ADDRESS(MATCH(AR3391,N3391:N3396,0)+A3391-1,16))</f>
        <v>0.53126157407407404</v>
      </c>
    </row>
    <row r="3392" spans="1:46">
      <c r="A3392" s="11">
        <v>3392</v>
      </c>
      <c r="B3392" s="57">
        <v>44950</v>
      </c>
      <c r="C3392" s="54">
        <v>0.50694444444444442</v>
      </c>
      <c r="D3392" s="53">
        <v>5.5</v>
      </c>
      <c r="E3392" s="53">
        <v>14.4</v>
      </c>
      <c r="F3392" s="53">
        <v>0</v>
      </c>
      <c r="G3392" s="53">
        <v>4.5999999999999996</v>
      </c>
      <c r="H3392" s="53">
        <v>7.1999999999999995E-2</v>
      </c>
      <c r="I3392" s="53">
        <v>7</v>
      </c>
      <c r="J3392" s="53" t="s">
        <v>154</v>
      </c>
      <c r="K3392" s="53">
        <v>7</v>
      </c>
      <c r="L3392" s="53" t="s">
        <v>154</v>
      </c>
      <c r="M3392" s="54">
        <v>0.50592592592592589</v>
      </c>
      <c r="N3392" s="53">
        <v>11.2</v>
      </c>
      <c r="O3392" s="53" t="s">
        <v>154</v>
      </c>
      <c r="P3392" s="54">
        <v>0.50166666666666659</v>
      </c>
      <c r="Q3392" s="53">
        <v>6.3</v>
      </c>
      <c r="R3392" s="53" t="s">
        <v>154</v>
      </c>
      <c r="S3392" s="53">
        <v>1.6</v>
      </c>
      <c r="T3392" s="53">
        <v>50.2</v>
      </c>
      <c r="U3392" s="53">
        <v>403</v>
      </c>
      <c r="V3392" s="53">
        <v>159385</v>
      </c>
      <c r="W3392" s="53">
        <v>266</v>
      </c>
      <c r="X3392" s="53">
        <v>0.65400000000000003</v>
      </c>
      <c r="Y3392" s="53">
        <v>19.64</v>
      </c>
      <c r="Z3392" s="11">
        <f t="shared" si="9023"/>
        <v>43.2</v>
      </c>
      <c r="AA3392" s="11">
        <f t="shared" si="9024"/>
        <v>0</v>
      </c>
      <c r="AB3392" s="53">
        <f t="shared" si="9025"/>
        <v>0.2770684166086731</v>
      </c>
      <c r="AC3392" s="63" t="s">
        <v>204</v>
      </c>
    </row>
    <row r="3393" spans="1:46">
      <c r="A3393" s="11">
        <v>3393</v>
      </c>
      <c r="B3393" s="57">
        <v>44950</v>
      </c>
      <c r="C3393" s="54">
        <v>0.51388888888888895</v>
      </c>
      <c r="D3393" s="53">
        <v>5.4</v>
      </c>
      <c r="E3393" s="53">
        <v>14.8</v>
      </c>
      <c r="F3393" s="53">
        <v>0</v>
      </c>
      <c r="G3393" s="53">
        <v>4.5999999999999996</v>
      </c>
      <c r="H3393" s="53">
        <v>0.127</v>
      </c>
      <c r="I3393" s="53">
        <v>7.1</v>
      </c>
      <c r="J3393" s="53" t="s">
        <v>161</v>
      </c>
      <c r="K3393" s="53">
        <v>7.4</v>
      </c>
      <c r="L3393" s="53" t="s">
        <v>154</v>
      </c>
      <c r="M3393" s="54">
        <v>0.50914351851851858</v>
      </c>
      <c r="N3393" s="53">
        <v>13.5</v>
      </c>
      <c r="O3393" s="53" t="s">
        <v>154</v>
      </c>
      <c r="P3393" s="54">
        <v>0.51221064814814821</v>
      </c>
      <c r="Q3393" s="53">
        <v>4.0999999999999996</v>
      </c>
      <c r="R3393" s="53" t="s">
        <v>154</v>
      </c>
      <c r="S3393" s="53">
        <v>2.1</v>
      </c>
      <c r="T3393" s="53">
        <v>50.3</v>
      </c>
      <c r="U3393" s="53">
        <v>580</v>
      </c>
      <c r="V3393" s="53">
        <v>265933</v>
      </c>
      <c r="W3393" s="53">
        <v>443</v>
      </c>
      <c r="X3393" s="53">
        <v>0.65400000000000003</v>
      </c>
      <c r="Y3393" s="53">
        <v>19.57</v>
      </c>
      <c r="Z3393" s="11">
        <f t="shared" si="9023"/>
        <v>76.2</v>
      </c>
      <c r="AA3393" s="11">
        <f t="shared" si="9024"/>
        <v>0</v>
      </c>
      <c r="AB3393" s="53">
        <f t="shared" si="9025"/>
        <v>0.2770684166086731</v>
      </c>
      <c r="AC3393" s="63" t="s">
        <v>204</v>
      </c>
    </row>
    <row r="3394" spans="1:46">
      <c r="A3394" s="11">
        <v>3394</v>
      </c>
      <c r="B3394" s="57">
        <v>44950</v>
      </c>
      <c r="C3394" s="54">
        <v>0.52083333333333337</v>
      </c>
      <c r="D3394" s="53">
        <v>5.5</v>
      </c>
      <c r="E3394" s="53">
        <v>14.8</v>
      </c>
      <c r="F3394" s="53">
        <v>0</v>
      </c>
      <c r="G3394" s="53">
        <v>5.0999999999999996</v>
      </c>
      <c r="H3394" s="53">
        <v>0.26800000000000002</v>
      </c>
      <c r="I3394" s="53">
        <v>6.8</v>
      </c>
      <c r="J3394" s="53" t="s">
        <v>154</v>
      </c>
      <c r="K3394" s="53">
        <v>7.1</v>
      </c>
      <c r="L3394" s="53" t="s">
        <v>161</v>
      </c>
      <c r="M3394" s="54">
        <v>0.51390046296296299</v>
      </c>
      <c r="N3394" s="53">
        <v>14.5</v>
      </c>
      <c r="O3394" s="53" t="s">
        <v>154</v>
      </c>
      <c r="P3394" s="54">
        <v>0.52041666666666664</v>
      </c>
      <c r="Q3394" s="53">
        <v>11.5</v>
      </c>
      <c r="R3394" s="53" t="s">
        <v>154</v>
      </c>
      <c r="S3394" s="53">
        <v>2</v>
      </c>
      <c r="T3394" s="53">
        <v>46.9</v>
      </c>
      <c r="U3394" s="53">
        <v>461</v>
      </c>
      <c r="V3394" s="53">
        <v>518401</v>
      </c>
      <c r="W3394" s="53">
        <v>864</v>
      </c>
      <c r="X3394" s="53">
        <v>0.65400000000000003</v>
      </c>
      <c r="Y3394" s="53">
        <v>19.55</v>
      </c>
      <c r="Z3394" s="11">
        <f t="shared" si="9023"/>
        <v>160.80000000000001</v>
      </c>
      <c r="AA3394" s="11">
        <f t="shared" si="9024"/>
        <v>10</v>
      </c>
      <c r="AB3394" s="53">
        <f t="shared" si="9025"/>
        <v>0.2770684166086731</v>
      </c>
      <c r="AC3394" s="63" t="s">
        <v>204</v>
      </c>
    </row>
    <row r="3395" spans="1:46">
      <c r="A3395" s="11">
        <v>3395</v>
      </c>
      <c r="B3395" s="57">
        <v>44950</v>
      </c>
      <c r="C3395" s="54">
        <v>0.52777777777777779</v>
      </c>
      <c r="D3395" s="53">
        <v>5.8</v>
      </c>
      <c r="E3395" s="53">
        <v>14.8</v>
      </c>
      <c r="F3395" s="53">
        <v>0</v>
      </c>
      <c r="G3395" s="53">
        <v>5.4</v>
      </c>
      <c r="H3395" s="53">
        <v>0.33500000000000002</v>
      </c>
      <c r="I3395" s="53">
        <v>7.4</v>
      </c>
      <c r="J3395" s="53" t="s">
        <v>154</v>
      </c>
      <c r="K3395" s="53">
        <v>7.7</v>
      </c>
      <c r="L3395" s="53" t="s">
        <v>154</v>
      </c>
      <c r="M3395" s="54">
        <v>0.52704861111111112</v>
      </c>
      <c r="N3395" s="53">
        <v>13.7</v>
      </c>
      <c r="O3395" s="53" t="s">
        <v>158</v>
      </c>
      <c r="P3395" s="54">
        <v>0.52090277777777783</v>
      </c>
      <c r="Q3395" s="53">
        <v>6.9</v>
      </c>
      <c r="R3395" s="53" t="s">
        <v>154</v>
      </c>
      <c r="S3395" s="53">
        <v>2</v>
      </c>
      <c r="T3395" s="53">
        <v>46.9</v>
      </c>
      <c r="U3395" s="53">
        <v>1268</v>
      </c>
      <c r="V3395" s="53">
        <v>639681</v>
      </c>
      <c r="W3395" s="53">
        <v>1066</v>
      </c>
      <c r="X3395" s="53">
        <v>0.65300000000000002</v>
      </c>
      <c r="Y3395" s="53">
        <v>19.52</v>
      </c>
      <c r="Z3395" s="11">
        <f t="shared" si="9023"/>
        <v>201.00000000000003</v>
      </c>
      <c r="AA3395" s="11">
        <f t="shared" si="9024"/>
        <v>10</v>
      </c>
      <c r="AB3395" s="53">
        <f t="shared" si="9025"/>
        <v>0.27646631670243349</v>
      </c>
      <c r="AC3395" s="63" t="s">
        <v>204</v>
      </c>
    </row>
    <row r="3396" spans="1:46">
      <c r="A3396" s="11">
        <v>3396</v>
      </c>
      <c r="B3396" s="57">
        <v>44950</v>
      </c>
      <c r="C3396" s="54">
        <v>0.53472222222222221</v>
      </c>
      <c r="D3396" s="53">
        <v>6.1</v>
      </c>
      <c r="E3396" s="53">
        <v>14.7</v>
      </c>
      <c r="F3396" s="53">
        <v>0</v>
      </c>
      <c r="G3396" s="53">
        <v>4.9000000000000004</v>
      </c>
      <c r="H3396" s="53">
        <v>0.308</v>
      </c>
      <c r="I3396" s="53">
        <v>7.9</v>
      </c>
      <c r="J3396" s="53" t="s">
        <v>154</v>
      </c>
      <c r="K3396" s="53">
        <v>8</v>
      </c>
      <c r="L3396" s="53" t="s">
        <v>154</v>
      </c>
      <c r="M3396" s="54">
        <v>0.53387731481481482</v>
      </c>
      <c r="N3396" s="53">
        <v>14.7</v>
      </c>
      <c r="O3396" s="53" t="s">
        <v>158</v>
      </c>
      <c r="P3396" s="54">
        <v>0.53126157407407404</v>
      </c>
      <c r="Q3396" s="53">
        <v>8.1999999999999993</v>
      </c>
      <c r="R3396" s="53" t="s">
        <v>158</v>
      </c>
      <c r="S3396" s="53">
        <v>2</v>
      </c>
      <c r="T3396" s="53">
        <v>42.1</v>
      </c>
      <c r="U3396" s="53">
        <v>1177</v>
      </c>
      <c r="V3396" s="53">
        <v>601142</v>
      </c>
      <c r="W3396" s="53">
        <v>1002</v>
      </c>
      <c r="X3396" s="53">
        <v>0.65300000000000002</v>
      </c>
      <c r="Y3396" s="53">
        <v>19.53</v>
      </c>
      <c r="Z3396" s="11">
        <f t="shared" si="9023"/>
        <v>184.79999999999998</v>
      </c>
      <c r="AA3396" s="11">
        <f t="shared" si="9024"/>
        <v>10</v>
      </c>
      <c r="AB3396" s="53">
        <f t="shared" si="9025"/>
        <v>0.27646631670243349</v>
      </c>
      <c r="AC3396" s="63" t="s">
        <v>204</v>
      </c>
    </row>
    <row r="3397" spans="1:46">
      <c r="A3397" s="11">
        <v>3397</v>
      </c>
      <c r="B3397" s="57">
        <v>44950</v>
      </c>
      <c r="C3397" s="54">
        <v>0.54166666666666663</v>
      </c>
      <c r="D3397" s="53">
        <v>6.3</v>
      </c>
      <c r="E3397" s="53">
        <v>14.7</v>
      </c>
      <c r="F3397" s="53">
        <v>0</v>
      </c>
      <c r="G3397" s="53">
        <v>4.8</v>
      </c>
      <c r="H3397" s="53">
        <v>0.28499999999999998</v>
      </c>
      <c r="I3397" s="53">
        <v>9.1999999999999993</v>
      </c>
      <c r="J3397" s="53" t="s">
        <v>154</v>
      </c>
      <c r="K3397" s="53">
        <v>9.1999999999999993</v>
      </c>
      <c r="L3397" s="53" t="s">
        <v>154</v>
      </c>
      <c r="M3397" s="54">
        <v>0.54129629629629628</v>
      </c>
      <c r="N3397" s="53">
        <v>17.100000000000001</v>
      </c>
      <c r="O3397" s="53" t="s">
        <v>154</v>
      </c>
      <c r="P3397" s="54">
        <v>0.53755787037037039</v>
      </c>
      <c r="Q3397" s="53">
        <v>8.1999999999999993</v>
      </c>
      <c r="R3397" s="53" t="s">
        <v>154</v>
      </c>
      <c r="S3397" s="53">
        <v>2.2000000000000002</v>
      </c>
      <c r="T3397" s="53">
        <v>40.799999999999997</v>
      </c>
      <c r="U3397" s="53">
        <v>364</v>
      </c>
      <c r="V3397" s="53">
        <v>559813</v>
      </c>
      <c r="W3397" s="53">
        <v>933</v>
      </c>
      <c r="X3397" s="53">
        <v>0.65300000000000002</v>
      </c>
      <c r="Y3397" s="53">
        <v>19.559999999999999</v>
      </c>
      <c r="Z3397" s="11">
        <f t="shared" si="9023"/>
        <v>171</v>
      </c>
      <c r="AA3397" s="11">
        <f t="shared" si="9024"/>
        <v>10</v>
      </c>
      <c r="AB3397" s="53">
        <f t="shared" si="9025"/>
        <v>0.27646631670243349</v>
      </c>
      <c r="AC3397" s="63" t="s">
        <v>204</v>
      </c>
      <c r="AE3397" s="11">
        <f t="shared" ref="AE3397" si="9186">SUM(F3397:F3402)</f>
        <v>0</v>
      </c>
      <c r="AF3397" s="11">
        <f t="shared" ref="AF3397" si="9187">AVERAGE(AB3397:AB3402)</f>
        <v>0.27596515481691791</v>
      </c>
      <c r="AG3397" s="11">
        <f t="shared" ref="AG3397" si="9188">AVERAGE(G3397:G3402)</f>
        <v>2.8666666666666667</v>
      </c>
      <c r="AH3397" s="11" t="e">
        <f t="shared" ref="AH3397" si="9189">AVERAGE(AC3397:AC3402)</f>
        <v>#DIV/0!</v>
      </c>
      <c r="AI3397" s="11">
        <f t="shared" ref="AI3397" si="9190">AVERAGE(T3397:T3402)</f>
        <v>54.416666666666664</v>
      </c>
      <c r="AJ3397" s="11">
        <f t="shared" ref="AJ3397" si="9191">SUMIF(H3397:H3402,"&gt;0",H3397:H3402)</f>
        <v>0.59799999999999998</v>
      </c>
      <c r="AK3397" s="17">
        <f t="shared" ref="AK3397" si="9192">SUM(AA3397:AA3402)/60</f>
        <v>0.16666666666666666</v>
      </c>
      <c r="AL3397" s="17">
        <f t="shared" ref="AL3397" si="9193">SUM(V3397:V3402)</f>
        <v>1275426</v>
      </c>
      <c r="AM3397" s="17">
        <f t="shared" ref="AM3397" si="9194">AVERAGE(W3397:W3402)</f>
        <v>354.5</v>
      </c>
      <c r="AN3397" s="11">
        <f t="shared" ref="AN3397" si="9195">AVERAGE(I3397:I3402)</f>
        <v>9.4499999999999993</v>
      </c>
      <c r="AO3397" s="11">
        <f t="shared" ref="AO3397" si="9196">MAX(K3397:K3402)</f>
        <v>12.1</v>
      </c>
      <c r="AP3397" s="13" t="str">
        <f t="shared" ref="AP3397" ca="1" si="9197">INDIRECT(ADDRESS(MATCH(AO3397,K3397:K3402,0)+A3397-1,12))</f>
        <v>NW</v>
      </c>
      <c r="AQ3397" s="13">
        <f t="shared" ref="AQ3397" ca="1" si="9198">INDIRECT(ADDRESS(MATCH(AO3397,K3397:K3402,0)+A3397-1,13))</f>
        <v>0.57572916666666674</v>
      </c>
      <c r="AR3397" s="11">
        <f t="shared" ref="AR3397" si="9199">MAX(N3397:N3402)</f>
        <v>20.399999999999999</v>
      </c>
      <c r="AS3397" s="13" t="str">
        <f t="shared" ref="AS3397" ca="1" si="9200">INDIRECT(ADDRESS(MATCH(AR3397,N3397:N3402,0)+A3397-1,15))</f>
        <v>NW</v>
      </c>
      <c r="AT3397" s="13">
        <f t="shared" ref="AT3397" ca="1" si="9201">INDIRECT(ADDRESS(MATCH(AR3397,N3397:N3402,0)+A3397-1,16))</f>
        <v>0.57160879629629624</v>
      </c>
    </row>
    <row r="3398" spans="1:46">
      <c r="A3398" s="11">
        <v>3398</v>
      </c>
      <c r="B3398" s="57">
        <v>44950</v>
      </c>
      <c r="C3398" s="54">
        <v>0.54861111111111105</v>
      </c>
      <c r="D3398" s="53">
        <v>6.4</v>
      </c>
      <c r="E3398" s="53">
        <v>13.7</v>
      </c>
      <c r="F3398" s="53">
        <v>0</v>
      </c>
      <c r="G3398" s="53">
        <v>3.8</v>
      </c>
      <c r="H3398" s="53">
        <v>7.2999999999999995E-2</v>
      </c>
      <c r="I3398" s="53">
        <v>9.1999999999999993</v>
      </c>
      <c r="J3398" s="53" t="s">
        <v>158</v>
      </c>
      <c r="K3398" s="53">
        <v>9.6999999999999993</v>
      </c>
      <c r="L3398" s="53" t="s">
        <v>154</v>
      </c>
      <c r="M3398" s="54">
        <v>0.54395833333333332</v>
      </c>
      <c r="N3398" s="53">
        <v>15.5</v>
      </c>
      <c r="O3398" s="53" t="s">
        <v>154</v>
      </c>
      <c r="P3398" s="54">
        <v>0.54296296296296298</v>
      </c>
      <c r="Q3398" s="53">
        <v>10</v>
      </c>
      <c r="R3398" s="53" t="s">
        <v>154</v>
      </c>
      <c r="S3398" s="53">
        <v>2.2999999999999998</v>
      </c>
      <c r="T3398" s="53">
        <v>45.6</v>
      </c>
      <c r="U3398" s="53">
        <v>260</v>
      </c>
      <c r="V3398" s="53">
        <v>168338</v>
      </c>
      <c r="W3398" s="53">
        <v>281</v>
      </c>
      <c r="X3398" s="53">
        <v>0.65300000000000002</v>
      </c>
      <c r="Y3398" s="53">
        <v>19.329999999999998</v>
      </c>
      <c r="Z3398" s="11">
        <f t="shared" si="9023"/>
        <v>43.79999999999999</v>
      </c>
      <c r="AA3398" s="11">
        <f t="shared" si="9024"/>
        <v>0</v>
      </c>
      <c r="AB3398" s="53">
        <f t="shared" si="9025"/>
        <v>0.27646631670243349</v>
      </c>
      <c r="AC3398" s="63" t="s">
        <v>204</v>
      </c>
    </row>
    <row r="3399" spans="1:46">
      <c r="A3399" s="11">
        <v>3399</v>
      </c>
      <c r="B3399" s="57">
        <v>44950</v>
      </c>
      <c r="C3399" s="54">
        <v>0.55555555555555558</v>
      </c>
      <c r="D3399" s="53">
        <v>6.2</v>
      </c>
      <c r="E3399" s="53">
        <v>14.8</v>
      </c>
      <c r="F3399" s="53">
        <v>0</v>
      </c>
      <c r="G3399" s="53">
        <v>3.6</v>
      </c>
      <c r="H3399" s="53">
        <v>9.6000000000000002E-2</v>
      </c>
      <c r="I3399" s="53">
        <v>9.6999999999999993</v>
      </c>
      <c r="J3399" s="53" t="s">
        <v>154</v>
      </c>
      <c r="K3399" s="53">
        <v>9.8000000000000007</v>
      </c>
      <c r="L3399" s="53" t="s">
        <v>154</v>
      </c>
      <c r="M3399" s="54">
        <v>0.55501157407407409</v>
      </c>
      <c r="N3399" s="53">
        <v>16.8</v>
      </c>
      <c r="O3399" s="53" t="s">
        <v>161</v>
      </c>
      <c r="P3399" s="54">
        <v>0.55396990740740737</v>
      </c>
      <c r="Q3399" s="53">
        <v>5.6</v>
      </c>
      <c r="R3399" s="53" t="s">
        <v>154</v>
      </c>
      <c r="S3399" s="53">
        <v>2.2999999999999998</v>
      </c>
      <c r="T3399" s="53">
        <v>42.5</v>
      </c>
      <c r="U3399" s="53">
        <v>484</v>
      </c>
      <c r="V3399" s="53">
        <v>206128</v>
      </c>
      <c r="W3399" s="53">
        <v>344</v>
      </c>
      <c r="X3399" s="53">
        <v>0.65200000000000002</v>
      </c>
      <c r="Y3399" s="53">
        <v>19.66</v>
      </c>
      <c r="Z3399" s="11">
        <f t="shared" si="9023"/>
        <v>57.600000000000009</v>
      </c>
      <c r="AA3399" s="11">
        <f t="shared" si="9024"/>
        <v>0</v>
      </c>
      <c r="AB3399" s="53">
        <f t="shared" si="9025"/>
        <v>0.2758648044007852</v>
      </c>
      <c r="AC3399" s="63" t="s">
        <v>204</v>
      </c>
    </row>
    <row r="3400" spans="1:46">
      <c r="A3400" s="11">
        <v>3400</v>
      </c>
      <c r="B3400" s="57">
        <v>44950</v>
      </c>
      <c r="C3400" s="54">
        <v>0.5625</v>
      </c>
      <c r="D3400" s="53">
        <v>5.9</v>
      </c>
      <c r="E3400" s="53">
        <v>13.7</v>
      </c>
      <c r="F3400" s="53">
        <v>0</v>
      </c>
      <c r="G3400" s="53">
        <v>2.9</v>
      </c>
      <c r="H3400" s="53">
        <v>0.10199999999999999</v>
      </c>
      <c r="I3400" s="53">
        <v>7.5</v>
      </c>
      <c r="J3400" s="53" t="s">
        <v>154</v>
      </c>
      <c r="K3400" s="53">
        <v>9.6999999999999993</v>
      </c>
      <c r="L3400" s="53" t="s">
        <v>154</v>
      </c>
      <c r="M3400" s="54">
        <v>0.55556712962962962</v>
      </c>
      <c r="N3400" s="53">
        <v>13.2</v>
      </c>
      <c r="O3400" s="53" t="s">
        <v>154</v>
      </c>
      <c r="P3400" s="54">
        <v>0.56225694444444441</v>
      </c>
      <c r="Q3400" s="53">
        <v>8.8000000000000007</v>
      </c>
      <c r="R3400" s="53" t="s">
        <v>154</v>
      </c>
      <c r="S3400" s="53">
        <v>2.1</v>
      </c>
      <c r="T3400" s="53">
        <v>64</v>
      </c>
      <c r="U3400" s="53">
        <v>112</v>
      </c>
      <c r="V3400" s="53">
        <v>220204</v>
      </c>
      <c r="W3400" s="53">
        <v>367</v>
      </c>
      <c r="X3400" s="53">
        <v>0.65200000000000002</v>
      </c>
      <c r="Y3400" s="53">
        <v>19.2</v>
      </c>
      <c r="Z3400" s="11">
        <f t="shared" ref="Z3400:Z3463" si="9202">H3400*3.6/(60)*10*10^3</f>
        <v>61.199999999999996</v>
      </c>
      <c r="AA3400" s="11">
        <f t="shared" ref="AA3400:AA3463" si="9203">IF(Z3400&gt;120,10,0)</f>
        <v>0</v>
      </c>
      <c r="AB3400" s="53">
        <f t="shared" ref="AB3400:AB3463" si="9204">-0.071+0.735*X3400+0.75*X3400^2-8.759*X3400^3+21.838*X3400^4-21.998*X3400^5+8.097*X3400^6</f>
        <v>0.2758648044007852</v>
      </c>
      <c r="AC3400" s="63" t="s">
        <v>204</v>
      </c>
    </row>
    <row r="3401" spans="1:46">
      <c r="A3401" s="11">
        <v>3401</v>
      </c>
      <c r="B3401" s="57">
        <v>44950</v>
      </c>
      <c r="C3401" s="54">
        <v>0.56944444444444442</v>
      </c>
      <c r="D3401" s="53">
        <v>5.6</v>
      </c>
      <c r="E3401" s="53">
        <v>13.4</v>
      </c>
      <c r="F3401" s="53">
        <v>0</v>
      </c>
      <c r="G3401" s="53">
        <v>1.4</v>
      </c>
      <c r="H3401" s="53">
        <v>2.1000000000000001E-2</v>
      </c>
      <c r="I3401" s="53">
        <v>9.1</v>
      </c>
      <c r="J3401" s="53" t="s">
        <v>155</v>
      </c>
      <c r="K3401" s="53">
        <v>9.1</v>
      </c>
      <c r="L3401" s="53" t="s">
        <v>155</v>
      </c>
      <c r="M3401" s="54">
        <v>0.56944444444444442</v>
      </c>
      <c r="N3401" s="53">
        <v>16.8</v>
      </c>
      <c r="O3401" s="53" t="s">
        <v>155</v>
      </c>
      <c r="P3401" s="54">
        <v>0.56428240740740743</v>
      </c>
      <c r="Q3401" s="53">
        <v>10.199999999999999</v>
      </c>
      <c r="R3401" s="53" t="s">
        <v>157</v>
      </c>
      <c r="S3401" s="53">
        <v>2.2000000000000002</v>
      </c>
      <c r="T3401" s="53">
        <v>69.8</v>
      </c>
      <c r="U3401" s="53">
        <v>135</v>
      </c>
      <c r="V3401" s="53">
        <v>62770</v>
      </c>
      <c r="W3401" s="53">
        <v>105</v>
      </c>
      <c r="X3401" s="53">
        <v>0.65200000000000002</v>
      </c>
      <c r="Y3401" s="53">
        <v>19.29</v>
      </c>
      <c r="Z3401" s="11">
        <f t="shared" si="9202"/>
        <v>12.6</v>
      </c>
      <c r="AA3401" s="11">
        <f t="shared" si="9203"/>
        <v>0</v>
      </c>
      <c r="AB3401" s="53">
        <f t="shared" si="9204"/>
        <v>0.2758648044007852</v>
      </c>
      <c r="AC3401" s="63" t="s">
        <v>204</v>
      </c>
    </row>
    <row r="3402" spans="1:46">
      <c r="A3402" s="11">
        <v>3402</v>
      </c>
      <c r="B3402" s="57">
        <v>44950</v>
      </c>
      <c r="C3402" s="54">
        <v>0.57638888888888895</v>
      </c>
      <c r="D3402" s="53">
        <v>4.8</v>
      </c>
      <c r="E3402" s="53">
        <v>13.3</v>
      </c>
      <c r="F3402" s="53">
        <v>0</v>
      </c>
      <c r="G3402" s="53">
        <v>0.7</v>
      </c>
      <c r="H3402" s="53">
        <v>2.1000000000000001E-2</v>
      </c>
      <c r="I3402" s="53">
        <v>12</v>
      </c>
      <c r="J3402" s="53" t="s">
        <v>155</v>
      </c>
      <c r="K3402" s="53">
        <v>12.1</v>
      </c>
      <c r="L3402" s="53" t="s">
        <v>155</v>
      </c>
      <c r="M3402" s="54">
        <v>0.57572916666666674</v>
      </c>
      <c r="N3402" s="53">
        <v>20.399999999999999</v>
      </c>
      <c r="O3402" s="53" t="s">
        <v>155</v>
      </c>
      <c r="P3402" s="54">
        <v>0.57160879629629624</v>
      </c>
      <c r="Q3402" s="53">
        <v>11.6</v>
      </c>
      <c r="R3402" s="53" t="s">
        <v>155</v>
      </c>
      <c r="S3402" s="53">
        <v>3</v>
      </c>
      <c r="T3402" s="53">
        <v>63.8</v>
      </c>
      <c r="U3402" s="53">
        <v>162</v>
      </c>
      <c r="V3402" s="53">
        <v>58173</v>
      </c>
      <c r="W3402" s="53">
        <v>97</v>
      </c>
      <c r="X3402" s="53">
        <v>0.65100000000000002</v>
      </c>
      <c r="Y3402" s="53">
        <v>19.29</v>
      </c>
      <c r="Z3402" s="11">
        <f t="shared" si="9202"/>
        <v>12.6</v>
      </c>
      <c r="AA3402" s="11">
        <f t="shared" si="9203"/>
        <v>0</v>
      </c>
      <c r="AB3402" s="53">
        <f t="shared" si="9204"/>
        <v>0.27526388229428478</v>
      </c>
      <c r="AC3402" s="63" t="s">
        <v>204</v>
      </c>
    </row>
    <row r="3403" spans="1:46">
      <c r="A3403" s="11">
        <v>3403</v>
      </c>
      <c r="B3403" s="57">
        <v>44950</v>
      </c>
      <c r="C3403" s="54">
        <v>0.58333333333333337</v>
      </c>
      <c r="D3403" s="53">
        <v>4.0999999999999996</v>
      </c>
      <c r="E3403" s="53">
        <v>13.4</v>
      </c>
      <c r="F3403" s="53">
        <v>0</v>
      </c>
      <c r="G3403" s="53">
        <v>0.8</v>
      </c>
      <c r="H3403" s="53">
        <v>5.2999999999999999E-2</v>
      </c>
      <c r="I3403" s="53">
        <v>9.6</v>
      </c>
      <c r="J3403" s="53" t="s">
        <v>155</v>
      </c>
      <c r="K3403" s="53">
        <v>12</v>
      </c>
      <c r="L3403" s="53" t="s">
        <v>155</v>
      </c>
      <c r="M3403" s="54">
        <v>0.57648148148148148</v>
      </c>
      <c r="N3403" s="53">
        <v>16.3</v>
      </c>
      <c r="O3403" s="53" t="s">
        <v>155</v>
      </c>
      <c r="P3403" s="54">
        <v>0.57989583333333339</v>
      </c>
      <c r="Q3403" s="53">
        <v>7.2</v>
      </c>
      <c r="R3403" s="53" t="s">
        <v>158</v>
      </c>
      <c r="S3403" s="53">
        <v>2.4</v>
      </c>
      <c r="T3403" s="53">
        <v>58.5</v>
      </c>
      <c r="U3403" s="53">
        <v>225</v>
      </c>
      <c r="V3403" s="53">
        <v>119932</v>
      </c>
      <c r="W3403" s="53">
        <v>200</v>
      </c>
      <c r="X3403" s="53">
        <v>0.65100000000000002</v>
      </c>
      <c r="Y3403" s="53">
        <v>19.32</v>
      </c>
      <c r="Z3403" s="11">
        <f t="shared" si="9202"/>
        <v>31.8</v>
      </c>
      <c r="AA3403" s="11">
        <f t="shared" si="9203"/>
        <v>0</v>
      </c>
      <c r="AB3403" s="53">
        <f t="shared" si="9204"/>
        <v>0.27526388229428478</v>
      </c>
      <c r="AC3403" s="63" t="s">
        <v>204</v>
      </c>
      <c r="AE3403" s="11">
        <f t="shared" ref="AE3403" si="9205">SUM(F3403:F3408)</f>
        <v>0</v>
      </c>
      <c r="AF3403" s="11">
        <f t="shared" ref="AF3403" si="9206">AVERAGE(AB3403:AB3408)</f>
        <v>0.2750637725347313</v>
      </c>
      <c r="AG3403" s="11">
        <f t="shared" ref="AG3403" si="9207">AVERAGE(G3403:G3408)</f>
        <v>0.79999999999999993</v>
      </c>
      <c r="AH3403" s="11" t="e">
        <f t="shared" ref="AH3403" si="9208">AVERAGE(AC3403:AC3408)</f>
        <v>#DIV/0!</v>
      </c>
      <c r="AI3403" s="11">
        <f t="shared" ref="AI3403" si="9209">AVERAGE(T3403:T3408)</f>
        <v>58.716666666666661</v>
      </c>
      <c r="AJ3403" s="11">
        <f t="shared" ref="AJ3403" si="9210">SUMIF(H3403:H3408,"&gt;0",H3403:H3408)</f>
        <v>0.78800000000000003</v>
      </c>
      <c r="AK3403" s="17">
        <f t="shared" ref="AK3403" si="9211">SUM(AA3403:AA3408)/60</f>
        <v>0.16666666666666666</v>
      </c>
      <c r="AL3403" s="17">
        <f t="shared" ref="AL3403" si="9212">SUM(V3403:V3408)</f>
        <v>1589101</v>
      </c>
      <c r="AM3403" s="17">
        <f t="shared" ref="AM3403" si="9213">AVERAGE(W3403:W3408)</f>
        <v>441.33333333333331</v>
      </c>
      <c r="AN3403" s="11">
        <f t="shared" ref="AN3403" si="9214">AVERAGE(I3403:I3408)</f>
        <v>8.3666666666666671</v>
      </c>
      <c r="AO3403" s="11">
        <f t="shared" ref="AO3403" si="9215">MAX(K3403:K3408)</f>
        <v>12</v>
      </c>
      <c r="AP3403" s="13" t="str">
        <f t="shared" ref="AP3403" ca="1" si="9216">INDIRECT(ADDRESS(MATCH(AO3403,K3403:K3408,0)+A3403-1,12))</f>
        <v>NW</v>
      </c>
      <c r="AQ3403" s="13">
        <f t="shared" ref="AQ3403" ca="1" si="9217">INDIRECT(ADDRESS(MATCH(AO3403,K3403:K3408,0)+A3403-1,13))</f>
        <v>0.57648148148148148</v>
      </c>
      <c r="AR3403" s="11">
        <f t="shared" ref="AR3403" si="9218">MAX(N3403:N3408)</f>
        <v>16.3</v>
      </c>
      <c r="AS3403" s="13" t="str">
        <f t="shared" ref="AS3403" ca="1" si="9219">INDIRECT(ADDRESS(MATCH(AR3403,N3403:N3408,0)+A3403-1,15))</f>
        <v>NW</v>
      </c>
      <c r="AT3403" s="13">
        <f t="shared" ref="AT3403" ca="1" si="9220">INDIRECT(ADDRESS(MATCH(AR3403,N3403:N3408,0)+A3403-1,16))</f>
        <v>0.57989583333333339</v>
      </c>
    </row>
    <row r="3404" spans="1:46">
      <c r="A3404" s="11">
        <v>3404</v>
      </c>
      <c r="B3404" s="57">
        <v>44950</v>
      </c>
      <c r="C3404" s="54">
        <v>0.59027777777777779</v>
      </c>
      <c r="D3404" s="53">
        <v>3.4</v>
      </c>
      <c r="E3404" s="53">
        <v>14.5</v>
      </c>
      <c r="F3404" s="53">
        <v>0</v>
      </c>
      <c r="G3404" s="53">
        <v>0.6</v>
      </c>
      <c r="H3404" s="53">
        <v>7.2999999999999995E-2</v>
      </c>
      <c r="I3404" s="53">
        <v>8.1</v>
      </c>
      <c r="J3404" s="53" t="s">
        <v>158</v>
      </c>
      <c r="K3404" s="53">
        <v>9.6</v>
      </c>
      <c r="L3404" s="53" t="s">
        <v>155</v>
      </c>
      <c r="M3404" s="54">
        <v>0.58334490740740741</v>
      </c>
      <c r="N3404" s="53">
        <v>14.7</v>
      </c>
      <c r="O3404" s="53" t="s">
        <v>158</v>
      </c>
      <c r="P3404" s="54">
        <v>0.58725694444444443</v>
      </c>
      <c r="Q3404" s="53">
        <v>9.3000000000000007</v>
      </c>
      <c r="R3404" s="53" t="s">
        <v>155</v>
      </c>
      <c r="S3404" s="53">
        <v>1.8</v>
      </c>
      <c r="T3404" s="53">
        <v>61.9</v>
      </c>
      <c r="U3404" s="53">
        <v>255</v>
      </c>
      <c r="V3404" s="53">
        <v>161045</v>
      </c>
      <c r="W3404" s="53">
        <v>268</v>
      </c>
      <c r="X3404" s="53">
        <v>0.65100000000000002</v>
      </c>
      <c r="Y3404" s="53">
        <v>19.64</v>
      </c>
      <c r="Z3404" s="11">
        <f t="shared" si="9202"/>
        <v>43.79999999999999</v>
      </c>
      <c r="AA3404" s="11">
        <f t="shared" si="9203"/>
        <v>0</v>
      </c>
      <c r="AB3404" s="53">
        <f t="shared" si="9204"/>
        <v>0.27526388229428478</v>
      </c>
      <c r="AC3404" s="63" t="s">
        <v>204</v>
      </c>
    </row>
    <row r="3405" spans="1:46">
      <c r="A3405" s="11">
        <v>3405</v>
      </c>
      <c r="B3405" s="57">
        <v>44950</v>
      </c>
      <c r="C3405" s="54">
        <v>0.59722222222222221</v>
      </c>
      <c r="D3405" s="53">
        <v>3</v>
      </c>
      <c r="E3405" s="53">
        <v>14.8</v>
      </c>
      <c r="F3405" s="53">
        <v>0</v>
      </c>
      <c r="G3405" s="53">
        <v>1.7</v>
      </c>
      <c r="H3405" s="53">
        <v>0.19700000000000001</v>
      </c>
      <c r="I3405" s="53">
        <v>7.7</v>
      </c>
      <c r="J3405" s="53" t="s">
        <v>155</v>
      </c>
      <c r="K3405" s="53">
        <v>8.4</v>
      </c>
      <c r="L3405" s="53" t="s">
        <v>155</v>
      </c>
      <c r="M3405" s="54">
        <v>0.59223379629629636</v>
      </c>
      <c r="N3405" s="53">
        <v>14.4</v>
      </c>
      <c r="O3405" s="53" t="s">
        <v>158</v>
      </c>
      <c r="P3405" s="54">
        <v>0.59589120370370374</v>
      </c>
      <c r="Q3405" s="53">
        <v>8</v>
      </c>
      <c r="R3405" s="53" t="s">
        <v>158</v>
      </c>
      <c r="S3405" s="53">
        <v>2.2000000000000002</v>
      </c>
      <c r="T3405" s="53">
        <v>52.8</v>
      </c>
      <c r="U3405" s="53">
        <v>384</v>
      </c>
      <c r="V3405" s="53">
        <v>383542</v>
      </c>
      <c r="W3405" s="53">
        <v>639</v>
      </c>
      <c r="X3405" s="53">
        <v>0.65100000000000002</v>
      </c>
      <c r="Y3405" s="53">
        <v>19.61</v>
      </c>
      <c r="Z3405" s="11">
        <f t="shared" si="9202"/>
        <v>118.2</v>
      </c>
      <c r="AA3405" s="11">
        <f t="shared" si="9203"/>
        <v>0</v>
      </c>
      <c r="AB3405" s="53">
        <f t="shared" si="9204"/>
        <v>0.27526388229428478</v>
      </c>
      <c r="AC3405" s="63" t="s">
        <v>204</v>
      </c>
    </row>
    <row r="3406" spans="1:46">
      <c r="A3406" s="11">
        <v>3406</v>
      </c>
      <c r="B3406" s="57">
        <v>44950</v>
      </c>
      <c r="C3406" s="54">
        <v>0.60416666666666663</v>
      </c>
      <c r="D3406" s="53">
        <v>2.9</v>
      </c>
      <c r="E3406" s="53">
        <v>14.7</v>
      </c>
      <c r="F3406" s="53">
        <v>0</v>
      </c>
      <c r="G3406" s="53">
        <v>-0.1</v>
      </c>
      <c r="H3406" s="53">
        <v>0.121</v>
      </c>
      <c r="I3406" s="53">
        <v>9.1</v>
      </c>
      <c r="J3406" s="53" t="s">
        <v>158</v>
      </c>
      <c r="K3406" s="53">
        <v>9.6999999999999993</v>
      </c>
      <c r="L3406" s="53" t="s">
        <v>158</v>
      </c>
      <c r="M3406" s="54">
        <v>0.6025462962962963</v>
      </c>
      <c r="N3406" s="53">
        <v>15.7</v>
      </c>
      <c r="O3406" s="53" t="s">
        <v>158</v>
      </c>
      <c r="P3406" s="54">
        <v>0.60159722222222223</v>
      </c>
      <c r="Q3406" s="53">
        <v>3.5</v>
      </c>
      <c r="R3406" s="53" t="s">
        <v>158</v>
      </c>
      <c r="S3406" s="53">
        <v>2.5</v>
      </c>
      <c r="T3406" s="53">
        <v>70.2</v>
      </c>
      <c r="U3406" s="53">
        <v>254</v>
      </c>
      <c r="V3406" s="53">
        <v>254272</v>
      </c>
      <c r="W3406" s="53">
        <v>424</v>
      </c>
      <c r="X3406" s="53">
        <v>0.65100000000000002</v>
      </c>
      <c r="Y3406" s="53">
        <v>19.57</v>
      </c>
      <c r="Z3406" s="11">
        <f t="shared" si="9202"/>
        <v>72.599999999999994</v>
      </c>
      <c r="AA3406" s="11">
        <f t="shared" si="9203"/>
        <v>0</v>
      </c>
      <c r="AB3406" s="53">
        <f t="shared" si="9204"/>
        <v>0.27526388229428478</v>
      </c>
      <c r="AC3406" s="63" t="s">
        <v>204</v>
      </c>
    </row>
    <row r="3407" spans="1:46">
      <c r="A3407" s="11">
        <v>3407</v>
      </c>
      <c r="B3407" s="57">
        <v>44950</v>
      </c>
      <c r="C3407" s="54">
        <v>0.61111111111111105</v>
      </c>
      <c r="D3407" s="53">
        <v>2.6</v>
      </c>
      <c r="E3407" s="53">
        <v>14.8</v>
      </c>
      <c r="F3407" s="53">
        <v>0</v>
      </c>
      <c r="G3407" s="53">
        <v>0.9</v>
      </c>
      <c r="H3407" s="53">
        <v>0.14000000000000001</v>
      </c>
      <c r="I3407" s="53">
        <v>7.4</v>
      </c>
      <c r="J3407" s="53" t="s">
        <v>158</v>
      </c>
      <c r="K3407" s="53">
        <v>9.1</v>
      </c>
      <c r="L3407" s="53" t="s">
        <v>158</v>
      </c>
      <c r="M3407" s="54">
        <v>0.60417824074074067</v>
      </c>
      <c r="N3407" s="53">
        <v>14.1</v>
      </c>
      <c r="O3407" s="53" t="s">
        <v>158</v>
      </c>
      <c r="P3407" s="54">
        <v>0.61018518518518516</v>
      </c>
      <c r="Q3407" s="53">
        <v>7.4</v>
      </c>
      <c r="R3407" s="53" t="s">
        <v>154</v>
      </c>
      <c r="S3407" s="53">
        <v>1.9</v>
      </c>
      <c r="T3407" s="53">
        <v>55.9</v>
      </c>
      <c r="U3407" s="53">
        <v>760</v>
      </c>
      <c r="V3407" s="53">
        <v>275019</v>
      </c>
      <c r="W3407" s="53">
        <v>458</v>
      </c>
      <c r="X3407" s="53">
        <v>0.65</v>
      </c>
      <c r="Y3407" s="53">
        <v>19.579999999999998</v>
      </c>
      <c r="Z3407" s="11">
        <f t="shared" si="9202"/>
        <v>84.000000000000014</v>
      </c>
      <c r="AA3407" s="11">
        <f t="shared" si="9203"/>
        <v>0</v>
      </c>
      <c r="AB3407" s="53">
        <f t="shared" si="9204"/>
        <v>0.2746635530156244</v>
      </c>
      <c r="AC3407" s="63" t="s">
        <v>204</v>
      </c>
    </row>
    <row r="3408" spans="1:46">
      <c r="A3408" s="11">
        <v>3408</v>
      </c>
      <c r="B3408" s="57">
        <v>44950</v>
      </c>
      <c r="C3408" s="54">
        <v>0.61805555555555558</v>
      </c>
      <c r="D3408" s="53">
        <v>2.5</v>
      </c>
      <c r="E3408" s="53">
        <v>14.8</v>
      </c>
      <c r="F3408" s="53">
        <v>0</v>
      </c>
      <c r="G3408" s="53">
        <v>0.9</v>
      </c>
      <c r="H3408" s="53">
        <v>0.20399999999999999</v>
      </c>
      <c r="I3408" s="53">
        <v>8.3000000000000007</v>
      </c>
      <c r="J3408" s="53" t="s">
        <v>154</v>
      </c>
      <c r="K3408" s="53">
        <v>8.3000000000000007</v>
      </c>
      <c r="L3408" s="53" t="s">
        <v>158</v>
      </c>
      <c r="M3408" s="54">
        <v>0.6162037037037037</v>
      </c>
      <c r="N3408" s="53">
        <v>13.1</v>
      </c>
      <c r="O3408" s="53" t="s">
        <v>154</v>
      </c>
      <c r="P3408" s="54">
        <v>0.61482638888888885</v>
      </c>
      <c r="Q3408" s="53">
        <v>5.7</v>
      </c>
      <c r="R3408" s="53" t="s">
        <v>157</v>
      </c>
      <c r="S3408" s="53">
        <v>1.8</v>
      </c>
      <c r="T3408" s="53">
        <v>53</v>
      </c>
      <c r="U3408" s="53">
        <v>358</v>
      </c>
      <c r="V3408" s="53">
        <v>395291</v>
      </c>
      <c r="W3408" s="53">
        <v>659</v>
      </c>
      <c r="X3408" s="53">
        <v>0.65</v>
      </c>
      <c r="Y3408" s="53">
        <v>19.61</v>
      </c>
      <c r="Z3408" s="11">
        <f t="shared" si="9202"/>
        <v>122.39999999999999</v>
      </c>
      <c r="AA3408" s="11">
        <f t="shared" si="9203"/>
        <v>10</v>
      </c>
      <c r="AB3408" s="53">
        <f t="shared" si="9204"/>
        <v>0.2746635530156244</v>
      </c>
      <c r="AC3408" s="63" t="s">
        <v>204</v>
      </c>
    </row>
    <row r="3409" spans="1:46">
      <c r="A3409" s="11">
        <v>3409</v>
      </c>
      <c r="B3409" s="57">
        <v>44950</v>
      </c>
      <c r="C3409" s="54">
        <v>0.625</v>
      </c>
      <c r="D3409" s="53">
        <v>2.5</v>
      </c>
      <c r="E3409" s="53">
        <v>13.8</v>
      </c>
      <c r="F3409" s="53">
        <v>0</v>
      </c>
      <c r="G3409" s="53">
        <v>0.5</v>
      </c>
      <c r="H3409" s="53">
        <v>0.106</v>
      </c>
      <c r="I3409" s="53">
        <v>8.6</v>
      </c>
      <c r="J3409" s="53" t="s">
        <v>158</v>
      </c>
      <c r="K3409" s="53">
        <v>8.6</v>
      </c>
      <c r="L3409" s="53" t="s">
        <v>158</v>
      </c>
      <c r="M3409" s="54">
        <v>0.6243171296296296</v>
      </c>
      <c r="N3409" s="53">
        <v>14.2</v>
      </c>
      <c r="O3409" s="53" t="s">
        <v>158</v>
      </c>
      <c r="P3409" s="54">
        <v>0.62170138888888882</v>
      </c>
      <c r="Q3409" s="53">
        <v>8.4</v>
      </c>
      <c r="R3409" s="53" t="s">
        <v>158</v>
      </c>
      <c r="S3409" s="53">
        <v>1.9</v>
      </c>
      <c r="T3409" s="53">
        <v>54.2</v>
      </c>
      <c r="U3409" s="53">
        <v>204</v>
      </c>
      <c r="V3409" s="53">
        <v>214755</v>
      </c>
      <c r="W3409" s="53">
        <v>358</v>
      </c>
      <c r="X3409" s="53">
        <v>0.65</v>
      </c>
      <c r="Y3409" s="53">
        <v>19.27</v>
      </c>
      <c r="Z3409" s="11">
        <f t="shared" si="9202"/>
        <v>63.6</v>
      </c>
      <c r="AA3409" s="11">
        <f t="shared" si="9203"/>
        <v>0</v>
      </c>
      <c r="AB3409" s="53">
        <f t="shared" si="9204"/>
        <v>0.2746635530156244</v>
      </c>
      <c r="AC3409" s="63" t="s">
        <v>204</v>
      </c>
      <c r="AE3409" s="11">
        <f t="shared" ref="AE3409" si="9221">SUM(F3409:F3414)</f>
        <v>0</v>
      </c>
      <c r="AF3409" s="11">
        <f t="shared" ref="AF3409" si="9222">AVERAGE(AB3409:AB3414)</f>
        <v>0.27416377486799637</v>
      </c>
      <c r="AG3409" s="11">
        <f t="shared" ref="AG3409" si="9223">AVERAGE(G3409:G3414)</f>
        <v>0.39999999999999997</v>
      </c>
      <c r="AH3409" s="11" t="e">
        <f t="shared" ref="AH3409" si="9224">AVERAGE(AC3409:AC3414)</f>
        <v>#DIV/0!</v>
      </c>
      <c r="AI3409" s="11">
        <f t="shared" ref="AI3409" si="9225">AVERAGE(T3409:T3414)</f>
        <v>57.233333333333327</v>
      </c>
      <c r="AJ3409" s="11">
        <f t="shared" ref="AJ3409" si="9226">SUMIF(H3409:H3414,"&gt;0",H3409:H3414)</f>
        <v>0.71699999999999997</v>
      </c>
      <c r="AK3409" s="17">
        <f t="shared" ref="AK3409" si="9227">SUM(AA3409:AA3414)/60</f>
        <v>0.16666666666666666</v>
      </c>
      <c r="AL3409" s="17">
        <f t="shared" ref="AL3409" si="9228">SUM(V3409:V3414)</f>
        <v>1362598</v>
      </c>
      <c r="AM3409" s="17">
        <f t="shared" ref="AM3409" si="9229">AVERAGE(W3409:W3414)</f>
        <v>378.66666666666669</v>
      </c>
      <c r="AN3409" s="11">
        <f t="shared" ref="AN3409" si="9230">AVERAGE(I3409:I3414)</f>
        <v>7.5333333333333323</v>
      </c>
      <c r="AO3409" s="11">
        <f t="shared" ref="AO3409" si="9231">MAX(K3409:K3414)</f>
        <v>8.6999999999999993</v>
      </c>
      <c r="AP3409" s="13" t="str">
        <f t="shared" ref="AP3409" ca="1" si="9232">INDIRECT(ADDRESS(MATCH(AO3409,K3409:K3414,0)+A3409-1,12))</f>
        <v>WNW</v>
      </c>
      <c r="AQ3409" s="13">
        <f t="shared" ref="AQ3409" ca="1" si="9233">INDIRECT(ADDRESS(MATCH(AO3409,K3409:K3414,0)+A3409-1,13))</f>
        <v>0.62550925925925926</v>
      </c>
      <c r="AR3409" s="11">
        <f t="shared" ref="AR3409" si="9234">MAX(N3409:N3414)</f>
        <v>15.8</v>
      </c>
      <c r="AS3409" s="13" t="str">
        <f t="shared" ref="AS3409" ca="1" si="9235">INDIRECT(ADDRESS(MATCH(AR3409,N3409:N3414,0)+A3409-1,15))</f>
        <v>W</v>
      </c>
      <c r="AT3409" s="13">
        <f t="shared" ref="AT3409" ca="1" si="9236">INDIRECT(ADDRESS(MATCH(AR3409,N3409:N3414,0)+A3409-1,16))</f>
        <v>0.6424305555555555</v>
      </c>
    </row>
    <row r="3410" spans="1:46">
      <c r="A3410" s="11">
        <v>3410</v>
      </c>
      <c r="B3410" s="57">
        <v>44950</v>
      </c>
      <c r="C3410" s="54">
        <v>0.63194444444444442</v>
      </c>
      <c r="D3410" s="53">
        <v>2.2999999999999998</v>
      </c>
      <c r="E3410" s="53">
        <v>13.7</v>
      </c>
      <c r="F3410" s="53">
        <v>0</v>
      </c>
      <c r="G3410" s="53">
        <v>0.3</v>
      </c>
      <c r="H3410" s="53">
        <v>5.8999999999999997E-2</v>
      </c>
      <c r="I3410" s="53">
        <v>6.8</v>
      </c>
      <c r="J3410" s="53" t="s">
        <v>158</v>
      </c>
      <c r="K3410" s="53">
        <v>8.6999999999999993</v>
      </c>
      <c r="L3410" s="53" t="s">
        <v>158</v>
      </c>
      <c r="M3410" s="54">
        <v>0.62550925925925926</v>
      </c>
      <c r="N3410" s="53">
        <v>12.2</v>
      </c>
      <c r="O3410" s="53" t="s">
        <v>158</v>
      </c>
      <c r="P3410" s="54">
        <v>0.62910879629629635</v>
      </c>
      <c r="Q3410" s="53">
        <v>6.4</v>
      </c>
      <c r="R3410" s="53" t="s">
        <v>155</v>
      </c>
      <c r="S3410" s="53">
        <v>1.9</v>
      </c>
      <c r="T3410" s="53">
        <v>57.3</v>
      </c>
      <c r="U3410" s="53">
        <v>180</v>
      </c>
      <c r="V3410" s="53">
        <v>125821</v>
      </c>
      <c r="W3410" s="53">
        <v>210</v>
      </c>
      <c r="X3410" s="53">
        <v>0.64900000000000002</v>
      </c>
      <c r="Y3410" s="53">
        <v>19.34</v>
      </c>
      <c r="Z3410" s="11">
        <f t="shared" si="9202"/>
        <v>35.4</v>
      </c>
      <c r="AA3410" s="11">
        <f t="shared" si="9203"/>
        <v>0</v>
      </c>
      <c r="AB3410" s="53">
        <f t="shared" si="9204"/>
        <v>0.27406381923847078</v>
      </c>
      <c r="AC3410" s="63" t="s">
        <v>204</v>
      </c>
    </row>
    <row r="3411" spans="1:46">
      <c r="A3411" s="11">
        <v>3411</v>
      </c>
      <c r="B3411" s="57">
        <v>44950</v>
      </c>
      <c r="C3411" s="54">
        <v>0.63888888888888895</v>
      </c>
      <c r="D3411" s="53">
        <v>2.1</v>
      </c>
      <c r="E3411" s="53">
        <v>14.4</v>
      </c>
      <c r="F3411" s="53">
        <v>0</v>
      </c>
      <c r="G3411" s="53">
        <v>0.2</v>
      </c>
      <c r="H3411" s="53">
        <v>3.4000000000000002E-2</v>
      </c>
      <c r="I3411" s="53">
        <v>7.3</v>
      </c>
      <c r="J3411" s="53" t="s">
        <v>158</v>
      </c>
      <c r="K3411" s="53">
        <v>7.4</v>
      </c>
      <c r="L3411" s="53" t="s">
        <v>158</v>
      </c>
      <c r="M3411" s="54">
        <v>0.6358449074074074</v>
      </c>
      <c r="N3411" s="53">
        <v>11.8</v>
      </c>
      <c r="O3411" s="53" t="s">
        <v>154</v>
      </c>
      <c r="P3411" s="54">
        <v>0.63223379629629628</v>
      </c>
      <c r="Q3411" s="53">
        <v>4.2</v>
      </c>
      <c r="R3411" s="53" t="s">
        <v>154</v>
      </c>
      <c r="S3411" s="53">
        <v>1.8</v>
      </c>
      <c r="T3411" s="53">
        <v>52.3</v>
      </c>
      <c r="U3411" s="53">
        <v>156</v>
      </c>
      <c r="V3411" s="53">
        <v>72558</v>
      </c>
      <c r="W3411" s="53">
        <v>121</v>
      </c>
      <c r="X3411" s="53">
        <v>0.64900000000000002</v>
      </c>
      <c r="Y3411" s="53">
        <v>19.649999999999999</v>
      </c>
      <c r="Z3411" s="11">
        <f t="shared" si="9202"/>
        <v>20.400000000000002</v>
      </c>
      <c r="AA3411" s="11">
        <f t="shared" si="9203"/>
        <v>0</v>
      </c>
      <c r="AB3411" s="53">
        <f t="shared" si="9204"/>
        <v>0.27406381923847078</v>
      </c>
      <c r="AC3411" s="63" t="s">
        <v>204</v>
      </c>
    </row>
    <row r="3412" spans="1:46">
      <c r="A3412" s="11">
        <v>3412</v>
      </c>
      <c r="B3412" s="57">
        <v>44950</v>
      </c>
      <c r="C3412" s="54">
        <v>0.64583333333333337</v>
      </c>
      <c r="D3412" s="53">
        <v>2</v>
      </c>
      <c r="E3412" s="53">
        <v>14.8</v>
      </c>
      <c r="F3412" s="53">
        <v>0</v>
      </c>
      <c r="G3412" s="53">
        <v>1</v>
      </c>
      <c r="H3412" s="53">
        <v>0.158</v>
      </c>
      <c r="I3412" s="53">
        <v>8</v>
      </c>
      <c r="J3412" s="53" t="s">
        <v>158</v>
      </c>
      <c r="K3412" s="53">
        <v>8</v>
      </c>
      <c r="L3412" s="53" t="s">
        <v>158</v>
      </c>
      <c r="M3412" s="54">
        <v>0.6446412037037037</v>
      </c>
      <c r="N3412" s="53">
        <v>15.8</v>
      </c>
      <c r="O3412" s="53" t="s">
        <v>154</v>
      </c>
      <c r="P3412" s="54">
        <v>0.6424305555555555</v>
      </c>
      <c r="Q3412" s="53">
        <v>7.7</v>
      </c>
      <c r="R3412" s="53" t="s">
        <v>155</v>
      </c>
      <c r="S3412" s="53">
        <v>2.1</v>
      </c>
      <c r="T3412" s="53">
        <v>53.8</v>
      </c>
      <c r="U3412" s="53">
        <v>441</v>
      </c>
      <c r="V3412" s="53">
        <v>294953</v>
      </c>
      <c r="W3412" s="53">
        <v>492</v>
      </c>
      <c r="X3412" s="53">
        <v>0.64900000000000002</v>
      </c>
      <c r="Y3412" s="53">
        <v>19.63</v>
      </c>
      <c r="Z3412" s="11">
        <f t="shared" si="9202"/>
        <v>94.8</v>
      </c>
      <c r="AA3412" s="11">
        <f t="shared" si="9203"/>
        <v>0</v>
      </c>
      <c r="AB3412" s="53">
        <f t="shared" si="9204"/>
        <v>0.27406381923847078</v>
      </c>
      <c r="AC3412" s="63" t="s">
        <v>204</v>
      </c>
    </row>
    <row r="3413" spans="1:46">
      <c r="A3413" s="11">
        <v>3413</v>
      </c>
      <c r="B3413" s="57">
        <v>44950</v>
      </c>
      <c r="C3413" s="54">
        <v>0.65277777777777779</v>
      </c>
      <c r="D3413" s="53">
        <v>2</v>
      </c>
      <c r="E3413" s="53">
        <v>14.8</v>
      </c>
      <c r="F3413" s="53">
        <v>0</v>
      </c>
      <c r="G3413" s="53">
        <v>-0.5</v>
      </c>
      <c r="H3413" s="53">
        <v>0.152</v>
      </c>
      <c r="I3413" s="53">
        <v>7.2</v>
      </c>
      <c r="J3413" s="53" t="s">
        <v>155</v>
      </c>
      <c r="K3413" s="53">
        <v>8</v>
      </c>
      <c r="L3413" s="53" t="s">
        <v>158</v>
      </c>
      <c r="M3413" s="54">
        <v>0.64584490740740741</v>
      </c>
      <c r="N3413" s="53">
        <v>13.1</v>
      </c>
      <c r="O3413" s="53" t="s">
        <v>157</v>
      </c>
      <c r="P3413" s="54">
        <v>0.65028935185185188</v>
      </c>
      <c r="Q3413" s="53">
        <v>6.1</v>
      </c>
      <c r="R3413" s="53" t="s">
        <v>155</v>
      </c>
      <c r="S3413" s="53">
        <v>2.1</v>
      </c>
      <c r="T3413" s="53">
        <v>68.900000000000006</v>
      </c>
      <c r="U3413" s="53">
        <v>598</v>
      </c>
      <c r="V3413" s="53">
        <v>283951</v>
      </c>
      <c r="W3413" s="53">
        <v>473</v>
      </c>
      <c r="X3413" s="53">
        <v>0.64900000000000002</v>
      </c>
      <c r="Y3413" s="53">
        <v>19.63</v>
      </c>
      <c r="Z3413" s="11">
        <f t="shared" si="9202"/>
        <v>91.2</v>
      </c>
      <c r="AA3413" s="11">
        <f t="shared" si="9203"/>
        <v>0</v>
      </c>
      <c r="AB3413" s="53">
        <f t="shared" si="9204"/>
        <v>0.27406381923847078</v>
      </c>
      <c r="AC3413" s="63" t="s">
        <v>204</v>
      </c>
    </row>
    <row r="3414" spans="1:46">
      <c r="A3414" s="11">
        <v>3414</v>
      </c>
      <c r="B3414" s="57">
        <v>44950</v>
      </c>
      <c r="C3414" s="54">
        <v>0.65972222222222221</v>
      </c>
      <c r="D3414" s="53">
        <v>2</v>
      </c>
      <c r="E3414" s="53">
        <v>14.4</v>
      </c>
      <c r="F3414" s="53">
        <v>0</v>
      </c>
      <c r="G3414" s="53">
        <v>0.9</v>
      </c>
      <c r="H3414" s="53">
        <v>0.20799999999999999</v>
      </c>
      <c r="I3414" s="53">
        <v>7.3</v>
      </c>
      <c r="J3414" s="53" t="s">
        <v>158</v>
      </c>
      <c r="K3414" s="53">
        <v>7.3</v>
      </c>
      <c r="L3414" s="53" t="s">
        <v>158</v>
      </c>
      <c r="M3414" s="54">
        <v>0.65972222222222221</v>
      </c>
      <c r="N3414" s="53">
        <v>13.9</v>
      </c>
      <c r="O3414" s="53" t="s">
        <v>161</v>
      </c>
      <c r="P3414" s="54">
        <v>0.65892361111111108</v>
      </c>
      <c r="Q3414" s="53">
        <v>12</v>
      </c>
      <c r="R3414" s="53" t="s">
        <v>158</v>
      </c>
      <c r="S3414" s="53">
        <v>2.4</v>
      </c>
      <c r="T3414" s="53">
        <v>56.9</v>
      </c>
      <c r="U3414" s="53">
        <v>612</v>
      </c>
      <c r="V3414" s="53">
        <v>370560</v>
      </c>
      <c r="W3414" s="53">
        <v>618</v>
      </c>
      <c r="X3414" s="53">
        <v>0.64900000000000002</v>
      </c>
      <c r="Y3414" s="53">
        <v>19.54</v>
      </c>
      <c r="Z3414" s="11">
        <f t="shared" si="9202"/>
        <v>124.8</v>
      </c>
      <c r="AA3414" s="11">
        <f t="shared" si="9203"/>
        <v>10</v>
      </c>
      <c r="AB3414" s="53">
        <f t="shared" si="9204"/>
        <v>0.27406381923847078</v>
      </c>
      <c r="AC3414" s="63" t="s">
        <v>204</v>
      </c>
    </row>
    <row r="3415" spans="1:46">
      <c r="A3415" s="11">
        <v>3415</v>
      </c>
      <c r="B3415" s="57">
        <v>44950</v>
      </c>
      <c r="C3415" s="54">
        <v>0.66666666666666663</v>
      </c>
      <c r="D3415" s="53">
        <v>2.1</v>
      </c>
      <c r="E3415" s="53">
        <v>13.6</v>
      </c>
      <c r="F3415" s="53">
        <v>0</v>
      </c>
      <c r="G3415" s="53">
        <v>-0.1</v>
      </c>
      <c r="H3415" s="53">
        <v>0.113</v>
      </c>
      <c r="I3415" s="53">
        <v>7</v>
      </c>
      <c r="J3415" s="53" t="s">
        <v>154</v>
      </c>
      <c r="K3415" s="53">
        <v>7.9</v>
      </c>
      <c r="L3415" s="53" t="s">
        <v>158</v>
      </c>
      <c r="M3415" s="54">
        <v>0.66085648148148146</v>
      </c>
      <c r="N3415" s="53">
        <v>12.9</v>
      </c>
      <c r="O3415" s="53" t="s">
        <v>154</v>
      </c>
      <c r="P3415" s="54">
        <v>0.66609953703703706</v>
      </c>
      <c r="Q3415" s="53">
        <v>10.3</v>
      </c>
      <c r="R3415" s="53" t="s">
        <v>158</v>
      </c>
      <c r="S3415" s="53">
        <v>1.8</v>
      </c>
      <c r="T3415" s="53">
        <v>58.7</v>
      </c>
      <c r="U3415" s="53">
        <v>52</v>
      </c>
      <c r="V3415" s="53">
        <v>209851</v>
      </c>
      <c r="W3415" s="53">
        <v>350</v>
      </c>
      <c r="X3415" s="53">
        <v>0.64800000000000002</v>
      </c>
      <c r="Y3415" s="53">
        <v>19.260000000000002</v>
      </c>
      <c r="Z3415" s="11">
        <f t="shared" si="9202"/>
        <v>67.8</v>
      </c>
      <c r="AA3415" s="11">
        <f t="shared" si="9203"/>
        <v>0</v>
      </c>
      <c r="AB3415" s="53">
        <f t="shared" si="9204"/>
        <v>0.27346468367631105</v>
      </c>
      <c r="AC3415" s="63" t="s">
        <v>204</v>
      </c>
      <c r="AE3415" s="11">
        <f t="shared" ref="AE3415" si="9237">SUM(F3415:F3420)</f>
        <v>0</v>
      </c>
      <c r="AF3415" s="11">
        <f t="shared" ref="AF3415" si="9238">AVERAGE(AB3415:AB3420)</f>
        <v>0.27316541637881131</v>
      </c>
      <c r="AG3415" s="11">
        <f t="shared" ref="AG3415" si="9239">AVERAGE(G3415:G3420)</f>
        <v>-0.93333333333333324</v>
      </c>
      <c r="AH3415" s="11" t="e">
        <f t="shared" ref="AH3415" si="9240">AVERAGE(AC3415:AC3420)</f>
        <v>#DIV/0!</v>
      </c>
      <c r="AI3415" s="11">
        <f t="shared" ref="AI3415" si="9241">AVERAGE(T3415:T3420)</f>
        <v>59.783333333333331</v>
      </c>
      <c r="AJ3415" s="11">
        <f t="shared" ref="AJ3415" si="9242">SUMIF(H3415:H3420,"&gt;0",H3415:H3420)</f>
        <v>0.191</v>
      </c>
      <c r="AK3415" s="17">
        <f t="shared" ref="AK3415" si="9243">SUM(AA3415:AA3420)/60</f>
        <v>0</v>
      </c>
      <c r="AL3415" s="17">
        <f t="shared" ref="AL3415" si="9244">SUM(V3415:V3420)</f>
        <v>391046</v>
      </c>
      <c r="AM3415" s="17">
        <f t="shared" ref="AM3415" si="9245">AVERAGE(W3415:W3420)</f>
        <v>108.66666666666667</v>
      </c>
      <c r="AN3415" s="11">
        <f t="shared" ref="AN3415" si="9246">AVERAGE(I3415:I3420)</f>
        <v>8.0833333333333339</v>
      </c>
      <c r="AO3415" s="11">
        <f t="shared" ref="AO3415" si="9247">MAX(K3415:K3420)</f>
        <v>9.1999999999999993</v>
      </c>
      <c r="AP3415" s="13" t="str">
        <f t="shared" ref="AP3415" ca="1" si="9248">INDIRECT(ADDRESS(MATCH(AO3415,K3415:K3420,0)+A3415-1,12))</f>
        <v>W</v>
      </c>
      <c r="AQ3415" s="13">
        <f t="shared" ref="AQ3415" ca="1" si="9249">INDIRECT(ADDRESS(MATCH(AO3415,K3415:K3420,0)+A3415-1,13))</f>
        <v>0.69781249999999995</v>
      </c>
      <c r="AR3415" s="11">
        <f t="shared" ref="AR3415" si="9250">MAX(N3415:N3420)</f>
        <v>17.100000000000001</v>
      </c>
      <c r="AS3415" s="13" t="str">
        <f t="shared" ref="AS3415" ca="1" si="9251">INDIRECT(ADDRESS(MATCH(AR3415,N3415:N3420,0)+A3415-1,15))</f>
        <v>W</v>
      </c>
      <c r="AT3415" s="13">
        <f t="shared" ref="AT3415" ca="1" si="9252">INDIRECT(ADDRESS(MATCH(AR3415,N3415:N3420,0)+A3415-1,16))</f>
        <v>0.6715740740740741</v>
      </c>
    </row>
    <row r="3416" spans="1:46">
      <c r="A3416" s="11">
        <v>3416</v>
      </c>
      <c r="B3416" s="57">
        <v>44950</v>
      </c>
      <c r="C3416" s="54">
        <v>0.67361111111111116</v>
      </c>
      <c r="D3416" s="53">
        <v>2</v>
      </c>
      <c r="E3416" s="53">
        <v>13.3</v>
      </c>
      <c r="F3416" s="53">
        <v>0</v>
      </c>
      <c r="G3416" s="53">
        <v>-0.9</v>
      </c>
      <c r="H3416" s="53">
        <v>8.9999999999999993E-3</v>
      </c>
      <c r="I3416" s="53">
        <v>8.9</v>
      </c>
      <c r="J3416" s="53" t="s">
        <v>154</v>
      </c>
      <c r="K3416" s="53">
        <v>9</v>
      </c>
      <c r="L3416" s="53" t="s">
        <v>154</v>
      </c>
      <c r="M3416" s="54">
        <v>0.67288194444444438</v>
      </c>
      <c r="N3416" s="53">
        <v>17.100000000000001</v>
      </c>
      <c r="O3416" s="53" t="s">
        <v>154</v>
      </c>
      <c r="P3416" s="54">
        <v>0.6715740740740741</v>
      </c>
      <c r="Q3416" s="53">
        <v>5.2</v>
      </c>
      <c r="R3416" s="53" t="s">
        <v>154</v>
      </c>
      <c r="S3416" s="53">
        <v>2.2000000000000002</v>
      </c>
      <c r="T3416" s="53">
        <v>59</v>
      </c>
      <c r="U3416" s="53">
        <v>56</v>
      </c>
      <c r="V3416" s="53">
        <v>25061</v>
      </c>
      <c r="W3416" s="53">
        <v>42</v>
      </c>
      <c r="X3416" s="53">
        <v>0.64800000000000002</v>
      </c>
      <c r="Y3416" s="53">
        <v>19.29</v>
      </c>
      <c r="Z3416" s="11">
        <f t="shared" si="9202"/>
        <v>5.4</v>
      </c>
      <c r="AA3416" s="11">
        <f t="shared" si="9203"/>
        <v>0</v>
      </c>
      <c r="AB3416" s="53">
        <f t="shared" si="9204"/>
        <v>0.27346468367631105</v>
      </c>
      <c r="AC3416" s="63" t="s">
        <v>204</v>
      </c>
    </row>
    <row r="3417" spans="1:46">
      <c r="A3417" s="11">
        <v>3417</v>
      </c>
      <c r="B3417" s="57">
        <v>44950</v>
      </c>
      <c r="C3417" s="54">
        <v>0.68055555555555547</v>
      </c>
      <c r="D3417" s="53">
        <v>1.6</v>
      </c>
      <c r="E3417" s="53">
        <v>13.2</v>
      </c>
      <c r="F3417" s="53">
        <v>0</v>
      </c>
      <c r="G3417" s="53">
        <v>-0.9</v>
      </c>
      <c r="H3417" s="53">
        <v>2.1999999999999999E-2</v>
      </c>
      <c r="I3417" s="53">
        <v>7.6</v>
      </c>
      <c r="J3417" s="53" t="s">
        <v>158</v>
      </c>
      <c r="K3417" s="53">
        <v>8.9</v>
      </c>
      <c r="L3417" s="53" t="s">
        <v>154</v>
      </c>
      <c r="M3417" s="54">
        <v>0.67362268518518509</v>
      </c>
      <c r="N3417" s="53">
        <v>12.9</v>
      </c>
      <c r="O3417" s="53" t="s">
        <v>154</v>
      </c>
      <c r="P3417" s="54">
        <v>0.67631944444444436</v>
      </c>
      <c r="Q3417" s="53">
        <v>3</v>
      </c>
      <c r="R3417" s="53" t="s">
        <v>154</v>
      </c>
      <c r="S3417" s="53">
        <v>1.9</v>
      </c>
      <c r="T3417" s="53">
        <v>60.9</v>
      </c>
      <c r="U3417" s="53">
        <v>87</v>
      </c>
      <c r="V3417" s="53">
        <v>46857</v>
      </c>
      <c r="W3417" s="53">
        <v>78</v>
      </c>
      <c r="X3417" s="53">
        <v>0.64800000000000002</v>
      </c>
      <c r="Y3417" s="53">
        <v>19.309999999999999</v>
      </c>
      <c r="Z3417" s="11">
        <f t="shared" si="9202"/>
        <v>13.199999999999998</v>
      </c>
      <c r="AA3417" s="11">
        <f t="shared" si="9203"/>
        <v>0</v>
      </c>
      <c r="AB3417" s="53">
        <f t="shared" si="9204"/>
        <v>0.27346468367631105</v>
      </c>
      <c r="AC3417" s="63" t="s">
        <v>204</v>
      </c>
    </row>
    <row r="3418" spans="1:46">
      <c r="A3418" s="11">
        <v>3418</v>
      </c>
      <c r="B3418" s="57">
        <v>44950</v>
      </c>
      <c r="C3418" s="54">
        <v>0.6875</v>
      </c>
      <c r="D3418" s="53">
        <v>1.2</v>
      </c>
      <c r="E3418" s="53">
        <v>13.2</v>
      </c>
      <c r="F3418" s="53">
        <v>0</v>
      </c>
      <c r="G3418" s="53">
        <v>-0.9</v>
      </c>
      <c r="H3418" s="53">
        <v>2.7E-2</v>
      </c>
      <c r="I3418" s="53">
        <v>7.4</v>
      </c>
      <c r="J3418" s="53" t="s">
        <v>158</v>
      </c>
      <c r="K3418" s="53">
        <v>7.7</v>
      </c>
      <c r="L3418" s="53" t="s">
        <v>158</v>
      </c>
      <c r="M3418" s="54">
        <v>0.68135416666666659</v>
      </c>
      <c r="N3418" s="53">
        <v>14.9</v>
      </c>
      <c r="O3418" s="53" t="s">
        <v>158</v>
      </c>
      <c r="P3418" s="54">
        <v>0.68570601851851853</v>
      </c>
      <c r="Q3418" s="53">
        <v>11</v>
      </c>
      <c r="R3418" s="53" t="s">
        <v>158</v>
      </c>
      <c r="S3418" s="53">
        <v>1.9</v>
      </c>
      <c r="T3418" s="53">
        <v>54.9</v>
      </c>
      <c r="U3418" s="53">
        <v>64</v>
      </c>
      <c r="V3418" s="53">
        <v>55684</v>
      </c>
      <c r="W3418" s="53">
        <v>93</v>
      </c>
      <c r="X3418" s="53">
        <v>0.64700000000000002</v>
      </c>
      <c r="Y3418" s="53">
        <v>19.3</v>
      </c>
      <c r="Z3418" s="11">
        <f t="shared" si="9202"/>
        <v>16.2</v>
      </c>
      <c r="AA3418" s="11">
        <f t="shared" si="9203"/>
        <v>0</v>
      </c>
      <c r="AB3418" s="53">
        <f t="shared" si="9204"/>
        <v>0.27286614908131157</v>
      </c>
      <c r="AC3418" s="63" t="s">
        <v>204</v>
      </c>
    </row>
    <row r="3419" spans="1:46">
      <c r="A3419" s="11">
        <v>3419</v>
      </c>
      <c r="B3419" s="57">
        <v>44950</v>
      </c>
      <c r="C3419" s="54">
        <v>0.69444444444444453</v>
      </c>
      <c r="D3419" s="53">
        <v>0.8</v>
      </c>
      <c r="E3419" s="53">
        <v>13.1</v>
      </c>
      <c r="F3419" s="53">
        <v>0</v>
      </c>
      <c r="G3419" s="53">
        <v>-1.3</v>
      </c>
      <c r="H3419" s="53">
        <v>1.0999999999999999E-2</v>
      </c>
      <c r="I3419" s="53">
        <v>8.5</v>
      </c>
      <c r="J3419" s="53" t="s">
        <v>158</v>
      </c>
      <c r="K3419" s="53">
        <v>8.5</v>
      </c>
      <c r="L3419" s="53" t="s">
        <v>158</v>
      </c>
      <c r="M3419" s="54">
        <v>0.69430555555555562</v>
      </c>
      <c r="N3419" s="53">
        <v>13.8</v>
      </c>
      <c r="O3419" s="53" t="s">
        <v>158</v>
      </c>
      <c r="P3419" s="54">
        <v>0.69074074074074077</v>
      </c>
      <c r="Q3419" s="53">
        <v>9.4</v>
      </c>
      <c r="R3419" s="53" t="s">
        <v>154</v>
      </c>
      <c r="S3419" s="53">
        <v>1.9</v>
      </c>
      <c r="T3419" s="53">
        <v>61.2</v>
      </c>
      <c r="U3419" s="53">
        <v>39</v>
      </c>
      <c r="V3419" s="53">
        <v>29649</v>
      </c>
      <c r="W3419" s="53">
        <v>49</v>
      </c>
      <c r="X3419" s="53">
        <v>0.64700000000000002</v>
      </c>
      <c r="Y3419" s="53">
        <v>19.3</v>
      </c>
      <c r="Z3419" s="11">
        <f t="shared" si="9202"/>
        <v>6.5999999999999988</v>
      </c>
      <c r="AA3419" s="11">
        <f t="shared" si="9203"/>
        <v>0</v>
      </c>
      <c r="AB3419" s="53">
        <f t="shared" si="9204"/>
        <v>0.27286614908131157</v>
      </c>
      <c r="AC3419" s="63" t="s">
        <v>204</v>
      </c>
    </row>
    <row r="3420" spans="1:46">
      <c r="A3420" s="11">
        <v>3420</v>
      </c>
      <c r="B3420" s="57">
        <v>44950</v>
      </c>
      <c r="C3420" s="54">
        <v>0.70138888888888884</v>
      </c>
      <c r="D3420" s="53">
        <v>0.4</v>
      </c>
      <c r="E3420" s="53">
        <v>13</v>
      </c>
      <c r="F3420" s="53">
        <v>0</v>
      </c>
      <c r="G3420" s="53">
        <v>-1.5</v>
      </c>
      <c r="H3420" s="53">
        <v>8.9999999999999993E-3</v>
      </c>
      <c r="I3420" s="53">
        <v>9.1</v>
      </c>
      <c r="J3420" s="53" t="s">
        <v>154</v>
      </c>
      <c r="K3420" s="53">
        <v>9.1999999999999993</v>
      </c>
      <c r="L3420" s="53" t="s">
        <v>154</v>
      </c>
      <c r="M3420" s="54">
        <v>0.69781249999999995</v>
      </c>
      <c r="N3420" s="53">
        <v>15.4</v>
      </c>
      <c r="O3420" s="53" t="s">
        <v>158</v>
      </c>
      <c r="P3420" s="54">
        <v>0.7013194444444445</v>
      </c>
      <c r="Q3420" s="53">
        <v>10.1</v>
      </c>
      <c r="R3420" s="53" t="s">
        <v>158</v>
      </c>
      <c r="S3420" s="53">
        <v>2.1</v>
      </c>
      <c r="T3420" s="53">
        <v>64</v>
      </c>
      <c r="U3420" s="53">
        <v>44</v>
      </c>
      <c r="V3420" s="53">
        <v>23944</v>
      </c>
      <c r="W3420" s="53">
        <v>40</v>
      </c>
      <c r="X3420" s="53">
        <v>0.64700000000000002</v>
      </c>
      <c r="Y3420" s="53">
        <v>19.32</v>
      </c>
      <c r="Z3420" s="11">
        <f t="shared" si="9202"/>
        <v>5.4</v>
      </c>
      <c r="AA3420" s="11">
        <f t="shared" si="9203"/>
        <v>0</v>
      </c>
      <c r="AB3420" s="53">
        <f t="shared" si="9204"/>
        <v>0.27286614908131157</v>
      </c>
      <c r="AC3420" s="63" t="s">
        <v>204</v>
      </c>
    </row>
    <row r="3421" spans="1:46">
      <c r="A3421" s="11">
        <v>3421</v>
      </c>
      <c r="B3421" s="57">
        <v>44950</v>
      </c>
      <c r="C3421" s="54">
        <v>0.70833333333333337</v>
      </c>
      <c r="D3421" s="53">
        <v>0</v>
      </c>
      <c r="E3421" s="53">
        <v>13</v>
      </c>
      <c r="F3421" s="53">
        <v>0</v>
      </c>
      <c r="G3421" s="53">
        <v>-2</v>
      </c>
      <c r="H3421" s="53">
        <v>7.0000000000000001E-3</v>
      </c>
      <c r="I3421" s="53">
        <v>7.5</v>
      </c>
      <c r="J3421" s="53" t="s">
        <v>154</v>
      </c>
      <c r="K3421" s="53">
        <v>9.1999999999999993</v>
      </c>
      <c r="L3421" s="53" t="s">
        <v>154</v>
      </c>
      <c r="M3421" s="54">
        <v>0.70163194444444443</v>
      </c>
      <c r="N3421" s="53">
        <v>14.2</v>
      </c>
      <c r="O3421" s="53" t="s">
        <v>158</v>
      </c>
      <c r="P3421" s="54">
        <v>0.70259259259259255</v>
      </c>
      <c r="Q3421" s="53">
        <v>4.4000000000000004</v>
      </c>
      <c r="R3421" s="53" t="s">
        <v>154</v>
      </c>
      <c r="S3421" s="53">
        <v>2</v>
      </c>
      <c r="T3421" s="53">
        <v>70.900000000000006</v>
      </c>
      <c r="U3421" s="53">
        <v>15</v>
      </c>
      <c r="V3421" s="53">
        <v>18506</v>
      </c>
      <c r="W3421" s="53">
        <v>31</v>
      </c>
      <c r="X3421" s="53">
        <v>0.64700000000000002</v>
      </c>
      <c r="Y3421" s="53">
        <v>19.29</v>
      </c>
      <c r="Z3421" s="11">
        <f t="shared" si="9202"/>
        <v>4.2</v>
      </c>
      <c r="AA3421" s="11">
        <f t="shared" si="9203"/>
        <v>0</v>
      </c>
      <c r="AB3421" s="53">
        <f t="shared" si="9204"/>
        <v>0.27286614908131157</v>
      </c>
      <c r="AC3421" s="63" t="s">
        <v>204</v>
      </c>
      <c r="AE3421" s="11">
        <f t="shared" ref="AE3421" si="9253">SUM(F3421:F3426)</f>
        <v>0</v>
      </c>
      <c r="AF3421" s="11">
        <f t="shared" ref="AF3421" si="9254">AVERAGE(AB3421:AB3426)</f>
        <v>0.27226831934033263</v>
      </c>
      <c r="AG3421" s="11">
        <f t="shared" ref="AG3421" si="9255">AVERAGE(G3421:G3426)</f>
        <v>-2.2833333333333337</v>
      </c>
      <c r="AH3421" s="11" t="e">
        <f t="shared" ref="AH3421" si="9256">AVERAGE(AC3421:AC3426)</f>
        <v>#DIV/0!</v>
      </c>
      <c r="AI3421" s="11">
        <f t="shared" ref="AI3421" si="9257">AVERAGE(T3421:T3426)</f>
        <v>75.316666666666663</v>
      </c>
      <c r="AJ3421" s="11">
        <f t="shared" ref="AJ3421" si="9258">SUMIF(H3421:H3426,"&gt;0",H3421:H3426)</f>
        <v>1.1000000000000003E-2</v>
      </c>
      <c r="AK3421" s="17">
        <f t="shared" ref="AK3421" si="9259">SUM(AA3421:AA3426)/60</f>
        <v>0</v>
      </c>
      <c r="AL3421" s="17">
        <f t="shared" ref="AL3421" si="9260">SUM(V3421:V3426)</f>
        <v>31903</v>
      </c>
      <c r="AM3421" s="17">
        <f t="shared" ref="AM3421" si="9261">AVERAGE(W3421:W3426)</f>
        <v>9</v>
      </c>
      <c r="AN3421" s="11">
        <f t="shared" ref="AN3421" si="9262">AVERAGE(I3421:I3426)</f>
        <v>7.1999999999999993</v>
      </c>
      <c r="AO3421" s="11">
        <f t="shared" ref="AO3421" si="9263">MAX(K3421:K3426)</f>
        <v>9.1999999999999993</v>
      </c>
      <c r="AP3421" s="13" t="str">
        <f t="shared" ref="AP3421" ca="1" si="9264">INDIRECT(ADDRESS(MATCH(AO3421,K3421:K3426,0)+A3421-1,12))</f>
        <v>W</v>
      </c>
      <c r="AQ3421" s="13">
        <f t="shared" ref="AQ3421" ca="1" si="9265">INDIRECT(ADDRESS(MATCH(AO3421,K3421:K3426,0)+A3421-1,13))</f>
        <v>0.70163194444444443</v>
      </c>
      <c r="AR3421" s="11">
        <f t="shared" ref="AR3421" si="9266">MAX(N3421:N3426)</f>
        <v>14.4</v>
      </c>
      <c r="AS3421" s="13" t="str">
        <f t="shared" ref="AS3421" ca="1" si="9267">INDIRECT(ADDRESS(MATCH(AR3421,N3421:N3426,0)+A3421-1,15))</f>
        <v>W</v>
      </c>
      <c r="AT3421" s="13">
        <f t="shared" ref="AT3421" ca="1" si="9268">INDIRECT(ADDRESS(MATCH(AR3421,N3421:N3426,0)+A3421-1,16))</f>
        <v>0.71021990740740737</v>
      </c>
    </row>
    <row r="3422" spans="1:46">
      <c r="A3422" s="11">
        <v>3422</v>
      </c>
      <c r="B3422" s="57">
        <v>44950</v>
      </c>
      <c r="C3422" s="54">
        <v>0.71527777777777779</v>
      </c>
      <c r="D3422" s="53">
        <v>-0.4</v>
      </c>
      <c r="E3422" s="53">
        <v>13</v>
      </c>
      <c r="F3422" s="53">
        <v>0</v>
      </c>
      <c r="G3422" s="53">
        <v>-2.4</v>
      </c>
      <c r="H3422" s="53">
        <v>2E-3</v>
      </c>
      <c r="I3422" s="53">
        <v>7.7</v>
      </c>
      <c r="J3422" s="53" t="s">
        <v>154</v>
      </c>
      <c r="K3422" s="53">
        <v>7.8</v>
      </c>
      <c r="L3422" s="53" t="s">
        <v>154</v>
      </c>
      <c r="M3422" s="54">
        <v>0.71378472222222211</v>
      </c>
      <c r="N3422" s="53">
        <v>14.4</v>
      </c>
      <c r="O3422" s="53" t="s">
        <v>154</v>
      </c>
      <c r="P3422" s="54">
        <v>0.71021990740740737</v>
      </c>
      <c r="Q3422" s="53">
        <v>5.7</v>
      </c>
      <c r="R3422" s="53" t="s">
        <v>161</v>
      </c>
      <c r="S3422" s="53">
        <v>2.2000000000000002</v>
      </c>
      <c r="T3422" s="53">
        <v>77.099999999999994</v>
      </c>
      <c r="U3422" s="53">
        <v>10</v>
      </c>
      <c r="V3422" s="53">
        <v>8310</v>
      </c>
      <c r="W3422" s="53">
        <v>14</v>
      </c>
      <c r="X3422" s="53">
        <v>0.64600000000000002</v>
      </c>
      <c r="Y3422" s="53">
        <v>19.29</v>
      </c>
      <c r="Z3422" s="11">
        <f t="shared" si="9202"/>
        <v>1.2000000000000002</v>
      </c>
      <c r="AA3422" s="11">
        <f t="shared" si="9203"/>
        <v>0</v>
      </c>
      <c r="AB3422" s="53">
        <f t="shared" si="9204"/>
        <v>0.27226821824317304</v>
      </c>
      <c r="AC3422" s="63" t="s">
        <v>204</v>
      </c>
    </row>
    <row r="3423" spans="1:46">
      <c r="A3423" s="11">
        <v>3423</v>
      </c>
      <c r="B3423" s="57">
        <v>44950</v>
      </c>
      <c r="C3423" s="54">
        <v>0.72222222222222221</v>
      </c>
      <c r="D3423" s="53">
        <v>-0.7</v>
      </c>
      <c r="E3423" s="53">
        <v>13</v>
      </c>
      <c r="F3423" s="53">
        <v>0</v>
      </c>
      <c r="G3423" s="53">
        <v>-2.5</v>
      </c>
      <c r="H3423" s="53">
        <v>1E-3</v>
      </c>
      <c r="I3423" s="53">
        <v>6.7</v>
      </c>
      <c r="J3423" s="53" t="s">
        <v>161</v>
      </c>
      <c r="K3423" s="53">
        <v>7.9</v>
      </c>
      <c r="L3423" s="53" t="s">
        <v>154</v>
      </c>
      <c r="M3423" s="54">
        <v>0.7157175925925926</v>
      </c>
      <c r="N3423" s="53">
        <v>12.7</v>
      </c>
      <c r="O3423" s="53" t="s">
        <v>154</v>
      </c>
      <c r="P3423" s="54">
        <v>0.71797453703703706</v>
      </c>
      <c r="Q3423" s="53">
        <v>2.9</v>
      </c>
      <c r="R3423" s="53" t="s">
        <v>161</v>
      </c>
      <c r="S3423" s="53">
        <v>2.2000000000000002</v>
      </c>
      <c r="T3423" s="53">
        <v>77.099999999999994</v>
      </c>
      <c r="U3423" s="53">
        <v>5</v>
      </c>
      <c r="V3423" s="53">
        <v>4010</v>
      </c>
      <c r="W3423" s="53">
        <v>7</v>
      </c>
      <c r="X3423" s="53">
        <v>0.64600000000000002</v>
      </c>
      <c r="Y3423" s="53">
        <v>19.3</v>
      </c>
      <c r="Z3423" s="11">
        <f t="shared" si="9202"/>
        <v>0.60000000000000009</v>
      </c>
      <c r="AA3423" s="11">
        <f t="shared" si="9203"/>
        <v>0</v>
      </c>
      <c r="AB3423" s="53">
        <f t="shared" si="9204"/>
        <v>0.27226821824317304</v>
      </c>
      <c r="AC3423" s="63" t="s">
        <v>204</v>
      </c>
    </row>
    <row r="3424" spans="1:46">
      <c r="A3424" s="11">
        <v>3424</v>
      </c>
      <c r="B3424" s="57">
        <v>44950</v>
      </c>
      <c r="C3424" s="54">
        <v>0.72916666666666663</v>
      </c>
      <c r="D3424" s="53">
        <v>-1</v>
      </c>
      <c r="E3424" s="53">
        <v>12.9</v>
      </c>
      <c r="F3424" s="53">
        <v>0</v>
      </c>
      <c r="G3424" s="53">
        <v>-2.2000000000000002</v>
      </c>
      <c r="H3424" s="53">
        <v>1E-3</v>
      </c>
      <c r="I3424" s="53">
        <v>5.7</v>
      </c>
      <c r="J3424" s="53" t="s">
        <v>154</v>
      </c>
      <c r="K3424" s="53">
        <v>6.7</v>
      </c>
      <c r="L3424" s="53" t="s">
        <v>161</v>
      </c>
      <c r="M3424" s="54">
        <v>0.72223379629629625</v>
      </c>
      <c r="N3424" s="53">
        <v>9.4</v>
      </c>
      <c r="O3424" s="53" t="s">
        <v>161</v>
      </c>
      <c r="P3424" s="54">
        <v>0.72707175925925915</v>
      </c>
      <c r="Q3424" s="53">
        <v>6.8</v>
      </c>
      <c r="R3424" s="53" t="s">
        <v>154</v>
      </c>
      <c r="S3424" s="53">
        <v>1.4</v>
      </c>
      <c r="T3424" s="53">
        <v>78.900000000000006</v>
      </c>
      <c r="U3424" s="53">
        <v>0</v>
      </c>
      <c r="V3424" s="53">
        <v>930</v>
      </c>
      <c r="W3424" s="53">
        <v>2</v>
      </c>
      <c r="X3424" s="53">
        <v>0.64600000000000002</v>
      </c>
      <c r="Y3424" s="53">
        <v>19.309999999999999</v>
      </c>
      <c r="Z3424" s="11">
        <f t="shared" si="9202"/>
        <v>0.60000000000000009</v>
      </c>
      <c r="AA3424" s="11">
        <f t="shared" si="9203"/>
        <v>0</v>
      </c>
      <c r="AB3424" s="53">
        <f t="shared" si="9204"/>
        <v>0.27226821824317304</v>
      </c>
      <c r="AC3424" s="63" t="s">
        <v>204</v>
      </c>
    </row>
    <row r="3425" spans="1:46">
      <c r="A3425" s="11">
        <v>3425</v>
      </c>
      <c r="B3425" s="57">
        <v>44950</v>
      </c>
      <c r="C3425" s="54">
        <v>0.73611111111111116</v>
      </c>
      <c r="D3425" s="53">
        <v>-1.3</v>
      </c>
      <c r="E3425" s="53">
        <v>12.9</v>
      </c>
      <c r="F3425" s="53">
        <v>0</v>
      </c>
      <c r="G3425" s="53">
        <v>-2.2999999999999998</v>
      </c>
      <c r="H3425" s="53">
        <v>-1E-3</v>
      </c>
      <c r="I3425" s="53">
        <v>7.6</v>
      </c>
      <c r="J3425" s="53" t="s">
        <v>154</v>
      </c>
      <c r="K3425" s="53">
        <v>7.7</v>
      </c>
      <c r="L3425" s="53" t="s">
        <v>154</v>
      </c>
      <c r="M3425" s="54">
        <v>0.73591435185185183</v>
      </c>
      <c r="N3425" s="53">
        <v>13.1</v>
      </c>
      <c r="O3425" s="53" t="s">
        <v>154</v>
      </c>
      <c r="P3425" s="54">
        <v>0.73418981481481482</v>
      </c>
      <c r="Q3425" s="53">
        <v>3.9</v>
      </c>
      <c r="R3425" s="53" t="s">
        <v>158</v>
      </c>
      <c r="S3425" s="53">
        <v>2</v>
      </c>
      <c r="T3425" s="53">
        <v>78.5</v>
      </c>
      <c r="U3425" s="53">
        <v>0</v>
      </c>
      <c r="V3425" s="53">
        <v>74</v>
      </c>
      <c r="W3425" s="53">
        <v>0</v>
      </c>
      <c r="X3425" s="53">
        <v>0.64600000000000002</v>
      </c>
      <c r="Y3425" s="53">
        <v>19.32</v>
      </c>
      <c r="Z3425" s="11">
        <f t="shared" si="9202"/>
        <v>-0.60000000000000009</v>
      </c>
      <c r="AA3425" s="11">
        <f t="shared" si="9203"/>
        <v>0</v>
      </c>
      <c r="AB3425" s="53">
        <f t="shared" si="9204"/>
        <v>0.27226821824317304</v>
      </c>
      <c r="AC3425" s="63" t="s">
        <v>204</v>
      </c>
    </row>
    <row r="3426" spans="1:46">
      <c r="A3426" s="11">
        <v>3426</v>
      </c>
      <c r="B3426" s="57">
        <v>44950</v>
      </c>
      <c r="C3426" s="54">
        <v>0.74305555555555547</v>
      </c>
      <c r="D3426" s="53">
        <v>-1.5</v>
      </c>
      <c r="E3426" s="53">
        <v>12.9</v>
      </c>
      <c r="F3426" s="53">
        <v>0</v>
      </c>
      <c r="G3426" s="53">
        <v>-2.2999999999999998</v>
      </c>
      <c r="H3426" s="53">
        <v>0</v>
      </c>
      <c r="I3426" s="53">
        <v>8</v>
      </c>
      <c r="J3426" s="53" t="s">
        <v>154</v>
      </c>
      <c r="K3426" s="53">
        <v>8.1999999999999993</v>
      </c>
      <c r="L3426" s="53" t="s">
        <v>154</v>
      </c>
      <c r="M3426" s="54">
        <v>0.73974537037037036</v>
      </c>
      <c r="N3426" s="53">
        <v>13.8</v>
      </c>
      <c r="O3426" s="53" t="s">
        <v>154</v>
      </c>
      <c r="P3426" s="54">
        <v>0.73939814814814808</v>
      </c>
      <c r="Q3426" s="53">
        <v>6.8</v>
      </c>
      <c r="R3426" s="53" t="s">
        <v>154</v>
      </c>
      <c r="S3426" s="53">
        <v>2.1</v>
      </c>
      <c r="T3426" s="53">
        <v>69.400000000000006</v>
      </c>
      <c r="U3426" s="53">
        <v>0</v>
      </c>
      <c r="V3426" s="53">
        <v>73</v>
      </c>
      <c r="W3426" s="53">
        <v>0</v>
      </c>
      <c r="X3426" s="53">
        <v>0.64500000000000002</v>
      </c>
      <c r="Y3426" s="53">
        <v>19.329999999999998</v>
      </c>
      <c r="Z3426" s="11">
        <f t="shared" si="9202"/>
        <v>0</v>
      </c>
      <c r="AA3426" s="11">
        <f t="shared" si="9203"/>
        <v>0</v>
      </c>
      <c r="AB3426" s="53">
        <f t="shared" si="9204"/>
        <v>0.27167089398799205</v>
      </c>
      <c r="AC3426" s="63" t="s">
        <v>204</v>
      </c>
    </row>
    <row r="3427" spans="1:46">
      <c r="A3427" s="11">
        <v>3427</v>
      </c>
      <c r="B3427" s="57">
        <v>44950</v>
      </c>
      <c r="C3427" s="54">
        <v>0.75</v>
      </c>
      <c r="D3427" s="53">
        <v>-1.6</v>
      </c>
      <c r="E3427" s="53">
        <v>12.9</v>
      </c>
      <c r="F3427" s="53">
        <v>0</v>
      </c>
      <c r="G3427" s="53">
        <v>-2.2999999999999998</v>
      </c>
      <c r="H3427" s="53">
        <v>0</v>
      </c>
      <c r="I3427" s="53">
        <v>6.5</v>
      </c>
      <c r="J3427" s="53" t="s">
        <v>154</v>
      </c>
      <c r="K3427" s="53">
        <v>8.1</v>
      </c>
      <c r="L3427" s="53" t="s">
        <v>154</v>
      </c>
      <c r="M3427" s="54">
        <v>0.74417824074074079</v>
      </c>
      <c r="N3427" s="53">
        <v>12</v>
      </c>
      <c r="O3427" s="53" t="s">
        <v>154</v>
      </c>
      <c r="P3427" s="54">
        <v>0.74693287037037026</v>
      </c>
      <c r="Q3427" s="53">
        <v>6.4</v>
      </c>
      <c r="R3427" s="53" t="s">
        <v>154</v>
      </c>
      <c r="S3427" s="53">
        <v>1.7</v>
      </c>
      <c r="T3427" s="53">
        <v>68.400000000000006</v>
      </c>
      <c r="U3427" s="53">
        <v>0</v>
      </c>
      <c r="V3427" s="53">
        <v>59</v>
      </c>
      <c r="W3427" s="53">
        <v>0</v>
      </c>
      <c r="X3427" s="53">
        <v>0.64500000000000002</v>
      </c>
      <c r="Y3427" s="53">
        <v>19.329999999999998</v>
      </c>
      <c r="Z3427" s="11">
        <f t="shared" si="9202"/>
        <v>0</v>
      </c>
      <c r="AA3427" s="11">
        <f t="shared" si="9203"/>
        <v>0</v>
      </c>
      <c r="AB3427" s="53">
        <f t="shared" si="9204"/>
        <v>0.27167089398799205</v>
      </c>
      <c r="AC3427" s="63" t="s">
        <v>204</v>
      </c>
      <c r="AE3427" s="11">
        <f t="shared" ref="AE3427" si="9269">SUM(F3427:F3432)</f>
        <v>0</v>
      </c>
      <c r="AF3427" s="11">
        <f t="shared" ref="AF3427" si="9270">AVERAGE(AB3427:AB3432)</f>
        <v>0.27157144151951723</v>
      </c>
      <c r="AG3427" s="11">
        <f t="shared" ref="AG3427" si="9271">AVERAGE(G3427:G3432)</f>
        <v>-2.3000000000000003</v>
      </c>
      <c r="AH3427" s="11" t="e">
        <f t="shared" ref="AH3427" si="9272">AVERAGE(AC3427:AC3432)</f>
        <v>#DIV/0!</v>
      </c>
      <c r="AI3427" s="11">
        <f t="shared" ref="AI3427" si="9273">AVERAGE(T3427:T3432)</f>
        <v>63.099999999999994</v>
      </c>
      <c r="AJ3427" s="11">
        <f t="shared" ref="AJ3427" si="9274">SUMIF(H3427:H3432,"&gt;0",H3427:H3432)</f>
        <v>0</v>
      </c>
      <c r="AK3427" s="17">
        <f t="shared" ref="AK3427" si="9275">SUM(AA3427:AA3432)/60</f>
        <v>0</v>
      </c>
      <c r="AL3427" s="17">
        <f t="shared" ref="AL3427" si="9276">SUM(V3427:V3432)</f>
        <v>452</v>
      </c>
      <c r="AM3427" s="17">
        <f t="shared" ref="AM3427" si="9277">AVERAGE(W3427:W3432)</f>
        <v>0</v>
      </c>
      <c r="AN3427" s="11">
        <f t="shared" ref="AN3427" si="9278">AVERAGE(I3427:I3432)</f>
        <v>6.4666666666666659</v>
      </c>
      <c r="AO3427" s="11">
        <f t="shared" ref="AO3427" si="9279">MAX(K3427:K3432)</f>
        <v>8.1</v>
      </c>
      <c r="AP3427" s="13" t="str">
        <f t="shared" ref="AP3427" ca="1" si="9280">INDIRECT(ADDRESS(MATCH(AO3427,K3427:K3432,0)+A3427-1,12))</f>
        <v>W</v>
      </c>
      <c r="AQ3427" s="13">
        <f t="shared" ref="AQ3427" ca="1" si="9281">INDIRECT(ADDRESS(MATCH(AO3427,K3427:K3432,0)+A3427-1,13))</f>
        <v>0.74417824074074079</v>
      </c>
      <c r="AR3427" s="11">
        <f t="shared" ref="AR3427" si="9282">MAX(N3427:N3432)</f>
        <v>14.2</v>
      </c>
      <c r="AS3427" s="13" t="str">
        <f t="shared" ref="AS3427" ca="1" si="9283">INDIRECT(ADDRESS(MATCH(AR3427,N3427:N3432,0)+A3427-1,15))</f>
        <v>W</v>
      </c>
      <c r="AT3427" s="13">
        <f t="shared" ref="AT3427" ca="1" si="9284">INDIRECT(ADDRESS(MATCH(AR3427,N3427:N3432,0)+A3427-1,16))</f>
        <v>0.78434027777777782</v>
      </c>
    </row>
    <row r="3428" spans="1:46">
      <c r="A3428" s="11">
        <v>3428</v>
      </c>
      <c r="B3428" s="57">
        <v>44950</v>
      </c>
      <c r="C3428" s="54">
        <v>0.75694444444444453</v>
      </c>
      <c r="D3428" s="53">
        <v>-1.8</v>
      </c>
      <c r="E3428" s="53">
        <v>12.9</v>
      </c>
      <c r="F3428" s="53">
        <v>0</v>
      </c>
      <c r="G3428" s="53">
        <v>-2.5</v>
      </c>
      <c r="H3428" s="53">
        <v>0</v>
      </c>
      <c r="I3428" s="53">
        <v>6.4</v>
      </c>
      <c r="J3428" s="53" t="s">
        <v>154</v>
      </c>
      <c r="K3428" s="53">
        <v>6.5</v>
      </c>
      <c r="L3428" s="53" t="s">
        <v>154</v>
      </c>
      <c r="M3428" s="54">
        <v>0.75024305555555548</v>
      </c>
      <c r="N3428" s="53">
        <v>12.5</v>
      </c>
      <c r="O3428" s="53" t="s">
        <v>158</v>
      </c>
      <c r="P3428" s="54">
        <v>0.75444444444444436</v>
      </c>
      <c r="Q3428" s="53">
        <v>7.5</v>
      </c>
      <c r="R3428" s="53" t="s">
        <v>158</v>
      </c>
      <c r="S3428" s="53">
        <v>1.9</v>
      </c>
      <c r="T3428" s="53">
        <v>60.4</v>
      </c>
      <c r="U3428" s="53">
        <v>0</v>
      </c>
      <c r="V3428" s="53">
        <v>58</v>
      </c>
      <c r="W3428" s="53">
        <v>0</v>
      </c>
      <c r="X3428" s="53">
        <v>0.64500000000000002</v>
      </c>
      <c r="Y3428" s="53">
        <v>19.34</v>
      </c>
      <c r="Z3428" s="11">
        <f t="shared" si="9202"/>
        <v>0</v>
      </c>
      <c r="AA3428" s="11">
        <f t="shared" si="9203"/>
        <v>0</v>
      </c>
      <c r="AB3428" s="53">
        <f t="shared" si="9204"/>
        <v>0.27167089398799205</v>
      </c>
      <c r="AC3428" s="63" t="s">
        <v>204</v>
      </c>
    </row>
    <row r="3429" spans="1:46">
      <c r="A3429" s="11">
        <v>3429</v>
      </c>
      <c r="B3429" s="57">
        <v>44950</v>
      </c>
      <c r="C3429" s="54">
        <v>0.76388888888888884</v>
      </c>
      <c r="D3429" s="53">
        <v>-2</v>
      </c>
      <c r="E3429" s="53">
        <v>12.9</v>
      </c>
      <c r="F3429" s="53">
        <v>0</v>
      </c>
      <c r="G3429" s="53">
        <v>-2.2999999999999998</v>
      </c>
      <c r="H3429" s="53">
        <v>0</v>
      </c>
      <c r="I3429" s="53">
        <v>6</v>
      </c>
      <c r="J3429" s="53" t="s">
        <v>154</v>
      </c>
      <c r="K3429" s="53">
        <v>6.5</v>
      </c>
      <c r="L3429" s="53" t="s">
        <v>154</v>
      </c>
      <c r="M3429" s="54">
        <v>0.75778935185185192</v>
      </c>
      <c r="N3429" s="53">
        <v>11</v>
      </c>
      <c r="O3429" s="53" t="s">
        <v>161</v>
      </c>
      <c r="P3429" s="54">
        <v>0.76326388888888896</v>
      </c>
      <c r="Q3429" s="53">
        <v>6.4</v>
      </c>
      <c r="R3429" s="53" t="s">
        <v>154</v>
      </c>
      <c r="S3429" s="53">
        <v>1.6</v>
      </c>
      <c r="T3429" s="53">
        <v>65</v>
      </c>
      <c r="U3429" s="53">
        <v>0</v>
      </c>
      <c r="V3429" s="53">
        <v>86</v>
      </c>
      <c r="W3429" s="53">
        <v>0</v>
      </c>
      <c r="X3429" s="53">
        <v>0.64500000000000002</v>
      </c>
      <c r="Y3429" s="53">
        <v>19.36</v>
      </c>
      <c r="Z3429" s="11">
        <f t="shared" si="9202"/>
        <v>0</v>
      </c>
      <c r="AA3429" s="11">
        <f t="shared" si="9203"/>
        <v>0</v>
      </c>
      <c r="AB3429" s="53">
        <f t="shared" si="9204"/>
        <v>0.27167089398799205</v>
      </c>
      <c r="AC3429" s="63" t="s">
        <v>204</v>
      </c>
    </row>
    <row r="3430" spans="1:46">
      <c r="A3430" s="11">
        <v>3430</v>
      </c>
      <c r="B3430" s="57">
        <v>44950</v>
      </c>
      <c r="C3430" s="54">
        <v>0.77083333333333337</v>
      </c>
      <c r="D3430" s="53">
        <v>-2</v>
      </c>
      <c r="E3430" s="53">
        <v>12.9</v>
      </c>
      <c r="F3430" s="53">
        <v>0</v>
      </c>
      <c r="G3430" s="53">
        <v>-2.2000000000000002</v>
      </c>
      <c r="H3430" s="53">
        <v>0</v>
      </c>
      <c r="I3430" s="53">
        <v>6.6</v>
      </c>
      <c r="J3430" s="53" t="s">
        <v>154</v>
      </c>
      <c r="K3430" s="53">
        <v>6.9</v>
      </c>
      <c r="L3430" s="53" t="s">
        <v>154</v>
      </c>
      <c r="M3430" s="54">
        <v>0.76930555555555558</v>
      </c>
      <c r="N3430" s="53">
        <v>11.8</v>
      </c>
      <c r="O3430" s="53" t="s">
        <v>154</v>
      </c>
      <c r="P3430" s="54">
        <v>0.76871527777777782</v>
      </c>
      <c r="Q3430" s="53">
        <v>6.9</v>
      </c>
      <c r="R3430" s="53" t="s">
        <v>161</v>
      </c>
      <c r="S3430" s="53">
        <v>1.7</v>
      </c>
      <c r="T3430" s="53">
        <v>62.9</v>
      </c>
      <c r="U3430" s="53">
        <v>0</v>
      </c>
      <c r="V3430" s="53">
        <v>83</v>
      </c>
      <c r="W3430" s="53">
        <v>0</v>
      </c>
      <c r="X3430" s="53">
        <v>0.64500000000000002</v>
      </c>
      <c r="Y3430" s="53">
        <v>19.37</v>
      </c>
      <c r="Z3430" s="11">
        <f t="shared" si="9202"/>
        <v>0</v>
      </c>
      <c r="AA3430" s="11">
        <f t="shared" si="9203"/>
        <v>0</v>
      </c>
      <c r="AB3430" s="53">
        <f t="shared" si="9204"/>
        <v>0.27167089398799205</v>
      </c>
      <c r="AC3430" s="63" t="s">
        <v>204</v>
      </c>
    </row>
    <row r="3431" spans="1:46">
      <c r="A3431" s="11">
        <v>3431</v>
      </c>
      <c r="B3431" s="57">
        <v>44950</v>
      </c>
      <c r="C3431" s="54">
        <v>0.77777777777777779</v>
      </c>
      <c r="D3431" s="53">
        <v>-2.1</v>
      </c>
      <c r="E3431" s="53">
        <v>12.9</v>
      </c>
      <c r="F3431" s="53">
        <v>0</v>
      </c>
      <c r="G3431" s="53">
        <v>-2.2999999999999998</v>
      </c>
      <c r="H3431" s="53">
        <v>0</v>
      </c>
      <c r="I3431" s="53">
        <v>6.4</v>
      </c>
      <c r="J3431" s="53" t="s">
        <v>154</v>
      </c>
      <c r="K3431" s="53">
        <v>6.9</v>
      </c>
      <c r="L3431" s="53" t="s">
        <v>154</v>
      </c>
      <c r="M3431" s="54">
        <v>0.77402777777777787</v>
      </c>
      <c r="N3431" s="53">
        <v>12.3</v>
      </c>
      <c r="O3431" s="53" t="s">
        <v>161</v>
      </c>
      <c r="P3431" s="54">
        <v>0.7718287037037036</v>
      </c>
      <c r="Q3431" s="53">
        <v>4.7</v>
      </c>
      <c r="R3431" s="53" t="s">
        <v>158</v>
      </c>
      <c r="S3431" s="53">
        <v>1.8</v>
      </c>
      <c r="T3431" s="53">
        <v>64.2</v>
      </c>
      <c r="U3431" s="53">
        <v>0</v>
      </c>
      <c r="V3431" s="53">
        <v>75</v>
      </c>
      <c r="W3431" s="53">
        <v>0</v>
      </c>
      <c r="X3431" s="53">
        <v>0.64500000000000002</v>
      </c>
      <c r="Y3431" s="53">
        <v>19.329999999999998</v>
      </c>
      <c r="Z3431" s="11">
        <f t="shared" si="9202"/>
        <v>0</v>
      </c>
      <c r="AA3431" s="11">
        <f t="shared" si="9203"/>
        <v>0</v>
      </c>
      <c r="AB3431" s="53">
        <f t="shared" si="9204"/>
        <v>0.27167089398799205</v>
      </c>
      <c r="AC3431" s="63" t="s">
        <v>204</v>
      </c>
    </row>
    <row r="3432" spans="1:46">
      <c r="A3432" s="11">
        <v>3432</v>
      </c>
      <c r="B3432" s="57">
        <v>44950</v>
      </c>
      <c r="C3432" s="54">
        <v>0.78472222222222221</v>
      </c>
      <c r="D3432" s="53">
        <v>-2.1</v>
      </c>
      <c r="E3432" s="53">
        <v>12.9</v>
      </c>
      <c r="F3432" s="53">
        <v>0</v>
      </c>
      <c r="G3432" s="53">
        <v>-2.2000000000000002</v>
      </c>
      <c r="H3432" s="53">
        <v>0</v>
      </c>
      <c r="I3432" s="53">
        <v>6.9</v>
      </c>
      <c r="J3432" s="53" t="s">
        <v>154</v>
      </c>
      <c r="K3432" s="53">
        <v>6.9</v>
      </c>
      <c r="L3432" s="53" t="s">
        <v>154</v>
      </c>
      <c r="M3432" s="54">
        <v>0.78472222222222221</v>
      </c>
      <c r="N3432" s="53">
        <v>14.2</v>
      </c>
      <c r="O3432" s="53" t="s">
        <v>154</v>
      </c>
      <c r="P3432" s="54">
        <v>0.78434027777777782</v>
      </c>
      <c r="Q3432" s="53">
        <v>9.3000000000000007</v>
      </c>
      <c r="R3432" s="53" t="s">
        <v>154</v>
      </c>
      <c r="S3432" s="53">
        <v>2</v>
      </c>
      <c r="T3432" s="53">
        <v>57.7</v>
      </c>
      <c r="U3432" s="53">
        <v>0</v>
      </c>
      <c r="V3432" s="53">
        <v>91</v>
      </c>
      <c r="W3432" s="53">
        <v>0</v>
      </c>
      <c r="X3432" s="53">
        <v>0.64400000000000002</v>
      </c>
      <c r="Y3432" s="53">
        <v>19.3</v>
      </c>
      <c r="Z3432" s="11">
        <f t="shared" si="9202"/>
        <v>0</v>
      </c>
      <c r="AA3432" s="11">
        <f t="shared" si="9203"/>
        <v>0</v>
      </c>
      <c r="AB3432" s="53">
        <f t="shared" si="9204"/>
        <v>0.27107417917714338</v>
      </c>
      <c r="AC3432" s="63" t="s">
        <v>204</v>
      </c>
    </row>
    <row r="3433" spans="1:46">
      <c r="A3433" s="11">
        <v>3433</v>
      </c>
      <c r="B3433" s="57">
        <v>44950</v>
      </c>
      <c r="C3433" s="54">
        <v>0.79166666666666663</v>
      </c>
      <c r="D3433" s="53">
        <v>-2.1</v>
      </c>
      <c r="E3433" s="53">
        <v>12.9</v>
      </c>
      <c r="F3433" s="53">
        <v>0</v>
      </c>
      <c r="G3433" s="53">
        <v>-2.1</v>
      </c>
      <c r="H3433" s="53">
        <v>0</v>
      </c>
      <c r="I3433" s="53">
        <v>6.7</v>
      </c>
      <c r="J3433" s="53" t="s">
        <v>158</v>
      </c>
      <c r="K3433" s="53">
        <v>7.2</v>
      </c>
      <c r="L3433" s="53" t="s">
        <v>158</v>
      </c>
      <c r="M3433" s="54">
        <v>0.78701388888888879</v>
      </c>
      <c r="N3433" s="53">
        <v>13.4</v>
      </c>
      <c r="O3433" s="53" t="s">
        <v>161</v>
      </c>
      <c r="P3433" s="54">
        <v>0.78913194444444434</v>
      </c>
      <c r="Q3433" s="53">
        <v>8.3000000000000007</v>
      </c>
      <c r="R3433" s="53" t="s">
        <v>154</v>
      </c>
      <c r="S3433" s="53">
        <v>2</v>
      </c>
      <c r="T3433" s="53">
        <v>60</v>
      </c>
      <c r="U3433" s="53">
        <v>-1</v>
      </c>
      <c r="V3433" s="53">
        <v>82</v>
      </c>
      <c r="W3433" s="53">
        <v>0</v>
      </c>
      <c r="X3433" s="53">
        <v>0.64400000000000002</v>
      </c>
      <c r="Y3433" s="53">
        <v>19.38</v>
      </c>
      <c r="Z3433" s="11">
        <f t="shared" si="9202"/>
        <v>0</v>
      </c>
      <c r="AA3433" s="11">
        <f t="shared" si="9203"/>
        <v>0</v>
      </c>
      <c r="AB3433" s="53">
        <f t="shared" si="9204"/>
        <v>0.27107417917714338</v>
      </c>
      <c r="AC3433" s="63" t="s">
        <v>204</v>
      </c>
      <c r="AE3433" s="11">
        <f t="shared" ref="AE3433" si="9285">SUM(F3433:F3438)</f>
        <v>0</v>
      </c>
      <c r="AF3433" s="11">
        <f t="shared" ref="AF3433" si="9286">AVERAGE(AB3433:AB3438)</f>
        <v>0.27067677752980929</v>
      </c>
      <c r="AG3433" s="11">
        <f t="shared" ref="AG3433" si="9287">AVERAGE(G3433:G3438)</f>
        <v>-2.1666666666666665</v>
      </c>
      <c r="AH3433" s="11" t="e">
        <f t="shared" ref="AH3433" si="9288">AVERAGE(AC3433:AC3438)</f>
        <v>#DIV/0!</v>
      </c>
      <c r="AI3433" s="11">
        <f t="shared" ref="AI3433" si="9289">AVERAGE(T3433:T3438)</f>
        <v>59.416666666666679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481</v>
      </c>
      <c r="AM3433" s="17">
        <f t="shared" ref="AM3433" si="9293">AVERAGE(W3433:W3438)</f>
        <v>0</v>
      </c>
      <c r="AN3433" s="11">
        <f t="shared" ref="AN3433" si="9294">AVERAGE(I3433:I3438)</f>
        <v>6.8000000000000007</v>
      </c>
      <c r="AO3433" s="11">
        <f t="shared" ref="AO3433" si="9295">MAX(K3433:K3438)</f>
        <v>7.5</v>
      </c>
      <c r="AP3433" s="13" t="str">
        <f t="shared" ref="AP3433" ca="1" si="9296">INDIRECT(ADDRESS(MATCH(AO3433,K3433:K3438,0)+A3433-1,12))</f>
        <v>WNW</v>
      </c>
      <c r="AQ3433" s="13">
        <f t="shared" ref="AQ3433" ca="1" si="9297">INDIRECT(ADDRESS(MATCH(AO3433,K3433:K3438,0)+A3433-1,13))</f>
        <v>0.81331018518518527</v>
      </c>
      <c r="AR3433" s="11">
        <f t="shared" ref="AR3433" si="9298">MAX(N3433:N3438)</f>
        <v>14.5</v>
      </c>
      <c r="AS3433" s="13" t="str">
        <f t="shared" ref="AS3433" ca="1" si="9299">INDIRECT(ADDRESS(MATCH(AR3433,N3433:N3438,0)+A3433-1,15))</f>
        <v>WNW</v>
      </c>
      <c r="AT3433" s="13">
        <f t="shared" ref="AT3433" ca="1" si="9300">INDIRECT(ADDRESS(MATCH(AR3433,N3433:N3438,0)+A3433-1,16))</f>
        <v>0.8127199074074074</v>
      </c>
    </row>
    <row r="3434" spans="1:46">
      <c r="A3434" s="11">
        <v>3434</v>
      </c>
      <c r="B3434" s="57">
        <v>44950</v>
      </c>
      <c r="C3434" s="54">
        <v>0.79861111111111116</v>
      </c>
      <c r="D3434" s="53">
        <v>-2.1</v>
      </c>
      <c r="E3434" s="53">
        <v>12.9</v>
      </c>
      <c r="F3434" s="53">
        <v>0</v>
      </c>
      <c r="G3434" s="53">
        <v>-2.1</v>
      </c>
      <c r="H3434" s="53">
        <v>0</v>
      </c>
      <c r="I3434" s="53">
        <v>6.3</v>
      </c>
      <c r="J3434" s="53" t="s">
        <v>154</v>
      </c>
      <c r="K3434" s="53">
        <v>6.9</v>
      </c>
      <c r="L3434" s="53" t="s">
        <v>158</v>
      </c>
      <c r="M3434" s="54">
        <v>0.79539351851851858</v>
      </c>
      <c r="N3434" s="53">
        <v>12</v>
      </c>
      <c r="O3434" s="53" t="s">
        <v>158</v>
      </c>
      <c r="P3434" s="54">
        <v>0.79262731481481474</v>
      </c>
      <c r="Q3434" s="53">
        <v>5.8</v>
      </c>
      <c r="R3434" s="53" t="s">
        <v>154</v>
      </c>
      <c r="S3434" s="53">
        <v>1.9</v>
      </c>
      <c r="T3434" s="53">
        <v>59.7</v>
      </c>
      <c r="U3434" s="53">
        <v>0</v>
      </c>
      <c r="V3434" s="53">
        <v>70</v>
      </c>
      <c r="W3434" s="53">
        <v>0</v>
      </c>
      <c r="X3434" s="53">
        <v>0.64400000000000002</v>
      </c>
      <c r="Y3434" s="53">
        <v>19.350000000000001</v>
      </c>
      <c r="Z3434" s="11">
        <f t="shared" si="9202"/>
        <v>0</v>
      </c>
      <c r="AA3434" s="11">
        <f t="shared" si="9203"/>
        <v>0</v>
      </c>
      <c r="AB3434" s="53">
        <f t="shared" si="9204"/>
        <v>0.27107417917714338</v>
      </c>
      <c r="AC3434" s="63" t="s">
        <v>204</v>
      </c>
    </row>
    <row r="3435" spans="1:46">
      <c r="A3435" s="11">
        <v>3435</v>
      </c>
      <c r="B3435" s="57">
        <v>44950</v>
      </c>
      <c r="C3435" s="54">
        <v>0.80555555555555547</v>
      </c>
      <c r="D3435" s="53">
        <v>-2.1</v>
      </c>
      <c r="E3435" s="53">
        <v>12.8</v>
      </c>
      <c r="F3435" s="53">
        <v>0</v>
      </c>
      <c r="G3435" s="53">
        <v>-2.1</v>
      </c>
      <c r="H3435" s="53">
        <v>0</v>
      </c>
      <c r="I3435" s="53">
        <v>6.9</v>
      </c>
      <c r="J3435" s="53" t="s">
        <v>158</v>
      </c>
      <c r="K3435" s="53">
        <v>7</v>
      </c>
      <c r="L3435" s="53" t="s">
        <v>154</v>
      </c>
      <c r="M3435" s="54">
        <v>0.8036226851851852</v>
      </c>
      <c r="N3435" s="53">
        <v>11.8</v>
      </c>
      <c r="O3435" s="53" t="s">
        <v>158</v>
      </c>
      <c r="P3435" s="54">
        <v>0.80008101851851843</v>
      </c>
      <c r="Q3435" s="53">
        <v>7.6</v>
      </c>
      <c r="R3435" s="53" t="s">
        <v>154</v>
      </c>
      <c r="S3435" s="53">
        <v>1.7</v>
      </c>
      <c r="T3435" s="53">
        <v>57.2</v>
      </c>
      <c r="U3435" s="53">
        <v>0</v>
      </c>
      <c r="V3435" s="53">
        <v>73</v>
      </c>
      <c r="W3435" s="53">
        <v>0</v>
      </c>
      <c r="X3435" s="53">
        <v>0.64300000000000002</v>
      </c>
      <c r="Y3435" s="53">
        <v>19.36</v>
      </c>
      <c r="Z3435" s="11">
        <f t="shared" si="9202"/>
        <v>0</v>
      </c>
      <c r="AA3435" s="11">
        <f t="shared" si="9203"/>
        <v>0</v>
      </c>
      <c r="AB3435" s="53">
        <f t="shared" si="9204"/>
        <v>0.27047807670614221</v>
      </c>
      <c r="AC3435" s="63" t="s">
        <v>204</v>
      </c>
    </row>
    <row r="3436" spans="1:46">
      <c r="A3436" s="11">
        <v>3436</v>
      </c>
      <c r="B3436" s="57">
        <v>44950</v>
      </c>
      <c r="C3436" s="54">
        <v>0.8125</v>
      </c>
      <c r="D3436" s="53">
        <v>-2.2000000000000002</v>
      </c>
      <c r="E3436" s="53">
        <v>12.9</v>
      </c>
      <c r="F3436" s="53">
        <v>0</v>
      </c>
      <c r="G3436" s="53">
        <v>-2.2000000000000002</v>
      </c>
      <c r="H3436" s="53">
        <v>0</v>
      </c>
      <c r="I3436" s="53">
        <v>7.1</v>
      </c>
      <c r="J3436" s="53" t="s">
        <v>158</v>
      </c>
      <c r="K3436" s="53">
        <v>7.2</v>
      </c>
      <c r="L3436" s="53" t="s">
        <v>158</v>
      </c>
      <c r="M3436" s="54">
        <v>0.81144675925925924</v>
      </c>
      <c r="N3436" s="53">
        <v>12.1</v>
      </c>
      <c r="O3436" s="53" t="s">
        <v>158</v>
      </c>
      <c r="P3436" s="54">
        <v>0.80811342592592583</v>
      </c>
      <c r="Q3436" s="53">
        <v>10.8</v>
      </c>
      <c r="R3436" s="53" t="s">
        <v>154</v>
      </c>
      <c r="S3436" s="53">
        <v>1.8</v>
      </c>
      <c r="T3436" s="53">
        <v>60.2</v>
      </c>
      <c r="U3436" s="53">
        <v>0</v>
      </c>
      <c r="V3436" s="53">
        <v>78</v>
      </c>
      <c r="W3436" s="53">
        <v>0</v>
      </c>
      <c r="X3436" s="53">
        <v>0.64300000000000002</v>
      </c>
      <c r="Y3436" s="53">
        <v>19.38</v>
      </c>
      <c r="Z3436" s="11">
        <f t="shared" si="9202"/>
        <v>0</v>
      </c>
      <c r="AA3436" s="11">
        <f t="shared" si="9203"/>
        <v>0</v>
      </c>
      <c r="AB3436" s="53">
        <f t="shared" si="9204"/>
        <v>0.27047807670614221</v>
      </c>
      <c r="AC3436" s="63" t="s">
        <v>204</v>
      </c>
    </row>
    <row r="3437" spans="1:46">
      <c r="A3437" s="11">
        <v>3437</v>
      </c>
      <c r="B3437" s="57">
        <v>44950</v>
      </c>
      <c r="C3437" s="54">
        <v>0.81944444444444453</v>
      </c>
      <c r="D3437" s="53">
        <v>-2.1</v>
      </c>
      <c r="E3437" s="53">
        <v>12.8</v>
      </c>
      <c r="F3437" s="53">
        <v>0</v>
      </c>
      <c r="G3437" s="53">
        <v>-2.2000000000000002</v>
      </c>
      <c r="H3437" s="53">
        <v>0</v>
      </c>
      <c r="I3437" s="53">
        <v>6.7</v>
      </c>
      <c r="J3437" s="53" t="s">
        <v>154</v>
      </c>
      <c r="K3437" s="53">
        <v>7.5</v>
      </c>
      <c r="L3437" s="53" t="s">
        <v>158</v>
      </c>
      <c r="M3437" s="54">
        <v>0.81331018518518527</v>
      </c>
      <c r="N3437" s="53">
        <v>14.5</v>
      </c>
      <c r="O3437" s="53" t="s">
        <v>158</v>
      </c>
      <c r="P3437" s="54">
        <v>0.8127199074074074</v>
      </c>
      <c r="Q3437" s="53">
        <v>5.4</v>
      </c>
      <c r="R3437" s="53" t="s">
        <v>155</v>
      </c>
      <c r="S3437" s="53">
        <v>2.1</v>
      </c>
      <c r="T3437" s="53">
        <v>59.3</v>
      </c>
      <c r="U3437" s="53">
        <v>0</v>
      </c>
      <c r="V3437" s="53">
        <v>98</v>
      </c>
      <c r="W3437" s="53">
        <v>0</v>
      </c>
      <c r="X3437" s="53">
        <v>0.64300000000000002</v>
      </c>
      <c r="Y3437" s="53">
        <v>19.39</v>
      </c>
      <c r="Z3437" s="11">
        <f t="shared" si="9202"/>
        <v>0</v>
      </c>
      <c r="AA3437" s="11">
        <f t="shared" si="9203"/>
        <v>0</v>
      </c>
      <c r="AB3437" s="53">
        <f t="shared" si="9204"/>
        <v>0.27047807670614221</v>
      </c>
      <c r="AC3437" s="63" t="s">
        <v>204</v>
      </c>
    </row>
    <row r="3438" spans="1:46">
      <c r="A3438" s="11">
        <v>3438</v>
      </c>
      <c r="B3438" s="57">
        <v>44950</v>
      </c>
      <c r="C3438" s="54">
        <v>0.82638888888888884</v>
      </c>
      <c r="D3438" s="53">
        <v>-2.2000000000000002</v>
      </c>
      <c r="E3438" s="53">
        <v>12.8</v>
      </c>
      <c r="F3438" s="53">
        <v>0</v>
      </c>
      <c r="G3438" s="53">
        <v>-2.2999999999999998</v>
      </c>
      <c r="H3438" s="53">
        <v>0</v>
      </c>
      <c r="I3438" s="53">
        <v>7.1</v>
      </c>
      <c r="J3438" s="53" t="s">
        <v>158</v>
      </c>
      <c r="K3438" s="53">
        <v>7.2</v>
      </c>
      <c r="L3438" s="53" t="s">
        <v>158</v>
      </c>
      <c r="M3438" s="54">
        <v>0.8259375000000001</v>
      </c>
      <c r="N3438" s="53">
        <v>12.1</v>
      </c>
      <c r="O3438" s="53" t="s">
        <v>158</v>
      </c>
      <c r="P3438" s="54">
        <v>0.82134259259259268</v>
      </c>
      <c r="Q3438" s="53">
        <v>5.2</v>
      </c>
      <c r="R3438" s="53" t="s">
        <v>154</v>
      </c>
      <c r="S3438" s="53">
        <v>1.5</v>
      </c>
      <c r="T3438" s="53">
        <v>60.1</v>
      </c>
      <c r="U3438" s="53">
        <v>0</v>
      </c>
      <c r="V3438" s="53">
        <v>80</v>
      </c>
      <c r="W3438" s="53">
        <v>0</v>
      </c>
      <c r="X3438" s="53">
        <v>0.64300000000000002</v>
      </c>
      <c r="Y3438" s="53">
        <v>19.41</v>
      </c>
      <c r="Z3438" s="11">
        <f t="shared" si="9202"/>
        <v>0</v>
      </c>
      <c r="AA3438" s="11">
        <f t="shared" si="9203"/>
        <v>0</v>
      </c>
      <c r="AB3438" s="53">
        <f t="shared" si="9204"/>
        <v>0.27047807670614221</v>
      </c>
      <c r="AC3438" s="63" t="s">
        <v>204</v>
      </c>
    </row>
    <row r="3439" spans="1:46">
      <c r="A3439" s="11">
        <v>3439</v>
      </c>
      <c r="B3439" s="57">
        <v>44950</v>
      </c>
      <c r="C3439" s="54">
        <v>0.83333333333333337</v>
      </c>
      <c r="D3439" s="53">
        <v>-2.1</v>
      </c>
      <c r="E3439" s="53">
        <v>12.8</v>
      </c>
      <c r="F3439" s="53">
        <v>0</v>
      </c>
      <c r="G3439" s="53">
        <v>-2.2000000000000002</v>
      </c>
      <c r="H3439" s="53">
        <v>0</v>
      </c>
      <c r="I3439" s="53">
        <v>6.2</v>
      </c>
      <c r="J3439" s="53" t="s">
        <v>158</v>
      </c>
      <c r="K3439" s="53">
        <v>7.1</v>
      </c>
      <c r="L3439" s="53" t="s">
        <v>158</v>
      </c>
      <c r="M3439" s="54">
        <v>0.82660879629629624</v>
      </c>
      <c r="N3439" s="53">
        <v>11.2</v>
      </c>
      <c r="O3439" s="53" t="s">
        <v>154</v>
      </c>
      <c r="P3439" s="54">
        <v>0.83170138888888889</v>
      </c>
      <c r="Q3439" s="53">
        <v>5.9</v>
      </c>
      <c r="R3439" s="53" t="s">
        <v>154</v>
      </c>
      <c r="S3439" s="53">
        <v>1.6</v>
      </c>
      <c r="T3439" s="53">
        <v>58.8</v>
      </c>
      <c r="U3439" s="53">
        <v>0</v>
      </c>
      <c r="V3439" s="53">
        <v>96</v>
      </c>
      <c r="W3439" s="53">
        <v>0</v>
      </c>
      <c r="X3439" s="53">
        <v>0.64200000000000002</v>
      </c>
      <c r="Y3439" s="53">
        <v>19.399999999999999</v>
      </c>
      <c r="Z3439" s="11">
        <f t="shared" si="9202"/>
        <v>0</v>
      </c>
      <c r="AA3439" s="11">
        <f t="shared" si="9203"/>
        <v>0</v>
      </c>
      <c r="AB3439" s="53">
        <f t="shared" si="9204"/>
        <v>0.26988258950353694</v>
      </c>
      <c r="AC3439" s="63" t="s">
        <v>204</v>
      </c>
      <c r="AE3439" s="11">
        <f t="shared" ref="AE3439" si="9301">SUM(F3439:F3444)</f>
        <v>0</v>
      </c>
      <c r="AF3439" s="11">
        <f t="shared" ref="AF3439" si="9302">AVERAGE(AB3439:AB3444)</f>
        <v>0.26968429984562275</v>
      </c>
      <c r="AG3439" s="11">
        <f t="shared" ref="AG3439" si="9303">AVERAGE(G3439:G3444)</f>
        <v>-2.2166666666666668</v>
      </c>
      <c r="AH3439" s="11" t="e">
        <f t="shared" ref="AH3439" si="9304">AVERAGE(AC3439:AC3444)</f>
        <v>#DIV/0!</v>
      </c>
      <c r="AI3439" s="11">
        <f t="shared" ref="AI3439" si="9305">AVERAGE(T3439:T3444)</f>
        <v>57.583333333333336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490</v>
      </c>
      <c r="AM3439" s="17">
        <f t="shared" ref="AM3439" si="9309">AVERAGE(W3439:W3444)</f>
        <v>0</v>
      </c>
      <c r="AN3439" s="11">
        <f t="shared" ref="AN3439" si="9310">AVERAGE(I3439:I3444)</f>
        <v>5.8500000000000005</v>
      </c>
      <c r="AO3439" s="11">
        <f t="shared" ref="AO3439" si="9311">MAX(K3439:K3444)</f>
        <v>7.1</v>
      </c>
      <c r="AP3439" s="13" t="str">
        <f t="shared" ref="AP3439" ca="1" si="9312">INDIRECT(ADDRESS(MATCH(AO3439,K3439:K3444,0)+A3439-1,12))</f>
        <v>WNW</v>
      </c>
      <c r="AQ3439" s="13">
        <f t="shared" ref="AQ3439" ca="1" si="9313">INDIRECT(ADDRESS(MATCH(AO3439,K3439:K3444,0)+A3439-1,13))</f>
        <v>0.82660879629629624</v>
      </c>
      <c r="AR3439" s="11">
        <f t="shared" ref="AR3439" si="9314">MAX(N3439:N3444)</f>
        <v>13.5</v>
      </c>
      <c r="AS3439" s="13" t="str">
        <f t="shared" ref="AS3439" ca="1" si="9315">INDIRECT(ADDRESS(MATCH(AR3439,N3439:N3444,0)+A3439-1,15))</f>
        <v>W</v>
      </c>
      <c r="AT3439" s="13">
        <f t="shared" ref="AT3439" ca="1" si="9316">INDIRECT(ADDRESS(MATCH(AR3439,N3439:N3444,0)+A3439-1,16))</f>
        <v>0.85798611111111101</v>
      </c>
    </row>
    <row r="3440" spans="1:46">
      <c r="A3440" s="11">
        <v>3440</v>
      </c>
      <c r="B3440" s="57">
        <v>44950</v>
      </c>
      <c r="C3440" s="54">
        <v>0.84027777777777779</v>
      </c>
      <c r="D3440" s="53">
        <v>-2.2000000000000002</v>
      </c>
      <c r="E3440" s="53">
        <v>12.8</v>
      </c>
      <c r="F3440" s="53">
        <v>0</v>
      </c>
      <c r="G3440" s="53">
        <v>-2.2000000000000002</v>
      </c>
      <c r="H3440" s="53">
        <v>0</v>
      </c>
      <c r="I3440" s="53">
        <v>6.2</v>
      </c>
      <c r="J3440" s="53" t="s">
        <v>154</v>
      </c>
      <c r="K3440" s="53">
        <v>6.5</v>
      </c>
      <c r="L3440" s="53" t="s">
        <v>154</v>
      </c>
      <c r="M3440" s="54">
        <v>0.83759259259259267</v>
      </c>
      <c r="N3440" s="53">
        <v>13</v>
      </c>
      <c r="O3440" s="53" t="s">
        <v>154</v>
      </c>
      <c r="P3440" s="54">
        <v>0.83378472222222222</v>
      </c>
      <c r="Q3440" s="53">
        <v>4.8</v>
      </c>
      <c r="R3440" s="53" t="s">
        <v>158</v>
      </c>
      <c r="S3440" s="53">
        <v>1.6</v>
      </c>
      <c r="T3440" s="53">
        <v>58.1</v>
      </c>
      <c r="U3440" s="53">
        <v>0</v>
      </c>
      <c r="V3440" s="53">
        <v>57</v>
      </c>
      <c r="W3440" s="53">
        <v>0</v>
      </c>
      <c r="X3440" s="53">
        <v>0.64200000000000002</v>
      </c>
      <c r="Y3440" s="53">
        <v>19.37</v>
      </c>
      <c r="Z3440" s="11">
        <f t="shared" si="9202"/>
        <v>0</v>
      </c>
      <c r="AA3440" s="11">
        <f t="shared" si="9203"/>
        <v>0</v>
      </c>
      <c r="AB3440" s="53">
        <f t="shared" si="9204"/>
        <v>0.26988258950353694</v>
      </c>
      <c r="AC3440" s="63" t="s">
        <v>204</v>
      </c>
    </row>
    <row r="3441" spans="1:46">
      <c r="A3441" s="11">
        <v>3441</v>
      </c>
      <c r="B3441" s="57">
        <v>44950</v>
      </c>
      <c r="C3441" s="54">
        <v>0.84722222222222221</v>
      </c>
      <c r="D3441" s="53">
        <v>-2.1</v>
      </c>
      <c r="E3441" s="53">
        <v>12.8</v>
      </c>
      <c r="F3441" s="53">
        <v>0</v>
      </c>
      <c r="G3441" s="53">
        <v>-2.2000000000000002</v>
      </c>
      <c r="H3441" s="53">
        <v>0</v>
      </c>
      <c r="I3441" s="53">
        <v>5.5</v>
      </c>
      <c r="J3441" s="53" t="s">
        <v>158</v>
      </c>
      <c r="K3441" s="53">
        <v>6.2</v>
      </c>
      <c r="L3441" s="53" t="s">
        <v>154</v>
      </c>
      <c r="M3441" s="54">
        <v>0.84038194444444436</v>
      </c>
      <c r="N3441" s="53">
        <v>9</v>
      </c>
      <c r="O3441" s="53" t="s">
        <v>154</v>
      </c>
      <c r="P3441" s="54">
        <v>0.8467824074074074</v>
      </c>
      <c r="Q3441" s="53">
        <v>5.7</v>
      </c>
      <c r="R3441" s="53" t="s">
        <v>158</v>
      </c>
      <c r="S3441" s="53">
        <v>1.2</v>
      </c>
      <c r="T3441" s="53">
        <v>59.5</v>
      </c>
      <c r="U3441" s="53">
        <v>1</v>
      </c>
      <c r="V3441" s="53">
        <v>94</v>
      </c>
      <c r="W3441" s="53">
        <v>0</v>
      </c>
      <c r="X3441" s="53">
        <v>0.64200000000000002</v>
      </c>
      <c r="Y3441" s="53">
        <v>19.39</v>
      </c>
      <c r="Z3441" s="11">
        <f t="shared" si="9202"/>
        <v>0</v>
      </c>
      <c r="AA3441" s="11">
        <f t="shared" si="9203"/>
        <v>0</v>
      </c>
      <c r="AB3441" s="53">
        <f t="shared" si="9204"/>
        <v>0.26988258950353694</v>
      </c>
      <c r="AC3441" s="63" t="s">
        <v>204</v>
      </c>
    </row>
    <row r="3442" spans="1:46">
      <c r="A3442" s="11">
        <v>3442</v>
      </c>
      <c r="B3442" s="57">
        <v>44950</v>
      </c>
      <c r="C3442" s="54">
        <v>0.85416666666666663</v>
      </c>
      <c r="D3442" s="53">
        <v>-2.2000000000000002</v>
      </c>
      <c r="E3442" s="53">
        <v>12.8</v>
      </c>
      <c r="F3442" s="53">
        <v>0</v>
      </c>
      <c r="G3442" s="53">
        <v>-2.2000000000000002</v>
      </c>
      <c r="H3442" s="53">
        <v>0</v>
      </c>
      <c r="I3442" s="53">
        <v>5.0999999999999996</v>
      </c>
      <c r="J3442" s="53" t="s">
        <v>154</v>
      </c>
      <c r="K3442" s="53">
        <v>5.6</v>
      </c>
      <c r="L3442" s="53" t="s">
        <v>154</v>
      </c>
      <c r="M3442" s="54">
        <v>0.84840277777777784</v>
      </c>
      <c r="N3442" s="53">
        <v>9.8000000000000007</v>
      </c>
      <c r="O3442" s="53" t="s">
        <v>161</v>
      </c>
      <c r="P3442" s="54">
        <v>0.84783564814814805</v>
      </c>
      <c r="Q3442" s="53">
        <v>3</v>
      </c>
      <c r="R3442" s="53" t="s">
        <v>155</v>
      </c>
      <c r="S3442" s="53">
        <v>1.3</v>
      </c>
      <c r="T3442" s="53">
        <v>59.7</v>
      </c>
      <c r="U3442" s="53">
        <v>1</v>
      </c>
      <c r="V3442" s="53">
        <v>83</v>
      </c>
      <c r="W3442" s="53">
        <v>0</v>
      </c>
      <c r="X3442" s="53">
        <v>0.64200000000000002</v>
      </c>
      <c r="Y3442" s="53">
        <v>19.399999999999999</v>
      </c>
      <c r="Z3442" s="11">
        <f t="shared" si="9202"/>
        <v>0</v>
      </c>
      <c r="AA3442" s="11">
        <f t="shared" si="9203"/>
        <v>0</v>
      </c>
      <c r="AB3442" s="53">
        <f t="shared" si="9204"/>
        <v>0.26988258950353694</v>
      </c>
      <c r="AC3442" s="63" t="s">
        <v>204</v>
      </c>
    </row>
    <row r="3443" spans="1:46">
      <c r="A3443" s="11">
        <v>3443</v>
      </c>
      <c r="B3443" s="57">
        <v>44950</v>
      </c>
      <c r="C3443" s="54">
        <v>0.86111111111111116</v>
      </c>
      <c r="D3443" s="53">
        <v>-2.2000000000000002</v>
      </c>
      <c r="E3443" s="53">
        <v>12.8</v>
      </c>
      <c r="F3443" s="53">
        <v>0</v>
      </c>
      <c r="G3443" s="53">
        <v>-2.2000000000000002</v>
      </c>
      <c r="H3443" s="53">
        <v>0</v>
      </c>
      <c r="I3443" s="53">
        <v>6</v>
      </c>
      <c r="J3443" s="53" t="s">
        <v>158</v>
      </c>
      <c r="K3443" s="53">
        <v>6</v>
      </c>
      <c r="L3443" s="53" t="s">
        <v>158</v>
      </c>
      <c r="M3443" s="54">
        <v>0.86087962962962961</v>
      </c>
      <c r="N3443" s="53">
        <v>13.5</v>
      </c>
      <c r="O3443" s="53" t="s">
        <v>154</v>
      </c>
      <c r="P3443" s="54">
        <v>0.85798611111111101</v>
      </c>
      <c r="Q3443" s="53">
        <v>5.5</v>
      </c>
      <c r="R3443" s="53" t="s">
        <v>158</v>
      </c>
      <c r="S3443" s="53">
        <v>2</v>
      </c>
      <c r="T3443" s="53">
        <v>55.4</v>
      </c>
      <c r="U3443" s="53">
        <v>0</v>
      </c>
      <c r="V3443" s="53">
        <v>80</v>
      </c>
      <c r="W3443" s="53">
        <v>0</v>
      </c>
      <c r="X3443" s="53">
        <v>0.64100000000000001</v>
      </c>
      <c r="Y3443" s="53">
        <v>19.399999999999999</v>
      </c>
      <c r="Z3443" s="11">
        <f t="shared" si="9202"/>
        <v>0</v>
      </c>
      <c r="AA3443" s="11">
        <f t="shared" si="9203"/>
        <v>0</v>
      </c>
      <c r="AB3443" s="53">
        <f t="shared" si="9204"/>
        <v>0.26928772052979433</v>
      </c>
      <c r="AC3443" s="63" t="s">
        <v>204</v>
      </c>
    </row>
    <row r="3444" spans="1:46">
      <c r="A3444" s="11">
        <v>3444</v>
      </c>
      <c r="B3444" s="57">
        <v>44950</v>
      </c>
      <c r="C3444" s="54">
        <v>0.86805555555555547</v>
      </c>
      <c r="D3444" s="53">
        <v>-2.2000000000000002</v>
      </c>
      <c r="E3444" s="53">
        <v>12.8</v>
      </c>
      <c r="F3444" s="53">
        <v>0</v>
      </c>
      <c r="G3444" s="53">
        <v>-2.2999999999999998</v>
      </c>
      <c r="H3444" s="53">
        <v>0</v>
      </c>
      <c r="I3444" s="53">
        <v>6.1</v>
      </c>
      <c r="J3444" s="53" t="s">
        <v>158</v>
      </c>
      <c r="K3444" s="53">
        <v>6.4</v>
      </c>
      <c r="L3444" s="53" t="s">
        <v>158</v>
      </c>
      <c r="M3444" s="54">
        <v>0.86462962962962964</v>
      </c>
      <c r="N3444" s="53">
        <v>9.6</v>
      </c>
      <c r="O3444" s="53" t="s">
        <v>158</v>
      </c>
      <c r="P3444" s="54">
        <v>0.86383101851851851</v>
      </c>
      <c r="Q3444" s="53">
        <v>6.1</v>
      </c>
      <c r="R3444" s="53" t="s">
        <v>155</v>
      </c>
      <c r="S3444" s="53">
        <v>1.4</v>
      </c>
      <c r="T3444" s="53">
        <v>54</v>
      </c>
      <c r="U3444" s="53">
        <v>0</v>
      </c>
      <c r="V3444" s="53">
        <v>80</v>
      </c>
      <c r="W3444" s="53">
        <v>0</v>
      </c>
      <c r="X3444" s="53">
        <v>0.64100000000000001</v>
      </c>
      <c r="Y3444" s="53">
        <v>19.440000000000001</v>
      </c>
      <c r="Z3444" s="11">
        <f t="shared" si="9202"/>
        <v>0</v>
      </c>
      <c r="AA3444" s="11">
        <f t="shared" si="9203"/>
        <v>0</v>
      </c>
      <c r="AB3444" s="53">
        <f t="shared" si="9204"/>
        <v>0.26928772052979433</v>
      </c>
      <c r="AC3444" s="63" t="s">
        <v>204</v>
      </c>
    </row>
    <row r="3445" spans="1:46">
      <c r="A3445" s="11">
        <v>3445</v>
      </c>
      <c r="B3445" s="57">
        <v>44950</v>
      </c>
      <c r="C3445" s="54">
        <v>0.875</v>
      </c>
      <c r="D3445" s="53">
        <v>-2.2000000000000002</v>
      </c>
      <c r="E3445" s="53">
        <v>12.8</v>
      </c>
      <c r="F3445" s="53">
        <v>0</v>
      </c>
      <c r="G3445" s="53">
        <v>-2.2999999999999998</v>
      </c>
      <c r="H3445" s="53">
        <v>0</v>
      </c>
      <c r="I3445" s="53">
        <v>4.8</v>
      </c>
      <c r="J3445" s="53" t="s">
        <v>158</v>
      </c>
      <c r="K3445" s="53">
        <v>6.2</v>
      </c>
      <c r="L3445" s="53" t="s">
        <v>158</v>
      </c>
      <c r="M3445" s="54">
        <v>0.86953703703703711</v>
      </c>
      <c r="N3445" s="53">
        <v>9.4</v>
      </c>
      <c r="O3445" s="53" t="s">
        <v>158</v>
      </c>
      <c r="P3445" s="54">
        <v>0.87369212962962972</v>
      </c>
      <c r="Q3445" s="53">
        <v>2.8</v>
      </c>
      <c r="R3445" s="53" t="s">
        <v>154</v>
      </c>
      <c r="S3445" s="53">
        <v>1.7</v>
      </c>
      <c r="T3445" s="53">
        <v>57.9</v>
      </c>
      <c r="U3445" s="53">
        <v>0</v>
      </c>
      <c r="V3445" s="53">
        <v>67</v>
      </c>
      <c r="W3445" s="53">
        <v>0</v>
      </c>
      <c r="X3445" s="53">
        <v>0.64100000000000001</v>
      </c>
      <c r="Y3445" s="53">
        <v>19.440000000000001</v>
      </c>
      <c r="Z3445" s="11">
        <f t="shared" si="9202"/>
        <v>0</v>
      </c>
      <c r="AA3445" s="11">
        <f t="shared" si="9203"/>
        <v>0</v>
      </c>
      <c r="AB3445" s="53">
        <f t="shared" si="9204"/>
        <v>0.26928772052979433</v>
      </c>
      <c r="AC3445" s="63" t="s">
        <v>204</v>
      </c>
      <c r="AE3445" s="11">
        <f t="shared" ref="AE3445" si="9317">SUM(F3445:F3450)</f>
        <v>0</v>
      </c>
      <c r="AF3445" s="11">
        <f t="shared" ref="AF3445" si="9318">AVERAGE(AB3445:AB3450)</f>
        <v>0.26908963794526009</v>
      </c>
      <c r="AG3445" s="11">
        <f t="shared" ref="AG3445" si="9319">AVERAGE(G3445:G3450)</f>
        <v>-2.2166666666666663</v>
      </c>
      <c r="AH3445" s="11" t="e">
        <f t="shared" ref="AH3445" si="9320">AVERAGE(AC3445:AC3450)</f>
        <v>#DIV/0!</v>
      </c>
      <c r="AI3445" s="11">
        <f t="shared" ref="AI3445" si="9321">AVERAGE(T3445:T3450)</f>
        <v>56.583333333333336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509</v>
      </c>
      <c r="AM3445" s="17">
        <f t="shared" ref="AM3445" si="9325">AVERAGE(W3445:W3450)</f>
        <v>0</v>
      </c>
      <c r="AN3445" s="11">
        <f t="shared" ref="AN3445" si="9326">AVERAGE(I3445:I3450)</f>
        <v>4.7333333333333334</v>
      </c>
      <c r="AO3445" s="11">
        <f t="shared" ref="AO3445" si="9327">MAX(K3445:K3450)</f>
        <v>6.2</v>
      </c>
      <c r="AP3445" s="13" t="str">
        <f t="shared" ref="AP3445" ca="1" si="9328">INDIRECT(ADDRESS(MATCH(AO3445,K3445:K3450,0)+A3445-1,12))</f>
        <v>WNW</v>
      </c>
      <c r="AQ3445" s="13">
        <f t="shared" ref="AQ3445" ca="1" si="9329">INDIRECT(ADDRESS(MATCH(AO3445,K3445:K3450,0)+A3445-1,13))</f>
        <v>0.86953703703703711</v>
      </c>
      <c r="AR3445" s="11">
        <f t="shared" ref="AR3445" si="9330">MAX(N3445:N3450)</f>
        <v>9.4</v>
      </c>
      <c r="AS3445" s="13" t="str">
        <f t="shared" ref="AS3445" ca="1" si="9331">INDIRECT(ADDRESS(MATCH(AR3445,N3445:N3450,0)+A3445-1,15))</f>
        <v>WNW</v>
      </c>
      <c r="AT3445" s="13">
        <f t="shared" ref="AT3445" ca="1" si="9332">INDIRECT(ADDRESS(MATCH(AR3445,N3445:N3450,0)+A3445-1,16))</f>
        <v>0.87369212962962972</v>
      </c>
    </row>
    <row r="3446" spans="1:46">
      <c r="A3446" s="11">
        <v>3446</v>
      </c>
      <c r="B3446" s="57">
        <v>44950</v>
      </c>
      <c r="C3446" s="54">
        <v>0.88194444444444453</v>
      </c>
      <c r="D3446" s="53">
        <v>-2.2000000000000002</v>
      </c>
      <c r="E3446" s="53">
        <v>12.8</v>
      </c>
      <c r="F3446" s="53">
        <v>0</v>
      </c>
      <c r="G3446" s="53">
        <v>-2.2999999999999998</v>
      </c>
      <c r="H3446" s="53">
        <v>0</v>
      </c>
      <c r="I3446" s="53">
        <v>5.5</v>
      </c>
      <c r="J3446" s="53" t="s">
        <v>158</v>
      </c>
      <c r="K3446" s="53">
        <v>5.7</v>
      </c>
      <c r="L3446" s="53" t="s">
        <v>154</v>
      </c>
      <c r="M3446" s="54">
        <v>0.88043981481481481</v>
      </c>
      <c r="N3446" s="53">
        <v>9.4</v>
      </c>
      <c r="O3446" s="53" t="s">
        <v>158</v>
      </c>
      <c r="P3446" s="54">
        <v>0.8787152777777778</v>
      </c>
      <c r="Q3446" s="53">
        <v>6.1</v>
      </c>
      <c r="R3446" s="53" t="s">
        <v>158</v>
      </c>
      <c r="S3446" s="53">
        <v>1.5</v>
      </c>
      <c r="T3446" s="53">
        <v>55.2</v>
      </c>
      <c r="U3446" s="53">
        <v>0</v>
      </c>
      <c r="V3446" s="53">
        <v>93</v>
      </c>
      <c r="W3446" s="53">
        <v>0</v>
      </c>
      <c r="X3446" s="53">
        <v>0.64100000000000001</v>
      </c>
      <c r="Y3446" s="53">
        <v>19.420000000000002</v>
      </c>
      <c r="Z3446" s="11">
        <f t="shared" si="9202"/>
        <v>0</v>
      </c>
      <c r="AA3446" s="11">
        <f t="shared" si="9203"/>
        <v>0</v>
      </c>
      <c r="AB3446" s="53">
        <f t="shared" si="9204"/>
        <v>0.26928772052979433</v>
      </c>
      <c r="AC3446" s="63" t="s">
        <v>204</v>
      </c>
    </row>
    <row r="3447" spans="1:46">
      <c r="A3447" s="11">
        <v>3447</v>
      </c>
      <c r="B3447" s="57">
        <v>44950</v>
      </c>
      <c r="C3447" s="54">
        <v>0.88888888888888884</v>
      </c>
      <c r="D3447" s="53">
        <v>-2.2000000000000002</v>
      </c>
      <c r="E3447" s="53">
        <v>12.8</v>
      </c>
      <c r="F3447" s="53">
        <v>0</v>
      </c>
      <c r="G3447" s="53">
        <v>-2.1</v>
      </c>
      <c r="H3447" s="53">
        <v>0</v>
      </c>
      <c r="I3447" s="53">
        <v>4.9000000000000004</v>
      </c>
      <c r="J3447" s="53" t="s">
        <v>158</v>
      </c>
      <c r="K3447" s="53">
        <v>5.6</v>
      </c>
      <c r="L3447" s="53" t="s">
        <v>158</v>
      </c>
      <c r="M3447" s="54">
        <v>0.88270833333333332</v>
      </c>
      <c r="N3447" s="53">
        <v>7.9</v>
      </c>
      <c r="O3447" s="53" t="s">
        <v>158</v>
      </c>
      <c r="P3447" s="54">
        <v>0.88535879629629621</v>
      </c>
      <c r="Q3447" s="53">
        <v>5.2</v>
      </c>
      <c r="R3447" s="53" t="s">
        <v>155</v>
      </c>
      <c r="S3447" s="53">
        <v>1.2</v>
      </c>
      <c r="T3447" s="53">
        <v>56.4</v>
      </c>
      <c r="U3447" s="53">
        <v>0</v>
      </c>
      <c r="V3447" s="53">
        <v>95</v>
      </c>
      <c r="W3447" s="53">
        <v>0</v>
      </c>
      <c r="X3447" s="53">
        <v>0.64100000000000001</v>
      </c>
      <c r="Y3447" s="53">
        <v>19.420000000000002</v>
      </c>
      <c r="Z3447" s="11">
        <f t="shared" si="9202"/>
        <v>0</v>
      </c>
      <c r="AA3447" s="11">
        <f t="shared" si="9203"/>
        <v>0</v>
      </c>
      <c r="AB3447" s="53">
        <f t="shared" si="9204"/>
        <v>0.26928772052979433</v>
      </c>
      <c r="AC3447" s="63" t="s">
        <v>204</v>
      </c>
    </row>
    <row r="3448" spans="1:46">
      <c r="A3448" s="11">
        <v>3448</v>
      </c>
      <c r="B3448" s="57">
        <v>44950</v>
      </c>
      <c r="C3448" s="54">
        <v>0.89583333333333337</v>
      </c>
      <c r="D3448" s="53">
        <v>-2.2000000000000002</v>
      </c>
      <c r="E3448" s="53">
        <v>12.8</v>
      </c>
      <c r="F3448" s="53">
        <v>0</v>
      </c>
      <c r="G3448" s="53">
        <v>-2.2000000000000002</v>
      </c>
      <c r="H3448" s="53">
        <v>0</v>
      </c>
      <c r="I3448" s="53">
        <v>4.5999999999999996</v>
      </c>
      <c r="J3448" s="53" t="s">
        <v>158</v>
      </c>
      <c r="K3448" s="53">
        <v>4.9000000000000004</v>
      </c>
      <c r="L3448" s="53" t="s">
        <v>158</v>
      </c>
      <c r="M3448" s="54">
        <v>0.88924768518518515</v>
      </c>
      <c r="N3448" s="53">
        <v>8</v>
      </c>
      <c r="O3448" s="53" t="s">
        <v>154</v>
      </c>
      <c r="P3448" s="54">
        <v>0.89292824074074073</v>
      </c>
      <c r="Q3448" s="53">
        <v>5</v>
      </c>
      <c r="R3448" s="53" t="s">
        <v>161</v>
      </c>
      <c r="S3448" s="53">
        <v>1</v>
      </c>
      <c r="T3448" s="53">
        <v>56.2</v>
      </c>
      <c r="U3448" s="53">
        <v>0</v>
      </c>
      <c r="V3448" s="53">
        <v>76</v>
      </c>
      <c r="W3448" s="53">
        <v>0</v>
      </c>
      <c r="X3448" s="53">
        <v>0.64100000000000001</v>
      </c>
      <c r="Y3448" s="53">
        <v>19.489999999999998</v>
      </c>
      <c r="Z3448" s="11">
        <f t="shared" si="9202"/>
        <v>0</v>
      </c>
      <c r="AA3448" s="11">
        <f t="shared" si="9203"/>
        <v>0</v>
      </c>
      <c r="AB3448" s="53">
        <f t="shared" si="9204"/>
        <v>0.26928772052979433</v>
      </c>
      <c r="AC3448" s="63" t="s">
        <v>204</v>
      </c>
    </row>
    <row r="3449" spans="1:46">
      <c r="A3449" s="11">
        <v>3449</v>
      </c>
      <c r="B3449" s="57">
        <v>44950</v>
      </c>
      <c r="C3449" s="54">
        <v>0.90277777777777779</v>
      </c>
      <c r="D3449" s="53">
        <v>-2.1</v>
      </c>
      <c r="E3449" s="53">
        <v>12.8</v>
      </c>
      <c r="F3449" s="53">
        <v>0</v>
      </c>
      <c r="G3449" s="53">
        <v>-2.2000000000000002</v>
      </c>
      <c r="H3449" s="53">
        <v>0</v>
      </c>
      <c r="I3449" s="53">
        <v>3.6</v>
      </c>
      <c r="J3449" s="53" t="s">
        <v>158</v>
      </c>
      <c r="K3449" s="53">
        <v>4.8</v>
      </c>
      <c r="L3449" s="53" t="s">
        <v>158</v>
      </c>
      <c r="M3449" s="54">
        <v>0.8981365740740741</v>
      </c>
      <c r="N3449" s="53">
        <v>6.9</v>
      </c>
      <c r="O3449" s="53" t="s">
        <v>158</v>
      </c>
      <c r="P3449" s="54">
        <v>0.89760416666666665</v>
      </c>
      <c r="Q3449" s="53">
        <v>2</v>
      </c>
      <c r="R3449" s="53" t="s">
        <v>154</v>
      </c>
      <c r="S3449" s="53">
        <v>1.3</v>
      </c>
      <c r="T3449" s="53">
        <v>55.2</v>
      </c>
      <c r="U3449" s="53">
        <v>1</v>
      </c>
      <c r="V3449" s="53">
        <v>99</v>
      </c>
      <c r="W3449" s="53">
        <v>0</v>
      </c>
      <c r="X3449" s="53">
        <v>0.64</v>
      </c>
      <c r="Y3449" s="53">
        <v>19.510000000000002</v>
      </c>
      <c r="Z3449" s="11">
        <f t="shared" si="9202"/>
        <v>0</v>
      </c>
      <c r="AA3449" s="11">
        <f t="shared" si="9203"/>
        <v>0</v>
      </c>
      <c r="AB3449" s="53">
        <f t="shared" si="9204"/>
        <v>0.2686934727761916</v>
      </c>
      <c r="AC3449" s="63" t="s">
        <v>204</v>
      </c>
    </row>
    <row r="3450" spans="1:46">
      <c r="A3450" s="11">
        <v>3450</v>
      </c>
      <c r="B3450" s="57">
        <v>44950</v>
      </c>
      <c r="C3450" s="54">
        <v>0.90972222222222221</v>
      </c>
      <c r="D3450" s="53">
        <v>-2.1</v>
      </c>
      <c r="E3450" s="53">
        <v>12.8</v>
      </c>
      <c r="F3450" s="53">
        <v>0</v>
      </c>
      <c r="G3450" s="53">
        <v>-2.2000000000000002</v>
      </c>
      <c r="H3450" s="53">
        <v>0</v>
      </c>
      <c r="I3450" s="53">
        <v>5</v>
      </c>
      <c r="J3450" s="53" t="s">
        <v>154</v>
      </c>
      <c r="K3450" s="53">
        <v>5</v>
      </c>
      <c r="L3450" s="53" t="s">
        <v>154</v>
      </c>
      <c r="M3450" s="54">
        <v>0.90972222222222221</v>
      </c>
      <c r="N3450" s="53">
        <v>9</v>
      </c>
      <c r="O3450" s="53" t="s">
        <v>154</v>
      </c>
      <c r="P3450" s="54">
        <v>0.90479166666666666</v>
      </c>
      <c r="Q3450" s="53">
        <v>4.0999999999999996</v>
      </c>
      <c r="R3450" s="53" t="s">
        <v>161</v>
      </c>
      <c r="S3450" s="53">
        <v>1.5</v>
      </c>
      <c r="T3450" s="53">
        <v>58.6</v>
      </c>
      <c r="U3450" s="53">
        <v>0</v>
      </c>
      <c r="V3450" s="53">
        <v>79</v>
      </c>
      <c r="W3450" s="53">
        <v>0</v>
      </c>
      <c r="X3450" s="53">
        <v>0.64</v>
      </c>
      <c r="Y3450" s="53">
        <v>19.510000000000002</v>
      </c>
      <c r="Z3450" s="11">
        <f t="shared" si="9202"/>
        <v>0</v>
      </c>
      <c r="AA3450" s="11">
        <f t="shared" si="9203"/>
        <v>0</v>
      </c>
      <c r="AB3450" s="53">
        <f t="shared" si="9204"/>
        <v>0.2686934727761916</v>
      </c>
      <c r="AC3450" s="63" t="s">
        <v>204</v>
      </c>
    </row>
    <row r="3451" spans="1:46">
      <c r="A3451" s="11">
        <v>3451</v>
      </c>
      <c r="B3451" s="57">
        <v>44950</v>
      </c>
      <c r="C3451" s="54">
        <v>0.91666666666666663</v>
      </c>
      <c r="D3451" s="53">
        <v>-2.1</v>
      </c>
      <c r="E3451" s="53">
        <v>12.8</v>
      </c>
      <c r="F3451" s="53">
        <v>0</v>
      </c>
      <c r="G3451" s="53">
        <v>-2</v>
      </c>
      <c r="H3451" s="53">
        <v>0</v>
      </c>
      <c r="I3451" s="53">
        <v>4.9000000000000004</v>
      </c>
      <c r="J3451" s="53" t="s">
        <v>154</v>
      </c>
      <c r="K3451" s="53">
        <v>5.0999999999999996</v>
      </c>
      <c r="L3451" s="53" t="s">
        <v>154</v>
      </c>
      <c r="M3451" s="54">
        <v>0.91017361111111106</v>
      </c>
      <c r="N3451" s="53">
        <v>9.1</v>
      </c>
      <c r="O3451" s="53" t="s">
        <v>158</v>
      </c>
      <c r="P3451" s="54">
        <v>0.91592592592592592</v>
      </c>
      <c r="Q3451" s="53">
        <v>4.5</v>
      </c>
      <c r="R3451" s="53" t="s">
        <v>158</v>
      </c>
      <c r="S3451" s="53">
        <v>1.3</v>
      </c>
      <c r="T3451" s="53">
        <v>57.9</v>
      </c>
      <c r="U3451" s="53">
        <v>0</v>
      </c>
      <c r="V3451" s="53">
        <v>83</v>
      </c>
      <c r="W3451" s="53">
        <v>0</v>
      </c>
      <c r="X3451" s="53">
        <v>0.64</v>
      </c>
      <c r="Y3451" s="53">
        <v>19.5</v>
      </c>
      <c r="Z3451" s="11">
        <f t="shared" si="9202"/>
        <v>0</v>
      </c>
      <c r="AA3451" s="11">
        <f t="shared" si="9203"/>
        <v>0</v>
      </c>
      <c r="AB3451" s="53">
        <f t="shared" si="9204"/>
        <v>0.2686934727761916</v>
      </c>
      <c r="AC3451" s="63" t="s">
        <v>204</v>
      </c>
      <c r="AE3451" s="11">
        <f t="shared" ref="AE3451" si="9333">SUM(F3451:F3456)</f>
        <v>0</v>
      </c>
      <c r="AF3451" s="11">
        <f t="shared" ref="AF3451" si="9334">AVERAGE(AB3451:AB3456)</f>
        <v>0.2681987865157987</v>
      </c>
      <c r="AG3451" s="11">
        <f t="shared" ref="AG3451" si="9335">AVERAGE(G3451:G3456)</f>
        <v>-2.0333333333333337</v>
      </c>
      <c r="AH3451" s="11" t="e">
        <f t="shared" ref="AH3451" si="9336">AVERAGE(AC3451:AC3456)</f>
        <v>#DIV/0!</v>
      </c>
      <c r="AI3451" s="11">
        <f t="shared" ref="AI3451" si="9337">AVERAGE(T3451:T3456)</f>
        <v>56.033333333333331</v>
      </c>
      <c r="AJ3451" s="11">
        <f t="shared" ref="AJ3451" si="9338">SUMIF(H3451:H3456,"&gt;0",H3451:H3456)</f>
        <v>0</v>
      </c>
      <c r="AK3451" s="17">
        <f t="shared" ref="AK3451" si="9339">SUM(AA3451:AA3456)/60</f>
        <v>0</v>
      </c>
      <c r="AL3451" s="17">
        <f t="shared" ref="AL3451" si="9340">SUM(V3451:V3456)</f>
        <v>490</v>
      </c>
      <c r="AM3451" s="17">
        <f t="shared" ref="AM3451" si="9341">AVERAGE(W3451:W3456)</f>
        <v>0</v>
      </c>
      <c r="AN3451" s="11">
        <f t="shared" ref="AN3451" si="9342">AVERAGE(I3451:I3456)</f>
        <v>5.1166666666666663</v>
      </c>
      <c r="AO3451" s="11">
        <f t="shared" ref="AO3451" si="9343">MAX(K3451:K3456)</f>
        <v>6.5</v>
      </c>
      <c r="AP3451" s="13" t="str">
        <f t="shared" ref="AP3451" ca="1" si="9344">INDIRECT(ADDRESS(MATCH(AO3451,K3451:K3456,0)+A3451-1,12))</f>
        <v>W</v>
      </c>
      <c r="AQ3451" s="13">
        <f t="shared" ref="AQ3451" ca="1" si="9345">INDIRECT(ADDRESS(MATCH(AO3451,K3451:K3456,0)+A3451-1,13))</f>
        <v>0.92662037037037026</v>
      </c>
      <c r="AR3451" s="11">
        <f t="shared" ref="AR3451" si="9346">MAX(N3451:N3456)</f>
        <v>11.2</v>
      </c>
      <c r="AS3451" s="13" t="str">
        <f t="shared" ref="AS3451" ca="1" si="9347">INDIRECT(ADDRESS(MATCH(AR3451,N3451:N3456,0)+A3451-1,15))</f>
        <v>WNW</v>
      </c>
      <c r="AT3451" s="13">
        <f t="shared" ref="AT3451" ca="1" si="9348">INDIRECT(ADDRESS(MATCH(AR3451,N3451:N3456,0)+A3451-1,16))</f>
        <v>0.92563657407407407</v>
      </c>
    </row>
    <row r="3452" spans="1:46">
      <c r="A3452" s="11">
        <v>3452</v>
      </c>
      <c r="B3452" s="57">
        <v>44950</v>
      </c>
      <c r="C3452" s="54">
        <v>0.92361111111111116</v>
      </c>
      <c r="D3452" s="53">
        <v>-2</v>
      </c>
      <c r="E3452" s="53">
        <v>12.8</v>
      </c>
      <c r="F3452" s="53">
        <v>0</v>
      </c>
      <c r="G3452" s="53">
        <v>-2</v>
      </c>
      <c r="H3452" s="53">
        <v>0</v>
      </c>
      <c r="I3452" s="53">
        <v>5.7</v>
      </c>
      <c r="J3452" s="53" t="s">
        <v>154</v>
      </c>
      <c r="K3452" s="53">
        <v>5.8</v>
      </c>
      <c r="L3452" s="53" t="s">
        <v>154</v>
      </c>
      <c r="M3452" s="54">
        <v>0.92253472222222221</v>
      </c>
      <c r="N3452" s="53">
        <v>9.1999999999999993</v>
      </c>
      <c r="O3452" s="53" t="s">
        <v>154</v>
      </c>
      <c r="P3452" s="54">
        <v>0.91756944444444455</v>
      </c>
      <c r="Q3452" s="53">
        <v>7.2</v>
      </c>
      <c r="R3452" s="53" t="s">
        <v>158</v>
      </c>
      <c r="S3452" s="53">
        <v>1.5</v>
      </c>
      <c r="T3452" s="53">
        <v>56</v>
      </c>
      <c r="U3452" s="53">
        <v>0</v>
      </c>
      <c r="V3452" s="53">
        <v>88</v>
      </c>
      <c r="W3452" s="53">
        <v>0</v>
      </c>
      <c r="X3452" s="53">
        <v>0.63900000000000001</v>
      </c>
      <c r="Y3452" s="53">
        <v>19.5</v>
      </c>
      <c r="Z3452" s="11">
        <f t="shared" si="9202"/>
        <v>0</v>
      </c>
      <c r="AA3452" s="11">
        <f t="shared" si="9203"/>
        <v>0</v>
      </c>
      <c r="AB3452" s="53">
        <f t="shared" si="9204"/>
        <v>0.2680998492637201</v>
      </c>
      <c r="AC3452" s="63" t="s">
        <v>204</v>
      </c>
    </row>
    <row r="3453" spans="1:46">
      <c r="A3453" s="11">
        <v>3453</v>
      </c>
      <c r="B3453" s="57">
        <v>44950</v>
      </c>
      <c r="C3453" s="54">
        <v>0.93055555555555547</v>
      </c>
      <c r="D3453" s="53">
        <v>-2</v>
      </c>
      <c r="E3453" s="53">
        <v>12.8</v>
      </c>
      <c r="F3453" s="53">
        <v>0</v>
      </c>
      <c r="G3453" s="53">
        <v>-2.2000000000000002</v>
      </c>
      <c r="H3453" s="53">
        <v>0</v>
      </c>
      <c r="I3453" s="53">
        <v>5.5</v>
      </c>
      <c r="J3453" s="53" t="s">
        <v>154</v>
      </c>
      <c r="K3453" s="53">
        <v>6.5</v>
      </c>
      <c r="L3453" s="53" t="s">
        <v>154</v>
      </c>
      <c r="M3453" s="54">
        <v>0.92662037037037026</v>
      </c>
      <c r="N3453" s="53">
        <v>11.2</v>
      </c>
      <c r="O3453" s="53" t="s">
        <v>158</v>
      </c>
      <c r="P3453" s="54">
        <v>0.92563657407407407</v>
      </c>
      <c r="Q3453" s="53">
        <v>8.1999999999999993</v>
      </c>
      <c r="R3453" s="53" t="s">
        <v>161</v>
      </c>
      <c r="S3453" s="53">
        <v>2</v>
      </c>
      <c r="T3453" s="53">
        <v>60.5</v>
      </c>
      <c r="U3453" s="53">
        <v>0</v>
      </c>
      <c r="V3453" s="53">
        <v>88</v>
      </c>
      <c r="W3453" s="53">
        <v>0</v>
      </c>
      <c r="X3453" s="53">
        <v>0.63900000000000001</v>
      </c>
      <c r="Y3453" s="53">
        <v>19.510000000000002</v>
      </c>
      <c r="Z3453" s="11">
        <f t="shared" si="9202"/>
        <v>0</v>
      </c>
      <c r="AA3453" s="11">
        <f t="shared" si="9203"/>
        <v>0</v>
      </c>
      <c r="AB3453" s="53">
        <f t="shared" si="9204"/>
        <v>0.2680998492637201</v>
      </c>
      <c r="AC3453" s="63" t="s">
        <v>204</v>
      </c>
    </row>
    <row r="3454" spans="1:46">
      <c r="A3454" s="11">
        <v>3454</v>
      </c>
      <c r="B3454" s="57">
        <v>44950</v>
      </c>
      <c r="C3454" s="54">
        <v>0.9375</v>
      </c>
      <c r="D3454" s="53">
        <v>-2</v>
      </c>
      <c r="E3454" s="53">
        <v>12.8</v>
      </c>
      <c r="F3454" s="53">
        <v>0</v>
      </c>
      <c r="G3454" s="53">
        <v>-2.1</v>
      </c>
      <c r="H3454" s="53">
        <v>0</v>
      </c>
      <c r="I3454" s="53">
        <v>4.8</v>
      </c>
      <c r="J3454" s="53" t="s">
        <v>154</v>
      </c>
      <c r="K3454" s="53">
        <v>5.5</v>
      </c>
      <c r="L3454" s="53" t="s">
        <v>154</v>
      </c>
      <c r="M3454" s="54">
        <v>0.93061342592592589</v>
      </c>
      <c r="N3454" s="53">
        <v>8.9</v>
      </c>
      <c r="O3454" s="53" t="s">
        <v>154</v>
      </c>
      <c r="P3454" s="54">
        <v>0.93513888888888896</v>
      </c>
      <c r="Q3454" s="53">
        <v>4.0999999999999996</v>
      </c>
      <c r="R3454" s="53" t="s">
        <v>154</v>
      </c>
      <c r="S3454" s="53">
        <v>1.3</v>
      </c>
      <c r="T3454" s="53">
        <v>53.5</v>
      </c>
      <c r="U3454" s="53">
        <v>0</v>
      </c>
      <c r="V3454" s="53">
        <v>76</v>
      </c>
      <c r="W3454" s="53">
        <v>0</v>
      </c>
      <c r="X3454" s="53">
        <v>0.63900000000000001</v>
      </c>
      <c r="Y3454" s="53">
        <v>19.54</v>
      </c>
      <c r="Z3454" s="11">
        <f t="shared" si="9202"/>
        <v>0</v>
      </c>
      <c r="AA3454" s="11">
        <f t="shared" si="9203"/>
        <v>0</v>
      </c>
      <c r="AB3454" s="53">
        <f t="shared" si="9204"/>
        <v>0.2680998492637201</v>
      </c>
      <c r="AC3454" s="63" t="s">
        <v>204</v>
      </c>
    </row>
    <row r="3455" spans="1:46">
      <c r="A3455" s="11">
        <v>3455</v>
      </c>
      <c r="B3455" s="57">
        <v>44950</v>
      </c>
      <c r="C3455" s="54">
        <v>0.94444444444444453</v>
      </c>
      <c r="D3455" s="53">
        <v>-2</v>
      </c>
      <c r="E3455" s="53">
        <v>12.7</v>
      </c>
      <c r="F3455" s="53">
        <v>0</v>
      </c>
      <c r="G3455" s="53">
        <v>-2</v>
      </c>
      <c r="H3455" s="53">
        <v>0</v>
      </c>
      <c r="I3455" s="53">
        <v>5.0999999999999996</v>
      </c>
      <c r="J3455" s="53" t="s">
        <v>154</v>
      </c>
      <c r="K3455" s="53">
        <v>5.2</v>
      </c>
      <c r="L3455" s="53" t="s">
        <v>154</v>
      </c>
      <c r="M3455" s="54">
        <v>0.94167824074074069</v>
      </c>
      <c r="N3455" s="53">
        <v>8.6</v>
      </c>
      <c r="O3455" s="53" t="s">
        <v>158</v>
      </c>
      <c r="P3455" s="54">
        <v>0.94040509259259253</v>
      </c>
      <c r="Q3455" s="53">
        <v>6</v>
      </c>
      <c r="R3455" s="53" t="s">
        <v>158</v>
      </c>
      <c r="S3455" s="53">
        <v>1.3</v>
      </c>
      <c r="T3455" s="53">
        <v>56.3</v>
      </c>
      <c r="U3455" s="53">
        <v>1</v>
      </c>
      <c r="V3455" s="53">
        <v>73</v>
      </c>
      <c r="W3455" s="53">
        <v>0</v>
      </c>
      <c r="X3455" s="53">
        <v>0.63900000000000001</v>
      </c>
      <c r="Y3455" s="53">
        <v>19.559999999999999</v>
      </c>
      <c r="Z3455" s="11">
        <f t="shared" si="9202"/>
        <v>0</v>
      </c>
      <c r="AA3455" s="11">
        <f t="shared" si="9203"/>
        <v>0</v>
      </c>
      <c r="AB3455" s="53">
        <f t="shared" si="9204"/>
        <v>0.2680998492637201</v>
      </c>
      <c r="AC3455" s="63" t="s">
        <v>204</v>
      </c>
    </row>
    <row r="3456" spans="1:46">
      <c r="A3456" s="11">
        <v>3456</v>
      </c>
      <c r="B3456" s="57">
        <v>44950</v>
      </c>
      <c r="C3456" s="54">
        <v>0.95138888888888884</v>
      </c>
      <c r="D3456" s="53">
        <v>-2</v>
      </c>
      <c r="E3456" s="53">
        <v>12.7</v>
      </c>
      <c r="F3456" s="53">
        <v>0</v>
      </c>
      <c r="G3456" s="53">
        <v>-1.9</v>
      </c>
      <c r="H3456" s="53">
        <v>0</v>
      </c>
      <c r="I3456" s="53">
        <v>4.7</v>
      </c>
      <c r="J3456" s="53" t="s">
        <v>158</v>
      </c>
      <c r="K3456" s="53">
        <v>5.2</v>
      </c>
      <c r="L3456" s="53" t="s">
        <v>158</v>
      </c>
      <c r="M3456" s="54">
        <v>0.94626157407407396</v>
      </c>
      <c r="N3456" s="53">
        <v>9.5</v>
      </c>
      <c r="O3456" s="53" t="s">
        <v>155</v>
      </c>
      <c r="P3456" s="54">
        <v>0.94903935185185195</v>
      </c>
      <c r="Q3456" s="53">
        <v>5.2</v>
      </c>
      <c r="R3456" s="53" t="s">
        <v>154</v>
      </c>
      <c r="S3456" s="53">
        <v>1.2</v>
      </c>
      <c r="T3456" s="53">
        <v>52</v>
      </c>
      <c r="U3456" s="53">
        <v>0</v>
      </c>
      <c r="V3456" s="53">
        <v>82</v>
      </c>
      <c r="W3456" s="53">
        <v>0</v>
      </c>
      <c r="X3456" s="53">
        <v>0.63900000000000001</v>
      </c>
      <c r="Y3456" s="53">
        <v>19.579999999999998</v>
      </c>
      <c r="Z3456" s="11">
        <f t="shared" si="9202"/>
        <v>0</v>
      </c>
      <c r="AA3456" s="11">
        <f t="shared" si="9203"/>
        <v>0</v>
      </c>
      <c r="AB3456" s="53">
        <f t="shared" si="9204"/>
        <v>0.2680998492637201</v>
      </c>
      <c r="AC3456" s="63" t="s">
        <v>204</v>
      </c>
    </row>
    <row r="3457" spans="1:46">
      <c r="A3457" s="11">
        <v>3457</v>
      </c>
      <c r="B3457" s="57">
        <v>44950</v>
      </c>
      <c r="C3457" s="54">
        <v>0.95833333333333337</v>
      </c>
      <c r="D3457" s="53">
        <v>-2</v>
      </c>
      <c r="E3457" s="53">
        <v>12.7</v>
      </c>
      <c r="F3457" s="53">
        <v>0</v>
      </c>
      <c r="G3457" s="53">
        <v>-1.9</v>
      </c>
      <c r="H3457" s="53">
        <v>0</v>
      </c>
      <c r="I3457" s="53">
        <v>5.2</v>
      </c>
      <c r="J3457" s="53" t="s">
        <v>154</v>
      </c>
      <c r="K3457" s="53">
        <v>5.2</v>
      </c>
      <c r="L3457" s="53" t="s">
        <v>154</v>
      </c>
      <c r="M3457" s="54">
        <v>0.95594907407407403</v>
      </c>
      <c r="N3457" s="53">
        <v>10.1</v>
      </c>
      <c r="O3457" s="53" t="s">
        <v>158</v>
      </c>
      <c r="P3457" s="54">
        <v>0.95204861111111105</v>
      </c>
      <c r="Q3457" s="53">
        <v>6.4</v>
      </c>
      <c r="R3457" s="53" t="s">
        <v>158</v>
      </c>
      <c r="S3457" s="53">
        <v>1.1000000000000001</v>
      </c>
      <c r="T3457" s="53">
        <v>55.3</v>
      </c>
      <c r="U3457" s="53">
        <v>0</v>
      </c>
      <c r="V3457" s="53">
        <v>72</v>
      </c>
      <c r="W3457" s="53">
        <v>0</v>
      </c>
      <c r="X3457" s="53">
        <v>0.63900000000000001</v>
      </c>
      <c r="Y3457" s="53">
        <v>19.59</v>
      </c>
      <c r="Z3457" s="11">
        <f t="shared" si="9202"/>
        <v>0</v>
      </c>
      <c r="AA3457" s="11">
        <f t="shared" si="9203"/>
        <v>0</v>
      </c>
      <c r="AB3457" s="53">
        <f t="shared" si="9204"/>
        <v>0.2680998492637201</v>
      </c>
      <c r="AC3457" s="63" t="s">
        <v>204</v>
      </c>
      <c r="AE3457" s="11">
        <f t="shared" ref="AE3457" si="9349">SUM(F3457:F3462)</f>
        <v>0</v>
      </c>
      <c r="AF3457" s="11">
        <f t="shared" ref="AF3457" si="9350">AVERAGE(AB3457:AB3462)</f>
        <v>0.2675069581032985</v>
      </c>
      <c r="AG3457" s="11">
        <f t="shared" ref="AG3457" si="9351">AVERAGE(G3457:G3462)</f>
        <v>-2.0333333333333332</v>
      </c>
      <c r="AH3457" s="11" t="e">
        <f t="shared" ref="AH3457" si="9352">AVERAGE(AC3457:AC3462)</f>
        <v>#DIV/0!</v>
      </c>
      <c r="AI3457" s="11">
        <f t="shared" ref="AI3457" si="9353">AVERAGE(T3457:T3462)</f>
        <v>55.15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475</v>
      </c>
      <c r="AM3457" s="17">
        <f t="shared" ref="AM3457" si="9357">AVERAGE(W3457:W3462)</f>
        <v>0</v>
      </c>
      <c r="AN3457" s="11">
        <f t="shared" ref="AN3457" si="9358">AVERAGE(I3457:I3462)</f>
        <v>4.6166666666666671</v>
      </c>
      <c r="AO3457" s="11">
        <f t="shared" ref="AO3457" si="9359">MAX(K3457:K3462)</f>
        <v>5.2</v>
      </c>
      <c r="AP3457" s="13" t="str">
        <f t="shared" ref="AP3457" ca="1" si="9360">INDIRECT(ADDRESS(MATCH(AO3457,K3457:K3462,0)+A3457-1,12))</f>
        <v>W</v>
      </c>
      <c r="AQ3457" s="13">
        <f t="shared" ref="AQ3457" ca="1" si="9361">INDIRECT(ADDRESS(MATCH(AO3457,K3457:K3462,0)+A3457-1,13))</f>
        <v>0.95594907407407403</v>
      </c>
      <c r="AR3457" s="11">
        <f t="shared" ref="AR3457" si="9362">MAX(N3457:N3462)</f>
        <v>10.1</v>
      </c>
      <c r="AS3457" s="13" t="str">
        <f t="shared" ref="AS3457" ca="1" si="9363">INDIRECT(ADDRESS(MATCH(AR3457,N3457:N3462,0)+A3457-1,15))</f>
        <v>WNW</v>
      </c>
      <c r="AT3457" s="13">
        <f t="shared" ref="AT3457" ca="1" si="9364">INDIRECT(ADDRESS(MATCH(AR3457,N3457:N3462,0)+A3457-1,16))</f>
        <v>0.95204861111111105</v>
      </c>
    </row>
    <row r="3458" spans="1:46">
      <c r="A3458" s="11">
        <v>3458</v>
      </c>
      <c r="B3458" s="57">
        <v>44950</v>
      </c>
      <c r="C3458" s="54">
        <v>0.96527777777777779</v>
      </c>
      <c r="D3458" s="53">
        <v>-2</v>
      </c>
      <c r="E3458" s="53">
        <v>12.7</v>
      </c>
      <c r="F3458" s="53">
        <v>0</v>
      </c>
      <c r="G3458" s="53">
        <v>-2</v>
      </c>
      <c r="H3458" s="53">
        <v>0</v>
      </c>
      <c r="I3458" s="53">
        <v>4.5999999999999996</v>
      </c>
      <c r="J3458" s="53" t="s">
        <v>154</v>
      </c>
      <c r="K3458" s="53">
        <v>5.2</v>
      </c>
      <c r="L3458" s="53" t="s">
        <v>154</v>
      </c>
      <c r="M3458" s="54">
        <v>0.9585069444444444</v>
      </c>
      <c r="N3458" s="53">
        <v>8.4</v>
      </c>
      <c r="O3458" s="53" t="s">
        <v>154</v>
      </c>
      <c r="P3458" s="54">
        <v>0.96267361111111116</v>
      </c>
      <c r="Q3458" s="53">
        <v>3</v>
      </c>
      <c r="R3458" s="53" t="s">
        <v>161</v>
      </c>
      <c r="S3458" s="53">
        <v>1.3</v>
      </c>
      <c r="T3458" s="53">
        <v>57.8</v>
      </c>
      <c r="U3458" s="53">
        <v>0</v>
      </c>
      <c r="V3458" s="53">
        <v>77</v>
      </c>
      <c r="W3458" s="53">
        <v>0</v>
      </c>
      <c r="X3458" s="53">
        <v>0.63800000000000001</v>
      </c>
      <c r="Y3458" s="53">
        <v>19.55</v>
      </c>
      <c r="Z3458" s="11">
        <f t="shared" si="9202"/>
        <v>0</v>
      </c>
      <c r="AA3458" s="11">
        <f t="shared" si="9203"/>
        <v>0</v>
      </c>
      <c r="AB3458" s="53">
        <f t="shared" si="9204"/>
        <v>0.26750685304198596</v>
      </c>
      <c r="AC3458" s="63" t="s">
        <v>204</v>
      </c>
    </row>
    <row r="3459" spans="1:46">
      <c r="A3459" s="11">
        <v>3459</v>
      </c>
      <c r="B3459" s="57">
        <v>44950</v>
      </c>
      <c r="C3459" s="54">
        <v>0.97222222222222221</v>
      </c>
      <c r="D3459" s="53">
        <v>-2</v>
      </c>
      <c r="E3459" s="53">
        <v>12.7</v>
      </c>
      <c r="F3459" s="53">
        <v>0</v>
      </c>
      <c r="G3459" s="53">
        <v>-2.1</v>
      </c>
      <c r="H3459" s="53">
        <v>0</v>
      </c>
      <c r="I3459" s="53">
        <v>4.5</v>
      </c>
      <c r="J3459" s="53" t="s">
        <v>161</v>
      </c>
      <c r="K3459" s="53">
        <v>4.8</v>
      </c>
      <c r="L3459" s="53" t="s">
        <v>154</v>
      </c>
      <c r="M3459" s="54">
        <v>0.9681481481481482</v>
      </c>
      <c r="N3459" s="53">
        <v>8.1</v>
      </c>
      <c r="O3459" s="53" t="s">
        <v>161</v>
      </c>
      <c r="P3459" s="54">
        <v>0.96695601851851853</v>
      </c>
      <c r="Q3459" s="53">
        <v>2.4</v>
      </c>
      <c r="R3459" s="53" t="s">
        <v>154</v>
      </c>
      <c r="S3459" s="53">
        <v>1.3</v>
      </c>
      <c r="T3459" s="53">
        <v>54.7</v>
      </c>
      <c r="U3459" s="53">
        <v>0</v>
      </c>
      <c r="V3459" s="53">
        <v>86</v>
      </c>
      <c r="W3459" s="53">
        <v>0</v>
      </c>
      <c r="X3459" s="53">
        <v>0.63800000000000001</v>
      </c>
      <c r="Y3459" s="53">
        <v>19.59</v>
      </c>
      <c r="Z3459" s="11">
        <f t="shared" si="9202"/>
        <v>0</v>
      </c>
      <c r="AA3459" s="11">
        <f t="shared" si="9203"/>
        <v>0</v>
      </c>
      <c r="AB3459" s="53">
        <f t="shared" si="9204"/>
        <v>0.26750685304198596</v>
      </c>
      <c r="AC3459" s="63" t="s">
        <v>204</v>
      </c>
    </row>
    <row r="3460" spans="1:46">
      <c r="A3460" s="11">
        <v>3460</v>
      </c>
      <c r="B3460" s="57">
        <v>44950</v>
      </c>
      <c r="C3460" s="54">
        <v>0.97916666666666663</v>
      </c>
      <c r="D3460" s="53">
        <v>-2</v>
      </c>
      <c r="E3460" s="53">
        <v>12.7</v>
      </c>
      <c r="F3460" s="53">
        <v>0</v>
      </c>
      <c r="G3460" s="53">
        <v>-1.9</v>
      </c>
      <c r="H3460" s="53">
        <v>0</v>
      </c>
      <c r="I3460" s="53">
        <v>4.9000000000000004</v>
      </c>
      <c r="J3460" s="53" t="s">
        <v>161</v>
      </c>
      <c r="K3460" s="53">
        <v>4.9000000000000004</v>
      </c>
      <c r="L3460" s="53" t="s">
        <v>161</v>
      </c>
      <c r="M3460" s="54">
        <v>0.97916666666666663</v>
      </c>
      <c r="N3460" s="53">
        <v>8.1999999999999993</v>
      </c>
      <c r="O3460" s="53" t="s">
        <v>161</v>
      </c>
      <c r="P3460" s="54">
        <v>0.9728472222222222</v>
      </c>
      <c r="Q3460" s="53">
        <v>5.3</v>
      </c>
      <c r="R3460" s="53" t="s">
        <v>161</v>
      </c>
      <c r="S3460" s="53">
        <v>1.2</v>
      </c>
      <c r="T3460" s="53">
        <v>53.7</v>
      </c>
      <c r="U3460" s="53">
        <v>0</v>
      </c>
      <c r="V3460" s="53">
        <v>91</v>
      </c>
      <c r="W3460" s="53">
        <v>0</v>
      </c>
      <c r="X3460" s="53">
        <v>0.63800000000000001</v>
      </c>
      <c r="Y3460" s="53">
        <v>19.579999999999998</v>
      </c>
      <c r="Z3460" s="11">
        <f t="shared" si="9202"/>
        <v>0</v>
      </c>
      <c r="AA3460" s="11">
        <f t="shared" si="9203"/>
        <v>0</v>
      </c>
      <c r="AB3460" s="53">
        <f t="shared" si="9204"/>
        <v>0.26750685304198596</v>
      </c>
      <c r="AC3460" s="63" t="s">
        <v>204</v>
      </c>
    </row>
    <row r="3461" spans="1:46">
      <c r="A3461" s="11">
        <v>3461</v>
      </c>
      <c r="B3461" s="57">
        <v>44950</v>
      </c>
      <c r="C3461" s="54">
        <v>0.98611111111111116</v>
      </c>
      <c r="D3461" s="53">
        <v>-1.9</v>
      </c>
      <c r="E3461" s="53">
        <v>12.7</v>
      </c>
      <c r="F3461" s="53">
        <v>0</v>
      </c>
      <c r="G3461" s="53">
        <v>-2.1</v>
      </c>
      <c r="H3461" s="53">
        <v>-1E-3</v>
      </c>
      <c r="I3461" s="53">
        <v>4.4000000000000004</v>
      </c>
      <c r="J3461" s="53" t="s">
        <v>154</v>
      </c>
      <c r="K3461" s="53">
        <v>5</v>
      </c>
      <c r="L3461" s="53" t="s">
        <v>161</v>
      </c>
      <c r="M3461" s="54">
        <v>0.97935185185185192</v>
      </c>
      <c r="N3461" s="53">
        <v>7.9</v>
      </c>
      <c r="O3461" s="53" t="s">
        <v>161</v>
      </c>
      <c r="P3461" s="54">
        <v>0.98056712962962955</v>
      </c>
      <c r="Q3461" s="53">
        <v>3.3</v>
      </c>
      <c r="R3461" s="53" t="s">
        <v>161</v>
      </c>
      <c r="S3461" s="53">
        <v>1.1000000000000001</v>
      </c>
      <c r="T3461" s="53">
        <v>54.9</v>
      </c>
      <c r="U3461" s="53">
        <v>0</v>
      </c>
      <c r="V3461" s="53">
        <v>76</v>
      </c>
      <c r="W3461" s="53">
        <v>0</v>
      </c>
      <c r="X3461" s="53">
        <v>0.63800000000000001</v>
      </c>
      <c r="Y3461" s="53">
        <v>19.59</v>
      </c>
      <c r="Z3461" s="11">
        <f t="shared" si="9202"/>
        <v>-0.60000000000000009</v>
      </c>
      <c r="AA3461" s="11">
        <f t="shared" si="9203"/>
        <v>0</v>
      </c>
      <c r="AB3461" s="53">
        <f t="shared" si="9204"/>
        <v>0.26750685304198596</v>
      </c>
      <c r="AC3461" s="63" t="s">
        <v>204</v>
      </c>
    </row>
    <row r="3462" spans="1:46">
      <c r="A3462" s="11">
        <v>3462</v>
      </c>
      <c r="B3462" s="57">
        <v>44950</v>
      </c>
      <c r="C3462" s="54">
        <v>0.99305555555555547</v>
      </c>
      <c r="D3462" s="53">
        <v>-2</v>
      </c>
      <c r="E3462" s="53">
        <v>12.7</v>
      </c>
      <c r="F3462" s="53">
        <v>0</v>
      </c>
      <c r="G3462" s="53">
        <v>-2.2000000000000002</v>
      </c>
      <c r="H3462" s="53">
        <v>-1E-3</v>
      </c>
      <c r="I3462" s="53">
        <v>4.0999999999999996</v>
      </c>
      <c r="J3462" s="53" t="s">
        <v>154</v>
      </c>
      <c r="K3462" s="53">
        <v>4.4000000000000004</v>
      </c>
      <c r="L3462" s="53" t="s">
        <v>154</v>
      </c>
      <c r="M3462" s="54">
        <v>0.98645833333333333</v>
      </c>
      <c r="N3462" s="53">
        <v>6.7</v>
      </c>
      <c r="O3462" s="53" t="s">
        <v>154</v>
      </c>
      <c r="P3462" s="54">
        <v>0.98848379629629635</v>
      </c>
      <c r="Q3462" s="53">
        <v>3.2</v>
      </c>
      <c r="R3462" s="53" t="s">
        <v>154</v>
      </c>
      <c r="S3462" s="53">
        <v>1</v>
      </c>
      <c r="T3462" s="53">
        <v>54.5</v>
      </c>
      <c r="U3462" s="53">
        <v>0</v>
      </c>
      <c r="V3462" s="53">
        <v>73</v>
      </c>
      <c r="W3462" s="53">
        <v>0</v>
      </c>
      <c r="X3462" s="53">
        <v>0.63700000000000001</v>
      </c>
      <c r="Y3462" s="53">
        <v>19.61</v>
      </c>
      <c r="Z3462" s="11">
        <f t="shared" si="9202"/>
        <v>-0.60000000000000009</v>
      </c>
      <c r="AA3462" s="11">
        <f t="shared" si="9203"/>
        <v>0</v>
      </c>
      <c r="AB3462" s="53">
        <f t="shared" si="9204"/>
        <v>0.26691448718812716</v>
      </c>
      <c r="AC3462" s="63" t="s">
        <v>204</v>
      </c>
    </row>
    <row r="3463" spans="1:46">
      <c r="A3463" s="11">
        <v>3463</v>
      </c>
      <c r="B3463" s="57">
        <v>44951</v>
      </c>
      <c r="C3463" s="54">
        <v>0</v>
      </c>
      <c r="D3463" s="53">
        <v>-2</v>
      </c>
      <c r="E3463" s="53">
        <v>12.7</v>
      </c>
      <c r="F3463" s="53">
        <v>0</v>
      </c>
      <c r="G3463" s="53">
        <v>-2</v>
      </c>
      <c r="H3463" s="53">
        <v>0</v>
      </c>
      <c r="I3463" s="53">
        <v>4.3</v>
      </c>
      <c r="J3463" s="53" t="s">
        <v>161</v>
      </c>
      <c r="K3463" s="53">
        <v>4.3</v>
      </c>
      <c r="L3463" s="53" t="s">
        <v>161</v>
      </c>
      <c r="M3463" s="54">
        <v>0</v>
      </c>
      <c r="N3463" s="53">
        <v>9.6</v>
      </c>
      <c r="O3463" s="53" t="s">
        <v>161</v>
      </c>
      <c r="P3463" s="54">
        <v>0.99993055555555566</v>
      </c>
      <c r="Q3463" s="53">
        <v>8.5</v>
      </c>
      <c r="R3463" s="53" t="s">
        <v>161</v>
      </c>
      <c r="S3463" s="53">
        <v>1.3</v>
      </c>
      <c r="T3463" s="53">
        <v>55.9</v>
      </c>
      <c r="U3463" s="53">
        <v>0</v>
      </c>
      <c r="V3463" s="53">
        <v>84</v>
      </c>
      <c r="W3463" s="53">
        <v>0</v>
      </c>
      <c r="X3463" s="53">
        <v>0.63700000000000001</v>
      </c>
      <c r="Y3463" s="53">
        <v>19.600000000000001</v>
      </c>
      <c r="Z3463" s="11">
        <f t="shared" si="9202"/>
        <v>0</v>
      </c>
      <c r="AA3463" s="11">
        <f t="shared" si="9203"/>
        <v>0</v>
      </c>
      <c r="AB3463" s="53">
        <f t="shared" si="9204"/>
        <v>0.26691448718812716</v>
      </c>
      <c r="AC3463" s="63" t="s">
        <v>204</v>
      </c>
      <c r="AE3463" s="11">
        <f t="shared" ref="AE3463" si="9365">SUM(F3463:F3468)</f>
        <v>0</v>
      </c>
      <c r="AF3463" s="11">
        <f t="shared" ref="AF3463" si="9366">AVERAGE(AB3463:AB3468)</f>
        <v>0.26661862099692818</v>
      </c>
      <c r="AG3463" s="11">
        <f t="shared" ref="AG3463" si="9367">AVERAGE(G3463:G3468)</f>
        <v>-2.1166666666666667</v>
      </c>
      <c r="AH3463" s="11" t="e">
        <f t="shared" ref="AH3463" si="9368">AVERAGE(AC3463:AC3468)</f>
        <v>#DIV/0!</v>
      </c>
      <c r="AI3463" s="11">
        <f t="shared" ref="AI3463" si="9369">AVERAGE(T3463:T3468)</f>
        <v>56.283333333333331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474</v>
      </c>
      <c r="AM3463" s="17">
        <f t="shared" ref="AM3463" si="9373">AVERAGE(W3463:W3468)</f>
        <v>0</v>
      </c>
      <c r="AN3463" s="11">
        <f t="shared" ref="AN3463" si="9374">AVERAGE(I3463:I3468)</f>
        <v>4.666666666666667</v>
      </c>
      <c r="AO3463" s="11">
        <f t="shared" ref="AO3463" si="9375">MAX(K3463:K3468)</f>
        <v>5.3</v>
      </c>
      <c r="AP3463" s="13" t="str">
        <f t="shared" ref="AP3463" ca="1" si="9376">INDIRECT(ADDRESS(MATCH(AO3463,K3463:K3468,0)+A3463-1,12))</f>
        <v>WSW</v>
      </c>
      <c r="AQ3463" s="13">
        <f t="shared" ref="AQ3463" ca="1" si="9377">INDIRECT(ADDRESS(MATCH(AO3463,K3463:K3468,0)+A3463-1,13))</f>
        <v>1.9340277777777779E-2</v>
      </c>
      <c r="AR3463" s="11">
        <f t="shared" ref="AR3463" si="9378">MAX(N3463:N3468)</f>
        <v>10.5</v>
      </c>
      <c r="AS3463" s="13" t="str">
        <f t="shared" ref="AS3463" ca="1" si="9379">INDIRECT(ADDRESS(MATCH(AR3463,N3463:N3468,0)+A3463-1,15))</f>
        <v>W</v>
      </c>
      <c r="AT3463" s="13">
        <f t="shared" ref="AT3463" ca="1" si="9380">INDIRECT(ADDRESS(MATCH(AR3463,N3463:N3468,0)+A3463-1,16))</f>
        <v>1.4872685185185185E-2</v>
      </c>
    </row>
    <row r="3464" spans="1:46">
      <c r="A3464" s="11">
        <v>3464</v>
      </c>
      <c r="B3464" s="57">
        <v>44951</v>
      </c>
      <c r="C3464" s="54">
        <v>6.9444444444444441E-3</v>
      </c>
      <c r="D3464" s="53">
        <v>-2.1</v>
      </c>
      <c r="E3464" s="53">
        <v>12.7</v>
      </c>
      <c r="F3464" s="53">
        <v>0</v>
      </c>
      <c r="G3464" s="53">
        <v>-2.1</v>
      </c>
      <c r="H3464" s="53">
        <v>0</v>
      </c>
      <c r="I3464" s="53">
        <v>4.7</v>
      </c>
      <c r="J3464" s="53" t="s">
        <v>161</v>
      </c>
      <c r="K3464" s="53">
        <v>4.8</v>
      </c>
      <c r="L3464" s="53" t="s">
        <v>161</v>
      </c>
      <c r="M3464" s="54">
        <v>6.5162037037037037E-3</v>
      </c>
      <c r="N3464" s="53">
        <v>9.4</v>
      </c>
      <c r="O3464" s="53" t="s">
        <v>161</v>
      </c>
      <c r="P3464" s="54">
        <v>5.4745370370370373E-3</v>
      </c>
      <c r="Q3464" s="53">
        <v>5.8</v>
      </c>
      <c r="R3464" s="53" t="s">
        <v>161</v>
      </c>
      <c r="S3464" s="53">
        <v>1.4</v>
      </c>
      <c r="T3464" s="53">
        <v>54.4</v>
      </c>
      <c r="U3464" s="53">
        <v>0</v>
      </c>
      <c r="V3464" s="53">
        <v>82</v>
      </c>
      <c r="W3464" s="53">
        <v>0</v>
      </c>
      <c r="X3464" s="53">
        <v>0.63700000000000001</v>
      </c>
      <c r="Y3464" s="53">
        <v>19.600000000000001</v>
      </c>
      <c r="Z3464" s="11">
        <f t="shared" ref="Z3464:Z3527" si="9381">H3464*3.6/(60)*10*10^3</f>
        <v>0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0.26691448718812716</v>
      </c>
      <c r="AC3464" s="63" t="s">
        <v>204</v>
      </c>
    </row>
    <row r="3465" spans="1:46">
      <c r="A3465" s="11">
        <v>3465</v>
      </c>
      <c r="B3465" s="57">
        <v>44951</v>
      </c>
      <c r="C3465" s="54">
        <v>1.3888888888888888E-2</v>
      </c>
      <c r="D3465" s="53">
        <v>-2.1</v>
      </c>
      <c r="E3465" s="53">
        <v>12.7</v>
      </c>
      <c r="F3465" s="53">
        <v>0</v>
      </c>
      <c r="G3465" s="53">
        <v>-2.2000000000000002</v>
      </c>
      <c r="H3465" s="53">
        <v>0</v>
      </c>
      <c r="I3465" s="53">
        <v>4.7</v>
      </c>
      <c r="J3465" s="53" t="s">
        <v>161</v>
      </c>
      <c r="K3465" s="53">
        <v>5</v>
      </c>
      <c r="L3465" s="53" t="s">
        <v>161</v>
      </c>
      <c r="M3465" s="54">
        <v>1.1006944444444444E-2</v>
      </c>
      <c r="N3465" s="53">
        <v>8.6</v>
      </c>
      <c r="O3465" s="53" t="s">
        <v>160</v>
      </c>
      <c r="P3465" s="54">
        <v>9.0740740740740729E-3</v>
      </c>
      <c r="Q3465" s="53">
        <v>4.9000000000000004</v>
      </c>
      <c r="R3465" s="53" t="s">
        <v>161</v>
      </c>
      <c r="S3465" s="53">
        <v>1.3</v>
      </c>
      <c r="T3465" s="53">
        <v>57</v>
      </c>
      <c r="U3465" s="53">
        <v>1</v>
      </c>
      <c r="V3465" s="53">
        <v>69</v>
      </c>
      <c r="W3465" s="53">
        <v>0</v>
      </c>
      <c r="X3465" s="53">
        <v>0.63700000000000001</v>
      </c>
      <c r="Y3465" s="53">
        <v>19.600000000000001</v>
      </c>
      <c r="Z3465" s="11">
        <f t="shared" si="9381"/>
        <v>0</v>
      </c>
      <c r="AA3465" s="11">
        <f t="shared" si="9382"/>
        <v>0</v>
      </c>
      <c r="AB3465" s="53">
        <f t="shared" si="9383"/>
        <v>0.26691448718812716</v>
      </c>
      <c r="AC3465" s="63" t="s">
        <v>204</v>
      </c>
    </row>
    <row r="3466" spans="1:46">
      <c r="A3466" s="11">
        <v>3466</v>
      </c>
      <c r="B3466" s="57">
        <v>44951</v>
      </c>
      <c r="C3466" s="54">
        <v>2.0833333333333332E-2</v>
      </c>
      <c r="D3466" s="53">
        <v>-2.1</v>
      </c>
      <c r="E3466" s="53">
        <v>12.7</v>
      </c>
      <c r="F3466" s="53">
        <v>0</v>
      </c>
      <c r="G3466" s="53">
        <v>-2.1</v>
      </c>
      <c r="H3466" s="53">
        <v>0</v>
      </c>
      <c r="I3466" s="53">
        <v>5.2</v>
      </c>
      <c r="J3466" s="53" t="s">
        <v>161</v>
      </c>
      <c r="K3466" s="53">
        <v>5.3</v>
      </c>
      <c r="L3466" s="53" t="s">
        <v>161</v>
      </c>
      <c r="M3466" s="54">
        <v>1.9340277777777779E-2</v>
      </c>
      <c r="N3466" s="53">
        <v>10.5</v>
      </c>
      <c r="O3466" s="53" t="s">
        <v>154</v>
      </c>
      <c r="P3466" s="54">
        <v>1.4872685185185185E-2</v>
      </c>
      <c r="Q3466" s="53">
        <v>4</v>
      </c>
      <c r="R3466" s="53" t="s">
        <v>154</v>
      </c>
      <c r="S3466" s="53">
        <v>1.5</v>
      </c>
      <c r="T3466" s="53">
        <v>58</v>
      </c>
      <c r="U3466" s="53">
        <v>0</v>
      </c>
      <c r="V3466" s="53">
        <v>85</v>
      </c>
      <c r="W3466" s="53">
        <v>0</v>
      </c>
      <c r="X3466" s="53">
        <v>0.63600000000000001</v>
      </c>
      <c r="Y3466" s="53">
        <v>19.61</v>
      </c>
      <c r="Z3466" s="11">
        <f t="shared" si="9381"/>
        <v>0</v>
      </c>
      <c r="AA3466" s="11">
        <f t="shared" si="9382"/>
        <v>0</v>
      </c>
      <c r="AB3466" s="53">
        <f t="shared" si="9383"/>
        <v>0.26632275480572931</v>
      </c>
      <c r="AC3466" s="63" t="s">
        <v>204</v>
      </c>
    </row>
    <row r="3467" spans="1:46">
      <c r="A3467" s="11">
        <v>3467</v>
      </c>
      <c r="B3467" s="57">
        <v>44951</v>
      </c>
      <c r="C3467" s="54">
        <v>2.7777777777777776E-2</v>
      </c>
      <c r="D3467" s="53">
        <v>-2.1</v>
      </c>
      <c r="E3467" s="53">
        <v>12.7</v>
      </c>
      <c r="F3467" s="53">
        <v>0</v>
      </c>
      <c r="G3467" s="53">
        <v>-2.1</v>
      </c>
      <c r="H3467" s="53">
        <v>0</v>
      </c>
      <c r="I3467" s="53">
        <v>4.5999999999999996</v>
      </c>
      <c r="J3467" s="53" t="s">
        <v>161</v>
      </c>
      <c r="K3467" s="53">
        <v>5.2</v>
      </c>
      <c r="L3467" s="53" t="s">
        <v>161</v>
      </c>
      <c r="M3467" s="54">
        <v>2.1284722222222222E-2</v>
      </c>
      <c r="N3467" s="53">
        <v>7.5</v>
      </c>
      <c r="O3467" s="53" t="s">
        <v>161</v>
      </c>
      <c r="P3467" s="54">
        <v>2.4062500000000001E-2</v>
      </c>
      <c r="Q3467" s="53">
        <v>3.3</v>
      </c>
      <c r="R3467" s="53" t="s">
        <v>160</v>
      </c>
      <c r="S3467" s="53">
        <v>1.1000000000000001</v>
      </c>
      <c r="T3467" s="53">
        <v>57.2</v>
      </c>
      <c r="U3467" s="53">
        <v>0</v>
      </c>
      <c r="V3467" s="53">
        <v>78</v>
      </c>
      <c r="W3467" s="53">
        <v>0</v>
      </c>
      <c r="X3467" s="53">
        <v>0.63600000000000001</v>
      </c>
      <c r="Y3467" s="53">
        <v>19.63</v>
      </c>
      <c r="Z3467" s="11">
        <f t="shared" si="9381"/>
        <v>0</v>
      </c>
      <c r="AA3467" s="11">
        <f t="shared" si="9382"/>
        <v>0</v>
      </c>
      <c r="AB3467" s="53">
        <f t="shared" si="9383"/>
        <v>0.26632275480572931</v>
      </c>
      <c r="AC3467" s="63" t="s">
        <v>204</v>
      </c>
    </row>
    <row r="3468" spans="1:46">
      <c r="A3468" s="11">
        <v>3468</v>
      </c>
      <c r="B3468" s="57">
        <v>44951</v>
      </c>
      <c r="C3468" s="54">
        <v>3.4722222222222224E-2</v>
      </c>
      <c r="D3468" s="53">
        <v>-2.2000000000000002</v>
      </c>
      <c r="E3468" s="53">
        <v>12.7</v>
      </c>
      <c r="F3468" s="53">
        <v>0</v>
      </c>
      <c r="G3468" s="53">
        <v>-2.2000000000000002</v>
      </c>
      <c r="H3468" s="53">
        <v>0</v>
      </c>
      <c r="I3468" s="53">
        <v>4.5</v>
      </c>
      <c r="J3468" s="53" t="s">
        <v>161</v>
      </c>
      <c r="K3468" s="53">
        <v>4.8</v>
      </c>
      <c r="L3468" s="53" t="s">
        <v>161</v>
      </c>
      <c r="M3468" s="54">
        <v>3.0567129629629628E-2</v>
      </c>
      <c r="N3468" s="53">
        <v>7.7</v>
      </c>
      <c r="O3468" s="53" t="s">
        <v>154</v>
      </c>
      <c r="P3468" s="54">
        <v>2.8587962962962964E-2</v>
      </c>
      <c r="Q3468" s="53">
        <v>3</v>
      </c>
      <c r="R3468" s="53" t="s">
        <v>154</v>
      </c>
      <c r="S3468" s="53">
        <v>1.1000000000000001</v>
      </c>
      <c r="T3468" s="53">
        <v>55.2</v>
      </c>
      <c r="U3468" s="53">
        <v>0</v>
      </c>
      <c r="V3468" s="53">
        <v>76</v>
      </c>
      <c r="W3468" s="53">
        <v>0</v>
      </c>
      <c r="X3468" s="53">
        <v>0.63600000000000001</v>
      </c>
      <c r="Y3468" s="53">
        <v>19.649999999999999</v>
      </c>
      <c r="Z3468" s="11">
        <f t="shared" si="9381"/>
        <v>0</v>
      </c>
      <c r="AA3468" s="11">
        <f t="shared" si="9382"/>
        <v>0</v>
      </c>
      <c r="AB3468" s="53">
        <f t="shared" si="9383"/>
        <v>0.26632275480572931</v>
      </c>
      <c r="AC3468" s="63" t="s">
        <v>204</v>
      </c>
    </row>
    <row r="3469" spans="1:46">
      <c r="A3469" s="11">
        <v>3469</v>
      </c>
      <c r="B3469" s="57">
        <v>44951</v>
      </c>
      <c r="C3469" s="54">
        <v>4.1666666666666664E-2</v>
      </c>
      <c r="D3469" s="53">
        <v>-2.2000000000000002</v>
      </c>
      <c r="E3469" s="53">
        <v>12.7</v>
      </c>
      <c r="F3469" s="53">
        <v>0</v>
      </c>
      <c r="G3469" s="53">
        <v>-2.1</v>
      </c>
      <c r="H3469" s="53">
        <v>0</v>
      </c>
      <c r="I3469" s="53">
        <v>4.8</v>
      </c>
      <c r="J3469" s="53" t="s">
        <v>154</v>
      </c>
      <c r="K3469" s="53">
        <v>5</v>
      </c>
      <c r="L3469" s="53" t="s">
        <v>154</v>
      </c>
      <c r="M3469" s="54">
        <v>3.953703703703703E-2</v>
      </c>
      <c r="N3469" s="53">
        <v>8.6</v>
      </c>
      <c r="O3469" s="53" t="s">
        <v>161</v>
      </c>
      <c r="P3469" s="54">
        <v>3.8252314814814815E-2</v>
      </c>
      <c r="Q3469" s="53">
        <v>4.4000000000000004</v>
      </c>
      <c r="R3469" s="53" t="s">
        <v>154</v>
      </c>
      <c r="S3469" s="53">
        <v>1.4</v>
      </c>
      <c r="T3469" s="53">
        <v>58.1</v>
      </c>
      <c r="U3469" s="53">
        <v>0</v>
      </c>
      <c r="V3469" s="53">
        <v>86</v>
      </c>
      <c r="W3469" s="53">
        <v>0</v>
      </c>
      <c r="X3469" s="53">
        <v>0.63600000000000001</v>
      </c>
      <c r="Y3469" s="53">
        <v>19.62</v>
      </c>
      <c r="Z3469" s="11">
        <f t="shared" si="9381"/>
        <v>0</v>
      </c>
      <c r="AA3469" s="11">
        <f t="shared" si="9382"/>
        <v>0</v>
      </c>
      <c r="AB3469" s="53">
        <f t="shared" si="9383"/>
        <v>0.26632275480572931</v>
      </c>
      <c r="AC3469" s="63" t="s">
        <v>204</v>
      </c>
      <c r="AE3469" s="11">
        <f t="shared" ref="AE3469" si="9384">SUM(F3469:F3474)</f>
        <v>0</v>
      </c>
      <c r="AF3469" s="11">
        <f t="shared" ref="AF3469" si="9385">AVERAGE(AB3469:AB3474)</f>
        <v>0.26602720691473691</v>
      </c>
      <c r="AG3469" s="11">
        <f t="shared" ref="AG3469" si="9386">AVERAGE(G3469:G3474)</f>
        <v>-2.0333333333333332</v>
      </c>
      <c r="AH3469" s="11" t="e">
        <f t="shared" ref="AH3469" si="9387">AVERAGE(AC3469:AC3474)</f>
        <v>#DIV/0!</v>
      </c>
      <c r="AI3469" s="11">
        <f t="shared" ref="AI3469" si="9388">AVERAGE(T3469:T3474)</f>
        <v>57.866666666666674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521</v>
      </c>
      <c r="AM3469" s="17">
        <f t="shared" ref="AM3469" si="9392">AVERAGE(W3469:W3474)</f>
        <v>0</v>
      </c>
      <c r="AN3469" s="11">
        <f t="shared" ref="AN3469" si="9393">AVERAGE(I3469:I3474)</f>
        <v>4.95</v>
      </c>
      <c r="AO3469" s="11">
        <f t="shared" ref="AO3469" si="9394">MAX(K3469:K3474)</f>
        <v>5.6</v>
      </c>
      <c r="AP3469" s="13" t="str">
        <f t="shared" ref="AP3469" ca="1" si="9395">INDIRECT(ADDRESS(MATCH(AO3469,K3469:K3474,0)+A3469-1,12))</f>
        <v>WSW</v>
      </c>
      <c r="AQ3469" s="13">
        <f t="shared" ref="AQ3469" ca="1" si="9396">INDIRECT(ADDRESS(MATCH(AO3469,K3469:K3474,0)+A3469-1,13))</f>
        <v>5.8113425925925923E-2</v>
      </c>
      <c r="AR3469" s="11">
        <f t="shared" ref="AR3469" si="9397">MAX(N3469:N3474)</f>
        <v>9.4</v>
      </c>
      <c r="AS3469" s="13" t="str">
        <f t="shared" ref="AS3469" ca="1" si="9398">INDIRECT(ADDRESS(MATCH(AR3469,N3469:N3474,0)+A3469-1,15))</f>
        <v>SW</v>
      </c>
      <c r="AT3469" s="13">
        <f t="shared" ref="AT3469" ca="1" si="9399">INDIRECT(ADDRESS(MATCH(AR3469,N3469:N3474,0)+A3469-1,16))</f>
        <v>5.1504629629629629E-2</v>
      </c>
    </row>
    <row r="3470" spans="1:46">
      <c r="A3470" s="11">
        <v>3470</v>
      </c>
      <c r="B3470" s="57">
        <v>44951</v>
      </c>
      <c r="C3470" s="54">
        <v>4.8611111111111112E-2</v>
      </c>
      <c r="D3470" s="53">
        <v>-2.2999999999999998</v>
      </c>
      <c r="E3470" s="53">
        <v>12.7</v>
      </c>
      <c r="F3470" s="53">
        <v>0</v>
      </c>
      <c r="G3470" s="53">
        <v>-2</v>
      </c>
      <c r="H3470" s="53">
        <v>0</v>
      </c>
      <c r="I3470" s="53">
        <v>4.8</v>
      </c>
      <c r="J3470" s="53" t="s">
        <v>161</v>
      </c>
      <c r="K3470" s="53">
        <v>4.9000000000000004</v>
      </c>
      <c r="L3470" s="53" t="s">
        <v>154</v>
      </c>
      <c r="M3470" s="54">
        <v>4.1967592592592591E-2</v>
      </c>
      <c r="N3470" s="53">
        <v>9.1</v>
      </c>
      <c r="O3470" s="53" t="s">
        <v>161</v>
      </c>
      <c r="P3470" s="54">
        <v>4.853009259259259E-2</v>
      </c>
      <c r="Q3470" s="53">
        <v>7.2</v>
      </c>
      <c r="R3470" s="53" t="s">
        <v>161</v>
      </c>
      <c r="S3470" s="53">
        <v>1.6</v>
      </c>
      <c r="T3470" s="53">
        <v>58.2</v>
      </c>
      <c r="U3470" s="53">
        <v>0</v>
      </c>
      <c r="V3470" s="53">
        <v>77</v>
      </c>
      <c r="W3470" s="53">
        <v>0</v>
      </c>
      <c r="X3470" s="53">
        <v>0.63600000000000001</v>
      </c>
      <c r="Y3470" s="53">
        <v>19.62</v>
      </c>
      <c r="Z3470" s="11">
        <f t="shared" si="9381"/>
        <v>0</v>
      </c>
      <c r="AA3470" s="11">
        <f t="shared" si="9382"/>
        <v>0</v>
      </c>
      <c r="AB3470" s="53">
        <f t="shared" si="9383"/>
        <v>0.26632275480572931</v>
      </c>
      <c r="AC3470" s="63" t="s">
        <v>204</v>
      </c>
    </row>
    <row r="3471" spans="1:46">
      <c r="A3471" s="11">
        <v>3471</v>
      </c>
      <c r="B3471" s="57">
        <v>44951</v>
      </c>
      <c r="C3471" s="54">
        <v>5.5555555555555552E-2</v>
      </c>
      <c r="D3471" s="53">
        <v>-2.2000000000000002</v>
      </c>
      <c r="E3471" s="53">
        <v>12.7</v>
      </c>
      <c r="F3471" s="53">
        <v>0</v>
      </c>
      <c r="G3471" s="53">
        <v>-2.1</v>
      </c>
      <c r="H3471" s="53">
        <v>0</v>
      </c>
      <c r="I3471" s="53">
        <v>5.0999999999999996</v>
      </c>
      <c r="J3471" s="53" t="s">
        <v>161</v>
      </c>
      <c r="K3471" s="53">
        <v>5.0999999999999996</v>
      </c>
      <c r="L3471" s="53" t="s">
        <v>161</v>
      </c>
      <c r="M3471" s="54">
        <v>5.2511574074074079E-2</v>
      </c>
      <c r="N3471" s="53">
        <v>9.4</v>
      </c>
      <c r="O3471" s="53" t="s">
        <v>160</v>
      </c>
      <c r="P3471" s="54">
        <v>5.1504629629629629E-2</v>
      </c>
      <c r="Q3471" s="53">
        <v>7.4</v>
      </c>
      <c r="R3471" s="53" t="s">
        <v>161</v>
      </c>
      <c r="S3471" s="53">
        <v>1.4</v>
      </c>
      <c r="T3471" s="53">
        <v>58.5</v>
      </c>
      <c r="U3471" s="53">
        <v>0</v>
      </c>
      <c r="V3471" s="53">
        <v>99</v>
      </c>
      <c r="W3471" s="53">
        <v>0</v>
      </c>
      <c r="X3471" s="53">
        <v>0.63600000000000001</v>
      </c>
      <c r="Y3471" s="53">
        <v>19.63</v>
      </c>
      <c r="Z3471" s="11">
        <f t="shared" si="9381"/>
        <v>0</v>
      </c>
      <c r="AA3471" s="11">
        <f t="shared" si="9382"/>
        <v>0</v>
      </c>
      <c r="AB3471" s="53">
        <f t="shared" si="9383"/>
        <v>0.26632275480572931</v>
      </c>
      <c r="AC3471" s="63" t="s">
        <v>204</v>
      </c>
    </row>
    <row r="3472" spans="1:46">
      <c r="A3472" s="11">
        <v>3472</v>
      </c>
      <c r="B3472" s="57">
        <v>44951</v>
      </c>
      <c r="C3472" s="54">
        <v>6.25E-2</v>
      </c>
      <c r="D3472" s="53">
        <v>-2.2000000000000002</v>
      </c>
      <c r="E3472" s="53">
        <v>12.7</v>
      </c>
      <c r="F3472" s="53">
        <v>0</v>
      </c>
      <c r="G3472" s="53">
        <v>-2</v>
      </c>
      <c r="H3472" s="53">
        <v>0</v>
      </c>
      <c r="I3472" s="53">
        <v>5.4</v>
      </c>
      <c r="J3472" s="53" t="s">
        <v>161</v>
      </c>
      <c r="K3472" s="53">
        <v>5.6</v>
      </c>
      <c r="L3472" s="53" t="s">
        <v>161</v>
      </c>
      <c r="M3472" s="54">
        <v>5.8113425925925923E-2</v>
      </c>
      <c r="N3472" s="53">
        <v>8.6999999999999993</v>
      </c>
      <c r="O3472" s="53" t="s">
        <v>154</v>
      </c>
      <c r="P3472" s="54">
        <v>5.7743055555555554E-2</v>
      </c>
      <c r="Q3472" s="53">
        <v>4.8</v>
      </c>
      <c r="R3472" s="53" t="s">
        <v>161</v>
      </c>
      <c r="S3472" s="53">
        <v>1.3</v>
      </c>
      <c r="T3472" s="53">
        <v>56.8</v>
      </c>
      <c r="U3472" s="53">
        <v>0</v>
      </c>
      <c r="V3472" s="53">
        <v>89</v>
      </c>
      <c r="W3472" s="53">
        <v>0</v>
      </c>
      <c r="X3472" s="53">
        <v>0.63500000000000001</v>
      </c>
      <c r="Y3472" s="53">
        <v>19.64</v>
      </c>
      <c r="Z3472" s="11">
        <f t="shared" si="9381"/>
        <v>0</v>
      </c>
      <c r="AA3472" s="11">
        <f t="shared" si="9382"/>
        <v>0</v>
      </c>
      <c r="AB3472" s="53">
        <f t="shared" si="9383"/>
        <v>0.26573165902374452</v>
      </c>
      <c r="AC3472" s="63" t="s">
        <v>204</v>
      </c>
    </row>
    <row r="3473" spans="1:46">
      <c r="A3473" s="11">
        <v>3473</v>
      </c>
      <c r="B3473" s="57">
        <v>44951</v>
      </c>
      <c r="C3473" s="54">
        <v>6.9444444444444434E-2</v>
      </c>
      <c r="D3473" s="53">
        <v>-2.1</v>
      </c>
      <c r="E3473" s="53">
        <v>12.7</v>
      </c>
      <c r="F3473" s="53">
        <v>0</v>
      </c>
      <c r="G3473" s="53">
        <v>-2</v>
      </c>
      <c r="H3473" s="53">
        <v>0</v>
      </c>
      <c r="I3473" s="53">
        <v>4.8</v>
      </c>
      <c r="J3473" s="53" t="s">
        <v>154</v>
      </c>
      <c r="K3473" s="53">
        <v>5.4</v>
      </c>
      <c r="L3473" s="53" t="s">
        <v>161</v>
      </c>
      <c r="M3473" s="54">
        <v>6.2511574074074081E-2</v>
      </c>
      <c r="N3473" s="53">
        <v>8.6</v>
      </c>
      <c r="O3473" s="53" t="s">
        <v>154</v>
      </c>
      <c r="P3473" s="54">
        <v>6.4317129629629641E-2</v>
      </c>
      <c r="Q3473" s="53">
        <v>5.6</v>
      </c>
      <c r="R3473" s="53" t="s">
        <v>154</v>
      </c>
      <c r="S3473" s="53">
        <v>1.2</v>
      </c>
      <c r="T3473" s="53">
        <v>58.1</v>
      </c>
      <c r="U3473" s="53">
        <v>1</v>
      </c>
      <c r="V3473" s="53">
        <v>93</v>
      </c>
      <c r="W3473" s="53">
        <v>0</v>
      </c>
      <c r="X3473" s="53">
        <v>0.63500000000000001</v>
      </c>
      <c r="Y3473" s="53">
        <v>19.670000000000002</v>
      </c>
      <c r="Z3473" s="11">
        <f t="shared" si="9381"/>
        <v>0</v>
      </c>
      <c r="AA3473" s="11">
        <f t="shared" si="9382"/>
        <v>0</v>
      </c>
      <c r="AB3473" s="53">
        <f t="shared" si="9383"/>
        <v>0.26573165902374452</v>
      </c>
      <c r="AC3473" s="63" t="s">
        <v>204</v>
      </c>
    </row>
    <row r="3474" spans="1:46">
      <c r="A3474" s="11">
        <v>3474</v>
      </c>
      <c r="B3474" s="57">
        <v>44951</v>
      </c>
      <c r="C3474" s="54">
        <v>7.6388888888888895E-2</v>
      </c>
      <c r="D3474" s="53">
        <v>-2.1</v>
      </c>
      <c r="E3474" s="53">
        <v>12.6</v>
      </c>
      <c r="F3474" s="53">
        <v>0</v>
      </c>
      <c r="G3474" s="53">
        <v>-2</v>
      </c>
      <c r="H3474" s="53">
        <v>0</v>
      </c>
      <c r="I3474" s="53">
        <v>4.8</v>
      </c>
      <c r="J3474" s="53" t="s">
        <v>154</v>
      </c>
      <c r="K3474" s="53">
        <v>5.2</v>
      </c>
      <c r="L3474" s="53" t="s">
        <v>154</v>
      </c>
      <c r="M3474" s="54">
        <v>7.0671296296296301E-2</v>
      </c>
      <c r="N3474" s="53">
        <v>8.4</v>
      </c>
      <c r="O3474" s="53" t="s">
        <v>158</v>
      </c>
      <c r="P3474" s="54">
        <v>7.0335648148148147E-2</v>
      </c>
      <c r="Q3474" s="53">
        <v>4.2</v>
      </c>
      <c r="R3474" s="53" t="s">
        <v>161</v>
      </c>
      <c r="S3474" s="53">
        <v>1.4</v>
      </c>
      <c r="T3474" s="53">
        <v>57.5</v>
      </c>
      <c r="U3474" s="53">
        <v>0</v>
      </c>
      <c r="V3474" s="53">
        <v>77</v>
      </c>
      <c r="W3474" s="53">
        <v>0</v>
      </c>
      <c r="X3474" s="53">
        <v>0.63500000000000001</v>
      </c>
      <c r="Y3474" s="53">
        <v>19.64</v>
      </c>
      <c r="Z3474" s="11">
        <f t="shared" si="9381"/>
        <v>0</v>
      </c>
      <c r="AA3474" s="11">
        <f t="shared" si="9382"/>
        <v>0</v>
      </c>
      <c r="AB3474" s="53">
        <f t="shared" si="9383"/>
        <v>0.26573165902374452</v>
      </c>
      <c r="AC3474" s="63" t="s">
        <v>204</v>
      </c>
    </row>
    <row r="3475" spans="1:46">
      <c r="A3475" s="11">
        <v>3475</v>
      </c>
      <c r="B3475" s="57">
        <v>44951</v>
      </c>
      <c r="C3475" s="54">
        <v>8.3333333333333329E-2</v>
      </c>
      <c r="D3475" s="53">
        <v>-2.1</v>
      </c>
      <c r="E3475" s="53">
        <v>12.6</v>
      </c>
      <c r="F3475" s="53">
        <v>0</v>
      </c>
      <c r="G3475" s="53">
        <v>-2</v>
      </c>
      <c r="H3475" s="53">
        <v>0</v>
      </c>
      <c r="I3475" s="53">
        <v>4.5</v>
      </c>
      <c r="J3475" s="53" t="s">
        <v>161</v>
      </c>
      <c r="K3475" s="53">
        <v>4.8</v>
      </c>
      <c r="L3475" s="53" t="s">
        <v>154</v>
      </c>
      <c r="M3475" s="54">
        <v>7.6400462962962962E-2</v>
      </c>
      <c r="N3475" s="53">
        <v>9.6999999999999993</v>
      </c>
      <c r="O3475" s="53" t="s">
        <v>161</v>
      </c>
      <c r="P3475" s="54">
        <v>8.2094907407407408E-2</v>
      </c>
      <c r="Q3475" s="53">
        <v>4</v>
      </c>
      <c r="R3475" s="53" t="s">
        <v>161</v>
      </c>
      <c r="S3475" s="53">
        <v>1.7</v>
      </c>
      <c r="T3475" s="53">
        <v>55.9</v>
      </c>
      <c r="U3475" s="53">
        <v>2</v>
      </c>
      <c r="V3475" s="53">
        <v>102</v>
      </c>
      <c r="W3475" s="53">
        <v>0</v>
      </c>
      <c r="X3475" s="53">
        <v>0.63500000000000001</v>
      </c>
      <c r="Y3475" s="53">
        <v>19.64</v>
      </c>
      <c r="Z3475" s="11">
        <f t="shared" si="9381"/>
        <v>0</v>
      </c>
      <c r="AA3475" s="11">
        <f t="shared" si="9382"/>
        <v>0</v>
      </c>
      <c r="AB3475" s="53">
        <f t="shared" si="9383"/>
        <v>0.26573165902374452</v>
      </c>
      <c r="AC3475" s="63" t="s">
        <v>204</v>
      </c>
      <c r="AE3475" s="11">
        <f t="shared" ref="AE3475" si="9400">SUM(F3475:F3480)</f>
        <v>0</v>
      </c>
      <c r="AF3475" s="11">
        <f t="shared" ref="AF3475" si="9401">AVERAGE(AB3475:AB3480)</f>
        <v>0.26533802167153248</v>
      </c>
      <c r="AG3475" s="11">
        <f t="shared" ref="AG3475" si="9402">AVERAGE(G3475:G3480)</f>
        <v>-2</v>
      </c>
      <c r="AH3475" s="11" t="e">
        <f t="shared" ref="AH3475" si="9403">AVERAGE(AC3475:AC3480)</f>
        <v>#DIV/0!</v>
      </c>
      <c r="AI3475" s="11">
        <f t="shared" ref="AI3475" si="9404">AVERAGE(T3475:T3480)</f>
        <v>57.849999999999994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479</v>
      </c>
      <c r="AM3475" s="17">
        <f t="shared" ref="AM3475" si="9408">AVERAGE(W3475:W3480)</f>
        <v>0</v>
      </c>
      <c r="AN3475" s="11">
        <f t="shared" ref="AN3475" si="9409">AVERAGE(I3475:I3480)</f>
        <v>4.7833333333333332</v>
      </c>
      <c r="AO3475" s="11">
        <f t="shared" ref="AO3475" si="9410">MAX(K3475:K3480)</f>
        <v>5.5</v>
      </c>
      <c r="AP3475" s="13" t="str">
        <f t="shared" ref="AP3475" ca="1" si="9411">INDIRECT(ADDRESS(MATCH(AO3475,K3475:K3480,0)+A3475-1,12))</f>
        <v>WSW</v>
      </c>
      <c r="AQ3475" s="13">
        <f t="shared" ref="AQ3475" ca="1" si="9412">INDIRECT(ADDRESS(MATCH(AO3475,K3475:K3480,0)+A3475-1,13))</f>
        <v>9.9155092592592586E-2</v>
      </c>
      <c r="AR3475" s="11">
        <f t="shared" ref="AR3475" si="9413">MAX(N3475:N3480)</f>
        <v>9.6999999999999993</v>
      </c>
      <c r="AS3475" s="13" t="str">
        <f t="shared" ref="AS3475" ca="1" si="9414">INDIRECT(ADDRESS(MATCH(AR3475,N3475:N3480,0)+A3475-1,15))</f>
        <v>WSW</v>
      </c>
      <c r="AT3475" s="13">
        <f t="shared" ref="AT3475" ca="1" si="9415">INDIRECT(ADDRESS(MATCH(AR3475,N3475:N3480,0)+A3475-1,16))</f>
        <v>8.2094907407407408E-2</v>
      </c>
    </row>
    <row r="3476" spans="1:46">
      <c r="A3476" s="11">
        <v>3476</v>
      </c>
      <c r="B3476" s="57">
        <v>44951</v>
      </c>
      <c r="C3476" s="54">
        <v>9.0277777777777776E-2</v>
      </c>
      <c r="D3476" s="53">
        <v>-2.1</v>
      </c>
      <c r="E3476" s="53">
        <v>12.7</v>
      </c>
      <c r="F3476" s="53">
        <v>0</v>
      </c>
      <c r="G3476" s="53">
        <v>-1.9</v>
      </c>
      <c r="H3476" s="53">
        <v>0</v>
      </c>
      <c r="I3476" s="53">
        <v>4.3</v>
      </c>
      <c r="J3476" s="53" t="s">
        <v>161</v>
      </c>
      <c r="K3476" s="53">
        <v>4.9000000000000004</v>
      </c>
      <c r="L3476" s="53" t="s">
        <v>161</v>
      </c>
      <c r="M3476" s="54">
        <v>8.4282407407407403E-2</v>
      </c>
      <c r="N3476" s="53">
        <v>7.3</v>
      </c>
      <c r="O3476" s="53" t="s">
        <v>160</v>
      </c>
      <c r="P3476" s="54">
        <v>8.4166666666666667E-2</v>
      </c>
      <c r="Q3476" s="53">
        <v>4.8</v>
      </c>
      <c r="R3476" s="53" t="s">
        <v>161</v>
      </c>
      <c r="S3476" s="53">
        <v>1.1000000000000001</v>
      </c>
      <c r="T3476" s="53">
        <v>55.8</v>
      </c>
      <c r="U3476" s="53">
        <v>1</v>
      </c>
      <c r="V3476" s="53">
        <v>64</v>
      </c>
      <c r="W3476" s="53">
        <v>0</v>
      </c>
      <c r="X3476" s="53">
        <v>0.63500000000000001</v>
      </c>
      <c r="Y3476" s="53">
        <v>19.670000000000002</v>
      </c>
      <c r="Z3476" s="11">
        <f t="shared" si="9381"/>
        <v>0</v>
      </c>
      <c r="AA3476" s="11">
        <f t="shared" si="9382"/>
        <v>0</v>
      </c>
      <c r="AB3476" s="53">
        <f t="shared" si="9383"/>
        <v>0.26573165902374452</v>
      </c>
      <c r="AC3476" s="63" t="s">
        <v>204</v>
      </c>
    </row>
    <row r="3477" spans="1:46">
      <c r="A3477" s="11">
        <v>3477</v>
      </c>
      <c r="B3477" s="57">
        <v>44951</v>
      </c>
      <c r="C3477" s="54">
        <v>9.7222222222222224E-2</v>
      </c>
      <c r="D3477" s="53">
        <v>-2.1</v>
      </c>
      <c r="E3477" s="53">
        <v>12.7</v>
      </c>
      <c r="F3477" s="53">
        <v>0</v>
      </c>
      <c r="G3477" s="53">
        <v>-2.1</v>
      </c>
      <c r="H3477" s="53">
        <v>0</v>
      </c>
      <c r="I3477" s="53">
        <v>5.4</v>
      </c>
      <c r="J3477" s="53" t="s">
        <v>161</v>
      </c>
      <c r="K3477" s="53">
        <v>5.4</v>
      </c>
      <c r="L3477" s="53" t="s">
        <v>161</v>
      </c>
      <c r="M3477" s="54">
        <v>9.7037037037037033E-2</v>
      </c>
      <c r="N3477" s="53">
        <v>9.5</v>
      </c>
      <c r="O3477" s="53" t="s">
        <v>161</v>
      </c>
      <c r="P3477" s="54">
        <v>9.4537037037037031E-2</v>
      </c>
      <c r="Q3477" s="53">
        <v>3.4</v>
      </c>
      <c r="R3477" s="53" t="s">
        <v>161</v>
      </c>
      <c r="S3477" s="53">
        <v>1.5</v>
      </c>
      <c r="T3477" s="53">
        <v>57.9</v>
      </c>
      <c r="U3477" s="53">
        <v>0</v>
      </c>
      <c r="V3477" s="53">
        <v>82</v>
      </c>
      <c r="W3477" s="53">
        <v>0</v>
      </c>
      <c r="X3477" s="53">
        <v>0.63400000000000001</v>
      </c>
      <c r="Y3477" s="53">
        <v>19.670000000000002</v>
      </c>
      <c r="Z3477" s="11">
        <f t="shared" si="9381"/>
        <v>0</v>
      </c>
      <c r="AA3477" s="11">
        <f t="shared" si="9382"/>
        <v>0</v>
      </c>
      <c r="AB3477" s="53">
        <f t="shared" si="9383"/>
        <v>0.26514120299542643</v>
      </c>
      <c r="AC3477" s="63" t="s">
        <v>204</v>
      </c>
    </row>
    <row r="3478" spans="1:46">
      <c r="A3478" s="11">
        <v>3478</v>
      </c>
      <c r="B3478" s="57">
        <v>44951</v>
      </c>
      <c r="C3478" s="54">
        <v>0.10416666666666667</v>
      </c>
      <c r="D3478" s="53">
        <v>-2</v>
      </c>
      <c r="E3478" s="53">
        <v>12.6</v>
      </c>
      <c r="F3478" s="53">
        <v>0</v>
      </c>
      <c r="G3478" s="53">
        <v>-2.1</v>
      </c>
      <c r="H3478" s="53">
        <v>0</v>
      </c>
      <c r="I3478" s="53">
        <v>4.5999999999999996</v>
      </c>
      <c r="J3478" s="53" t="s">
        <v>161</v>
      </c>
      <c r="K3478" s="53">
        <v>5.5</v>
      </c>
      <c r="L3478" s="53" t="s">
        <v>161</v>
      </c>
      <c r="M3478" s="54">
        <v>9.9155092592592586E-2</v>
      </c>
      <c r="N3478" s="53">
        <v>7.5</v>
      </c>
      <c r="O3478" s="53" t="s">
        <v>161</v>
      </c>
      <c r="P3478" s="54">
        <v>0.10082175925925925</v>
      </c>
      <c r="Q3478" s="53">
        <v>4.4000000000000004</v>
      </c>
      <c r="R3478" s="53" t="s">
        <v>161</v>
      </c>
      <c r="S3478" s="53">
        <v>1.1000000000000001</v>
      </c>
      <c r="T3478" s="53">
        <v>58.6</v>
      </c>
      <c r="U3478" s="53">
        <v>0</v>
      </c>
      <c r="V3478" s="53">
        <v>71</v>
      </c>
      <c r="W3478" s="53">
        <v>0</v>
      </c>
      <c r="X3478" s="53">
        <v>0.63400000000000001</v>
      </c>
      <c r="Y3478" s="53">
        <v>19.72</v>
      </c>
      <c r="Z3478" s="11">
        <f t="shared" si="9381"/>
        <v>0</v>
      </c>
      <c r="AA3478" s="11">
        <f t="shared" si="9382"/>
        <v>0</v>
      </c>
      <c r="AB3478" s="53">
        <f t="shared" si="9383"/>
        <v>0.26514120299542643</v>
      </c>
      <c r="AC3478" s="63" t="s">
        <v>204</v>
      </c>
    </row>
    <row r="3479" spans="1:46">
      <c r="A3479" s="11">
        <v>3479</v>
      </c>
      <c r="B3479" s="57">
        <v>44951</v>
      </c>
      <c r="C3479" s="54">
        <v>0.1111111111111111</v>
      </c>
      <c r="D3479" s="53">
        <v>-2</v>
      </c>
      <c r="E3479" s="53">
        <v>12.6</v>
      </c>
      <c r="F3479" s="53">
        <v>0</v>
      </c>
      <c r="G3479" s="53">
        <v>-2</v>
      </c>
      <c r="H3479" s="53">
        <v>0</v>
      </c>
      <c r="I3479" s="53">
        <v>5.2</v>
      </c>
      <c r="J3479" s="53" t="s">
        <v>161</v>
      </c>
      <c r="K3479" s="53">
        <v>5.2</v>
      </c>
      <c r="L3479" s="53" t="s">
        <v>161</v>
      </c>
      <c r="M3479" s="54">
        <v>0.10734953703703703</v>
      </c>
      <c r="N3479" s="53">
        <v>8.6</v>
      </c>
      <c r="O3479" s="53" t="s">
        <v>161</v>
      </c>
      <c r="P3479" s="54">
        <v>0.1062037037037037</v>
      </c>
      <c r="Q3479" s="53">
        <v>3.6</v>
      </c>
      <c r="R3479" s="53" t="s">
        <v>161</v>
      </c>
      <c r="S3479" s="53">
        <v>1.6</v>
      </c>
      <c r="T3479" s="53">
        <v>58.5</v>
      </c>
      <c r="U3479" s="53">
        <v>1</v>
      </c>
      <c r="V3479" s="53">
        <v>78</v>
      </c>
      <c r="W3479" s="53">
        <v>0</v>
      </c>
      <c r="X3479" s="53">
        <v>0.63400000000000001</v>
      </c>
      <c r="Y3479" s="53">
        <v>19.72</v>
      </c>
      <c r="Z3479" s="11">
        <f t="shared" si="9381"/>
        <v>0</v>
      </c>
      <c r="AA3479" s="11">
        <f t="shared" si="9382"/>
        <v>0</v>
      </c>
      <c r="AB3479" s="53">
        <f t="shared" si="9383"/>
        <v>0.26514120299542643</v>
      </c>
      <c r="AC3479" s="63" t="s">
        <v>204</v>
      </c>
    </row>
    <row r="3480" spans="1:46">
      <c r="A3480" s="11">
        <v>3480</v>
      </c>
      <c r="B3480" s="57">
        <v>44951</v>
      </c>
      <c r="C3480" s="54">
        <v>0.11805555555555557</v>
      </c>
      <c r="D3480" s="53">
        <v>-2</v>
      </c>
      <c r="E3480" s="53">
        <v>12.6</v>
      </c>
      <c r="F3480" s="53">
        <v>0</v>
      </c>
      <c r="G3480" s="53">
        <v>-1.9</v>
      </c>
      <c r="H3480" s="53">
        <v>0</v>
      </c>
      <c r="I3480" s="53">
        <v>4.7</v>
      </c>
      <c r="J3480" s="53" t="s">
        <v>161</v>
      </c>
      <c r="K3480" s="53">
        <v>5.2</v>
      </c>
      <c r="L3480" s="53" t="s">
        <v>161</v>
      </c>
      <c r="M3480" s="54">
        <v>0.11112268518518519</v>
      </c>
      <c r="N3480" s="53">
        <v>9.3000000000000007</v>
      </c>
      <c r="O3480" s="53" t="s">
        <v>154</v>
      </c>
      <c r="P3480" s="54">
        <v>0.11783564814814813</v>
      </c>
      <c r="Q3480" s="53">
        <v>6.5</v>
      </c>
      <c r="R3480" s="53" t="s">
        <v>161</v>
      </c>
      <c r="S3480" s="53">
        <v>1.5</v>
      </c>
      <c r="T3480" s="53">
        <v>60.4</v>
      </c>
      <c r="U3480" s="53">
        <v>0</v>
      </c>
      <c r="V3480" s="53">
        <v>82</v>
      </c>
      <c r="W3480" s="53">
        <v>0</v>
      </c>
      <c r="X3480" s="53">
        <v>0.63400000000000001</v>
      </c>
      <c r="Y3480" s="53">
        <v>19.71</v>
      </c>
      <c r="Z3480" s="11">
        <f t="shared" si="9381"/>
        <v>0</v>
      </c>
      <c r="AA3480" s="11">
        <f t="shared" si="9382"/>
        <v>0</v>
      </c>
      <c r="AB3480" s="53">
        <f t="shared" si="9383"/>
        <v>0.26514120299542643</v>
      </c>
      <c r="AC3480" s="63" t="s">
        <v>204</v>
      </c>
    </row>
    <row r="3481" spans="1:46">
      <c r="A3481" s="11">
        <v>3481</v>
      </c>
      <c r="B3481" s="57">
        <v>44951</v>
      </c>
      <c r="C3481" s="54">
        <v>0.125</v>
      </c>
      <c r="D3481" s="53">
        <v>-2</v>
      </c>
      <c r="E3481" s="53">
        <v>12.6</v>
      </c>
      <c r="F3481" s="53">
        <v>0</v>
      </c>
      <c r="G3481" s="53">
        <v>-2</v>
      </c>
      <c r="H3481" s="53">
        <v>0</v>
      </c>
      <c r="I3481" s="53">
        <v>5.0999999999999996</v>
      </c>
      <c r="J3481" s="53" t="s">
        <v>161</v>
      </c>
      <c r="K3481" s="53">
        <v>5.6</v>
      </c>
      <c r="L3481" s="53" t="s">
        <v>161</v>
      </c>
      <c r="M3481" s="54">
        <v>0.12226851851851851</v>
      </c>
      <c r="N3481" s="53">
        <v>8.8000000000000007</v>
      </c>
      <c r="O3481" s="53" t="s">
        <v>154</v>
      </c>
      <c r="P3481" s="54">
        <v>0.11880787037037037</v>
      </c>
      <c r="Q3481" s="53">
        <v>3.5</v>
      </c>
      <c r="R3481" s="53" t="s">
        <v>161</v>
      </c>
      <c r="S3481" s="53">
        <v>1.3</v>
      </c>
      <c r="T3481" s="53">
        <v>60.1</v>
      </c>
      <c r="U3481" s="53">
        <v>0</v>
      </c>
      <c r="V3481" s="53">
        <v>92</v>
      </c>
      <c r="W3481" s="53">
        <v>0</v>
      </c>
      <c r="X3481" s="53">
        <v>0.63300000000000001</v>
      </c>
      <c r="Y3481" s="53">
        <v>19.690000000000001</v>
      </c>
      <c r="Z3481" s="11">
        <f t="shared" si="9381"/>
        <v>0</v>
      </c>
      <c r="AA3481" s="11">
        <f t="shared" si="9382"/>
        <v>0</v>
      </c>
      <c r="AB3481" s="53">
        <f t="shared" si="9383"/>
        <v>0.2645513898972619</v>
      </c>
      <c r="AC3481" s="63" t="s">
        <v>204</v>
      </c>
      <c r="AE3481" s="11">
        <f t="shared" ref="AE3481" si="9416">SUM(F3481:F3486)</f>
        <v>0</v>
      </c>
      <c r="AF3481" s="11">
        <f t="shared" ref="AF3481" si="9417">AVERAGE(AB3481:AB3486)</f>
        <v>0.26445319540237072</v>
      </c>
      <c r="AG3481" s="11">
        <f t="shared" ref="AG3481" si="9418">AVERAGE(G3481:G3486)</f>
        <v>-2.0833333333333335</v>
      </c>
      <c r="AH3481" s="11" t="e">
        <f t="shared" ref="AH3481" si="9419">AVERAGE(AC3481:AC3486)</f>
        <v>#DIV/0!</v>
      </c>
      <c r="AI3481" s="11">
        <f t="shared" ref="AI3481" si="9420">AVERAGE(T3481:T3486)</f>
        <v>58.716666666666669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477</v>
      </c>
      <c r="AM3481" s="17">
        <f t="shared" ref="AM3481" si="9424">AVERAGE(W3481:W3486)</f>
        <v>0</v>
      </c>
      <c r="AN3481" s="11">
        <f t="shared" ref="AN3481" si="9425">AVERAGE(I3481:I3486)</f>
        <v>5.0333333333333332</v>
      </c>
      <c r="AO3481" s="11">
        <f t="shared" ref="AO3481" si="9426">MAX(K3481:K3486)</f>
        <v>5.7</v>
      </c>
      <c r="AP3481" s="13" t="str">
        <f t="shared" ref="AP3481" ca="1" si="9427">INDIRECT(ADDRESS(MATCH(AO3481,K3481:K3486,0)+A3481-1,12))</f>
        <v>WSW</v>
      </c>
      <c r="AQ3481" s="13">
        <f t="shared" ref="AQ3481" ca="1" si="9428">INDIRECT(ADDRESS(MATCH(AO3481,K3481:K3486,0)+A3481-1,13))</f>
        <v>0.13337962962962963</v>
      </c>
      <c r="AR3481" s="11">
        <f t="shared" ref="AR3481" si="9429">MAX(N3481:N3486)</f>
        <v>11.1</v>
      </c>
      <c r="AS3481" s="13" t="str">
        <f t="shared" ref="AS3481" ca="1" si="9430">INDIRECT(ADDRESS(MATCH(AR3481,N3481:N3486,0)+A3481-1,15))</f>
        <v>WSW</v>
      </c>
      <c r="AT3481" s="13">
        <f t="shared" ref="AT3481" ca="1" si="9431">INDIRECT(ADDRESS(MATCH(AR3481,N3481:N3486,0)+A3481-1,16))</f>
        <v>0.1300462962962963</v>
      </c>
    </row>
    <row r="3482" spans="1:46">
      <c r="A3482" s="11">
        <v>3482</v>
      </c>
      <c r="B3482" s="57">
        <v>44951</v>
      </c>
      <c r="C3482" s="54">
        <v>0.13194444444444445</v>
      </c>
      <c r="D3482" s="53">
        <v>-1.9</v>
      </c>
      <c r="E3482" s="53">
        <v>12.6</v>
      </c>
      <c r="F3482" s="53">
        <v>0</v>
      </c>
      <c r="G3482" s="53">
        <v>-2.1</v>
      </c>
      <c r="H3482" s="53">
        <v>0</v>
      </c>
      <c r="I3482" s="53">
        <v>5.5</v>
      </c>
      <c r="J3482" s="53" t="s">
        <v>161</v>
      </c>
      <c r="K3482" s="53">
        <v>5.5</v>
      </c>
      <c r="L3482" s="53" t="s">
        <v>161</v>
      </c>
      <c r="M3482" s="54">
        <v>0.13194444444444445</v>
      </c>
      <c r="N3482" s="53">
        <v>11.1</v>
      </c>
      <c r="O3482" s="53" t="s">
        <v>161</v>
      </c>
      <c r="P3482" s="54">
        <v>0.1300462962962963</v>
      </c>
      <c r="Q3482" s="53">
        <v>5.2</v>
      </c>
      <c r="R3482" s="53" t="s">
        <v>161</v>
      </c>
      <c r="S3482" s="53">
        <v>1.5</v>
      </c>
      <c r="T3482" s="53">
        <v>58.7</v>
      </c>
      <c r="U3482" s="53">
        <v>0</v>
      </c>
      <c r="V3482" s="53">
        <v>73</v>
      </c>
      <c r="W3482" s="53">
        <v>0</v>
      </c>
      <c r="X3482" s="53">
        <v>0.63300000000000001</v>
      </c>
      <c r="Y3482" s="53">
        <v>19.71</v>
      </c>
      <c r="Z3482" s="11">
        <f t="shared" si="9381"/>
        <v>0</v>
      </c>
      <c r="AA3482" s="11">
        <f t="shared" si="9382"/>
        <v>0</v>
      </c>
      <c r="AB3482" s="53">
        <f t="shared" si="9383"/>
        <v>0.2645513898972619</v>
      </c>
      <c r="AC3482" s="63" t="s">
        <v>204</v>
      </c>
    </row>
    <row r="3483" spans="1:46">
      <c r="A3483" s="11">
        <v>3483</v>
      </c>
      <c r="B3483" s="57">
        <v>44951</v>
      </c>
      <c r="C3483" s="54">
        <v>0.1388888888888889</v>
      </c>
      <c r="D3483" s="53">
        <v>-1.9</v>
      </c>
      <c r="E3483" s="53">
        <v>12.6</v>
      </c>
      <c r="F3483" s="53">
        <v>0</v>
      </c>
      <c r="G3483" s="53">
        <v>-2.1</v>
      </c>
      <c r="H3483" s="53">
        <v>0</v>
      </c>
      <c r="I3483" s="53">
        <v>5</v>
      </c>
      <c r="J3483" s="53" t="s">
        <v>161</v>
      </c>
      <c r="K3483" s="53">
        <v>5.7</v>
      </c>
      <c r="L3483" s="53" t="s">
        <v>161</v>
      </c>
      <c r="M3483" s="54">
        <v>0.13337962962962963</v>
      </c>
      <c r="N3483" s="53">
        <v>8.8000000000000007</v>
      </c>
      <c r="O3483" s="53" t="s">
        <v>160</v>
      </c>
      <c r="P3483" s="54">
        <v>0.13840277777777779</v>
      </c>
      <c r="Q3483" s="53">
        <v>3.7</v>
      </c>
      <c r="R3483" s="53" t="s">
        <v>161</v>
      </c>
      <c r="S3483" s="53">
        <v>1.1000000000000001</v>
      </c>
      <c r="T3483" s="53">
        <v>59</v>
      </c>
      <c r="U3483" s="53">
        <v>0</v>
      </c>
      <c r="V3483" s="53">
        <v>81</v>
      </c>
      <c r="W3483" s="53">
        <v>0</v>
      </c>
      <c r="X3483" s="53">
        <v>0.63300000000000001</v>
      </c>
      <c r="Y3483" s="53">
        <v>19.7</v>
      </c>
      <c r="Z3483" s="11">
        <f t="shared" si="9381"/>
        <v>0</v>
      </c>
      <c r="AA3483" s="11">
        <f t="shared" si="9382"/>
        <v>0</v>
      </c>
      <c r="AB3483" s="53">
        <f t="shared" si="9383"/>
        <v>0.2645513898972619</v>
      </c>
      <c r="AC3483" s="63" t="s">
        <v>204</v>
      </c>
    </row>
    <row r="3484" spans="1:46">
      <c r="A3484" s="11">
        <v>3484</v>
      </c>
      <c r="B3484" s="57">
        <v>44951</v>
      </c>
      <c r="C3484" s="54">
        <v>0.14583333333333334</v>
      </c>
      <c r="D3484" s="53">
        <v>-1.9</v>
      </c>
      <c r="E3484" s="53">
        <v>12.6</v>
      </c>
      <c r="F3484" s="53">
        <v>0</v>
      </c>
      <c r="G3484" s="53">
        <v>-2.1</v>
      </c>
      <c r="H3484" s="53">
        <v>0</v>
      </c>
      <c r="I3484" s="53">
        <v>4.9000000000000004</v>
      </c>
      <c r="J3484" s="53" t="s">
        <v>161</v>
      </c>
      <c r="K3484" s="53">
        <v>5.2</v>
      </c>
      <c r="L3484" s="53" t="s">
        <v>161</v>
      </c>
      <c r="M3484" s="54">
        <v>0.1431712962962963</v>
      </c>
      <c r="N3484" s="53">
        <v>8.6999999999999993</v>
      </c>
      <c r="O3484" s="53" t="s">
        <v>154</v>
      </c>
      <c r="P3484" s="54">
        <v>0.13993055555555556</v>
      </c>
      <c r="Q3484" s="53">
        <v>4.7</v>
      </c>
      <c r="R3484" s="53" t="s">
        <v>154</v>
      </c>
      <c r="S3484" s="53">
        <v>1.1000000000000001</v>
      </c>
      <c r="T3484" s="53">
        <v>59</v>
      </c>
      <c r="U3484" s="53">
        <v>0</v>
      </c>
      <c r="V3484" s="53">
        <v>73</v>
      </c>
      <c r="W3484" s="53">
        <v>0</v>
      </c>
      <c r="X3484" s="53">
        <v>0.63300000000000001</v>
      </c>
      <c r="Y3484" s="53">
        <v>19.690000000000001</v>
      </c>
      <c r="Z3484" s="11">
        <f t="shared" si="9381"/>
        <v>0</v>
      </c>
      <c r="AA3484" s="11">
        <f t="shared" si="9382"/>
        <v>0</v>
      </c>
      <c r="AB3484" s="53">
        <f t="shared" si="9383"/>
        <v>0.2645513898972619</v>
      </c>
      <c r="AC3484" s="63" t="s">
        <v>204</v>
      </c>
    </row>
    <row r="3485" spans="1:46">
      <c r="A3485" s="11">
        <v>3485</v>
      </c>
      <c r="B3485" s="57">
        <v>44951</v>
      </c>
      <c r="C3485" s="54">
        <v>0.15277777777777776</v>
      </c>
      <c r="D3485" s="53">
        <v>-1.9</v>
      </c>
      <c r="E3485" s="53">
        <v>12.6</v>
      </c>
      <c r="F3485" s="53">
        <v>0</v>
      </c>
      <c r="G3485" s="53">
        <v>-2.2000000000000002</v>
      </c>
      <c r="H3485" s="53">
        <v>0</v>
      </c>
      <c r="I3485" s="53">
        <v>4.9000000000000004</v>
      </c>
      <c r="J3485" s="53" t="s">
        <v>161</v>
      </c>
      <c r="K3485" s="53">
        <v>5.0999999999999996</v>
      </c>
      <c r="L3485" s="53" t="s">
        <v>161</v>
      </c>
      <c r="M3485" s="54">
        <v>0.15170138888888887</v>
      </c>
      <c r="N3485" s="53">
        <v>8.6</v>
      </c>
      <c r="O3485" s="53" t="s">
        <v>161</v>
      </c>
      <c r="P3485" s="54">
        <v>0.15105324074074075</v>
      </c>
      <c r="Q3485" s="53">
        <v>3.7</v>
      </c>
      <c r="R3485" s="53" t="s">
        <v>161</v>
      </c>
      <c r="S3485" s="53">
        <v>1.4</v>
      </c>
      <c r="T3485" s="53">
        <v>57.8</v>
      </c>
      <c r="U3485" s="53">
        <v>0</v>
      </c>
      <c r="V3485" s="53">
        <v>81</v>
      </c>
      <c r="W3485" s="53">
        <v>0</v>
      </c>
      <c r="X3485" s="53">
        <v>0.63300000000000001</v>
      </c>
      <c r="Y3485" s="53">
        <v>19.75</v>
      </c>
      <c r="Z3485" s="11">
        <f t="shared" si="9381"/>
        <v>0</v>
      </c>
      <c r="AA3485" s="11">
        <f t="shared" si="9382"/>
        <v>0</v>
      </c>
      <c r="AB3485" s="53">
        <f t="shared" si="9383"/>
        <v>0.2645513898972619</v>
      </c>
      <c r="AC3485" s="63" t="s">
        <v>204</v>
      </c>
    </row>
    <row r="3486" spans="1:46">
      <c r="A3486" s="11">
        <v>3486</v>
      </c>
      <c r="B3486" s="57">
        <v>44951</v>
      </c>
      <c r="C3486" s="54">
        <v>0.15972222222222224</v>
      </c>
      <c r="D3486" s="53">
        <v>-1.9</v>
      </c>
      <c r="E3486" s="53">
        <v>12.6</v>
      </c>
      <c r="F3486" s="53">
        <v>0</v>
      </c>
      <c r="G3486" s="53">
        <v>-2</v>
      </c>
      <c r="H3486" s="53">
        <v>0</v>
      </c>
      <c r="I3486" s="53">
        <v>4.8</v>
      </c>
      <c r="J3486" s="53" t="s">
        <v>161</v>
      </c>
      <c r="K3486" s="53">
        <v>4.9000000000000004</v>
      </c>
      <c r="L3486" s="53" t="s">
        <v>161</v>
      </c>
      <c r="M3486" s="54">
        <v>0.15385416666666665</v>
      </c>
      <c r="N3486" s="53">
        <v>8.8000000000000007</v>
      </c>
      <c r="O3486" s="53" t="s">
        <v>154</v>
      </c>
      <c r="P3486" s="54">
        <v>0.15796296296296297</v>
      </c>
      <c r="Q3486" s="53">
        <v>7</v>
      </c>
      <c r="R3486" s="53" t="s">
        <v>160</v>
      </c>
      <c r="S3486" s="53">
        <v>1.1000000000000001</v>
      </c>
      <c r="T3486" s="53">
        <v>57.7</v>
      </c>
      <c r="U3486" s="53">
        <v>1</v>
      </c>
      <c r="V3486" s="53">
        <v>77</v>
      </c>
      <c r="W3486" s="53">
        <v>0</v>
      </c>
      <c r="X3486" s="53">
        <v>0.63200000000000001</v>
      </c>
      <c r="Y3486" s="53">
        <v>19.7</v>
      </c>
      <c r="Z3486" s="11">
        <f t="shared" si="9381"/>
        <v>0</v>
      </c>
      <c r="AA3486" s="11">
        <f t="shared" si="9382"/>
        <v>0</v>
      </c>
      <c r="AB3486" s="53">
        <f t="shared" si="9383"/>
        <v>0.2639622229279146</v>
      </c>
      <c r="AC3486" s="63" t="s">
        <v>204</v>
      </c>
    </row>
    <row r="3487" spans="1:46">
      <c r="A3487" s="11">
        <v>3487</v>
      </c>
      <c r="B3487" s="57">
        <v>44951</v>
      </c>
      <c r="C3487" s="54">
        <v>0.16666666666666666</v>
      </c>
      <c r="D3487" s="53">
        <v>-1.9</v>
      </c>
      <c r="E3487" s="53">
        <v>12.6</v>
      </c>
      <c r="F3487" s="53">
        <v>0</v>
      </c>
      <c r="G3487" s="53">
        <v>-1.9</v>
      </c>
      <c r="H3487" s="53">
        <v>0</v>
      </c>
      <c r="I3487" s="53">
        <v>5</v>
      </c>
      <c r="J3487" s="53" t="s">
        <v>161</v>
      </c>
      <c r="K3487" s="53">
        <v>5.2</v>
      </c>
      <c r="L3487" s="53" t="s">
        <v>161</v>
      </c>
      <c r="M3487" s="54">
        <v>0.16439814814814815</v>
      </c>
      <c r="N3487" s="53">
        <v>8.5</v>
      </c>
      <c r="O3487" s="53" t="s">
        <v>161</v>
      </c>
      <c r="P3487" s="54">
        <v>0.16309027777777776</v>
      </c>
      <c r="Q3487" s="53">
        <v>3.9</v>
      </c>
      <c r="R3487" s="53" t="s">
        <v>161</v>
      </c>
      <c r="S3487" s="53">
        <v>1.1000000000000001</v>
      </c>
      <c r="T3487" s="53">
        <v>58.4</v>
      </c>
      <c r="U3487" s="53">
        <v>0</v>
      </c>
      <c r="V3487" s="53">
        <v>72</v>
      </c>
      <c r="W3487" s="53">
        <v>0</v>
      </c>
      <c r="X3487" s="53">
        <v>0.63200000000000001</v>
      </c>
      <c r="Y3487" s="53">
        <v>19.72</v>
      </c>
      <c r="Z3487" s="11">
        <f t="shared" si="9381"/>
        <v>0</v>
      </c>
      <c r="AA3487" s="11">
        <f t="shared" si="9382"/>
        <v>0</v>
      </c>
      <c r="AB3487" s="53">
        <f t="shared" si="9383"/>
        <v>0.2639622229279146</v>
      </c>
      <c r="AC3487" s="63" t="s">
        <v>204</v>
      </c>
      <c r="AE3487" s="11">
        <f t="shared" ref="AE3487" si="9432">SUM(F3487:F3492)</f>
        <v>0</v>
      </c>
      <c r="AF3487" s="11">
        <f t="shared" ref="AF3487" si="9433">AVERAGE(AB3487:AB3492)</f>
        <v>0.26376605038766504</v>
      </c>
      <c r="AG3487" s="11">
        <f t="shared" ref="AG3487" si="9434">AVERAGE(G3487:G3492)</f>
        <v>-2.0166666666666666</v>
      </c>
      <c r="AH3487" s="11" t="e">
        <f t="shared" ref="AH3487" si="9435">AVERAGE(AC3487:AC3492)</f>
        <v>#DIV/0!</v>
      </c>
      <c r="AI3487" s="11">
        <f t="shared" ref="AI3487" si="9436">AVERAGE(T3487:T3492)</f>
        <v>59.366666666666667</v>
      </c>
      <c r="AJ3487" s="11">
        <f t="shared" ref="AJ3487" si="9437">SUMIF(H3487:H3492,"&gt;0",H3487:H3492)</f>
        <v>0</v>
      </c>
      <c r="AK3487" s="17">
        <f t="shared" ref="AK3487" si="9438">SUM(AA3487:AA3492)/60</f>
        <v>0</v>
      </c>
      <c r="AL3487" s="17">
        <f t="shared" ref="AL3487" si="9439">SUM(V3487:V3492)</f>
        <v>483</v>
      </c>
      <c r="AM3487" s="17">
        <f t="shared" ref="AM3487" si="9440">AVERAGE(W3487:W3492)</f>
        <v>0</v>
      </c>
      <c r="AN3487" s="11">
        <f t="shared" ref="AN3487" si="9441">AVERAGE(I3487:I3492)</f>
        <v>4.8</v>
      </c>
      <c r="AO3487" s="11">
        <f t="shared" ref="AO3487" si="9442">MAX(K3487:K3492)</f>
        <v>5.2</v>
      </c>
      <c r="AP3487" s="13" t="str">
        <f t="shared" ref="AP3487" ca="1" si="9443">INDIRECT(ADDRESS(MATCH(AO3487,K3487:K3492,0)+A3487-1,12))</f>
        <v>WSW</v>
      </c>
      <c r="AQ3487" s="13">
        <f t="shared" ref="AQ3487" ca="1" si="9444">INDIRECT(ADDRESS(MATCH(AO3487,K3487:K3492,0)+A3487-1,13))</f>
        <v>0.16439814814814815</v>
      </c>
      <c r="AR3487" s="11">
        <f t="shared" ref="AR3487" si="9445">MAX(N3487:N3492)</f>
        <v>9.4</v>
      </c>
      <c r="AS3487" s="13" t="str">
        <f t="shared" ref="AS3487" ca="1" si="9446">INDIRECT(ADDRESS(MATCH(AR3487,N3487:N3492,0)+A3487-1,15))</f>
        <v>WSW</v>
      </c>
      <c r="AT3487" s="13">
        <f t="shared" ref="AT3487" ca="1" si="9447">INDIRECT(ADDRESS(MATCH(AR3487,N3487:N3492,0)+A3487-1,16))</f>
        <v>0.18871527777777777</v>
      </c>
    </row>
    <row r="3488" spans="1:46">
      <c r="A3488" s="11">
        <v>3488</v>
      </c>
      <c r="B3488" s="57">
        <v>44951</v>
      </c>
      <c r="C3488" s="54">
        <v>0.17361111111111113</v>
      </c>
      <c r="D3488" s="53">
        <v>-1.9</v>
      </c>
      <c r="E3488" s="53">
        <v>12.6</v>
      </c>
      <c r="F3488" s="53">
        <v>0</v>
      </c>
      <c r="G3488" s="53">
        <v>-2</v>
      </c>
      <c r="H3488" s="53">
        <v>0</v>
      </c>
      <c r="I3488" s="53">
        <v>4.5</v>
      </c>
      <c r="J3488" s="53" t="s">
        <v>154</v>
      </c>
      <c r="K3488" s="53">
        <v>5</v>
      </c>
      <c r="L3488" s="53" t="s">
        <v>161</v>
      </c>
      <c r="M3488" s="54">
        <v>0.16667824074074075</v>
      </c>
      <c r="N3488" s="53">
        <v>7.3</v>
      </c>
      <c r="O3488" s="53" t="s">
        <v>154</v>
      </c>
      <c r="P3488" s="54">
        <v>0.17055555555555557</v>
      </c>
      <c r="Q3488" s="53">
        <v>5.4</v>
      </c>
      <c r="R3488" s="53" t="s">
        <v>161</v>
      </c>
      <c r="S3488" s="53">
        <v>1.1000000000000001</v>
      </c>
      <c r="T3488" s="53">
        <v>58.3</v>
      </c>
      <c r="U3488" s="53">
        <v>0</v>
      </c>
      <c r="V3488" s="53">
        <v>96</v>
      </c>
      <c r="W3488" s="53">
        <v>0</v>
      </c>
      <c r="X3488" s="53">
        <v>0.63200000000000001</v>
      </c>
      <c r="Y3488" s="53">
        <v>19.7</v>
      </c>
      <c r="Z3488" s="11">
        <f t="shared" si="9381"/>
        <v>0</v>
      </c>
      <c r="AA3488" s="11">
        <f t="shared" si="9382"/>
        <v>0</v>
      </c>
      <c r="AB3488" s="53">
        <f t="shared" si="9383"/>
        <v>0.2639622229279146</v>
      </c>
      <c r="AC3488" s="63" t="s">
        <v>204</v>
      </c>
    </row>
    <row r="3489" spans="1:46">
      <c r="A3489" s="11">
        <v>3489</v>
      </c>
      <c r="B3489" s="57">
        <v>44951</v>
      </c>
      <c r="C3489" s="54">
        <v>0.18055555555555555</v>
      </c>
      <c r="D3489" s="53">
        <v>-1.9</v>
      </c>
      <c r="E3489" s="53">
        <v>12.6</v>
      </c>
      <c r="F3489" s="53">
        <v>0</v>
      </c>
      <c r="G3489" s="53">
        <v>-2.1</v>
      </c>
      <c r="H3489" s="53">
        <v>-1E-3</v>
      </c>
      <c r="I3489" s="53">
        <v>4.7</v>
      </c>
      <c r="J3489" s="53" t="s">
        <v>161</v>
      </c>
      <c r="K3489" s="53">
        <v>4.7</v>
      </c>
      <c r="L3489" s="53" t="s">
        <v>161</v>
      </c>
      <c r="M3489" s="54">
        <v>0.17924768518518519</v>
      </c>
      <c r="N3489" s="53">
        <v>9.1999999999999993</v>
      </c>
      <c r="O3489" s="53" t="s">
        <v>154</v>
      </c>
      <c r="P3489" s="54">
        <v>0.17416666666666666</v>
      </c>
      <c r="Q3489" s="53">
        <v>6.5</v>
      </c>
      <c r="R3489" s="53" t="s">
        <v>154</v>
      </c>
      <c r="S3489" s="53">
        <v>1.2</v>
      </c>
      <c r="T3489" s="53">
        <v>59.9</v>
      </c>
      <c r="U3489" s="53">
        <v>1</v>
      </c>
      <c r="V3489" s="53">
        <v>89</v>
      </c>
      <c r="W3489" s="53">
        <v>0</v>
      </c>
      <c r="X3489" s="53">
        <v>0.63200000000000001</v>
      </c>
      <c r="Y3489" s="53">
        <v>19.739999999999998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0.2639622229279146</v>
      </c>
      <c r="AC3489" s="63" t="s">
        <v>204</v>
      </c>
    </row>
    <row r="3490" spans="1:46">
      <c r="A3490" s="11">
        <v>3490</v>
      </c>
      <c r="B3490" s="57">
        <v>44951</v>
      </c>
      <c r="C3490" s="54">
        <v>0.1875</v>
      </c>
      <c r="D3490" s="53">
        <v>-1.9</v>
      </c>
      <c r="E3490" s="53">
        <v>12.6</v>
      </c>
      <c r="F3490" s="53">
        <v>0</v>
      </c>
      <c r="G3490" s="53">
        <v>-2</v>
      </c>
      <c r="H3490" s="53">
        <v>0</v>
      </c>
      <c r="I3490" s="53">
        <v>4.7</v>
      </c>
      <c r="J3490" s="53" t="s">
        <v>154</v>
      </c>
      <c r="K3490" s="53">
        <v>5.2</v>
      </c>
      <c r="L3490" s="53" t="s">
        <v>154</v>
      </c>
      <c r="M3490" s="54">
        <v>0.18430555555555553</v>
      </c>
      <c r="N3490" s="53">
        <v>8.3000000000000007</v>
      </c>
      <c r="O3490" s="53" t="s">
        <v>154</v>
      </c>
      <c r="P3490" s="54">
        <v>0.18168981481481483</v>
      </c>
      <c r="Q3490" s="53">
        <v>3.6</v>
      </c>
      <c r="R3490" s="53" t="s">
        <v>154</v>
      </c>
      <c r="S3490" s="53">
        <v>1.5</v>
      </c>
      <c r="T3490" s="53">
        <v>59.1</v>
      </c>
      <c r="U3490" s="53">
        <v>0</v>
      </c>
      <c r="V3490" s="53">
        <v>85</v>
      </c>
      <c r="W3490" s="53">
        <v>0</v>
      </c>
      <c r="X3490" s="53">
        <v>0.63200000000000001</v>
      </c>
      <c r="Y3490" s="53">
        <v>19.73</v>
      </c>
      <c r="Z3490" s="11">
        <f t="shared" si="9381"/>
        <v>0</v>
      </c>
      <c r="AA3490" s="11">
        <f t="shared" si="9382"/>
        <v>0</v>
      </c>
      <c r="AB3490" s="53">
        <f t="shared" si="9383"/>
        <v>0.2639622229279146</v>
      </c>
      <c r="AC3490" s="63" t="s">
        <v>204</v>
      </c>
    </row>
    <row r="3491" spans="1:46">
      <c r="A3491" s="11">
        <v>3491</v>
      </c>
      <c r="B3491" s="57">
        <v>44951</v>
      </c>
      <c r="C3491" s="54">
        <v>0.19444444444444445</v>
      </c>
      <c r="D3491" s="53">
        <v>-1.9</v>
      </c>
      <c r="E3491" s="53">
        <v>12.6</v>
      </c>
      <c r="F3491" s="53">
        <v>0</v>
      </c>
      <c r="G3491" s="53">
        <v>-2</v>
      </c>
      <c r="H3491" s="53">
        <v>0</v>
      </c>
      <c r="I3491" s="53">
        <v>5.0999999999999996</v>
      </c>
      <c r="J3491" s="53" t="s">
        <v>161</v>
      </c>
      <c r="K3491" s="53">
        <v>5.0999999999999996</v>
      </c>
      <c r="L3491" s="53" t="s">
        <v>161</v>
      </c>
      <c r="M3491" s="54">
        <v>0.19444444444444445</v>
      </c>
      <c r="N3491" s="53">
        <v>9.4</v>
      </c>
      <c r="O3491" s="53" t="s">
        <v>161</v>
      </c>
      <c r="P3491" s="54">
        <v>0.18871527777777777</v>
      </c>
      <c r="Q3491" s="53">
        <v>5</v>
      </c>
      <c r="R3491" s="53" t="s">
        <v>161</v>
      </c>
      <c r="S3491" s="53">
        <v>1.5</v>
      </c>
      <c r="T3491" s="53">
        <v>59.5</v>
      </c>
      <c r="U3491" s="53">
        <v>0</v>
      </c>
      <c r="V3491" s="53">
        <v>67</v>
      </c>
      <c r="W3491" s="53">
        <v>0</v>
      </c>
      <c r="X3491" s="53">
        <v>0.63100000000000001</v>
      </c>
      <c r="Y3491" s="53">
        <v>19.739999999999998</v>
      </c>
      <c r="Z3491" s="11">
        <f t="shared" si="9381"/>
        <v>0</v>
      </c>
      <c r="AA3491" s="11">
        <f t="shared" si="9382"/>
        <v>0</v>
      </c>
      <c r="AB3491" s="53">
        <f t="shared" si="9383"/>
        <v>0.26337370530716586</v>
      </c>
      <c r="AC3491" s="63" t="s">
        <v>204</v>
      </c>
    </row>
    <row r="3492" spans="1:46">
      <c r="A3492" s="11">
        <v>3492</v>
      </c>
      <c r="B3492" s="57">
        <v>44951</v>
      </c>
      <c r="C3492" s="54">
        <v>0.20138888888888887</v>
      </c>
      <c r="D3492" s="53">
        <v>-2</v>
      </c>
      <c r="E3492" s="53">
        <v>12.6</v>
      </c>
      <c r="F3492" s="53">
        <v>0</v>
      </c>
      <c r="G3492" s="53">
        <v>-2.1</v>
      </c>
      <c r="H3492" s="53">
        <v>0</v>
      </c>
      <c r="I3492" s="53">
        <v>4.8</v>
      </c>
      <c r="J3492" s="53" t="s">
        <v>161</v>
      </c>
      <c r="K3492" s="53">
        <v>5.2</v>
      </c>
      <c r="L3492" s="53" t="s">
        <v>161</v>
      </c>
      <c r="M3492" s="54">
        <v>0.19488425925925926</v>
      </c>
      <c r="N3492" s="53">
        <v>8.4</v>
      </c>
      <c r="O3492" s="53" t="s">
        <v>160</v>
      </c>
      <c r="P3492" s="54">
        <v>0.19956018518518517</v>
      </c>
      <c r="Q3492" s="53">
        <v>5.0999999999999996</v>
      </c>
      <c r="R3492" s="53" t="s">
        <v>161</v>
      </c>
      <c r="S3492" s="53">
        <v>1.1000000000000001</v>
      </c>
      <c r="T3492" s="53">
        <v>61</v>
      </c>
      <c r="U3492" s="53">
        <v>0</v>
      </c>
      <c r="V3492" s="53">
        <v>74</v>
      </c>
      <c r="W3492" s="53">
        <v>0</v>
      </c>
      <c r="X3492" s="53">
        <v>0.63100000000000001</v>
      </c>
      <c r="Y3492" s="53">
        <v>19.75</v>
      </c>
      <c r="Z3492" s="11">
        <f t="shared" si="9381"/>
        <v>0</v>
      </c>
      <c r="AA3492" s="11">
        <f t="shared" si="9382"/>
        <v>0</v>
      </c>
      <c r="AB3492" s="53">
        <f t="shared" si="9383"/>
        <v>0.26337370530716586</v>
      </c>
      <c r="AC3492" s="63" t="s">
        <v>204</v>
      </c>
    </row>
    <row r="3493" spans="1:46">
      <c r="A3493" s="11">
        <v>3493</v>
      </c>
      <c r="B3493" s="57">
        <v>44951</v>
      </c>
      <c r="C3493" s="54">
        <v>0.20833333333333334</v>
      </c>
      <c r="D3493" s="53">
        <v>-2</v>
      </c>
      <c r="E3493" s="53">
        <v>12.6</v>
      </c>
      <c r="F3493" s="53">
        <v>0</v>
      </c>
      <c r="G3493" s="53">
        <v>-2.2000000000000002</v>
      </c>
      <c r="H3493" s="53">
        <v>0</v>
      </c>
      <c r="I3493" s="53">
        <v>4.9000000000000004</v>
      </c>
      <c r="J3493" s="53" t="s">
        <v>161</v>
      </c>
      <c r="K3493" s="53">
        <v>5.3</v>
      </c>
      <c r="L3493" s="53" t="s">
        <v>161</v>
      </c>
      <c r="M3493" s="54">
        <v>0.20504629629629631</v>
      </c>
      <c r="N3493" s="53">
        <v>8.9</v>
      </c>
      <c r="O3493" s="53" t="s">
        <v>161</v>
      </c>
      <c r="P3493" s="54">
        <v>0.2018634259259259</v>
      </c>
      <c r="Q3493" s="53">
        <v>3.7</v>
      </c>
      <c r="R3493" s="53" t="s">
        <v>161</v>
      </c>
      <c r="S3493" s="53">
        <v>1.4</v>
      </c>
      <c r="T3493" s="53">
        <v>58.3</v>
      </c>
      <c r="U3493" s="53">
        <v>0</v>
      </c>
      <c r="V3493" s="53">
        <v>73</v>
      </c>
      <c r="W3493" s="53">
        <v>0</v>
      </c>
      <c r="X3493" s="53">
        <v>0.63100000000000001</v>
      </c>
      <c r="Y3493" s="53">
        <v>19.75</v>
      </c>
      <c r="Z3493" s="11">
        <f t="shared" si="9381"/>
        <v>0</v>
      </c>
      <c r="AA3493" s="11">
        <f t="shared" si="9382"/>
        <v>0</v>
      </c>
      <c r="AB3493" s="53">
        <f t="shared" si="9383"/>
        <v>0.26337370530716586</v>
      </c>
      <c r="AC3493" s="63" t="s">
        <v>204</v>
      </c>
      <c r="AE3493" s="11">
        <f t="shared" ref="AE3493" si="9448">SUM(F3493:F3498)</f>
        <v>0</v>
      </c>
      <c r="AF3493" s="11">
        <f t="shared" ref="AF3493" si="9449">AVERAGE(AB3493:AB3498)</f>
        <v>0.2631777502964015</v>
      </c>
      <c r="AG3493" s="11">
        <f t="shared" ref="AG3493" si="9450">AVERAGE(G3493:G3498)</f>
        <v>-2.0833333333333335</v>
      </c>
      <c r="AH3493" s="11" t="e">
        <f t="shared" ref="AH3493" si="9451">AVERAGE(AC3493:AC3498)</f>
        <v>#DIV/0!</v>
      </c>
      <c r="AI3493" s="11">
        <f t="shared" ref="AI3493" si="9452">AVERAGE(T3493:T3498)</f>
        <v>58.266666666666673</v>
      </c>
      <c r="AJ3493" s="11">
        <f t="shared" ref="AJ3493" si="9453">SUMIF(H3493:H3498,"&gt;0",H3493:H3498)</f>
        <v>0</v>
      </c>
      <c r="AK3493" s="17">
        <f t="shared" ref="AK3493" si="9454">SUM(AA3493:AA3498)/60</f>
        <v>0</v>
      </c>
      <c r="AL3493" s="17">
        <f t="shared" ref="AL3493" si="9455">SUM(V3493:V3498)</f>
        <v>501</v>
      </c>
      <c r="AM3493" s="17">
        <f t="shared" ref="AM3493" si="9456">AVERAGE(W3493:W3498)</f>
        <v>0</v>
      </c>
      <c r="AN3493" s="11">
        <f t="shared" ref="AN3493" si="9457">AVERAGE(I3493:I3498)</f>
        <v>3.8666666666666667</v>
      </c>
      <c r="AO3493" s="11">
        <f t="shared" ref="AO3493" si="9458">MAX(K3493:K3498)</f>
        <v>5.3</v>
      </c>
      <c r="AP3493" s="13" t="str">
        <f t="shared" ref="AP3493" ca="1" si="9459">INDIRECT(ADDRESS(MATCH(AO3493,K3493:K3498,0)+A3493-1,12))</f>
        <v>WSW</v>
      </c>
      <c r="AQ3493" s="13">
        <f t="shared" ref="AQ3493" ca="1" si="9460">INDIRECT(ADDRESS(MATCH(AO3493,K3493:K3498,0)+A3493-1,13))</f>
        <v>0.20504629629629631</v>
      </c>
      <c r="AR3493" s="11">
        <f t="shared" ref="AR3493" si="9461">MAX(N3493:N3498)</f>
        <v>8.9</v>
      </c>
      <c r="AS3493" s="13" t="str">
        <f t="shared" ref="AS3493" ca="1" si="9462">INDIRECT(ADDRESS(MATCH(AR3493,N3493:N3498,0)+A3493-1,15))</f>
        <v>WSW</v>
      </c>
      <c r="AT3493" s="13">
        <f t="shared" ref="AT3493" ca="1" si="9463">INDIRECT(ADDRESS(MATCH(AR3493,N3493:N3498,0)+A3493-1,16))</f>
        <v>0.2018634259259259</v>
      </c>
    </row>
    <row r="3494" spans="1:46">
      <c r="A3494" s="11">
        <v>3494</v>
      </c>
      <c r="B3494" s="57">
        <v>44951</v>
      </c>
      <c r="C3494" s="54">
        <v>0.21527777777777779</v>
      </c>
      <c r="D3494" s="53">
        <v>-2.1</v>
      </c>
      <c r="E3494" s="53">
        <v>12.6</v>
      </c>
      <c r="F3494" s="53">
        <v>0</v>
      </c>
      <c r="G3494" s="53">
        <v>-2.2000000000000002</v>
      </c>
      <c r="H3494" s="53">
        <v>-1E-3</v>
      </c>
      <c r="I3494" s="53">
        <v>3.9</v>
      </c>
      <c r="J3494" s="53" t="s">
        <v>161</v>
      </c>
      <c r="K3494" s="53">
        <v>4.9000000000000004</v>
      </c>
      <c r="L3494" s="53" t="s">
        <v>161</v>
      </c>
      <c r="M3494" s="54">
        <v>0.20858796296296298</v>
      </c>
      <c r="N3494" s="53">
        <v>7</v>
      </c>
      <c r="O3494" s="53" t="s">
        <v>161</v>
      </c>
      <c r="P3494" s="54">
        <v>0.21442129629629628</v>
      </c>
      <c r="Q3494" s="53">
        <v>2.6</v>
      </c>
      <c r="R3494" s="53" t="s">
        <v>161</v>
      </c>
      <c r="S3494" s="53">
        <v>1.1000000000000001</v>
      </c>
      <c r="T3494" s="53">
        <v>60</v>
      </c>
      <c r="U3494" s="53">
        <v>0</v>
      </c>
      <c r="V3494" s="53">
        <v>81</v>
      </c>
      <c r="W3494" s="53">
        <v>0</v>
      </c>
      <c r="X3494" s="53">
        <v>0.63100000000000001</v>
      </c>
      <c r="Y3494" s="53">
        <v>19.77</v>
      </c>
      <c r="Z3494" s="11">
        <f t="shared" si="9381"/>
        <v>-0.60000000000000009</v>
      </c>
      <c r="AA3494" s="11">
        <f t="shared" si="9382"/>
        <v>0</v>
      </c>
      <c r="AB3494" s="53">
        <f t="shared" si="9383"/>
        <v>0.26337370530716586</v>
      </c>
      <c r="AC3494" s="63" t="s">
        <v>204</v>
      </c>
    </row>
    <row r="3495" spans="1:46">
      <c r="A3495" s="11">
        <v>3495</v>
      </c>
      <c r="B3495" s="57">
        <v>44951</v>
      </c>
      <c r="C3495" s="54">
        <v>0.22222222222222221</v>
      </c>
      <c r="D3495" s="53">
        <v>-2.1</v>
      </c>
      <c r="E3495" s="53">
        <v>12.6</v>
      </c>
      <c r="F3495" s="53">
        <v>0</v>
      </c>
      <c r="G3495" s="53">
        <v>-2.1</v>
      </c>
      <c r="H3495" s="53">
        <v>0</v>
      </c>
      <c r="I3495" s="53">
        <v>3.7</v>
      </c>
      <c r="J3495" s="53" t="s">
        <v>160</v>
      </c>
      <c r="K3495" s="53">
        <v>3.9</v>
      </c>
      <c r="L3495" s="53" t="s">
        <v>161</v>
      </c>
      <c r="M3495" s="54">
        <v>0.21603009259259257</v>
      </c>
      <c r="N3495" s="53">
        <v>6.4</v>
      </c>
      <c r="O3495" s="53" t="s">
        <v>161</v>
      </c>
      <c r="P3495" s="54">
        <v>0.22172453703703701</v>
      </c>
      <c r="Q3495" s="53">
        <v>2.4</v>
      </c>
      <c r="R3495" s="53" t="s">
        <v>161</v>
      </c>
      <c r="S3495" s="53">
        <v>1</v>
      </c>
      <c r="T3495" s="53">
        <v>57.9</v>
      </c>
      <c r="U3495" s="53">
        <v>0</v>
      </c>
      <c r="V3495" s="53">
        <v>87</v>
      </c>
      <c r="W3495" s="53">
        <v>0</v>
      </c>
      <c r="X3495" s="53">
        <v>0.63100000000000001</v>
      </c>
      <c r="Y3495" s="53">
        <v>19.75</v>
      </c>
      <c r="Z3495" s="11">
        <f t="shared" si="9381"/>
        <v>0</v>
      </c>
      <c r="AA3495" s="11">
        <f t="shared" si="9382"/>
        <v>0</v>
      </c>
      <c r="AB3495" s="53">
        <f t="shared" si="9383"/>
        <v>0.26337370530716586</v>
      </c>
      <c r="AC3495" s="63" t="s">
        <v>204</v>
      </c>
    </row>
    <row r="3496" spans="1:46">
      <c r="A3496" s="11">
        <v>3496</v>
      </c>
      <c r="B3496" s="57">
        <v>44951</v>
      </c>
      <c r="C3496" s="54">
        <v>0.22916666666666666</v>
      </c>
      <c r="D3496" s="53">
        <v>-2.2000000000000002</v>
      </c>
      <c r="E3496" s="53">
        <v>12.6</v>
      </c>
      <c r="F3496" s="53">
        <v>0</v>
      </c>
      <c r="G3496" s="53">
        <v>-2</v>
      </c>
      <c r="H3496" s="53">
        <v>0</v>
      </c>
      <c r="I3496" s="53">
        <v>3</v>
      </c>
      <c r="J3496" s="53" t="s">
        <v>160</v>
      </c>
      <c r="K3496" s="53">
        <v>3.7</v>
      </c>
      <c r="L3496" s="53" t="s">
        <v>160</v>
      </c>
      <c r="M3496" s="54">
        <v>0.22244212962962961</v>
      </c>
      <c r="N3496" s="53">
        <v>5.8</v>
      </c>
      <c r="O3496" s="53" t="s">
        <v>161</v>
      </c>
      <c r="P3496" s="54">
        <v>0.22905092592592591</v>
      </c>
      <c r="Q3496" s="53">
        <v>5.3</v>
      </c>
      <c r="R3496" s="53" t="s">
        <v>161</v>
      </c>
      <c r="S3496" s="53">
        <v>0.9</v>
      </c>
      <c r="T3496" s="53">
        <v>57.6</v>
      </c>
      <c r="U3496" s="53">
        <v>1</v>
      </c>
      <c r="V3496" s="53">
        <v>83</v>
      </c>
      <c r="W3496" s="53">
        <v>0</v>
      </c>
      <c r="X3496" s="53">
        <v>0.63100000000000001</v>
      </c>
      <c r="Y3496" s="53">
        <v>19.8</v>
      </c>
      <c r="Z3496" s="11">
        <f t="shared" si="9381"/>
        <v>0</v>
      </c>
      <c r="AA3496" s="11">
        <f t="shared" si="9382"/>
        <v>0</v>
      </c>
      <c r="AB3496" s="53">
        <f t="shared" si="9383"/>
        <v>0.26337370530716586</v>
      </c>
      <c r="AC3496" s="63" t="s">
        <v>204</v>
      </c>
    </row>
    <row r="3497" spans="1:46">
      <c r="A3497" s="11">
        <v>3497</v>
      </c>
      <c r="B3497" s="57">
        <v>44951</v>
      </c>
      <c r="C3497" s="54">
        <v>0.23611111111111113</v>
      </c>
      <c r="D3497" s="53">
        <v>-2.2999999999999998</v>
      </c>
      <c r="E3497" s="53">
        <v>12.5</v>
      </c>
      <c r="F3497" s="53">
        <v>0</v>
      </c>
      <c r="G3497" s="53">
        <v>-1.9</v>
      </c>
      <c r="H3497" s="53">
        <v>0</v>
      </c>
      <c r="I3497" s="53">
        <v>3.9</v>
      </c>
      <c r="J3497" s="53" t="s">
        <v>161</v>
      </c>
      <c r="K3497" s="53">
        <v>4</v>
      </c>
      <c r="L3497" s="53" t="s">
        <v>161</v>
      </c>
      <c r="M3497" s="54">
        <v>0.23523148148148146</v>
      </c>
      <c r="N3497" s="53">
        <v>6.9</v>
      </c>
      <c r="O3497" s="53" t="s">
        <v>161</v>
      </c>
      <c r="P3497" s="54">
        <v>0.23005787037037037</v>
      </c>
      <c r="Q3497" s="53">
        <v>2.4</v>
      </c>
      <c r="R3497" s="53" t="s">
        <v>161</v>
      </c>
      <c r="S3497" s="53">
        <v>1.2</v>
      </c>
      <c r="T3497" s="53">
        <v>57.2</v>
      </c>
      <c r="U3497" s="53">
        <v>0</v>
      </c>
      <c r="V3497" s="53">
        <v>86</v>
      </c>
      <c r="W3497" s="53">
        <v>0</v>
      </c>
      <c r="X3497" s="53">
        <v>0.63</v>
      </c>
      <c r="Y3497" s="53">
        <v>19.78</v>
      </c>
      <c r="Z3497" s="11">
        <f t="shared" si="9381"/>
        <v>0</v>
      </c>
      <c r="AA3497" s="11">
        <f t="shared" si="9382"/>
        <v>0</v>
      </c>
      <c r="AB3497" s="53">
        <f t="shared" si="9383"/>
        <v>0.26278584027487295</v>
      </c>
      <c r="AC3497" s="63" t="s">
        <v>204</v>
      </c>
    </row>
    <row r="3498" spans="1:46">
      <c r="A3498" s="11">
        <v>3498</v>
      </c>
      <c r="B3498" s="57">
        <v>44951</v>
      </c>
      <c r="C3498" s="54">
        <v>0.24305555555555555</v>
      </c>
      <c r="D3498" s="53">
        <v>-2.2000000000000002</v>
      </c>
      <c r="E3498" s="53">
        <v>12.6</v>
      </c>
      <c r="F3498" s="53">
        <v>0</v>
      </c>
      <c r="G3498" s="53">
        <v>-2.1</v>
      </c>
      <c r="H3498" s="53">
        <v>-1E-3</v>
      </c>
      <c r="I3498" s="53">
        <v>3.8</v>
      </c>
      <c r="J3498" s="53" t="s">
        <v>161</v>
      </c>
      <c r="K3498" s="53">
        <v>3.9</v>
      </c>
      <c r="L3498" s="53" t="s">
        <v>161</v>
      </c>
      <c r="M3498" s="54">
        <v>0.24090277777777777</v>
      </c>
      <c r="N3498" s="53">
        <v>6.8</v>
      </c>
      <c r="O3498" s="53" t="s">
        <v>154</v>
      </c>
      <c r="P3498" s="54">
        <v>0.23870370370370372</v>
      </c>
      <c r="Q3498" s="53">
        <v>5.5</v>
      </c>
      <c r="R3498" s="53" t="s">
        <v>160</v>
      </c>
      <c r="S3498" s="53">
        <v>1.1000000000000001</v>
      </c>
      <c r="T3498" s="53">
        <v>58.6</v>
      </c>
      <c r="U3498" s="53">
        <v>0</v>
      </c>
      <c r="V3498" s="53">
        <v>91</v>
      </c>
      <c r="W3498" s="53">
        <v>0</v>
      </c>
      <c r="X3498" s="53">
        <v>0.63</v>
      </c>
      <c r="Y3498" s="53">
        <v>19.77</v>
      </c>
      <c r="Z3498" s="11">
        <f t="shared" si="9381"/>
        <v>-0.60000000000000009</v>
      </c>
      <c r="AA3498" s="11">
        <f t="shared" si="9382"/>
        <v>0</v>
      </c>
      <c r="AB3498" s="53">
        <f t="shared" si="9383"/>
        <v>0.26278584027487295</v>
      </c>
      <c r="AC3498" s="63" t="s">
        <v>204</v>
      </c>
    </row>
    <row r="3499" spans="1:46">
      <c r="A3499" s="11">
        <v>3499</v>
      </c>
      <c r="B3499" s="57">
        <v>44951</v>
      </c>
      <c r="C3499" s="54">
        <v>0.25</v>
      </c>
      <c r="D3499" s="53">
        <v>-2.2000000000000002</v>
      </c>
      <c r="E3499" s="53">
        <v>12.6</v>
      </c>
      <c r="F3499" s="53">
        <v>0</v>
      </c>
      <c r="G3499" s="53">
        <v>-2.1</v>
      </c>
      <c r="H3499" s="53">
        <v>0</v>
      </c>
      <c r="I3499" s="53">
        <v>3.9</v>
      </c>
      <c r="J3499" s="53" t="s">
        <v>161</v>
      </c>
      <c r="K3499" s="53">
        <v>4.3</v>
      </c>
      <c r="L3499" s="53" t="s">
        <v>161</v>
      </c>
      <c r="M3499" s="54">
        <v>0.24493055555555557</v>
      </c>
      <c r="N3499" s="53">
        <v>8</v>
      </c>
      <c r="O3499" s="53" t="s">
        <v>154</v>
      </c>
      <c r="P3499" s="54">
        <v>0.24329861111111109</v>
      </c>
      <c r="Q3499" s="53">
        <v>2.2000000000000002</v>
      </c>
      <c r="R3499" s="53" t="s">
        <v>160</v>
      </c>
      <c r="S3499" s="53">
        <v>1.1000000000000001</v>
      </c>
      <c r="T3499" s="53">
        <v>57.6</v>
      </c>
      <c r="U3499" s="53">
        <v>1</v>
      </c>
      <c r="V3499" s="53">
        <v>88</v>
      </c>
      <c r="W3499" s="53">
        <v>0</v>
      </c>
      <c r="X3499" s="53">
        <v>0.63</v>
      </c>
      <c r="Y3499" s="53">
        <v>19.8</v>
      </c>
      <c r="Z3499" s="11">
        <f t="shared" si="9381"/>
        <v>0</v>
      </c>
      <c r="AA3499" s="11">
        <f t="shared" si="9382"/>
        <v>0</v>
      </c>
      <c r="AB3499" s="53">
        <f t="shared" si="9383"/>
        <v>0.26278584027487295</v>
      </c>
      <c r="AC3499" s="63" t="s">
        <v>204</v>
      </c>
      <c r="AE3499" s="11">
        <f t="shared" ref="AE3499" si="9464">SUM(F3499:F3504)</f>
        <v>0</v>
      </c>
      <c r="AF3499" s="11">
        <f t="shared" ref="AF3499" si="9465">AVERAGE(AB3499:AB3504)</f>
        <v>0.26239436748490785</v>
      </c>
      <c r="AG3499" s="11">
        <f t="shared" ref="AG3499" si="9466">AVERAGE(G3499:G3504)</f>
        <v>-1.916666666666667</v>
      </c>
      <c r="AH3499" s="11" t="e">
        <f t="shared" ref="AH3499" si="9467">AVERAGE(AC3499:AC3504)</f>
        <v>#DIV/0!</v>
      </c>
      <c r="AI3499" s="11">
        <f t="shared" ref="AI3499" si="9468">AVERAGE(T3499:T3504)</f>
        <v>57.766666666666673</v>
      </c>
      <c r="AJ3499" s="11">
        <f t="shared" ref="AJ3499" si="9469">SUMIF(H3499:H3504,"&gt;0",H3499:H3504)</f>
        <v>0</v>
      </c>
      <c r="AK3499" s="17">
        <f t="shared" ref="AK3499" si="9470">SUM(AA3499:AA3504)/60</f>
        <v>0</v>
      </c>
      <c r="AL3499" s="17">
        <f t="shared" ref="AL3499" si="9471">SUM(V3499:V3504)</f>
        <v>935</v>
      </c>
      <c r="AM3499" s="17">
        <f t="shared" ref="AM3499" si="9472">AVERAGE(W3499:W3504)</f>
        <v>0.16666666666666666</v>
      </c>
      <c r="AN3499" s="11">
        <f t="shared" ref="AN3499" si="9473">AVERAGE(I3499:I3504)</f>
        <v>3.6666666666666665</v>
      </c>
      <c r="AO3499" s="11">
        <f t="shared" ref="AO3499" si="9474">MAX(K3499:K3504)</f>
        <v>4.4000000000000004</v>
      </c>
      <c r="AP3499" s="13" t="str">
        <f t="shared" ref="AP3499" ca="1" si="9475">INDIRECT(ADDRESS(MATCH(AO3499,K3499:K3504,0)+A3499-1,12))</f>
        <v>WSW</v>
      </c>
      <c r="AQ3499" s="13">
        <f t="shared" ref="AQ3499" ca="1" si="9476">INDIRECT(ADDRESS(MATCH(AO3499,K3499:K3504,0)+A3499-1,13))</f>
        <v>0.25988425925925923</v>
      </c>
      <c r="AR3499" s="11">
        <f t="shared" ref="AR3499" si="9477">MAX(N3499:N3504)</f>
        <v>8</v>
      </c>
      <c r="AS3499" s="13" t="str">
        <f t="shared" ref="AS3499" ca="1" si="9478">INDIRECT(ADDRESS(MATCH(AR3499,N3499:N3504,0)+A3499-1,15))</f>
        <v>W</v>
      </c>
      <c r="AT3499" s="13">
        <f t="shared" ref="AT3499" ca="1" si="9479">INDIRECT(ADDRESS(MATCH(AR3499,N3499:N3504,0)+A3499-1,16))</f>
        <v>0.24329861111111109</v>
      </c>
    </row>
    <row r="3500" spans="1:46">
      <c r="A3500" s="11">
        <v>3500</v>
      </c>
      <c r="B3500" s="57">
        <v>44951</v>
      </c>
      <c r="C3500" s="54">
        <v>0.25694444444444448</v>
      </c>
      <c r="D3500" s="53">
        <v>-2.2000000000000002</v>
      </c>
      <c r="E3500" s="53">
        <v>12.5</v>
      </c>
      <c r="F3500" s="53">
        <v>0</v>
      </c>
      <c r="G3500" s="53">
        <v>-1.9</v>
      </c>
      <c r="H3500" s="53">
        <v>0</v>
      </c>
      <c r="I3500" s="53">
        <v>3.8</v>
      </c>
      <c r="J3500" s="53" t="s">
        <v>160</v>
      </c>
      <c r="K3500" s="53">
        <v>3.9</v>
      </c>
      <c r="L3500" s="53" t="s">
        <v>161</v>
      </c>
      <c r="M3500" s="54">
        <v>0.25001157407407409</v>
      </c>
      <c r="N3500" s="53">
        <v>6.8</v>
      </c>
      <c r="O3500" s="53" t="s">
        <v>161</v>
      </c>
      <c r="P3500" s="54">
        <v>0.25594907407407408</v>
      </c>
      <c r="Q3500" s="53">
        <v>4.5</v>
      </c>
      <c r="R3500" s="53" t="s">
        <v>160</v>
      </c>
      <c r="S3500" s="53">
        <v>1</v>
      </c>
      <c r="T3500" s="53">
        <v>59.1</v>
      </c>
      <c r="U3500" s="53">
        <v>1</v>
      </c>
      <c r="V3500" s="53">
        <v>106</v>
      </c>
      <c r="W3500" s="53">
        <v>0</v>
      </c>
      <c r="X3500" s="53">
        <v>0.63</v>
      </c>
      <c r="Y3500" s="53">
        <v>19.77</v>
      </c>
      <c r="Z3500" s="11">
        <f t="shared" si="9381"/>
        <v>0</v>
      </c>
      <c r="AA3500" s="11">
        <f t="shared" si="9382"/>
        <v>0</v>
      </c>
      <c r="AB3500" s="53">
        <f t="shared" si="9383"/>
        <v>0.26278584027487295</v>
      </c>
      <c r="AC3500" s="63" t="s">
        <v>204</v>
      </c>
    </row>
    <row r="3501" spans="1:46">
      <c r="A3501" s="11">
        <v>3501</v>
      </c>
      <c r="B3501" s="57">
        <v>44951</v>
      </c>
      <c r="C3501" s="54">
        <v>0.2638888888888889</v>
      </c>
      <c r="D3501" s="53">
        <v>-2.1</v>
      </c>
      <c r="E3501" s="53">
        <v>12.5</v>
      </c>
      <c r="F3501" s="53">
        <v>0</v>
      </c>
      <c r="G3501" s="53">
        <v>-2</v>
      </c>
      <c r="H3501" s="53">
        <v>0</v>
      </c>
      <c r="I3501" s="53">
        <v>3.9</v>
      </c>
      <c r="J3501" s="53" t="s">
        <v>161</v>
      </c>
      <c r="K3501" s="53">
        <v>4.4000000000000004</v>
      </c>
      <c r="L3501" s="53" t="s">
        <v>161</v>
      </c>
      <c r="M3501" s="54">
        <v>0.25988425925925923</v>
      </c>
      <c r="N3501" s="53">
        <v>7.4</v>
      </c>
      <c r="O3501" s="53" t="s">
        <v>161</v>
      </c>
      <c r="P3501" s="54">
        <v>0.25723379629629628</v>
      </c>
      <c r="Q3501" s="53">
        <v>3</v>
      </c>
      <c r="R3501" s="53" t="s">
        <v>161</v>
      </c>
      <c r="S3501" s="53">
        <v>1.1000000000000001</v>
      </c>
      <c r="T3501" s="53">
        <v>57.6</v>
      </c>
      <c r="U3501" s="53">
        <v>0</v>
      </c>
      <c r="V3501" s="53">
        <v>80</v>
      </c>
      <c r="W3501" s="53">
        <v>0</v>
      </c>
      <c r="X3501" s="53">
        <v>0.629</v>
      </c>
      <c r="Y3501" s="53">
        <v>19.77</v>
      </c>
      <c r="Z3501" s="11">
        <f t="shared" si="9381"/>
        <v>0</v>
      </c>
      <c r="AA3501" s="11">
        <f t="shared" si="9382"/>
        <v>0</v>
      </c>
      <c r="AB3501" s="53">
        <f t="shared" si="9383"/>
        <v>0.26219863108992525</v>
      </c>
      <c r="AC3501" s="63" t="s">
        <v>204</v>
      </c>
    </row>
    <row r="3502" spans="1:46">
      <c r="A3502" s="11">
        <v>3502</v>
      </c>
      <c r="B3502" s="57">
        <v>44951</v>
      </c>
      <c r="C3502" s="54">
        <v>0.27083333333333331</v>
      </c>
      <c r="D3502" s="53">
        <v>-2.1</v>
      </c>
      <c r="E3502" s="53">
        <v>12.5</v>
      </c>
      <c r="F3502" s="53">
        <v>0</v>
      </c>
      <c r="G3502" s="53">
        <v>-1.9</v>
      </c>
      <c r="H3502" s="53">
        <v>0</v>
      </c>
      <c r="I3502" s="53">
        <v>4</v>
      </c>
      <c r="J3502" s="53" t="s">
        <v>161</v>
      </c>
      <c r="K3502" s="53">
        <v>4</v>
      </c>
      <c r="L3502" s="53" t="s">
        <v>161</v>
      </c>
      <c r="M3502" s="54">
        <v>0.27041666666666669</v>
      </c>
      <c r="N3502" s="53">
        <v>7.3</v>
      </c>
      <c r="O3502" s="53" t="s">
        <v>161</v>
      </c>
      <c r="P3502" s="54">
        <v>0.26653935185185185</v>
      </c>
      <c r="Q3502" s="53">
        <v>3.1</v>
      </c>
      <c r="R3502" s="53" t="s">
        <v>154</v>
      </c>
      <c r="S3502" s="53">
        <v>1.2</v>
      </c>
      <c r="T3502" s="53">
        <v>58.6</v>
      </c>
      <c r="U3502" s="53">
        <v>0</v>
      </c>
      <c r="V3502" s="53">
        <v>70</v>
      </c>
      <c r="W3502" s="53">
        <v>0</v>
      </c>
      <c r="X3502" s="53">
        <v>0.629</v>
      </c>
      <c r="Y3502" s="53">
        <v>19.809999999999999</v>
      </c>
      <c r="Z3502" s="11">
        <f t="shared" si="9381"/>
        <v>0</v>
      </c>
      <c r="AA3502" s="11">
        <f t="shared" si="9382"/>
        <v>0</v>
      </c>
      <c r="AB3502" s="53">
        <f t="shared" si="9383"/>
        <v>0.26219863108992525</v>
      </c>
      <c r="AC3502" s="63" t="s">
        <v>204</v>
      </c>
    </row>
    <row r="3503" spans="1:46">
      <c r="A3503" s="11">
        <v>3503</v>
      </c>
      <c r="B3503" s="57">
        <v>44951</v>
      </c>
      <c r="C3503" s="54">
        <v>0.27777777777777779</v>
      </c>
      <c r="D3503" s="53">
        <v>-2.1</v>
      </c>
      <c r="E3503" s="53">
        <v>12.5</v>
      </c>
      <c r="F3503" s="53">
        <v>0</v>
      </c>
      <c r="G3503" s="53">
        <v>-1.8</v>
      </c>
      <c r="H3503" s="53">
        <v>0</v>
      </c>
      <c r="I3503" s="53">
        <v>3.2</v>
      </c>
      <c r="J3503" s="53" t="s">
        <v>161</v>
      </c>
      <c r="K3503" s="53">
        <v>4.2</v>
      </c>
      <c r="L3503" s="53" t="s">
        <v>161</v>
      </c>
      <c r="M3503" s="54">
        <v>0.27340277777777777</v>
      </c>
      <c r="N3503" s="53">
        <v>6.1</v>
      </c>
      <c r="O3503" s="53" t="s">
        <v>154</v>
      </c>
      <c r="P3503" s="54">
        <v>0.27303240740740742</v>
      </c>
      <c r="Q3503" s="53">
        <v>3</v>
      </c>
      <c r="R3503" s="53" t="s">
        <v>160</v>
      </c>
      <c r="S3503" s="53">
        <v>1.1000000000000001</v>
      </c>
      <c r="T3503" s="53">
        <v>57.9</v>
      </c>
      <c r="U3503" s="53">
        <v>0</v>
      </c>
      <c r="V3503" s="53">
        <v>121</v>
      </c>
      <c r="W3503" s="53">
        <v>0</v>
      </c>
      <c r="X3503" s="53">
        <v>0.629</v>
      </c>
      <c r="Y3503" s="53">
        <v>19.78</v>
      </c>
      <c r="Z3503" s="11">
        <f t="shared" si="9381"/>
        <v>0</v>
      </c>
      <c r="AA3503" s="11">
        <f t="shared" si="9382"/>
        <v>0</v>
      </c>
      <c r="AB3503" s="53">
        <f t="shared" si="9383"/>
        <v>0.26219863108992525</v>
      </c>
      <c r="AC3503" s="63" t="s">
        <v>204</v>
      </c>
    </row>
    <row r="3504" spans="1:46">
      <c r="A3504" s="11">
        <v>3504</v>
      </c>
      <c r="B3504" s="57">
        <v>44951</v>
      </c>
      <c r="C3504" s="54">
        <v>0.28472222222222221</v>
      </c>
      <c r="D3504" s="53">
        <v>-2.1</v>
      </c>
      <c r="E3504" s="53">
        <v>12.6</v>
      </c>
      <c r="F3504" s="53">
        <v>0</v>
      </c>
      <c r="G3504" s="53">
        <v>-1.8</v>
      </c>
      <c r="H3504" s="53">
        <v>0</v>
      </c>
      <c r="I3504" s="53">
        <v>3.2</v>
      </c>
      <c r="J3504" s="53" t="s">
        <v>160</v>
      </c>
      <c r="K3504" s="53">
        <v>3.4</v>
      </c>
      <c r="L3504" s="53" t="s">
        <v>161</v>
      </c>
      <c r="M3504" s="54">
        <v>0.2795138888888889</v>
      </c>
      <c r="N3504" s="53">
        <v>6.7</v>
      </c>
      <c r="O3504" s="53" t="s">
        <v>160</v>
      </c>
      <c r="P3504" s="54">
        <v>0.28112268518518518</v>
      </c>
      <c r="Q3504" s="53">
        <v>2.6</v>
      </c>
      <c r="R3504" s="53" t="s">
        <v>160</v>
      </c>
      <c r="S3504" s="53">
        <v>1.1000000000000001</v>
      </c>
      <c r="T3504" s="53">
        <v>55.8</v>
      </c>
      <c r="U3504" s="53">
        <v>2</v>
      </c>
      <c r="V3504" s="53">
        <v>470</v>
      </c>
      <c r="W3504" s="53">
        <v>1</v>
      </c>
      <c r="X3504" s="53">
        <v>0.629</v>
      </c>
      <c r="Y3504" s="53">
        <v>19.79</v>
      </c>
      <c r="Z3504" s="11">
        <f t="shared" si="9381"/>
        <v>0</v>
      </c>
      <c r="AA3504" s="11">
        <f t="shared" si="9382"/>
        <v>0</v>
      </c>
      <c r="AB3504" s="53">
        <f t="shared" si="9383"/>
        <v>0.26219863108992525</v>
      </c>
      <c r="AC3504" s="63" t="s">
        <v>204</v>
      </c>
    </row>
    <row r="3505" spans="1:46">
      <c r="A3505" s="11">
        <v>3505</v>
      </c>
      <c r="B3505" s="57">
        <v>44951</v>
      </c>
      <c r="C3505" s="54">
        <v>0.29166666666666669</v>
      </c>
      <c r="D3505" s="53">
        <v>-2.1</v>
      </c>
      <c r="E3505" s="53">
        <v>12.5</v>
      </c>
      <c r="F3505" s="53">
        <v>0</v>
      </c>
      <c r="G3505" s="53">
        <v>-1.7</v>
      </c>
      <c r="H3505" s="53">
        <v>1E-3</v>
      </c>
      <c r="I3505" s="53">
        <v>3.1</v>
      </c>
      <c r="J3505" s="53" t="s">
        <v>161</v>
      </c>
      <c r="K3505" s="53">
        <v>3.3</v>
      </c>
      <c r="L3505" s="53" t="s">
        <v>160</v>
      </c>
      <c r="M3505" s="54">
        <v>0.28532407407407406</v>
      </c>
      <c r="N3505" s="53">
        <v>5.2</v>
      </c>
      <c r="O3505" s="53" t="s">
        <v>161</v>
      </c>
      <c r="P3505" s="54">
        <v>0.29026620370370371</v>
      </c>
      <c r="Q3505" s="53">
        <v>3.4</v>
      </c>
      <c r="R3505" s="53" t="s">
        <v>154</v>
      </c>
      <c r="S3505" s="53">
        <v>1.1000000000000001</v>
      </c>
      <c r="T3505" s="53">
        <v>56.5</v>
      </c>
      <c r="U3505" s="53">
        <v>5</v>
      </c>
      <c r="V3505" s="53">
        <v>1797</v>
      </c>
      <c r="W3505" s="53">
        <v>3</v>
      </c>
      <c r="X3505" s="53">
        <v>0.629</v>
      </c>
      <c r="Y3505" s="53">
        <v>19.809999999999999</v>
      </c>
      <c r="Z3505" s="11">
        <f t="shared" si="9381"/>
        <v>0.60000000000000009</v>
      </c>
      <c r="AA3505" s="11">
        <f t="shared" si="9382"/>
        <v>0</v>
      </c>
      <c r="AB3505" s="53">
        <f t="shared" si="9383"/>
        <v>0.26219863108992525</v>
      </c>
      <c r="AC3505" s="63" t="s">
        <v>204</v>
      </c>
      <c r="AE3505" s="11">
        <f t="shared" ref="AE3505" si="9480">SUM(F3505:F3510)</f>
        <v>0</v>
      </c>
      <c r="AF3505" s="11">
        <f t="shared" ref="AF3505" si="9481">AVERAGE(AB3505:AB3510)</f>
        <v>0.26190535605956561</v>
      </c>
      <c r="AG3505" s="11">
        <f t="shared" ref="AG3505" si="9482">AVERAGE(G3505:G3510)</f>
        <v>-1.5666666666666667</v>
      </c>
      <c r="AH3505" s="11" t="e">
        <f t="shared" ref="AH3505" si="9483">AVERAGE(AC3505:AC3510)</f>
        <v>#DIV/0!</v>
      </c>
      <c r="AI3505" s="11">
        <f t="shared" ref="AI3505" si="9484">AVERAGE(T3505:T3510)</f>
        <v>59.066666666666663</v>
      </c>
      <c r="AJ3505" s="11">
        <f t="shared" ref="AJ3505" si="9485">SUMIF(H3505:H3510,"&gt;0",H3505:H3510)</f>
        <v>4.3999999999999997E-2</v>
      </c>
      <c r="AK3505" s="17">
        <f t="shared" ref="AK3505" si="9486">SUM(AA3505:AA3510)/60</f>
        <v>0</v>
      </c>
      <c r="AL3505" s="17">
        <f t="shared" ref="AL3505" si="9487">SUM(V3505:V3510)</f>
        <v>93584</v>
      </c>
      <c r="AM3505" s="17">
        <f t="shared" ref="AM3505" si="9488">AVERAGE(W3505:W3510)</f>
        <v>26.166666666666668</v>
      </c>
      <c r="AN3505" s="11">
        <f t="shared" ref="AN3505" si="9489">AVERAGE(I3505:I3510)</f>
        <v>3.4499999999999997</v>
      </c>
      <c r="AO3505" s="11">
        <f t="shared" ref="AO3505" si="9490">MAX(K3505:K3510)</f>
        <v>4.3</v>
      </c>
      <c r="AP3505" s="13" t="str">
        <f t="shared" ref="AP3505" ca="1" si="9491">INDIRECT(ADDRESS(MATCH(AO3505,K3505:K3510,0)+A3505-1,12))</f>
        <v>W</v>
      </c>
      <c r="AQ3505" s="13">
        <f t="shared" ref="AQ3505" ca="1" si="9492">INDIRECT(ADDRESS(MATCH(AO3505,K3505:K3510,0)+A3505-1,13))</f>
        <v>0.30400462962962965</v>
      </c>
      <c r="AR3505" s="11">
        <f t="shared" ref="AR3505" si="9493">MAX(N3505:N3510)</f>
        <v>7.3</v>
      </c>
      <c r="AS3505" s="13" t="str">
        <f t="shared" ref="AS3505" ca="1" si="9494">INDIRECT(ADDRESS(MATCH(AR3505,N3505:N3510,0)+A3505-1,15))</f>
        <v>W</v>
      </c>
      <c r="AT3505" s="13">
        <f t="shared" ref="AT3505" ca="1" si="9495">INDIRECT(ADDRESS(MATCH(AR3505,N3505:N3510,0)+A3505-1,16))</f>
        <v>0.3027083333333333</v>
      </c>
    </row>
    <row r="3506" spans="1:46">
      <c r="A3506" s="11">
        <v>3506</v>
      </c>
      <c r="B3506" s="57">
        <v>44951</v>
      </c>
      <c r="C3506" s="54">
        <v>0.2986111111111111</v>
      </c>
      <c r="D3506" s="53">
        <v>-2</v>
      </c>
      <c r="E3506" s="53">
        <v>12.6</v>
      </c>
      <c r="F3506" s="53">
        <v>0</v>
      </c>
      <c r="G3506" s="53">
        <v>-1.6</v>
      </c>
      <c r="H3506" s="53">
        <v>2E-3</v>
      </c>
      <c r="I3506" s="53">
        <v>3.5</v>
      </c>
      <c r="J3506" s="53" t="s">
        <v>161</v>
      </c>
      <c r="K3506" s="53">
        <v>3.8</v>
      </c>
      <c r="L3506" s="53" t="s">
        <v>161</v>
      </c>
      <c r="M3506" s="54">
        <v>0.29556712962962967</v>
      </c>
      <c r="N3506" s="53">
        <v>6.9</v>
      </c>
      <c r="O3506" s="53" t="s">
        <v>154</v>
      </c>
      <c r="P3506" s="54">
        <v>0.29368055555555556</v>
      </c>
      <c r="Q3506" s="53">
        <v>4.3</v>
      </c>
      <c r="R3506" s="53" t="s">
        <v>158</v>
      </c>
      <c r="S3506" s="53">
        <v>1.1000000000000001</v>
      </c>
      <c r="T3506" s="53">
        <v>60.6</v>
      </c>
      <c r="U3506" s="53">
        <v>9</v>
      </c>
      <c r="V3506" s="53">
        <v>3907</v>
      </c>
      <c r="W3506" s="53">
        <v>7</v>
      </c>
      <c r="X3506" s="53">
        <v>0.629</v>
      </c>
      <c r="Y3506" s="53">
        <v>19.79</v>
      </c>
      <c r="Z3506" s="11">
        <f t="shared" si="9381"/>
        <v>1.2000000000000002</v>
      </c>
      <c r="AA3506" s="11">
        <f t="shared" si="9382"/>
        <v>0</v>
      </c>
      <c r="AB3506" s="53">
        <f t="shared" si="9383"/>
        <v>0.26219863108992525</v>
      </c>
      <c r="AC3506" s="63" t="s">
        <v>204</v>
      </c>
    </row>
    <row r="3507" spans="1:46">
      <c r="A3507" s="11">
        <v>3507</v>
      </c>
      <c r="B3507" s="57">
        <v>44951</v>
      </c>
      <c r="C3507" s="54">
        <v>0.30555555555555552</v>
      </c>
      <c r="D3507" s="53">
        <v>-1.9</v>
      </c>
      <c r="E3507" s="53">
        <v>12.6</v>
      </c>
      <c r="F3507" s="53">
        <v>0</v>
      </c>
      <c r="G3507" s="53">
        <v>-1.6</v>
      </c>
      <c r="H3507" s="53">
        <v>2E-3</v>
      </c>
      <c r="I3507" s="53">
        <v>3.9</v>
      </c>
      <c r="J3507" s="53" t="s">
        <v>154</v>
      </c>
      <c r="K3507" s="53">
        <v>4.3</v>
      </c>
      <c r="L3507" s="53" t="s">
        <v>154</v>
      </c>
      <c r="M3507" s="54">
        <v>0.30400462962962965</v>
      </c>
      <c r="N3507" s="53">
        <v>7.3</v>
      </c>
      <c r="O3507" s="53" t="s">
        <v>154</v>
      </c>
      <c r="P3507" s="54">
        <v>0.3027083333333333</v>
      </c>
      <c r="Q3507" s="53">
        <v>3</v>
      </c>
      <c r="R3507" s="53" t="s">
        <v>154</v>
      </c>
      <c r="S3507" s="53">
        <v>1.1000000000000001</v>
      </c>
      <c r="T3507" s="53">
        <v>59.5</v>
      </c>
      <c r="U3507" s="53">
        <v>18</v>
      </c>
      <c r="V3507" s="53">
        <v>7392</v>
      </c>
      <c r="W3507" s="53">
        <v>12</v>
      </c>
      <c r="X3507" s="53">
        <v>0.629</v>
      </c>
      <c r="Y3507" s="53">
        <v>19.760000000000002</v>
      </c>
      <c r="Z3507" s="11">
        <f t="shared" si="9381"/>
        <v>1.2000000000000002</v>
      </c>
      <c r="AA3507" s="11">
        <f t="shared" si="9382"/>
        <v>0</v>
      </c>
      <c r="AB3507" s="53">
        <f t="shared" si="9383"/>
        <v>0.26219863108992525</v>
      </c>
      <c r="AC3507" s="63" t="s">
        <v>204</v>
      </c>
    </row>
    <row r="3508" spans="1:46">
      <c r="A3508" s="11">
        <v>3508</v>
      </c>
      <c r="B3508" s="57">
        <v>44951</v>
      </c>
      <c r="C3508" s="54">
        <v>0.3125</v>
      </c>
      <c r="D3508" s="53">
        <v>-1.8</v>
      </c>
      <c r="E3508" s="53">
        <v>12.6</v>
      </c>
      <c r="F3508" s="53">
        <v>0</v>
      </c>
      <c r="G3508" s="53">
        <v>-1.6</v>
      </c>
      <c r="H3508" s="53">
        <v>6.0000000000000001E-3</v>
      </c>
      <c r="I3508" s="53">
        <v>3.2</v>
      </c>
      <c r="J3508" s="53" t="s">
        <v>154</v>
      </c>
      <c r="K3508" s="53">
        <v>3.9</v>
      </c>
      <c r="L3508" s="53" t="s">
        <v>154</v>
      </c>
      <c r="M3508" s="54">
        <v>0.30556712962962962</v>
      </c>
      <c r="N3508" s="53">
        <v>5.5</v>
      </c>
      <c r="O3508" s="53" t="s">
        <v>154</v>
      </c>
      <c r="P3508" s="54">
        <v>0.30956018518518519</v>
      </c>
      <c r="Q3508" s="53">
        <v>5.2</v>
      </c>
      <c r="R3508" s="53" t="s">
        <v>161</v>
      </c>
      <c r="S3508" s="53">
        <v>0.8</v>
      </c>
      <c r="T3508" s="53">
        <v>57.3</v>
      </c>
      <c r="U3508" s="53">
        <v>34</v>
      </c>
      <c r="V3508" s="53">
        <v>15922</v>
      </c>
      <c r="W3508" s="53">
        <v>27</v>
      </c>
      <c r="X3508" s="53">
        <v>0.628</v>
      </c>
      <c r="Y3508" s="53">
        <v>19.78</v>
      </c>
      <c r="Z3508" s="11">
        <f t="shared" si="9381"/>
        <v>3.6000000000000005</v>
      </c>
      <c r="AA3508" s="11">
        <f t="shared" si="9382"/>
        <v>0</v>
      </c>
      <c r="AB3508" s="53">
        <f t="shared" si="9383"/>
        <v>0.26161208102920586</v>
      </c>
      <c r="AC3508" s="63" t="s">
        <v>204</v>
      </c>
    </row>
    <row r="3509" spans="1:46">
      <c r="A3509" s="11">
        <v>3509</v>
      </c>
      <c r="B3509" s="57">
        <v>44951</v>
      </c>
      <c r="C3509" s="54">
        <v>0.31944444444444448</v>
      </c>
      <c r="D3509" s="53">
        <v>-1.7</v>
      </c>
      <c r="E3509" s="53">
        <v>12.6</v>
      </c>
      <c r="F3509" s="53">
        <v>0</v>
      </c>
      <c r="G3509" s="53">
        <v>-1.5</v>
      </c>
      <c r="H3509" s="53">
        <v>1.4999999999999999E-2</v>
      </c>
      <c r="I3509" s="53">
        <v>3.2</v>
      </c>
      <c r="J3509" s="53" t="s">
        <v>161</v>
      </c>
      <c r="K3509" s="53">
        <v>3.3</v>
      </c>
      <c r="L3509" s="53" t="s">
        <v>161</v>
      </c>
      <c r="M3509" s="54">
        <v>0.31924768518518515</v>
      </c>
      <c r="N3509" s="53">
        <v>6</v>
      </c>
      <c r="O3509" s="53" t="s">
        <v>161</v>
      </c>
      <c r="P3509" s="54">
        <v>0.31850694444444444</v>
      </c>
      <c r="Q3509" s="53">
        <v>1.8</v>
      </c>
      <c r="R3509" s="53" t="s">
        <v>156</v>
      </c>
      <c r="S3509" s="53">
        <v>0.9</v>
      </c>
      <c r="T3509" s="53">
        <v>64.599999999999994</v>
      </c>
      <c r="U3509" s="53">
        <v>73</v>
      </c>
      <c r="V3509" s="53">
        <v>29340</v>
      </c>
      <c r="W3509" s="53">
        <v>49</v>
      </c>
      <c r="X3509" s="53">
        <v>0.628</v>
      </c>
      <c r="Y3509" s="53">
        <v>19.79</v>
      </c>
      <c r="Z3509" s="11">
        <f t="shared" si="9381"/>
        <v>9</v>
      </c>
      <c r="AA3509" s="11">
        <f t="shared" si="9382"/>
        <v>0</v>
      </c>
      <c r="AB3509" s="53">
        <f t="shared" si="9383"/>
        <v>0.26161208102920586</v>
      </c>
      <c r="AC3509" s="63" t="s">
        <v>204</v>
      </c>
    </row>
    <row r="3510" spans="1:46">
      <c r="A3510" s="11">
        <v>3510</v>
      </c>
      <c r="B3510" s="57">
        <v>44951</v>
      </c>
      <c r="C3510" s="54">
        <v>0.3263888888888889</v>
      </c>
      <c r="D3510" s="53">
        <v>-1.6</v>
      </c>
      <c r="E3510" s="53">
        <v>12.7</v>
      </c>
      <c r="F3510" s="53">
        <v>0</v>
      </c>
      <c r="G3510" s="53">
        <v>-1.4</v>
      </c>
      <c r="H3510" s="53">
        <v>1.7999999999999999E-2</v>
      </c>
      <c r="I3510" s="53">
        <v>3.8</v>
      </c>
      <c r="J3510" s="53" t="s">
        <v>161</v>
      </c>
      <c r="K3510" s="53">
        <v>3.8</v>
      </c>
      <c r="L3510" s="53" t="s">
        <v>161</v>
      </c>
      <c r="M3510" s="54">
        <v>0.3263888888888889</v>
      </c>
      <c r="N3510" s="53">
        <v>6.7</v>
      </c>
      <c r="O3510" s="53" t="s">
        <v>154</v>
      </c>
      <c r="P3510" s="54">
        <v>0.32631944444444444</v>
      </c>
      <c r="Q3510" s="53">
        <v>5.5</v>
      </c>
      <c r="R3510" s="53" t="s">
        <v>161</v>
      </c>
      <c r="S3510" s="53">
        <v>1</v>
      </c>
      <c r="T3510" s="53">
        <v>55.9</v>
      </c>
      <c r="U3510" s="53">
        <v>54</v>
      </c>
      <c r="V3510" s="53">
        <v>35226</v>
      </c>
      <c r="W3510" s="53">
        <v>59</v>
      </c>
      <c r="X3510" s="53">
        <v>0.628</v>
      </c>
      <c r="Y3510" s="53">
        <v>19.8</v>
      </c>
      <c r="Z3510" s="11">
        <f t="shared" si="9381"/>
        <v>10.8</v>
      </c>
      <c r="AA3510" s="11">
        <f t="shared" si="9382"/>
        <v>0</v>
      </c>
      <c r="AB3510" s="53">
        <f t="shared" si="9383"/>
        <v>0.26161208102920586</v>
      </c>
      <c r="AC3510" s="63" t="s">
        <v>204</v>
      </c>
    </row>
    <row r="3511" spans="1:46">
      <c r="A3511" s="11">
        <v>3511</v>
      </c>
      <c r="B3511" s="57">
        <v>44951</v>
      </c>
      <c r="C3511" s="54">
        <v>0.33333333333333331</v>
      </c>
      <c r="D3511" s="53">
        <v>-1.5</v>
      </c>
      <c r="E3511" s="53">
        <v>12.6</v>
      </c>
      <c r="F3511" s="53">
        <v>0</v>
      </c>
      <c r="G3511" s="53">
        <v>-1.3</v>
      </c>
      <c r="H3511" s="53">
        <v>1.4999999999999999E-2</v>
      </c>
      <c r="I3511" s="53">
        <v>4.7</v>
      </c>
      <c r="J3511" s="53" t="s">
        <v>161</v>
      </c>
      <c r="K3511" s="53">
        <v>4.7</v>
      </c>
      <c r="L3511" s="53" t="s">
        <v>161</v>
      </c>
      <c r="M3511" s="54">
        <v>0.33309027777777778</v>
      </c>
      <c r="N3511" s="53">
        <v>8.3000000000000007</v>
      </c>
      <c r="O3511" s="53" t="s">
        <v>161</v>
      </c>
      <c r="P3511" s="54">
        <v>0.33185185185185184</v>
      </c>
      <c r="Q3511" s="53">
        <v>4.4000000000000004</v>
      </c>
      <c r="R3511" s="53" t="s">
        <v>161</v>
      </c>
      <c r="S3511" s="53">
        <v>1.2</v>
      </c>
      <c r="T3511" s="53">
        <v>58</v>
      </c>
      <c r="U3511" s="53">
        <v>77</v>
      </c>
      <c r="V3511" s="53">
        <v>33747</v>
      </c>
      <c r="W3511" s="53">
        <v>56</v>
      </c>
      <c r="X3511" s="53">
        <v>0.628</v>
      </c>
      <c r="Y3511" s="53">
        <v>19.809999999999999</v>
      </c>
      <c r="Z3511" s="11">
        <f t="shared" si="9381"/>
        <v>9</v>
      </c>
      <c r="AA3511" s="11">
        <f t="shared" si="9382"/>
        <v>0</v>
      </c>
      <c r="AB3511" s="53">
        <f t="shared" si="9383"/>
        <v>0.26161208102920586</v>
      </c>
      <c r="AC3511" s="63" t="s">
        <v>204</v>
      </c>
      <c r="AE3511" s="11">
        <f t="shared" ref="AE3511" si="9496">SUM(F3511:F3516)</f>
        <v>0</v>
      </c>
      <c r="AF3511" s="11">
        <f t="shared" ref="AF3511" si="9497">AVERAGE(AB3511:AB3516)</f>
        <v>0.26122148926744704</v>
      </c>
      <c r="AG3511" s="11">
        <f t="shared" ref="AG3511" si="9498">AVERAGE(G3511:G3516)</f>
        <v>-1.0666666666666667</v>
      </c>
      <c r="AH3511" s="11" t="e">
        <f t="shared" ref="AH3511" si="9499">AVERAGE(AC3511:AC3516)</f>
        <v>#DIV/0!</v>
      </c>
      <c r="AI3511" s="11">
        <f t="shared" ref="AI3511" si="9500">AVERAGE(T3511:T3516)</f>
        <v>59.133333333333333</v>
      </c>
      <c r="AJ3511" s="11">
        <f t="shared" ref="AJ3511" si="9501">SUMIF(H3511:H3516,"&gt;0",H3511:H3516)</f>
        <v>0.189</v>
      </c>
      <c r="AK3511" s="17">
        <f t="shared" ref="AK3511" si="9502">SUM(AA3511:AA3516)/60</f>
        <v>0</v>
      </c>
      <c r="AL3511" s="17">
        <f t="shared" ref="AL3511" si="9503">SUM(V3511:V3516)</f>
        <v>397505</v>
      </c>
      <c r="AM3511" s="17">
        <f t="shared" ref="AM3511" si="9504">AVERAGE(W3511:W3516)</f>
        <v>110.16666666666667</v>
      </c>
      <c r="AN3511" s="11">
        <f t="shared" ref="AN3511" si="9505">AVERAGE(I3511:I3516)</f>
        <v>3.7833333333333332</v>
      </c>
      <c r="AO3511" s="11">
        <f t="shared" ref="AO3511" si="9506">MAX(K3511:K3516)</f>
        <v>4.7</v>
      </c>
      <c r="AP3511" s="13" t="str">
        <f t="shared" ref="AP3511" ca="1" si="9507">INDIRECT(ADDRESS(MATCH(AO3511,K3511:K3516,0)+A3511-1,12))</f>
        <v>WSW</v>
      </c>
      <c r="AQ3511" s="13">
        <f t="shared" ref="AQ3511" ca="1" si="9508">INDIRECT(ADDRESS(MATCH(AO3511,K3511:K3516,0)+A3511-1,13))</f>
        <v>0.33309027777777778</v>
      </c>
      <c r="AR3511" s="11">
        <f t="shared" ref="AR3511" si="9509">MAX(N3511:N3516)</f>
        <v>8.3000000000000007</v>
      </c>
      <c r="AS3511" s="13" t="str">
        <f t="shared" ref="AS3511" ca="1" si="9510">INDIRECT(ADDRESS(MATCH(AR3511,N3511:N3516,0)+A3511-1,15))</f>
        <v>WSW</v>
      </c>
      <c r="AT3511" s="13">
        <f t="shared" ref="AT3511" ca="1" si="9511">INDIRECT(ADDRESS(MATCH(AR3511,N3511:N3516,0)+A3511-1,16))</f>
        <v>0.33185185185185184</v>
      </c>
    </row>
    <row r="3512" spans="1:46">
      <c r="A3512" s="11">
        <v>3512</v>
      </c>
      <c r="B3512" s="57">
        <v>44951</v>
      </c>
      <c r="C3512" s="54">
        <v>0.34027777777777773</v>
      </c>
      <c r="D3512" s="53">
        <v>-1.4</v>
      </c>
      <c r="E3512" s="53">
        <v>12.8</v>
      </c>
      <c r="F3512" s="53">
        <v>0</v>
      </c>
      <c r="G3512" s="53">
        <v>-1.2</v>
      </c>
      <c r="H3512" s="53">
        <v>2.7E-2</v>
      </c>
      <c r="I3512" s="53">
        <v>3.6</v>
      </c>
      <c r="J3512" s="53" t="s">
        <v>161</v>
      </c>
      <c r="K3512" s="53">
        <v>4.7</v>
      </c>
      <c r="L3512" s="53" t="s">
        <v>161</v>
      </c>
      <c r="M3512" s="54">
        <v>0.33334490740740735</v>
      </c>
      <c r="N3512" s="53">
        <v>5.9</v>
      </c>
      <c r="O3512" s="53" t="s">
        <v>161</v>
      </c>
      <c r="P3512" s="54">
        <v>0.33828703703703705</v>
      </c>
      <c r="Q3512" s="53">
        <v>4.7</v>
      </c>
      <c r="R3512" s="53" t="s">
        <v>161</v>
      </c>
      <c r="S3512" s="53">
        <v>0.9</v>
      </c>
      <c r="T3512" s="53">
        <v>59.4</v>
      </c>
      <c r="U3512" s="53">
        <v>120</v>
      </c>
      <c r="V3512" s="53">
        <v>55665</v>
      </c>
      <c r="W3512" s="53">
        <v>93</v>
      </c>
      <c r="X3512" s="53">
        <v>0.628</v>
      </c>
      <c r="Y3512" s="53">
        <v>19.86</v>
      </c>
      <c r="Z3512" s="11">
        <f t="shared" si="9381"/>
        <v>16.2</v>
      </c>
      <c r="AA3512" s="11">
        <f t="shared" si="9382"/>
        <v>0</v>
      </c>
      <c r="AB3512" s="53">
        <f t="shared" si="9383"/>
        <v>0.26161208102920586</v>
      </c>
      <c r="AC3512" s="63" t="s">
        <v>204</v>
      </c>
    </row>
    <row r="3513" spans="1:46">
      <c r="A3513" s="11">
        <v>3513</v>
      </c>
      <c r="B3513" s="57">
        <v>44951</v>
      </c>
      <c r="C3513" s="54">
        <v>0.34722222222222227</v>
      </c>
      <c r="D3513" s="53">
        <v>-1.2</v>
      </c>
      <c r="E3513" s="53">
        <v>12.8</v>
      </c>
      <c r="F3513" s="53">
        <v>0</v>
      </c>
      <c r="G3513" s="53">
        <v>-1.2</v>
      </c>
      <c r="H3513" s="53">
        <v>2.3E-2</v>
      </c>
      <c r="I3513" s="53">
        <v>3.5</v>
      </c>
      <c r="J3513" s="53" t="s">
        <v>161</v>
      </c>
      <c r="K3513" s="53">
        <v>3.9</v>
      </c>
      <c r="L3513" s="53" t="s">
        <v>161</v>
      </c>
      <c r="M3513" s="54">
        <v>0.34418981481481481</v>
      </c>
      <c r="N3513" s="53">
        <v>6.4</v>
      </c>
      <c r="O3513" s="53" t="s">
        <v>161</v>
      </c>
      <c r="P3513" s="54">
        <v>0.34039351851851851</v>
      </c>
      <c r="Q3513" s="53">
        <v>3.2</v>
      </c>
      <c r="R3513" s="53" t="s">
        <v>161</v>
      </c>
      <c r="S3513" s="53">
        <v>1.1000000000000001</v>
      </c>
      <c r="T3513" s="53">
        <v>60.7</v>
      </c>
      <c r="U3513" s="53">
        <v>67</v>
      </c>
      <c r="V3513" s="53">
        <v>48246</v>
      </c>
      <c r="W3513" s="53">
        <v>80</v>
      </c>
      <c r="X3513" s="53">
        <v>0.627</v>
      </c>
      <c r="Y3513" s="53">
        <v>19.84</v>
      </c>
      <c r="Z3513" s="11">
        <f t="shared" si="9381"/>
        <v>13.799999999999999</v>
      </c>
      <c r="AA3513" s="11">
        <f t="shared" si="9382"/>
        <v>0</v>
      </c>
      <c r="AB3513" s="53">
        <f t="shared" si="9383"/>
        <v>0.26102619338656757</v>
      </c>
      <c r="AC3513" s="63" t="s">
        <v>204</v>
      </c>
    </row>
    <row r="3514" spans="1:46">
      <c r="A3514" s="11">
        <v>3514</v>
      </c>
      <c r="B3514" s="57">
        <v>44951</v>
      </c>
      <c r="C3514" s="54">
        <v>0.35416666666666669</v>
      </c>
      <c r="D3514" s="53">
        <v>-1.1000000000000001</v>
      </c>
      <c r="E3514" s="53">
        <v>12.8</v>
      </c>
      <c r="F3514" s="53">
        <v>0</v>
      </c>
      <c r="G3514" s="53">
        <v>-1</v>
      </c>
      <c r="H3514" s="53">
        <v>2.3E-2</v>
      </c>
      <c r="I3514" s="53">
        <v>3.7</v>
      </c>
      <c r="J3514" s="53" t="s">
        <v>161</v>
      </c>
      <c r="K3514" s="53">
        <v>3.7</v>
      </c>
      <c r="L3514" s="53" t="s">
        <v>161</v>
      </c>
      <c r="M3514" s="54">
        <v>0.35386574074074079</v>
      </c>
      <c r="N3514" s="53">
        <v>6.2</v>
      </c>
      <c r="O3514" s="53" t="s">
        <v>161</v>
      </c>
      <c r="P3514" s="54">
        <v>0.35125000000000001</v>
      </c>
      <c r="Q3514" s="53">
        <v>4.4000000000000004</v>
      </c>
      <c r="R3514" s="53" t="s">
        <v>154</v>
      </c>
      <c r="S3514" s="53">
        <v>1</v>
      </c>
      <c r="T3514" s="53">
        <v>59.7</v>
      </c>
      <c r="U3514" s="53">
        <v>93</v>
      </c>
      <c r="V3514" s="53">
        <v>51238</v>
      </c>
      <c r="W3514" s="53">
        <v>85</v>
      </c>
      <c r="X3514" s="53">
        <v>0.627</v>
      </c>
      <c r="Y3514" s="53">
        <v>19.87</v>
      </c>
      <c r="Z3514" s="11">
        <f t="shared" si="9381"/>
        <v>13.799999999999999</v>
      </c>
      <c r="AA3514" s="11">
        <f t="shared" si="9382"/>
        <v>0</v>
      </c>
      <c r="AB3514" s="53">
        <f t="shared" si="9383"/>
        <v>0.26102619338656757</v>
      </c>
      <c r="AC3514" s="63" t="s">
        <v>204</v>
      </c>
    </row>
    <row r="3515" spans="1:46">
      <c r="A3515" s="11">
        <v>3515</v>
      </c>
      <c r="B3515" s="57">
        <v>44951</v>
      </c>
      <c r="C3515" s="54">
        <v>0.3611111111111111</v>
      </c>
      <c r="D3515" s="53">
        <v>-1</v>
      </c>
      <c r="E3515" s="53">
        <v>12.9</v>
      </c>
      <c r="F3515" s="53">
        <v>0</v>
      </c>
      <c r="G3515" s="53">
        <v>-1</v>
      </c>
      <c r="H3515" s="53">
        <v>3.2000000000000001E-2</v>
      </c>
      <c r="I3515" s="53">
        <v>4.2</v>
      </c>
      <c r="J3515" s="53" t="s">
        <v>161</v>
      </c>
      <c r="K3515" s="53">
        <v>4.3</v>
      </c>
      <c r="L3515" s="53" t="s">
        <v>161</v>
      </c>
      <c r="M3515" s="54">
        <v>0.35962962962962958</v>
      </c>
      <c r="N3515" s="53">
        <v>6.8</v>
      </c>
      <c r="O3515" s="53" t="s">
        <v>161</v>
      </c>
      <c r="P3515" s="54">
        <v>0.3581597222222222</v>
      </c>
      <c r="Q3515" s="53">
        <v>3</v>
      </c>
      <c r="R3515" s="53" t="s">
        <v>161</v>
      </c>
      <c r="S3515" s="53">
        <v>0.9</v>
      </c>
      <c r="T3515" s="53">
        <v>58.1</v>
      </c>
      <c r="U3515" s="53">
        <v>143</v>
      </c>
      <c r="V3515" s="53">
        <v>70443</v>
      </c>
      <c r="W3515" s="53">
        <v>117</v>
      </c>
      <c r="X3515" s="53">
        <v>0.627</v>
      </c>
      <c r="Y3515" s="53">
        <v>19.850000000000001</v>
      </c>
      <c r="Z3515" s="11">
        <f t="shared" si="9381"/>
        <v>19.200000000000003</v>
      </c>
      <c r="AA3515" s="11">
        <f t="shared" si="9382"/>
        <v>0</v>
      </c>
      <c r="AB3515" s="53">
        <f t="shared" si="9383"/>
        <v>0.26102619338656757</v>
      </c>
      <c r="AC3515" s="63" t="s">
        <v>204</v>
      </c>
    </row>
    <row r="3516" spans="1:46">
      <c r="A3516" s="11">
        <v>3516</v>
      </c>
      <c r="B3516" s="57">
        <v>44951</v>
      </c>
      <c r="C3516" s="54">
        <v>0.36805555555555558</v>
      </c>
      <c r="D3516" s="53">
        <v>-0.8</v>
      </c>
      <c r="E3516" s="53">
        <v>13.4</v>
      </c>
      <c r="F3516" s="53">
        <v>0</v>
      </c>
      <c r="G3516" s="53">
        <v>-0.7</v>
      </c>
      <c r="H3516" s="53">
        <v>6.9000000000000006E-2</v>
      </c>
      <c r="I3516" s="53">
        <v>3</v>
      </c>
      <c r="J3516" s="53" t="s">
        <v>161</v>
      </c>
      <c r="K3516" s="53">
        <v>4.2</v>
      </c>
      <c r="L3516" s="53" t="s">
        <v>161</v>
      </c>
      <c r="M3516" s="54">
        <v>0.3611226851851852</v>
      </c>
      <c r="N3516" s="53">
        <v>6</v>
      </c>
      <c r="O3516" s="53" t="s">
        <v>161</v>
      </c>
      <c r="P3516" s="54">
        <v>0.36562500000000003</v>
      </c>
      <c r="Q3516" s="53">
        <v>2.8</v>
      </c>
      <c r="R3516" s="53" t="s">
        <v>160</v>
      </c>
      <c r="S3516" s="53">
        <v>0.9</v>
      </c>
      <c r="T3516" s="53">
        <v>58.9</v>
      </c>
      <c r="U3516" s="53">
        <v>273</v>
      </c>
      <c r="V3516" s="53">
        <v>138166</v>
      </c>
      <c r="W3516" s="53">
        <v>230</v>
      </c>
      <c r="X3516" s="53">
        <v>0.627</v>
      </c>
      <c r="Y3516" s="53">
        <v>19.97</v>
      </c>
      <c r="Z3516" s="11">
        <f t="shared" si="9381"/>
        <v>41.400000000000006</v>
      </c>
      <c r="AA3516" s="11">
        <f t="shared" si="9382"/>
        <v>0</v>
      </c>
      <c r="AB3516" s="53">
        <f t="shared" si="9383"/>
        <v>0.26102619338656757</v>
      </c>
      <c r="AC3516" s="63" t="s">
        <v>204</v>
      </c>
    </row>
    <row r="3517" spans="1:46">
      <c r="A3517" s="11">
        <v>3517</v>
      </c>
      <c r="B3517" s="57">
        <v>44951</v>
      </c>
      <c r="C3517" s="54">
        <v>0.375</v>
      </c>
      <c r="D3517" s="53">
        <v>-0.6</v>
      </c>
      <c r="E3517" s="53">
        <v>13.6</v>
      </c>
      <c r="F3517" s="53">
        <v>0</v>
      </c>
      <c r="G3517" s="53">
        <v>-0.8</v>
      </c>
      <c r="H3517" s="53">
        <v>6.2E-2</v>
      </c>
      <c r="I3517" s="53">
        <v>3.2</v>
      </c>
      <c r="J3517" s="53" t="s">
        <v>161</v>
      </c>
      <c r="K3517" s="53">
        <v>3.3</v>
      </c>
      <c r="L3517" s="53" t="s">
        <v>161</v>
      </c>
      <c r="M3517" s="54">
        <v>0.37030092592592595</v>
      </c>
      <c r="N3517" s="53">
        <v>5.4</v>
      </c>
      <c r="O3517" s="53" t="s">
        <v>161</v>
      </c>
      <c r="P3517" s="54">
        <v>0.36877314814814816</v>
      </c>
      <c r="Q3517" s="53">
        <v>2.5</v>
      </c>
      <c r="R3517" s="53" t="s">
        <v>161</v>
      </c>
      <c r="S3517" s="53">
        <v>0.7</v>
      </c>
      <c r="T3517" s="53">
        <v>55.8</v>
      </c>
      <c r="U3517" s="53">
        <v>170</v>
      </c>
      <c r="V3517" s="53">
        <v>129093</v>
      </c>
      <c r="W3517" s="53">
        <v>215</v>
      </c>
      <c r="X3517" s="53">
        <v>0.627</v>
      </c>
      <c r="Y3517" s="53">
        <v>19.97</v>
      </c>
      <c r="Z3517" s="11">
        <f t="shared" si="9381"/>
        <v>37.200000000000003</v>
      </c>
      <c r="AA3517" s="11">
        <f t="shared" si="9382"/>
        <v>0</v>
      </c>
      <c r="AB3517" s="53">
        <f t="shared" si="9383"/>
        <v>0.26102619338656757</v>
      </c>
      <c r="AC3517" s="63" t="s">
        <v>204</v>
      </c>
      <c r="AE3517" s="11">
        <f t="shared" ref="AE3517" si="9512">SUM(F3517:F3522)</f>
        <v>0</v>
      </c>
      <c r="AF3517" s="11">
        <f t="shared" ref="AF3517" si="9513">AVERAGE(AB3517:AB3522)</f>
        <v>0.26053850845759469</v>
      </c>
      <c r="AG3517" s="11">
        <f t="shared" ref="AG3517" si="9514">AVERAGE(G3517:G3522)</f>
        <v>-0.31666666666666665</v>
      </c>
      <c r="AH3517" s="11" t="e">
        <f t="shared" ref="AH3517" si="9515">AVERAGE(AC3517:AC3522)</f>
        <v>#DIV/0!</v>
      </c>
      <c r="AI3517" s="11">
        <f t="shared" ref="AI3517" si="9516">AVERAGE(T3517:T3522)</f>
        <v>54.933333333333337</v>
      </c>
      <c r="AJ3517" s="11">
        <f t="shared" ref="AJ3517" si="9517">SUMIF(H3517:H3522,"&gt;0",H3517:H3522)</f>
        <v>0.82800000000000007</v>
      </c>
      <c r="AK3517" s="17">
        <f t="shared" ref="AK3517" si="9518">SUM(AA3517:AA3522)/60</f>
        <v>0.16666666666666666</v>
      </c>
      <c r="AL3517" s="17">
        <f t="shared" ref="AL3517" si="9519">SUM(V3517:V3522)</f>
        <v>1605124</v>
      </c>
      <c r="AM3517" s="17">
        <f t="shared" ref="AM3517" si="9520">AVERAGE(W3517:W3522)</f>
        <v>445.83333333333331</v>
      </c>
      <c r="AN3517" s="11">
        <f t="shared" ref="AN3517" si="9521">AVERAGE(I3517:I3522)</f>
        <v>3.1166666666666667</v>
      </c>
      <c r="AO3517" s="11">
        <f t="shared" ref="AO3517" si="9522">MAX(K3517:K3522)</f>
        <v>3.6</v>
      </c>
      <c r="AP3517" s="13" t="str">
        <f t="shared" ref="AP3517" ca="1" si="9523">INDIRECT(ADDRESS(MATCH(AO3517,K3517:K3522,0)+A3517-1,12))</f>
        <v>WNW</v>
      </c>
      <c r="AQ3517" s="13">
        <f t="shared" ref="AQ3517" ca="1" si="9524">INDIRECT(ADDRESS(MATCH(AO3517,K3517:K3522,0)+A3517-1,13))</f>
        <v>0.40023148148148152</v>
      </c>
      <c r="AR3517" s="11">
        <f t="shared" ref="AR3517" si="9525">MAX(N3517:N3522)</f>
        <v>6.2</v>
      </c>
      <c r="AS3517" s="13" t="str">
        <f t="shared" ref="AS3517" ca="1" si="9526">INDIRECT(ADDRESS(MATCH(AR3517,N3517:N3522,0)+A3517-1,15))</f>
        <v>W</v>
      </c>
      <c r="AT3517" s="13">
        <f t="shared" ref="AT3517" ca="1" si="9527">INDIRECT(ADDRESS(MATCH(AR3517,N3517:N3522,0)+A3517-1,16))</f>
        <v>0.39812500000000001</v>
      </c>
    </row>
    <row r="3518" spans="1:46">
      <c r="A3518" s="11">
        <v>3518</v>
      </c>
      <c r="B3518" s="57">
        <v>44951</v>
      </c>
      <c r="C3518" s="54">
        <v>0.38194444444444442</v>
      </c>
      <c r="D3518" s="53">
        <v>-0.4</v>
      </c>
      <c r="E3518" s="53">
        <v>13.9</v>
      </c>
      <c r="F3518" s="53">
        <v>0</v>
      </c>
      <c r="G3518" s="53">
        <v>-0.6</v>
      </c>
      <c r="H3518" s="53">
        <v>7.0000000000000007E-2</v>
      </c>
      <c r="I3518" s="53">
        <v>3.2</v>
      </c>
      <c r="J3518" s="53" t="s">
        <v>161</v>
      </c>
      <c r="K3518" s="53">
        <v>3.2</v>
      </c>
      <c r="L3518" s="53" t="s">
        <v>161</v>
      </c>
      <c r="M3518" s="54">
        <v>0.37805555555555559</v>
      </c>
      <c r="N3518" s="53">
        <v>5.5</v>
      </c>
      <c r="O3518" s="53" t="s">
        <v>154</v>
      </c>
      <c r="P3518" s="54">
        <v>0.37745370370370374</v>
      </c>
      <c r="Q3518" s="53">
        <v>4.2</v>
      </c>
      <c r="R3518" s="53" t="s">
        <v>161</v>
      </c>
      <c r="S3518" s="53">
        <v>0.8</v>
      </c>
      <c r="T3518" s="53">
        <v>58</v>
      </c>
      <c r="U3518" s="53">
        <v>271</v>
      </c>
      <c r="V3518" s="53">
        <v>143077</v>
      </c>
      <c r="W3518" s="53">
        <v>238</v>
      </c>
      <c r="X3518" s="53">
        <v>0.626</v>
      </c>
      <c r="Y3518" s="53">
        <v>20.05</v>
      </c>
      <c r="Z3518" s="11">
        <f t="shared" si="9381"/>
        <v>42.000000000000007</v>
      </c>
      <c r="AA3518" s="11">
        <f t="shared" si="9382"/>
        <v>0</v>
      </c>
      <c r="AB3518" s="53">
        <f t="shared" si="9383"/>
        <v>0.26044097147180006</v>
      </c>
      <c r="AC3518" s="63" t="s">
        <v>204</v>
      </c>
    </row>
    <row r="3519" spans="1:46">
      <c r="A3519" s="11">
        <v>3519</v>
      </c>
      <c r="B3519" s="57">
        <v>44951</v>
      </c>
      <c r="C3519" s="54">
        <v>0.3888888888888889</v>
      </c>
      <c r="D3519" s="53">
        <v>-0.2</v>
      </c>
      <c r="E3519" s="53">
        <v>13.9</v>
      </c>
      <c r="F3519" s="53">
        <v>0</v>
      </c>
      <c r="G3519" s="53">
        <v>-0.5</v>
      </c>
      <c r="H3519" s="53">
        <v>8.7999999999999995E-2</v>
      </c>
      <c r="I3519" s="53">
        <v>3</v>
      </c>
      <c r="J3519" s="53" t="s">
        <v>161</v>
      </c>
      <c r="K3519" s="53">
        <v>3.4</v>
      </c>
      <c r="L3519" s="53" t="s">
        <v>161</v>
      </c>
      <c r="M3519" s="54">
        <v>0.3870601851851852</v>
      </c>
      <c r="N3519" s="53">
        <v>5.7</v>
      </c>
      <c r="O3519" s="53" t="s">
        <v>154</v>
      </c>
      <c r="P3519" s="54">
        <v>0.38489583333333338</v>
      </c>
      <c r="Q3519" s="53">
        <v>1.4</v>
      </c>
      <c r="R3519" s="53" t="s">
        <v>161</v>
      </c>
      <c r="S3519" s="53">
        <v>1</v>
      </c>
      <c r="T3519" s="53">
        <v>55.7</v>
      </c>
      <c r="U3519" s="53">
        <v>349</v>
      </c>
      <c r="V3519" s="53">
        <v>180028</v>
      </c>
      <c r="W3519" s="53">
        <v>300</v>
      </c>
      <c r="X3519" s="53">
        <v>0.626</v>
      </c>
      <c r="Y3519" s="53">
        <v>20.059999999999999</v>
      </c>
      <c r="Z3519" s="11">
        <f t="shared" si="9381"/>
        <v>52.79999999999999</v>
      </c>
      <c r="AA3519" s="11">
        <f t="shared" si="9382"/>
        <v>0</v>
      </c>
      <c r="AB3519" s="53">
        <f t="shared" si="9383"/>
        <v>0.26044097147180006</v>
      </c>
      <c r="AC3519" s="63" t="s">
        <v>204</v>
      </c>
    </row>
    <row r="3520" spans="1:46">
      <c r="A3520" s="11">
        <v>3520</v>
      </c>
      <c r="B3520" s="57">
        <v>44951</v>
      </c>
      <c r="C3520" s="54">
        <v>0.39583333333333331</v>
      </c>
      <c r="D3520" s="53">
        <v>0.2</v>
      </c>
      <c r="E3520" s="53">
        <v>13.9</v>
      </c>
      <c r="F3520" s="53">
        <v>0</v>
      </c>
      <c r="G3520" s="53">
        <v>-0.2</v>
      </c>
      <c r="H3520" s="53">
        <v>0.155</v>
      </c>
      <c r="I3520" s="53">
        <v>3.1</v>
      </c>
      <c r="J3520" s="53" t="s">
        <v>154</v>
      </c>
      <c r="K3520" s="53">
        <v>3.1</v>
      </c>
      <c r="L3520" s="53" t="s">
        <v>154</v>
      </c>
      <c r="M3520" s="54">
        <v>0.39583333333333331</v>
      </c>
      <c r="N3520" s="53">
        <v>5.5</v>
      </c>
      <c r="O3520" s="53" t="s">
        <v>158</v>
      </c>
      <c r="P3520" s="54">
        <v>0.39513888888888887</v>
      </c>
      <c r="Q3520" s="53">
        <v>3</v>
      </c>
      <c r="R3520" s="53" t="s">
        <v>158</v>
      </c>
      <c r="S3520" s="53">
        <v>0.9</v>
      </c>
      <c r="T3520" s="53">
        <v>52.3</v>
      </c>
      <c r="U3520" s="53">
        <v>302</v>
      </c>
      <c r="V3520" s="53">
        <v>293494</v>
      </c>
      <c r="W3520" s="53">
        <v>489</v>
      </c>
      <c r="X3520" s="53">
        <v>0.626</v>
      </c>
      <c r="Y3520" s="53">
        <v>20.059999999999999</v>
      </c>
      <c r="Z3520" s="11">
        <f t="shared" si="9381"/>
        <v>93.000000000000014</v>
      </c>
      <c r="AA3520" s="11">
        <f t="shared" si="9382"/>
        <v>0</v>
      </c>
      <c r="AB3520" s="53">
        <f t="shared" si="9383"/>
        <v>0.26044097147180006</v>
      </c>
      <c r="AC3520" s="63" t="s">
        <v>204</v>
      </c>
    </row>
    <row r="3521" spans="1:46">
      <c r="A3521" s="11">
        <v>3521</v>
      </c>
      <c r="B3521" s="57">
        <v>44951</v>
      </c>
      <c r="C3521" s="54">
        <v>0.40277777777777773</v>
      </c>
      <c r="D3521" s="53">
        <v>0.6</v>
      </c>
      <c r="E3521" s="53">
        <v>13.8</v>
      </c>
      <c r="F3521" s="53">
        <v>0</v>
      </c>
      <c r="G3521" s="53">
        <v>-0.4</v>
      </c>
      <c r="H3521" s="53">
        <v>0.13100000000000001</v>
      </c>
      <c r="I3521" s="53">
        <v>2.9</v>
      </c>
      <c r="J3521" s="53" t="s">
        <v>154</v>
      </c>
      <c r="K3521" s="53">
        <v>3.6</v>
      </c>
      <c r="L3521" s="53" t="s">
        <v>158</v>
      </c>
      <c r="M3521" s="54">
        <v>0.40023148148148152</v>
      </c>
      <c r="N3521" s="53">
        <v>6.2</v>
      </c>
      <c r="O3521" s="53" t="s">
        <v>154</v>
      </c>
      <c r="P3521" s="54">
        <v>0.39812500000000001</v>
      </c>
      <c r="Q3521" s="53">
        <v>1.5</v>
      </c>
      <c r="R3521" s="53" t="s">
        <v>161</v>
      </c>
      <c r="S3521" s="53">
        <v>1.4</v>
      </c>
      <c r="T3521" s="53">
        <v>55.2</v>
      </c>
      <c r="U3521" s="53">
        <v>303</v>
      </c>
      <c r="V3521" s="53">
        <v>265032</v>
      </c>
      <c r="W3521" s="53">
        <v>442</v>
      </c>
      <c r="X3521" s="53">
        <v>0.626</v>
      </c>
      <c r="Y3521" s="53">
        <v>20.010000000000002</v>
      </c>
      <c r="Z3521" s="11">
        <f t="shared" si="9381"/>
        <v>78.600000000000009</v>
      </c>
      <c r="AA3521" s="11">
        <f t="shared" si="9382"/>
        <v>0</v>
      </c>
      <c r="AB3521" s="53">
        <f t="shared" si="9383"/>
        <v>0.26044097147180006</v>
      </c>
      <c r="AC3521" s="63" t="s">
        <v>204</v>
      </c>
    </row>
    <row r="3522" spans="1:46">
      <c r="A3522" s="11">
        <v>3522</v>
      </c>
      <c r="B3522" s="57">
        <v>44951</v>
      </c>
      <c r="C3522" s="54">
        <v>0.40972222222222227</v>
      </c>
      <c r="D3522" s="53">
        <v>1.1000000000000001</v>
      </c>
      <c r="E3522" s="53">
        <v>14.9</v>
      </c>
      <c r="F3522" s="53">
        <v>0</v>
      </c>
      <c r="G3522" s="53">
        <v>0.6</v>
      </c>
      <c r="H3522" s="53">
        <v>0.32200000000000001</v>
      </c>
      <c r="I3522" s="53">
        <v>3.3</v>
      </c>
      <c r="J3522" s="53" t="s">
        <v>161</v>
      </c>
      <c r="K3522" s="53">
        <v>3.3</v>
      </c>
      <c r="L3522" s="53" t="s">
        <v>161</v>
      </c>
      <c r="M3522" s="54">
        <v>0.40972222222222227</v>
      </c>
      <c r="N3522" s="53">
        <v>5.7</v>
      </c>
      <c r="O3522" s="53" t="s">
        <v>161</v>
      </c>
      <c r="P3522" s="54">
        <v>0.40651620370370373</v>
      </c>
      <c r="Q3522" s="53">
        <v>4</v>
      </c>
      <c r="R3522" s="53" t="s">
        <v>161</v>
      </c>
      <c r="S3522" s="53">
        <v>1</v>
      </c>
      <c r="T3522" s="53">
        <v>52.6</v>
      </c>
      <c r="U3522" s="53">
        <v>1151</v>
      </c>
      <c r="V3522" s="53">
        <v>594400</v>
      </c>
      <c r="W3522" s="53">
        <v>991</v>
      </c>
      <c r="X3522" s="53">
        <v>0.626</v>
      </c>
      <c r="Y3522" s="53">
        <v>20.27</v>
      </c>
      <c r="Z3522" s="11">
        <f t="shared" si="9381"/>
        <v>193.20000000000002</v>
      </c>
      <c r="AA3522" s="11">
        <f t="shared" si="9382"/>
        <v>10</v>
      </c>
      <c r="AB3522" s="53">
        <f t="shared" si="9383"/>
        <v>0.26044097147180006</v>
      </c>
      <c r="AC3522" s="63" t="s">
        <v>204</v>
      </c>
    </row>
    <row r="3523" spans="1:46">
      <c r="A3523" s="11">
        <v>3523</v>
      </c>
      <c r="B3523" s="57">
        <v>44951</v>
      </c>
      <c r="C3523" s="54">
        <v>0.41666666666666669</v>
      </c>
      <c r="D3523" s="53">
        <v>1.8</v>
      </c>
      <c r="E3523" s="53">
        <v>14.8</v>
      </c>
      <c r="F3523" s="53">
        <v>0</v>
      </c>
      <c r="G3523" s="53">
        <v>0.5</v>
      </c>
      <c r="H3523" s="53">
        <v>0.214</v>
      </c>
      <c r="I3523" s="53">
        <v>3.6</v>
      </c>
      <c r="J3523" s="53" t="s">
        <v>154</v>
      </c>
      <c r="K3523" s="53">
        <v>3.7</v>
      </c>
      <c r="L3523" s="53" t="s">
        <v>161</v>
      </c>
      <c r="M3523" s="54">
        <v>0.41210648148148149</v>
      </c>
      <c r="N3523" s="53">
        <v>6</v>
      </c>
      <c r="O3523" s="53" t="s">
        <v>154</v>
      </c>
      <c r="P3523" s="54">
        <v>0.41067129629629634</v>
      </c>
      <c r="Q3523" s="53">
        <v>4.2</v>
      </c>
      <c r="R3523" s="53" t="s">
        <v>155</v>
      </c>
      <c r="S3523" s="53">
        <v>1.1000000000000001</v>
      </c>
      <c r="T3523" s="53">
        <v>51.7</v>
      </c>
      <c r="U3523" s="53">
        <v>953</v>
      </c>
      <c r="V3523" s="53">
        <v>419655</v>
      </c>
      <c r="W3523" s="53">
        <v>699</v>
      </c>
      <c r="X3523" s="53">
        <v>0.626</v>
      </c>
      <c r="Y3523" s="53">
        <v>20.260000000000002</v>
      </c>
      <c r="Z3523" s="11">
        <f t="shared" si="9381"/>
        <v>128.39999999999998</v>
      </c>
      <c r="AA3523" s="11">
        <f t="shared" si="9382"/>
        <v>10</v>
      </c>
      <c r="AB3523" s="53">
        <f t="shared" si="9383"/>
        <v>0.26044097147180006</v>
      </c>
      <c r="AC3523" s="63" t="s">
        <v>204</v>
      </c>
      <c r="AE3523" s="11">
        <f t="shared" ref="AE3523" si="9528">SUM(F3523:F3528)</f>
        <v>0</v>
      </c>
      <c r="AF3523" s="11">
        <f t="shared" ref="AF3523" si="9529">AVERAGE(AB3523:AB3528)</f>
        <v>0.26005126956367935</v>
      </c>
      <c r="AG3523" s="11">
        <f t="shared" ref="AG3523" si="9530">AVERAGE(G3523:G3528)</f>
        <v>0.78333333333333333</v>
      </c>
      <c r="AH3523" s="11" t="e">
        <f t="shared" ref="AH3523" si="9531">AVERAGE(AC3523:AC3528)</f>
        <v>#DIV/0!</v>
      </c>
      <c r="AI3523" s="11">
        <f t="shared" ref="AI3523" si="9532">AVERAGE(T3523:T3528)</f>
        <v>50.766666666666673</v>
      </c>
      <c r="AJ3523" s="11">
        <f t="shared" ref="AJ3523" si="9533">SUMIF(H3523:H3528,"&gt;0",H3523:H3528)</f>
        <v>1.4440000000000002</v>
      </c>
      <c r="AK3523" s="17">
        <f t="shared" ref="AK3523" si="9534">SUM(AA3523:AA3528)/60</f>
        <v>0.66666666666666663</v>
      </c>
      <c r="AL3523" s="17">
        <f t="shared" ref="AL3523" si="9535">SUM(V3523:V3528)</f>
        <v>2816235</v>
      </c>
      <c r="AM3523" s="17">
        <f t="shared" ref="AM3523" si="9536">AVERAGE(W3523:W3528)</f>
        <v>782</v>
      </c>
      <c r="AN3523" s="11">
        <f t="shared" ref="AN3523" si="9537">AVERAGE(I3523:I3528)</f>
        <v>3.1500000000000004</v>
      </c>
      <c r="AO3523" s="11">
        <f t="shared" ref="AO3523" si="9538">MAX(K3523:K3528)</f>
        <v>3.7</v>
      </c>
      <c r="AP3523" s="13" t="str">
        <f t="shared" ref="AP3523" ca="1" si="9539">INDIRECT(ADDRESS(MATCH(AO3523,K3523:K3528,0)+A3523-1,12))</f>
        <v>WSW</v>
      </c>
      <c r="AQ3523" s="13">
        <f t="shared" ref="AQ3523" ca="1" si="9540">INDIRECT(ADDRESS(MATCH(AO3523,K3523:K3528,0)+A3523-1,13))</f>
        <v>0.41210648148148149</v>
      </c>
      <c r="AR3523" s="11">
        <f t="shared" ref="AR3523" si="9541">MAX(N3523:N3528)</f>
        <v>6.7</v>
      </c>
      <c r="AS3523" s="13" t="str">
        <f t="shared" ref="AS3523" ca="1" si="9542">INDIRECT(ADDRESS(MATCH(AR3523,N3523:N3528,0)+A3523-1,15))</f>
        <v>WSW</v>
      </c>
      <c r="AT3523" s="13">
        <f t="shared" ref="AT3523" ca="1" si="9543">INDIRECT(ADDRESS(MATCH(AR3523,N3523:N3528,0)+A3523-1,16))</f>
        <v>0.42491898148148149</v>
      </c>
    </row>
    <row r="3524" spans="1:46">
      <c r="A3524" s="11">
        <v>3524</v>
      </c>
      <c r="B3524" s="57">
        <v>44951</v>
      </c>
      <c r="C3524" s="54">
        <v>0.4236111111111111</v>
      </c>
      <c r="D3524" s="53">
        <v>2.5</v>
      </c>
      <c r="E3524" s="53">
        <v>14.9</v>
      </c>
      <c r="F3524" s="53">
        <v>0</v>
      </c>
      <c r="G3524" s="53">
        <v>1.1000000000000001</v>
      </c>
      <c r="H3524" s="53">
        <v>0.34300000000000003</v>
      </c>
      <c r="I3524" s="53">
        <v>2.9</v>
      </c>
      <c r="J3524" s="53" t="s">
        <v>158</v>
      </c>
      <c r="K3524" s="53">
        <v>3.6</v>
      </c>
      <c r="L3524" s="53" t="s">
        <v>154</v>
      </c>
      <c r="M3524" s="54">
        <v>0.4168634259259259</v>
      </c>
      <c r="N3524" s="53">
        <v>5.0999999999999996</v>
      </c>
      <c r="O3524" s="53" t="s">
        <v>154</v>
      </c>
      <c r="P3524" s="54">
        <v>0.42054398148148148</v>
      </c>
      <c r="Q3524" s="53">
        <v>3.5</v>
      </c>
      <c r="R3524" s="53" t="s">
        <v>154</v>
      </c>
      <c r="S3524" s="53">
        <v>1.1000000000000001</v>
      </c>
      <c r="T3524" s="53">
        <v>51.4</v>
      </c>
      <c r="U3524" s="53">
        <v>1071</v>
      </c>
      <c r="V3524" s="53">
        <v>646279</v>
      </c>
      <c r="W3524" s="53">
        <v>1077</v>
      </c>
      <c r="X3524" s="53">
        <v>0.626</v>
      </c>
      <c r="Y3524" s="53">
        <v>20.239999999999998</v>
      </c>
      <c r="Z3524" s="11">
        <f t="shared" si="9381"/>
        <v>205.8</v>
      </c>
      <c r="AA3524" s="11">
        <f t="shared" si="9382"/>
        <v>10</v>
      </c>
      <c r="AB3524" s="53">
        <f t="shared" si="9383"/>
        <v>0.26044097147180006</v>
      </c>
      <c r="AC3524" s="63" t="s">
        <v>204</v>
      </c>
    </row>
    <row r="3525" spans="1:46">
      <c r="A3525" s="11">
        <v>3525</v>
      </c>
      <c r="B3525" s="57">
        <v>44951</v>
      </c>
      <c r="C3525" s="54">
        <v>0.43055555555555558</v>
      </c>
      <c r="D3525" s="53">
        <v>3.3</v>
      </c>
      <c r="E3525" s="53">
        <v>14.8</v>
      </c>
      <c r="F3525" s="53">
        <v>0</v>
      </c>
      <c r="G3525" s="53">
        <v>0.4</v>
      </c>
      <c r="H3525" s="53">
        <v>0.17699999999999999</v>
      </c>
      <c r="I3525" s="53">
        <v>3.5</v>
      </c>
      <c r="J3525" s="53" t="s">
        <v>161</v>
      </c>
      <c r="K3525" s="53">
        <v>3.7</v>
      </c>
      <c r="L3525" s="53" t="s">
        <v>154</v>
      </c>
      <c r="M3525" s="54">
        <v>0.42645833333333333</v>
      </c>
      <c r="N3525" s="53">
        <v>6.7</v>
      </c>
      <c r="O3525" s="53" t="s">
        <v>161</v>
      </c>
      <c r="P3525" s="54">
        <v>0.42491898148148149</v>
      </c>
      <c r="Q3525" s="53">
        <v>4.8</v>
      </c>
      <c r="R3525" s="53" t="s">
        <v>161</v>
      </c>
      <c r="S3525" s="53">
        <v>1.2</v>
      </c>
      <c r="T3525" s="53">
        <v>55.2</v>
      </c>
      <c r="U3525" s="53">
        <v>386</v>
      </c>
      <c r="V3525" s="53">
        <v>360018</v>
      </c>
      <c r="W3525" s="53">
        <v>600</v>
      </c>
      <c r="X3525" s="53">
        <v>0.625</v>
      </c>
      <c r="Y3525" s="53">
        <v>20.260000000000002</v>
      </c>
      <c r="Z3525" s="11">
        <f t="shared" si="9381"/>
        <v>106.19999999999999</v>
      </c>
      <c r="AA3525" s="11">
        <f t="shared" si="9382"/>
        <v>0</v>
      </c>
      <c r="AB3525" s="53">
        <f t="shared" si="9383"/>
        <v>0.259856418609619</v>
      </c>
      <c r="AC3525" s="63" t="s">
        <v>204</v>
      </c>
    </row>
    <row r="3526" spans="1:46">
      <c r="A3526" s="11">
        <v>3526</v>
      </c>
      <c r="B3526" s="57">
        <v>44951</v>
      </c>
      <c r="C3526" s="54">
        <v>0.4375</v>
      </c>
      <c r="D3526" s="53">
        <v>3.8</v>
      </c>
      <c r="E3526" s="53">
        <v>14.8</v>
      </c>
      <c r="F3526" s="53">
        <v>0</v>
      </c>
      <c r="G3526" s="53">
        <v>0.6</v>
      </c>
      <c r="H3526" s="53">
        <v>0.20300000000000001</v>
      </c>
      <c r="I3526" s="53">
        <v>3.3</v>
      </c>
      <c r="J3526" s="53" t="s">
        <v>154</v>
      </c>
      <c r="K3526" s="53">
        <v>3.6</v>
      </c>
      <c r="L3526" s="53" t="s">
        <v>161</v>
      </c>
      <c r="M3526" s="54">
        <v>0.43096064814814811</v>
      </c>
      <c r="N3526" s="53">
        <v>5.7</v>
      </c>
      <c r="O3526" s="53" t="s">
        <v>161</v>
      </c>
      <c r="P3526" s="54">
        <v>0.43072916666666666</v>
      </c>
      <c r="Q3526" s="53">
        <v>4.2</v>
      </c>
      <c r="R3526" s="53" t="s">
        <v>158</v>
      </c>
      <c r="S3526" s="53">
        <v>0.9</v>
      </c>
      <c r="T3526" s="53">
        <v>47.7</v>
      </c>
      <c r="U3526" s="53">
        <v>246</v>
      </c>
      <c r="V3526" s="53">
        <v>406439</v>
      </c>
      <c r="W3526" s="53">
        <v>677</v>
      </c>
      <c r="X3526" s="53">
        <v>0.625</v>
      </c>
      <c r="Y3526" s="53">
        <v>20.260000000000002</v>
      </c>
      <c r="Z3526" s="11">
        <f t="shared" si="9381"/>
        <v>121.80000000000003</v>
      </c>
      <c r="AA3526" s="11">
        <f t="shared" si="9382"/>
        <v>10</v>
      </c>
      <c r="AB3526" s="53">
        <f t="shared" si="9383"/>
        <v>0.259856418609619</v>
      </c>
      <c r="AC3526" s="63" t="s">
        <v>204</v>
      </c>
    </row>
    <row r="3527" spans="1:46">
      <c r="A3527" s="11">
        <v>3527</v>
      </c>
      <c r="B3527" s="57">
        <v>44951</v>
      </c>
      <c r="C3527" s="54">
        <v>0.44444444444444442</v>
      </c>
      <c r="D3527" s="53">
        <v>4.0999999999999996</v>
      </c>
      <c r="E3527" s="53">
        <v>14.8</v>
      </c>
      <c r="F3527" s="53">
        <v>0</v>
      </c>
      <c r="G3527" s="53">
        <v>1.4</v>
      </c>
      <c r="H3527" s="53">
        <v>0.36799999999999999</v>
      </c>
      <c r="I3527" s="53">
        <v>3.5</v>
      </c>
      <c r="J3527" s="53" t="s">
        <v>154</v>
      </c>
      <c r="K3527" s="53">
        <v>3.5</v>
      </c>
      <c r="L3527" s="53" t="s">
        <v>154</v>
      </c>
      <c r="M3527" s="54">
        <v>0.44428240740740743</v>
      </c>
      <c r="N3527" s="53">
        <v>6</v>
      </c>
      <c r="O3527" s="53" t="s">
        <v>158</v>
      </c>
      <c r="P3527" s="54">
        <v>0.43787037037037035</v>
      </c>
      <c r="Q3527" s="53">
        <v>2.6</v>
      </c>
      <c r="R3527" s="53" t="s">
        <v>160</v>
      </c>
      <c r="S3527" s="53">
        <v>0.9</v>
      </c>
      <c r="T3527" s="53">
        <v>47.9</v>
      </c>
      <c r="U3527" s="53">
        <v>1230</v>
      </c>
      <c r="V3527" s="53">
        <v>693893</v>
      </c>
      <c r="W3527" s="53">
        <v>1156</v>
      </c>
      <c r="X3527" s="53">
        <v>0.625</v>
      </c>
      <c r="Y3527" s="53">
        <v>20.3</v>
      </c>
      <c r="Z3527" s="11">
        <f t="shared" si="9381"/>
        <v>220.79999999999998</v>
      </c>
      <c r="AA3527" s="11">
        <f t="shared" si="9382"/>
        <v>10</v>
      </c>
      <c r="AB3527" s="53">
        <f t="shared" si="9383"/>
        <v>0.259856418609619</v>
      </c>
      <c r="AC3527" s="63" t="s">
        <v>204</v>
      </c>
    </row>
    <row r="3528" spans="1:46">
      <c r="A3528" s="11">
        <v>3528</v>
      </c>
      <c r="B3528" s="57">
        <v>44951</v>
      </c>
      <c r="C3528" s="54">
        <v>0.4513888888888889</v>
      </c>
      <c r="D3528" s="53">
        <v>4.5</v>
      </c>
      <c r="E3528" s="53">
        <v>14.8</v>
      </c>
      <c r="F3528" s="53">
        <v>0</v>
      </c>
      <c r="G3528" s="53">
        <v>0.7</v>
      </c>
      <c r="H3528" s="53">
        <v>0.13900000000000001</v>
      </c>
      <c r="I3528" s="53">
        <v>2.1</v>
      </c>
      <c r="J3528" s="53" t="s">
        <v>158</v>
      </c>
      <c r="K3528" s="53">
        <v>3.5</v>
      </c>
      <c r="L3528" s="53" t="s">
        <v>154</v>
      </c>
      <c r="M3528" s="54">
        <v>0.44445601851851851</v>
      </c>
      <c r="N3528" s="53">
        <v>4.7</v>
      </c>
      <c r="O3528" s="53" t="s">
        <v>154</v>
      </c>
      <c r="P3528" s="54">
        <v>0.45108796296296294</v>
      </c>
      <c r="Q3528" s="53">
        <v>2.5</v>
      </c>
      <c r="R3528" s="53" t="s">
        <v>154</v>
      </c>
      <c r="S3528" s="53">
        <v>0.9</v>
      </c>
      <c r="T3528" s="53">
        <v>50.7</v>
      </c>
      <c r="U3528" s="53">
        <v>266</v>
      </c>
      <c r="V3528" s="53">
        <v>289951</v>
      </c>
      <c r="W3528" s="53">
        <v>483</v>
      </c>
      <c r="X3528" s="53">
        <v>0.625</v>
      </c>
      <c r="Y3528" s="53">
        <v>20.3</v>
      </c>
      <c r="Z3528" s="11">
        <f t="shared" ref="Z3528:Z3591" si="9544">H3528*3.6/(60)*10*10^3</f>
        <v>83.40000000000002</v>
      </c>
      <c r="AA3528" s="11">
        <f t="shared" ref="AA3528:AA3591" si="9545">IF(Z3528&gt;120,10,0)</f>
        <v>0</v>
      </c>
      <c r="AB3528" s="53">
        <f t="shared" ref="AB3528:AB3591" si="9546">-0.071+0.735*X3528+0.75*X3528^2-8.759*X3528^3+21.838*X3528^4-21.998*X3528^5+8.097*X3528^6</f>
        <v>0.259856418609619</v>
      </c>
      <c r="AC3528" s="63" t="s">
        <v>204</v>
      </c>
    </row>
    <row r="3529" spans="1:46">
      <c r="A3529" s="11">
        <v>3529</v>
      </c>
      <c r="B3529" s="57">
        <v>44951</v>
      </c>
      <c r="C3529" s="54">
        <v>0.45833333333333331</v>
      </c>
      <c r="D3529" s="53">
        <v>4.8</v>
      </c>
      <c r="E3529" s="53">
        <v>14.8</v>
      </c>
      <c r="F3529" s="53">
        <v>0</v>
      </c>
      <c r="G3529" s="53">
        <v>1.3</v>
      </c>
      <c r="H3529" s="53">
        <v>0.251</v>
      </c>
      <c r="I3529" s="53">
        <v>3.1</v>
      </c>
      <c r="J3529" s="53" t="s">
        <v>158</v>
      </c>
      <c r="K3529" s="53">
        <v>3.3</v>
      </c>
      <c r="L3529" s="53" t="s">
        <v>158</v>
      </c>
      <c r="M3529" s="54">
        <v>0.45740740740740743</v>
      </c>
      <c r="N3529" s="53">
        <v>5.9</v>
      </c>
      <c r="O3529" s="53" t="s">
        <v>155</v>
      </c>
      <c r="P3529" s="54">
        <v>0.45332175925925927</v>
      </c>
      <c r="Q3529" s="53">
        <v>0.5</v>
      </c>
      <c r="R3529" s="53" t="s">
        <v>160</v>
      </c>
      <c r="S3529" s="53">
        <v>1.3</v>
      </c>
      <c r="T3529" s="53">
        <v>48.2</v>
      </c>
      <c r="U3529" s="53">
        <v>1412</v>
      </c>
      <c r="V3529" s="53">
        <v>483348</v>
      </c>
      <c r="W3529" s="53">
        <v>806</v>
      </c>
      <c r="X3529" s="53">
        <v>0.625</v>
      </c>
      <c r="Y3529" s="53">
        <v>20.28</v>
      </c>
      <c r="Z3529" s="11">
        <f t="shared" si="9544"/>
        <v>150.60000000000002</v>
      </c>
      <c r="AA3529" s="11">
        <f t="shared" si="9545"/>
        <v>10</v>
      </c>
      <c r="AB3529" s="53">
        <f t="shared" si="9546"/>
        <v>0.259856418609619</v>
      </c>
      <c r="AC3529" s="63" t="s">
        <v>204</v>
      </c>
      <c r="AE3529" s="11">
        <f t="shared" ref="AE3529" si="9547">SUM(F3529:F3534)</f>
        <v>0</v>
      </c>
      <c r="AF3529" s="11">
        <f t="shared" ref="AF3529" si="9548">AVERAGE(AB3529:AB3534)</f>
        <v>0.25946716496230654</v>
      </c>
      <c r="AG3529" s="11">
        <f t="shared" ref="AG3529" si="9549">AVERAGE(G3529:G3534)</f>
        <v>1.3999999999999997</v>
      </c>
      <c r="AH3529" s="11" t="e">
        <f t="shared" ref="AH3529" si="9550">AVERAGE(AC3529:AC3534)</f>
        <v>#DIV/0!</v>
      </c>
      <c r="AI3529" s="11">
        <f t="shared" ref="AI3529" si="9551">AVERAGE(T3529:T3534)</f>
        <v>48.966666666666669</v>
      </c>
      <c r="AJ3529" s="11">
        <f t="shared" ref="AJ3529" si="9552">SUMIF(H3529:H3534,"&gt;0",H3529:H3534)</f>
        <v>1.734</v>
      </c>
      <c r="AK3529" s="17">
        <f t="shared" ref="AK3529" si="9553">SUM(AA3529:AA3534)/60</f>
        <v>1</v>
      </c>
      <c r="AL3529" s="17">
        <f t="shared" ref="AL3529" si="9554">SUM(V3529:V3534)</f>
        <v>3362124</v>
      </c>
      <c r="AM3529" s="17">
        <f t="shared" ref="AM3529" si="9555">AVERAGE(W3529:W3534)</f>
        <v>934</v>
      </c>
      <c r="AN3529" s="11">
        <f t="shared" ref="AN3529" si="9556">AVERAGE(I3529:I3534)</f>
        <v>2.7833333333333332</v>
      </c>
      <c r="AO3529" s="11">
        <f t="shared" ref="AO3529" si="9557">MAX(K3529:K3534)</f>
        <v>3.4</v>
      </c>
      <c r="AP3529" s="13" t="str">
        <f t="shared" ref="AP3529" ca="1" si="9558">INDIRECT(ADDRESS(MATCH(AO3529,K3529:K3534,0)+A3529-1,12))</f>
        <v>WNW</v>
      </c>
      <c r="AQ3529" s="13">
        <f t="shared" ref="AQ3529" ca="1" si="9559">INDIRECT(ADDRESS(MATCH(AO3529,K3529:K3534,0)+A3529-1,13))</f>
        <v>0.46681712962962968</v>
      </c>
      <c r="AR3529" s="11">
        <f t="shared" ref="AR3529" si="9560">MAX(N3529:N3534)</f>
        <v>5.9</v>
      </c>
      <c r="AS3529" s="13" t="str">
        <f t="shared" ref="AS3529" ca="1" si="9561">INDIRECT(ADDRESS(MATCH(AR3529,N3529:N3534,0)+A3529-1,15))</f>
        <v>NW</v>
      </c>
      <c r="AT3529" s="13">
        <f t="shared" ref="AT3529" ca="1" si="9562">INDIRECT(ADDRESS(MATCH(AR3529,N3529:N3534,0)+A3529-1,16))</f>
        <v>0.45332175925925927</v>
      </c>
    </row>
    <row r="3530" spans="1:46">
      <c r="A3530" s="11">
        <v>3530</v>
      </c>
      <c r="B3530" s="57">
        <v>44951</v>
      </c>
      <c r="C3530" s="54">
        <v>0.46527777777777773</v>
      </c>
      <c r="D3530" s="53">
        <v>4.9000000000000004</v>
      </c>
      <c r="E3530" s="53">
        <v>14.8</v>
      </c>
      <c r="F3530" s="53">
        <v>0</v>
      </c>
      <c r="G3530" s="53">
        <v>1.3</v>
      </c>
      <c r="H3530" s="53">
        <v>0.32200000000000001</v>
      </c>
      <c r="I3530" s="53">
        <v>2.9</v>
      </c>
      <c r="J3530" s="53" t="s">
        <v>158</v>
      </c>
      <c r="K3530" s="53">
        <v>3.1</v>
      </c>
      <c r="L3530" s="53" t="s">
        <v>158</v>
      </c>
      <c r="M3530" s="54">
        <v>0.45834490740740735</v>
      </c>
      <c r="N3530" s="53">
        <v>5.9</v>
      </c>
      <c r="O3530" s="53" t="s">
        <v>154</v>
      </c>
      <c r="P3530" s="54">
        <v>0.46009259259259255</v>
      </c>
      <c r="Q3530" s="53">
        <v>3</v>
      </c>
      <c r="R3530" s="53" t="s">
        <v>155</v>
      </c>
      <c r="S3530" s="53">
        <v>1.3</v>
      </c>
      <c r="T3530" s="53">
        <v>50.8</v>
      </c>
      <c r="U3530" s="53">
        <v>1345</v>
      </c>
      <c r="V3530" s="53">
        <v>624769</v>
      </c>
      <c r="W3530" s="53">
        <v>1041</v>
      </c>
      <c r="X3530" s="53">
        <v>0.625</v>
      </c>
      <c r="Y3530" s="53">
        <v>20.3</v>
      </c>
      <c r="Z3530" s="11">
        <f t="shared" si="9544"/>
        <v>193.20000000000002</v>
      </c>
      <c r="AA3530" s="11">
        <f t="shared" si="9545"/>
        <v>10</v>
      </c>
      <c r="AB3530" s="53">
        <f t="shared" si="9546"/>
        <v>0.259856418609619</v>
      </c>
      <c r="AC3530" s="63" t="s">
        <v>204</v>
      </c>
    </row>
    <row r="3531" spans="1:46">
      <c r="A3531" s="11">
        <v>3531</v>
      </c>
      <c r="B3531" s="57">
        <v>44951</v>
      </c>
      <c r="C3531" s="54">
        <v>0.47222222222222227</v>
      </c>
      <c r="D3531" s="53">
        <v>5.3</v>
      </c>
      <c r="E3531" s="53">
        <v>14.8</v>
      </c>
      <c r="F3531" s="53">
        <v>0</v>
      </c>
      <c r="G3531" s="53">
        <v>1.5</v>
      </c>
      <c r="H3531" s="53">
        <v>0.26900000000000002</v>
      </c>
      <c r="I3531" s="53">
        <v>2.6</v>
      </c>
      <c r="J3531" s="53" t="s">
        <v>154</v>
      </c>
      <c r="K3531" s="53">
        <v>3.4</v>
      </c>
      <c r="L3531" s="53" t="s">
        <v>158</v>
      </c>
      <c r="M3531" s="54">
        <v>0.46681712962962968</v>
      </c>
      <c r="N3531" s="53">
        <v>5.5</v>
      </c>
      <c r="O3531" s="53" t="s">
        <v>158</v>
      </c>
      <c r="P3531" s="54">
        <v>0.46568287037037037</v>
      </c>
      <c r="Q3531" s="53">
        <v>2.9</v>
      </c>
      <c r="R3531" s="53" t="s">
        <v>155</v>
      </c>
      <c r="S3531" s="53">
        <v>1.3</v>
      </c>
      <c r="T3531" s="53">
        <v>51.4</v>
      </c>
      <c r="U3531" s="53">
        <v>557</v>
      </c>
      <c r="V3531" s="53">
        <v>524816</v>
      </c>
      <c r="W3531" s="53">
        <v>875</v>
      </c>
      <c r="X3531" s="53">
        <v>0.624</v>
      </c>
      <c r="Y3531" s="53">
        <v>20.28</v>
      </c>
      <c r="Z3531" s="11">
        <f t="shared" si="9544"/>
        <v>161.4</v>
      </c>
      <c r="AA3531" s="11">
        <f t="shared" si="9545"/>
        <v>10</v>
      </c>
      <c r="AB3531" s="53">
        <f t="shared" si="9546"/>
        <v>0.25927253813865037</v>
      </c>
      <c r="AC3531" s="63" t="s">
        <v>204</v>
      </c>
    </row>
    <row r="3532" spans="1:46">
      <c r="A3532" s="11">
        <v>3532</v>
      </c>
      <c r="B3532" s="57">
        <v>44951</v>
      </c>
      <c r="C3532" s="54">
        <v>0.47916666666666669</v>
      </c>
      <c r="D3532" s="53">
        <v>5.6</v>
      </c>
      <c r="E3532" s="53">
        <v>14.8</v>
      </c>
      <c r="F3532" s="53">
        <v>0</v>
      </c>
      <c r="G3532" s="53">
        <v>2.1</v>
      </c>
      <c r="H3532" s="53">
        <v>0.42299999999999999</v>
      </c>
      <c r="I3532" s="53">
        <v>3.1</v>
      </c>
      <c r="J3532" s="53" t="s">
        <v>158</v>
      </c>
      <c r="K3532" s="53">
        <v>3.2</v>
      </c>
      <c r="L3532" s="53" t="s">
        <v>158</v>
      </c>
      <c r="M3532" s="54">
        <v>0.47825231481481478</v>
      </c>
      <c r="N3532" s="53">
        <v>5.8</v>
      </c>
      <c r="O3532" s="53" t="s">
        <v>158</v>
      </c>
      <c r="P3532" s="54">
        <v>0.47240740740740739</v>
      </c>
      <c r="Q3532" s="53">
        <v>3.1</v>
      </c>
      <c r="R3532" s="53" t="s">
        <v>158</v>
      </c>
      <c r="S3532" s="53">
        <v>1</v>
      </c>
      <c r="T3532" s="53">
        <v>46.7</v>
      </c>
      <c r="U3532" s="53">
        <v>1457</v>
      </c>
      <c r="V3532" s="53">
        <v>802544</v>
      </c>
      <c r="W3532" s="53">
        <v>1338</v>
      </c>
      <c r="X3532" s="53">
        <v>0.624</v>
      </c>
      <c r="Y3532" s="53">
        <v>20.260000000000002</v>
      </c>
      <c r="Z3532" s="11">
        <f t="shared" si="9544"/>
        <v>253.8</v>
      </c>
      <c r="AA3532" s="11">
        <f t="shared" si="9545"/>
        <v>10</v>
      </c>
      <c r="AB3532" s="53">
        <f t="shared" si="9546"/>
        <v>0.25927253813865037</v>
      </c>
      <c r="AC3532" s="63" t="s">
        <v>204</v>
      </c>
    </row>
    <row r="3533" spans="1:46">
      <c r="A3533" s="11">
        <v>3533</v>
      </c>
      <c r="B3533" s="57">
        <v>44951</v>
      </c>
      <c r="C3533" s="54">
        <v>0.4861111111111111</v>
      </c>
      <c r="D3533" s="53">
        <v>6.1</v>
      </c>
      <c r="E3533" s="53">
        <v>14.7</v>
      </c>
      <c r="F3533" s="53">
        <v>0</v>
      </c>
      <c r="G3533" s="53">
        <v>1</v>
      </c>
      <c r="H3533" s="53">
        <v>0.23</v>
      </c>
      <c r="I3533" s="53">
        <v>2.8</v>
      </c>
      <c r="J3533" s="53" t="s">
        <v>158</v>
      </c>
      <c r="K3533" s="53">
        <v>3.1</v>
      </c>
      <c r="L3533" s="53" t="s">
        <v>158</v>
      </c>
      <c r="M3533" s="54">
        <v>0.47922453703703699</v>
      </c>
      <c r="N3533" s="53">
        <v>4.8</v>
      </c>
      <c r="O3533" s="53" t="s">
        <v>154</v>
      </c>
      <c r="P3533" s="54">
        <v>0.48427083333333337</v>
      </c>
      <c r="Q3533" s="53">
        <v>2.4</v>
      </c>
      <c r="R3533" s="53" t="s">
        <v>154</v>
      </c>
      <c r="S3533" s="53">
        <v>0.7</v>
      </c>
      <c r="T3533" s="53">
        <v>48.2</v>
      </c>
      <c r="U3533" s="53">
        <v>407</v>
      </c>
      <c r="V3533" s="53">
        <v>459111</v>
      </c>
      <c r="W3533" s="53">
        <v>765</v>
      </c>
      <c r="X3533" s="53">
        <v>0.624</v>
      </c>
      <c r="Y3533" s="53">
        <v>20.260000000000002</v>
      </c>
      <c r="Z3533" s="11">
        <f t="shared" si="9544"/>
        <v>138</v>
      </c>
      <c r="AA3533" s="11">
        <f t="shared" si="9545"/>
        <v>10</v>
      </c>
      <c r="AB3533" s="53">
        <f t="shared" si="9546"/>
        <v>0.25927253813865037</v>
      </c>
      <c r="AC3533" s="63" t="s">
        <v>204</v>
      </c>
    </row>
    <row r="3534" spans="1:46">
      <c r="A3534" s="11">
        <v>3534</v>
      </c>
      <c r="B3534" s="57">
        <v>44951</v>
      </c>
      <c r="C3534" s="54">
        <v>0.49305555555555558</v>
      </c>
      <c r="D3534" s="53">
        <v>6.4</v>
      </c>
      <c r="E3534" s="53">
        <v>14.3</v>
      </c>
      <c r="F3534" s="53">
        <v>0</v>
      </c>
      <c r="G3534" s="53">
        <v>1.2</v>
      </c>
      <c r="H3534" s="53">
        <v>0.23899999999999999</v>
      </c>
      <c r="I3534" s="53">
        <v>2.2000000000000002</v>
      </c>
      <c r="J3534" s="53" t="s">
        <v>154</v>
      </c>
      <c r="K3534" s="53">
        <v>2.8</v>
      </c>
      <c r="L3534" s="53" t="s">
        <v>158</v>
      </c>
      <c r="M3534" s="54">
        <v>0.4861226851851852</v>
      </c>
      <c r="N3534" s="53">
        <v>5.2</v>
      </c>
      <c r="O3534" s="53" t="s">
        <v>154</v>
      </c>
      <c r="P3534" s="54">
        <v>0.48959490740740735</v>
      </c>
      <c r="Q3534" s="53">
        <v>0.6</v>
      </c>
      <c r="R3534" s="53" t="s">
        <v>153</v>
      </c>
      <c r="S3534" s="53">
        <v>1.2</v>
      </c>
      <c r="T3534" s="53">
        <v>48.5</v>
      </c>
      <c r="U3534" s="53">
        <v>1425</v>
      </c>
      <c r="V3534" s="53">
        <v>467536</v>
      </c>
      <c r="W3534" s="53">
        <v>779</v>
      </c>
      <c r="X3534" s="53">
        <v>0.624</v>
      </c>
      <c r="Y3534" s="53">
        <v>20.16</v>
      </c>
      <c r="Z3534" s="11">
        <f t="shared" si="9544"/>
        <v>143.39999999999998</v>
      </c>
      <c r="AA3534" s="11">
        <f t="shared" si="9545"/>
        <v>10</v>
      </c>
      <c r="AB3534" s="53">
        <f t="shared" si="9546"/>
        <v>0.25927253813865037</v>
      </c>
      <c r="AC3534" s="63" t="s">
        <v>204</v>
      </c>
    </row>
    <row r="3535" spans="1:46">
      <c r="A3535" s="11">
        <v>3535</v>
      </c>
      <c r="B3535" s="57">
        <v>44951</v>
      </c>
      <c r="C3535" s="54">
        <v>0.5</v>
      </c>
      <c r="D3535" s="53">
        <v>6.5</v>
      </c>
      <c r="E3535" s="53">
        <v>14.3</v>
      </c>
      <c r="F3535" s="53">
        <v>0</v>
      </c>
      <c r="G3535" s="53">
        <v>1.9</v>
      </c>
      <c r="H3535" s="53">
        <v>0.36399999999999999</v>
      </c>
      <c r="I3535" s="53">
        <v>2.8</v>
      </c>
      <c r="J3535" s="53" t="s">
        <v>158</v>
      </c>
      <c r="K3535" s="53">
        <v>2.8</v>
      </c>
      <c r="L3535" s="53" t="s">
        <v>158</v>
      </c>
      <c r="M3535" s="54">
        <v>0.5</v>
      </c>
      <c r="N3535" s="53">
        <v>6.4</v>
      </c>
      <c r="O3535" s="53" t="s">
        <v>158</v>
      </c>
      <c r="P3535" s="54">
        <v>0.49836805555555558</v>
      </c>
      <c r="Q3535" s="53">
        <v>2.1</v>
      </c>
      <c r="R3535" s="53" t="s">
        <v>155</v>
      </c>
      <c r="S3535" s="53">
        <v>1.4</v>
      </c>
      <c r="T3535" s="53">
        <v>45.6</v>
      </c>
      <c r="U3535" s="53">
        <v>421</v>
      </c>
      <c r="V3535" s="53">
        <v>696799</v>
      </c>
      <c r="W3535" s="53">
        <v>1161</v>
      </c>
      <c r="X3535" s="53">
        <v>0.624</v>
      </c>
      <c r="Y3535" s="53">
        <v>20.170000000000002</v>
      </c>
      <c r="Z3535" s="11">
        <f t="shared" si="9544"/>
        <v>218.4</v>
      </c>
      <c r="AA3535" s="11">
        <f t="shared" si="9545"/>
        <v>10</v>
      </c>
      <c r="AB3535" s="53">
        <f t="shared" si="9546"/>
        <v>0.25927253813865037</v>
      </c>
      <c r="AC3535" s="63" t="s">
        <v>204</v>
      </c>
      <c r="AE3535" s="11">
        <f t="shared" ref="AE3535" si="9563">SUM(F3535:F3540)</f>
        <v>0</v>
      </c>
      <c r="AF3535" s="11">
        <f t="shared" ref="AF3535" si="9564">AVERAGE(AB3535:AB3540)</f>
        <v>0.25898093577453646</v>
      </c>
      <c r="AG3535" s="11">
        <f t="shared" ref="AG3535" si="9565">AVERAGE(G3535:G3540)</f>
        <v>1.5666666666666664</v>
      </c>
      <c r="AH3535" s="11" t="e">
        <f t="shared" ref="AH3535" si="9566">AVERAGE(AC3535:AC3540)</f>
        <v>#DIV/0!</v>
      </c>
      <c r="AI3535" s="11">
        <f t="shared" ref="AI3535" si="9567">AVERAGE(T3535:T3540)</f>
        <v>47.75</v>
      </c>
      <c r="AJ3535" s="11">
        <f t="shared" ref="AJ3535" si="9568">SUMIF(H3535:H3540,"&gt;0",H3535:H3540)</f>
        <v>1.2710000000000001</v>
      </c>
      <c r="AK3535" s="17">
        <f t="shared" ref="AK3535" si="9569">SUM(AA3535:AA3540)/60</f>
        <v>0.33333333333333331</v>
      </c>
      <c r="AL3535" s="17">
        <f t="shared" ref="AL3535" si="9570">SUM(V3535:V3540)</f>
        <v>2516878</v>
      </c>
      <c r="AM3535" s="17">
        <f t="shared" ref="AM3535" si="9571">AVERAGE(W3535:W3540)</f>
        <v>699.16666666666663</v>
      </c>
      <c r="AN3535" s="11">
        <f t="shared" ref="AN3535" si="9572">AVERAGE(I3535:I3540)</f>
        <v>2.6666666666666665</v>
      </c>
      <c r="AO3535" s="11">
        <f t="shared" ref="AO3535" si="9573">MAX(K3535:K3540)</f>
        <v>3.3</v>
      </c>
      <c r="AP3535" s="13" t="str">
        <f t="shared" ref="AP3535" ca="1" si="9574">INDIRECT(ADDRESS(MATCH(AO3535,K3535:K3540,0)+A3535-1,12))</f>
        <v>W</v>
      </c>
      <c r="AQ3535" s="13">
        <f t="shared" ref="AQ3535" ca="1" si="9575">INDIRECT(ADDRESS(MATCH(AO3535,K3535:K3540,0)+A3535-1,13))</f>
        <v>0.51793981481481477</v>
      </c>
      <c r="AR3535" s="11">
        <f t="shared" ref="AR3535" si="9576">MAX(N3535:N3540)</f>
        <v>6.5</v>
      </c>
      <c r="AS3535" s="13" t="str">
        <f t="shared" ref="AS3535" ca="1" si="9577">INDIRECT(ADDRESS(MATCH(AR3535,N3535:N3540,0)+A3535-1,15))</f>
        <v>WNW</v>
      </c>
      <c r="AT3535" s="13">
        <f t="shared" ref="AT3535" ca="1" si="9578">INDIRECT(ADDRESS(MATCH(AR3535,N3535:N3540,0)+A3535-1,16))</f>
        <v>0.51526620370370368</v>
      </c>
    </row>
    <row r="3536" spans="1:46">
      <c r="A3536" s="11">
        <v>3536</v>
      </c>
      <c r="B3536" s="57">
        <v>44951</v>
      </c>
      <c r="C3536" s="54">
        <v>0.50694444444444442</v>
      </c>
      <c r="D3536" s="53">
        <v>6.7</v>
      </c>
      <c r="E3536" s="53">
        <v>14.3</v>
      </c>
      <c r="F3536" s="53">
        <v>0</v>
      </c>
      <c r="G3536" s="53">
        <v>1.5</v>
      </c>
      <c r="H3536" s="53">
        <v>0.187</v>
      </c>
      <c r="I3536" s="53">
        <v>2.4</v>
      </c>
      <c r="J3536" s="53" t="s">
        <v>158</v>
      </c>
      <c r="K3536" s="53">
        <v>3.1</v>
      </c>
      <c r="L3536" s="53" t="s">
        <v>158</v>
      </c>
      <c r="M3536" s="54">
        <v>0.50300925925925932</v>
      </c>
      <c r="N3536" s="53">
        <v>4.7</v>
      </c>
      <c r="O3536" s="53" t="s">
        <v>157</v>
      </c>
      <c r="P3536" s="54">
        <v>0.50469907407407411</v>
      </c>
      <c r="Q3536" s="53">
        <v>1.6</v>
      </c>
      <c r="R3536" s="53" t="s">
        <v>158</v>
      </c>
      <c r="S3536" s="53">
        <v>0.9</v>
      </c>
      <c r="T3536" s="53">
        <v>48.1</v>
      </c>
      <c r="U3536" s="53">
        <v>468</v>
      </c>
      <c r="V3536" s="53">
        <v>378059</v>
      </c>
      <c r="W3536" s="53">
        <v>630</v>
      </c>
      <c r="X3536" s="53">
        <v>0.624</v>
      </c>
      <c r="Y3536" s="53">
        <v>20.190000000000001</v>
      </c>
      <c r="Z3536" s="11">
        <f t="shared" si="9544"/>
        <v>112.2</v>
      </c>
      <c r="AA3536" s="11">
        <f t="shared" si="9545"/>
        <v>0</v>
      </c>
      <c r="AB3536" s="53">
        <f t="shared" si="9546"/>
        <v>0.25927253813865037</v>
      </c>
      <c r="AC3536" s="63" t="s">
        <v>204</v>
      </c>
    </row>
    <row r="3537" spans="1:46">
      <c r="A3537" s="11">
        <v>3537</v>
      </c>
      <c r="B3537" s="57">
        <v>44951</v>
      </c>
      <c r="C3537" s="54">
        <v>0.51388888888888895</v>
      </c>
      <c r="D3537" s="53">
        <v>6.7</v>
      </c>
      <c r="E3537" s="53">
        <v>14.3</v>
      </c>
      <c r="F3537" s="53">
        <v>0</v>
      </c>
      <c r="G3537" s="53">
        <v>1.3</v>
      </c>
      <c r="H3537" s="53">
        <v>0.13900000000000001</v>
      </c>
      <c r="I3537" s="53">
        <v>2.6</v>
      </c>
      <c r="J3537" s="53" t="s">
        <v>154</v>
      </c>
      <c r="K3537" s="53">
        <v>2.7</v>
      </c>
      <c r="L3537" s="53" t="s">
        <v>154</v>
      </c>
      <c r="M3537" s="54">
        <v>0.51158564814814811</v>
      </c>
      <c r="N3537" s="53">
        <v>5.4</v>
      </c>
      <c r="O3537" s="53" t="s">
        <v>158</v>
      </c>
      <c r="P3537" s="54">
        <v>0.50916666666666666</v>
      </c>
      <c r="Q3537" s="53">
        <v>1.7</v>
      </c>
      <c r="R3537" s="53" t="s">
        <v>155</v>
      </c>
      <c r="S3537" s="53">
        <v>1</v>
      </c>
      <c r="T3537" s="53">
        <v>50.6</v>
      </c>
      <c r="U3537" s="53">
        <v>622</v>
      </c>
      <c r="V3537" s="53">
        <v>287805</v>
      </c>
      <c r="W3537" s="53">
        <v>480</v>
      </c>
      <c r="X3537" s="53">
        <v>0.624</v>
      </c>
      <c r="Y3537" s="53">
        <v>20.149999999999999</v>
      </c>
      <c r="Z3537" s="11">
        <f t="shared" si="9544"/>
        <v>83.40000000000002</v>
      </c>
      <c r="AA3537" s="11">
        <f t="shared" si="9545"/>
        <v>0</v>
      </c>
      <c r="AB3537" s="53">
        <f t="shared" si="9546"/>
        <v>0.25927253813865037</v>
      </c>
      <c r="AC3537" s="63" t="s">
        <v>204</v>
      </c>
    </row>
    <row r="3538" spans="1:46">
      <c r="A3538" s="11">
        <v>3538</v>
      </c>
      <c r="B3538" s="57">
        <v>44951</v>
      </c>
      <c r="C3538" s="54">
        <v>0.52083333333333337</v>
      </c>
      <c r="D3538" s="53">
        <v>6.5</v>
      </c>
      <c r="E3538" s="53">
        <v>14.3</v>
      </c>
      <c r="F3538" s="53">
        <v>0</v>
      </c>
      <c r="G3538" s="53">
        <v>1.4</v>
      </c>
      <c r="H3538" s="53">
        <v>0.19500000000000001</v>
      </c>
      <c r="I3538" s="53">
        <v>3.1</v>
      </c>
      <c r="J3538" s="53" t="s">
        <v>154</v>
      </c>
      <c r="K3538" s="53">
        <v>3.3</v>
      </c>
      <c r="L3538" s="53" t="s">
        <v>154</v>
      </c>
      <c r="M3538" s="54">
        <v>0.51793981481481477</v>
      </c>
      <c r="N3538" s="53">
        <v>6.5</v>
      </c>
      <c r="O3538" s="53" t="s">
        <v>158</v>
      </c>
      <c r="P3538" s="54">
        <v>0.51526620370370368</v>
      </c>
      <c r="Q3538" s="53">
        <v>1</v>
      </c>
      <c r="R3538" s="53" t="s">
        <v>158</v>
      </c>
      <c r="S3538" s="53">
        <v>1.3</v>
      </c>
      <c r="T3538" s="53">
        <v>47.9</v>
      </c>
      <c r="U3538" s="53">
        <v>485</v>
      </c>
      <c r="V3538" s="53">
        <v>388916</v>
      </c>
      <c r="W3538" s="53">
        <v>648</v>
      </c>
      <c r="X3538" s="53">
        <v>0.623</v>
      </c>
      <c r="Y3538" s="53">
        <v>20.11</v>
      </c>
      <c r="Z3538" s="11">
        <f t="shared" si="9544"/>
        <v>117</v>
      </c>
      <c r="AA3538" s="11">
        <f t="shared" si="9545"/>
        <v>0</v>
      </c>
      <c r="AB3538" s="53">
        <f t="shared" si="9546"/>
        <v>0.25868933341042255</v>
      </c>
      <c r="AC3538" s="63" t="s">
        <v>204</v>
      </c>
    </row>
    <row r="3539" spans="1:46">
      <c r="A3539" s="11">
        <v>3539</v>
      </c>
      <c r="B3539" s="57">
        <v>44951</v>
      </c>
      <c r="C3539" s="54">
        <v>0.52777777777777779</v>
      </c>
      <c r="D3539" s="53">
        <v>6.3</v>
      </c>
      <c r="E3539" s="53">
        <v>14.3</v>
      </c>
      <c r="F3539" s="53">
        <v>0</v>
      </c>
      <c r="G3539" s="53">
        <v>1.3</v>
      </c>
      <c r="H3539" s="53">
        <v>0.126</v>
      </c>
      <c r="I3539" s="53">
        <v>2.1</v>
      </c>
      <c r="J3539" s="53" t="s">
        <v>154</v>
      </c>
      <c r="K3539" s="53">
        <v>3.1</v>
      </c>
      <c r="L3539" s="53" t="s">
        <v>154</v>
      </c>
      <c r="M3539" s="54">
        <v>0.52084490740740741</v>
      </c>
      <c r="N3539" s="53">
        <v>5.0999999999999996</v>
      </c>
      <c r="O3539" s="53" t="s">
        <v>158</v>
      </c>
      <c r="P3539" s="54">
        <v>0.52773148148148141</v>
      </c>
      <c r="Q3539" s="53">
        <v>3.5</v>
      </c>
      <c r="R3539" s="53" t="s">
        <v>158</v>
      </c>
      <c r="S3539" s="53">
        <v>0.8</v>
      </c>
      <c r="T3539" s="53">
        <v>48.1</v>
      </c>
      <c r="U3539" s="53">
        <v>471</v>
      </c>
      <c r="V3539" s="53">
        <v>260865</v>
      </c>
      <c r="W3539" s="53">
        <v>435</v>
      </c>
      <c r="X3539" s="53">
        <v>0.623</v>
      </c>
      <c r="Y3539" s="53">
        <v>20.11</v>
      </c>
      <c r="Z3539" s="11">
        <f t="shared" si="9544"/>
        <v>75.599999999999994</v>
      </c>
      <c r="AA3539" s="11">
        <f t="shared" si="9545"/>
        <v>0</v>
      </c>
      <c r="AB3539" s="53">
        <f t="shared" si="9546"/>
        <v>0.25868933341042255</v>
      </c>
      <c r="AC3539" s="63" t="s">
        <v>204</v>
      </c>
    </row>
    <row r="3540" spans="1:46">
      <c r="A3540" s="11">
        <v>3540</v>
      </c>
      <c r="B3540" s="57">
        <v>44951</v>
      </c>
      <c r="C3540" s="54">
        <v>0.53472222222222221</v>
      </c>
      <c r="D3540" s="53">
        <v>6</v>
      </c>
      <c r="E3540" s="53">
        <v>14.4</v>
      </c>
      <c r="F3540" s="53">
        <v>0</v>
      </c>
      <c r="G3540" s="53">
        <v>2</v>
      </c>
      <c r="H3540" s="53">
        <v>0.26</v>
      </c>
      <c r="I3540" s="53">
        <v>3</v>
      </c>
      <c r="J3540" s="53" t="s">
        <v>154</v>
      </c>
      <c r="K3540" s="53">
        <v>3.3</v>
      </c>
      <c r="L3540" s="53" t="s">
        <v>154</v>
      </c>
      <c r="M3540" s="54">
        <v>0.53288194444444448</v>
      </c>
      <c r="N3540" s="53">
        <v>5.5</v>
      </c>
      <c r="O3540" s="53" t="s">
        <v>154</v>
      </c>
      <c r="P3540" s="54">
        <v>0.52857638888888892</v>
      </c>
      <c r="Q3540" s="53">
        <v>1.7</v>
      </c>
      <c r="R3540" s="53" t="s">
        <v>154</v>
      </c>
      <c r="S3540" s="53">
        <v>1</v>
      </c>
      <c r="T3540" s="53">
        <v>46.2</v>
      </c>
      <c r="U3540" s="53">
        <v>1290</v>
      </c>
      <c r="V3540" s="53">
        <v>504434</v>
      </c>
      <c r="W3540" s="53">
        <v>841</v>
      </c>
      <c r="X3540" s="53">
        <v>0.623</v>
      </c>
      <c r="Y3540" s="53">
        <v>20.14</v>
      </c>
      <c r="Z3540" s="11">
        <f t="shared" si="9544"/>
        <v>156</v>
      </c>
      <c r="AA3540" s="11">
        <f t="shared" si="9545"/>
        <v>10</v>
      </c>
      <c r="AB3540" s="53">
        <f t="shared" si="9546"/>
        <v>0.25868933341042255</v>
      </c>
      <c r="AC3540" s="63" t="s">
        <v>204</v>
      </c>
    </row>
    <row r="3541" spans="1:46">
      <c r="A3541" s="11">
        <v>3541</v>
      </c>
      <c r="B3541" s="57">
        <v>44951</v>
      </c>
      <c r="C3541" s="54">
        <v>0.54166666666666663</v>
      </c>
      <c r="D3541" s="53">
        <v>5.9</v>
      </c>
      <c r="E3541" s="53">
        <v>14.3</v>
      </c>
      <c r="F3541" s="53">
        <v>0</v>
      </c>
      <c r="G3541" s="53">
        <v>2.1</v>
      </c>
      <c r="H3541" s="53">
        <v>0.38900000000000001</v>
      </c>
      <c r="I3541" s="53">
        <v>1.3</v>
      </c>
      <c r="J3541" s="53" t="s">
        <v>154</v>
      </c>
      <c r="K3541" s="53">
        <v>3</v>
      </c>
      <c r="L3541" s="53" t="s">
        <v>154</v>
      </c>
      <c r="M3541" s="54">
        <v>0.53473379629629625</v>
      </c>
      <c r="N3541" s="53">
        <v>3.9</v>
      </c>
      <c r="O3541" s="53" t="s">
        <v>158</v>
      </c>
      <c r="P3541" s="54">
        <v>0.54152777777777772</v>
      </c>
      <c r="Q3541" s="53">
        <v>2.4</v>
      </c>
      <c r="R3541" s="53" t="s">
        <v>158</v>
      </c>
      <c r="S3541" s="53">
        <v>0.8</v>
      </c>
      <c r="T3541" s="53">
        <v>44.8</v>
      </c>
      <c r="U3541" s="53">
        <v>1421</v>
      </c>
      <c r="V3541" s="53">
        <v>741420</v>
      </c>
      <c r="W3541" s="53">
        <v>1236</v>
      </c>
      <c r="X3541" s="53">
        <v>0.623</v>
      </c>
      <c r="Y3541" s="53">
        <v>20.16</v>
      </c>
      <c r="Z3541" s="11">
        <f t="shared" si="9544"/>
        <v>233.40000000000003</v>
      </c>
      <c r="AA3541" s="11">
        <f t="shared" si="9545"/>
        <v>10</v>
      </c>
      <c r="AB3541" s="53">
        <f t="shared" si="9546"/>
        <v>0.25868933341042255</v>
      </c>
      <c r="AC3541" s="63" t="s">
        <v>204</v>
      </c>
      <c r="AE3541" s="11">
        <f t="shared" ref="AE3541" si="9579">SUM(F3541:F3546)</f>
        <v>0</v>
      </c>
      <c r="AF3541" s="11">
        <f t="shared" ref="AF3541" si="9580">AVERAGE(AB3541:AB3546)</f>
        <v>0.25839807059939474</v>
      </c>
      <c r="AG3541" s="11">
        <f t="shared" ref="AG3541" si="9581">AVERAGE(G3541:G3546)</f>
        <v>2.6</v>
      </c>
      <c r="AH3541" s="11" t="e">
        <f t="shared" ref="AH3541" si="9582">AVERAGE(AC3541:AC3546)</f>
        <v>#DIV/0!</v>
      </c>
      <c r="AI3541" s="11">
        <f t="shared" ref="AI3541" si="9583">AVERAGE(T3541:T3546)</f>
        <v>47.383333333333333</v>
      </c>
      <c r="AJ3541" s="11">
        <f t="shared" ref="AJ3541" si="9584">SUMIF(H3541:H3546,"&gt;0",H3541:H3546)</f>
        <v>2.0870000000000002</v>
      </c>
      <c r="AK3541" s="17">
        <f t="shared" ref="AK3541" si="9585">SUM(AA3541:AA3546)/60</f>
        <v>0.83333333333333337</v>
      </c>
      <c r="AL3541" s="17">
        <f t="shared" ref="AL3541" si="9586">SUM(V3541:V3546)</f>
        <v>4032600</v>
      </c>
      <c r="AM3541" s="17">
        <f t="shared" ref="AM3541" si="9587">AVERAGE(W3541:W3546)</f>
        <v>1120.1666666666667</v>
      </c>
      <c r="AN3541" s="11">
        <f t="shared" ref="AN3541" si="9588">AVERAGE(I3541:I3546)</f>
        <v>2.4499999999999997</v>
      </c>
      <c r="AO3541" s="11">
        <f t="shared" ref="AO3541" si="9589">MAX(K3541:K3546)</f>
        <v>3.5</v>
      </c>
      <c r="AP3541" s="13" t="str">
        <f t="shared" ref="AP3541" ca="1" si="9590">INDIRECT(ADDRESS(MATCH(AO3541,K3541:K3546,0)+A3541-1,12))</f>
        <v>WSW</v>
      </c>
      <c r="AQ3541" s="13">
        <f t="shared" ref="AQ3541" ca="1" si="9591">INDIRECT(ADDRESS(MATCH(AO3541,K3541:K3546,0)+A3541-1,13))</f>
        <v>0.57278935185185187</v>
      </c>
      <c r="AR3541" s="11">
        <f t="shared" ref="AR3541" si="9592">MAX(N3541:N3546)</f>
        <v>6.6</v>
      </c>
      <c r="AS3541" s="13" t="str">
        <f t="shared" ref="AS3541" ca="1" si="9593">INDIRECT(ADDRESS(MATCH(AR3541,N3541:N3546,0)+A3541-1,15))</f>
        <v>WNW</v>
      </c>
      <c r="AT3541" s="13">
        <f t="shared" ref="AT3541" ca="1" si="9594">INDIRECT(ADDRESS(MATCH(AR3541,N3541:N3546,0)+A3541-1,16))</f>
        <v>0.55407407407407405</v>
      </c>
    </row>
    <row r="3542" spans="1:46">
      <c r="A3542" s="11">
        <v>3542</v>
      </c>
      <c r="B3542" s="57">
        <v>44951</v>
      </c>
      <c r="C3542" s="54">
        <v>0.54861111111111105</v>
      </c>
      <c r="D3542" s="53">
        <v>6.2</v>
      </c>
      <c r="E3542" s="53">
        <v>14.3</v>
      </c>
      <c r="F3542" s="53">
        <v>0</v>
      </c>
      <c r="G3542" s="53">
        <v>2.9</v>
      </c>
      <c r="H3542" s="53">
        <v>0.40400000000000003</v>
      </c>
      <c r="I3542" s="53">
        <v>2.6</v>
      </c>
      <c r="J3542" s="53" t="s">
        <v>161</v>
      </c>
      <c r="K3542" s="53">
        <v>2.6</v>
      </c>
      <c r="L3542" s="53" t="s">
        <v>161</v>
      </c>
      <c r="M3542" s="54">
        <v>0.54861111111111105</v>
      </c>
      <c r="N3542" s="53">
        <v>5.0999999999999996</v>
      </c>
      <c r="O3542" s="53" t="s">
        <v>161</v>
      </c>
      <c r="P3542" s="54">
        <v>0.54630787037037043</v>
      </c>
      <c r="Q3542" s="53">
        <v>4.3</v>
      </c>
      <c r="R3542" s="53" t="s">
        <v>154</v>
      </c>
      <c r="S3542" s="53">
        <v>0.8</v>
      </c>
      <c r="T3542" s="53">
        <v>48.9</v>
      </c>
      <c r="U3542" s="53">
        <v>1385</v>
      </c>
      <c r="V3542" s="53">
        <v>779654</v>
      </c>
      <c r="W3542" s="53">
        <v>1299</v>
      </c>
      <c r="X3542" s="53">
        <v>0.623</v>
      </c>
      <c r="Y3542" s="53">
        <v>20.100000000000001</v>
      </c>
      <c r="Z3542" s="11">
        <f t="shared" si="9544"/>
        <v>242.4</v>
      </c>
      <c r="AA3542" s="11">
        <f t="shared" si="9545"/>
        <v>10</v>
      </c>
      <c r="AB3542" s="53">
        <f t="shared" si="9546"/>
        <v>0.25868933341042255</v>
      </c>
      <c r="AC3542" s="63" t="s">
        <v>204</v>
      </c>
    </row>
    <row r="3543" spans="1:46">
      <c r="A3543" s="11">
        <v>3543</v>
      </c>
      <c r="B3543" s="57">
        <v>44951</v>
      </c>
      <c r="C3543" s="54">
        <v>0.55555555555555558</v>
      </c>
      <c r="D3543" s="53">
        <v>6.7</v>
      </c>
      <c r="E3543" s="53">
        <v>14.3</v>
      </c>
      <c r="F3543" s="53">
        <v>0</v>
      </c>
      <c r="G3543" s="53">
        <v>3.6</v>
      </c>
      <c r="H3543" s="53">
        <v>0.42799999999999999</v>
      </c>
      <c r="I3543" s="53">
        <v>3</v>
      </c>
      <c r="J3543" s="53" t="s">
        <v>161</v>
      </c>
      <c r="K3543" s="53">
        <v>3</v>
      </c>
      <c r="L3543" s="53" t="s">
        <v>161</v>
      </c>
      <c r="M3543" s="54">
        <v>0.55555555555555558</v>
      </c>
      <c r="N3543" s="53">
        <v>6.6</v>
      </c>
      <c r="O3543" s="53" t="s">
        <v>158</v>
      </c>
      <c r="P3543" s="54">
        <v>0.55407407407407405</v>
      </c>
      <c r="Q3543" s="53">
        <v>4.9000000000000004</v>
      </c>
      <c r="R3543" s="53" t="s">
        <v>154</v>
      </c>
      <c r="S3543" s="53">
        <v>1.4</v>
      </c>
      <c r="T3543" s="53">
        <v>46.5</v>
      </c>
      <c r="U3543" s="53">
        <v>1450</v>
      </c>
      <c r="V3543" s="53">
        <v>819999</v>
      </c>
      <c r="W3543" s="53">
        <v>1367</v>
      </c>
      <c r="X3543" s="53">
        <v>0.623</v>
      </c>
      <c r="Y3543" s="53">
        <v>20.059999999999999</v>
      </c>
      <c r="Z3543" s="11">
        <f t="shared" si="9544"/>
        <v>256.79999999999995</v>
      </c>
      <c r="AA3543" s="11">
        <f t="shared" si="9545"/>
        <v>10</v>
      </c>
      <c r="AB3543" s="53">
        <f t="shared" si="9546"/>
        <v>0.25868933341042255</v>
      </c>
      <c r="AC3543" s="63" t="s">
        <v>204</v>
      </c>
    </row>
    <row r="3544" spans="1:46">
      <c r="A3544" s="11">
        <v>3544</v>
      </c>
      <c r="B3544" s="57">
        <v>44951</v>
      </c>
      <c r="C3544" s="54">
        <v>0.5625</v>
      </c>
      <c r="D3544" s="53">
        <v>7.2</v>
      </c>
      <c r="E3544" s="53">
        <v>14.2</v>
      </c>
      <c r="F3544" s="53">
        <v>0</v>
      </c>
      <c r="G3544" s="53">
        <v>1.9</v>
      </c>
      <c r="H3544" s="53">
        <v>0.311</v>
      </c>
      <c r="I3544" s="53">
        <v>2.4</v>
      </c>
      <c r="J3544" s="53" t="s">
        <v>154</v>
      </c>
      <c r="K3544" s="53">
        <v>3.4</v>
      </c>
      <c r="L3544" s="53" t="s">
        <v>154</v>
      </c>
      <c r="M3544" s="54">
        <v>0.55910879629629628</v>
      </c>
      <c r="N3544" s="53">
        <v>5.7</v>
      </c>
      <c r="O3544" s="53" t="s">
        <v>154</v>
      </c>
      <c r="P3544" s="54">
        <v>0.55564814814814811</v>
      </c>
      <c r="Q3544" s="53">
        <v>2.7</v>
      </c>
      <c r="R3544" s="53" t="s">
        <v>154</v>
      </c>
      <c r="S3544" s="53">
        <v>1.1000000000000001</v>
      </c>
      <c r="T3544" s="53">
        <v>48.3</v>
      </c>
      <c r="U3544" s="53">
        <v>465</v>
      </c>
      <c r="V3544" s="53">
        <v>606680</v>
      </c>
      <c r="W3544" s="53">
        <v>1011</v>
      </c>
      <c r="X3544" s="53">
        <v>0.622</v>
      </c>
      <c r="Y3544" s="53">
        <v>20.04</v>
      </c>
      <c r="Z3544" s="11">
        <f t="shared" si="9544"/>
        <v>186.6</v>
      </c>
      <c r="AA3544" s="11">
        <f t="shared" si="9545"/>
        <v>10</v>
      </c>
      <c r="AB3544" s="53">
        <f t="shared" si="9546"/>
        <v>0.25810680778836692</v>
      </c>
      <c r="AC3544" s="63" t="s">
        <v>204</v>
      </c>
    </row>
    <row r="3545" spans="1:46">
      <c r="A3545" s="11">
        <v>3545</v>
      </c>
      <c r="B3545" s="57">
        <v>44951</v>
      </c>
      <c r="C3545" s="54">
        <v>0.56944444444444442</v>
      </c>
      <c r="D3545" s="53">
        <v>7.5</v>
      </c>
      <c r="E3545" s="53">
        <v>14.2</v>
      </c>
      <c r="F3545" s="53">
        <v>0</v>
      </c>
      <c r="G3545" s="53">
        <v>3.3</v>
      </c>
      <c r="H3545" s="53">
        <v>0.377</v>
      </c>
      <c r="I3545" s="53">
        <v>2.7</v>
      </c>
      <c r="J3545" s="53" t="s">
        <v>154</v>
      </c>
      <c r="K3545" s="53">
        <v>2.7</v>
      </c>
      <c r="L3545" s="53" t="s">
        <v>154</v>
      </c>
      <c r="M3545" s="54">
        <v>0.56944444444444442</v>
      </c>
      <c r="N3545" s="53">
        <v>5.6</v>
      </c>
      <c r="O3545" s="53" t="s">
        <v>154</v>
      </c>
      <c r="P3545" s="54">
        <v>0.56944444444444442</v>
      </c>
      <c r="Q3545" s="53">
        <v>5.6</v>
      </c>
      <c r="R3545" s="53" t="s">
        <v>154</v>
      </c>
      <c r="S3545" s="53">
        <v>1</v>
      </c>
      <c r="T3545" s="53">
        <v>48.2</v>
      </c>
      <c r="U3545" s="53">
        <v>1260</v>
      </c>
      <c r="V3545" s="53">
        <v>719170</v>
      </c>
      <c r="W3545" s="53">
        <v>1199</v>
      </c>
      <c r="X3545" s="53">
        <v>0.622</v>
      </c>
      <c r="Y3545" s="53">
        <v>20.02</v>
      </c>
      <c r="Z3545" s="11">
        <f t="shared" si="9544"/>
        <v>226.2</v>
      </c>
      <c r="AA3545" s="11">
        <f t="shared" si="9545"/>
        <v>10</v>
      </c>
      <c r="AB3545" s="53">
        <f t="shared" si="9546"/>
        <v>0.25810680778836692</v>
      </c>
      <c r="AC3545" s="63" t="s">
        <v>204</v>
      </c>
    </row>
    <row r="3546" spans="1:46">
      <c r="A3546" s="11">
        <v>3546</v>
      </c>
      <c r="B3546" s="57">
        <v>44951</v>
      </c>
      <c r="C3546" s="54">
        <v>0.57638888888888895</v>
      </c>
      <c r="D3546" s="53">
        <v>7.7</v>
      </c>
      <c r="E3546" s="53">
        <v>14.2</v>
      </c>
      <c r="F3546" s="53">
        <v>0</v>
      </c>
      <c r="G3546" s="53">
        <v>1.8</v>
      </c>
      <c r="H3546" s="53">
        <v>0.17799999999999999</v>
      </c>
      <c r="I3546" s="53">
        <v>2.7</v>
      </c>
      <c r="J3546" s="53" t="s">
        <v>154</v>
      </c>
      <c r="K3546" s="53">
        <v>3.5</v>
      </c>
      <c r="L3546" s="53" t="s">
        <v>161</v>
      </c>
      <c r="M3546" s="54">
        <v>0.57278935185185187</v>
      </c>
      <c r="N3546" s="53">
        <v>6.2</v>
      </c>
      <c r="O3546" s="53" t="s">
        <v>161</v>
      </c>
      <c r="P3546" s="54">
        <v>0.56949074074074069</v>
      </c>
      <c r="Q3546" s="53">
        <v>1.4</v>
      </c>
      <c r="R3546" s="53" t="s">
        <v>160</v>
      </c>
      <c r="S3546" s="53">
        <v>1.2</v>
      </c>
      <c r="T3546" s="53">
        <v>47.6</v>
      </c>
      <c r="U3546" s="53">
        <v>520</v>
      </c>
      <c r="V3546" s="53">
        <v>365677</v>
      </c>
      <c r="W3546" s="53">
        <v>609</v>
      </c>
      <c r="X3546" s="53">
        <v>0.622</v>
      </c>
      <c r="Y3546" s="53">
        <v>20.02</v>
      </c>
      <c r="Z3546" s="11">
        <f t="shared" si="9544"/>
        <v>106.80000000000001</v>
      </c>
      <c r="AA3546" s="11">
        <f t="shared" si="9545"/>
        <v>0</v>
      </c>
      <c r="AB3546" s="53">
        <f t="shared" si="9546"/>
        <v>0.25810680778836692</v>
      </c>
      <c r="AC3546" s="63" t="s">
        <v>204</v>
      </c>
    </row>
    <row r="3547" spans="1:46">
      <c r="A3547" s="11">
        <v>3547</v>
      </c>
      <c r="B3547" s="57">
        <v>44951</v>
      </c>
      <c r="C3547" s="54">
        <v>0.58333333333333337</v>
      </c>
      <c r="D3547" s="53">
        <v>7.6</v>
      </c>
      <c r="E3547" s="53">
        <v>14.2</v>
      </c>
      <c r="F3547" s="53">
        <v>0</v>
      </c>
      <c r="G3547" s="53">
        <v>2.8</v>
      </c>
      <c r="H3547" s="53">
        <v>0.29199999999999998</v>
      </c>
      <c r="I3547" s="53">
        <v>3.2</v>
      </c>
      <c r="J3547" s="53" t="s">
        <v>161</v>
      </c>
      <c r="K3547" s="53">
        <v>3.2</v>
      </c>
      <c r="L3547" s="53" t="s">
        <v>161</v>
      </c>
      <c r="M3547" s="54">
        <v>0.58333333333333337</v>
      </c>
      <c r="N3547" s="53">
        <v>6.1</v>
      </c>
      <c r="O3547" s="53" t="s">
        <v>161</v>
      </c>
      <c r="P3547" s="54">
        <v>0.5791898148148148</v>
      </c>
      <c r="Q3547" s="53">
        <v>2.9</v>
      </c>
      <c r="R3547" s="53" t="s">
        <v>161</v>
      </c>
      <c r="S3547" s="53">
        <v>1</v>
      </c>
      <c r="T3547" s="53">
        <v>46.6</v>
      </c>
      <c r="U3547" s="53">
        <v>1171</v>
      </c>
      <c r="V3547" s="53">
        <v>563021</v>
      </c>
      <c r="W3547" s="53">
        <v>938</v>
      </c>
      <c r="X3547" s="53">
        <v>0.622</v>
      </c>
      <c r="Y3547" s="53">
        <v>20.02</v>
      </c>
      <c r="Z3547" s="11">
        <f t="shared" si="9544"/>
        <v>175.19999999999996</v>
      </c>
      <c r="AA3547" s="11">
        <f t="shared" si="9545"/>
        <v>10</v>
      </c>
      <c r="AB3547" s="53">
        <f t="shared" si="9546"/>
        <v>0.25810680778836692</v>
      </c>
      <c r="AC3547" s="63" t="s">
        <v>204</v>
      </c>
      <c r="AE3547" s="11">
        <f t="shared" ref="AE3547" si="9595">SUM(F3547:F3552)</f>
        <v>0</v>
      </c>
      <c r="AF3547" s="11">
        <f t="shared" ref="AF3547" si="9596">AVERAGE(AB3547:AB3552)</f>
        <v>0.258009833931443</v>
      </c>
      <c r="AG3547" s="11">
        <f t="shared" ref="AG3547" si="9597">AVERAGE(G3547:G3552)</f>
        <v>2.7166666666666668</v>
      </c>
      <c r="AH3547" s="11" t="e">
        <f t="shared" ref="AH3547" si="9598">AVERAGE(AC3547:AC3552)</f>
        <v>#DIV/0!</v>
      </c>
      <c r="AI3547" s="11">
        <f t="shared" ref="AI3547" si="9599">AVERAGE(T3547:T3552)</f>
        <v>47.833333333333336</v>
      </c>
      <c r="AJ3547" s="11">
        <f t="shared" ref="AJ3547" si="9600">SUMIF(H3547:H3552,"&gt;0",H3547:H3552)</f>
        <v>1.4370000000000001</v>
      </c>
      <c r="AK3547" s="17">
        <f t="shared" ref="AK3547" si="9601">SUM(AA3547:AA3552)/60</f>
        <v>0.5</v>
      </c>
      <c r="AL3547" s="17">
        <f t="shared" ref="AL3547" si="9602">SUM(V3547:V3552)</f>
        <v>2813122</v>
      </c>
      <c r="AM3547" s="17">
        <f t="shared" ref="AM3547" si="9603">AVERAGE(W3547:W3552)</f>
        <v>781.33333333333337</v>
      </c>
      <c r="AN3547" s="11">
        <f t="shared" ref="AN3547" si="9604">AVERAGE(I3547:I3552)</f>
        <v>2.7166666666666668</v>
      </c>
      <c r="AO3547" s="11">
        <f t="shared" ref="AO3547" si="9605">MAX(K3547:K3552)</f>
        <v>3.7</v>
      </c>
      <c r="AP3547" s="13" t="str">
        <f t="shared" ref="AP3547" ca="1" si="9606">INDIRECT(ADDRESS(MATCH(AO3547,K3547:K3552,0)+A3547-1,12))</f>
        <v>W</v>
      </c>
      <c r="AQ3547" s="13">
        <f t="shared" ref="AQ3547" ca="1" si="9607">INDIRECT(ADDRESS(MATCH(AO3547,K3547:K3552,0)+A3547-1,13))</f>
        <v>0.61766203703703704</v>
      </c>
      <c r="AR3547" s="11">
        <f t="shared" ref="AR3547" si="9608">MAX(N3547:N3552)</f>
        <v>6.2</v>
      </c>
      <c r="AS3547" s="13" t="str">
        <f t="shared" ref="AS3547" ca="1" si="9609">INDIRECT(ADDRESS(MATCH(AR3547,N3547:N3552,0)+A3547-1,15))</f>
        <v>W</v>
      </c>
      <c r="AT3547" s="13">
        <f t="shared" ref="AT3547" ca="1" si="9610">INDIRECT(ADDRESS(MATCH(AR3547,N3547:N3552,0)+A3547-1,16))</f>
        <v>0.61091435185185183</v>
      </c>
    </row>
    <row r="3548" spans="1:46">
      <c r="A3548" s="11">
        <v>3548</v>
      </c>
      <c r="B3548" s="57">
        <v>44951</v>
      </c>
      <c r="C3548" s="54">
        <v>0.59027777777777779</v>
      </c>
      <c r="D3548" s="53">
        <v>7.4</v>
      </c>
      <c r="E3548" s="53">
        <v>14.2</v>
      </c>
      <c r="F3548" s="53">
        <v>0</v>
      </c>
      <c r="G3548" s="53">
        <v>2.7</v>
      </c>
      <c r="H3548" s="53">
        <v>0.29599999999999999</v>
      </c>
      <c r="I3548" s="53">
        <v>2.7</v>
      </c>
      <c r="J3548" s="53" t="s">
        <v>154</v>
      </c>
      <c r="K3548" s="53">
        <v>3.3</v>
      </c>
      <c r="L3548" s="53" t="s">
        <v>161</v>
      </c>
      <c r="M3548" s="54">
        <v>0.58493055555555562</v>
      </c>
      <c r="N3548" s="53">
        <v>5.9</v>
      </c>
      <c r="O3548" s="53" t="s">
        <v>154</v>
      </c>
      <c r="P3548" s="54">
        <v>0.58706018518518521</v>
      </c>
      <c r="Q3548" s="53">
        <v>0.8</v>
      </c>
      <c r="R3548" s="53" t="s">
        <v>155</v>
      </c>
      <c r="S3548" s="53">
        <v>1.1000000000000001</v>
      </c>
      <c r="T3548" s="53">
        <v>45.4</v>
      </c>
      <c r="U3548" s="53">
        <v>477</v>
      </c>
      <c r="V3548" s="53">
        <v>575991</v>
      </c>
      <c r="W3548" s="53">
        <v>960</v>
      </c>
      <c r="X3548" s="53">
        <v>0.622</v>
      </c>
      <c r="Y3548" s="53">
        <v>19.989999999999998</v>
      </c>
      <c r="Z3548" s="11">
        <f t="shared" si="9544"/>
        <v>177.59999999999997</v>
      </c>
      <c r="AA3548" s="11">
        <f t="shared" si="9545"/>
        <v>10</v>
      </c>
      <c r="AB3548" s="53">
        <f t="shared" si="9546"/>
        <v>0.25810680778836692</v>
      </c>
      <c r="AC3548" s="63" t="s">
        <v>204</v>
      </c>
    </row>
    <row r="3549" spans="1:46">
      <c r="A3549" s="11">
        <v>3549</v>
      </c>
      <c r="B3549" s="57">
        <v>44951</v>
      </c>
      <c r="C3549" s="54">
        <v>0.59722222222222221</v>
      </c>
      <c r="D3549" s="53">
        <v>7.3</v>
      </c>
      <c r="E3549" s="53">
        <v>14.2</v>
      </c>
      <c r="F3549" s="53">
        <v>0</v>
      </c>
      <c r="G3549" s="53">
        <v>2.4</v>
      </c>
      <c r="H3549" s="53">
        <v>0.184</v>
      </c>
      <c r="I3549" s="53">
        <v>2.2000000000000002</v>
      </c>
      <c r="J3549" s="53" t="s">
        <v>158</v>
      </c>
      <c r="K3549" s="53">
        <v>2.7</v>
      </c>
      <c r="L3549" s="53" t="s">
        <v>154</v>
      </c>
      <c r="M3549" s="54">
        <v>0.59028935185185183</v>
      </c>
      <c r="N3549" s="53">
        <v>5.8</v>
      </c>
      <c r="O3549" s="53" t="s">
        <v>154</v>
      </c>
      <c r="P3549" s="54">
        <v>0.59469907407407407</v>
      </c>
      <c r="Q3549" s="53">
        <v>2.1</v>
      </c>
      <c r="R3549" s="53" t="s">
        <v>160</v>
      </c>
      <c r="S3549" s="53">
        <v>1.1000000000000001</v>
      </c>
      <c r="T3549" s="53">
        <v>48.3</v>
      </c>
      <c r="U3549" s="53">
        <v>494</v>
      </c>
      <c r="V3549" s="53">
        <v>373363</v>
      </c>
      <c r="W3549" s="53">
        <v>622</v>
      </c>
      <c r="X3549" s="53">
        <v>0.622</v>
      </c>
      <c r="Y3549" s="53">
        <v>20</v>
      </c>
      <c r="Z3549" s="11">
        <f t="shared" si="9544"/>
        <v>110.39999999999999</v>
      </c>
      <c r="AA3549" s="11">
        <f t="shared" si="9545"/>
        <v>0</v>
      </c>
      <c r="AB3549" s="53">
        <f t="shared" si="9546"/>
        <v>0.25810680778836692</v>
      </c>
      <c r="AC3549" s="63" t="s">
        <v>204</v>
      </c>
    </row>
    <row r="3550" spans="1:46">
      <c r="A3550" s="11">
        <v>3550</v>
      </c>
      <c r="B3550" s="57">
        <v>44951</v>
      </c>
      <c r="C3550" s="54">
        <v>0.60416666666666663</v>
      </c>
      <c r="D3550" s="53">
        <v>7.1</v>
      </c>
      <c r="E3550" s="53">
        <v>14.3</v>
      </c>
      <c r="F3550" s="53">
        <v>0</v>
      </c>
      <c r="G3550" s="53">
        <v>2.4</v>
      </c>
      <c r="H3550" s="53">
        <v>0.158</v>
      </c>
      <c r="I3550" s="53">
        <v>2.6</v>
      </c>
      <c r="J3550" s="53" t="s">
        <v>161</v>
      </c>
      <c r="K3550" s="53">
        <v>2.7</v>
      </c>
      <c r="L3550" s="53" t="s">
        <v>161</v>
      </c>
      <c r="M3550" s="54">
        <v>0.60337962962962965</v>
      </c>
      <c r="N3550" s="53">
        <v>5.5</v>
      </c>
      <c r="O3550" s="53" t="s">
        <v>158</v>
      </c>
      <c r="P3550" s="54">
        <v>0.60162037037037031</v>
      </c>
      <c r="Q3550" s="53">
        <v>1.7</v>
      </c>
      <c r="R3550" s="53" t="s">
        <v>161</v>
      </c>
      <c r="S3550" s="53">
        <v>1</v>
      </c>
      <c r="T3550" s="53">
        <v>46.4</v>
      </c>
      <c r="U3550" s="53">
        <v>597</v>
      </c>
      <c r="V3550" s="53">
        <v>318066</v>
      </c>
      <c r="W3550" s="53">
        <v>530</v>
      </c>
      <c r="X3550" s="53">
        <v>0.622</v>
      </c>
      <c r="Y3550" s="53">
        <v>20</v>
      </c>
      <c r="Z3550" s="11">
        <f t="shared" si="9544"/>
        <v>94.8</v>
      </c>
      <c r="AA3550" s="11">
        <f t="shared" si="9545"/>
        <v>0</v>
      </c>
      <c r="AB3550" s="53">
        <f t="shared" si="9546"/>
        <v>0.25810680778836692</v>
      </c>
      <c r="AC3550" s="63" t="s">
        <v>204</v>
      </c>
    </row>
    <row r="3551" spans="1:46">
      <c r="A3551" s="11">
        <v>3551</v>
      </c>
      <c r="B3551" s="57">
        <v>44951</v>
      </c>
      <c r="C3551" s="54">
        <v>0.61111111111111105</v>
      </c>
      <c r="D3551" s="53">
        <v>6.9</v>
      </c>
      <c r="E3551" s="53">
        <v>14.2</v>
      </c>
      <c r="F3551" s="53">
        <v>0</v>
      </c>
      <c r="G3551" s="53">
        <v>3</v>
      </c>
      <c r="H3551" s="53">
        <v>0.19800000000000001</v>
      </c>
      <c r="I3551" s="53">
        <v>2</v>
      </c>
      <c r="J3551" s="53" t="s">
        <v>161</v>
      </c>
      <c r="K3551" s="53">
        <v>2.6</v>
      </c>
      <c r="L3551" s="53" t="s">
        <v>161</v>
      </c>
      <c r="M3551" s="54">
        <v>0.60417824074074067</v>
      </c>
      <c r="N3551" s="53">
        <v>6.2</v>
      </c>
      <c r="O3551" s="53" t="s">
        <v>154</v>
      </c>
      <c r="P3551" s="54">
        <v>0.61091435185185183</v>
      </c>
      <c r="Q3551" s="53">
        <v>4.5999999999999996</v>
      </c>
      <c r="R3551" s="53" t="s">
        <v>154</v>
      </c>
      <c r="S3551" s="53">
        <v>1</v>
      </c>
      <c r="T3551" s="53">
        <v>49.6</v>
      </c>
      <c r="U3551" s="53">
        <v>1060</v>
      </c>
      <c r="V3551" s="53">
        <v>387727</v>
      </c>
      <c r="W3551" s="53">
        <v>646</v>
      </c>
      <c r="X3551" s="53">
        <v>0.622</v>
      </c>
      <c r="Y3551" s="53">
        <v>19.989999999999998</v>
      </c>
      <c r="Z3551" s="11">
        <f t="shared" si="9544"/>
        <v>118.80000000000001</v>
      </c>
      <c r="AA3551" s="11">
        <f t="shared" si="9545"/>
        <v>0</v>
      </c>
      <c r="AB3551" s="53">
        <f t="shared" si="9546"/>
        <v>0.25810680778836692</v>
      </c>
      <c r="AC3551" s="63" t="s">
        <v>204</v>
      </c>
    </row>
    <row r="3552" spans="1:46">
      <c r="A3552" s="11">
        <v>3552</v>
      </c>
      <c r="B3552" s="57">
        <v>44951</v>
      </c>
      <c r="C3552" s="54">
        <v>0.61805555555555558</v>
      </c>
      <c r="D3552" s="53">
        <v>6.8</v>
      </c>
      <c r="E3552" s="53">
        <v>14.3</v>
      </c>
      <c r="F3552" s="53">
        <v>0</v>
      </c>
      <c r="G3552" s="53">
        <v>3</v>
      </c>
      <c r="H3552" s="53">
        <v>0.309</v>
      </c>
      <c r="I3552" s="53">
        <v>3.6</v>
      </c>
      <c r="J3552" s="53" t="s">
        <v>161</v>
      </c>
      <c r="K3552" s="53">
        <v>3.7</v>
      </c>
      <c r="L3552" s="53" t="s">
        <v>154</v>
      </c>
      <c r="M3552" s="54">
        <v>0.61766203703703704</v>
      </c>
      <c r="N3552" s="53">
        <v>6.2</v>
      </c>
      <c r="O3552" s="53" t="s">
        <v>158</v>
      </c>
      <c r="P3552" s="54">
        <v>0.61276620370370372</v>
      </c>
      <c r="Q3552" s="53">
        <v>4.5999999999999996</v>
      </c>
      <c r="R3552" s="53" t="s">
        <v>156</v>
      </c>
      <c r="S3552" s="53">
        <v>0.9</v>
      </c>
      <c r="T3552" s="53">
        <v>50.7</v>
      </c>
      <c r="U3552" s="53">
        <v>791</v>
      </c>
      <c r="V3552" s="53">
        <v>594954</v>
      </c>
      <c r="W3552" s="53">
        <v>992</v>
      </c>
      <c r="X3552" s="53">
        <v>0.621</v>
      </c>
      <c r="Y3552" s="53">
        <v>19.95</v>
      </c>
      <c r="Z3552" s="11">
        <f t="shared" si="9544"/>
        <v>185.4</v>
      </c>
      <c r="AA3552" s="11">
        <f t="shared" si="9545"/>
        <v>10</v>
      </c>
      <c r="AB3552" s="53">
        <f t="shared" si="9546"/>
        <v>0.25752496464682312</v>
      </c>
      <c r="AC3552" s="63" t="s">
        <v>204</v>
      </c>
    </row>
    <row r="3553" spans="1:46">
      <c r="A3553" s="11">
        <v>3553</v>
      </c>
      <c r="B3553" s="57">
        <v>44951</v>
      </c>
      <c r="C3553" s="54">
        <v>0.625</v>
      </c>
      <c r="D3553" s="53">
        <v>6.9</v>
      </c>
      <c r="E3553" s="53">
        <v>14.2</v>
      </c>
      <c r="F3553" s="53">
        <v>0</v>
      </c>
      <c r="G3553" s="53">
        <v>2</v>
      </c>
      <c r="H3553" s="53">
        <v>0.154</v>
      </c>
      <c r="I3553" s="53">
        <v>3</v>
      </c>
      <c r="J3553" s="53" t="s">
        <v>160</v>
      </c>
      <c r="K3553" s="53">
        <v>3.6</v>
      </c>
      <c r="L3553" s="53" t="s">
        <v>161</v>
      </c>
      <c r="M3553" s="54">
        <v>0.61872685185185183</v>
      </c>
      <c r="N3553" s="53">
        <v>5.0999999999999996</v>
      </c>
      <c r="O3553" s="53" t="s">
        <v>154</v>
      </c>
      <c r="P3553" s="54">
        <v>0.62296296296296294</v>
      </c>
      <c r="Q3553" s="53">
        <v>1.8</v>
      </c>
      <c r="R3553" s="53" t="s">
        <v>160</v>
      </c>
      <c r="S3553" s="53">
        <v>0.9</v>
      </c>
      <c r="T3553" s="53">
        <v>49.7</v>
      </c>
      <c r="U3553" s="53">
        <v>363</v>
      </c>
      <c r="V3553" s="53">
        <v>316146</v>
      </c>
      <c r="W3553" s="53">
        <v>527</v>
      </c>
      <c r="X3553" s="53">
        <v>0.621</v>
      </c>
      <c r="Y3553" s="53">
        <v>19.93</v>
      </c>
      <c r="Z3553" s="11">
        <f t="shared" si="9544"/>
        <v>92.399999999999991</v>
      </c>
      <c r="AA3553" s="11">
        <f t="shared" si="9545"/>
        <v>0</v>
      </c>
      <c r="AB3553" s="53">
        <f t="shared" si="9546"/>
        <v>0.25752496464682312</v>
      </c>
      <c r="AC3553" s="63" t="s">
        <v>204</v>
      </c>
      <c r="AE3553" s="11">
        <f t="shared" ref="AE3553" si="9611">SUM(F3553:F3558)</f>
        <v>0</v>
      </c>
      <c r="AF3553" s="11">
        <f t="shared" ref="AF3553" si="9612">AVERAGE(AB3553:AB3558)</f>
        <v>0.25752496464682312</v>
      </c>
      <c r="AG3553" s="11">
        <f t="shared" ref="AG3553" si="9613">AVERAGE(G3553:G3558)</f>
        <v>2.5833333333333335</v>
      </c>
      <c r="AH3553" s="11" t="e">
        <f t="shared" ref="AH3553" si="9614">AVERAGE(AC3553:AC3558)</f>
        <v>#DIV/0!</v>
      </c>
      <c r="AI3553" s="11">
        <f t="shared" ref="AI3553" si="9615">AVERAGE(T3553:T3558)</f>
        <v>51.35</v>
      </c>
      <c r="AJ3553" s="11">
        <f t="shared" ref="AJ3553" si="9616">SUMIF(H3553:H3558,"&gt;0",H3553:H3558)</f>
        <v>0.77</v>
      </c>
      <c r="AK3553" s="17">
        <f t="shared" ref="AK3553" si="9617">SUM(AA3553:AA3558)/60</f>
        <v>0</v>
      </c>
      <c r="AL3553" s="17">
        <f t="shared" ref="AL3553" si="9618">SUM(V3553:V3558)</f>
        <v>1519882</v>
      </c>
      <c r="AM3553" s="17">
        <f t="shared" ref="AM3553" si="9619">AVERAGE(W3553:W3558)</f>
        <v>422.16666666666669</v>
      </c>
      <c r="AN3553" s="11">
        <f t="shared" ref="AN3553" si="9620">AVERAGE(I3553:I3558)</f>
        <v>2.6666666666666665</v>
      </c>
      <c r="AO3553" s="11">
        <f t="shared" ref="AO3553" si="9621">MAX(K3553:K3558)</f>
        <v>3.6</v>
      </c>
      <c r="AP3553" s="13" t="str">
        <f t="shared" ref="AP3553" ca="1" si="9622">INDIRECT(ADDRESS(MATCH(AO3553,K3553:K3558,0)+A3553-1,12))</f>
        <v>WSW</v>
      </c>
      <c r="AQ3553" s="13">
        <f t="shared" ref="AQ3553" ca="1" si="9623">INDIRECT(ADDRESS(MATCH(AO3553,K3553:K3558,0)+A3553-1,13))</f>
        <v>0.61872685185185183</v>
      </c>
      <c r="AR3553" s="11">
        <f t="shared" ref="AR3553" si="9624">MAX(N3553:N3558)</f>
        <v>6.5</v>
      </c>
      <c r="AS3553" s="13" t="str">
        <f t="shared" ref="AS3553" ca="1" si="9625">INDIRECT(ADDRESS(MATCH(AR3553,N3553:N3558,0)+A3553-1,15))</f>
        <v>SSW</v>
      </c>
      <c r="AT3553" s="13">
        <f t="shared" ref="AT3553" ca="1" si="9626">INDIRECT(ADDRESS(MATCH(AR3553,N3553:N3558,0)+A3553-1,16))</f>
        <v>0.63962962962962966</v>
      </c>
    </row>
    <row r="3554" spans="1:46">
      <c r="A3554" s="11">
        <v>3554</v>
      </c>
      <c r="B3554" s="57">
        <v>44951</v>
      </c>
      <c r="C3554" s="54">
        <v>0.63194444444444442</v>
      </c>
      <c r="D3554" s="53">
        <v>6.7</v>
      </c>
      <c r="E3554" s="53">
        <v>14.2</v>
      </c>
      <c r="F3554" s="53">
        <v>0</v>
      </c>
      <c r="G3554" s="53">
        <v>2.2000000000000002</v>
      </c>
      <c r="H3554" s="53">
        <v>0.10199999999999999</v>
      </c>
      <c r="I3554" s="53">
        <v>2</v>
      </c>
      <c r="J3554" s="53" t="s">
        <v>160</v>
      </c>
      <c r="K3554" s="53">
        <v>3</v>
      </c>
      <c r="L3554" s="53" t="s">
        <v>160</v>
      </c>
      <c r="M3554" s="54">
        <v>0.62501157407407404</v>
      </c>
      <c r="N3554" s="53">
        <v>5.2</v>
      </c>
      <c r="O3554" s="53" t="s">
        <v>153</v>
      </c>
      <c r="P3554" s="54">
        <v>0.63114583333333341</v>
      </c>
      <c r="Q3554" s="53">
        <v>2</v>
      </c>
      <c r="R3554" s="53" t="s">
        <v>156</v>
      </c>
      <c r="S3554" s="53">
        <v>0.9</v>
      </c>
      <c r="T3554" s="53">
        <v>53.8</v>
      </c>
      <c r="U3554" s="53">
        <v>322</v>
      </c>
      <c r="V3554" s="53">
        <v>208416</v>
      </c>
      <c r="W3554" s="53">
        <v>347</v>
      </c>
      <c r="X3554" s="53">
        <v>0.621</v>
      </c>
      <c r="Y3554" s="53">
        <v>19.899999999999999</v>
      </c>
      <c r="Z3554" s="11">
        <f t="shared" si="9544"/>
        <v>61.199999999999996</v>
      </c>
      <c r="AA3554" s="11">
        <f t="shared" si="9545"/>
        <v>0</v>
      </c>
      <c r="AB3554" s="53">
        <f t="shared" si="9546"/>
        <v>0.25752496464682312</v>
      </c>
      <c r="AC3554" s="63" t="s">
        <v>204</v>
      </c>
    </row>
    <row r="3555" spans="1:46">
      <c r="A3555" s="11">
        <v>3555</v>
      </c>
      <c r="B3555" s="57">
        <v>44951</v>
      </c>
      <c r="C3555" s="54">
        <v>0.63888888888888895</v>
      </c>
      <c r="D3555" s="53">
        <v>6.4</v>
      </c>
      <c r="E3555" s="53">
        <v>14.2</v>
      </c>
      <c r="F3555" s="53">
        <v>0</v>
      </c>
      <c r="G3555" s="53">
        <v>2.2999999999999998</v>
      </c>
      <c r="H3555" s="53">
        <v>9.4E-2</v>
      </c>
      <c r="I3555" s="53">
        <v>2.1</v>
      </c>
      <c r="J3555" s="53" t="s">
        <v>160</v>
      </c>
      <c r="K3555" s="53">
        <v>2.2999999999999998</v>
      </c>
      <c r="L3555" s="53" t="s">
        <v>160</v>
      </c>
      <c r="M3555" s="54">
        <v>0.63744212962962965</v>
      </c>
      <c r="N3555" s="53">
        <v>3.6</v>
      </c>
      <c r="O3555" s="53" t="s">
        <v>160</v>
      </c>
      <c r="P3555" s="54">
        <v>0.63454861111111105</v>
      </c>
      <c r="Q3555" s="53">
        <v>1.9</v>
      </c>
      <c r="R3555" s="53" t="s">
        <v>156</v>
      </c>
      <c r="S3555" s="53">
        <v>0.6</v>
      </c>
      <c r="T3555" s="53">
        <v>51.9</v>
      </c>
      <c r="U3555" s="53">
        <v>379</v>
      </c>
      <c r="V3555" s="53">
        <v>190527</v>
      </c>
      <c r="W3555" s="53">
        <v>318</v>
      </c>
      <c r="X3555" s="53">
        <v>0.621</v>
      </c>
      <c r="Y3555" s="53">
        <v>19.87</v>
      </c>
      <c r="Z3555" s="11">
        <f t="shared" si="9544"/>
        <v>56.400000000000006</v>
      </c>
      <c r="AA3555" s="11">
        <f t="shared" si="9545"/>
        <v>0</v>
      </c>
      <c r="AB3555" s="53">
        <f t="shared" si="9546"/>
        <v>0.25752496464682312</v>
      </c>
      <c r="AC3555" s="63" t="s">
        <v>204</v>
      </c>
    </row>
    <row r="3556" spans="1:46">
      <c r="A3556" s="11">
        <v>3556</v>
      </c>
      <c r="B3556" s="57">
        <v>44951</v>
      </c>
      <c r="C3556" s="54">
        <v>0.64583333333333337</v>
      </c>
      <c r="D3556" s="53">
        <v>6.2</v>
      </c>
      <c r="E3556" s="53">
        <v>14.3</v>
      </c>
      <c r="F3556" s="53">
        <v>0</v>
      </c>
      <c r="G3556" s="53">
        <v>3.3</v>
      </c>
      <c r="H3556" s="53">
        <v>0.16300000000000001</v>
      </c>
      <c r="I3556" s="53">
        <v>3</v>
      </c>
      <c r="J3556" s="53" t="s">
        <v>161</v>
      </c>
      <c r="K3556" s="53">
        <v>3.1</v>
      </c>
      <c r="L3556" s="53" t="s">
        <v>160</v>
      </c>
      <c r="M3556" s="54">
        <v>0.64518518518518519</v>
      </c>
      <c r="N3556" s="53">
        <v>6.5</v>
      </c>
      <c r="O3556" s="53" t="s">
        <v>156</v>
      </c>
      <c r="P3556" s="54">
        <v>0.63962962962962966</v>
      </c>
      <c r="Q3556" s="53">
        <v>2.1</v>
      </c>
      <c r="R3556" s="53" t="s">
        <v>153</v>
      </c>
      <c r="S3556" s="53">
        <v>0.9</v>
      </c>
      <c r="T3556" s="53">
        <v>55</v>
      </c>
      <c r="U3556" s="53">
        <v>766</v>
      </c>
      <c r="V3556" s="53">
        <v>310784</v>
      </c>
      <c r="W3556" s="53">
        <v>518</v>
      </c>
      <c r="X3556" s="53">
        <v>0.621</v>
      </c>
      <c r="Y3556" s="53">
        <v>19.89</v>
      </c>
      <c r="Z3556" s="11">
        <f t="shared" si="9544"/>
        <v>97.8</v>
      </c>
      <c r="AA3556" s="11">
        <f t="shared" si="9545"/>
        <v>0</v>
      </c>
      <c r="AB3556" s="53">
        <f t="shared" si="9546"/>
        <v>0.25752496464682312</v>
      </c>
      <c r="AC3556" s="63" t="s">
        <v>204</v>
      </c>
    </row>
    <row r="3557" spans="1:46">
      <c r="A3557" s="11">
        <v>3557</v>
      </c>
      <c r="B3557" s="57">
        <v>44951</v>
      </c>
      <c r="C3557" s="54">
        <v>0.65277777777777779</v>
      </c>
      <c r="D3557" s="53">
        <v>6</v>
      </c>
      <c r="E3557" s="53">
        <v>14.3</v>
      </c>
      <c r="F3557" s="53">
        <v>0</v>
      </c>
      <c r="G3557" s="53">
        <v>2.6</v>
      </c>
      <c r="H3557" s="53">
        <v>0.105</v>
      </c>
      <c r="I3557" s="53">
        <v>2.7</v>
      </c>
      <c r="J3557" s="53" t="s">
        <v>160</v>
      </c>
      <c r="K3557" s="53">
        <v>3</v>
      </c>
      <c r="L3557" s="53" t="s">
        <v>161</v>
      </c>
      <c r="M3557" s="54">
        <v>0.64584490740740741</v>
      </c>
      <c r="N3557" s="53">
        <v>6.1</v>
      </c>
      <c r="O3557" s="53" t="s">
        <v>161</v>
      </c>
      <c r="P3557" s="54">
        <v>0.64762731481481484</v>
      </c>
      <c r="Q3557" s="53">
        <v>3.5</v>
      </c>
      <c r="R3557" s="53" t="s">
        <v>161</v>
      </c>
      <c r="S3557" s="53">
        <v>1</v>
      </c>
      <c r="T3557" s="53">
        <v>51.4</v>
      </c>
      <c r="U3557" s="53">
        <v>337</v>
      </c>
      <c r="V3557" s="53">
        <v>207579</v>
      </c>
      <c r="W3557" s="53">
        <v>346</v>
      </c>
      <c r="X3557" s="53">
        <v>0.621</v>
      </c>
      <c r="Y3557" s="53">
        <v>19.88</v>
      </c>
      <c r="Z3557" s="11">
        <f t="shared" si="9544"/>
        <v>63</v>
      </c>
      <c r="AA3557" s="11">
        <f t="shared" si="9545"/>
        <v>0</v>
      </c>
      <c r="AB3557" s="53">
        <f t="shared" si="9546"/>
        <v>0.25752496464682312</v>
      </c>
      <c r="AC3557" s="63" t="s">
        <v>204</v>
      </c>
    </row>
    <row r="3558" spans="1:46">
      <c r="A3558" s="11">
        <v>3558</v>
      </c>
      <c r="B3558" s="57">
        <v>44951</v>
      </c>
      <c r="C3558" s="54">
        <v>0.65972222222222221</v>
      </c>
      <c r="D3558" s="53">
        <v>5.9</v>
      </c>
      <c r="E3558" s="53">
        <v>14.3</v>
      </c>
      <c r="F3558" s="53">
        <v>0</v>
      </c>
      <c r="G3558" s="53">
        <v>3.1</v>
      </c>
      <c r="H3558" s="53">
        <v>0.152</v>
      </c>
      <c r="I3558" s="53">
        <v>3.2</v>
      </c>
      <c r="J3558" s="53" t="s">
        <v>154</v>
      </c>
      <c r="K3558" s="53">
        <v>3.3</v>
      </c>
      <c r="L3558" s="53" t="s">
        <v>154</v>
      </c>
      <c r="M3558" s="54">
        <v>0.65923611111111113</v>
      </c>
      <c r="N3558" s="53">
        <v>5.3</v>
      </c>
      <c r="O3558" s="53" t="s">
        <v>158</v>
      </c>
      <c r="P3558" s="54">
        <v>0.65873842592592591</v>
      </c>
      <c r="Q3558" s="53">
        <v>2.4</v>
      </c>
      <c r="R3558" s="53" t="s">
        <v>154</v>
      </c>
      <c r="S3558" s="53">
        <v>0.8</v>
      </c>
      <c r="T3558" s="53">
        <v>46.3</v>
      </c>
      <c r="U3558" s="53">
        <v>600</v>
      </c>
      <c r="V3558" s="53">
        <v>286430</v>
      </c>
      <c r="W3558" s="53">
        <v>477</v>
      </c>
      <c r="X3558" s="53">
        <v>0.621</v>
      </c>
      <c r="Y3558" s="53">
        <v>19.84</v>
      </c>
      <c r="Z3558" s="11">
        <f t="shared" si="9544"/>
        <v>91.2</v>
      </c>
      <c r="AA3558" s="11">
        <f t="shared" si="9545"/>
        <v>0</v>
      </c>
      <c r="AB3558" s="53">
        <f t="shared" si="9546"/>
        <v>0.25752496464682312</v>
      </c>
      <c r="AC3558" s="63" t="s">
        <v>204</v>
      </c>
    </row>
    <row r="3559" spans="1:46">
      <c r="A3559" s="11">
        <v>3559</v>
      </c>
      <c r="B3559" s="57">
        <v>44951</v>
      </c>
      <c r="C3559" s="54">
        <v>0.66666666666666663</v>
      </c>
      <c r="D3559" s="53">
        <v>6</v>
      </c>
      <c r="E3559" s="53">
        <v>14.3</v>
      </c>
      <c r="F3559" s="53">
        <v>0</v>
      </c>
      <c r="G3559" s="53">
        <v>3.3</v>
      </c>
      <c r="H3559" s="53">
        <v>0.19400000000000001</v>
      </c>
      <c r="I3559" s="53">
        <v>3.4</v>
      </c>
      <c r="J3559" s="53" t="s">
        <v>154</v>
      </c>
      <c r="K3559" s="53">
        <v>3.4</v>
      </c>
      <c r="L3559" s="53" t="s">
        <v>154</v>
      </c>
      <c r="M3559" s="54">
        <v>0.66666666666666663</v>
      </c>
      <c r="N3559" s="53">
        <v>6.1</v>
      </c>
      <c r="O3559" s="53" t="s">
        <v>161</v>
      </c>
      <c r="P3559" s="54">
        <v>0.66622685185185182</v>
      </c>
      <c r="Q3559" s="53">
        <v>4.5999999999999996</v>
      </c>
      <c r="R3559" s="53" t="s">
        <v>154</v>
      </c>
      <c r="S3559" s="53">
        <v>1.1000000000000001</v>
      </c>
      <c r="T3559" s="53">
        <v>55.9</v>
      </c>
      <c r="U3559" s="53">
        <v>422</v>
      </c>
      <c r="V3559" s="53">
        <v>360799</v>
      </c>
      <c r="W3559" s="53">
        <v>601</v>
      </c>
      <c r="X3559" s="53">
        <v>0.621</v>
      </c>
      <c r="Y3559" s="53">
        <v>19.809999999999999</v>
      </c>
      <c r="Z3559" s="11">
        <f t="shared" si="9544"/>
        <v>116.4</v>
      </c>
      <c r="AA3559" s="11">
        <f t="shared" si="9545"/>
        <v>0</v>
      </c>
      <c r="AB3559" s="53">
        <f t="shared" si="9546"/>
        <v>0.25752496464682312</v>
      </c>
      <c r="AC3559" s="63" t="s">
        <v>204</v>
      </c>
      <c r="AE3559" s="11">
        <f t="shared" ref="AE3559" si="9627">SUM(F3559:F3564)</f>
        <v>0</v>
      </c>
      <c r="AF3559" s="11">
        <f t="shared" ref="AF3559" si="9628">AVERAGE(AB3559:AB3564)</f>
        <v>0.25704066691617705</v>
      </c>
      <c r="AG3559" s="11">
        <f t="shared" ref="AG3559" si="9629">AVERAGE(G3559:G3564)</f>
        <v>2</v>
      </c>
      <c r="AH3559" s="11" t="e">
        <f t="shared" ref="AH3559" si="9630">AVERAGE(AC3559:AC3564)</f>
        <v>#DIV/0!</v>
      </c>
      <c r="AI3559" s="11">
        <f t="shared" ref="AI3559" si="9631">AVERAGE(T3559:T3564)</f>
        <v>60.583333333333336</v>
      </c>
      <c r="AJ3559" s="11">
        <f t="shared" ref="AJ3559" si="9632">SUMIF(H3559:H3564,"&gt;0",H3559:H3564)</f>
        <v>0.44800000000000006</v>
      </c>
      <c r="AK3559" s="17">
        <f t="shared" ref="AK3559" si="9633">SUM(AA3559:AA3564)/60</f>
        <v>0</v>
      </c>
      <c r="AL3559" s="17">
        <f t="shared" ref="AL3559" si="9634">SUM(V3559:V3564)</f>
        <v>907985</v>
      </c>
      <c r="AM3559" s="17">
        <f t="shared" ref="AM3559" si="9635">AVERAGE(W3559:W3564)</f>
        <v>252.16666666666666</v>
      </c>
      <c r="AN3559" s="11">
        <f t="shared" ref="AN3559" si="9636">AVERAGE(I3559:I3564)</f>
        <v>2.85</v>
      </c>
      <c r="AO3559" s="11">
        <f t="shared" ref="AO3559" si="9637">MAX(K3559:K3564)</f>
        <v>4.2</v>
      </c>
      <c r="AP3559" s="13" t="str">
        <f t="shared" ref="AP3559" ca="1" si="9638">INDIRECT(ADDRESS(MATCH(AO3559,K3559:K3564,0)+A3559-1,12))</f>
        <v>W</v>
      </c>
      <c r="AQ3559" s="13">
        <f t="shared" ref="AQ3559" ca="1" si="9639">INDIRECT(ADDRESS(MATCH(AO3559,K3559:K3564,0)+A3559-1,13))</f>
        <v>0.67200231481481476</v>
      </c>
      <c r="AR3559" s="11">
        <f t="shared" ref="AR3559" si="9640">MAX(N3559:N3564)</f>
        <v>6.5</v>
      </c>
      <c r="AS3559" s="13" t="str">
        <f t="shared" ref="AS3559" ca="1" si="9641">INDIRECT(ADDRESS(MATCH(AR3559,N3559:N3564,0)+A3559-1,15))</f>
        <v>W</v>
      </c>
      <c r="AT3559" s="13">
        <f t="shared" ref="AT3559" ca="1" si="9642">INDIRECT(ADDRESS(MATCH(AR3559,N3559:N3564,0)+A3559-1,16))</f>
        <v>0.67556712962962961</v>
      </c>
    </row>
    <row r="3560" spans="1:46">
      <c r="A3560" s="11">
        <v>3560</v>
      </c>
      <c r="B3560" s="57">
        <v>44951</v>
      </c>
      <c r="C3560" s="54">
        <v>0.67361111111111116</v>
      </c>
      <c r="D3560" s="53">
        <v>6.1</v>
      </c>
      <c r="E3560" s="53">
        <v>14.3</v>
      </c>
      <c r="F3560" s="53">
        <v>0</v>
      </c>
      <c r="G3560" s="53">
        <v>2.5</v>
      </c>
      <c r="H3560" s="53">
        <v>0.13</v>
      </c>
      <c r="I3560" s="53">
        <v>4</v>
      </c>
      <c r="J3560" s="53" t="s">
        <v>154</v>
      </c>
      <c r="K3560" s="53">
        <v>4.2</v>
      </c>
      <c r="L3560" s="53" t="s">
        <v>154</v>
      </c>
      <c r="M3560" s="54">
        <v>0.67200231481481476</v>
      </c>
      <c r="N3560" s="53">
        <v>6</v>
      </c>
      <c r="O3560" s="53" t="s">
        <v>154</v>
      </c>
      <c r="P3560" s="54">
        <v>0.67359953703703701</v>
      </c>
      <c r="Q3560" s="53">
        <v>5.5</v>
      </c>
      <c r="R3560" s="53" t="s">
        <v>154</v>
      </c>
      <c r="S3560" s="53">
        <v>0.8</v>
      </c>
      <c r="T3560" s="53">
        <v>58.5</v>
      </c>
      <c r="U3560" s="53">
        <v>402</v>
      </c>
      <c r="V3560" s="53">
        <v>256424</v>
      </c>
      <c r="W3560" s="53">
        <v>427</v>
      </c>
      <c r="X3560" s="53">
        <v>0.62</v>
      </c>
      <c r="Y3560" s="53">
        <v>19.809999999999999</v>
      </c>
      <c r="Z3560" s="11">
        <f t="shared" si="9544"/>
        <v>78</v>
      </c>
      <c r="AA3560" s="11">
        <f t="shared" si="9545"/>
        <v>0</v>
      </c>
      <c r="AB3560" s="53">
        <f t="shared" si="9546"/>
        <v>0.25694380737004791</v>
      </c>
      <c r="AC3560" s="63" t="s">
        <v>204</v>
      </c>
    </row>
    <row r="3561" spans="1:46">
      <c r="A3561" s="11">
        <v>3561</v>
      </c>
      <c r="B3561" s="57">
        <v>44951</v>
      </c>
      <c r="C3561" s="54">
        <v>0.68055555555555547</v>
      </c>
      <c r="D3561" s="53">
        <v>6.1</v>
      </c>
      <c r="E3561" s="53">
        <v>14.3</v>
      </c>
      <c r="F3561" s="53">
        <v>0</v>
      </c>
      <c r="G3561" s="53">
        <v>1.8</v>
      </c>
      <c r="H3561" s="53">
        <v>6.0999999999999999E-2</v>
      </c>
      <c r="I3561" s="53">
        <v>3.4</v>
      </c>
      <c r="J3561" s="53" t="s">
        <v>161</v>
      </c>
      <c r="K3561" s="53">
        <v>4</v>
      </c>
      <c r="L3561" s="53" t="s">
        <v>154</v>
      </c>
      <c r="M3561" s="54">
        <v>0.67439814814814814</v>
      </c>
      <c r="N3561" s="53">
        <v>6.5</v>
      </c>
      <c r="O3561" s="53" t="s">
        <v>154</v>
      </c>
      <c r="P3561" s="54">
        <v>0.67556712962962961</v>
      </c>
      <c r="Q3561" s="53">
        <v>2.2999999999999998</v>
      </c>
      <c r="R3561" s="53" t="s">
        <v>160</v>
      </c>
      <c r="S3561" s="53">
        <v>1.1000000000000001</v>
      </c>
      <c r="T3561" s="53">
        <v>61.7</v>
      </c>
      <c r="U3561" s="53">
        <v>123</v>
      </c>
      <c r="V3561" s="53">
        <v>134945</v>
      </c>
      <c r="W3561" s="53">
        <v>225</v>
      </c>
      <c r="X3561" s="53">
        <v>0.62</v>
      </c>
      <c r="Y3561" s="53">
        <v>19.77</v>
      </c>
      <c r="Z3561" s="11">
        <f t="shared" si="9544"/>
        <v>36.599999999999994</v>
      </c>
      <c r="AA3561" s="11">
        <f t="shared" si="9545"/>
        <v>0</v>
      </c>
      <c r="AB3561" s="53">
        <f t="shared" si="9546"/>
        <v>0.25694380737004791</v>
      </c>
      <c r="AC3561" s="63" t="s">
        <v>204</v>
      </c>
    </row>
    <row r="3562" spans="1:46">
      <c r="A3562" s="11">
        <v>3562</v>
      </c>
      <c r="B3562" s="57">
        <v>44951</v>
      </c>
      <c r="C3562" s="54">
        <v>0.6875</v>
      </c>
      <c r="D3562" s="53">
        <v>5.9</v>
      </c>
      <c r="E3562" s="53">
        <v>13.5</v>
      </c>
      <c r="F3562" s="53">
        <v>0</v>
      </c>
      <c r="G3562" s="53">
        <v>1.6</v>
      </c>
      <c r="H3562" s="53">
        <v>2.5999999999999999E-2</v>
      </c>
      <c r="I3562" s="53">
        <v>2</v>
      </c>
      <c r="J3562" s="53" t="s">
        <v>160</v>
      </c>
      <c r="K3562" s="53">
        <v>3.4</v>
      </c>
      <c r="L3562" s="53" t="s">
        <v>161</v>
      </c>
      <c r="M3562" s="54">
        <v>0.68056712962962962</v>
      </c>
      <c r="N3562" s="53">
        <v>3.3</v>
      </c>
      <c r="O3562" s="53" t="s">
        <v>160</v>
      </c>
      <c r="P3562" s="54">
        <v>0.68328703703703697</v>
      </c>
      <c r="Q3562" s="53">
        <v>2.4</v>
      </c>
      <c r="R3562" s="53" t="s">
        <v>154</v>
      </c>
      <c r="S3562" s="53">
        <v>0.4</v>
      </c>
      <c r="T3562" s="53">
        <v>59.8</v>
      </c>
      <c r="U3562" s="53">
        <v>97</v>
      </c>
      <c r="V3562" s="53">
        <v>66046</v>
      </c>
      <c r="W3562" s="53">
        <v>110</v>
      </c>
      <c r="X3562" s="53">
        <v>0.62</v>
      </c>
      <c r="Y3562" s="53">
        <v>19.600000000000001</v>
      </c>
      <c r="Z3562" s="11">
        <f t="shared" si="9544"/>
        <v>15.6</v>
      </c>
      <c r="AA3562" s="11">
        <f t="shared" si="9545"/>
        <v>0</v>
      </c>
      <c r="AB3562" s="53">
        <f t="shared" si="9546"/>
        <v>0.25694380737004791</v>
      </c>
      <c r="AC3562" s="63" t="s">
        <v>204</v>
      </c>
    </row>
    <row r="3563" spans="1:46">
      <c r="A3563" s="11">
        <v>3563</v>
      </c>
      <c r="B3563" s="57">
        <v>44951</v>
      </c>
      <c r="C3563" s="54">
        <v>0.69444444444444453</v>
      </c>
      <c r="D3563" s="53">
        <v>5.5</v>
      </c>
      <c r="E3563" s="53">
        <v>13.3</v>
      </c>
      <c r="F3563" s="53">
        <v>0</v>
      </c>
      <c r="G3563" s="53">
        <v>1.4</v>
      </c>
      <c r="H3563" s="53">
        <v>2.1999999999999999E-2</v>
      </c>
      <c r="I3563" s="53">
        <v>2.2000000000000002</v>
      </c>
      <c r="J3563" s="53" t="s">
        <v>160</v>
      </c>
      <c r="K3563" s="53">
        <v>2.2999999999999998</v>
      </c>
      <c r="L3563" s="53" t="s">
        <v>161</v>
      </c>
      <c r="M3563" s="54">
        <v>0.69427083333333339</v>
      </c>
      <c r="N3563" s="53">
        <v>3.5</v>
      </c>
      <c r="O3563" s="53" t="s">
        <v>160</v>
      </c>
      <c r="P3563" s="54">
        <v>0.69313657407407403</v>
      </c>
      <c r="Q3563" s="53">
        <v>1.5</v>
      </c>
      <c r="R3563" s="53" t="s">
        <v>156</v>
      </c>
      <c r="S3563" s="53">
        <v>0.6</v>
      </c>
      <c r="T3563" s="53">
        <v>63.5</v>
      </c>
      <c r="U3563" s="53">
        <v>73</v>
      </c>
      <c r="V3563" s="53">
        <v>52181</v>
      </c>
      <c r="W3563" s="53">
        <v>87</v>
      </c>
      <c r="X3563" s="53">
        <v>0.62</v>
      </c>
      <c r="Y3563" s="53">
        <v>19.63</v>
      </c>
      <c r="Z3563" s="11">
        <f t="shared" si="9544"/>
        <v>13.199999999999998</v>
      </c>
      <c r="AA3563" s="11">
        <f t="shared" si="9545"/>
        <v>0</v>
      </c>
      <c r="AB3563" s="53">
        <f t="shared" si="9546"/>
        <v>0.25694380737004791</v>
      </c>
      <c r="AC3563" s="63" t="s">
        <v>204</v>
      </c>
    </row>
    <row r="3564" spans="1:46">
      <c r="A3564" s="11">
        <v>3564</v>
      </c>
      <c r="B3564" s="57">
        <v>44951</v>
      </c>
      <c r="C3564" s="54">
        <v>0.70138888888888884</v>
      </c>
      <c r="D3564" s="53">
        <v>4.9000000000000004</v>
      </c>
      <c r="E3564" s="53">
        <v>13.2</v>
      </c>
      <c r="F3564" s="53">
        <v>0</v>
      </c>
      <c r="G3564" s="53">
        <v>1.4</v>
      </c>
      <c r="H3564" s="53">
        <v>1.4999999999999999E-2</v>
      </c>
      <c r="I3564" s="53">
        <v>2.1</v>
      </c>
      <c r="J3564" s="53" t="s">
        <v>160</v>
      </c>
      <c r="K3564" s="53">
        <v>2.2999999999999998</v>
      </c>
      <c r="L3564" s="53" t="s">
        <v>160</v>
      </c>
      <c r="M3564" s="54">
        <v>0.69946759259259261</v>
      </c>
      <c r="N3564" s="53">
        <v>4.2</v>
      </c>
      <c r="O3564" s="53" t="s">
        <v>156</v>
      </c>
      <c r="P3564" s="54">
        <v>0.69869212962962957</v>
      </c>
      <c r="Q3564" s="53">
        <v>2.7</v>
      </c>
      <c r="R3564" s="53" t="s">
        <v>160</v>
      </c>
      <c r="S3564" s="53">
        <v>0.7</v>
      </c>
      <c r="T3564" s="53">
        <v>64.099999999999994</v>
      </c>
      <c r="U3564" s="53">
        <v>61</v>
      </c>
      <c r="V3564" s="53">
        <v>37590</v>
      </c>
      <c r="W3564" s="53">
        <v>63</v>
      </c>
      <c r="X3564" s="53">
        <v>0.62</v>
      </c>
      <c r="Y3564" s="53">
        <v>19.600000000000001</v>
      </c>
      <c r="Z3564" s="11">
        <f t="shared" si="9544"/>
        <v>9</v>
      </c>
      <c r="AA3564" s="11">
        <f t="shared" si="9545"/>
        <v>0</v>
      </c>
      <c r="AB3564" s="53">
        <f t="shared" si="9546"/>
        <v>0.25694380737004791</v>
      </c>
      <c r="AC3564" s="63" t="s">
        <v>204</v>
      </c>
    </row>
    <row r="3565" spans="1:46">
      <c r="A3565" s="11">
        <v>3565</v>
      </c>
      <c r="B3565" s="57">
        <v>44951</v>
      </c>
      <c r="C3565" s="54">
        <v>0.70833333333333337</v>
      </c>
      <c r="D3565" s="53">
        <v>4.2</v>
      </c>
      <c r="E3565" s="53">
        <v>13.1</v>
      </c>
      <c r="F3565" s="53">
        <v>0</v>
      </c>
      <c r="G3565" s="53">
        <v>1.4</v>
      </c>
      <c r="H3565" s="53">
        <v>1.4E-2</v>
      </c>
      <c r="I3565" s="53">
        <v>2.6</v>
      </c>
      <c r="J3565" s="53" t="s">
        <v>160</v>
      </c>
      <c r="K3565" s="53">
        <v>2.6</v>
      </c>
      <c r="L3565" s="53" t="s">
        <v>160</v>
      </c>
      <c r="M3565" s="54">
        <v>0.70832175925925922</v>
      </c>
      <c r="N3565" s="53">
        <v>4</v>
      </c>
      <c r="O3565" s="53" t="s">
        <v>160</v>
      </c>
      <c r="P3565" s="54">
        <v>0.70472222222222225</v>
      </c>
      <c r="Q3565" s="53">
        <v>2.5</v>
      </c>
      <c r="R3565" s="53" t="s">
        <v>160</v>
      </c>
      <c r="S3565" s="53">
        <v>0.5</v>
      </c>
      <c r="T3565" s="53">
        <v>64.2</v>
      </c>
      <c r="U3565" s="53">
        <v>42</v>
      </c>
      <c r="V3565" s="53">
        <v>29678</v>
      </c>
      <c r="W3565" s="53">
        <v>49</v>
      </c>
      <c r="X3565" s="53">
        <v>0.62</v>
      </c>
      <c r="Y3565" s="53">
        <v>19.579999999999998</v>
      </c>
      <c r="Z3565" s="11">
        <f t="shared" si="9544"/>
        <v>8.4</v>
      </c>
      <c r="AA3565" s="11">
        <f t="shared" si="9545"/>
        <v>0</v>
      </c>
      <c r="AB3565" s="53">
        <f t="shared" si="9546"/>
        <v>0.25694380737004791</v>
      </c>
      <c r="AC3565" s="63" t="s">
        <v>204</v>
      </c>
      <c r="AE3565" s="11">
        <f t="shared" ref="AE3565" si="9643">SUM(F3565:F3570)</f>
        <v>0</v>
      </c>
      <c r="AF3565" s="11">
        <f t="shared" ref="AF3565" si="9644">AVERAGE(AB3565:AB3570)</f>
        <v>0.2566535733606406</v>
      </c>
      <c r="AG3565" s="11">
        <f t="shared" ref="AG3565" si="9645">AVERAGE(G3565:G3570)</f>
        <v>1.1166666666666667</v>
      </c>
      <c r="AH3565" s="11" t="e">
        <f t="shared" ref="AH3565" si="9646">AVERAGE(AC3565:AC3570)</f>
        <v>#DIV/0!</v>
      </c>
      <c r="AI3565" s="11">
        <f t="shared" ref="AI3565" si="9647">AVERAGE(T3565:T3570)</f>
        <v>64.8</v>
      </c>
      <c r="AJ3565" s="11">
        <f t="shared" ref="AJ3565" si="9648">SUMIF(H3565:H3570,"&gt;0",H3565:H3570)</f>
        <v>2.4E-2</v>
      </c>
      <c r="AK3565" s="17">
        <f t="shared" ref="AK3565" si="9649">SUM(AA3565:AA3570)/60</f>
        <v>0</v>
      </c>
      <c r="AL3565" s="17">
        <f t="shared" ref="AL3565" si="9650">SUM(V3565:V3570)</f>
        <v>58322</v>
      </c>
      <c r="AM3565" s="17">
        <f t="shared" ref="AM3565" si="9651">AVERAGE(W3565:W3570)</f>
        <v>16.166666666666668</v>
      </c>
      <c r="AN3565" s="11">
        <f t="shared" ref="AN3565" si="9652">AVERAGE(I3565:I3570)</f>
        <v>2.4499999999999997</v>
      </c>
      <c r="AO3565" s="11">
        <f t="shared" ref="AO3565" si="9653">MAX(K3565:K3570)</f>
        <v>3.2</v>
      </c>
      <c r="AP3565" s="13" t="str">
        <f t="shared" ref="AP3565" ca="1" si="9654">INDIRECT(ADDRESS(MATCH(AO3565,K3565:K3570,0)+A3565-1,12))</f>
        <v>SSE</v>
      </c>
      <c r="AQ3565" s="13">
        <f t="shared" ref="AQ3565" ca="1" si="9655">INDIRECT(ADDRESS(MATCH(AO3565,K3565:K3570,0)+A3565-1,13))</f>
        <v>0.73907407407407411</v>
      </c>
      <c r="AR3565" s="11">
        <f t="shared" ref="AR3565" si="9656">MAX(N3565:N3570)</f>
        <v>4.5</v>
      </c>
      <c r="AS3565" s="13" t="str">
        <f t="shared" ref="AS3565" ca="1" si="9657">INDIRECT(ADDRESS(MATCH(AR3565,N3565:N3570,0)+A3565-1,15))</f>
        <v>SSE</v>
      </c>
      <c r="AT3565" s="13">
        <f t="shared" ref="AT3565" ca="1" si="9658">INDIRECT(ADDRESS(MATCH(AR3565,N3565:N3570,0)+A3565-1,16))</f>
        <v>0.73493055555555553</v>
      </c>
    </row>
    <row r="3566" spans="1:46">
      <c r="A3566" s="11">
        <v>3566</v>
      </c>
      <c r="B3566" s="57">
        <v>44951</v>
      </c>
      <c r="C3566" s="54">
        <v>0.71527777777777779</v>
      </c>
      <c r="D3566" s="53">
        <v>3.7</v>
      </c>
      <c r="E3566" s="53">
        <v>13</v>
      </c>
      <c r="F3566" s="53">
        <v>0</v>
      </c>
      <c r="G3566" s="53">
        <v>1.3</v>
      </c>
      <c r="H3566" s="53">
        <v>6.0000000000000001E-3</v>
      </c>
      <c r="I3566" s="53">
        <v>2.2000000000000002</v>
      </c>
      <c r="J3566" s="53" t="s">
        <v>160</v>
      </c>
      <c r="K3566" s="53">
        <v>2.6</v>
      </c>
      <c r="L3566" s="53" t="s">
        <v>160</v>
      </c>
      <c r="M3566" s="54">
        <v>0.70834490740740741</v>
      </c>
      <c r="N3566" s="53">
        <v>4.2</v>
      </c>
      <c r="O3566" s="53" t="s">
        <v>160</v>
      </c>
      <c r="P3566" s="54">
        <v>0.71467592592592588</v>
      </c>
      <c r="Q3566" s="53">
        <v>2</v>
      </c>
      <c r="R3566" s="53" t="s">
        <v>161</v>
      </c>
      <c r="S3566" s="53">
        <v>0.6</v>
      </c>
      <c r="T3566" s="53">
        <v>67.2</v>
      </c>
      <c r="U3566" s="53">
        <v>18</v>
      </c>
      <c r="V3566" s="53">
        <v>16697</v>
      </c>
      <c r="W3566" s="53">
        <v>28</v>
      </c>
      <c r="X3566" s="53">
        <v>0.62</v>
      </c>
      <c r="Y3566" s="53">
        <v>19.54</v>
      </c>
      <c r="Z3566" s="11">
        <f t="shared" si="9544"/>
        <v>3.6000000000000005</v>
      </c>
      <c r="AA3566" s="11">
        <f t="shared" si="9545"/>
        <v>0</v>
      </c>
      <c r="AB3566" s="53">
        <f t="shared" si="9546"/>
        <v>0.25694380737004791</v>
      </c>
      <c r="AC3566" s="63" t="s">
        <v>204</v>
      </c>
    </row>
    <row r="3567" spans="1:46">
      <c r="A3567" s="11">
        <v>3567</v>
      </c>
      <c r="B3567" s="57">
        <v>44951</v>
      </c>
      <c r="C3567" s="54">
        <v>0.72222222222222221</v>
      </c>
      <c r="D3567" s="53">
        <v>3.2</v>
      </c>
      <c r="E3567" s="53">
        <v>13</v>
      </c>
      <c r="F3567" s="53">
        <v>0</v>
      </c>
      <c r="G3567" s="53">
        <v>1.1000000000000001</v>
      </c>
      <c r="H3567" s="53">
        <v>3.0000000000000001E-3</v>
      </c>
      <c r="I3567" s="53">
        <v>2</v>
      </c>
      <c r="J3567" s="53" t="s">
        <v>156</v>
      </c>
      <c r="K3567" s="53">
        <v>2.2999999999999998</v>
      </c>
      <c r="L3567" s="53" t="s">
        <v>160</v>
      </c>
      <c r="M3567" s="54">
        <v>0.71660879629629637</v>
      </c>
      <c r="N3567" s="53">
        <v>3.4</v>
      </c>
      <c r="O3567" s="53" t="s">
        <v>160</v>
      </c>
      <c r="P3567" s="54">
        <v>0.7201157407407407</v>
      </c>
      <c r="Q3567" s="53">
        <v>2.6</v>
      </c>
      <c r="R3567" s="53" t="s">
        <v>153</v>
      </c>
      <c r="S3567" s="53">
        <v>0.5</v>
      </c>
      <c r="T3567" s="53">
        <v>65.900000000000006</v>
      </c>
      <c r="U3567" s="53">
        <v>9</v>
      </c>
      <c r="V3567" s="53">
        <v>8203</v>
      </c>
      <c r="W3567" s="53">
        <v>14</v>
      </c>
      <c r="X3567" s="53">
        <v>0.62</v>
      </c>
      <c r="Y3567" s="53">
        <v>19.53</v>
      </c>
      <c r="Z3567" s="11">
        <f t="shared" si="9544"/>
        <v>1.8000000000000003</v>
      </c>
      <c r="AA3567" s="11">
        <f t="shared" si="9545"/>
        <v>0</v>
      </c>
      <c r="AB3567" s="53">
        <f t="shared" si="9546"/>
        <v>0.25694380737004791</v>
      </c>
      <c r="AC3567" s="63" t="s">
        <v>204</v>
      </c>
    </row>
    <row r="3568" spans="1:46">
      <c r="A3568" s="11">
        <v>3568</v>
      </c>
      <c r="B3568" s="57">
        <v>44951</v>
      </c>
      <c r="C3568" s="54">
        <v>0.72916666666666663</v>
      </c>
      <c r="D3568" s="53">
        <v>2.7</v>
      </c>
      <c r="E3568" s="53">
        <v>12.9</v>
      </c>
      <c r="F3568" s="53">
        <v>0</v>
      </c>
      <c r="G3568" s="53">
        <v>0.9</v>
      </c>
      <c r="H3568" s="53">
        <v>1E-3</v>
      </c>
      <c r="I3568" s="53">
        <v>2</v>
      </c>
      <c r="J3568" s="53" t="s">
        <v>153</v>
      </c>
      <c r="K3568" s="53">
        <v>2.1</v>
      </c>
      <c r="L3568" s="53" t="s">
        <v>156</v>
      </c>
      <c r="M3568" s="54">
        <v>0.72261574074074064</v>
      </c>
      <c r="N3568" s="53">
        <v>3.8</v>
      </c>
      <c r="O3568" s="53" t="s">
        <v>159</v>
      </c>
      <c r="P3568" s="54">
        <v>0.7289930555555556</v>
      </c>
      <c r="Q3568" s="53">
        <v>3</v>
      </c>
      <c r="R3568" s="53" t="s">
        <v>159</v>
      </c>
      <c r="S3568" s="53">
        <v>0.6</v>
      </c>
      <c r="T3568" s="53">
        <v>64.099999999999994</v>
      </c>
      <c r="U3568" s="53">
        <v>3</v>
      </c>
      <c r="V3568" s="53">
        <v>3011</v>
      </c>
      <c r="W3568" s="53">
        <v>5</v>
      </c>
      <c r="X3568" s="53">
        <v>0.61899999999999999</v>
      </c>
      <c r="Y3568" s="53">
        <v>19.5</v>
      </c>
      <c r="Z3568" s="11">
        <f t="shared" si="9544"/>
        <v>0.60000000000000009</v>
      </c>
      <c r="AA3568" s="11">
        <f t="shared" si="9545"/>
        <v>0</v>
      </c>
      <c r="AB3568" s="53">
        <f t="shared" si="9546"/>
        <v>0.25636333935123329</v>
      </c>
      <c r="AC3568" s="63" t="s">
        <v>204</v>
      </c>
    </row>
    <row r="3569" spans="1:46">
      <c r="A3569" s="11">
        <v>3569</v>
      </c>
      <c r="B3569" s="57">
        <v>44951</v>
      </c>
      <c r="C3569" s="54">
        <v>0.73611111111111116</v>
      </c>
      <c r="D3569" s="53">
        <v>2.4</v>
      </c>
      <c r="E3569" s="53">
        <v>12.9</v>
      </c>
      <c r="F3569" s="53">
        <v>0</v>
      </c>
      <c r="G3569" s="53">
        <v>1</v>
      </c>
      <c r="H3569" s="53">
        <v>0</v>
      </c>
      <c r="I3569" s="53">
        <v>3.1</v>
      </c>
      <c r="J3569" s="53" t="s">
        <v>159</v>
      </c>
      <c r="K3569" s="53">
        <v>3.1</v>
      </c>
      <c r="L3569" s="53" t="s">
        <v>159</v>
      </c>
      <c r="M3569" s="54">
        <v>0.73611111111111116</v>
      </c>
      <c r="N3569" s="53">
        <v>4.5</v>
      </c>
      <c r="O3569" s="53" t="s">
        <v>159</v>
      </c>
      <c r="P3569" s="54">
        <v>0.73493055555555553</v>
      </c>
      <c r="Q3569" s="53">
        <v>3.5</v>
      </c>
      <c r="R3569" s="53" t="s">
        <v>151</v>
      </c>
      <c r="S3569" s="53">
        <v>0.6</v>
      </c>
      <c r="T3569" s="53">
        <v>63.7</v>
      </c>
      <c r="U3569" s="53">
        <v>1</v>
      </c>
      <c r="V3569" s="53">
        <v>613</v>
      </c>
      <c r="W3569" s="53">
        <v>1</v>
      </c>
      <c r="X3569" s="53">
        <v>0.61899999999999999</v>
      </c>
      <c r="Y3569" s="53">
        <v>19.510000000000002</v>
      </c>
      <c r="Z3569" s="11">
        <f t="shared" si="9544"/>
        <v>0</v>
      </c>
      <c r="AA3569" s="11">
        <f t="shared" si="9545"/>
        <v>0</v>
      </c>
      <c r="AB3569" s="53">
        <f t="shared" si="9546"/>
        <v>0.25636333935123329</v>
      </c>
      <c r="AC3569" s="63" t="s">
        <v>204</v>
      </c>
    </row>
    <row r="3570" spans="1:46">
      <c r="A3570" s="11">
        <v>3570</v>
      </c>
      <c r="B3570" s="57">
        <v>44951</v>
      </c>
      <c r="C3570" s="54">
        <v>0.74305555555555547</v>
      </c>
      <c r="D3570" s="53">
        <v>2.1</v>
      </c>
      <c r="E3570" s="53">
        <v>12.9</v>
      </c>
      <c r="F3570" s="53">
        <v>0</v>
      </c>
      <c r="G3570" s="53">
        <v>1</v>
      </c>
      <c r="H3570" s="53">
        <v>0</v>
      </c>
      <c r="I3570" s="53">
        <v>2.8</v>
      </c>
      <c r="J3570" s="53" t="s">
        <v>159</v>
      </c>
      <c r="K3570" s="53">
        <v>3.2</v>
      </c>
      <c r="L3570" s="53" t="s">
        <v>159</v>
      </c>
      <c r="M3570" s="54">
        <v>0.73907407407407411</v>
      </c>
      <c r="N3570" s="53">
        <v>4.3</v>
      </c>
      <c r="O3570" s="53" t="s">
        <v>159</v>
      </c>
      <c r="P3570" s="54">
        <v>0.73868055555555545</v>
      </c>
      <c r="Q3570" s="53">
        <v>2.4</v>
      </c>
      <c r="R3570" s="53" t="s">
        <v>159</v>
      </c>
      <c r="S3570" s="53">
        <v>0.5</v>
      </c>
      <c r="T3570" s="53">
        <v>63.7</v>
      </c>
      <c r="U3570" s="53">
        <v>0</v>
      </c>
      <c r="V3570" s="53">
        <v>120</v>
      </c>
      <c r="W3570" s="53">
        <v>0</v>
      </c>
      <c r="X3570" s="53">
        <v>0.61899999999999999</v>
      </c>
      <c r="Y3570" s="53">
        <v>19.48</v>
      </c>
      <c r="Z3570" s="11">
        <f t="shared" si="9544"/>
        <v>0</v>
      </c>
      <c r="AA3570" s="11">
        <f t="shared" si="9545"/>
        <v>0</v>
      </c>
      <c r="AB3570" s="53">
        <f t="shared" si="9546"/>
        <v>0.25636333935123329</v>
      </c>
      <c r="AC3570" s="63" t="s">
        <v>204</v>
      </c>
    </row>
    <row r="3571" spans="1:46">
      <c r="A3571" s="11">
        <v>3571</v>
      </c>
      <c r="B3571" s="57">
        <v>44951</v>
      </c>
      <c r="C3571" s="54">
        <v>0.75</v>
      </c>
      <c r="D3571" s="53">
        <v>1.9</v>
      </c>
      <c r="E3571" s="53">
        <v>12.9</v>
      </c>
      <c r="F3571" s="53">
        <v>0</v>
      </c>
      <c r="G3571" s="53">
        <v>0.9</v>
      </c>
      <c r="H3571" s="53">
        <v>-1E-3</v>
      </c>
      <c r="I3571" s="53">
        <v>2.2000000000000002</v>
      </c>
      <c r="J3571" s="53" t="s">
        <v>151</v>
      </c>
      <c r="K3571" s="53">
        <v>2.8</v>
      </c>
      <c r="L3571" s="53" t="s">
        <v>159</v>
      </c>
      <c r="M3571" s="54">
        <v>0.74306712962962962</v>
      </c>
      <c r="N3571" s="53">
        <v>3.6</v>
      </c>
      <c r="O3571" s="53" t="s">
        <v>159</v>
      </c>
      <c r="P3571" s="54">
        <v>0.74829861111111118</v>
      </c>
      <c r="Q3571" s="53">
        <v>2.5</v>
      </c>
      <c r="R3571" s="53" t="s">
        <v>159</v>
      </c>
      <c r="S3571" s="53">
        <v>0.6</v>
      </c>
      <c r="T3571" s="53">
        <v>64.099999999999994</v>
      </c>
      <c r="U3571" s="53">
        <v>0</v>
      </c>
      <c r="V3571" s="53">
        <v>78</v>
      </c>
      <c r="W3571" s="53">
        <v>0</v>
      </c>
      <c r="X3571" s="53">
        <v>0.61899999999999999</v>
      </c>
      <c r="Y3571" s="53">
        <v>19.48</v>
      </c>
      <c r="Z3571" s="11">
        <f t="shared" si="9544"/>
        <v>-0.60000000000000009</v>
      </c>
      <c r="AA3571" s="11">
        <f t="shared" si="9545"/>
        <v>0</v>
      </c>
      <c r="AB3571" s="53">
        <f t="shared" si="9546"/>
        <v>0.25636333935123329</v>
      </c>
      <c r="AC3571" s="63" t="s">
        <v>204</v>
      </c>
      <c r="AE3571" s="11">
        <f t="shared" ref="AE3571" si="9659">SUM(F3571:F3576)</f>
        <v>0</v>
      </c>
      <c r="AF3571" s="11">
        <f t="shared" ref="AF3571" si="9660">AVERAGE(AB3571:AB3576)</f>
        <v>0.25617008089799825</v>
      </c>
      <c r="AG3571" s="11">
        <f t="shared" ref="AG3571" si="9661">AVERAGE(G3571:G3576)</f>
        <v>1.0166666666666668</v>
      </c>
      <c r="AH3571" s="11" t="e">
        <f t="shared" ref="AH3571" si="9662">AVERAGE(AC3571:AC3576)</f>
        <v>#DIV/0!</v>
      </c>
      <c r="AI3571" s="11">
        <f t="shared" ref="AI3571" si="9663">AVERAGE(T3571:T3576)</f>
        <v>63.85</v>
      </c>
      <c r="AJ3571" s="11">
        <f t="shared" ref="AJ3571" si="9664">SUMIF(H3571:H3576,"&gt;0",H3571:H3576)</f>
        <v>1E-3</v>
      </c>
      <c r="AK3571" s="17">
        <f t="shared" ref="AK3571" si="9665">SUM(AA3571:AA3576)/60</f>
        <v>0</v>
      </c>
      <c r="AL3571" s="17">
        <f t="shared" ref="AL3571" si="9666">SUM(V3571:V3576)</f>
        <v>515</v>
      </c>
      <c r="AM3571" s="17">
        <f t="shared" ref="AM3571" si="9667">AVERAGE(W3571:W3576)</f>
        <v>0</v>
      </c>
      <c r="AN3571" s="11">
        <f t="shared" ref="AN3571" si="9668">AVERAGE(I3571:I3576)</f>
        <v>2.1333333333333333</v>
      </c>
      <c r="AO3571" s="11">
        <f t="shared" ref="AO3571" si="9669">MAX(K3571:K3576)</f>
        <v>2.9</v>
      </c>
      <c r="AP3571" s="13" t="str">
        <f t="shared" ref="AP3571" ca="1" si="9670">INDIRECT(ADDRESS(MATCH(AO3571,K3571:K3576,0)+A3571-1,12))</f>
        <v>SSW</v>
      </c>
      <c r="AQ3571" s="13">
        <f t="shared" ref="AQ3571" ca="1" si="9671">INDIRECT(ADDRESS(MATCH(AO3571,K3571:K3576,0)+A3571-1,13))</f>
        <v>0.78259259259259262</v>
      </c>
      <c r="AR3571" s="11">
        <f t="shared" ref="AR3571" si="9672">MAX(N3571:N3576)</f>
        <v>4.5</v>
      </c>
      <c r="AS3571" s="13" t="str">
        <f t="shared" ref="AS3571" ca="1" si="9673">INDIRECT(ADDRESS(MATCH(AR3571,N3571:N3576,0)+A3571-1,15))</f>
        <v>SW</v>
      </c>
      <c r="AT3571" s="13">
        <f t="shared" ref="AT3571" ca="1" si="9674">INDIRECT(ADDRESS(MATCH(AR3571,N3571:N3576,0)+A3571-1,16))</f>
        <v>0.77990740740740738</v>
      </c>
    </row>
    <row r="3572" spans="1:46">
      <c r="A3572" s="11">
        <v>3572</v>
      </c>
      <c r="B3572" s="57">
        <v>44951</v>
      </c>
      <c r="C3572" s="54">
        <v>0.75694444444444453</v>
      </c>
      <c r="D3572" s="53">
        <v>1.6</v>
      </c>
      <c r="E3572" s="53">
        <v>13</v>
      </c>
      <c r="F3572" s="53">
        <v>0</v>
      </c>
      <c r="G3572" s="53">
        <v>0.9</v>
      </c>
      <c r="H3572" s="53">
        <v>0</v>
      </c>
      <c r="I3572" s="53">
        <v>2.1</v>
      </c>
      <c r="J3572" s="53" t="s">
        <v>151</v>
      </c>
      <c r="K3572" s="53">
        <v>2.2999999999999998</v>
      </c>
      <c r="L3572" s="53" t="s">
        <v>151</v>
      </c>
      <c r="M3572" s="54">
        <v>0.755</v>
      </c>
      <c r="N3572" s="53">
        <v>3.3</v>
      </c>
      <c r="O3572" s="53" t="s">
        <v>159</v>
      </c>
      <c r="P3572" s="54">
        <v>0.75017361111111114</v>
      </c>
      <c r="Q3572" s="53">
        <v>1.5</v>
      </c>
      <c r="R3572" s="53" t="s">
        <v>150</v>
      </c>
      <c r="S3572" s="53">
        <v>0.6</v>
      </c>
      <c r="T3572" s="53">
        <v>63.7</v>
      </c>
      <c r="U3572" s="53">
        <v>0</v>
      </c>
      <c r="V3572" s="53">
        <v>91</v>
      </c>
      <c r="W3572" s="53">
        <v>0</v>
      </c>
      <c r="X3572" s="53">
        <v>0.61899999999999999</v>
      </c>
      <c r="Y3572" s="53">
        <v>19.47</v>
      </c>
      <c r="Z3572" s="11">
        <f t="shared" si="9544"/>
        <v>0</v>
      </c>
      <c r="AA3572" s="11">
        <f t="shared" si="9545"/>
        <v>0</v>
      </c>
      <c r="AB3572" s="53">
        <f t="shared" si="9546"/>
        <v>0.25636333935123329</v>
      </c>
      <c r="AC3572" s="63" t="s">
        <v>204</v>
      </c>
    </row>
    <row r="3573" spans="1:46">
      <c r="A3573" s="11">
        <v>3573</v>
      </c>
      <c r="B3573" s="57">
        <v>44951</v>
      </c>
      <c r="C3573" s="54">
        <v>0.76388888888888884</v>
      </c>
      <c r="D3573" s="53">
        <v>1.4</v>
      </c>
      <c r="E3573" s="53">
        <v>12.9</v>
      </c>
      <c r="F3573" s="53">
        <v>0</v>
      </c>
      <c r="G3573" s="53">
        <v>0.8</v>
      </c>
      <c r="H3573" s="53">
        <v>0</v>
      </c>
      <c r="I3573" s="53">
        <v>1.8</v>
      </c>
      <c r="J3573" s="53" t="s">
        <v>151</v>
      </c>
      <c r="K3573" s="53">
        <v>2.1</v>
      </c>
      <c r="L3573" s="53" t="s">
        <v>151</v>
      </c>
      <c r="M3573" s="54">
        <v>0.75695601851851846</v>
      </c>
      <c r="N3573" s="53">
        <v>4</v>
      </c>
      <c r="O3573" s="53" t="s">
        <v>159</v>
      </c>
      <c r="P3573" s="54">
        <v>0.75859953703703698</v>
      </c>
      <c r="Q3573" s="53">
        <v>1.5</v>
      </c>
      <c r="R3573" s="53" t="s">
        <v>150</v>
      </c>
      <c r="S3573" s="53">
        <v>0.6</v>
      </c>
      <c r="T3573" s="53">
        <v>63.9</v>
      </c>
      <c r="U3573" s="53">
        <v>0</v>
      </c>
      <c r="V3573" s="53">
        <v>86</v>
      </c>
      <c r="W3573" s="53">
        <v>0</v>
      </c>
      <c r="X3573" s="53">
        <v>0.61899999999999999</v>
      </c>
      <c r="Y3573" s="53">
        <v>19.47</v>
      </c>
      <c r="Z3573" s="11">
        <f t="shared" si="9544"/>
        <v>0</v>
      </c>
      <c r="AA3573" s="11">
        <f t="shared" si="9545"/>
        <v>0</v>
      </c>
      <c r="AB3573" s="53">
        <f t="shared" si="9546"/>
        <v>0.25636333935123329</v>
      </c>
      <c r="AC3573" s="63" t="s">
        <v>204</v>
      </c>
    </row>
    <row r="3574" spans="1:46">
      <c r="A3574" s="11">
        <v>3574</v>
      </c>
      <c r="B3574" s="57">
        <v>44951</v>
      </c>
      <c r="C3574" s="54">
        <v>0.77083333333333337</v>
      </c>
      <c r="D3574" s="53">
        <v>1.3</v>
      </c>
      <c r="E3574" s="53">
        <v>12.9</v>
      </c>
      <c r="F3574" s="53">
        <v>0</v>
      </c>
      <c r="G3574" s="53">
        <v>1</v>
      </c>
      <c r="H3574" s="53">
        <v>0</v>
      </c>
      <c r="I3574" s="53">
        <v>1.8</v>
      </c>
      <c r="J3574" s="53" t="s">
        <v>151</v>
      </c>
      <c r="K3574" s="53">
        <v>1.8</v>
      </c>
      <c r="L3574" s="53" t="s">
        <v>151</v>
      </c>
      <c r="M3574" s="54">
        <v>0.76420138888888889</v>
      </c>
      <c r="N3574" s="53">
        <v>2.8</v>
      </c>
      <c r="O3574" s="53" t="s">
        <v>150</v>
      </c>
      <c r="P3574" s="54">
        <v>0.76851851851851849</v>
      </c>
      <c r="Q3574" s="53">
        <v>1.8</v>
      </c>
      <c r="R3574" s="53" t="s">
        <v>150</v>
      </c>
      <c r="S3574" s="53">
        <v>0.4</v>
      </c>
      <c r="T3574" s="53">
        <v>63.9</v>
      </c>
      <c r="U3574" s="53">
        <v>1</v>
      </c>
      <c r="V3574" s="53">
        <v>89</v>
      </c>
      <c r="W3574" s="53">
        <v>0</v>
      </c>
      <c r="X3574" s="53">
        <v>0.61899999999999999</v>
      </c>
      <c r="Y3574" s="53">
        <v>19.45</v>
      </c>
      <c r="Z3574" s="11">
        <f t="shared" si="9544"/>
        <v>0</v>
      </c>
      <c r="AA3574" s="11">
        <f t="shared" si="9545"/>
        <v>0</v>
      </c>
      <c r="AB3574" s="53">
        <f t="shared" si="9546"/>
        <v>0.25636333935123329</v>
      </c>
      <c r="AC3574" s="63" t="s">
        <v>204</v>
      </c>
    </row>
    <row r="3575" spans="1:46">
      <c r="A3575" s="11">
        <v>3575</v>
      </c>
      <c r="B3575" s="57">
        <v>44951</v>
      </c>
      <c r="C3575" s="54">
        <v>0.77777777777777779</v>
      </c>
      <c r="D3575" s="53">
        <v>1.1000000000000001</v>
      </c>
      <c r="E3575" s="53">
        <v>12.9</v>
      </c>
      <c r="F3575" s="53">
        <v>0</v>
      </c>
      <c r="G3575" s="53">
        <v>1.3</v>
      </c>
      <c r="H3575" s="53">
        <v>1E-3</v>
      </c>
      <c r="I3575" s="53">
        <v>2.1</v>
      </c>
      <c r="J3575" s="53" t="s">
        <v>151</v>
      </c>
      <c r="K3575" s="53">
        <v>2.1</v>
      </c>
      <c r="L3575" s="53" t="s">
        <v>151</v>
      </c>
      <c r="M3575" s="54">
        <v>0.77627314814814818</v>
      </c>
      <c r="N3575" s="53">
        <v>3.7</v>
      </c>
      <c r="O3575" s="53" t="s">
        <v>150</v>
      </c>
      <c r="P3575" s="54">
        <v>0.77453703703703702</v>
      </c>
      <c r="Q3575" s="53">
        <v>3.3</v>
      </c>
      <c r="R3575" s="53" t="s">
        <v>154</v>
      </c>
      <c r="S3575" s="53">
        <v>0.7</v>
      </c>
      <c r="T3575" s="53">
        <v>63</v>
      </c>
      <c r="U3575" s="53">
        <v>0</v>
      </c>
      <c r="V3575" s="53">
        <v>88</v>
      </c>
      <c r="W3575" s="53">
        <v>0</v>
      </c>
      <c r="X3575" s="53">
        <v>0.61799999999999999</v>
      </c>
      <c r="Y3575" s="53">
        <v>19.440000000000001</v>
      </c>
      <c r="Z3575" s="11">
        <f t="shared" si="9544"/>
        <v>0.60000000000000009</v>
      </c>
      <c r="AA3575" s="11">
        <f t="shared" si="9545"/>
        <v>0</v>
      </c>
      <c r="AB3575" s="53">
        <f t="shared" si="9546"/>
        <v>0.25578356399152818</v>
      </c>
      <c r="AC3575" s="63" t="s">
        <v>204</v>
      </c>
    </row>
    <row r="3576" spans="1:46">
      <c r="A3576" s="11">
        <v>3576</v>
      </c>
      <c r="B3576" s="57">
        <v>44951</v>
      </c>
      <c r="C3576" s="54">
        <v>0.78472222222222221</v>
      </c>
      <c r="D3576" s="53">
        <v>1.1000000000000001</v>
      </c>
      <c r="E3576" s="53">
        <v>12.9</v>
      </c>
      <c r="F3576" s="53">
        <v>0</v>
      </c>
      <c r="G3576" s="53">
        <v>1.2</v>
      </c>
      <c r="H3576" s="53">
        <v>0</v>
      </c>
      <c r="I3576" s="53">
        <v>2.8</v>
      </c>
      <c r="J3576" s="53" t="s">
        <v>156</v>
      </c>
      <c r="K3576" s="53">
        <v>2.9</v>
      </c>
      <c r="L3576" s="53" t="s">
        <v>156</v>
      </c>
      <c r="M3576" s="54">
        <v>0.78259259259259262</v>
      </c>
      <c r="N3576" s="53">
        <v>4.5</v>
      </c>
      <c r="O3576" s="53" t="s">
        <v>160</v>
      </c>
      <c r="P3576" s="54">
        <v>0.77990740740740738</v>
      </c>
      <c r="Q3576" s="53">
        <v>2</v>
      </c>
      <c r="R3576" s="53" t="s">
        <v>156</v>
      </c>
      <c r="S3576" s="53">
        <v>0.8</v>
      </c>
      <c r="T3576" s="53">
        <v>64.5</v>
      </c>
      <c r="U3576" s="53">
        <v>0</v>
      </c>
      <c r="V3576" s="53">
        <v>83</v>
      </c>
      <c r="W3576" s="53">
        <v>0</v>
      </c>
      <c r="X3576" s="53">
        <v>0.61799999999999999</v>
      </c>
      <c r="Y3576" s="53">
        <v>19.45</v>
      </c>
      <c r="Z3576" s="11">
        <f t="shared" si="9544"/>
        <v>0</v>
      </c>
      <c r="AA3576" s="11">
        <f t="shared" si="9545"/>
        <v>0</v>
      </c>
      <c r="AB3576" s="53">
        <f t="shared" si="9546"/>
        <v>0.25578356399152818</v>
      </c>
      <c r="AC3576" s="63" t="s">
        <v>204</v>
      </c>
    </row>
    <row r="3577" spans="1:46">
      <c r="A3577" s="11">
        <v>3577</v>
      </c>
      <c r="B3577" s="57">
        <v>44951</v>
      </c>
      <c r="C3577" s="54">
        <v>0.79166666666666663</v>
      </c>
      <c r="D3577" s="53">
        <v>1.2</v>
      </c>
      <c r="E3577" s="53">
        <v>12.9</v>
      </c>
      <c r="F3577" s="53">
        <v>0</v>
      </c>
      <c r="G3577" s="53">
        <v>1.8</v>
      </c>
      <c r="H3577" s="53">
        <v>0</v>
      </c>
      <c r="I3577" s="53">
        <v>2.8</v>
      </c>
      <c r="J3577" s="53" t="s">
        <v>154</v>
      </c>
      <c r="K3577" s="53">
        <v>2.8</v>
      </c>
      <c r="L3577" s="53" t="s">
        <v>156</v>
      </c>
      <c r="M3577" s="54">
        <v>0.78517361111111106</v>
      </c>
      <c r="N3577" s="53">
        <v>5.2</v>
      </c>
      <c r="O3577" s="53" t="s">
        <v>155</v>
      </c>
      <c r="P3577" s="54">
        <v>0.79077546296296297</v>
      </c>
      <c r="Q3577" s="53">
        <v>2.4</v>
      </c>
      <c r="R3577" s="53" t="s">
        <v>158</v>
      </c>
      <c r="S3577" s="53">
        <v>0.9</v>
      </c>
      <c r="T3577" s="53">
        <v>60.3</v>
      </c>
      <c r="U3577" s="53">
        <v>0</v>
      </c>
      <c r="V3577" s="53">
        <v>83</v>
      </c>
      <c r="W3577" s="53">
        <v>0</v>
      </c>
      <c r="X3577" s="53">
        <v>0.61799999999999999</v>
      </c>
      <c r="Y3577" s="53">
        <v>19.420000000000002</v>
      </c>
      <c r="Z3577" s="11">
        <f t="shared" si="9544"/>
        <v>0</v>
      </c>
      <c r="AA3577" s="11">
        <f t="shared" si="9545"/>
        <v>0</v>
      </c>
      <c r="AB3577" s="53">
        <f t="shared" si="9546"/>
        <v>0.25578356399152818</v>
      </c>
      <c r="AC3577" s="63" t="s">
        <v>204</v>
      </c>
      <c r="AE3577" s="11">
        <f t="shared" ref="AE3577" si="9675">SUM(F3577:F3582)</f>
        <v>0</v>
      </c>
      <c r="AF3577" s="11">
        <f t="shared" ref="AF3577" si="9676">AVERAGE(AB3577:AB3582)</f>
        <v>0.25578356399152818</v>
      </c>
      <c r="AG3577" s="11">
        <f t="shared" ref="AG3577" si="9677">AVERAGE(G3577:G3582)</f>
        <v>1.2000000000000002</v>
      </c>
      <c r="AH3577" s="11" t="e">
        <f t="shared" ref="AH3577" si="9678">AVERAGE(AC3577:AC3582)</f>
        <v>#DIV/0!</v>
      </c>
      <c r="AI3577" s="11">
        <f t="shared" ref="AI3577" si="9679">AVERAGE(T3577:T3582)</f>
        <v>63.966666666666669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500</v>
      </c>
      <c r="AM3577" s="17">
        <f t="shared" ref="AM3577" si="9683">AVERAGE(W3577:W3582)</f>
        <v>0</v>
      </c>
      <c r="AN3577" s="11">
        <f t="shared" ref="AN3577" si="9684">AVERAGE(I3577:I3582)</f>
        <v>2.15</v>
      </c>
      <c r="AO3577" s="11">
        <f t="shared" ref="AO3577" si="9685">MAX(K3577:K3582)</f>
        <v>3.2</v>
      </c>
      <c r="AP3577" s="13" t="str">
        <f t="shared" ref="AP3577" ca="1" si="9686">INDIRECT(ADDRESS(MATCH(AO3577,K3577:K3582,0)+A3577-1,12))</f>
        <v>W</v>
      </c>
      <c r="AQ3577" s="13">
        <f t="shared" ref="AQ3577" ca="1" si="9687">INDIRECT(ADDRESS(MATCH(AO3577,K3577:K3582,0)+A3577-1,13))</f>
        <v>0.79652777777777783</v>
      </c>
      <c r="AR3577" s="11">
        <f t="shared" ref="AR3577" si="9688">MAX(N3577:N3582)</f>
        <v>5.2</v>
      </c>
      <c r="AS3577" s="13" t="str">
        <f t="shared" ref="AS3577" ca="1" si="9689">INDIRECT(ADDRESS(MATCH(AR3577,N3577:N3582,0)+A3577-1,15))</f>
        <v>NW</v>
      </c>
      <c r="AT3577" s="13">
        <f t="shared" ref="AT3577" ca="1" si="9690">INDIRECT(ADDRESS(MATCH(AR3577,N3577:N3582,0)+A3577-1,16))</f>
        <v>0.79077546296296297</v>
      </c>
    </row>
    <row r="3578" spans="1:46">
      <c r="A3578" s="11">
        <v>3578</v>
      </c>
      <c r="B3578" s="57">
        <v>44951</v>
      </c>
      <c r="C3578" s="54">
        <v>0.79861111111111116</v>
      </c>
      <c r="D3578" s="53">
        <v>1.3</v>
      </c>
      <c r="E3578" s="53">
        <v>12.9</v>
      </c>
      <c r="F3578" s="53">
        <v>0</v>
      </c>
      <c r="G3578" s="53">
        <v>1.6</v>
      </c>
      <c r="H3578" s="53">
        <v>0</v>
      </c>
      <c r="I3578" s="53">
        <v>3</v>
      </c>
      <c r="J3578" s="53" t="s">
        <v>154</v>
      </c>
      <c r="K3578" s="53">
        <v>3.2</v>
      </c>
      <c r="L3578" s="53" t="s">
        <v>154</v>
      </c>
      <c r="M3578" s="54">
        <v>0.79652777777777783</v>
      </c>
      <c r="N3578" s="53">
        <v>4.7</v>
      </c>
      <c r="O3578" s="53" t="s">
        <v>158</v>
      </c>
      <c r="P3578" s="54">
        <v>0.79253472222222221</v>
      </c>
      <c r="Q3578" s="53">
        <v>3</v>
      </c>
      <c r="R3578" s="53" t="s">
        <v>161</v>
      </c>
      <c r="S3578" s="53">
        <v>0.7</v>
      </c>
      <c r="T3578" s="53">
        <v>59.4</v>
      </c>
      <c r="U3578" s="53">
        <v>1</v>
      </c>
      <c r="V3578" s="53">
        <v>74</v>
      </c>
      <c r="W3578" s="53">
        <v>0</v>
      </c>
      <c r="X3578" s="53">
        <v>0.61799999999999999</v>
      </c>
      <c r="Y3578" s="53">
        <v>19.420000000000002</v>
      </c>
      <c r="Z3578" s="11">
        <f t="shared" si="9544"/>
        <v>0</v>
      </c>
      <c r="AA3578" s="11">
        <f t="shared" si="9545"/>
        <v>0</v>
      </c>
      <c r="AB3578" s="53">
        <f t="shared" si="9546"/>
        <v>0.25578356399152818</v>
      </c>
      <c r="AC3578" s="63" t="s">
        <v>204</v>
      </c>
    </row>
    <row r="3579" spans="1:46">
      <c r="A3579" s="11">
        <v>3579</v>
      </c>
      <c r="B3579" s="57">
        <v>44951</v>
      </c>
      <c r="C3579" s="54">
        <v>0.80555555555555547</v>
      </c>
      <c r="D3579" s="53">
        <v>1.3</v>
      </c>
      <c r="E3579" s="53">
        <v>12.9</v>
      </c>
      <c r="F3579" s="53">
        <v>0</v>
      </c>
      <c r="G3579" s="53">
        <v>1.4</v>
      </c>
      <c r="H3579" s="53">
        <v>-1E-3</v>
      </c>
      <c r="I3579" s="53">
        <v>1.9</v>
      </c>
      <c r="J3579" s="53" t="s">
        <v>160</v>
      </c>
      <c r="K3579" s="53">
        <v>3</v>
      </c>
      <c r="L3579" s="53" t="s">
        <v>154</v>
      </c>
      <c r="M3579" s="54">
        <v>0.79877314814814815</v>
      </c>
      <c r="N3579" s="53">
        <v>4</v>
      </c>
      <c r="O3579" s="53" t="s">
        <v>160</v>
      </c>
      <c r="P3579" s="54">
        <v>0.80341435185185184</v>
      </c>
      <c r="Q3579" s="53">
        <v>1.4</v>
      </c>
      <c r="R3579" s="53" t="s">
        <v>160</v>
      </c>
      <c r="S3579" s="53">
        <v>0.6</v>
      </c>
      <c r="T3579" s="53">
        <v>62.8</v>
      </c>
      <c r="U3579" s="53">
        <v>0</v>
      </c>
      <c r="V3579" s="53">
        <v>76</v>
      </c>
      <c r="W3579" s="53">
        <v>0</v>
      </c>
      <c r="X3579" s="53">
        <v>0.61799999999999999</v>
      </c>
      <c r="Y3579" s="53">
        <v>19.41</v>
      </c>
      <c r="Z3579" s="11">
        <f t="shared" si="9544"/>
        <v>-0.60000000000000009</v>
      </c>
      <c r="AA3579" s="11">
        <f t="shared" si="9545"/>
        <v>0</v>
      </c>
      <c r="AB3579" s="53">
        <f t="shared" si="9546"/>
        <v>0.25578356399152818</v>
      </c>
      <c r="AC3579" s="63" t="s">
        <v>204</v>
      </c>
    </row>
    <row r="3580" spans="1:46">
      <c r="A3580" s="11">
        <v>3580</v>
      </c>
      <c r="B3580" s="57">
        <v>44951</v>
      </c>
      <c r="C3580" s="54">
        <v>0.8125</v>
      </c>
      <c r="D3580" s="53">
        <v>1.3</v>
      </c>
      <c r="E3580" s="53">
        <v>12.9</v>
      </c>
      <c r="F3580" s="53">
        <v>0</v>
      </c>
      <c r="G3580" s="53">
        <v>0.8</v>
      </c>
      <c r="H3580" s="53">
        <v>-1E-3</v>
      </c>
      <c r="I3580" s="53">
        <v>1.6</v>
      </c>
      <c r="J3580" s="53" t="s">
        <v>156</v>
      </c>
      <c r="K3580" s="53">
        <v>2</v>
      </c>
      <c r="L3580" s="53" t="s">
        <v>160</v>
      </c>
      <c r="M3580" s="54">
        <v>0.80775462962962974</v>
      </c>
      <c r="N3580" s="53">
        <v>4.2</v>
      </c>
      <c r="O3580" s="53" t="s">
        <v>154</v>
      </c>
      <c r="P3580" s="54">
        <v>0.80694444444444446</v>
      </c>
      <c r="Q3580" s="53">
        <v>1.5</v>
      </c>
      <c r="R3580" s="53" t="s">
        <v>156</v>
      </c>
      <c r="S3580" s="53">
        <v>0.8</v>
      </c>
      <c r="T3580" s="53">
        <v>67</v>
      </c>
      <c r="U3580" s="53">
        <v>0</v>
      </c>
      <c r="V3580" s="53">
        <v>83</v>
      </c>
      <c r="W3580" s="53">
        <v>0</v>
      </c>
      <c r="X3580" s="53">
        <v>0.61799999999999999</v>
      </c>
      <c r="Y3580" s="53">
        <v>19.34</v>
      </c>
      <c r="Z3580" s="11">
        <f t="shared" si="9544"/>
        <v>-0.60000000000000009</v>
      </c>
      <c r="AA3580" s="11">
        <f t="shared" si="9545"/>
        <v>0</v>
      </c>
      <c r="AB3580" s="53">
        <f t="shared" si="9546"/>
        <v>0.25578356399152818</v>
      </c>
      <c r="AC3580" s="63" t="s">
        <v>204</v>
      </c>
    </row>
    <row r="3581" spans="1:46">
      <c r="A3581" s="11">
        <v>3581</v>
      </c>
      <c r="B3581" s="57">
        <v>44951</v>
      </c>
      <c r="C3581" s="54">
        <v>0.81944444444444453</v>
      </c>
      <c r="D3581" s="53">
        <v>1.2</v>
      </c>
      <c r="E3581" s="53">
        <v>12.9</v>
      </c>
      <c r="F3581" s="53">
        <v>0</v>
      </c>
      <c r="G3581" s="53">
        <v>0.7</v>
      </c>
      <c r="H3581" s="53">
        <v>-1E-3</v>
      </c>
      <c r="I3581" s="53">
        <v>1.7</v>
      </c>
      <c r="J3581" s="53" t="s">
        <v>153</v>
      </c>
      <c r="K3581" s="53">
        <v>1.7</v>
      </c>
      <c r="L3581" s="53" t="s">
        <v>153</v>
      </c>
      <c r="M3581" s="54">
        <v>0.81944444444444453</v>
      </c>
      <c r="N3581" s="53">
        <v>2.8</v>
      </c>
      <c r="O3581" s="53" t="s">
        <v>156</v>
      </c>
      <c r="P3581" s="54">
        <v>0.818425925925926</v>
      </c>
      <c r="Q3581" s="53">
        <v>1.9</v>
      </c>
      <c r="R3581" s="53" t="s">
        <v>153</v>
      </c>
      <c r="S3581" s="53">
        <v>0.3</v>
      </c>
      <c r="T3581" s="53">
        <v>67.8</v>
      </c>
      <c r="U3581" s="53">
        <v>0</v>
      </c>
      <c r="V3581" s="53">
        <v>95</v>
      </c>
      <c r="W3581" s="53">
        <v>0</v>
      </c>
      <c r="X3581" s="53">
        <v>0.61799999999999999</v>
      </c>
      <c r="Y3581" s="53">
        <v>19.36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0.25578356399152818</v>
      </c>
      <c r="AC3581" s="63" t="s">
        <v>204</v>
      </c>
    </row>
    <row r="3582" spans="1:46">
      <c r="A3582" s="11">
        <v>3582</v>
      </c>
      <c r="B3582" s="57">
        <v>44951</v>
      </c>
      <c r="C3582" s="54">
        <v>0.82638888888888884</v>
      </c>
      <c r="D3582" s="53">
        <v>1.1000000000000001</v>
      </c>
      <c r="E3582" s="53">
        <v>12.9</v>
      </c>
      <c r="F3582" s="53">
        <v>0</v>
      </c>
      <c r="G3582" s="53">
        <v>0.9</v>
      </c>
      <c r="H3582" s="53">
        <v>0</v>
      </c>
      <c r="I3582" s="53">
        <v>1.9</v>
      </c>
      <c r="J3582" s="53" t="s">
        <v>153</v>
      </c>
      <c r="K3582" s="53">
        <v>1.9</v>
      </c>
      <c r="L3582" s="53" t="s">
        <v>153</v>
      </c>
      <c r="M3582" s="54">
        <v>0.82636574074074076</v>
      </c>
      <c r="N3582" s="53">
        <v>4.5</v>
      </c>
      <c r="O3582" s="53" t="s">
        <v>156</v>
      </c>
      <c r="P3582" s="54">
        <v>0.82512731481481483</v>
      </c>
      <c r="Q3582" s="53">
        <v>1.7</v>
      </c>
      <c r="R3582" s="53" t="s">
        <v>156</v>
      </c>
      <c r="S3582" s="53">
        <v>0.6</v>
      </c>
      <c r="T3582" s="53">
        <v>66.5</v>
      </c>
      <c r="U3582" s="53">
        <v>0</v>
      </c>
      <c r="V3582" s="53">
        <v>89</v>
      </c>
      <c r="W3582" s="53">
        <v>0</v>
      </c>
      <c r="X3582" s="53">
        <v>0.61799999999999999</v>
      </c>
      <c r="Y3582" s="53">
        <v>19.36</v>
      </c>
      <c r="Z3582" s="11">
        <f t="shared" si="9544"/>
        <v>0</v>
      </c>
      <c r="AA3582" s="11">
        <f t="shared" si="9545"/>
        <v>0</v>
      </c>
      <c r="AB3582" s="53">
        <f t="shared" si="9546"/>
        <v>0.25578356399152818</v>
      </c>
      <c r="AC3582" s="63" t="s">
        <v>204</v>
      </c>
    </row>
    <row r="3583" spans="1:46">
      <c r="A3583" s="11">
        <v>3583</v>
      </c>
      <c r="B3583" s="57">
        <v>44951</v>
      </c>
      <c r="C3583" s="54">
        <v>0.83333333333333337</v>
      </c>
      <c r="D3583" s="53">
        <v>1</v>
      </c>
      <c r="E3583" s="53">
        <v>12.9</v>
      </c>
      <c r="F3583" s="53">
        <v>0</v>
      </c>
      <c r="G3583" s="53">
        <v>0.8</v>
      </c>
      <c r="H3583" s="53">
        <v>0</v>
      </c>
      <c r="I3583" s="53">
        <v>1.8</v>
      </c>
      <c r="J3583" s="53" t="s">
        <v>153</v>
      </c>
      <c r="K3583" s="53">
        <v>2.1</v>
      </c>
      <c r="L3583" s="53" t="s">
        <v>156</v>
      </c>
      <c r="M3583" s="54">
        <v>0.83087962962962969</v>
      </c>
      <c r="N3583" s="53">
        <v>3.9</v>
      </c>
      <c r="O3583" s="53" t="s">
        <v>156</v>
      </c>
      <c r="P3583" s="54">
        <v>0.82667824074074081</v>
      </c>
      <c r="Q3583" s="53">
        <v>1.4</v>
      </c>
      <c r="R3583" s="53" t="s">
        <v>153</v>
      </c>
      <c r="S3583" s="53">
        <v>0.6</v>
      </c>
      <c r="T3583" s="53">
        <v>67.3</v>
      </c>
      <c r="U3583" s="53">
        <v>0</v>
      </c>
      <c r="V3583" s="53">
        <v>83</v>
      </c>
      <c r="W3583" s="53">
        <v>0</v>
      </c>
      <c r="X3583" s="53">
        <v>0.61699999999999999</v>
      </c>
      <c r="Y3583" s="53">
        <v>19.39</v>
      </c>
      <c r="Z3583" s="11">
        <f t="shared" si="9544"/>
        <v>0</v>
      </c>
      <c r="AA3583" s="11">
        <f t="shared" si="9545"/>
        <v>0</v>
      </c>
      <c r="AB3583" s="53">
        <f t="shared" si="9546"/>
        <v>0.25520448469906704</v>
      </c>
      <c r="AC3583" s="63" t="s">
        <v>204</v>
      </c>
      <c r="AE3583" s="11">
        <f t="shared" ref="AE3583" si="9691">SUM(F3583:F3588)</f>
        <v>0</v>
      </c>
      <c r="AF3583" s="11">
        <f t="shared" ref="AF3583" si="9692">AVERAGE(AB3583:AB3588)</f>
        <v>0.25520448469906704</v>
      </c>
      <c r="AG3583" s="11">
        <f t="shared" ref="AG3583" si="9693">AVERAGE(G3583:G3588)</f>
        <v>1.3</v>
      </c>
      <c r="AH3583" s="11" t="e">
        <f t="shared" ref="AH3583" si="9694">AVERAGE(AC3583:AC3588)</f>
        <v>#DIV/0!</v>
      </c>
      <c r="AI3583" s="11">
        <f t="shared" ref="AI3583" si="9695">AVERAGE(T3583:T3588)</f>
        <v>63.483333333333327</v>
      </c>
      <c r="AJ3583" s="11">
        <f t="shared" ref="AJ3583" si="9696">SUMIF(H3583:H3588,"&gt;0",H3583:H3588)</f>
        <v>1E-3</v>
      </c>
      <c r="AK3583" s="17">
        <f t="shared" ref="AK3583" si="9697">SUM(AA3583:AA3588)/60</f>
        <v>0</v>
      </c>
      <c r="AL3583" s="17">
        <f t="shared" ref="AL3583" si="9698">SUM(V3583:V3588)</f>
        <v>487</v>
      </c>
      <c r="AM3583" s="17">
        <f t="shared" ref="AM3583" si="9699">AVERAGE(W3583:W3588)</f>
        <v>0</v>
      </c>
      <c r="AN3583" s="11">
        <f t="shared" ref="AN3583" si="9700">AVERAGE(I3583:I3588)</f>
        <v>2.2333333333333334</v>
      </c>
      <c r="AO3583" s="11">
        <f t="shared" ref="AO3583" si="9701">MAX(K3583:K3588)</f>
        <v>3.1</v>
      </c>
      <c r="AP3583" s="13" t="str">
        <f t="shared" ref="AP3583" ca="1" si="9702">INDIRECT(ADDRESS(MATCH(AO3583,K3583:K3588,0)+A3583-1,12))</f>
        <v>W</v>
      </c>
      <c r="AQ3583" s="13">
        <f t="shared" ref="AQ3583" ca="1" si="9703">INDIRECT(ADDRESS(MATCH(AO3583,K3583:K3588,0)+A3583-1,13))</f>
        <v>0.86087962962962961</v>
      </c>
      <c r="AR3583" s="11">
        <f t="shared" ref="AR3583" si="9704">MAX(N3583:N3588)</f>
        <v>5.3</v>
      </c>
      <c r="AS3583" s="13" t="str">
        <f t="shared" ref="AS3583" ca="1" si="9705">INDIRECT(ADDRESS(MATCH(AR3583,N3583:N3588,0)+A3583-1,15))</f>
        <v>SW</v>
      </c>
      <c r="AT3583" s="13">
        <f t="shared" ref="AT3583" ca="1" si="9706">INDIRECT(ADDRESS(MATCH(AR3583,N3583:N3588,0)+A3583-1,16))</f>
        <v>0.86517361111111113</v>
      </c>
    </row>
    <row r="3584" spans="1:46">
      <c r="A3584" s="11">
        <v>3584</v>
      </c>
      <c r="B3584" s="57">
        <v>44951</v>
      </c>
      <c r="C3584" s="54">
        <v>0.84027777777777779</v>
      </c>
      <c r="D3584" s="53">
        <v>0.9</v>
      </c>
      <c r="E3584" s="53">
        <v>12.9</v>
      </c>
      <c r="F3584" s="53">
        <v>0</v>
      </c>
      <c r="G3584" s="53">
        <v>1.2</v>
      </c>
      <c r="H3584" s="53">
        <v>0</v>
      </c>
      <c r="I3584" s="53">
        <v>1.8</v>
      </c>
      <c r="J3584" s="53" t="s">
        <v>156</v>
      </c>
      <c r="K3584" s="53">
        <v>1.9</v>
      </c>
      <c r="L3584" s="53" t="s">
        <v>153</v>
      </c>
      <c r="M3584" s="54">
        <v>0.83901620370370367</v>
      </c>
      <c r="N3584" s="53">
        <v>3.6</v>
      </c>
      <c r="O3584" s="53" t="s">
        <v>160</v>
      </c>
      <c r="P3584" s="54">
        <v>0.83711805555555552</v>
      </c>
      <c r="Q3584" s="53">
        <v>0.9</v>
      </c>
      <c r="R3584" s="53" t="s">
        <v>161</v>
      </c>
      <c r="S3584" s="53">
        <v>0.6</v>
      </c>
      <c r="T3584" s="53">
        <v>65.400000000000006</v>
      </c>
      <c r="U3584" s="53">
        <v>0</v>
      </c>
      <c r="V3584" s="53">
        <v>108</v>
      </c>
      <c r="W3584" s="53">
        <v>0</v>
      </c>
      <c r="X3584" s="53">
        <v>0.61699999999999999</v>
      </c>
      <c r="Y3584" s="53">
        <v>19.37</v>
      </c>
      <c r="Z3584" s="11">
        <f t="shared" si="9544"/>
        <v>0</v>
      </c>
      <c r="AA3584" s="11">
        <f t="shared" si="9545"/>
        <v>0</v>
      </c>
      <c r="AB3584" s="53">
        <f t="shared" si="9546"/>
        <v>0.25520448469906704</v>
      </c>
      <c r="AC3584" s="63" t="s">
        <v>204</v>
      </c>
    </row>
    <row r="3585" spans="1:46">
      <c r="A3585" s="11">
        <v>3585</v>
      </c>
      <c r="B3585" s="57">
        <v>44951</v>
      </c>
      <c r="C3585" s="54">
        <v>0.84722222222222221</v>
      </c>
      <c r="D3585" s="53">
        <v>0.8</v>
      </c>
      <c r="E3585" s="53">
        <v>12.9</v>
      </c>
      <c r="F3585" s="53">
        <v>0</v>
      </c>
      <c r="G3585" s="53">
        <v>1.3</v>
      </c>
      <c r="H3585" s="53">
        <v>0</v>
      </c>
      <c r="I3585" s="53">
        <v>1.6</v>
      </c>
      <c r="J3585" s="53" t="s">
        <v>160</v>
      </c>
      <c r="K3585" s="53">
        <v>1.9</v>
      </c>
      <c r="L3585" s="53" t="s">
        <v>156</v>
      </c>
      <c r="M3585" s="54">
        <v>0.84206018518518511</v>
      </c>
      <c r="N3585" s="53">
        <v>4.5999999999999996</v>
      </c>
      <c r="O3585" s="53" t="s">
        <v>154</v>
      </c>
      <c r="P3585" s="54">
        <v>0.84148148148148139</v>
      </c>
      <c r="Q3585" s="53">
        <v>1.3</v>
      </c>
      <c r="R3585" s="53" t="s">
        <v>158</v>
      </c>
      <c r="S3585" s="53">
        <v>0.7</v>
      </c>
      <c r="T3585" s="53">
        <v>63.3</v>
      </c>
      <c r="U3585" s="53">
        <v>0</v>
      </c>
      <c r="V3585" s="53">
        <v>85</v>
      </c>
      <c r="W3585" s="53">
        <v>0</v>
      </c>
      <c r="X3585" s="53">
        <v>0.61699999999999999</v>
      </c>
      <c r="Y3585" s="53">
        <v>19.329999999999998</v>
      </c>
      <c r="Z3585" s="11">
        <f t="shared" si="9544"/>
        <v>0</v>
      </c>
      <c r="AA3585" s="11">
        <f t="shared" si="9545"/>
        <v>0</v>
      </c>
      <c r="AB3585" s="53">
        <f t="shared" si="9546"/>
        <v>0.25520448469906704</v>
      </c>
      <c r="AC3585" s="63" t="s">
        <v>204</v>
      </c>
    </row>
    <row r="3586" spans="1:46">
      <c r="A3586" s="11">
        <v>3586</v>
      </c>
      <c r="B3586" s="57">
        <v>44951</v>
      </c>
      <c r="C3586" s="54">
        <v>0.85416666666666663</v>
      </c>
      <c r="D3586" s="53">
        <v>0.8</v>
      </c>
      <c r="E3586" s="53">
        <v>12.9</v>
      </c>
      <c r="F3586" s="53">
        <v>0</v>
      </c>
      <c r="G3586" s="53">
        <v>1.2</v>
      </c>
      <c r="H3586" s="53">
        <v>0</v>
      </c>
      <c r="I3586" s="53">
        <v>2.2000000000000002</v>
      </c>
      <c r="J3586" s="53" t="s">
        <v>160</v>
      </c>
      <c r="K3586" s="53">
        <v>2.2000000000000002</v>
      </c>
      <c r="L3586" s="53" t="s">
        <v>160</v>
      </c>
      <c r="M3586" s="54">
        <v>0.85416666666666663</v>
      </c>
      <c r="N3586" s="53">
        <v>5</v>
      </c>
      <c r="O3586" s="53" t="s">
        <v>161</v>
      </c>
      <c r="P3586" s="54">
        <v>0.84869212962962959</v>
      </c>
      <c r="Q3586" s="53">
        <v>2.9</v>
      </c>
      <c r="R3586" s="53" t="s">
        <v>154</v>
      </c>
      <c r="S3586" s="53">
        <v>0.8</v>
      </c>
      <c r="T3586" s="53">
        <v>64.2</v>
      </c>
      <c r="U3586" s="53">
        <v>0</v>
      </c>
      <c r="V3586" s="53">
        <v>72</v>
      </c>
      <c r="W3586" s="53">
        <v>0</v>
      </c>
      <c r="X3586" s="53">
        <v>0.61699999999999999</v>
      </c>
      <c r="Y3586" s="53">
        <v>19.309999999999999</v>
      </c>
      <c r="Z3586" s="11">
        <f t="shared" si="9544"/>
        <v>0</v>
      </c>
      <c r="AA3586" s="11">
        <f t="shared" si="9545"/>
        <v>0</v>
      </c>
      <c r="AB3586" s="53">
        <f t="shared" si="9546"/>
        <v>0.25520448469906704</v>
      </c>
      <c r="AC3586" s="63" t="s">
        <v>204</v>
      </c>
    </row>
    <row r="3587" spans="1:46">
      <c r="A3587" s="11">
        <v>3587</v>
      </c>
      <c r="B3587" s="57">
        <v>44951</v>
      </c>
      <c r="C3587" s="54">
        <v>0.86111111111111116</v>
      </c>
      <c r="D3587" s="53">
        <v>0.8</v>
      </c>
      <c r="E3587" s="53">
        <v>12.9</v>
      </c>
      <c r="F3587" s="53">
        <v>0</v>
      </c>
      <c r="G3587" s="53">
        <v>1.6</v>
      </c>
      <c r="H3587" s="53">
        <v>1E-3</v>
      </c>
      <c r="I3587" s="53">
        <v>3.1</v>
      </c>
      <c r="J3587" s="53" t="s">
        <v>154</v>
      </c>
      <c r="K3587" s="53">
        <v>3.1</v>
      </c>
      <c r="L3587" s="53" t="s">
        <v>154</v>
      </c>
      <c r="M3587" s="54">
        <v>0.86087962962962961</v>
      </c>
      <c r="N3587" s="53">
        <v>5.2</v>
      </c>
      <c r="O3587" s="53" t="s">
        <v>154</v>
      </c>
      <c r="P3587" s="54">
        <v>0.86015046296296294</v>
      </c>
      <c r="Q3587" s="53">
        <v>2.2999999999999998</v>
      </c>
      <c r="R3587" s="53" t="s">
        <v>158</v>
      </c>
      <c r="S3587" s="53">
        <v>0.6</v>
      </c>
      <c r="T3587" s="53">
        <v>59.5</v>
      </c>
      <c r="U3587" s="53">
        <v>0</v>
      </c>
      <c r="V3587" s="53">
        <v>70</v>
      </c>
      <c r="W3587" s="53">
        <v>0</v>
      </c>
      <c r="X3587" s="53">
        <v>0.61699999999999999</v>
      </c>
      <c r="Y3587" s="53">
        <v>19.3</v>
      </c>
      <c r="Z3587" s="11">
        <f t="shared" si="9544"/>
        <v>0.60000000000000009</v>
      </c>
      <c r="AA3587" s="11">
        <f t="shared" si="9545"/>
        <v>0</v>
      </c>
      <c r="AB3587" s="53">
        <f t="shared" si="9546"/>
        <v>0.25520448469906704</v>
      </c>
      <c r="AC3587" s="63" t="s">
        <v>204</v>
      </c>
    </row>
    <row r="3588" spans="1:46">
      <c r="A3588" s="11">
        <v>3588</v>
      </c>
      <c r="B3588" s="57">
        <v>44951</v>
      </c>
      <c r="C3588" s="54">
        <v>0.86805555555555547</v>
      </c>
      <c r="D3588" s="53">
        <v>0.9</v>
      </c>
      <c r="E3588" s="53">
        <v>12.9</v>
      </c>
      <c r="F3588" s="53">
        <v>0</v>
      </c>
      <c r="G3588" s="53">
        <v>1.7</v>
      </c>
      <c r="H3588" s="53">
        <v>0</v>
      </c>
      <c r="I3588" s="53">
        <v>2.9</v>
      </c>
      <c r="J3588" s="53" t="s">
        <v>154</v>
      </c>
      <c r="K3588" s="53">
        <v>3.1</v>
      </c>
      <c r="L3588" s="53" t="s">
        <v>154</v>
      </c>
      <c r="M3588" s="54">
        <v>0.86143518518518514</v>
      </c>
      <c r="N3588" s="53">
        <v>5.3</v>
      </c>
      <c r="O3588" s="53" t="s">
        <v>160</v>
      </c>
      <c r="P3588" s="54">
        <v>0.86517361111111113</v>
      </c>
      <c r="Q3588" s="53">
        <v>3.3</v>
      </c>
      <c r="R3588" s="53" t="s">
        <v>154</v>
      </c>
      <c r="S3588" s="53">
        <v>0.9</v>
      </c>
      <c r="T3588" s="53">
        <v>61.2</v>
      </c>
      <c r="U3588" s="53">
        <v>0</v>
      </c>
      <c r="V3588" s="53">
        <v>69</v>
      </c>
      <c r="W3588" s="53">
        <v>0</v>
      </c>
      <c r="X3588" s="53">
        <v>0.61699999999999999</v>
      </c>
      <c r="Y3588" s="53">
        <v>19.309999999999999</v>
      </c>
      <c r="Z3588" s="11">
        <f t="shared" si="9544"/>
        <v>0</v>
      </c>
      <c r="AA3588" s="11">
        <f t="shared" si="9545"/>
        <v>0</v>
      </c>
      <c r="AB3588" s="53">
        <f t="shared" si="9546"/>
        <v>0.25520448469906704</v>
      </c>
      <c r="AC3588" s="63" t="s">
        <v>204</v>
      </c>
    </row>
    <row r="3589" spans="1:46">
      <c r="A3589" s="11">
        <v>3589</v>
      </c>
      <c r="B3589" s="57">
        <v>44951</v>
      </c>
      <c r="C3589" s="54">
        <v>0.875</v>
      </c>
      <c r="D3589" s="53">
        <v>1</v>
      </c>
      <c r="E3589" s="53">
        <v>12.9</v>
      </c>
      <c r="F3589" s="53">
        <v>0</v>
      </c>
      <c r="G3589" s="53">
        <v>1.7</v>
      </c>
      <c r="H3589" s="53">
        <v>0</v>
      </c>
      <c r="I3589" s="53">
        <v>3.3</v>
      </c>
      <c r="J3589" s="53" t="s">
        <v>154</v>
      </c>
      <c r="K3589" s="53">
        <v>3.4</v>
      </c>
      <c r="L3589" s="53" t="s">
        <v>154</v>
      </c>
      <c r="M3589" s="54">
        <v>0.87349537037037039</v>
      </c>
      <c r="N3589" s="53">
        <v>5.6</v>
      </c>
      <c r="O3589" s="53" t="s">
        <v>155</v>
      </c>
      <c r="P3589" s="54">
        <v>0.8730902777777777</v>
      </c>
      <c r="Q3589" s="53">
        <v>3.1</v>
      </c>
      <c r="R3589" s="53" t="s">
        <v>154</v>
      </c>
      <c r="S3589" s="53">
        <v>0.7</v>
      </c>
      <c r="T3589" s="53">
        <v>59.7</v>
      </c>
      <c r="U3589" s="53">
        <v>0</v>
      </c>
      <c r="V3589" s="53">
        <v>70</v>
      </c>
      <c r="W3589" s="53">
        <v>0</v>
      </c>
      <c r="X3589" s="53">
        <v>0.61699999999999999</v>
      </c>
      <c r="Y3589" s="53">
        <v>19.29</v>
      </c>
      <c r="Z3589" s="11">
        <f t="shared" si="9544"/>
        <v>0</v>
      </c>
      <c r="AA3589" s="11">
        <f t="shared" si="9545"/>
        <v>0</v>
      </c>
      <c r="AB3589" s="53">
        <f t="shared" si="9546"/>
        <v>0.25520448469906704</v>
      </c>
      <c r="AC3589" s="63" t="s">
        <v>204</v>
      </c>
      <c r="AE3589" s="11">
        <f t="shared" ref="AE3589" si="9707">SUM(F3589:F3594)</f>
        <v>0</v>
      </c>
      <c r="AF3589" s="11">
        <f t="shared" ref="AF3589" si="9708">AVERAGE(AB3589:AB3594)</f>
        <v>0.25472250152318016</v>
      </c>
      <c r="AG3589" s="11">
        <f t="shared" ref="AG3589" si="9709">AVERAGE(G3589:G3594)</f>
        <v>1.5</v>
      </c>
      <c r="AH3589" s="11" t="e">
        <f t="shared" ref="AH3589" si="9710">AVERAGE(AC3589:AC3594)</f>
        <v>#DIV/0!</v>
      </c>
      <c r="AI3589" s="11">
        <f t="shared" ref="AI3589" si="9711">AVERAGE(T3589:T3594)</f>
        <v>59.699999999999996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432</v>
      </c>
      <c r="AM3589" s="17">
        <f t="shared" ref="AM3589" si="9715">AVERAGE(W3589:W3594)</f>
        <v>0</v>
      </c>
      <c r="AN3589" s="11">
        <f t="shared" ref="AN3589" si="9716">AVERAGE(I3589:I3594)</f>
        <v>2.9500000000000006</v>
      </c>
      <c r="AO3589" s="11">
        <f t="shared" ref="AO3589" si="9717">MAX(K3589:K3594)</f>
        <v>3.5</v>
      </c>
      <c r="AP3589" s="13" t="str">
        <f t="shared" ref="AP3589" ca="1" si="9718">INDIRECT(ADDRESS(MATCH(AO3589,K3589:K3594,0)+A3589-1,12))</f>
        <v>WSW</v>
      </c>
      <c r="AQ3589" s="13">
        <f t="shared" ref="AQ3589" ca="1" si="9719">INDIRECT(ADDRESS(MATCH(AO3589,K3589:K3594,0)+A3589-1,13))</f>
        <v>0.90972222222222221</v>
      </c>
      <c r="AR3589" s="11">
        <f t="shared" ref="AR3589" si="9720">MAX(N3589:N3594)</f>
        <v>7.9</v>
      </c>
      <c r="AS3589" s="13" t="str">
        <f t="shared" ref="AS3589" ca="1" si="9721">INDIRECT(ADDRESS(MATCH(AR3589,N3589:N3594,0)+A3589-1,15))</f>
        <v>WSW</v>
      </c>
      <c r="AT3589" s="13">
        <f t="shared" ref="AT3589" ca="1" si="9722">INDIRECT(ADDRESS(MATCH(AR3589,N3589:N3594,0)+A3589-1,16))</f>
        <v>0.90695601851851848</v>
      </c>
    </row>
    <row r="3590" spans="1:46">
      <c r="A3590" s="11">
        <v>3590</v>
      </c>
      <c r="B3590" s="57">
        <v>44951</v>
      </c>
      <c r="C3590" s="54">
        <v>0.88194444444444453</v>
      </c>
      <c r="D3590" s="53">
        <v>1.1000000000000001</v>
      </c>
      <c r="E3590" s="53">
        <v>12.8</v>
      </c>
      <c r="F3590" s="53">
        <v>0</v>
      </c>
      <c r="G3590" s="53">
        <v>1.6</v>
      </c>
      <c r="H3590" s="53">
        <v>0</v>
      </c>
      <c r="I3590" s="53">
        <v>3.2</v>
      </c>
      <c r="J3590" s="53" t="s">
        <v>154</v>
      </c>
      <c r="K3590" s="53">
        <v>3.3</v>
      </c>
      <c r="L3590" s="53" t="s">
        <v>158</v>
      </c>
      <c r="M3590" s="54">
        <v>0.87671296296296297</v>
      </c>
      <c r="N3590" s="53">
        <v>5</v>
      </c>
      <c r="O3590" s="53" t="s">
        <v>158</v>
      </c>
      <c r="P3590" s="54">
        <v>0.87655092592592598</v>
      </c>
      <c r="Q3590" s="53">
        <v>3.3</v>
      </c>
      <c r="R3590" s="53" t="s">
        <v>158</v>
      </c>
      <c r="S3590" s="53">
        <v>0.8</v>
      </c>
      <c r="T3590" s="53">
        <v>60.5</v>
      </c>
      <c r="U3590" s="53">
        <v>0</v>
      </c>
      <c r="V3590" s="53">
        <v>91</v>
      </c>
      <c r="W3590" s="53">
        <v>0</v>
      </c>
      <c r="X3590" s="53">
        <v>0.61599999999999999</v>
      </c>
      <c r="Y3590" s="53">
        <v>19.34</v>
      </c>
      <c r="Z3590" s="11">
        <f t="shared" si="9544"/>
        <v>0</v>
      </c>
      <c r="AA3590" s="11">
        <f t="shared" si="9545"/>
        <v>0</v>
      </c>
      <c r="AB3590" s="53">
        <f t="shared" si="9546"/>
        <v>0.25462610488800275</v>
      </c>
      <c r="AC3590" s="63" t="s">
        <v>204</v>
      </c>
    </row>
    <row r="3591" spans="1:46">
      <c r="A3591" s="11">
        <v>3591</v>
      </c>
      <c r="B3591" s="57">
        <v>44951</v>
      </c>
      <c r="C3591" s="54">
        <v>0.88888888888888884</v>
      </c>
      <c r="D3591" s="53">
        <v>1.2</v>
      </c>
      <c r="E3591" s="53">
        <v>12.8</v>
      </c>
      <c r="F3591" s="53">
        <v>0</v>
      </c>
      <c r="G3591" s="53">
        <v>1.3</v>
      </c>
      <c r="H3591" s="53">
        <v>-1E-3</v>
      </c>
      <c r="I3591" s="53">
        <v>2.9</v>
      </c>
      <c r="J3591" s="53" t="s">
        <v>154</v>
      </c>
      <c r="K3591" s="53">
        <v>3.3</v>
      </c>
      <c r="L3591" s="53" t="s">
        <v>154</v>
      </c>
      <c r="M3591" s="54">
        <v>0.88626157407407413</v>
      </c>
      <c r="N3591" s="53">
        <v>5.9</v>
      </c>
      <c r="O3591" s="53" t="s">
        <v>154</v>
      </c>
      <c r="P3591" s="54">
        <v>0.88564814814814818</v>
      </c>
      <c r="Q3591" s="53">
        <v>2.2000000000000002</v>
      </c>
      <c r="R3591" s="53" t="s">
        <v>158</v>
      </c>
      <c r="S3591" s="53">
        <v>1.1000000000000001</v>
      </c>
      <c r="T3591" s="53">
        <v>59</v>
      </c>
      <c r="U3591" s="53">
        <v>0</v>
      </c>
      <c r="V3591" s="53">
        <v>65</v>
      </c>
      <c r="W3591" s="53">
        <v>0</v>
      </c>
      <c r="X3591" s="53">
        <v>0.61599999999999999</v>
      </c>
      <c r="Y3591" s="53">
        <v>19.29</v>
      </c>
      <c r="Z3591" s="11">
        <f t="shared" si="9544"/>
        <v>-0.60000000000000009</v>
      </c>
      <c r="AA3591" s="11">
        <f t="shared" si="9545"/>
        <v>0</v>
      </c>
      <c r="AB3591" s="53">
        <f t="shared" si="9546"/>
        <v>0.25462610488800275</v>
      </c>
      <c r="AC3591" s="63" t="s">
        <v>204</v>
      </c>
    </row>
    <row r="3592" spans="1:46">
      <c r="A3592" s="11">
        <v>3592</v>
      </c>
      <c r="B3592" s="57">
        <v>44951</v>
      </c>
      <c r="C3592" s="54">
        <v>0.89583333333333337</v>
      </c>
      <c r="D3592" s="53">
        <v>1.2</v>
      </c>
      <c r="E3592" s="53">
        <v>12.8</v>
      </c>
      <c r="F3592" s="53">
        <v>0</v>
      </c>
      <c r="G3592" s="53">
        <v>1.4</v>
      </c>
      <c r="H3592" s="53">
        <v>0</v>
      </c>
      <c r="I3592" s="53">
        <v>2.2000000000000002</v>
      </c>
      <c r="J3592" s="53" t="s">
        <v>154</v>
      </c>
      <c r="K3592" s="53">
        <v>2.9</v>
      </c>
      <c r="L3592" s="53" t="s">
        <v>154</v>
      </c>
      <c r="M3592" s="54">
        <v>0.88890046296296299</v>
      </c>
      <c r="N3592" s="53">
        <v>4.0999999999999996</v>
      </c>
      <c r="O3592" s="53" t="s">
        <v>154</v>
      </c>
      <c r="P3592" s="54">
        <v>0.88976851851851846</v>
      </c>
      <c r="Q3592" s="53">
        <v>2.2999999999999998</v>
      </c>
      <c r="R3592" s="53" t="s">
        <v>161</v>
      </c>
      <c r="S3592" s="53">
        <v>0.6</v>
      </c>
      <c r="T3592" s="53">
        <v>60.6</v>
      </c>
      <c r="U3592" s="53">
        <v>0</v>
      </c>
      <c r="V3592" s="53">
        <v>67</v>
      </c>
      <c r="W3592" s="53">
        <v>0</v>
      </c>
      <c r="X3592" s="53">
        <v>0.61599999999999999</v>
      </c>
      <c r="Y3592" s="53">
        <v>19.309999999999999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0.25462610488800275</v>
      </c>
      <c r="AC3592" s="63" t="s">
        <v>204</v>
      </c>
    </row>
    <row r="3593" spans="1:46">
      <c r="A3593" s="11">
        <v>3593</v>
      </c>
      <c r="B3593" s="57">
        <v>44951</v>
      </c>
      <c r="C3593" s="54">
        <v>0.90277777777777779</v>
      </c>
      <c r="D3593" s="53">
        <v>1.1000000000000001</v>
      </c>
      <c r="E3593" s="53">
        <v>12.8</v>
      </c>
      <c r="F3593" s="53">
        <v>0</v>
      </c>
      <c r="G3593" s="53">
        <v>1.5</v>
      </c>
      <c r="H3593" s="53">
        <v>0</v>
      </c>
      <c r="I3593" s="53">
        <v>2.6</v>
      </c>
      <c r="J3593" s="53" t="s">
        <v>154</v>
      </c>
      <c r="K3593" s="53">
        <v>2.6</v>
      </c>
      <c r="L3593" s="53" t="s">
        <v>154</v>
      </c>
      <c r="M3593" s="54">
        <v>0.90277777777777779</v>
      </c>
      <c r="N3593" s="53">
        <v>5.2</v>
      </c>
      <c r="O3593" s="53" t="s">
        <v>154</v>
      </c>
      <c r="P3593" s="54">
        <v>0.89849537037037042</v>
      </c>
      <c r="Q3593" s="53">
        <v>2.6</v>
      </c>
      <c r="R3593" s="53" t="s">
        <v>154</v>
      </c>
      <c r="S3593" s="53">
        <v>0.7</v>
      </c>
      <c r="T3593" s="53">
        <v>60.3</v>
      </c>
      <c r="U3593" s="53">
        <v>0</v>
      </c>
      <c r="V3593" s="53">
        <v>67</v>
      </c>
      <c r="W3593" s="53">
        <v>0</v>
      </c>
      <c r="X3593" s="53">
        <v>0.61599999999999999</v>
      </c>
      <c r="Y3593" s="53">
        <v>19.28</v>
      </c>
      <c r="Z3593" s="11">
        <f t="shared" si="9723"/>
        <v>0</v>
      </c>
      <c r="AA3593" s="11">
        <f t="shared" si="9724"/>
        <v>0</v>
      </c>
      <c r="AB3593" s="53">
        <f t="shared" si="9725"/>
        <v>0.25462610488800275</v>
      </c>
      <c r="AC3593" s="63" t="s">
        <v>204</v>
      </c>
    </row>
    <row r="3594" spans="1:46">
      <c r="A3594" s="11">
        <v>3594</v>
      </c>
      <c r="B3594" s="57">
        <v>44951</v>
      </c>
      <c r="C3594" s="54">
        <v>0.90972222222222221</v>
      </c>
      <c r="D3594" s="53">
        <v>1.1000000000000001</v>
      </c>
      <c r="E3594" s="53">
        <v>12.8</v>
      </c>
      <c r="F3594" s="53">
        <v>0</v>
      </c>
      <c r="G3594" s="53">
        <v>1.5</v>
      </c>
      <c r="H3594" s="53">
        <v>0</v>
      </c>
      <c r="I3594" s="53">
        <v>3.5</v>
      </c>
      <c r="J3594" s="53" t="s">
        <v>161</v>
      </c>
      <c r="K3594" s="53">
        <v>3.5</v>
      </c>
      <c r="L3594" s="53" t="s">
        <v>161</v>
      </c>
      <c r="M3594" s="54">
        <v>0.90972222222222221</v>
      </c>
      <c r="N3594" s="53">
        <v>7.9</v>
      </c>
      <c r="O3594" s="53" t="s">
        <v>161</v>
      </c>
      <c r="P3594" s="54">
        <v>0.90695601851851848</v>
      </c>
      <c r="Q3594" s="53">
        <v>5.2</v>
      </c>
      <c r="R3594" s="53" t="s">
        <v>161</v>
      </c>
      <c r="S3594" s="53">
        <v>1.2</v>
      </c>
      <c r="T3594" s="53">
        <v>58.1</v>
      </c>
      <c r="U3594" s="53">
        <v>0</v>
      </c>
      <c r="V3594" s="53">
        <v>72</v>
      </c>
      <c r="W3594" s="53">
        <v>0</v>
      </c>
      <c r="X3594" s="53">
        <v>0.61599999999999999</v>
      </c>
      <c r="Y3594" s="53">
        <v>19.28</v>
      </c>
      <c r="Z3594" s="11">
        <f t="shared" si="9723"/>
        <v>0</v>
      </c>
      <c r="AA3594" s="11">
        <f t="shared" si="9724"/>
        <v>0</v>
      </c>
      <c r="AB3594" s="53">
        <f t="shared" si="9725"/>
        <v>0.25462610488800275</v>
      </c>
      <c r="AC3594" s="63" t="s">
        <v>204</v>
      </c>
    </row>
    <row r="3595" spans="1:46">
      <c r="A3595" s="11">
        <v>3595</v>
      </c>
      <c r="B3595" s="57">
        <v>44951</v>
      </c>
      <c r="C3595" s="54">
        <v>0.91666666666666663</v>
      </c>
      <c r="D3595" s="53">
        <v>1.1000000000000001</v>
      </c>
      <c r="E3595" s="53">
        <v>12.8</v>
      </c>
      <c r="F3595" s="53">
        <v>0</v>
      </c>
      <c r="G3595" s="53">
        <v>1.4</v>
      </c>
      <c r="H3595" s="53">
        <v>-1E-3</v>
      </c>
      <c r="I3595" s="53">
        <v>3.2</v>
      </c>
      <c r="J3595" s="53" t="s">
        <v>154</v>
      </c>
      <c r="K3595" s="53">
        <v>3.9</v>
      </c>
      <c r="L3595" s="53" t="s">
        <v>161</v>
      </c>
      <c r="M3595" s="54">
        <v>0.91280092592592599</v>
      </c>
      <c r="N3595" s="53">
        <v>5.4</v>
      </c>
      <c r="O3595" s="53" t="s">
        <v>154</v>
      </c>
      <c r="P3595" s="54">
        <v>0.91439814814814813</v>
      </c>
      <c r="Q3595" s="53">
        <v>3</v>
      </c>
      <c r="R3595" s="53" t="s">
        <v>161</v>
      </c>
      <c r="S3595" s="53">
        <v>0.9</v>
      </c>
      <c r="T3595" s="53">
        <v>59.6</v>
      </c>
      <c r="U3595" s="53">
        <v>1</v>
      </c>
      <c r="V3595" s="53">
        <v>89</v>
      </c>
      <c r="W3595" s="53">
        <v>0</v>
      </c>
      <c r="X3595" s="53">
        <v>0.61599999999999999</v>
      </c>
      <c r="Y3595" s="53">
        <v>19.29</v>
      </c>
      <c r="Z3595" s="11">
        <f t="shared" si="9723"/>
        <v>-0.60000000000000009</v>
      </c>
      <c r="AA3595" s="11">
        <f t="shared" si="9724"/>
        <v>0</v>
      </c>
      <c r="AB3595" s="53">
        <f t="shared" si="9725"/>
        <v>0.25462610488800275</v>
      </c>
      <c r="AC3595" s="63" t="s">
        <v>204</v>
      </c>
      <c r="AE3595" s="11">
        <f t="shared" ref="AE3595" si="9726">SUM(F3595:F3600)</f>
        <v>0</v>
      </c>
      <c r="AF3595" s="11">
        <f t="shared" ref="AF3595" si="9727">AVERAGE(AB3595:AB3600)</f>
        <v>0.25424098694769937</v>
      </c>
      <c r="AG3595" s="11">
        <f t="shared" ref="AG3595" si="9728">AVERAGE(G3595:G3600)</f>
        <v>1.0833333333333333</v>
      </c>
      <c r="AH3595" s="11" t="e">
        <f t="shared" ref="AH3595" si="9729">AVERAGE(AC3595:AC3600)</f>
        <v>#DIV/0!</v>
      </c>
      <c r="AI3595" s="11">
        <f t="shared" ref="AI3595" si="9730">AVERAGE(T3595:T3600)</f>
        <v>57.033333333333339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442</v>
      </c>
      <c r="AM3595" s="17">
        <f t="shared" ref="AM3595" si="9734">AVERAGE(W3595:W3600)</f>
        <v>0</v>
      </c>
      <c r="AN3595" s="11">
        <f t="shared" ref="AN3595" si="9735">AVERAGE(I3595:I3600)</f>
        <v>2.5333333333333332</v>
      </c>
      <c r="AO3595" s="11">
        <f t="shared" ref="AO3595" si="9736">MAX(K3595:K3600)</f>
        <v>3.9</v>
      </c>
      <c r="AP3595" s="13" t="str">
        <f t="shared" ref="AP3595" ca="1" si="9737">INDIRECT(ADDRESS(MATCH(AO3595,K3595:K3600,0)+A3595-1,12))</f>
        <v>WSW</v>
      </c>
      <c r="AQ3595" s="13">
        <f t="shared" ref="AQ3595" ca="1" si="9738">INDIRECT(ADDRESS(MATCH(AO3595,K3595:K3600,0)+A3595-1,13))</f>
        <v>0.91280092592592599</v>
      </c>
      <c r="AR3595" s="11">
        <f t="shared" ref="AR3595" si="9739">MAX(N3595:N3600)</f>
        <v>5.4</v>
      </c>
      <c r="AS3595" s="13" t="str">
        <f t="shared" ref="AS3595" ca="1" si="9740">INDIRECT(ADDRESS(MATCH(AR3595,N3595:N3600,0)+A3595-1,15))</f>
        <v>W</v>
      </c>
      <c r="AT3595" s="13">
        <f t="shared" ref="AT3595" ca="1" si="9741">INDIRECT(ADDRESS(MATCH(AR3595,N3595:N3600,0)+A3595-1,16))</f>
        <v>0.91439814814814813</v>
      </c>
    </row>
    <row r="3596" spans="1:46">
      <c r="A3596" s="11">
        <v>3596</v>
      </c>
      <c r="B3596" s="57">
        <v>44951</v>
      </c>
      <c r="C3596" s="54">
        <v>0.92361111111111116</v>
      </c>
      <c r="D3596" s="53">
        <v>1.1000000000000001</v>
      </c>
      <c r="E3596" s="53">
        <v>12.8</v>
      </c>
      <c r="F3596" s="53">
        <v>0</v>
      </c>
      <c r="G3596" s="53">
        <v>1.2</v>
      </c>
      <c r="H3596" s="53">
        <v>-1E-3</v>
      </c>
      <c r="I3596" s="53">
        <v>3</v>
      </c>
      <c r="J3596" s="53" t="s">
        <v>154</v>
      </c>
      <c r="K3596" s="53">
        <v>3.3</v>
      </c>
      <c r="L3596" s="53" t="s">
        <v>154</v>
      </c>
      <c r="M3596" s="54">
        <v>0.92125000000000001</v>
      </c>
      <c r="N3596" s="53">
        <v>5.0999999999999996</v>
      </c>
      <c r="O3596" s="53" t="s">
        <v>154</v>
      </c>
      <c r="P3596" s="54">
        <v>0.9193634259259259</v>
      </c>
      <c r="Q3596" s="53">
        <v>2.2999999999999998</v>
      </c>
      <c r="R3596" s="53" t="s">
        <v>161</v>
      </c>
      <c r="S3596" s="53">
        <v>0.8</v>
      </c>
      <c r="T3596" s="53">
        <v>57.1</v>
      </c>
      <c r="U3596" s="53">
        <v>0</v>
      </c>
      <c r="V3596" s="53">
        <v>71</v>
      </c>
      <c r="W3596" s="53">
        <v>0</v>
      </c>
      <c r="X3596" s="53">
        <v>0.61599999999999999</v>
      </c>
      <c r="Y3596" s="53">
        <v>19.3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0.25462610488800275</v>
      </c>
      <c r="AC3596" s="63" t="s">
        <v>204</v>
      </c>
    </row>
    <row r="3597" spans="1:46">
      <c r="A3597" s="11">
        <v>3597</v>
      </c>
      <c r="B3597" s="57">
        <v>44951</v>
      </c>
      <c r="C3597" s="54">
        <v>0.93055555555555547</v>
      </c>
      <c r="D3597" s="53">
        <v>1</v>
      </c>
      <c r="E3597" s="53">
        <v>12.8</v>
      </c>
      <c r="F3597" s="53">
        <v>0</v>
      </c>
      <c r="G3597" s="53">
        <v>1.1000000000000001</v>
      </c>
      <c r="H3597" s="53">
        <v>-1E-3</v>
      </c>
      <c r="I3597" s="53">
        <v>2.9</v>
      </c>
      <c r="J3597" s="53" t="s">
        <v>154</v>
      </c>
      <c r="K3597" s="53">
        <v>3.1</v>
      </c>
      <c r="L3597" s="53" t="s">
        <v>154</v>
      </c>
      <c r="M3597" s="54">
        <v>0.92587962962962955</v>
      </c>
      <c r="N3597" s="53">
        <v>4.9000000000000004</v>
      </c>
      <c r="O3597" s="53" t="s">
        <v>161</v>
      </c>
      <c r="P3597" s="54">
        <v>0.92414351851851861</v>
      </c>
      <c r="Q3597" s="53">
        <v>2.7</v>
      </c>
      <c r="R3597" s="53" t="s">
        <v>154</v>
      </c>
      <c r="S3597" s="53">
        <v>0.6</v>
      </c>
      <c r="T3597" s="53">
        <v>57</v>
      </c>
      <c r="U3597" s="53">
        <v>0</v>
      </c>
      <c r="V3597" s="53">
        <v>56</v>
      </c>
      <c r="W3597" s="53">
        <v>0</v>
      </c>
      <c r="X3597" s="53">
        <v>0.61499999999999999</v>
      </c>
      <c r="Y3597" s="53">
        <v>19.309999999999999</v>
      </c>
      <c r="Z3597" s="11">
        <f t="shared" si="9723"/>
        <v>-0.60000000000000009</v>
      </c>
      <c r="AA3597" s="11">
        <f t="shared" si="9724"/>
        <v>0</v>
      </c>
      <c r="AB3597" s="53">
        <f t="shared" si="9725"/>
        <v>0.25404842797754762</v>
      </c>
      <c r="AC3597" s="63" t="s">
        <v>204</v>
      </c>
    </row>
    <row r="3598" spans="1:46">
      <c r="A3598" s="11">
        <v>3598</v>
      </c>
      <c r="B3598" s="57">
        <v>44951</v>
      </c>
      <c r="C3598" s="54">
        <v>0.9375</v>
      </c>
      <c r="D3598" s="53">
        <v>0.9</v>
      </c>
      <c r="E3598" s="53">
        <v>12.8</v>
      </c>
      <c r="F3598" s="53">
        <v>0</v>
      </c>
      <c r="G3598" s="53">
        <v>1.1000000000000001</v>
      </c>
      <c r="H3598" s="53">
        <v>-1E-3</v>
      </c>
      <c r="I3598" s="53">
        <v>2.6</v>
      </c>
      <c r="J3598" s="53" t="s">
        <v>154</v>
      </c>
      <c r="K3598" s="53">
        <v>2.9</v>
      </c>
      <c r="L3598" s="53" t="s">
        <v>154</v>
      </c>
      <c r="M3598" s="54">
        <v>0.93056712962962962</v>
      </c>
      <c r="N3598" s="53">
        <v>4.7</v>
      </c>
      <c r="O3598" s="53" t="s">
        <v>154</v>
      </c>
      <c r="P3598" s="54">
        <v>0.93357638888888894</v>
      </c>
      <c r="Q3598" s="53">
        <v>2</v>
      </c>
      <c r="R3598" s="53" t="s">
        <v>154</v>
      </c>
      <c r="S3598" s="53">
        <v>0.8</v>
      </c>
      <c r="T3598" s="53">
        <v>55.3</v>
      </c>
      <c r="U3598" s="53">
        <v>0</v>
      </c>
      <c r="V3598" s="53">
        <v>78</v>
      </c>
      <c r="W3598" s="53">
        <v>0</v>
      </c>
      <c r="X3598" s="53">
        <v>0.61499999999999999</v>
      </c>
      <c r="Y3598" s="53">
        <v>19.260000000000002</v>
      </c>
      <c r="Z3598" s="11">
        <f t="shared" si="9723"/>
        <v>-0.60000000000000009</v>
      </c>
      <c r="AA3598" s="11">
        <f t="shared" si="9724"/>
        <v>0</v>
      </c>
      <c r="AB3598" s="53">
        <f t="shared" si="9725"/>
        <v>0.25404842797754762</v>
      </c>
      <c r="AC3598" s="63" t="s">
        <v>204</v>
      </c>
    </row>
    <row r="3599" spans="1:46">
      <c r="A3599" s="11">
        <v>3599</v>
      </c>
      <c r="B3599" s="57">
        <v>44951</v>
      </c>
      <c r="C3599" s="54">
        <v>0.94444444444444453</v>
      </c>
      <c r="D3599" s="53">
        <v>0.7</v>
      </c>
      <c r="E3599" s="53">
        <v>12.8</v>
      </c>
      <c r="F3599" s="53">
        <v>0</v>
      </c>
      <c r="G3599" s="53">
        <v>0.9</v>
      </c>
      <c r="H3599" s="53">
        <v>-1E-3</v>
      </c>
      <c r="I3599" s="53">
        <v>2</v>
      </c>
      <c r="J3599" s="53" t="s">
        <v>158</v>
      </c>
      <c r="K3599" s="53">
        <v>2.6</v>
      </c>
      <c r="L3599" s="53" t="s">
        <v>154</v>
      </c>
      <c r="M3599" s="54">
        <v>0.93841435185185185</v>
      </c>
      <c r="N3599" s="53">
        <v>4.0999999999999996</v>
      </c>
      <c r="O3599" s="53" t="s">
        <v>161</v>
      </c>
      <c r="P3599" s="54">
        <v>0.94299768518518512</v>
      </c>
      <c r="Q3599" s="53">
        <v>2.5</v>
      </c>
      <c r="R3599" s="53" t="s">
        <v>154</v>
      </c>
      <c r="S3599" s="53">
        <v>0.7</v>
      </c>
      <c r="T3599" s="53">
        <v>56.6</v>
      </c>
      <c r="U3599" s="53">
        <v>0</v>
      </c>
      <c r="V3599" s="53">
        <v>75</v>
      </c>
      <c r="W3599" s="53">
        <v>0</v>
      </c>
      <c r="X3599" s="53">
        <v>0.61499999999999999</v>
      </c>
      <c r="Y3599" s="53">
        <v>19.28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0.25404842797754762</v>
      </c>
      <c r="AC3599" s="63" t="s">
        <v>204</v>
      </c>
    </row>
    <row r="3600" spans="1:46">
      <c r="A3600" s="11">
        <v>3600</v>
      </c>
      <c r="B3600" s="57">
        <v>44951</v>
      </c>
      <c r="C3600" s="54">
        <v>0.95138888888888884</v>
      </c>
      <c r="D3600" s="53">
        <v>0.6</v>
      </c>
      <c r="E3600" s="53">
        <v>12.8</v>
      </c>
      <c r="F3600" s="53">
        <v>0</v>
      </c>
      <c r="G3600" s="53">
        <v>0.8</v>
      </c>
      <c r="H3600" s="53">
        <v>-1E-3</v>
      </c>
      <c r="I3600" s="53">
        <v>1.5</v>
      </c>
      <c r="J3600" s="53" t="s">
        <v>154</v>
      </c>
      <c r="K3600" s="53">
        <v>2.1</v>
      </c>
      <c r="L3600" s="53" t="s">
        <v>158</v>
      </c>
      <c r="M3600" s="54">
        <v>0.94461805555555556</v>
      </c>
      <c r="N3600" s="53">
        <v>3</v>
      </c>
      <c r="O3600" s="53" t="s">
        <v>154</v>
      </c>
      <c r="P3600" s="54">
        <v>0.95097222222222222</v>
      </c>
      <c r="Q3600" s="53">
        <v>2.4</v>
      </c>
      <c r="R3600" s="53" t="s">
        <v>158</v>
      </c>
      <c r="S3600" s="53">
        <v>0.5</v>
      </c>
      <c r="T3600" s="53">
        <v>56.6</v>
      </c>
      <c r="U3600" s="53">
        <v>0</v>
      </c>
      <c r="V3600" s="53">
        <v>73</v>
      </c>
      <c r="W3600" s="53">
        <v>0</v>
      </c>
      <c r="X3600" s="53">
        <v>0.61499999999999999</v>
      </c>
      <c r="Y3600" s="53">
        <v>19.25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0.25404842797754762</v>
      </c>
      <c r="AC3600" s="63" t="s">
        <v>204</v>
      </c>
    </row>
    <row r="3601" spans="1:46">
      <c r="A3601" s="11">
        <v>3601</v>
      </c>
      <c r="B3601" s="57">
        <v>44951</v>
      </c>
      <c r="C3601" s="54">
        <v>0.95833333333333337</v>
      </c>
      <c r="D3601" s="53">
        <v>0.4</v>
      </c>
      <c r="E3601" s="53">
        <v>12.8</v>
      </c>
      <c r="F3601" s="53">
        <v>0</v>
      </c>
      <c r="G3601" s="53">
        <v>0.8</v>
      </c>
      <c r="H3601" s="53">
        <v>-1E-3</v>
      </c>
      <c r="I3601" s="53">
        <v>1.1000000000000001</v>
      </c>
      <c r="J3601" s="53" t="s">
        <v>154</v>
      </c>
      <c r="K3601" s="53">
        <v>1.5</v>
      </c>
      <c r="L3601" s="53" t="s">
        <v>154</v>
      </c>
      <c r="M3601" s="54">
        <v>0.95140046296296299</v>
      </c>
      <c r="N3601" s="53">
        <v>3.1</v>
      </c>
      <c r="O3601" s="53" t="s">
        <v>154</v>
      </c>
      <c r="P3601" s="54">
        <v>0.95658564814814817</v>
      </c>
      <c r="Q3601" s="53">
        <v>2.2999999999999998</v>
      </c>
      <c r="R3601" s="53" t="s">
        <v>154</v>
      </c>
      <c r="S3601" s="53">
        <v>0.5</v>
      </c>
      <c r="T3601" s="53">
        <v>56.3</v>
      </c>
      <c r="U3601" s="53">
        <v>0</v>
      </c>
      <c r="V3601" s="53">
        <v>92</v>
      </c>
      <c r="W3601" s="53">
        <v>0</v>
      </c>
      <c r="X3601" s="53">
        <v>0.61499999999999999</v>
      </c>
      <c r="Y3601" s="53">
        <v>19.25</v>
      </c>
      <c r="Z3601" s="11">
        <f t="shared" si="9723"/>
        <v>-0.60000000000000009</v>
      </c>
      <c r="AA3601" s="11">
        <f t="shared" si="9724"/>
        <v>0</v>
      </c>
      <c r="AB3601" s="53">
        <f t="shared" si="9725"/>
        <v>0.25404842797754762</v>
      </c>
      <c r="AC3601" s="63" t="s">
        <v>204</v>
      </c>
      <c r="AE3601" s="11">
        <f t="shared" ref="AE3601" si="9742">SUM(F3601:F3606)</f>
        <v>0</v>
      </c>
      <c r="AF3601" s="11">
        <f t="shared" ref="AF3601" si="9743">AVERAGE(AB3601:AB3606)</f>
        <v>0.25385610444870443</v>
      </c>
      <c r="AG3601" s="11">
        <f t="shared" ref="AG3601" si="9744">AVERAGE(G3601:G3606)</f>
        <v>0.21666666666666676</v>
      </c>
      <c r="AH3601" s="11" t="e">
        <f t="shared" ref="AH3601" si="9745">AVERAGE(AC3601:AC3606)</f>
        <v>#DIV/0!</v>
      </c>
      <c r="AI3601" s="11">
        <f t="shared" ref="AI3601" si="9746">AVERAGE(T3601:T3606)</f>
        <v>63.083333333333336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572</v>
      </c>
      <c r="AM3601" s="17">
        <f t="shared" ref="AM3601" si="9750">AVERAGE(W3601:W3606)</f>
        <v>0</v>
      </c>
      <c r="AN3601" s="11">
        <f t="shared" ref="AN3601" si="9751">AVERAGE(I3601:I3606)</f>
        <v>1.1666666666666667</v>
      </c>
      <c r="AO3601" s="11">
        <f t="shared" ref="AO3601" si="9752">MAX(K3601:K3606)</f>
        <v>1.7</v>
      </c>
      <c r="AP3601" s="13" t="str">
        <f t="shared" ref="AP3601" ca="1" si="9753">INDIRECT(ADDRESS(MATCH(AO3601,K3601:K3606,0)+A3601-1,12))</f>
        <v>S</v>
      </c>
      <c r="AQ3601" s="13">
        <f t="shared" ref="AQ3601" ca="1" si="9754">INDIRECT(ADDRESS(MATCH(AO3601,K3601:K3606,0)+A3601-1,13))</f>
        <v>0.98797453703703697</v>
      </c>
      <c r="AR3601" s="11">
        <f t="shared" ref="AR3601" si="9755">MAX(N3601:N3606)</f>
        <v>3.1</v>
      </c>
      <c r="AS3601" s="13" t="str">
        <f t="shared" ref="AS3601" ca="1" si="9756">INDIRECT(ADDRESS(MATCH(AR3601,N3601:N3606,0)+A3601-1,15))</f>
        <v>W</v>
      </c>
      <c r="AT3601" s="13">
        <f t="shared" ref="AT3601" ca="1" si="9757">INDIRECT(ADDRESS(MATCH(AR3601,N3601:N3606,0)+A3601-1,16))</f>
        <v>0.95658564814814817</v>
      </c>
    </row>
    <row r="3602" spans="1:46">
      <c r="A3602" s="11">
        <v>3602</v>
      </c>
      <c r="B3602" s="57">
        <v>44951</v>
      </c>
      <c r="C3602" s="54">
        <v>0.96527777777777779</v>
      </c>
      <c r="D3602" s="53">
        <v>0.2</v>
      </c>
      <c r="E3602" s="53">
        <v>12.8</v>
      </c>
      <c r="F3602" s="53">
        <v>0</v>
      </c>
      <c r="G3602" s="53">
        <v>0.4</v>
      </c>
      <c r="H3602" s="53">
        <v>-1E-3</v>
      </c>
      <c r="I3602" s="53">
        <v>1.3</v>
      </c>
      <c r="J3602" s="53" t="s">
        <v>160</v>
      </c>
      <c r="K3602" s="53">
        <v>1.4</v>
      </c>
      <c r="L3602" s="53" t="s">
        <v>161</v>
      </c>
      <c r="M3602" s="54">
        <v>0.96340277777777772</v>
      </c>
      <c r="N3602" s="53">
        <v>2.2999999999999998</v>
      </c>
      <c r="O3602" s="53" t="s">
        <v>161</v>
      </c>
      <c r="P3602" s="54">
        <v>0.95996527777777774</v>
      </c>
      <c r="Q3602" s="53">
        <v>1.4</v>
      </c>
      <c r="R3602" s="53" t="s">
        <v>151</v>
      </c>
      <c r="S3602" s="53">
        <v>0.4</v>
      </c>
      <c r="T3602" s="53">
        <v>60.4</v>
      </c>
      <c r="U3602" s="53">
        <v>1</v>
      </c>
      <c r="V3602" s="53">
        <v>83</v>
      </c>
      <c r="W3602" s="53">
        <v>0</v>
      </c>
      <c r="X3602" s="53">
        <v>0.61499999999999999</v>
      </c>
      <c r="Y3602" s="53">
        <v>19.25</v>
      </c>
      <c r="Z3602" s="11">
        <f t="shared" si="9723"/>
        <v>-0.60000000000000009</v>
      </c>
      <c r="AA3602" s="11">
        <f t="shared" si="9724"/>
        <v>0</v>
      </c>
      <c r="AB3602" s="53">
        <f t="shared" si="9725"/>
        <v>0.25404842797754762</v>
      </c>
      <c r="AC3602" s="63" t="s">
        <v>204</v>
      </c>
    </row>
    <row r="3603" spans="1:46">
      <c r="A3603" s="11">
        <v>3603</v>
      </c>
      <c r="B3603" s="57">
        <v>44951</v>
      </c>
      <c r="C3603" s="54">
        <v>0.97222222222222221</v>
      </c>
      <c r="D3603" s="53">
        <v>-0.1</v>
      </c>
      <c r="E3603" s="53">
        <v>12.8</v>
      </c>
      <c r="F3603" s="53">
        <v>0</v>
      </c>
      <c r="G3603" s="53">
        <v>0.1</v>
      </c>
      <c r="H3603" s="53">
        <v>-1E-3</v>
      </c>
      <c r="I3603" s="53">
        <v>1.3</v>
      </c>
      <c r="J3603" s="53" t="s">
        <v>159</v>
      </c>
      <c r="K3603" s="53">
        <v>1.3</v>
      </c>
      <c r="L3603" s="53" t="s">
        <v>159</v>
      </c>
      <c r="M3603" s="54">
        <v>0.97137731481481471</v>
      </c>
      <c r="N3603" s="53">
        <v>2.4</v>
      </c>
      <c r="O3603" s="53" t="s">
        <v>151</v>
      </c>
      <c r="P3603" s="54">
        <v>0.96960648148148154</v>
      </c>
      <c r="Q3603" s="53">
        <v>1.1000000000000001</v>
      </c>
      <c r="R3603" s="53" t="s">
        <v>151</v>
      </c>
      <c r="S3603" s="53">
        <v>0.4</v>
      </c>
      <c r="T3603" s="53">
        <v>63.1</v>
      </c>
      <c r="U3603" s="53">
        <v>0</v>
      </c>
      <c r="V3603" s="53">
        <v>82</v>
      </c>
      <c r="W3603" s="53">
        <v>0</v>
      </c>
      <c r="X3603" s="53">
        <v>0.61499999999999999</v>
      </c>
      <c r="Y3603" s="53">
        <v>19.25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0.25404842797754762</v>
      </c>
      <c r="AC3603" s="63" t="s">
        <v>204</v>
      </c>
    </row>
    <row r="3604" spans="1:46">
      <c r="A3604" s="11">
        <v>3604</v>
      </c>
      <c r="B3604" s="57">
        <v>44951</v>
      </c>
      <c r="C3604" s="54">
        <v>0.97916666666666663</v>
      </c>
      <c r="D3604" s="53">
        <v>-0.3</v>
      </c>
      <c r="E3604" s="53">
        <v>12.8</v>
      </c>
      <c r="F3604" s="53">
        <v>0</v>
      </c>
      <c r="G3604" s="53">
        <v>-0.2</v>
      </c>
      <c r="H3604" s="53">
        <v>-1E-3</v>
      </c>
      <c r="I3604" s="53">
        <v>0.6</v>
      </c>
      <c r="J3604" s="53" t="s">
        <v>153</v>
      </c>
      <c r="K3604" s="53">
        <v>1.3</v>
      </c>
      <c r="L3604" s="53" t="s">
        <v>159</v>
      </c>
      <c r="M3604" s="54">
        <v>0.97256944444444438</v>
      </c>
      <c r="N3604" s="53">
        <v>1.4</v>
      </c>
      <c r="O3604" s="53" t="s">
        <v>159</v>
      </c>
      <c r="P3604" s="54">
        <v>0.97901620370370368</v>
      </c>
      <c r="Q3604" s="53">
        <v>0.9</v>
      </c>
      <c r="R3604" s="53" t="s">
        <v>153</v>
      </c>
      <c r="S3604" s="53">
        <v>0.4</v>
      </c>
      <c r="T3604" s="53">
        <v>66.099999999999994</v>
      </c>
      <c r="U3604" s="53">
        <v>0</v>
      </c>
      <c r="V3604" s="53">
        <v>93</v>
      </c>
      <c r="W3604" s="53">
        <v>0</v>
      </c>
      <c r="X3604" s="53">
        <v>0.61499999999999999</v>
      </c>
      <c r="Y3604" s="53">
        <v>19.27</v>
      </c>
      <c r="Z3604" s="11">
        <f t="shared" si="9723"/>
        <v>-0.60000000000000009</v>
      </c>
      <c r="AA3604" s="11">
        <f t="shared" si="9724"/>
        <v>0</v>
      </c>
      <c r="AB3604" s="53">
        <f t="shared" si="9725"/>
        <v>0.25404842797754762</v>
      </c>
      <c r="AC3604" s="63" t="s">
        <v>204</v>
      </c>
    </row>
    <row r="3605" spans="1:46">
      <c r="A3605" s="11">
        <v>3605</v>
      </c>
      <c r="B3605" s="57">
        <v>44951</v>
      </c>
      <c r="C3605" s="54">
        <v>0.98611111111111116</v>
      </c>
      <c r="D3605" s="53">
        <v>-0.5</v>
      </c>
      <c r="E3605" s="53">
        <v>12.8</v>
      </c>
      <c r="F3605" s="53">
        <v>0</v>
      </c>
      <c r="G3605" s="53">
        <v>0.1</v>
      </c>
      <c r="H3605" s="53">
        <v>0</v>
      </c>
      <c r="I3605" s="53">
        <v>1.6</v>
      </c>
      <c r="J3605" s="53" t="s">
        <v>153</v>
      </c>
      <c r="K3605" s="53">
        <v>1.6</v>
      </c>
      <c r="L3605" s="53" t="s">
        <v>153</v>
      </c>
      <c r="M3605" s="54">
        <v>0.98611111111111116</v>
      </c>
      <c r="N3605" s="53">
        <v>2.9</v>
      </c>
      <c r="O3605" s="53" t="s">
        <v>153</v>
      </c>
      <c r="P3605" s="54">
        <v>0.98150462962962959</v>
      </c>
      <c r="Q3605" s="53">
        <v>1.7</v>
      </c>
      <c r="R3605" s="53" t="s">
        <v>153</v>
      </c>
      <c r="S3605" s="53">
        <v>0.4</v>
      </c>
      <c r="T3605" s="53">
        <v>66</v>
      </c>
      <c r="U3605" s="53">
        <v>1</v>
      </c>
      <c r="V3605" s="53">
        <v>109</v>
      </c>
      <c r="W3605" s="53">
        <v>0</v>
      </c>
      <c r="X3605" s="53">
        <v>0.61399999999999999</v>
      </c>
      <c r="Y3605" s="53">
        <v>19.239999999999998</v>
      </c>
      <c r="Z3605" s="11">
        <f t="shared" si="9723"/>
        <v>0</v>
      </c>
      <c r="AA3605" s="11">
        <f t="shared" si="9724"/>
        <v>0</v>
      </c>
      <c r="AB3605" s="53">
        <f t="shared" si="9725"/>
        <v>0.25347145739101806</v>
      </c>
      <c r="AC3605" s="63" t="s">
        <v>204</v>
      </c>
    </row>
    <row r="3606" spans="1:46">
      <c r="A3606" s="11">
        <v>3606</v>
      </c>
      <c r="B3606" s="57">
        <v>44951</v>
      </c>
      <c r="C3606" s="54">
        <v>0.99305555555555547</v>
      </c>
      <c r="D3606" s="53">
        <v>-0.6</v>
      </c>
      <c r="E3606" s="53">
        <v>12.8</v>
      </c>
      <c r="F3606" s="53">
        <v>0</v>
      </c>
      <c r="G3606" s="53">
        <v>0.1</v>
      </c>
      <c r="H3606" s="53">
        <v>0</v>
      </c>
      <c r="I3606" s="53">
        <v>1.1000000000000001</v>
      </c>
      <c r="J3606" s="53" t="s">
        <v>156</v>
      </c>
      <c r="K3606" s="53">
        <v>1.7</v>
      </c>
      <c r="L3606" s="53" t="s">
        <v>153</v>
      </c>
      <c r="M3606" s="54">
        <v>0.98797453703703697</v>
      </c>
      <c r="N3606" s="53">
        <v>2.1</v>
      </c>
      <c r="O3606" s="53" t="s">
        <v>153</v>
      </c>
      <c r="P3606" s="54">
        <v>0.98912037037037026</v>
      </c>
      <c r="Q3606" s="53">
        <v>0.7</v>
      </c>
      <c r="R3606" s="53" t="s">
        <v>153</v>
      </c>
      <c r="S3606" s="53">
        <v>0.5</v>
      </c>
      <c r="T3606" s="53">
        <v>66.599999999999994</v>
      </c>
      <c r="U3606" s="53">
        <v>0</v>
      </c>
      <c r="V3606" s="53">
        <v>113</v>
      </c>
      <c r="W3606" s="53">
        <v>0</v>
      </c>
      <c r="X3606" s="53">
        <v>0.61399999999999999</v>
      </c>
      <c r="Y3606" s="53">
        <v>19.23</v>
      </c>
      <c r="Z3606" s="11">
        <f t="shared" si="9723"/>
        <v>0</v>
      </c>
      <c r="AA3606" s="11">
        <f t="shared" si="9724"/>
        <v>0</v>
      </c>
      <c r="AB3606" s="53">
        <f t="shared" si="9725"/>
        <v>0.25347145739101806</v>
      </c>
      <c r="AC3606" s="63" t="s">
        <v>204</v>
      </c>
    </row>
    <row r="3607" spans="1:46">
      <c r="A3607" s="11">
        <v>3607</v>
      </c>
      <c r="B3607" s="57">
        <v>44952</v>
      </c>
      <c r="C3607" s="54">
        <v>0</v>
      </c>
      <c r="D3607" s="53">
        <v>-0.7</v>
      </c>
      <c r="E3607" s="53">
        <v>12.8</v>
      </c>
      <c r="F3607" s="53">
        <v>0</v>
      </c>
      <c r="G3607" s="53">
        <v>0.2</v>
      </c>
      <c r="H3607" s="53">
        <v>0</v>
      </c>
      <c r="I3607" s="53">
        <v>0.9</v>
      </c>
      <c r="J3607" s="53" t="s">
        <v>156</v>
      </c>
      <c r="K3607" s="53">
        <v>1.1000000000000001</v>
      </c>
      <c r="L3607" s="53" t="s">
        <v>156</v>
      </c>
      <c r="M3607" s="54">
        <v>0.99306712962962962</v>
      </c>
      <c r="N3607" s="53">
        <v>1.7</v>
      </c>
      <c r="O3607" s="53" t="s">
        <v>153</v>
      </c>
      <c r="P3607" s="54">
        <v>0.99481481481481471</v>
      </c>
      <c r="Q3607" s="53">
        <v>1.5</v>
      </c>
      <c r="R3607" s="53" t="s">
        <v>156</v>
      </c>
      <c r="S3607" s="53">
        <v>0.3</v>
      </c>
      <c r="T3607" s="53">
        <v>66.900000000000006</v>
      </c>
      <c r="U3607" s="53">
        <v>0</v>
      </c>
      <c r="V3607" s="53">
        <v>83</v>
      </c>
      <c r="W3607" s="53">
        <v>0</v>
      </c>
      <c r="X3607" s="53">
        <v>0.61399999999999999</v>
      </c>
      <c r="Y3607" s="53">
        <v>19.21</v>
      </c>
      <c r="Z3607" s="11">
        <f t="shared" si="9723"/>
        <v>0</v>
      </c>
      <c r="AA3607" s="11">
        <f t="shared" si="9724"/>
        <v>0</v>
      </c>
      <c r="AB3607" s="53">
        <f t="shared" si="9725"/>
        <v>0.25347145739101806</v>
      </c>
      <c r="AC3607" s="63" t="s">
        <v>204</v>
      </c>
      <c r="AE3607" s="11">
        <f t="shared" ref="AE3607" si="9758">SUM(F3607:F3612)</f>
        <v>0</v>
      </c>
      <c r="AF3607" s="11">
        <f t="shared" ref="AF3607" si="9759">AVERAGE(AB3607:AB3612)</f>
        <v>0.25347145739101812</v>
      </c>
      <c r="AG3607" s="11">
        <f t="shared" ref="AG3607" si="9760">AVERAGE(G3607:G3612)</f>
        <v>0.11666666666666668</v>
      </c>
      <c r="AH3607" s="11" t="e">
        <f t="shared" ref="AH3607" si="9761">AVERAGE(AC3607:AC3612)</f>
        <v>#DIV/0!</v>
      </c>
      <c r="AI3607" s="11">
        <f t="shared" ref="AI3607" si="9762">AVERAGE(T3607:T3612)</f>
        <v>65.650000000000006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582</v>
      </c>
      <c r="AM3607" s="17">
        <f t="shared" ref="AM3607" si="9766">AVERAGE(W3607:W3612)</f>
        <v>0</v>
      </c>
      <c r="AN3607" s="11">
        <f t="shared" ref="AN3607" si="9767">AVERAGE(I3607:I3612)</f>
        <v>1.5833333333333333</v>
      </c>
      <c r="AO3607" s="11">
        <f t="shared" ref="AO3607" si="9768">MAX(K3607:K3612)</f>
        <v>2.2999999999999998</v>
      </c>
      <c r="AP3607" s="13" t="str">
        <f t="shared" ref="AP3607" ca="1" si="9769">INDIRECT(ADDRESS(MATCH(AO3607,K3607:K3612,0)+A3607-1,12))</f>
        <v>S</v>
      </c>
      <c r="AQ3607" s="13">
        <f t="shared" ref="AQ3607" ca="1" si="9770">INDIRECT(ADDRESS(MATCH(AO3607,K3607:K3612,0)+A3607-1,13))</f>
        <v>8.4375000000000006E-3</v>
      </c>
      <c r="AR3607" s="11">
        <f t="shared" ref="AR3607" si="9771">MAX(N3607:N3612)</f>
        <v>3</v>
      </c>
      <c r="AS3607" s="13" t="str">
        <f t="shared" ref="AS3607" ca="1" si="9772">INDIRECT(ADDRESS(MATCH(AR3607,N3607:N3612,0)+A3607-1,15))</f>
        <v>SSE</v>
      </c>
      <c r="AT3607" s="13">
        <f t="shared" ref="AT3607" ca="1" si="9773">INDIRECT(ADDRESS(MATCH(AR3607,N3607:N3612,0)+A3607-1,16))</f>
        <v>6.5972222222222222E-3</v>
      </c>
    </row>
    <row r="3608" spans="1:46">
      <c r="A3608" s="11">
        <v>3608</v>
      </c>
      <c r="B3608" s="57">
        <v>44952</v>
      </c>
      <c r="C3608" s="54">
        <v>6.9444444444444441E-3</v>
      </c>
      <c r="D3608" s="53">
        <v>-0.7</v>
      </c>
      <c r="E3608" s="53">
        <v>12.8</v>
      </c>
      <c r="F3608" s="53">
        <v>0</v>
      </c>
      <c r="G3608" s="53">
        <v>0.3</v>
      </c>
      <c r="H3608" s="53">
        <v>0</v>
      </c>
      <c r="I3608" s="53">
        <v>2.1</v>
      </c>
      <c r="J3608" s="53" t="s">
        <v>153</v>
      </c>
      <c r="K3608" s="53">
        <v>2.1</v>
      </c>
      <c r="L3608" s="53" t="s">
        <v>153</v>
      </c>
      <c r="M3608" s="54">
        <v>6.9444444444444441E-3</v>
      </c>
      <c r="N3608" s="53">
        <v>3</v>
      </c>
      <c r="O3608" s="53" t="s">
        <v>159</v>
      </c>
      <c r="P3608" s="54">
        <v>6.5972222222222222E-3</v>
      </c>
      <c r="Q3608" s="53">
        <v>2.2000000000000002</v>
      </c>
      <c r="R3608" s="53" t="s">
        <v>159</v>
      </c>
      <c r="S3608" s="53">
        <v>0.5</v>
      </c>
      <c r="T3608" s="53">
        <v>64.900000000000006</v>
      </c>
      <c r="U3608" s="53">
        <v>0</v>
      </c>
      <c r="V3608" s="53">
        <v>97</v>
      </c>
      <c r="W3608" s="53">
        <v>0</v>
      </c>
      <c r="X3608" s="53">
        <v>0.61399999999999999</v>
      </c>
      <c r="Y3608" s="53">
        <v>19.25</v>
      </c>
      <c r="Z3608" s="11">
        <f t="shared" si="9723"/>
        <v>0</v>
      </c>
      <c r="AA3608" s="11">
        <f t="shared" si="9724"/>
        <v>0</v>
      </c>
      <c r="AB3608" s="53">
        <f t="shared" si="9725"/>
        <v>0.25347145739101806</v>
      </c>
      <c r="AC3608" s="63" t="s">
        <v>204</v>
      </c>
    </row>
    <row r="3609" spans="1:46">
      <c r="A3609" s="11">
        <v>3609</v>
      </c>
      <c r="B3609" s="57">
        <v>44952</v>
      </c>
      <c r="C3609" s="54">
        <v>1.3888888888888888E-2</v>
      </c>
      <c r="D3609" s="53">
        <v>-0.7</v>
      </c>
      <c r="E3609" s="53">
        <v>12.8</v>
      </c>
      <c r="F3609" s="53">
        <v>0</v>
      </c>
      <c r="G3609" s="53">
        <v>0.4</v>
      </c>
      <c r="H3609" s="53">
        <v>0</v>
      </c>
      <c r="I3609" s="53">
        <v>2</v>
      </c>
      <c r="J3609" s="53" t="s">
        <v>159</v>
      </c>
      <c r="K3609" s="53">
        <v>2.2999999999999998</v>
      </c>
      <c r="L3609" s="53" t="s">
        <v>153</v>
      </c>
      <c r="M3609" s="54">
        <v>8.4375000000000006E-3</v>
      </c>
      <c r="N3609" s="53">
        <v>2.8</v>
      </c>
      <c r="O3609" s="53" t="s">
        <v>159</v>
      </c>
      <c r="P3609" s="54">
        <v>7.5578703703703702E-3</v>
      </c>
      <c r="Q3609" s="53">
        <v>1.7</v>
      </c>
      <c r="R3609" s="53" t="s">
        <v>159</v>
      </c>
      <c r="S3609" s="53">
        <v>0.4</v>
      </c>
      <c r="T3609" s="53">
        <v>64.099999999999994</v>
      </c>
      <c r="U3609" s="53">
        <v>0</v>
      </c>
      <c r="V3609" s="53">
        <v>90</v>
      </c>
      <c r="W3609" s="53">
        <v>0</v>
      </c>
      <c r="X3609" s="53">
        <v>0.61399999999999999</v>
      </c>
      <c r="Y3609" s="53">
        <v>19.239999999999998</v>
      </c>
      <c r="Z3609" s="11">
        <f t="shared" si="9723"/>
        <v>0</v>
      </c>
      <c r="AA3609" s="11">
        <f t="shared" si="9724"/>
        <v>0</v>
      </c>
      <c r="AB3609" s="53">
        <f t="shared" si="9725"/>
        <v>0.25347145739101806</v>
      </c>
      <c r="AC3609" s="63" t="s">
        <v>204</v>
      </c>
    </row>
    <row r="3610" spans="1:46">
      <c r="A3610" s="11">
        <v>3610</v>
      </c>
      <c r="B3610" s="57">
        <v>44952</v>
      </c>
      <c r="C3610" s="54">
        <v>2.0833333333333332E-2</v>
      </c>
      <c r="D3610" s="53">
        <v>-0.6</v>
      </c>
      <c r="E3610" s="53">
        <v>12.8</v>
      </c>
      <c r="F3610" s="53">
        <v>0</v>
      </c>
      <c r="G3610" s="53">
        <v>0</v>
      </c>
      <c r="H3610" s="53">
        <v>-1E-3</v>
      </c>
      <c r="I3610" s="53">
        <v>1.2</v>
      </c>
      <c r="J3610" s="53" t="s">
        <v>153</v>
      </c>
      <c r="K3610" s="53">
        <v>2</v>
      </c>
      <c r="L3610" s="53" t="s">
        <v>159</v>
      </c>
      <c r="M3610" s="54">
        <v>1.3900462962962962E-2</v>
      </c>
      <c r="N3610" s="53">
        <v>2.2000000000000002</v>
      </c>
      <c r="O3610" s="53" t="s">
        <v>156</v>
      </c>
      <c r="P3610" s="54">
        <v>2.071759259259259E-2</v>
      </c>
      <c r="Q3610" s="53">
        <v>1.9</v>
      </c>
      <c r="R3610" s="53" t="s">
        <v>156</v>
      </c>
      <c r="S3610" s="53">
        <v>0.4</v>
      </c>
      <c r="T3610" s="53">
        <v>66.599999999999994</v>
      </c>
      <c r="U3610" s="53">
        <v>0</v>
      </c>
      <c r="V3610" s="53">
        <v>104</v>
      </c>
      <c r="W3610" s="53">
        <v>0</v>
      </c>
      <c r="X3610" s="53">
        <v>0.61399999999999999</v>
      </c>
      <c r="Y3610" s="53">
        <v>19.23</v>
      </c>
      <c r="Z3610" s="11">
        <f t="shared" si="9723"/>
        <v>-0.60000000000000009</v>
      </c>
      <c r="AA3610" s="11">
        <f t="shared" si="9724"/>
        <v>0</v>
      </c>
      <c r="AB3610" s="53">
        <f t="shared" si="9725"/>
        <v>0.25347145739101806</v>
      </c>
      <c r="AC3610" s="63" t="s">
        <v>204</v>
      </c>
    </row>
    <row r="3611" spans="1:46">
      <c r="A3611" s="11">
        <v>3611</v>
      </c>
      <c r="B3611" s="57">
        <v>44952</v>
      </c>
      <c r="C3611" s="54">
        <v>2.7777777777777776E-2</v>
      </c>
      <c r="D3611" s="53">
        <v>-0.7</v>
      </c>
      <c r="E3611" s="53">
        <v>12.8</v>
      </c>
      <c r="F3611" s="53">
        <v>0</v>
      </c>
      <c r="G3611" s="53">
        <v>-0.1</v>
      </c>
      <c r="H3611" s="53">
        <v>-1E-3</v>
      </c>
      <c r="I3611" s="53">
        <v>1.7</v>
      </c>
      <c r="J3611" s="53" t="s">
        <v>153</v>
      </c>
      <c r="K3611" s="53">
        <v>1.7</v>
      </c>
      <c r="L3611" s="53" t="s">
        <v>153</v>
      </c>
      <c r="M3611" s="54">
        <v>2.7777777777777776E-2</v>
      </c>
      <c r="N3611" s="53">
        <v>2.6</v>
      </c>
      <c r="O3611" s="53" t="s">
        <v>156</v>
      </c>
      <c r="P3611" s="54">
        <v>2.7013888888888889E-2</v>
      </c>
      <c r="Q3611" s="53">
        <v>2.2000000000000002</v>
      </c>
      <c r="R3611" s="53" t="s">
        <v>153</v>
      </c>
      <c r="S3611" s="53">
        <v>0.4</v>
      </c>
      <c r="T3611" s="53">
        <v>66.099999999999994</v>
      </c>
      <c r="U3611" s="53">
        <v>1</v>
      </c>
      <c r="V3611" s="53">
        <v>91</v>
      </c>
      <c r="W3611" s="53">
        <v>0</v>
      </c>
      <c r="X3611" s="53">
        <v>0.61399999999999999</v>
      </c>
      <c r="Y3611" s="53">
        <v>19.260000000000002</v>
      </c>
      <c r="Z3611" s="11">
        <f t="shared" si="9723"/>
        <v>-0.60000000000000009</v>
      </c>
      <c r="AA3611" s="11">
        <f t="shared" si="9724"/>
        <v>0</v>
      </c>
      <c r="AB3611" s="53">
        <f t="shared" si="9725"/>
        <v>0.25347145739101806</v>
      </c>
      <c r="AC3611" s="63" t="s">
        <v>204</v>
      </c>
    </row>
    <row r="3612" spans="1:46">
      <c r="A3612" s="11">
        <v>3612</v>
      </c>
      <c r="B3612" s="57">
        <v>44952</v>
      </c>
      <c r="C3612" s="54">
        <v>3.4722222222222224E-2</v>
      </c>
      <c r="D3612" s="53">
        <v>-0.7</v>
      </c>
      <c r="E3612" s="53">
        <v>12.8</v>
      </c>
      <c r="F3612" s="53">
        <v>0</v>
      </c>
      <c r="G3612" s="53">
        <v>-0.1</v>
      </c>
      <c r="H3612" s="53">
        <v>0</v>
      </c>
      <c r="I3612" s="53">
        <v>1.6</v>
      </c>
      <c r="J3612" s="53" t="s">
        <v>153</v>
      </c>
      <c r="K3612" s="53">
        <v>1.8</v>
      </c>
      <c r="L3612" s="53" t="s">
        <v>159</v>
      </c>
      <c r="M3612" s="54">
        <v>3.1967592592592589E-2</v>
      </c>
      <c r="N3612" s="53">
        <v>2.4</v>
      </c>
      <c r="O3612" s="53" t="s">
        <v>153</v>
      </c>
      <c r="P3612" s="54">
        <v>2.7835648148148151E-2</v>
      </c>
      <c r="Q3612" s="53">
        <v>1.6</v>
      </c>
      <c r="R3612" s="53" t="s">
        <v>153</v>
      </c>
      <c r="S3612" s="53">
        <v>0.3</v>
      </c>
      <c r="T3612" s="53">
        <v>65.3</v>
      </c>
      <c r="U3612" s="53">
        <v>0</v>
      </c>
      <c r="V3612" s="53">
        <v>117</v>
      </c>
      <c r="W3612" s="53">
        <v>0</v>
      </c>
      <c r="X3612" s="53">
        <v>0.61399999999999999</v>
      </c>
      <c r="Y3612" s="53">
        <v>19.23</v>
      </c>
      <c r="Z3612" s="11">
        <f t="shared" si="9723"/>
        <v>0</v>
      </c>
      <c r="AA3612" s="11">
        <f t="shared" si="9724"/>
        <v>0</v>
      </c>
      <c r="AB3612" s="53">
        <f t="shared" si="9725"/>
        <v>0.25347145739101806</v>
      </c>
      <c r="AC3612" s="63" t="s">
        <v>204</v>
      </c>
    </row>
    <row r="3613" spans="1:46">
      <c r="A3613" s="11">
        <v>3613</v>
      </c>
      <c r="B3613" s="57">
        <v>44952</v>
      </c>
      <c r="C3613" s="54">
        <v>4.1666666666666664E-2</v>
      </c>
      <c r="D3613" s="53">
        <v>-0.8</v>
      </c>
      <c r="E3613" s="53">
        <v>12.8</v>
      </c>
      <c r="F3613" s="53">
        <v>0</v>
      </c>
      <c r="G3613" s="53">
        <v>0</v>
      </c>
      <c r="H3613" s="53">
        <v>0</v>
      </c>
      <c r="I3613" s="53">
        <v>1.8</v>
      </c>
      <c r="J3613" s="53" t="s">
        <v>153</v>
      </c>
      <c r="K3613" s="53">
        <v>1.8</v>
      </c>
      <c r="L3613" s="53" t="s">
        <v>153</v>
      </c>
      <c r="M3613" s="54">
        <v>4.1666666666666664E-2</v>
      </c>
      <c r="N3613" s="53">
        <v>2.8</v>
      </c>
      <c r="O3613" s="53" t="s">
        <v>153</v>
      </c>
      <c r="P3613" s="54">
        <v>3.7002314814814814E-2</v>
      </c>
      <c r="Q3613" s="53">
        <v>2.1</v>
      </c>
      <c r="R3613" s="53" t="s">
        <v>153</v>
      </c>
      <c r="S3613" s="53">
        <v>0.4</v>
      </c>
      <c r="T3613" s="53">
        <v>66.599999999999994</v>
      </c>
      <c r="U3613" s="53">
        <v>1</v>
      </c>
      <c r="V3613" s="53">
        <v>86</v>
      </c>
      <c r="W3613" s="53">
        <v>0</v>
      </c>
      <c r="X3613" s="53">
        <v>0.61299999999999999</v>
      </c>
      <c r="Y3613" s="53">
        <v>19.22</v>
      </c>
      <c r="Z3613" s="11">
        <f t="shared" si="9723"/>
        <v>0</v>
      </c>
      <c r="AA3613" s="11">
        <f t="shared" si="9724"/>
        <v>0</v>
      </c>
      <c r="AB3613" s="53">
        <f t="shared" si="9725"/>
        <v>0.25289519655488857</v>
      </c>
      <c r="AC3613" s="63" t="s">
        <v>204</v>
      </c>
      <c r="AE3613" s="11">
        <f t="shared" ref="AE3613" si="9774">SUM(F3613:F3618)</f>
        <v>0</v>
      </c>
      <c r="AF3613" s="11">
        <f t="shared" ref="AF3613" si="9775">AVERAGE(AB3613:AB3618)</f>
        <v>0.25279927194538138</v>
      </c>
      <c r="AG3613" s="11">
        <f t="shared" ref="AG3613" si="9776">AVERAGE(G3613:G3618)</f>
        <v>-6.6666666666666666E-2</v>
      </c>
      <c r="AH3613" s="11" t="e">
        <f t="shared" ref="AH3613" si="9777">AVERAGE(AC3613:AC3618)</f>
        <v>#DIV/0!</v>
      </c>
      <c r="AI3613" s="11">
        <f t="shared" ref="AI3613" si="9778">AVERAGE(T3613:T3618)</f>
        <v>65.533333333333346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449</v>
      </c>
      <c r="AM3613" s="17">
        <f t="shared" ref="AM3613" si="9782">AVERAGE(W3613:W3618)</f>
        <v>0</v>
      </c>
      <c r="AN3613" s="11">
        <f t="shared" ref="AN3613" si="9783">AVERAGE(I3613:I3618)</f>
        <v>2.0166666666666671</v>
      </c>
      <c r="AO3613" s="11">
        <f t="shared" ref="AO3613" si="9784">MAX(K3613:K3618)</f>
        <v>2.5</v>
      </c>
      <c r="AP3613" s="13" t="str">
        <f t="shared" ref="AP3613" ca="1" si="9785">INDIRECT(ADDRESS(MATCH(AO3613,K3613:K3618,0)+A3613-1,12))</f>
        <v>S</v>
      </c>
      <c r="AQ3613" s="13">
        <f t="shared" ref="AQ3613" ca="1" si="9786">INDIRECT(ADDRESS(MATCH(AO3613,K3613:K3618,0)+A3613-1,13))</f>
        <v>5.9074074074074077E-2</v>
      </c>
      <c r="AR3613" s="11">
        <f t="shared" ref="AR3613" si="9787">MAX(N3613:N3618)</f>
        <v>3.8</v>
      </c>
      <c r="AS3613" s="13" t="str">
        <f t="shared" ref="AS3613" ca="1" si="9788">INDIRECT(ADDRESS(MATCH(AR3613,N3613:N3618,0)+A3613-1,15))</f>
        <v>S</v>
      </c>
      <c r="AT3613" s="13">
        <f t="shared" ref="AT3613" ca="1" si="9789">INDIRECT(ADDRESS(MATCH(AR3613,N3613:N3618,0)+A3613-1,16))</f>
        <v>7.440972222222221E-2</v>
      </c>
    </row>
    <row r="3614" spans="1:46">
      <c r="A3614" s="11">
        <v>3614</v>
      </c>
      <c r="B3614" s="57">
        <v>44952</v>
      </c>
      <c r="C3614" s="54">
        <v>4.8611111111111112E-2</v>
      </c>
      <c r="D3614" s="53">
        <v>-0.9</v>
      </c>
      <c r="E3614" s="53">
        <v>12.8</v>
      </c>
      <c r="F3614" s="53">
        <v>0</v>
      </c>
      <c r="G3614" s="53">
        <v>-0.2</v>
      </c>
      <c r="H3614" s="53">
        <v>0</v>
      </c>
      <c r="I3614" s="53">
        <v>1.6</v>
      </c>
      <c r="J3614" s="53" t="s">
        <v>156</v>
      </c>
      <c r="K3614" s="53">
        <v>2</v>
      </c>
      <c r="L3614" s="53" t="s">
        <v>153</v>
      </c>
      <c r="M3614" s="54">
        <v>4.3622685185185188E-2</v>
      </c>
      <c r="N3614" s="53">
        <v>2.5</v>
      </c>
      <c r="O3614" s="53" t="s">
        <v>153</v>
      </c>
      <c r="P3614" s="54">
        <v>4.3368055555555556E-2</v>
      </c>
      <c r="Q3614" s="53">
        <v>0.9</v>
      </c>
      <c r="R3614" s="53" t="s">
        <v>156</v>
      </c>
      <c r="S3614" s="53">
        <v>0.4</v>
      </c>
      <c r="T3614" s="53">
        <v>67.5</v>
      </c>
      <c r="U3614" s="53">
        <v>0</v>
      </c>
      <c r="V3614" s="53">
        <v>75</v>
      </c>
      <c r="W3614" s="53">
        <v>0</v>
      </c>
      <c r="X3614" s="53">
        <v>0.61299999999999999</v>
      </c>
      <c r="Y3614" s="53">
        <v>19.25</v>
      </c>
      <c r="Z3614" s="11">
        <f t="shared" si="9723"/>
        <v>0</v>
      </c>
      <c r="AA3614" s="11">
        <f t="shared" si="9724"/>
        <v>0</v>
      </c>
      <c r="AB3614" s="53">
        <f t="shared" si="9725"/>
        <v>0.25289519655488857</v>
      </c>
      <c r="AC3614" s="63" t="s">
        <v>204</v>
      </c>
    </row>
    <row r="3615" spans="1:46">
      <c r="A3615" s="11">
        <v>3615</v>
      </c>
      <c r="B3615" s="57">
        <v>44952</v>
      </c>
      <c r="C3615" s="54">
        <v>5.5555555555555552E-2</v>
      </c>
      <c r="D3615" s="53">
        <v>-1</v>
      </c>
      <c r="E3615" s="53">
        <v>12.8</v>
      </c>
      <c r="F3615" s="53">
        <v>0</v>
      </c>
      <c r="G3615" s="53">
        <v>-0.1</v>
      </c>
      <c r="H3615" s="53">
        <v>0</v>
      </c>
      <c r="I3615" s="53">
        <v>2</v>
      </c>
      <c r="J3615" s="53" t="s">
        <v>153</v>
      </c>
      <c r="K3615" s="53">
        <v>2</v>
      </c>
      <c r="L3615" s="53" t="s">
        <v>153</v>
      </c>
      <c r="M3615" s="54">
        <v>5.5555555555555552E-2</v>
      </c>
      <c r="N3615" s="53">
        <v>3.2</v>
      </c>
      <c r="O3615" s="53" t="s">
        <v>159</v>
      </c>
      <c r="P3615" s="54">
        <v>5.3368055555555551E-2</v>
      </c>
      <c r="Q3615" s="53">
        <v>2.5</v>
      </c>
      <c r="R3615" s="53" t="s">
        <v>159</v>
      </c>
      <c r="S3615" s="53">
        <v>0.6</v>
      </c>
      <c r="T3615" s="53">
        <v>66</v>
      </c>
      <c r="U3615" s="53">
        <v>0</v>
      </c>
      <c r="V3615" s="53">
        <v>71</v>
      </c>
      <c r="W3615" s="53">
        <v>0</v>
      </c>
      <c r="X3615" s="53">
        <v>0.61299999999999999</v>
      </c>
      <c r="Y3615" s="53">
        <v>19.25</v>
      </c>
      <c r="Z3615" s="11">
        <f t="shared" si="9723"/>
        <v>0</v>
      </c>
      <c r="AA3615" s="11">
        <f t="shared" si="9724"/>
        <v>0</v>
      </c>
      <c r="AB3615" s="53">
        <f t="shared" si="9725"/>
        <v>0.25289519655488857</v>
      </c>
      <c r="AC3615" s="63" t="s">
        <v>204</v>
      </c>
    </row>
    <row r="3616" spans="1:46">
      <c r="A3616" s="11">
        <v>3616</v>
      </c>
      <c r="B3616" s="57">
        <v>44952</v>
      </c>
      <c r="C3616" s="54">
        <v>6.25E-2</v>
      </c>
      <c r="D3616" s="53">
        <v>-1</v>
      </c>
      <c r="E3616" s="53">
        <v>12.8</v>
      </c>
      <c r="F3616" s="53">
        <v>0</v>
      </c>
      <c r="G3616" s="53">
        <v>-0.1</v>
      </c>
      <c r="H3616" s="53">
        <v>0</v>
      </c>
      <c r="I3616" s="53">
        <v>2.2999999999999998</v>
      </c>
      <c r="J3616" s="53" t="s">
        <v>153</v>
      </c>
      <c r="K3616" s="53">
        <v>2.5</v>
      </c>
      <c r="L3616" s="53" t="s">
        <v>153</v>
      </c>
      <c r="M3616" s="54">
        <v>5.9074074074074077E-2</v>
      </c>
      <c r="N3616" s="53">
        <v>3.6</v>
      </c>
      <c r="O3616" s="53" t="s">
        <v>159</v>
      </c>
      <c r="P3616" s="54">
        <v>5.6157407407407406E-2</v>
      </c>
      <c r="Q3616" s="53">
        <v>2.2000000000000002</v>
      </c>
      <c r="R3616" s="53" t="s">
        <v>153</v>
      </c>
      <c r="S3616" s="53">
        <v>0.5</v>
      </c>
      <c r="T3616" s="53">
        <v>66.5</v>
      </c>
      <c r="U3616" s="53">
        <v>0</v>
      </c>
      <c r="V3616" s="53">
        <v>73</v>
      </c>
      <c r="W3616" s="53">
        <v>0</v>
      </c>
      <c r="X3616" s="53">
        <v>0.61299999999999999</v>
      </c>
      <c r="Y3616" s="53">
        <v>19.260000000000002</v>
      </c>
      <c r="Z3616" s="11">
        <f t="shared" si="9723"/>
        <v>0</v>
      </c>
      <c r="AA3616" s="11">
        <f t="shared" si="9724"/>
        <v>0</v>
      </c>
      <c r="AB3616" s="53">
        <f t="shared" si="9725"/>
        <v>0.25289519655488857</v>
      </c>
      <c r="AC3616" s="63" t="s">
        <v>204</v>
      </c>
    </row>
    <row r="3617" spans="1:46">
      <c r="A3617" s="11">
        <v>3617</v>
      </c>
      <c r="B3617" s="57">
        <v>44952</v>
      </c>
      <c r="C3617" s="54">
        <v>6.9444444444444434E-2</v>
      </c>
      <c r="D3617" s="53">
        <v>-1</v>
      </c>
      <c r="E3617" s="53">
        <v>12.7</v>
      </c>
      <c r="F3617" s="53">
        <v>0</v>
      </c>
      <c r="G3617" s="53">
        <v>-0.1</v>
      </c>
      <c r="H3617" s="53">
        <v>0</v>
      </c>
      <c r="I3617" s="53">
        <v>2.2000000000000002</v>
      </c>
      <c r="J3617" s="53" t="s">
        <v>156</v>
      </c>
      <c r="K3617" s="53">
        <v>2.2999999999999998</v>
      </c>
      <c r="L3617" s="53" t="s">
        <v>153</v>
      </c>
      <c r="M3617" s="54">
        <v>6.2511574074074081E-2</v>
      </c>
      <c r="N3617" s="53">
        <v>3.6</v>
      </c>
      <c r="O3617" s="53" t="s">
        <v>156</v>
      </c>
      <c r="P3617" s="54">
        <v>6.293981481481481E-2</v>
      </c>
      <c r="Q3617" s="53">
        <v>2.9</v>
      </c>
      <c r="R3617" s="53" t="s">
        <v>153</v>
      </c>
      <c r="S3617" s="53">
        <v>0.6</v>
      </c>
      <c r="T3617" s="53">
        <v>64.599999999999994</v>
      </c>
      <c r="U3617" s="53">
        <v>0</v>
      </c>
      <c r="V3617" s="53">
        <v>76</v>
      </c>
      <c r="W3617" s="53">
        <v>0</v>
      </c>
      <c r="X3617" s="53">
        <v>0.61299999999999999</v>
      </c>
      <c r="Y3617" s="53">
        <v>19.23</v>
      </c>
      <c r="Z3617" s="11">
        <f t="shared" si="9723"/>
        <v>0</v>
      </c>
      <c r="AA3617" s="11">
        <f t="shared" si="9724"/>
        <v>0</v>
      </c>
      <c r="AB3617" s="53">
        <f t="shared" si="9725"/>
        <v>0.25289519655488857</v>
      </c>
      <c r="AC3617" s="63" t="s">
        <v>204</v>
      </c>
    </row>
    <row r="3618" spans="1:46">
      <c r="A3618" s="11">
        <v>3618</v>
      </c>
      <c r="B3618" s="57">
        <v>44952</v>
      </c>
      <c r="C3618" s="54">
        <v>7.6388888888888895E-2</v>
      </c>
      <c r="D3618" s="53">
        <v>-1</v>
      </c>
      <c r="E3618" s="53">
        <v>12.7</v>
      </c>
      <c r="F3618" s="53">
        <v>0</v>
      </c>
      <c r="G3618" s="53">
        <v>0.1</v>
      </c>
      <c r="H3618" s="53">
        <v>-1E-3</v>
      </c>
      <c r="I3618" s="53">
        <v>2.2000000000000002</v>
      </c>
      <c r="J3618" s="53" t="s">
        <v>153</v>
      </c>
      <c r="K3618" s="53">
        <v>2.2000000000000002</v>
      </c>
      <c r="L3618" s="53" t="s">
        <v>153</v>
      </c>
      <c r="M3618" s="54">
        <v>7.6388888888888895E-2</v>
      </c>
      <c r="N3618" s="53">
        <v>3.8</v>
      </c>
      <c r="O3618" s="53" t="s">
        <v>153</v>
      </c>
      <c r="P3618" s="54">
        <v>7.440972222222221E-2</v>
      </c>
      <c r="Q3618" s="53">
        <v>3.1</v>
      </c>
      <c r="R3618" s="53" t="s">
        <v>159</v>
      </c>
      <c r="S3618" s="53">
        <v>0.5</v>
      </c>
      <c r="T3618" s="53">
        <v>62</v>
      </c>
      <c r="U3618" s="53">
        <v>0</v>
      </c>
      <c r="V3618" s="53">
        <v>68</v>
      </c>
      <c r="W3618" s="53">
        <v>0</v>
      </c>
      <c r="X3618" s="53">
        <v>0.61199999999999999</v>
      </c>
      <c r="Y3618" s="53">
        <v>19.27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0.25231964889784575</v>
      </c>
      <c r="AC3618" s="63" t="s">
        <v>204</v>
      </c>
    </row>
    <row r="3619" spans="1:46">
      <c r="A3619" s="11">
        <v>3619</v>
      </c>
      <c r="B3619" s="57">
        <v>44952</v>
      </c>
      <c r="C3619" s="54">
        <v>8.3333333333333329E-2</v>
      </c>
      <c r="D3619" s="53">
        <v>-1</v>
      </c>
      <c r="E3619" s="53">
        <v>12.8</v>
      </c>
      <c r="F3619" s="53">
        <v>0</v>
      </c>
      <c r="G3619" s="53">
        <v>0.1</v>
      </c>
      <c r="H3619" s="53">
        <v>-1E-3</v>
      </c>
      <c r="I3619" s="53">
        <v>2.6</v>
      </c>
      <c r="J3619" s="53" t="s">
        <v>153</v>
      </c>
      <c r="K3619" s="53">
        <v>2.7</v>
      </c>
      <c r="L3619" s="53" t="s">
        <v>153</v>
      </c>
      <c r="M3619" s="54">
        <v>8.2777777777777783E-2</v>
      </c>
      <c r="N3619" s="53">
        <v>4.7</v>
      </c>
      <c r="O3619" s="53" t="s">
        <v>153</v>
      </c>
      <c r="P3619" s="54">
        <v>8.038194444444445E-2</v>
      </c>
      <c r="Q3619" s="53">
        <v>1.2</v>
      </c>
      <c r="R3619" s="53" t="s">
        <v>161</v>
      </c>
      <c r="S3619" s="53">
        <v>0.6</v>
      </c>
      <c r="T3619" s="53">
        <v>60</v>
      </c>
      <c r="U3619" s="53">
        <v>0</v>
      </c>
      <c r="V3619" s="53">
        <v>60</v>
      </c>
      <c r="W3619" s="53">
        <v>0</v>
      </c>
      <c r="X3619" s="53">
        <v>0.61199999999999999</v>
      </c>
      <c r="Y3619" s="53">
        <v>19.27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0.25231964889784575</v>
      </c>
      <c r="AC3619" s="63" t="s">
        <v>204</v>
      </c>
      <c r="AE3619" s="11">
        <f t="shared" ref="AE3619" si="9790">SUM(F3619:F3624)</f>
        <v>0</v>
      </c>
      <c r="AF3619" s="11">
        <f t="shared" ref="AF3619" si="9791">AVERAGE(AB3619:AB3624)</f>
        <v>0.25231964889784569</v>
      </c>
      <c r="AG3619" s="11">
        <f t="shared" ref="AG3619" si="9792">AVERAGE(G3619:G3624)</f>
        <v>0.5</v>
      </c>
      <c r="AH3619" s="11" t="e">
        <f t="shared" ref="AH3619" si="9793">AVERAGE(AC3619:AC3624)</f>
        <v>#DIV/0!</v>
      </c>
      <c r="AI3619" s="11">
        <f t="shared" ref="AI3619" si="9794">AVERAGE(T3619:T3624)</f>
        <v>58.483333333333341</v>
      </c>
      <c r="AJ3619" s="11">
        <f t="shared" ref="AJ3619" si="9795">SUMIF(H3619:H3624,"&gt;0",H3619:H3624)</f>
        <v>1E-3</v>
      </c>
      <c r="AK3619" s="17">
        <f t="shared" ref="AK3619" si="9796">SUM(AA3619:AA3624)/60</f>
        <v>0</v>
      </c>
      <c r="AL3619" s="17">
        <f t="shared" ref="AL3619" si="9797">SUM(V3619:V3624)</f>
        <v>318</v>
      </c>
      <c r="AM3619" s="17">
        <f t="shared" ref="AM3619" si="9798">AVERAGE(W3619:W3624)</f>
        <v>0</v>
      </c>
      <c r="AN3619" s="11">
        <f t="shared" ref="AN3619" si="9799">AVERAGE(I3619:I3624)</f>
        <v>2.3666666666666667</v>
      </c>
      <c r="AO3619" s="11">
        <f t="shared" ref="AO3619" si="9800">MAX(K3619:K3624)</f>
        <v>2.9</v>
      </c>
      <c r="AP3619" s="13" t="str">
        <f t="shared" ref="AP3619" ca="1" si="9801">INDIRECT(ADDRESS(MATCH(AO3619,K3619:K3624,0)+A3619-1,12))</f>
        <v>WSW</v>
      </c>
      <c r="AQ3619" s="13">
        <f t="shared" ref="AQ3619" ca="1" si="9802">INDIRECT(ADDRESS(MATCH(AO3619,K3619:K3624,0)+A3619-1,13))</f>
        <v>0.10812500000000001</v>
      </c>
      <c r="AR3619" s="11">
        <f t="shared" ref="AR3619" si="9803">MAX(N3619:N3624)</f>
        <v>6.2</v>
      </c>
      <c r="AS3619" s="13" t="str">
        <f t="shared" ref="AS3619" ca="1" si="9804">INDIRECT(ADDRESS(MATCH(AR3619,N3619:N3624,0)+A3619-1,15))</f>
        <v>WNW</v>
      </c>
      <c r="AT3619" s="13">
        <f t="shared" ref="AT3619" ca="1" si="9805">INDIRECT(ADDRESS(MATCH(AR3619,N3619:N3624,0)+A3619-1,16))</f>
        <v>0.10486111111111111</v>
      </c>
    </row>
    <row r="3620" spans="1:46">
      <c r="A3620" s="11">
        <v>3620</v>
      </c>
      <c r="B3620" s="57">
        <v>44952</v>
      </c>
      <c r="C3620" s="54">
        <v>9.0277777777777776E-2</v>
      </c>
      <c r="D3620" s="53">
        <v>-1</v>
      </c>
      <c r="E3620" s="53">
        <v>12.8</v>
      </c>
      <c r="F3620" s="53">
        <v>0</v>
      </c>
      <c r="G3620" s="53">
        <v>-0.1</v>
      </c>
      <c r="H3620" s="53">
        <v>0</v>
      </c>
      <c r="I3620" s="53">
        <v>2.2999999999999998</v>
      </c>
      <c r="J3620" s="53" t="s">
        <v>156</v>
      </c>
      <c r="K3620" s="53">
        <v>2.6</v>
      </c>
      <c r="L3620" s="53" t="s">
        <v>153</v>
      </c>
      <c r="M3620" s="54">
        <v>8.4849537037037029E-2</v>
      </c>
      <c r="N3620" s="53">
        <v>4.0999999999999996</v>
      </c>
      <c r="O3620" s="53" t="s">
        <v>161</v>
      </c>
      <c r="P3620" s="54">
        <v>8.4097222222222226E-2</v>
      </c>
      <c r="Q3620" s="53">
        <v>1.9</v>
      </c>
      <c r="R3620" s="53" t="s">
        <v>156</v>
      </c>
      <c r="S3620" s="53">
        <v>0.8</v>
      </c>
      <c r="T3620" s="53">
        <v>62.4</v>
      </c>
      <c r="U3620" s="53">
        <v>0</v>
      </c>
      <c r="V3620" s="53">
        <v>57</v>
      </c>
      <c r="W3620" s="53">
        <v>0</v>
      </c>
      <c r="X3620" s="53">
        <v>0.61199999999999999</v>
      </c>
      <c r="Y3620" s="53">
        <v>19.260000000000002</v>
      </c>
      <c r="Z3620" s="11">
        <f t="shared" si="9723"/>
        <v>0</v>
      </c>
      <c r="AA3620" s="11">
        <f t="shared" si="9724"/>
        <v>0</v>
      </c>
      <c r="AB3620" s="53">
        <f t="shared" si="9725"/>
        <v>0.25231964889784575</v>
      </c>
      <c r="AC3620" s="63" t="s">
        <v>204</v>
      </c>
    </row>
    <row r="3621" spans="1:46">
      <c r="A3621" s="11">
        <v>3621</v>
      </c>
      <c r="B3621" s="57">
        <v>44952</v>
      </c>
      <c r="C3621" s="54">
        <v>9.7222222222222224E-2</v>
      </c>
      <c r="D3621" s="53">
        <v>-1</v>
      </c>
      <c r="E3621" s="53">
        <v>12.7</v>
      </c>
      <c r="F3621" s="53">
        <v>0</v>
      </c>
      <c r="G3621" s="53">
        <v>0.1</v>
      </c>
      <c r="H3621" s="53">
        <v>0</v>
      </c>
      <c r="I3621" s="53">
        <v>1.7</v>
      </c>
      <c r="J3621" s="53" t="s">
        <v>160</v>
      </c>
      <c r="K3621" s="53">
        <v>2.2999999999999998</v>
      </c>
      <c r="L3621" s="53" t="s">
        <v>156</v>
      </c>
      <c r="M3621" s="54">
        <v>9.0335648148148151E-2</v>
      </c>
      <c r="N3621" s="53">
        <v>3.7</v>
      </c>
      <c r="O3621" s="53" t="s">
        <v>158</v>
      </c>
      <c r="P3621" s="54">
        <v>9.2928240740740742E-2</v>
      </c>
      <c r="Q3621" s="53">
        <v>2</v>
      </c>
      <c r="R3621" s="53" t="s">
        <v>156</v>
      </c>
      <c r="S3621" s="53">
        <v>0.6</v>
      </c>
      <c r="T3621" s="53">
        <v>62.5</v>
      </c>
      <c r="U3621" s="53">
        <v>0</v>
      </c>
      <c r="V3621" s="53">
        <v>56</v>
      </c>
      <c r="W3621" s="53">
        <v>0</v>
      </c>
      <c r="X3621" s="53">
        <v>0.61199999999999999</v>
      </c>
      <c r="Y3621" s="53">
        <v>19.25</v>
      </c>
      <c r="Z3621" s="11">
        <f t="shared" si="9723"/>
        <v>0</v>
      </c>
      <c r="AA3621" s="11">
        <f t="shared" si="9724"/>
        <v>0</v>
      </c>
      <c r="AB3621" s="53">
        <f t="shared" si="9725"/>
        <v>0.25231964889784575</v>
      </c>
      <c r="AC3621" s="63" t="s">
        <v>204</v>
      </c>
    </row>
    <row r="3622" spans="1:46">
      <c r="A3622" s="11">
        <v>3622</v>
      </c>
      <c r="B3622" s="57">
        <v>44952</v>
      </c>
      <c r="C3622" s="54">
        <v>0.10416666666666667</v>
      </c>
      <c r="D3622" s="53">
        <v>-1.1000000000000001</v>
      </c>
      <c r="E3622" s="53">
        <v>12.7</v>
      </c>
      <c r="F3622" s="53">
        <v>0</v>
      </c>
      <c r="G3622" s="53">
        <v>0.8</v>
      </c>
      <c r="H3622" s="53">
        <v>1E-3</v>
      </c>
      <c r="I3622" s="53">
        <v>2.4</v>
      </c>
      <c r="J3622" s="53" t="s">
        <v>161</v>
      </c>
      <c r="K3622" s="53">
        <v>2.4</v>
      </c>
      <c r="L3622" s="53" t="s">
        <v>161</v>
      </c>
      <c r="M3622" s="54">
        <v>0.10416666666666667</v>
      </c>
      <c r="N3622" s="53">
        <v>4.9000000000000004</v>
      </c>
      <c r="O3622" s="53" t="s">
        <v>160</v>
      </c>
      <c r="P3622" s="54">
        <v>0.10127314814814814</v>
      </c>
      <c r="Q3622" s="53">
        <v>3.4</v>
      </c>
      <c r="R3622" s="53" t="s">
        <v>154</v>
      </c>
      <c r="S3622" s="53">
        <v>0.8</v>
      </c>
      <c r="T3622" s="53">
        <v>56.7</v>
      </c>
      <c r="U3622" s="53">
        <v>0</v>
      </c>
      <c r="V3622" s="53">
        <v>45</v>
      </c>
      <c r="W3622" s="53">
        <v>0</v>
      </c>
      <c r="X3622" s="53">
        <v>0.61199999999999999</v>
      </c>
      <c r="Y3622" s="53">
        <v>19.27</v>
      </c>
      <c r="Z3622" s="11">
        <f t="shared" si="9723"/>
        <v>0.60000000000000009</v>
      </c>
      <c r="AA3622" s="11">
        <f t="shared" si="9724"/>
        <v>0</v>
      </c>
      <c r="AB3622" s="53">
        <f t="shared" si="9725"/>
        <v>0.25231964889784575</v>
      </c>
      <c r="AC3622" s="63" t="s">
        <v>204</v>
      </c>
    </row>
    <row r="3623" spans="1:46">
      <c r="A3623" s="11">
        <v>3623</v>
      </c>
      <c r="B3623" s="57">
        <v>44952</v>
      </c>
      <c r="C3623" s="54">
        <v>0.1111111111111111</v>
      </c>
      <c r="D3623" s="53">
        <v>-1</v>
      </c>
      <c r="E3623" s="53">
        <v>12.7</v>
      </c>
      <c r="F3623" s="53">
        <v>0</v>
      </c>
      <c r="G3623" s="53">
        <v>1</v>
      </c>
      <c r="H3623" s="53">
        <v>0</v>
      </c>
      <c r="I3623" s="53">
        <v>2.6</v>
      </c>
      <c r="J3623" s="53" t="s">
        <v>154</v>
      </c>
      <c r="K3623" s="53">
        <v>2.9</v>
      </c>
      <c r="L3623" s="53" t="s">
        <v>161</v>
      </c>
      <c r="M3623" s="54">
        <v>0.10812500000000001</v>
      </c>
      <c r="N3623" s="53">
        <v>6.2</v>
      </c>
      <c r="O3623" s="53" t="s">
        <v>158</v>
      </c>
      <c r="P3623" s="54">
        <v>0.10486111111111111</v>
      </c>
      <c r="Q3623" s="53">
        <v>1.5</v>
      </c>
      <c r="R3623" s="53" t="s">
        <v>158</v>
      </c>
      <c r="S3623" s="53">
        <v>1.2</v>
      </c>
      <c r="T3623" s="53">
        <v>56.2</v>
      </c>
      <c r="U3623" s="53">
        <v>0</v>
      </c>
      <c r="V3623" s="53">
        <v>40</v>
      </c>
      <c r="W3623" s="53">
        <v>0</v>
      </c>
      <c r="X3623" s="53">
        <v>0.61199999999999999</v>
      </c>
      <c r="Y3623" s="53">
        <v>19.260000000000002</v>
      </c>
      <c r="Z3623" s="11">
        <f t="shared" si="9723"/>
        <v>0</v>
      </c>
      <c r="AA3623" s="11">
        <f t="shared" si="9724"/>
        <v>0</v>
      </c>
      <c r="AB3623" s="53">
        <f t="shared" si="9725"/>
        <v>0.25231964889784575</v>
      </c>
      <c r="AC3623" s="63" t="s">
        <v>204</v>
      </c>
    </row>
    <row r="3624" spans="1:46">
      <c r="A3624" s="11">
        <v>3624</v>
      </c>
      <c r="B3624" s="57">
        <v>44952</v>
      </c>
      <c r="C3624" s="54">
        <v>0.11805555555555557</v>
      </c>
      <c r="D3624" s="53">
        <v>-0.9</v>
      </c>
      <c r="E3624" s="53">
        <v>12.7</v>
      </c>
      <c r="F3624" s="53">
        <v>0</v>
      </c>
      <c r="G3624" s="53">
        <v>1.1000000000000001</v>
      </c>
      <c r="H3624" s="53">
        <v>0</v>
      </c>
      <c r="I3624" s="53">
        <v>2.6</v>
      </c>
      <c r="J3624" s="53" t="s">
        <v>161</v>
      </c>
      <c r="K3624" s="53">
        <v>2.6</v>
      </c>
      <c r="L3624" s="53" t="s">
        <v>154</v>
      </c>
      <c r="M3624" s="54">
        <v>0.11112268518518519</v>
      </c>
      <c r="N3624" s="53">
        <v>5.5</v>
      </c>
      <c r="O3624" s="53" t="s">
        <v>154</v>
      </c>
      <c r="P3624" s="54">
        <v>0.1140162037037037</v>
      </c>
      <c r="Q3624" s="53">
        <v>2.4</v>
      </c>
      <c r="R3624" s="53" t="s">
        <v>154</v>
      </c>
      <c r="S3624" s="53">
        <v>1</v>
      </c>
      <c r="T3624" s="53">
        <v>53.1</v>
      </c>
      <c r="U3624" s="53">
        <v>0</v>
      </c>
      <c r="V3624" s="53">
        <v>60</v>
      </c>
      <c r="W3624" s="53">
        <v>0</v>
      </c>
      <c r="X3624" s="53">
        <v>0.61199999999999999</v>
      </c>
      <c r="Y3624" s="53">
        <v>19.260000000000002</v>
      </c>
      <c r="Z3624" s="11">
        <f t="shared" si="9723"/>
        <v>0</v>
      </c>
      <c r="AA3624" s="11">
        <f t="shared" si="9724"/>
        <v>0</v>
      </c>
      <c r="AB3624" s="53">
        <f t="shared" si="9725"/>
        <v>0.25231964889784575</v>
      </c>
      <c r="AC3624" s="63" t="s">
        <v>204</v>
      </c>
    </row>
    <row r="3625" spans="1:46">
      <c r="A3625" s="11">
        <v>3625</v>
      </c>
      <c r="B3625" s="57">
        <v>44952</v>
      </c>
      <c r="C3625" s="54">
        <v>0.125</v>
      </c>
      <c r="D3625" s="53">
        <v>-0.8</v>
      </c>
      <c r="E3625" s="53">
        <v>12.7</v>
      </c>
      <c r="F3625" s="53">
        <v>0</v>
      </c>
      <c r="G3625" s="53">
        <v>1.1000000000000001</v>
      </c>
      <c r="H3625" s="53">
        <v>0</v>
      </c>
      <c r="I3625" s="53">
        <v>2.8</v>
      </c>
      <c r="J3625" s="53" t="s">
        <v>161</v>
      </c>
      <c r="K3625" s="53">
        <v>3</v>
      </c>
      <c r="L3625" s="53" t="s">
        <v>161</v>
      </c>
      <c r="M3625" s="54">
        <v>0.12087962962962963</v>
      </c>
      <c r="N3625" s="53">
        <v>4.9000000000000004</v>
      </c>
      <c r="O3625" s="53" t="s">
        <v>154</v>
      </c>
      <c r="P3625" s="54">
        <v>0.12109953703703703</v>
      </c>
      <c r="Q3625" s="53">
        <v>2.4</v>
      </c>
      <c r="R3625" s="53" t="s">
        <v>161</v>
      </c>
      <c r="S3625" s="53">
        <v>0.7</v>
      </c>
      <c r="T3625" s="53">
        <v>53.6</v>
      </c>
      <c r="U3625" s="53">
        <v>0</v>
      </c>
      <c r="V3625" s="53">
        <v>63</v>
      </c>
      <c r="W3625" s="53">
        <v>0</v>
      </c>
      <c r="X3625" s="53">
        <v>0.61199999999999999</v>
      </c>
      <c r="Y3625" s="53">
        <v>19.260000000000002</v>
      </c>
      <c r="Z3625" s="11">
        <f t="shared" si="9723"/>
        <v>0</v>
      </c>
      <c r="AA3625" s="11">
        <f t="shared" si="9724"/>
        <v>0</v>
      </c>
      <c r="AB3625" s="53">
        <f t="shared" si="9725"/>
        <v>0.25231964889784575</v>
      </c>
      <c r="AC3625" s="63" t="s">
        <v>204</v>
      </c>
      <c r="AE3625" s="11">
        <f t="shared" ref="AE3625" si="9806">SUM(F3625:F3630)</f>
        <v>0</v>
      </c>
      <c r="AF3625" s="11">
        <f t="shared" ref="AF3625" si="9807">AVERAGE(AB3625:AB3630)</f>
        <v>0.25184062302451743</v>
      </c>
      <c r="AG3625" s="11">
        <f t="shared" ref="AG3625" si="9808">AVERAGE(G3625:G3630)</f>
        <v>1.4333333333333336</v>
      </c>
      <c r="AH3625" s="11" t="e">
        <f t="shared" ref="AH3625" si="9809">AVERAGE(AC3625:AC3630)</f>
        <v>#DIV/0!</v>
      </c>
      <c r="AI3625" s="11">
        <f t="shared" ref="AI3625" si="9810">AVERAGE(T3625:T3630)</f>
        <v>53.266666666666659</v>
      </c>
      <c r="AJ3625" s="11">
        <f t="shared" ref="AJ3625" si="9811">SUMIF(H3625:H3630,"&gt;0",H3625:H3630)</f>
        <v>2E-3</v>
      </c>
      <c r="AK3625" s="17">
        <f t="shared" ref="AK3625" si="9812">SUM(AA3625:AA3630)/60</f>
        <v>0</v>
      </c>
      <c r="AL3625" s="17">
        <f t="shared" ref="AL3625" si="9813">SUM(V3625:V3630)</f>
        <v>381</v>
      </c>
      <c r="AM3625" s="17">
        <f t="shared" ref="AM3625" si="9814">AVERAGE(W3625:W3630)</f>
        <v>0</v>
      </c>
      <c r="AN3625" s="11">
        <f t="shared" ref="AN3625" si="9815">AVERAGE(I3625:I3630)</f>
        <v>3.0833333333333335</v>
      </c>
      <c r="AO3625" s="11">
        <f t="shared" ref="AO3625" si="9816">MAX(K3625:K3630)</f>
        <v>4</v>
      </c>
      <c r="AP3625" s="13" t="str">
        <f t="shared" ref="AP3625" ca="1" si="9817">INDIRECT(ADDRESS(MATCH(AO3625,K3625:K3630,0)+A3625-1,12))</f>
        <v>W</v>
      </c>
      <c r="AQ3625" s="13">
        <f t="shared" ref="AQ3625" ca="1" si="9818">INDIRECT(ADDRESS(MATCH(AO3625,K3625:K3630,0)+A3625-1,13))</f>
        <v>0.15972222222222224</v>
      </c>
      <c r="AR3625" s="11">
        <f t="shared" ref="AR3625" si="9819">MAX(N3625:N3630)</f>
        <v>7.3</v>
      </c>
      <c r="AS3625" s="13" t="str">
        <f t="shared" ref="AS3625" ca="1" si="9820">INDIRECT(ADDRESS(MATCH(AR3625,N3625:N3630,0)+A3625-1,15))</f>
        <v>WSW</v>
      </c>
      <c r="AT3625" s="13">
        <f t="shared" ref="AT3625" ca="1" si="9821">INDIRECT(ADDRESS(MATCH(AR3625,N3625:N3630,0)+A3625-1,16))</f>
        <v>0.15815972222222222</v>
      </c>
    </row>
    <row r="3626" spans="1:46">
      <c r="A3626" s="11">
        <v>3626</v>
      </c>
      <c r="B3626" s="57">
        <v>44952</v>
      </c>
      <c r="C3626" s="54">
        <v>0.13194444444444445</v>
      </c>
      <c r="D3626" s="53">
        <v>-0.6</v>
      </c>
      <c r="E3626" s="53">
        <v>12.7</v>
      </c>
      <c r="F3626" s="53">
        <v>0</v>
      </c>
      <c r="G3626" s="53">
        <v>1.3</v>
      </c>
      <c r="H3626" s="53">
        <v>0</v>
      </c>
      <c r="I3626" s="53">
        <v>3.4</v>
      </c>
      <c r="J3626" s="53" t="s">
        <v>158</v>
      </c>
      <c r="K3626" s="53">
        <v>3.4</v>
      </c>
      <c r="L3626" s="53" t="s">
        <v>158</v>
      </c>
      <c r="M3626" s="54">
        <v>0.13194444444444445</v>
      </c>
      <c r="N3626" s="53">
        <v>6.2</v>
      </c>
      <c r="O3626" s="53" t="s">
        <v>158</v>
      </c>
      <c r="P3626" s="54">
        <v>0.13114583333333332</v>
      </c>
      <c r="Q3626" s="53">
        <v>3.9</v>
      </c>
      <c r="R3626" s="53" t="s">
        <v>154</v>
      </c>
      <c r="S3626" s="53">
        <v>1</v>
      </c>
      <c r="T3626" s="53">
        <v>49.6</v>
      </c>
      <c r="U3626" s="53">
        <v>0</v>
      </c>
      <c r="V3626" s="53">
        <v>49</v>
      </c>
      <c r="W3626" s="53">
        <v>0</v>
      </c>
      <c r="X3626" s="53">
        <v>0.61099999999999999</v>
      </c>
      <c r="Y3626" s="53">
        <v>19.260000000000002</v>
      </c>
      <c r="Z3626" s="11">
        <f t="shared" si="9723"/>
        <v>0</v>
      </c>
      <c r="AA3626" s="11">
        <f t="shared" si="9724"/>
        <v>0</v>
      </c>
      <c r="AB3626" s="53">
        <f t="shared" si="9725"/>
        <v>0.25174481784985175</v>
      </c>
      <c r="AC3626" s="63" t="s">
        <v>204</v>
      </c>
    </row>
    <row r="3627" spans="1:46">
      <c r="A3627" s="11">
        <v>3627</v>
      </c>
      <c r="B3627" s="57">
        <v>44952</v>
      </c>
      <c r="C3627" s="54">
        <v>0.1388888888888889</v>
      </c>
      <c r="D3627" s="53">
        <v>-0.5</v>
      </c>
      <c r="E3627" s="53">
        <v>12.7</v>
      </c>
      <c r="F3627" s="53">
        <v>0</v>
      </c>
      <c r="G3627" s="53">
        <v>1.1000000000000001</v>
      </c>
      <c r="H3627" s="53">
        <v>0</v>
      </c>
      <c r="I3627" s="53">
        <v>2.4</v>
      </c>
      <c r="J3627" s="53" t="s">
        <v>154</v>
      </c>
      <c r="K3627" s="53">
        <v>3.5</v>
      </c>
      <c r="L3627" s="53" t="s">
        <v>154</v>
      </c>
      <c r="M3627" s="54">
        <v>0.13268518518518518</v>
      </c>
      <c r="N3627" s="53">
        <v>4.2</v>
      </c>
      <c r="O3627" s="53" t="s">
        <v>154</v>
      </c>
      <c r="P3627" s="54">
        <v>0.13344907407407408</v>
      </c>
      <c r="Q3627" s="53">
        <v>1.9</v>
      </c>
      <c r="R3627" s="53" t="s">
        <v>154</v>
      </c>
      <c r="S3627" s="53">
        <v>0.8</v>
      </c>
      <c r="T3627" s="53">
        <v>51.2</v>
      </c>
      <c r="U3627" s="53">
        <v>0</v>
      </c>
      <c r="V3627" s="53">
        <v>58</v>
      </c>
      <c r="W3627" s="53">
        <v>0</v>
      </c>
      <c r="X3627" s="53">
        <v>0.61099999999999999</v>
      </c>
      <c r="Y3627" s="53">
        <v>19.22</v>
      </c>
      <c r="Z3627" s="11">
        <f t="shared" si="9723"/>
        <v>0</v>
      </c>
      <c r="AA3627" s="11">
        <f t="shared" si="9724"/>
        <v>0</v>
      </c>
      <c r="AB3627" s="53">
        <f t="shared" si="9725"/>
        <v>0.25174481784985175</v>
      </c>
      <c r="AC3627" s="63" t="s">
        <v>204</v>
      </c>
    </row>
    <row r="3628" spans="1:46">
      <c r="A3628" s="11">
        <v>3628</v>
      </c>
      <c r="B3628" s="57">
        <v>44952</v>
      </c>
      <c r="C3628" s="54">
        <v>0.14583333333333334</v>
      </c>
      <c r="D3628" s="53">
        <v>-0.3</v>
      </c>
      <c r="E3628" s="53">
        <v>12.8</v>
      </c>
      <c r="F3628" s="53">
        <v>0</v>
      </c>
      <c r="G3628" s="53">
        <v>1.6</v>
      </c>
      <c r="H3628" s="53">
        <v>0</v>
      </c>
      <c r="I3628" s="53">
        <v>3</v>
      </c>
      <c r="J3628" s="53" t="s">
        <v>161</v>
      </c>
      <c r="K3628" s="53">
        <v>3</v>
      </c>
      <c r="L3628" s="53" t="s">
        <v>161</v>
      </c>
      <c r="M3628" s="54">
        <v>0.14583333333333334</v>
      </c>
      <c r="N3628" s="53">
        <v>5.2</v>
      </c>
      <c r="O3628" s="53" t="s">
        <v>154</v>
      </c>
      <c r="P3628" s="54">
        <v>0.14486111111111111</v>
      </c>
      <c r="Q3628" s="53">
        <v>4</v>
      </c>
      <c r="R3628" s="53" t="s">
        <v>154</v>
      </c>
      <c r="S3628" s="53">
        <v>0.8</v>
      </c>
      <c r="T3628" s="53">
        <v>51.3</v>
      </c>
      <c r="U3628" s="53">
        <v>0</v>
      </c>
      <c r="V3628" s="53">
        <v>76</v>
      </c>
      <c r="W3628" s="53">
        <v>0</v>
      </c>
      <c r="X3628" s="53">
        <v>0.61099999999999999</v>
      </c>
      <c r="Y3628" s="53">
        <v>19.23</v>
      </c>
      <c r="Z3628" s="11">
        <f t="shared" si="9723"/>
        <v>0</v>
      </c>
      <c r="AA3628" s="11">
        <f t="shared" si="9724"/>
        <v>0</v>
      </c>
      <c r="AB3628" s="53">
        <f t="shared" si="9725"/>
        <v>0.25174481784985175</v>
      </c>
      <c r="AC3628" s="63" t="s">
        <v>204</v>
      </c>
    </row>
    <row r="3629" spans="1:46">
      <c r="A3629" s="11">
        <v>3629</v>
      </c>
      <c r="B3629" s="57">
        <v>44952</v>
      </c>
      <c r="C3629" s="54">
        <v>0.15277777777777776</v>
      </c>
      <c r="D3629" s="53">
        <v>-0.2</v>
      </c>
      <c r="E3629" s="53">
        <v>12.7</v>
      </c>
      <c r="F3629" s="53">
        <v>0</v>
      </c>
      <c r="G3629" s="53">
        <v>1.6</v>
      </c>
      <c r="H3629" s="53">
        <v>1E-3</v>
      </c>
      <c r="I3629" s="53">
        <v>2.9</v>
      </c>
      <c r="J3629" s="53" t="s">
        <v>154</v>
      </c>
      <c r="K3629" s="53">
        <v>3.2</v>
      </c>
      <c r="L3629" s="53" t="s">
        <v>154</v>
      </c>
      <c r="M3629" s="54">
        <v>0.15104166666666666</v>
      </c>
      <c r="N3629" s="53">
        <v>4.8</v>
      </c>
      <c r="O3629" s="53" t="s">
        <v>161</v>
      </c>
      <c r="P3629" s="54">
        <v>0.14659722222222224</v>
      </c>
      <c r="Q3629" s="53">
        <v>2.7</v>
      </c>
      <c r="R3629" s="53" t="s">
        <v>154</v>
      </c>
      <c r="S3629" s="53">
        <v>0.8</v>
      </c>
      <c r="T3629" s="53">
        <v>54.7</v>
      </c>
      <c r="U3629" s="53">
        <v>0</v>
      </c>
      <c r="V3629" s="53">
        <v>71</v>
      </c>
      <c r="W3629" s="53">
        <v>0</v>
      </c>
      <c r="X3629" s="53">
        <v>0.61099999999999999</v>
      </c>
      <c r="Y3629" s="53">
        <v>19.25</v>
      </c>
      <c r="Z3629" s="11">
        <f t="shared" si="9723"/>
        <v>0.60000000000000009</v>
      </c>
      <c r="AA3629" s="11">
        <f t="shared" si="9724"/>
        <v>0</v>
      </c>
      <c r="AB3629" s="53">
        <f t="shared" si="9725"/>
        <v>0.25174481784985175</v>
      </c>
      <c r="AC3629" s="63" t="s">
        <v>204</v>
      </c>
    </row>
    <row r="3630" spans="1:46">
      <c r="A3630" s="11">
        <v>3630</v>
      </c>
      <c r="B3630" s="57">
        <v>44952</v>
      </c>
      <c r="C3630" s="54">
        <v>0.15972222222222224</v>
      </c>
      <c r="D3630" s="53">
        <v>0.1</v>
      </c>
      <c r="E3630" s="53">
        <v>12.7</v>
      </c>
      <c r="F3630" s="53">
        <v>0</v>
      </c>
      <c r="G3630" s="53">
        <v>1.9</v>
      </c>
      <c r="H3630" s="53">
        <v>1E-3</v>
      </c>
      <c r="I3630" s="53">
        <v>4</v>
      </c>
      <c r="J3630" s="53" t="s">
        <v>154</v>
      </c>
      <c r="K3630" s="53">
        <v>4</v>
      </c>
      <c r="L3630" s="53" t="s">
        <v>154</v>
      </c>
      <c r="M3630" s="54">
        <v>0.15972222222222224</v>
      </c>
      <c r="N3630" s="53">
        <v>7.3</v>
      </c>
      <c r="O3630" s="53" t="s">
        <v>161</v>
      </c>
      <c r="P3630" s="54">
        <v>0.15815972222222222</v>
      </c>
      <c r="Q3630" s="53">
        <v>3.5</v>
      </c>
      <c r="R3630" s="53" t="s">
        <v>158</v>
      </c>
      <c r="S3630" s="53">
        <v>1.1000000000000001</v>
      </c>
      <c r="T3630" s="53">
        <v>59.2</v>
      </c>
      <c r="U3630" s="53">
        <v>0</v>
      </c>
      <c r="V3630" s="53">
        <v>64</v>
      </c>
      <c r="W3630" s="53">
        <v>0</v>
      </c>
      <c r="X3630" s="53">
        <v>0.61099999999999999</v>
      </c>
      <c r="Y3630" s="53">
        <v>19.260000000000002</v>
      </c>
      <c r="Z3630" s="11">
        <f t="shared" si="9723"/>
        <v>0.60000000000000009</v>
      </c>
      <c r="AA3630" s="11">
        <f t="shared" si="9724"/>
        <v>0</v>
      </c>
      <c r="AB3630" s="53">
        <f t="shared" si="9725"/>
        <v>0.25174481784985175</v>
      </c>
      <c r="AC3630" s="63" t="s">
        <v>204</v>
      </c>
    </row>
    <row r="3631" spans="1:46">
      <c r="A3631" s="11">
        <v>3631</v>
      </c>
      <c r="B3631" s="57">
        <v>44952</v>
      </c>
      <c r="C3631" s="54">
        <v>0.16666666666666666</v>
      </c>
      <c r="D3631" s="53">
        <v>0.4</v>
      </c>
      <c r="E3631" s="53">
        <v>12.7</v>
      </c>
      <c r="F3631" s="53">
        <v>0</v>
      </c>
      <c r="G3631" s="53">
        <v>1.9</v>
      </c>
      <c r="H3631" s="53">
        <v>0</v>
      </c>
      <c r="I3631" s="53">
        <v>4.0999999999999996</v>
      </c>
      <c r="J3631" s="53" t="s">
        <v>154</v>
      </c>
      <c r="K3631" s="53">
        <v>4.0999999999999996</v>
      </c>
      <c r="L3631" s="53" t="s">
        <v>154</v>
      </c>
      <c r="M3631" s="54">
        <v>0.16407407407407407</v>
      </c>
      <c r="N3631" s="53">
        <v>6.5</v>
      </c>
      <c r="O3631" s="53" t="s">
        <v>161</v>
      </c>
      <c r="P3631" s="54">
        <v>0.16193287037037038</v>
      </c>
      <c r="Q3631" s="53">
        <v>2.4</v>
      </c>
      <c r="R3631" s="53" t="s">
        <v>154</v>
      </c>
      <c r="S3631" s="53">
        <v>0.9</v>
      </c>
      <c r="T3631" s="53">
        <v>62.4</v>
      </c>
      <c r="U3631" s="53">
        <v>0</v>
      </c>
      <c r="V3631" s="53">
        <v>68</v>
      </c>
      <c r="W3631" s="53">
        <v>0</v>
      </c>
      <c r="X3631" s="53">
        <v>0.61099999999999999</v>
      </c>
      <c r="Y3631" s="53">
        <v>19.22</v>
      </c>
      <c r="Z3631" s="11">
        <f t="shared" si="9723"/>
        <v>0</v>
      </c>
      <c r="AA3631" s="11">
        <f t="shared" si="9724"/>
        <v>0</v>
      </c>
      <c r="AB3631" s="53">
        <f t="shared" si="9725"/>
        <v>0.25174481784985175</v>
      </c>
      <c r="AC3631" s="63" t="s">
        <v>204</v>
      </c>
      <c r="AE3631" s="11">
        <f t="shared" ref="AE3631" si="9822">SUM(F3631:F3636)</f>
        <v>0</v>
      </c>
      <c r="AF3631" s="11">
        <f t="shared" ref="AF3631" si="9823">AVERAGE(AB3631:AB3636)</f>
        <v>0.25136207717742831</v>
      </c>
      <c r="AG3631" s="11">
        <f t="shared" ref="AG3631" si="9824">AVERAGE(G3631:G3636)</f>
        <v>1.8833333333333331</v>
      </c>
      <c r="AH3631" s="11" t="e">
        <f t="shared" ref="AH3631" si="9825">AVERAGE(AC3631:AC3636)</f>
        <v>#DIV/0!</v>
      </c>
      <c r="AI3631" s="11">
        <f t="shared" ref="AI3631" si="9826">AVERAGE(T3631:T3636)</f>
        <v>57.400000000000006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455</v>
      </c>
      <c r="AM3631" s="17">
        <f t="shared" ref="AM3631" si="9830">AVERAGE(W3631:W3636)</f>
        <v>0</v>
      </c>
      <c r="AN3631" s="11">
        <f t="shared" ref="AN3631" si="9831">AVERAGE(I3631:I3636)</f>
        <v>3.4166666666666674</v>
      </c>
      <c r="AO3631" s="11">
        <f t="shared" ref="AO3631" si="9832">MAX(K3631:K3636)</f>
        <v>4.3</v>
      </c>
      <c r="AP3631" s="13" t="str">
        <f t="shared" ref="AP3631" ca="1" si="9833">INDIRECT(ADDRESS(MATCH(AO3631,K3631:K3636,0)+A3631-1,12))</f>
        <v>W</v>
      </c>
      <c r="AQ3631" s="13">
        <f t="shared" ref="AQ3631" ca="1" si="9834">INDIRECT(ADDRESS(MATCH(AO3631,K3631:K3636,0)+A3631-1,13))</f>
        <v>0.1746412037037037</v>
      </c>
      <c r="AR3631" s="11">
        <f t="shared" ref="AR3631" si="9835">MAX(N3631:N3636)</f>
        <v>7.2</v>
      </c>
      <c r="AS3631" s="13" t="str">
        <f t="shared" ref="AS3631" ca="1" si="9836">INDIRECT(ADDRESS(MATCH(AR3631,N3631:N3636,0)+A3631-1,15))</f>
        <v>W</v>
      </c>
      <c r="AT3631" s="13">
        <f t="shared" ref="AT3631" ca="1" si="9837">INDIRECT(ADDRESS(MATCH(AR3631,N3631:N3636,0)+A3631-1,16))</f>
        <v>0.17334490740740741</v>
      </c>
    </row>
    <row r="3632" spans="1:46">
      <c r="A3632" s="11">
        <v>3632</v>
      </c>
      <c r="B3632" s="57">
        <v>44952</v>
      </c>
      <c r="C3632" s="54">
        <v>0.17361111111111113</v>
      </c>
      <c r="D3632" s="53">
        <v>0.7</v>
      </c>
      <c r="E3632" s="53">
        <v>12.7</v>
      </c>
      <c r="F3632" s="53">
        <v>0</v>
      </c>
      <c r="G3632" s="53">
        <v>2</v>
      </c>
      <c r="H3632" s="53">
        <v>0</v>
      </c>
      <c r="I3632" s="53">
        <v>4.0999999999999996</v>
      </c>
      <c r="J3632" s="53" t="s">
        <v>154</v>
      </c>
      <c r="K3632" s="53">
        <v>4.0999999999999996</v>
      </c>
      <c r="L3632" s="53" t="s">
        <v>154</v>
      </c>
      <c r="M3632" s="54">
        <v>0.16667824074074075</v>
      </c>
      <c r="N3632" s="53">
        <v>7.2</v>
      </c>
      <c r="O3632" s="53" t="s">
        <v>154</v>
      </c>
      <c r="P3632" s="54">
        <v>0.17334490740740741</v>
      </c>
      <c r="Q3632" s="53">
        <v>5.0999999999999996</v>
      </c>
      <c r="R3632" s="53" t="s">
        <v>154</v>
      </c>
      <c r="S3632" s="53">
        <v>1</v>
      </c>
      <c r="T3632" s="53">
        <v>60.2</v>
      </c>
      <c r="U3632" s="53">
        <v>0</v>
      </c>
      <c r="V3632" s="53">
        <v>76</v>
      </c>
      <c r="W3632" s="53">
        <v>0</v>
      </c>
      <c r="X3632" s="53">
        <v>0.61099999999999999</v>
      </c>
      <c r="Y3632" s="53">
        <v>19.29</v>
      </c>
      <c r="Z3632" s="11">
        <f t="shared" si="9723"/>
        <v>0</v>
      </c>
      <c r="AA3632" s="11">
        <f t="shared" si="9724"/>
        <v>0</v>
      </c>
      <c r="AB3632" s="53">
        <f t="shared" si="9725"/>
        <v>0.25174481784985175</v>
      </c>
      <c r="AC3632" s="63" t="s">
        <v>204</v>
      </c>
    </row>
    <row r="3633" spans="1:46">
      <c r="A3633" s="11">
        <v>3633</v>
      </c>
      <c r="B3633" s="57">
        <v>44952</v>
      </c>
      <c r="C3633" s="54">
        <v>0.18055555555555555</v>
      </c>
      <c r="D3633" s="53">
        <v>1</v>
      </c>
      <c r="E3633" s="53">
        <v>12.7</v>
      </c>
      <c r="F3633" s="53">
        <v>0</v>
      </c>
      <c r="G3633" s="53">
        <v>1.9</v>
      </c>
      <c r="H3633" s="53">
        <v>0</v>
      </c>
      <c r="I3633" s="53">
        <v>3.4</v>
      </c>
      <c r="J3633" s="53" t="s">
        <v>154</v>
      </c>
      <c r="K3633" s="53">
        <v>4.3</v>
      </c>
      <c r="L3633" s="53" t="s">
        <v>154</v>
      </c>
      <c r="M3633" s="54">
        <v>0.1746412037037037</v>
      </c>
      <c r="N3633" s="53">
        <v>6.2</v>
      </c>
      <c r="O3633" s="53" t="s">
        <v>158</v>
      </c>
      <c r="P3633" s="54">
        <v>0.17416666666666666</v>
      </c>
      <c r="Q3633" s="53">
        <v>2.4</v>
      </c>
      <c r="R3633" s="53" t="s">
        <v>161</v>
      </c>
      <c r="S3633" s="53">
        <v>0.9</v>
      </c>
      <c r="T3633" s="53">
        <v>56.2</v>
      </c>
      <c r="U3633" s="53">
        <v>0</v>
      </c>
      <c r="V3633" s="53">
        <v>68</v>
      </c>
      <c r="W3633" s="53">
        <v>0</v>
      </c>
      <c r="X3633" s="53">
        <v>0.61</v>
      </c>
      <c r="Y3633" s="53">
        <v>19.29</v>
      </c>
      <c r="Z3633" s="11">
        <f t="shared" si="9723"/>
        <v>0</v>
      </c>
      <c r="AA3633" s="11">
        <f t="shared" si="9724"/>
        <v>0</v>
      </c>
      <c r="AB3633" s="53">
        <f t="shared" si="9725"/>
        <v>0.25117070684121662</v>
      </c>
      <c r="AC3633" s="63" t="s">
        <v>204</v>
      </c>
    </row>
    <row r="3634" spans="1:46">
      <c r="A3634" s="11">
        <v>3634</v>
      </c>
      <c r="B3634" s="57">
        <v>44952</v>
      </c>
      <c r="C3634" s="54">
        <v>0.1875</v>
      </c>
      <c r="D3634" s="53">
        <v>1.1000000000000001</v>
      </c>
      <c r="E3634" s="53">
        <v>12.7</v>
      </c>
      <c r="F3634" s="53">
        <v>0</v>
      </c>
      <c r="G3634" s="53">
        <v>1.9</v>
      </c>
      <c r="H3634" s="53">
        <v>-1E-3</v>
      </c>
      <c r="I3634" s="53">
        <v>2.7</v>
      </c>
      <c r="J3634" s="53" t="s">
        <v>158</v>
      </c>
      <c r="K3634" s="53">
        <v>3.4</v>
      </c>
      <c r="L3634" s="53" t="s">
        <v>154</v>
      </c>
      <c r="M3634" s="54">
        <v>0.18056712962962962</v>
      </c>
      <c r="N3634" s="53">
        <v>5.7</v>
      </c>
      <c r="O3634" s="53" t="s">
        <v>158</v>
      </c>
      <c r="P3634" s="54">
        <v>0.18476851851851853</v>
      </c>
      <c r="Q3634" s="53">
        <v>3.1</v>
      </c>
      <c r="R3634" s="53" t="s">
        <v>161</v>
      </c>
      <c r="S3634" s="53">
        <v>0.9</v>
      </c>
      <c r="T3634" s="53">
        <v>54.6</v>
      </c>
      <c r="U3634" s="53">
        <v>0</v>
      </c>
      <c r="V3634" s="53">
        <v>92</v>
      </c>
      <c r="W3634" s="53">
        <v>0</v>
      </c>
      <c r="X3634" s="53">
        <v>0.61</v>
      </c>
      <c r="Y3634" s="53">
        <v>19.28</v>
      </c>
      <c r="Z3634" s="11">
        <f t="shared" si="9723"/>
        <v>-0.60000000000000009</v>
      </c>
      <c r="AA3634" s="11">
        <f t="shared" si="9724"/>
        <v>0</v>
      </c>
      <c r="AB3634" s="53">
        <f t="shared" si="9725"/>
        <v>0.25117070684121662</v>
      </c>
      <c r="AC3634" s="63" t="s">
        <v>204</v>
      </c>
    </row>
    <row r="3635" spans="1:46">
      <c r="A3635" s="11">
        <v>3635</v>
      </c>
      <c r="B3635" s="57">
        <v>44952</v>
      </c>
      <c r="C3635" s="54">
        <v>0.19444444444444445</v>
      </c>
      <c r="D3635" s="53">
        <v>1.2</v>
      </c>
      <c r="E3635" s="53">
        <v>12.7</v>
      </c>
      <c r="F3635" s="53">
        <v>0</v>
      </c>
      <c r="G3635" s="53">
        <v>1.7</v>
      </c>
      <c r="H3635" s="53">
        <v>0</v>
      </c>
      <c r="I3635" s="53">
        <v>3.1</v>
      </c>
      <c r="J3635" s="53" t="s">
        <v>154</v>
      </c>
      <c r="K3635" s="53">
        <v>3.2</v>
      </c>
      <c r="L3635" s="53" t="s">
        <v>154</v>
      </c>
      <c r="M3635" s="54">
        <v>0.1915625</v>
      </c>
      <c r="N3635" s="53">
        <v>5.3</v>
      </c>
      <c r="O3635" s="53" t="s">
        <v>154</v>
      </c>
      <c r="P3635" s="54">
        <v>0.19119212962962964</v>
      </c>
      <c r="Q3635" s="53">
        <v>2.8</v>
      </c>
      <c r="R3635" s="53" t="s">
        <v>161</v>
      </c>
      <c r="S3635" s="53">
        <v>0.7</v>
      </c>
      <c r="T3635" s="53">
        <v>55.7</v>
      </c>
      <c r="U3635" s="53">
        <v>0</v>
      </c>
      <c r="V3635" s="53">
        <v>72</v>
      </c>
      <c r="W3635" s="53">
        <v>0</v>
      </c>
      <c r="X3635" s="53">
        <v>0.61</v>
      </c>
      <c r="Y3635" s="53">
        <v>19.3</v>
      </c>
      <c r="Z3635" s="11">
        <f t="shared" si="9723"/>
        <v>0</v>
      </c>
      <c r="AA3635" s="11">
        <f t="shared" si="9724"/>
        <v>0</v>
      </c>
      <c r="AB3635" s="53">
        <f t="shared" si="9725"/>
        <v>0.25117070684121662</v>
      </c>
      <c r="AC3635" s="63" t="s">
        <v>204</v>
      </c>
    </row>
    <row r="3636" spans="1:46">
      <c r="A3636" s="11">
        <v>3636</v>
      </c>
      <c r="B3636" s="57">
        <v>44952</v>
      </c>
      <c r="C3636" s="54">
        <v>0.20138888888888887</v>
      </c>
      <c r="D3636" s="53">
        <v>1.2</v>
      </c>
      <c r="E3636" s="53">
        <v>12.7</v>
      </c>
      <c r="F3636" s="53">
        <v>0</v>
      </c>
      <c r="G3636" s="53">
        <v>1.9</v>
      </c>
      <c r="H3636" s="53">
        <v>0</v>
      </c>
      <c r="I3636" s="53">
        <v>3.1</v>
      </c>
      <c r="J3636" s="53" t="s">
        <v>158</v>
      </c>
      <c r="K3636" s="53">
        <v>3.2</v>
      </c>
      <c r="L3636" s="53" t="s">
        <v>158</v>
      </c>
      <c r="M3636" s="54">
        <v>0.19701388888888891</v>
      </c>
      <c r="N3636" s="53">
        <v>5.4</v>
      </c>
      <c r="O3636" s="53" t="s">
        <v>158</v>
      </c>
      <c r="P3636" s="54">
        <v>0.19972222222222222</v>
      </c>
      <c r="Q3636" s="53">
        <v>4.7</v>
      </c>
      <c r="R3636" s="53" t="s">
        <v>161</v>
      </c>
      <c r="S3636" s="53">
        <v>0.7</v>
      </c>
      <c r="T3636" s="53">
        <v>55.3</v>
      </c>
      <c r="U3636" s="53">
        <v>0</v>
      </c>
      <c r="V3636" s="53">
        <v>79</v>
      </c>
      <c r="W3636" s="53">
        <v>0</v>
      </c>
      <c r="X3636" s="53">
        <v>0.61</v>
      </c>
      <c r="Y3636" s="53">
        <v>19.309999999999999</v>
      </c>
      <c r="Z3636" s="11">
        <f t="shared" si="9723"/>
        <v>0</v>
      </c>
      <c r="AA3636" s="11">
        <f t="shared" si="9724"/>
        <v>0</v>
      </c>
      <c r="AB3636" s="53">
        <f t="shared" si="9725"/>
        <v>0.25117070684121662</v>
      </c>
      <c r="AC3636" s="63" t="s">
        <v>204</v>
      </c>
    </row>
    <row r="3637" spans="1:46">
      <c r="A3637" s="11">
        <v>3637</v>
      </c>
      <c r="B3637" s="57">
        <v>44952</v>
      </c>
      <c r="C3637" s="54">
        <v>0.20833333333333334</v>
      </c>
      <c r="D3637" s="53">
        <v>1.3</v>
      </c>
      <c r="E3637" s="53">
        <v>12.7</v>
      </c>
      <c r="F3637" s="53">
        <v>0</v>
      </c>
      <c r="G3637" s="53">
        <v>2</v>
      </c>
      <c r="H3637" s="53">
        <v>0</v>
      </c>
      <c r="I3637" s="53">
        <v>3.1</v>
      </c>
      <c r="J3637" s="53" t="s">
        <v>154</v>
      </c>
      <c r="K3637" s="53">
        <v>3.4</v>
      </c>
      <c r="L3637" s="53" t="s">
        <v>154</v>
      </c>
      <c r="M3637" s="54">
        <v>0.20577546296296298</v>
      </c>
      <c r="N3637" s="53">
        <v>5.5</v>
      </c>
      <c r="O3637" s="53" t="s">
        <v>161</v>
      </c>
      <c r="P3637" s="54">
        <v>0.20329861111111111</v>
      </c>
      <c r="Q3637" s="53">
        <v>3.7</v>
      </c>
      <c r="R3637" s="53" t="s">
        <v>154</v>
      </c>
      <c r="S3637" s="53">
        <v>0.8</v>
      </c>
      <c r="T3637" s="53">
        <v>57.4</v>
      </c>
      <c r="U3637" s="53">
        <v>0</v>
      </c>
      <c r="V3637" s="53">
        <v>80</v>
      </c>
      <c r="W3637" s="53">
        <v>0</v>
      </c>
      <c r="X3637" s="53">
        <v>0.61</v>
      </c>
      <c r="Y3637" s="53">
        <v>19.32</v>
      </c>
      <c r="Z3637" s="11">
        <f t="shared" si="9723"/>
        <v>0</v>
      </c>
      <c r="AA3637" s="11">
        <f t="shared" si="9724"/>
        <v>0</v>
      </c>
      <c r="AB3637" s="53">
        <f t="shared" si="9725"/>
        <v>0.25117070684121662</v>
      </c>
      <c r="AC3637" s="63" t="s">
        <v>204</v>
      </c>
      <c r="AE3637" s="11">
        <f t="shared" ref="AE3637" si="9838">SUM(F3637:F3642)</f>
        <v>0</v>
      </c>
      <c r="AF3637" s="11">
        <f t="shared" ref="AF3637" si="9839">AVERAGE(AB3637:AB3642)</f>
        <v>0.25088401307144331</v>
      </c>
      <c r="AG3637" s="11">
        <f t="shared" ref="AG3637" si="9840">AVERAGE(G3637:G3642)</f>
        <v>1.7499999999999998</v>
      </c>
      <c r="AH3637" s="11" t="e">
        <f t="shared" ref="AH3637" si="9841">AVERAGE(AC3637:AC3642)</f>
        <v>#DIV/0!</v>
      </c>
      <c r="AI3637" s="11">
        <f t="shared" ref="AI3637" si="9842">AVERAGE(T3637:T3642)</f>
        <v>62.133333333333333</v>
      </c>
      <c r="AJ3637" s="11">
        <f t="shared" ref="AJ3637" si="9843">SUMIF(H3637:H3642,"&gt;0",H3637:H3642)</f>
        <v>0</v>
      </c>
      <c r="AK3637" s="17">
        <f t="shared" ref="AK3637" si="9844">SUM(AA3637:AA3642)/60</f>
        <v>0</v>
      </c>
      <c r="AL3637" s="17">
        <f t="shared" ref="AL3637" si="9845">SUM(V3637:V3642)</f>
        <v>487</v>
      </c>
      <c r="AM3637" s="17">
        <f t="shared" ref="AM3637" si="9846">AVERAGE(W3637:W3642)</f>
        <v>0</v>
      </c>
      <c r="AN3637" s="11">
        <f t="shared" ref="AN3637" si="9847">AVERAGE(I3637:I3642)</f>
        <v>2.8166666666666664</v>
      </c>
      <c r="AO3637" s="11">
        <f t="shared" ref="AO3637" si="9848">MAX(K3637:K3642)</f>
        <v>3.5</v>
      </c>
      <c r="AP3637" s="13" t="str">
        <f t="shared" ref="AP3637" ca="1" si="9849">INDIRECT(ADDRESS(MATCH(AO3637,K3637:K3642,0)+A3637-1,12))</f>
        <v>SW</v>
      </c>
      <c r="AQ3637" s="13">
        <f t="shared" ref="AQ3637" ca="1" si="9850">INDIRECT(ADDRESS(MATCH(AO3637,K3637:K3642,0)+A3637-1,13))</f>
        <v>0.22736111111111112</v>
      </c>
      <c r="AR3637" s="11">
        <f t="shared" ref="AR3637" si="9851">MAX(N3637:N3642)</f>
        <v>6.5</v>
      </c>
      <c r="AS3637" s="13" t="str">
        <f t="shared" ref="AS3637" ca="1" si="9852">INDIRECT(ADDRESS(MATCH(AR3637,N3637:N3642,0)+A3637-1,15))</f>
        <v>SW</v>
      </c>
      <c r="AT3637" s="13">
        <f t="shared" ref="AT3637" ca="1" si="9853">INDIRECT(ADDRESS(MATCH(AR3637,N3637:N3642,0)+A3637-1,16))</f>
        <v>0.22568287037037038</v>
      </c>
    </row>
    <row r="3638" spans="1:46">
      <c r="A3638" s="11">
        <v>3638</v>
      </c>
      <c r="B3638" s="57">
        <v>44952</v>
      </c>
      <c r="C3638" s="54">
        <v>0.21527777777777779</v>
      </c>
      <c r="D3638" s="53">
        <v>1.4</v>
      </c>
      <c r="E3638" s="53">
        <v>12.7</v>
      </c>
      <c r="F3638" s="53">
        <v>0</v>
      </c>
      <c r="G3638" s="53">
        <v>2.1</v>
      </c>
      <c r="H3638" s="53">
        <v>0</v>
      </c>
      <c r="I3638" s="53">
        <v>2.8</v>
      </c>
      <c r="J3638" s="53" t="s">
        <v>154</v>
      </c>
      <c r="K3638" s="53">
        <v>3</v>
      </c>
      <c r="L3638" s="53" t="s">
        <v>154</v>
      </c>
      <c r="M3638" s="54">
        <v>0.20834490740740741</v>
      </c>
      <c r="N3638" s="53">
        <v>4.9000000000000004</v>
      </c>
      <c r="O3638" s="53" t="s">
        <v>161</v>
      </c>
      <c r="P3638" s="54">
        <v>0.20895833333333333</v>
      </c>
      <c r="Q3638" s="53">
        <v>1.9</v>
      </c>
      <c r="R3638" s="53" t="s">
        <v>161</v>
      </c>
      <c r="S3638" s="53">
        <v>0.7</v>
      </c>
      <c r="T3638" s="53">
        <v>60.8</v>
      </c>
      <c r="U3638" s="53">
        <v>0</v>
      </c>
      <c r="V3638" s="53">
        <v>77</v>
      </c>
      <c r="W3638" s="53">
        <v>0</v>
      </c>
      <c r="X3638" s="53">
        <v>0.61</v>
      </c>
      <c r="Y3638" s="53">
        <v>19.32</v>
      </c>
      <c r="Z3638" s="11">
        <f t="shared" si="9723"/>
        <v>0</v>
      </c>
      <c r="AA3638" s="11">
        <f t="shared" si="9724"/>
        <v>0</v>
      </c>
      <c r="AB3638" s="53">
        <f t="shared" si="9725"/>
        <v>0.25117070684121662</v>
      </c>
      <c r="AC3638" s="63" t="s">
        <v>204</v>
      </c>
    </row>
    <row r="3639" spans="1:46">
      <c r="A3639" s="11">
        <v>3639</v>
      </c>
      <c r="B3639" s="57">
        <v>44952</v>
      </c>
      <c r="C3639" s="54">
        <v>0.22222222222222221</v>
      </c>
      <c r="D3639" s="53">
        <v>1.5</v>
      </c>
      <c r="E3639" s="53">
        <v>12.7</v>
      </c>
      <c r="F3639" s="53">
        <v>0</v>
      </c>
      <c r="G3639" s="53">
        <v>2.2000000000000002</v>
      </c>
      <c r="H3639" s="53">
        <v>0</v>
      </c>
      <c r="I3639" s="53">
        <v>3</v>
      </c>
      <c r="J3639" s="53" t="s">
        <v>161</v>
      </c>
      <c r="K3639" s="53">
        <v>3</v>
      </c>
      <c r="L3639" s="53" t="s">
        <v>161</v>
      </c>
      <c r="M3639" s="54">
        <v>0.22222222222222221</v>
      </c>
      <c r="N3639" s="53">
        <v>5.3</v>
      </c>
      <c r="O3639" s="53" t="s">
        <v>160</v>
      </c>
      <c r="P3639" s="54">
        <v>0.22111111111111112</v>
      </c>
      <c r="Q3639" s="53">
        <v>2.2999999999999998</v>
      </c>
      <c r="R3639" s="53" t="s">
        <v>161</v>
      </c>
      <c r="S3639" s="53">
        <v>0.9</v>
      </c>
      <c r="T3639" s="53">
        <v>58.5</v>
      </c>
      <c r="U3639" s="53">
        <v>0</v>
      </c>
      <c r="V3639" s="53">
        <v>59</v>
      </c>
      <c r="W3639" s="53">
        <v>0</v>
      </c>
      <c r="X3639" s="53">
        <v>0.61</v>
      </c>
      <c r="Y3639" s="53">
        <v>19.329999999999998</v>
      </c>
      <c r="Z3639" s="11">
        <f t="shared" si="9723"/>
        <v>0</v>
      </c>
      <c r="AA3639" s="11">
        <f t="shared" si="9724"/>
        <v>0</v>
      </c>
      <c r="AB3639" s="53">
        <f t="shared" si="9725"/>
        <v>0.25117070684121662</v>
      </c>
      <c r="AC3639" s="63" t="s">
        <v>204</v>
      </c>
    </row>
    <row r="3640" spans="1:46">
      <c r="A3640" s="11">
        <v>3640</v>
      </c>
      <c r="B3640" s="57">
        <v>44952</v>
      </c>
      <c r="C3640" s="54">
        <v>0.22916666666666666</v>
      </c>
      <c r="D3640" s="53">
        <v>1.6</v>
      </c>
      <c r="E3640" s="53">
        <v>12.7</v>
      </c>
      <c r="F3640" s="53">
        <v>0</v>
      </c>
      <c r="G3640" s="53">
        <v>1.4</v>
      </c>
      <c r="H3640" s="53">
        <v>-1E-3</v>
      </c>
      <c r="I3640" s="53">
        <v>3.3</v>
      </c>
      <c r="J3640" s="53" t="s">
        <v>160</v>
      </c>
      <c r="K3640" s="53">
        <v>3.5</v>
      </c>
      <c r="L3640" s="53" t="s">
        <v>160</v>
      </c>
      <c r="M3640" s="54">
        <v>0.22736111111111112</v>
      </c>
      <c r="N3640" s="53">
        <v>6.5</v>
      </c>
      <c r="O3640" s="53" t="s">
        <v>160</v>
      </c>
      <c r="P3640" s="54">
        <v>0.22568287037037038</v>
      </c>
      <c r="Q3640" s="53">
        <v>3.4</v>
      </c>
      <c r="R3640" s="53" t="s">
        <v>159</v>
      </c>
      <c r="S3640" s="53">
        <v>0.9</v>
      </c>
      <c r="T3640" s="53">
        <v>64.3</v>
      </c>
      <c r="U3640" s="53">
        <v>0</v>
      </c>
      <c r="V3640" s="53">
        <v>83</v>
      </c>
      <c r="W3640" s="53">
        <v>0</v>
      </c>
      <c r="X3640" s="53">
        <v>0.60899999999999999</v>
      </c>
      <c r="Y3640" s="53">
        <v>19.3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0.25059731930167001</v>
      </c>
      <c r="AC3640" s="63" t="s">
        <v>204</v>
      </c>
    </row>
    <row r="3641" spans="1:46">
      <c r="A3641" s="11">
        <v>3641</v>
      </c>
      <c r="B3641" s="57">
        <v>44952</v>
      </c>
      <c r="C3641" s="54">
        <v>0.23611111111111113</v>
      </c>
      <c r="D3641" s="53">
        <v>1.7</v>
      </c>
      <c r="E3641" s="53">
        <v>12.7</v>
      </c>
      <c r="F3641" s="53">
        <v>0</v>
      </c>
      <c r="G3641" s="53">
        <v>1.2</v>
      </c>
      <c r="H3641" s="53">
        <v>-1E-3</v>
      </c>
      <c r="I3641" s="53">
        <v>1.7</v>
      </c>
      <c r="J3641" s="53" t="s">
        <v>153</v>
      </c>
      <c r="K3641" s="53">
        <v>3.3</v>
      </c>
      <c r="L3641" s="53" t="s">
        <v>156</v>
      </c>
      <c r="M3641" s="54">
        <v>0.2293287037037037</v>
      </c>
      <c r="N3641" s="53">
        <v>3.4</v>
      </c>
      <c r="O3641" s="53" t="s">
        <v>159</v>
      </c>
      <c r="P3641" s="54">
        <v>0.22917824074074075</v>
      </c>
      <c r="Q3641" s="53">
        <v>1.9</v>
      </c>
      <c r="R3641" s="53" t="s">
        <v>156</v>
      </c>
      <c r="S3641" s="53">
        <v>0.6</v>
      </c>
      <c r="T3641" s="53">
        <v>66.8</v>
      </c>
      <c r="U3641" s="53">
        <v>0</v>
      </c>
      <c r="V3641" s="53">
        <v>73</v>
      </c>
      <c r="W3641" s="53">
        <v>0</v>
      </c>
      <c r="X3641" s="53">
        <v>0.60899999999999999</v>
      </c>
      <c r="Y3641" s="53">
        <v>19.3</v>
      </c>
      <c r="Z3641" s="11">
        <f t="shared" si="9723"/>
        <v>-0.60000000000000009</v>
      </c>
      <c r="AA3641" s="11">
        <f t="shared" si="9724"/>
        <v>0</v>
      </c>
      <c r="AB3641" s="53">
        <f t="shared" si="9725"/>
        <v>0.25059731930167001</v>
      </c>
      <c r="AC3641" s="63" t="s">
        <v>204</v>
      </c>
    </row>
    <row r="3642" spans="1:46">
      <c r="A3642" s="11">
        <v>3642</v>
      </c>
      <c r="B3642" s="57">
        <v>44952</v>
      </c>
      <c r="C3642" s="54">
        <v>0.24305555555555555</v>
      </c>
      <c r="D3642" s="53">
        <v>1.7</v>
      </c>
      <c r="E3642" s="53">
        <v>12.7</v>
      </c>
      <c r="F3642" s="53">
        <v>0</v>
      </c>
      <c r="G3642" s="53">
        <v>1.6</v>
      </c>
      <c r="H3642" s="53">
        <v>0</v>
      </c>
      <c r="I3642" s="53">
        <v>3</v>
      </c>
      <c r="J3642" s="53" t="s">
        <v>153</v>
      </c>
      <c r="K3642" s="53">
        <v>3</v>
      </c>
      <c r="L3642" s="53" t="s">
        <v>153</v>
      </c>
      <c r="M3642" s="54">
        <v>0.24305555555555555</v>
      </c>
      <c r="N3642" s="53">
        <v>4.8</v>
      </c>
      <c r="O3642" s="53" t="s">
        <v>159</v>
      </c>
      <c r="P3642" s="54">
        <v>0.24216435185185184</v>
      </c>
      <c r="Q3642" s="53">
        <v>2.5</v>
      </c>
      <c r="R3642" s="53" t="s">
        <v>151</v>
      </c>
      <c r="S3642" s="53">
        <v>0.8</v>
      </c>
      <c r="T3642" s="53">
        <v>65</v>
      </c>
      <c r="U3642" s="53">
        <v>0</v>
      </c>
      <c r="V3642" s="53">
        <v>115</v>
      </c>
      <c r="W3642" s="53">
        <v>0</v>
      </c>
      <c r="X3642" s="53">
        <v>0.60899999999999999</v>
      </c>
      <c r="Y3642" s="53">
        <v>19.32</v>
      </c>
      <c r="Z3642" s="11">
        <f t="shared" si="9723"/>
        <v>0</v>
      </c>
      <c r="AA3642" s="11">
        <f t="shared" si="9724"/>
        <v>0</v>
      </c>
      <c r="AB3642" s="53">
        <f t="shared" si="9725"/>
        <v>0.25059731930167001</v>
      </c>
      <c r="AC3642" s="63" t="s">
        <v>204</v>
      </c>
    </row>
    <row r="3643" spans="1:46">
      <c r="A3643" s="11">
        <v>3643</v>
      </c>
      <c r="B3643" s="57">
        <v>44952</v>
      </c>
      <c r="C3643" s="54">
        <v>0.25</v>
      </c>
      <c r="D3643" s="53">
        <v>1.6</v>
      </c>
      <c r="E3643" s="53">
        <v>12.7</v>
      </c>
      <c r="F3643" s="53">
        <v>0</v>
      </c>
      <c r="G3643" s="53">
        <v>1.4</v>
      </c>
      <c r="H3643" s="53">
        <v>0</v>
      </c>
      <c r="I3643" s="53">
        <v>2.1</v>
      </c>
      <c r="J3643" s="53" t="s">
        <v>153</v>
      </c>
      <c r="K3643" s="53">
        <v>3.2</v>
      </c>
      <c r="L3643" s="53" t="s">
        <v>159</v>
      </c>
      <c r="M3643" s="54">
        <v>0.24489583333333331</v>
      </c>
      <c r="N3643" s="53">
        <v>4.3</v>
      </c>
      <c r="O3643" s="53" t="s">
        <v>153</v>
      </c>
      <c r="P3643" s="54">
        <v>0.24428240740740739</v>
      </c>
      <c r="Q3643" s="53">
        <v>3.3</v>
      </c>
      <c r="R3643" s="53" t="s">
        <v>153</v>
      </c>
      <c r="S3643" s="53">
        <v>0.9</v>
      </c>
      <c r="T3643" s="53">
        <v>65.5</v>
      </c>
      <c r="U3643" s="53">
        <v>0</v>
      </c>
      <c r="V3643" s="53">
        <v>80</v>
      </c>
      <c r="W3643" s="53">
        <v>0</v>
      </c>
      <c r="X3643" s="53">
        <v>0.60899999999999999</v>
      </c>
      <c r="Y3643" s="53">
        <v>19.32</v>
      </c>
      <c r="Z3643" s="11">
        <f t="shared" si="9723"/>
        <v>0</v>
      </c>
      <c r="AA3643" s="11">
        <f t="shared" si="9724"/>
        <v>0</v>
      </c>
      <c r="AB3643" s="53">
        <f t="shared" si="9725"/>
        <v>0.25059731930167001</v>
      </c>
      <c r="AC3643" s="63" t="s">
        <v>204</v>
      </c>
      <c r="AE3643" s="11">
        <f t="shared" ref="AE3643" si="9854">SUM(F3643:F3648)</f>
        <v>0</v>
      </c>
      <c r="AF3643" s="11">
        <f t="shared" ref="AF3643" si="9855">AVERAGE(AB3643:AB3648)</f>
        <v>0.25040643242092719</v>
      </c>
      <c r="AG3643" s="11">
        <f t="shared" ref="AG3643" si="9856">AVERAGE(G3643:G3648)</f>
        <v>1.4666666666666666</v>
      </c>
      <c r="AH3643" s="11" t="e">
        <f t="shared" ref="AH3643" si="9857">AVERAGE(AC3643:AC3648)</f>
        <v>#DIV/0!</v>
      </c>
      <c r="AI3643" s="11">
        <f t="shared" ref="AI3643" si="9858">AVERAGE(T3643:T3648)</f>
        <v>62.70000000000001</v>
      </c>
      <c r="AJ3643" s="11">
        <f t="shared" ref="AJ3643" si="9859">SUMIF(H3643:H3648,"&gt;0",H3643:H3648)</f>
        <v>0</v>
      </c>
      <c r="AK3643" s="17">
        <f t="shared" ref="AK3643" si="9860">SUM(AA3643:AA3648)/60</f>
        <v>0</v>
      </c>
      <c r="AL3643" s="17">
        <f t="shared" ref="AL3643" si="9861">SUM(V3643:V3648)</f>
        <v>1251</v>
      </c>
      <c r="AM3643" s="17">
        <f t="shared" ref="AM3643" si="9862">AVERAGE(W3643:W3648)</f>
        <v>0.16666666666666666</v>
      </c>
      <c r="AN3643" s="11">
        <f t="shared" ref="AN3643" si="9863">AVERAGE(I3643:I3648)</f>
        <v>3.1</v>
      </c>
      <c r="AO3643" s="11">
        <f t="shared" ref="AO3643" si="9864">MAX(K3643:K3648)</f>
        <v>3.9</v>
      </c>
      <c r="AP3643" s="13" t="str">
        <f t="shared" ref="AP3643" ca="1" si="9865">INDIRECT(ADDRESS(MATCH(AO3643,K3643:K3648,0)+A3643-1,12))</f>
        <v>S</v>
      </c>
      <c r="AQ3643" s="13">
        <f t="shared" ref="AQ3643" ca="1" si="9866">INDIRECT(ADDRESS(MATCH(AO3643,K3643:K3648,0)+A3643-1,13))</f>
        <v>0.26114583333333335</v>
      </c>
      <c r="AR3643" s="11">
        <f t="shared" ref="AR3643" si="9867">MAX(N3643:N3648)</f>
        <v>6</v>
      </c>
      <c r="AS3643" s="13" t="str">
        <f t="shared" ref="AS3643" ca="1" si="9868">INDIRECT(ADDRESS(MATCH(AR3643,N3643:N3648,0)+A3643-1,15))</f>
        <v>S</v>
      </c>
      <c r="AT3643" s="13">
        <f t="shared" ref="AT3643" ca="1" si="9869">INDIRECT(ADDRESS(MATCH(AR3643,N3643:N3648,0)+A3643-1,16))</f>
        <v>0.25922453703703702</v>
      </c>
    </row>
    <row r="3644" spans="1:46">
      <c r="A3644" s="11">
        <v>3644</v>
      </c>
      <c r="B3644" s="57">
        <v>44952</v>
      </c>
      <c r="C3644" s="54">
        <v>0.25694444444444448</v>
      </c>
      <c r="D3644" s="53">
        <v>1.5</v>
      </c>
      <c r="E3644" s="53">
        <v>12.7</v>
      </c>
      <c r="F3644" s="53">
        <v>0</v>
      </c>
      <c r="G3644" s="53">
        <v>1.6</v>
      </c>
      <c r="H3644" s="53">
        <v>0</v>
      </c>
      <c r="I3644" s="53">
        <v>2.8</v>
      </c>
      <c r="J3644" s="53" t="s">
        <v>156</v>
      </c>
      <c r="K3644" s="53">
        <v>2.8</v>
      </c>
      <c r="L3644" s="53" t="s">
        <v>156</v>
      </c>
      <c r="M3644" s="54">
        <v>0.2568171296296296</v>
      </c>
      <c r="N3644" s="53">
        <v>5.5</v>
      </c>
      <c r="O3644" s="53" t="s">
        <v>153</v>
      </c>
      <c r="P3644" s="54">
        <v>0.2560763888888889</v>
      </c>
      <c r="Q3644" s="53">
        <v>3.5</v>
      </c>
      <c r="R3644" s="53" t="s">
        <v>153</v>
      </c>
      <c r="S3644" s="53">
        <v>0.9</v>
      </c>
      <c r="T3644" s="53">
        <v>62.8</v>
      </c>
      <c r="U3644" s="53">
        <v>0</v>
      </c>
      <c r="V3644" s="53">
        <v>84</v>
      </c>
      <c r="W3644" s="53">
        <v>0</v>
      </c>
      <c r="X3644" s="53">
        <v>0.60899999999999999</v>
      </c>
      <c r="Y3644" s="53">
        <v>19.309999999999999</v>
      </c>
      <c r="Z3644" s="11">
        <f t="shared" si="9723"/>
        <v>0</v>
      </c>
      <c r="AA3644" s="11">
        <f t="shared" si="9724"/>
        <v>0</v>
      </c>
      <c r="AB3644" s="53">
        <f t="shared" si="9725"/>
        <v>0.25059731930167001</v>
      </c>
      <c r="AC3644" s="63" t="s">
        <v>204</v>
      </c>
    </row>
    <row r="3645" spans="1:46">
      <c r="A3645" s="11">
        <v>3645</v>
      </c>
      <c r="B3645" s="57">
        <v>44952</v>
      </c>
      <c r="C3645" s="54">
        <v>0.2638888888888889</v>
      </c>
      <c r="D3645" s="53">
        <v>1.4</v>
      </c>
      <c r="E3645" s="53">
        <v>12.6</v>
      </c>
      <c r="F3645" s="53">
        <v>0</v>
      </c>
      <c r="G3645" s="53">
        <v>1.6</v>
      </c>
      <c r="H3645" s="53">
        <v>-1E-3</v>
      </c>
      <c r="I3645" s="53">
        <v>3.6</v>
      </c>
      <c r="J3645" s="53" t="s">
        <v>156</v>
      </c>
      <c r="K3645" s="53">
        <v>3.9</v>
      </c>
      <c r="L3645" s="53" t="s">
        <v>153</v>
      </c>
      <c r="M3645" s="54">
        <v>0.26114583333333335</v>
      </c>
      <c r="N3645" s="53">
        <v>6</v>
      </c>
      <c r="O3645" s="53" t="s">
        <v>153</v>
      </c>
      <c r="P3645" s="54">
        <v>0.25922453703703702</v>
      </c>
      <c r="Q3645" s="53">
        <v>3</v>
      </c>
      <c r="R3645" s="53" t="s">
        <v>153</v>
      </c>
      <c r="S3645" s="53">
        <v>1</v>
      </c>
      <c r="T3645" s="53">
        <v>62.5</v>
      </c>
      <c r="U3645" s="53">
        <v>0</v>
      </c>
      <c r="V3645" s="53">
        <v>89</v>
      </c>
      <c r="W3645" s="53">
        <v>0</v>
      </c>
      <c r="X3645" s="53">
        <v>0.60899999999999999</v>
      </c>
      <c r="Y3645" s="53">
        <v>19.309999999999999</v>
      </c>
      <c r="Z3645" s="11">
        <f t="shared" si="9723"/>
        <v>-0.60000000000000009</v>
      </c>
      <c r="AA3645" s="11">
        <f t="shared" si="9724"/>
        <v>0</v>
      </c>
      <c r="AB3645" s="53">
        <f t="shared" si="9725"/>
        <v>0.25059731930167001</v>
      </c>
      <c r="AC3645" s="63" t="s">
        <v>204</v>
      </c>
    </row>
    <row r="3646" spans="1:46">
      <c r="A3646" s="11">
        <v>3646</v>
      </c>
      <c r="B3646" s="57">
        <v>44952</v>
      </c>
      <c r="C3646" s="54">
        <v>0.27083333333333331</v>
      </c>
      <c r="D3646" s="53">
        <v>1.3</v>
      </c>
      <c r="E3646" s="53">
        <v>12.6</v>
      </c>
      <c r="F3646" s="53">
        <v>0</v>
      </c>
      <c r="G3646" s="53">
        <v>1.5</v>
      </c>
      <c r="H3646" s="53">
        <v>-1E-3</v>
      </c>
      <c r="I3646" s="53">
        <v>3.1</v>
      </c>
      <c r="J3646" s="53" t="s">
        <v>153</v>
      </c>
      <c r="K3646" s="53">
        <v>3.6</v>
      </c>
      <c r="L3646" s="53" t="s">
        <v>156</v>
      </c>
      <c r="M3646" s="54">
        <v>0.26401620370370371</v>
      </c>
      <c r="N3646" s="53">
        <v>4.8</v>
      </c>
      <c r="O3646" s="53" t="s">
        <v>153</v>
      </c>
      <c r="P3646" s="54">
        <v>0.26909722222222221</v>
      </c>
      <c r="Q3646" s="53">
        <v>2.2999999999999998</v>
      </c>
      <c r="R3646" s="53" t="s">
        <v>159</v>
      </c>
      <c r="S3646" s="53">
        <v>0.6</v>
      </c>
      <c r="T3646" s="53">
        <v>62.3</v>
      </c>
      <c r="U3646" s="53">
        <v>0</v>
      </c>
      <c r="V3646" s="53">
        <v>81</v>
      </c>
      <c r="W3646" s="53">
        <v>0</v>
      </c>
      <c r="X3646" s="53">
        <v>0.60899999999999999</v>
      </c>
      <c r="Y3646" s="53">
        <v>19.329999999999998</v>
      </c>
      <c r="Z3646" s="11">
        <f t="shared" si="9723"/>
        <v>-0.60000000000000009</v>
      </c>
      <c r="AA3646" s="11">
        <f t="shared" si="9724"/>
        <v>0</v>
      </c>
      <c r="AB3646" s="53">
        <f t="shared" si="9725"/>
        <v>0.25059731930167001</v>
      </c>
      <c r="AC3646" s="63" t="s">
        <v>204</v>
      </c>
    </row>
    <row r="3647" spans="1:46">
      <c r="A3647" s="11">
        <v>3647</v>
      </c>
      <c r="B3647" s="57">
        <v>44952</v>
      </c>
      <c r="C3647" s="54">
        <v>0.27777777777777779</v>
      </c>
      <c r="D3647" s="53">
        <v>1.2</v>
      </c>
      <c r="E3647" s="53">
        <v>12.6</v>
      </c>
      <c r="F3647" s="53">
        <v>0</v>
      </c>
      <c r="G3647" s="53">
        <v>1.3</v>
      </c>
      <c r="H3647" s="53">
        <v>-1E-3</v>
      </c>
      <c r="I3647" s="53">
        <v>3.2</v>
      </c>
      <c r="J3647" s="53" t="s">
        <v>159</v>
      </c>
      <c r="K3647" s="53">
        <v>3.2</v>
      </c>
      <c r="L3647" s="53" t="s">
        <v>159</v>
      </c>
      <c r="M3647" s="54">
        <v>0.27777777777777779</v>
      </c>
      <c r="N3647" s="53">
        <v>5.5</v>
      </c>
      <c r="O3647" s="53" t="s">
        <v>153</v>
      </c>
      <c r="P3647" s="54">
        <v>0.275474537037037</v>
      </c>
      <c r="Q3647" s="53">
        <v>3.7</v>
      </c>
      <c r="R3647" s="53" t="s">
        <v>159</v>
      </c>
      <c r="S3647" s="53">
        <v>0.7</v>
      </c>
      <c r="T3647" s="53">
        <v>62.5</v>
      </c>
      <c r="U3647" s="53">
        <v>0</v>
      </c>
      <c r="V3647" s="53">
        <v>148</v>
      </c>
      <c r="W3647" s="53">
        <v>0</v>
      </c>
      <c r="X3647" s="53">
        <v>0.60799999999999998</v>
      </c>
      <c r="Y3647" s="53">
        <v>19.309999999999999</v>
      </c>
      <c r="Z3647" s="11">
        <f t="shared" si="9723"/>
        <v>-0.60000000000000009</v>
      </c>
      <c r="AA3647" s="11">
        <f t="shared" si="9724"/>
        <v>0</v>
      </c>
      <c r="AB3647" s="53">
        <f t="shared" si="9725"/>
        <v>0.25002465865944157</v>
      </c>
      <c r="AC3647" s="63" t="s">
        <v>204</v>
      </c>
    </row>
    <row r="3648" spans="1:46">
      <c r="A3648" s="11">
        <v>3648</v>
      </c>
      <c r="B3648" s="57">
        <v>44952</v>
      </c>
      <c r="C3648" s="54">
        <v>0.28472222222222221</v>
      </c>
      <c r="D3648" s="53">
        <v>1.1000000000000001</v>
      </c>
      <c r="E3648" s="53">
        <v>12.6</v>
      </c>
      <c r="F3648" s="53">
        <v>0</v>
      </c>
      <c r="G3648" s="53">
        <v>1.4</v>
      </c>
      <c r="H3648" s="53">
        <v>0</v>
      </c>
      <c r="I3648" s="53">
        <v>3.8</v>
      </c>
      <c r="J3648" s="53" t="s">
        <v>159</v>
      </c>
      <c r="K3648" s="53">
        <v>3.8</v>
      </c>
      <c r="L3648" s="53" t="s">
        <v>159</v>
      </c>
      <c r="M3648" s="54">
        <v>0.28472222222222221</v>
      </c>
      <c r="N3648" s="53">
        <v>5.9</v>
      </c>
      <c r="O3648" s="53" t="s">
        <v>159</v>
      </c>
      <c r="P3648" s="54">
        <v>0.27957175925925926</v>
      </c>
      <c r="Q3648" s="53">
        <v>3.7</v>
      </c>
      <c r="R3648" s="53" t="s">
        <v>159</v>
      </c>
      <c r="S3648" s="53">
        <v>0.7</v>
      </c>
      <c r="T3648" s="53">
        <v>60.6</v>
      </c>
      <c r="U3648" s="53">
        <v>3</v>
      </c>
      <c r="V3648" s="53">
        <v>769</v>
      </c>
      <c r="W3648" s="53">
        <v>1</v>
      </c>
      <c r="X3648" s="53">
        <v>0.60799999999999998</v>
      </c>
      <c r="Y3648" s="53">
        <v>19.34</v>
      </c>
      <c r="Z3648" s="11">
        <f t="shared" si="9723"/>
        <v>0</v>
      </c>
      <c r="AA3648" s="11">
        <f t="shared" si="9724"/>
        <v>0</v>
      </c>
      <c r="AB3648" s="53">
        <f t="shared" si="9725"/>
        <v>0.25002465865944157</v>
      </c>
      <c r="AC3648" s="63" t="s">
        <v>204</v>
      </c>
    </row>
    <row r="3649" spans="1:46">
      <c r="A3649" s="11">
        <v>3649</v>
      </c>
      <c r="B3649" s="57">
        <v>44952</v>
      </c>
      <c r="C3649" s="54">
        <v>0.29166666666666669</v>
      </c>
      <c r="D3649" s="53">
        <v>1</v>
      </c>
      <c r="E3649" s="53">
        <v>12.6</v>
      </c>
      <c r="F3649" s="53">
        <v>0</v>
      </c>
      <c r="G3649" s="53">
        <v>1.7</v>
      </c>
      <c r="H3649" s="53">
        <v>1E-3</v>
      </c>
      <c r="I3649" s="53">
        <v>4</v>
      </c>
      <c r="J3649" s="53" t="s">
        <v>159</v>
      </c>
      <c r="K3649" s="53">
        <v>4.0999999999999996</v>
      </c>
      <c r="L3649" s="53" t="s">
        <v>159</v>
      </c>
      <c r="M3649" s="54">
        <v>0.2912615740740741</v>
      </c>
      <c r="N3649" s="53">
        <v>6.3</v>
      </c>
      <c r="O3649" s="53" t="s">
        <v>151</v>
      </c>
      <c r="P3649" s="54">
        <v>0.28974537037037035</v>
      </c>
      <c r="Q3649" s="53">
        <v>4</v>
      </c>
      <c r="R3649" s="53" t="s">
        <v>159</v>
      </c>
      <c r="S3649" s="53">
        <v>0.7</v>
      </c>
      <c r="T3649" s="53">
        <v>57.9</v>
      </c>
      <c r="U3649" s="53">
        <v>9</v>
      </c>
      <c r="V3649" s="53">
        <v>3254</v>
      </c>
      <c r="W3649" s="53">
        <v>5</v>
      </c>
      <c r="X3649" s="53">
        <v>0.60799999999999998</v>
      </c>
      <c r="Y3649" s="53">
        <v>19.350000000000001</v>
      </c>
      <c r="Z3649" s="11">
        <f t="shared" si="9723"/>
        <v>0.60000000000000009</v>
      </c>
      <c r="AA3649" s="11">
        <f t="shared" si="9724"/>
        <v>0</v>
      </c>
      <c r="AB3649" s="53">
        <f t="shared" si="9725"/>
        <v>0.25002465865944157</v>
      </c>
      <c r="AC3649" s="63" t="s">
        <v>204</v>
      </c>
      <c r="AE3649" s="11">
        <f t="shared" ref="AE3649" si="9870">SUM(F3649:F3654)</f>
        <v>0</v>
      </c>
      <c r="AF3649" s="11">
        <f t="shared" ref="AF3649" si="9871">AVERAGE(AB3649:AB3654)</f>
        <v>0.25002465865944151</v>
      </c>
      <c r="AG3649" s="11">
        <f t="shared" ref="AG3649" si="9872">AVERAGE(G3649:G3654)</f>
        <v>2.0333333333333337</v>
      </c>
      <c r="AH3649" s="11" t="e">
        <f t="shared" ref="AH3649" si="9873">AVERAGE(AC3649:AC3654)</f>
        <v>#DIV/0!</v>
      </c>
      <c r="AI3649" s="11">
        <f t="shared" ref="AI3649" si="9874">AVERAGE(T3649:T3654)</f>
        <v>55.433333333333337</v>
      </c>
      <c r="AJ3649" s="11">
        <f t="shared" ref="AJ3649" si="9875">SUMIF(H3649:H3654,"&gt;0",H3649:H3654)</f>
        <v>6.5000000000000002E-2</v>
      </c>
      <c r="AK3649" s="17">
        <f t="shared" ref="AK3649" si="9876">SUM(AA3649:AA3654)/60</f>
        <v>0</v>
      </c>
      <c r="AL3649" s="17">
        <f t="shared" ref="AL3649" si="9877">SUM(V3649:V3654)</f>
        <v>127014</v>
      </c>
      <c r="AM3649" s="17">
        <f t="shared" ref="AM3649" si="9878">AVERAGE(W3649:W3654)</f>
        <v>35.166666666666664</v>
      </c>
      <c r="AN3649" s="11">
        <f t="shared" ref="AN3649" si="9879">AVERAGE(I3649:I3654)</f>
        <v>3.8166666666666664</v>
      </c>
      <c r="AO3649" s="11">
        <f t="shared" ref="AO3649" si="9880">MAX(K3649:K3654)</f>
        <v>4.0999999999999996</v>
      </c>
      <c r="AP3649" s="13" t="str">
        <f t="shared" ref="AP3649" ca="1" si="9881">INDIRECT(ADDRESS(MATCH(AO3649,K3649:K3654,0)+A3649-1,12))</f>
        <v>SSE</v>
      </c>
      <c r="AQ3649" s="13">
        <f t="shared" ref="AQ3649" ca="1" si="9882">INDIRECT(ADDRESS(MATCH(AO3649,K3649:K3654,0)+A3649-1,13))</f>
        <v>0.2912615740740741</v>
      </c>
      <c r="AR3649" s="11">
        <f t="shared" ref="AR3649" si="9883">MAX(N3649:N3654)</f>
        <v>6.4</v>
      </c>
      <c r="AS3649" s="13" t="str">
        <f t="shared" ref="AS3649" ca="1" si="9884">INDIRECT(ADDRESS(MATCH(AR3649,N3649:N3654,0)+A3649-1,15))</f>
        <v>SSE</v>
      </c>
      <c r="AT3649" s="13">
        <f t="shared" ref="AT3649" ca="1" si="9885">INDIRECT(ADDRESS(MATCH(AR3649,N3649:N3654,0)+A3649-1,16))</f>
        <v>0.30418981481481483</v>
      </c>
    </row>
    <row r="3650" spans="1:46">
      <c r="A3650" s="11">
        <v>3650</v>
      </c>
      <c r="B3650" s="57">
        <v>44952</v>
      </c>
      <c r="C3650" s="54">
        <v>0.2986111111111111</v>
      </c>
      <c r="D3650" s="53">
        <v>1</v>
      </c>
      <c r="E3650" s="53">
        <v>12.6</v>
      </c>
      <c r="F3650" s="53">
        <v>0</v>
      </c>
      <c r="G3650" s="53">
        <v>1.8</v>
      </c>
      <c r="H3650" s="53">
        <v>4.0000000000000001E-3</v>
      </c>
      <c r="I3650" s="53">
        <v>3.8</v>
      </c>
      <c r="J3650" s="53" t="s">
        <v>159</v>
      </c>
      <c r="K3650" s="53">
        <v>4.0999999999999996</v>
      </c>
      <c r="L3650" s="53" t="s">
        <v>159</v>
      </c>
      <c r="M3650" s="54">
        <v>0.29579861111111111</v>
      </c>
      <c r="N3650" s="53">
        <v>5.6</v>
      </c>
      <c r="O3650" s="53" t="s">
        <v>159</v>
      </c>
      <c r="P3650" s="54">
        <v>0.29555555555555557</v>
      </c>
      <c r="Q3650" s="53">
        <v>3.3</v>
      </c>
      <c r="R3650" s="53" t="s">
        <v>151</v>
      </c>
      <c r="S3650" s="53">
        <v>0.7</v>
      </c>
      <c r="T3650" s="53">
        <v>56.6</v>
      </c>
      <c r="U3650" s="53">
        <v>21</v>
      </c>
      <c r="V3650" s="53">
        <v>8985</v>
      </c>
      <c r="W3650" s="53">
        <v>15</v>
      </c>
      <c r="X3650" s="53">
        <v>0.60799999999999998</v>
      </c>
      <c r="Y3650" s="53">
        <v>19.329999999999998</v>
      </c>
      <c r="Z3650" s="11">
        <f t="shared" si="9723"/>
        <v>2.4000000000000004</v>
      </c>
      <c r="AA3650" s="11">
        <f t="shared" si="9724"/>
        <v>0</v>
      </c>
      <c r="AB3650" s="53">
        <f t="shared" si="9725"/>
        <v>0.25002465865944157</v>
      </c>
      <c r="AC3650" s="63" t="s">
        <v>204</v>
      </c>
    </row>
    <row r="3651" spans="1:46">
      <c r="A3651" s="11">
        <v>3651</v>
      </c>
      <c r="B3651" s="57">
        <v>44952</v>
      </c>
      <c r="C3651" s="54">
        <v>0.30555555555555552</v>
      </c>
      <c r="D3651" s="53">
        <v>1.1000000000000001</v>
      </c>
      <c r="E3651" s="53">
        <v>12.6</v>
      </c>
      <c r="F3651" s="53">
        <v>0</v>
      </c>
      <c r="G3651" s="53">
        <v>1.9</v>
      </c>
      <c r="H3651" s="53">
        <v>8.9999999999999993E-3</v>
      </c>
      <c r="I3651" s="53">
        <v>4</v>
      </c>
      <c r="J3651" s="53" t="s">
        <v>159</v>
      </c>
      <c r="K3651" s="53">
        <v>4</v>
      </c>
      <c r="L3651" s="53" t="s">
        <v>159</v>
      </c>
      <c r="M3651" s="54">
        <v>0.30540509259259258</v>
      </c>
      <c r="N3651" s="53">
        <v>6.4</v>
      </c>
      <c r="O3651" s="53" t="s">
        <v>159</v>
      </c>
      <c r="P3651" s="54">
        <v>0.30418981481481483</v>
      </c>
      <c r="Q3651" s="53">
        <v>3.5</v>
      </c>
      <c r="R3651" s="53" t="s">
        <v>159</v>
      </c>
      <c r="S3651" s="53">
        <v>0.8</v>
      </c>
      <c r="T3651" s="53">
        <v>55.5</v>
      </c>
      <c r="U3651" s="53">
        <v>29</v>
      </c>
      <c r="V3651" s="53">
        <v>15947</v>
      </c>
      <c r="W3651" s="53">
        <v>27</v>
      </c>
      <c r="X3651" s="53">
        <v>0.60799999999999998</v>
      </c>
      <c r="Y3651" s="53">
        <v>19.350000000000001</v>
      </c>
      <c r="Z3651" s="11">
        <f t="shared" si="9723"/>
        <v>5.4</v>
      </c>
      <c r="AA3651" s="11">
        <f t="shared" si="9724"/>
        <v>0</v>
      </c>
      <c r="AB3651" s="53">
        <f t="shared" si="9725"/>
        <v>0.25002465865944157</v>
      </c>
      <c r="AC3651" s="63" t="s">
        <v>204</v>
      </c>
    </row>
    <row r="3652" spans="1:46">
      <c r="A3652" s="11">
        <v>3652</v>
      </c>
      <c r="B3652" s="57">
        <v>44952</v>
      </c>
      <c r="C3652" s="54">
        <v>0.3125</v>
      </c>
      <c r="D3652" s="53">
        <v>1.2</v>
      </c>
      <c r="E3652" s="53">
        <v>12.6</v>
      </c>
      <c r="F3652" s="53">
        <v>0</v>
      </c>
      <c r="G3652" s="53">
        <v>2.1</v>
      </c>
      <c r="H3652" s="53">
        <v>1.0999999999999999E-2</v>
      </c>
      <c r="I3652" s="53">
        <v>3.7</v>
      </c>
      <c r="J3652" s="53" t="s">
        <v>159</v>
      </c>
      <c r="K3652" s="53">
        <v>4.0999999999999996</v>
      </c>
      <c r="L3652" s="53" t="s">
        <v>159</v>
      </c>
      <c r="M3652" s="54">
        <v>0.30792824074074071</v>
      </c>
      <c r="N3652" s="53">
        <v>6.1</v>
      </c>
      <c r="O3652" s="53" t="s">
        <v>159</v>
      </c>
      <c r="P3652" s="54">
        <v>0.30653935185185183</v>
      </c>
      <c r="Q3652" s="53">
        <v>3.9</v>
      </c>
      <c r="R3652" s="53" t="s">
        <v>159</v>
      </c>
      <c r="S3652" s="53">
        <v>0.7</v>
      </c>
      <c r="T3652" s="53">
        <v>54.6</v>
      </c>
      <c r="U3652" s="53">
        <v>42</v>
      </c>
      <c r="V3652" s="53">
        <v>20348</v>
      </c>
      <c r="W3652" s="53">
        <v>34</v>
      </c>
      <c r="X3652" s="53">
        <v>0.60799999999999998</v>
      </c>
      <c r="Y3652" s="53">
        <v>19.32</v>
      </c>
      <c r="Z3652" s="11">
        <f t="shared" si="9723"/>
        <v>6.5999999999999988</v>
      </c>
      <c r="AA3652" s="11">
        <f t="shared" si="9724"/>
        <v>0</v>
      </c>
      <c r="AB3652" s="53">
        <f t="shared" si="9725"/>
        <v>0.25002465865944157</v>
      </c>
      <c r="AC3652" s="63" t="s">
        <v>204</v>
      </c>
    </row>
    <row r="3653" spans="1:46">
      <c r="A3653" s="11">
        <v>3653</v>
      </c>
      <c r="B3653" s="57">
        <v>44952</v>
      </c>
      <c r="C3653" s="54">
        <v>0.31944444444444448</v>
      </c>
      <c r="D3653" s="53">
        <v>1.4</v>
      </c>
      <c r="E3653" s="53">
        <v>12.7</v>
      </c>
      <c r="F3653" s="53">
        <v>0</v>
      </c>
      <c r="G3653" s="53">
        <v>2.2999999999999998</v>
      </c>
      <c r="H3653" s="53">
        <v>1.6E-2</v>
      </c>
      <c r="I3653" s="53">
        <v>3.9</v>
      </c>
      <c r="J3653" s="53" t="s">
        <v>159</v>
      </c>
      <c r="K3653" s="53">
        <v>3.9</v>
      </c>
      <c r="L3653" s="53" t="s">
        <v>159</v>
      </c>
      <c r="M3653" s="54">
        <v>0.31921296296296298</v>
      </c>
      <c r="N3653" s="53">
        <v>5.6</v>
      </c>
      <c r="O3653" s="53" t="s">
        <v>159</v>
      </c>
      <c r="P3653" s="54">
        <v>0.31896990740740744</v>
      </c>
      <c r="Q3653" s="53">
        <v>3.8</v>
      </c>
      <c r="R3653" s="53" t="s">
        <v>153</v>
      </c>
      <c r="S3653" s="53">
        <v>0.6</v>
      </c>
      <c r="T3653" s="53">
        <v>54</v>
      </c>
      <c r="U3653" s="53">
        <v>61</v>
      </c>
      <c r="V3653" s="53">
        <v>30887</v>
      </c>
      <c r="W3653" s="53">
        <v>51</v>
      </c>
      <c r="X3653" s="53">
        <v>0.60799999999999998</v>
      </c>
      <c r="Y3653" s="53">
        <v>19.309999999999999</v>
      </c>
      <c r="Z3653" s="11">
        <f t="shared" si="9723"/>
        <v>9.6000000000000014</v>
      </c>
      <c r="AA3653" s="11">
        <f t="shared" si="9724"/>
        <v>0</v>
      </c>
      <c r="AB3653" s="53">
        <f t="shared" si="9725"/>
        <v>0.25002465865944157</v>
      </c>
      <c r="AC3653" s="63" t="s">
        <v>204</v>
      </c>
    </row>
    <row r="3654" spans="1:46">
      <c r="A3654" s="11">
        <v>3654</v>
      </c>
      <c r="B3654" s="57">
        <v>44952</v>
      </c>
      <c r="C3654" s="54">
        <v>0.3263888888888889</v>
      </c>
      <c r="D3654" s="53">
        <v>1.6</v>
      </c>
      <c r="E3654" s="53">
        <v>12.8</v>
      </c>
      <c r="F3654" s="53">
        <v>0</v>
      </c>
      <c r="G3654" s="53">
        <v>2.4</v>
      </c>
      <c r="H3654" s="53">
        <v>2.4E-2</v>
      </c>
      <c r="I3654" s="53">
        <v>3.5</v>
      </c>
      <c r="J3654" s="53" t="s">
        <v>159</v>
      </c>
      <c r="K3654" s="53">
        <v>3.9</v>
      </c>
      <c r="L3654" s="53" t="s">
        <v>159</v>
      </c>
      <c r="M3654" s="54">
        <v>0.32098379629629631</v>
      </c>
      <c r="N3654" s="53">
        <v>5.5</v>
      </c>
      <c r="O3654" s="53" t="s">
        <v>159</v>
      </c>
      <c r="P3654" s="54">
        <v>0.32444444444444448</v>
      </c>
      <c r="Q3654" s="53">
        <v>3.2</v>
      </c>
      <c r="R3654" s="53" t="s">
        <v>159</v>
      </c>
      <c r="S3654" s="53">
        <v>0.6</v>
      </c>
      <c r="T3654" s="53">
        <v>54</v>
      </c>
      <c r="U3654" s="53">
        <v>106</v>
      </c>
      <c r="V3654" s="53">
        <v>47593</v>
      </c>
      <c r="W3654" s="53">
        <v>79</v>
      </c>
      <c r="X3654" s="53">
        <v>0.60799999999999998</v>
      </c>
      <c r="Y3654" s="53">
        <v>19.350000000000001</v>
      </c>
      <c r="Z3654" s="11">
        <f t="shared" si="9723"/>
        <v>14.400000000000002</v>
      </c>
      <c r="AA3654" s="11">
        <f t="shared" si="9724"/>
        <v>0</v>
      </c>
      <c r="AB3654" s="53">
        <f t="shared" si="9725"/>
        <v>0.25002465865944157</v>
      </c>
      <c r="AC3654" s="63" t="s">
        <v>204</v>
      </c>
    </row>
    <row r="3655" spans="1:46">
      <c r="A3655" s="11">
        <v>3655</v>
      </c>
      <c r="B3655" s="57">
        <v>44952</v>
      </c>
      <c r="C3655" s="54">
        <v>0.33333333333333331</v>
      </c>
      <c r="D3655" s="53">
        <v>1.8</v>
      </c>
      <c r="E3655" s="53">
        <v>13</v>
      </c>
      <c r="F3655" s="53">
        <v>0</v>
      </c>
      <c r="G3655" s="53">
        <v>2.5</v>
      </c>
      <c r="H3655" s="53">
        <v>4.2999999999999997E-2</v>
      </c>
      <c r="I3655" s="53">
        <v>3.2</v>
      </c>
      <c r="J3655" s="53" t="s">
        <v>159</v>
      </c>
      <c r="K3655" s="53">
        <v>3.6</v>
      </c>
      <c r="L3655" s="53" t="s">
        <v>159</v>
      </c>
      <c r="M3655" s="54">
        <v>0.32931712962962961</v>
      </c>
      <c r="N3655" s="53">
        <v>5.2</v>
      </c>
      <c r="O3655" s="53" t="s">
        <v>159</v>
      </c>
      <c r="P3655" s="54">
        <v>0.32734953703703701</v>
      </c>
      <c r="Q3655" s="53">
        <v>1.6</v>
      </c>
      <c r="R3655" s="53" t="s">
        <v>159</v>
      </c>
      <c r="S3655" s="53">
        <v>0.7</v>
      </c>
      <c r="T3655" s="53">
        <v>53.7</v>
      </c>
      <c r="U3655" s="53">
        <v>149</v>
      </c>
      <c r="V3655" s="53">
        <v>82215</v>
      </c>
      <c r="W3655" s="53">
        <v>137</v>
      </c>
      <c r="X3655" s="53">
        <v>0.60799999999999998</v>
      </c>
      <c r="Y3655" s="53">
        <v>19.34</v>
      </c>
      <c r="Z3655" s="11">
        <f t="shared" si="9723"/>
        <v>25.799999999999997</v>
      </c>
      <c r="AA3655" s="11">
        <f t="shared" si="9724"/>
        <v>0</v>
      </c>
      <c r="AB3655" s="53">
        <f t="shared" si="9725"/>
        <v>0.25002465865944157</v>
      </c>
      <c r="AC3655" s="63" t="s">
        <v>204</v>
      </c>
      <c r="AE3655" s="11">
        <f t="shared" ref="AE3655" si="9886">SUM(F3655:F3660)</f>
        <v>0</v>
      </c>
      <c r="AF3655" s="11">
        <f t="shared" ref="AF3655" si="9887">AVERAGE(AB3655:AB3660)</f>
        <v>0.24954805006019862</v>
      </c>
      <c r="AG3655" s="11">
        <f t="shared" ref="AG3655" si="9888">AVERAGE(G3655:G3660)</f>
        <v>2.7166666666666668</v>
      </c>
      <c r="AH3655" s="11" t="e">
        <f t="shared" ref="AH3655" si="9889">AVERAGE(AC3655:AC3660)</f>
        <v>#DIV/0!</v>
      </c>
      <c r="AI3655" s="11">
        <f t="shared" ref="AI3655" si="9890">AVERAGE(T3655:T3660)</f>
        <v>54.65</v>
      </c>
      <c r="AJ3655" s="11">
        <f t="shared" ref="AJ3655" si="9891">SUMIF(H3655:H3660,"&gt;0",H3655:H3660)</f>
        <v>0.30499999999999999</v>
      </c>
      <c r="AK3655" s="17">
        <f t="shared" ref="AK3655" si="9892">SUM(AA3655:AA3660)/60</f>
        <v>0</v>
      </c>
      <c r="AL3655" s="17">
        <f t="shared" ref="AL3655" si="9893">SUM(V3655:V3660)</f>
        <v>612583</v>
      </c>
      <c r="AM3655" s="17">
        <f t="shared" ref="AM3655" si="9894">AVERAGE(W3655:W3660)</f>
        <v>170.16666666666666</v>
      </c>
      <c r="AN3655" s="11">
        <f t="shared" ref="AN3655" si="9895">AVERAGE(I3655:I3660)</f>
        <v>3.5166666666666662</v>
      </c>
      <c r="AO3655" s="11">
        <f t="shared" ref="AO3655" si="9896">MAX(K3655:K3660)</f>
        <v>4.0999999999999996</v>
      </c>
      <c r="AP3655" s="13" t="str">
        <f t="shared" ref="AP3655" ca="1" si="9897">INDIRECT(ADDRESS(MATCH(AO3655,K3655:K3660,0)+A3655-1,12))</f>
        <v>SSE</v>
      </c>
      <c r="AQ3655" s="13">
        <f t="shared" ref="AQ3655" ca="1" si="9898">INDIRECT(ADDRESS(MATCH(AO3655,K3655:K3660,0)+A3655-1,13))</f>
        <v>0.35814814814814816</v>
      </c>
      <c r="AR3655" s="11">
        <f t="shared" ref="AR3655" si="9899">MAX(N3655:N3660)</f>
        <v>7</v>
      </c>
      <c r="AS3655" s="13" t="str">
        <f t="shared" ref="AS3655" ca="1" si="9900">INDIRECT(ADDRESS(MATCH(AR3655,N3655:N3660,0)+A3655-1,15))</f>
        <v>SSE</v>
      </c>
      <c r="AT3655" s="13">
        <f t="shared" ref="AT3655" ca="1" si="9901">INDIRECT(ADDRESS(MATCH(AR3655,N3655:N3660,0)+A3655-1,16))</f>
        <v>0.36732638888888891</v>
      </c>
    </row>
    <row r="3656" spans="1:46">
      <c r="A3656" s="11">
        <v>3656</v>
      </c>
      <c r="B3656" s="57">
        <v>44952</v>
      </c>
      <c r="C3656" s="54">
        <v>0.34027777777777773</v>
      </c>
      <c r="D3656" s="53">
        <v>2</v>
      </c>
      <c r="E3656" s="53">
        <v>13.2</v>
      </c>
      <c r="F3656" s="53">
        <v>0</v>
      </c>
      <c r="G3656" s="53">
        <v>2.5</v>
      </c>
      <c r="H3656" s="53">
        <v>4.3999999999999997E-2</v>
      </c>
      <c r="I3656" s="53">
        <v>2.9</v>
      </c>
      <c r="J3656" s="53" t="s">
        <v>159</v>
      </c>
      <c r="K3656" s="53">
        <v>3.2</v>
      </c>
      <c r="L3656" s="53" t="s">
        <v>159</v>
      </c>
      <c r="M3656" s="54">
        <v>0.33334490740740735</v>
      </c>
      <c r="N3656" s="53">
        <v>4.5</v>
      </c>
      <c r="O3656" s="53" t="s">
        <v>159</v>
      </c>
      <c r="P3656" s="54">
        <v>0.33650462962962963</v>
      </c>
      <c r="Q3656" s="53">
        <v>2.4</v>
      </c>
      <c r="R3656" s="53" t="s">
        <v>159</v>
      </c>
      <c r="S3656" s="53">
        <v>0.6</v>
      </c>
      <c r="T3656" s="53">
        <v>54.3</v>
      </c>
      <c r="U3656" s="53">
        <v>137</v>
      </c>
      <c r="V3656" s="53">
        <v>87250</v>
      </c>
      <c r="W3656" s="53">
        <v>145</v>
      </c>
      <c r="X3656" s="53">
        <v>0.60699999999999998</v>
      </c>
      <c r="Y3656" s="53">
        <v>19.36</v>
      </c>
      <c r="Z3656" s="11">
        <f t="shared" ref="Z3656:Z3719" si="9902">H3656*3.6/(60)*10*10^3</f>
        <v>26.399999999999995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0.24945272834035004</v>
      </c>
      <c r="AC3656" s="63" t="s">
        <v>204</v>
      </c>
    </row>
    <row r="3657" spans="1:46">
      <c r="A3657" s="11">
        <v>3657</v>
      </c>
      <c r="B3657" s="57">
        <v>44952</v>
      </c>
      <c r="C3657" s="54">
        <v>0.34722222222222227</v>
      </c>
      <c r="D3657" s="53">
        <v>2.2000000000000002</v>
      </c>
      <c r="E3657" s="53">
        <v>13.2</v>
      </c>
      <c r="F3657" s="53">
        <v>0</v>
      </c>
      <c r="G3657" s="53">
        <v>2.7</v>
      </c>
      <c r="H3657" s="53">
        <v>4.7E-2</v>
      </c>
      <c r="I3657" s="53">
        <v>3.1</v>
      </c>
      <c r="J3657" s="53" t="s">
        <v>159</v>
      </c>
      <c r="K3657" s="53">
        <v>3.1</v>
      </c>
      <c r="L3657" s="53" t="s">
        <v>159</v>
      </c>
      <c r="M3657" s="54">
        <v>0.34564814814814815</v>
      </c>
      <c r="N3657" s="53">
        <v>5.0999999999999996</v>
      </c>
      <c r="O3657" s="53" t="s">
        <v>159</v>
      </c>
      <c r="P3657" s="54">
        <v>0.34537037037037038</v>
      </c>
      <c r="Q3657" s="53">
        <v>1.8</v>
      </c>
      <c r="R3657" s="53" t="s">
        <v>151</v>
      </c>
      <c r="S3657" s="53">
        <v>0.8</v>
      </c>
      <c r="T3657" s="53">
        <v>55.2</v>
      </c>
      <c r="U3657" s="53">
        <v>174</v>
      </c>
      <c r="V3657" s="53">
        <v>94111</v>
      </c>
      <c r="W3657" s="53">
        <v>157</v>
      </c>
      <c r="X3657" s="53">
        <v>0.60699999999999998</v>
      </c>
      <c r="Y3657" s="53">
        <v>19.39</v>
      </c>
      <c r="Z3657" s="11">
        <f t="shared" si="9902"/>
        <v>28.200000000000003</v>
      </c>
      <c r="AA3657" s="11">
        <f t="shared" si="9903"/>
        <v>0</v>
      </c>
      <c r="AB3657" s="53">
        <f t="shared" si="9904"/>
        <v>0.24945272834035004</v>
      </c>
      <c r="AC3657" s="63" t="s">
        <v>204</v>
      </c>
    </row>
    <row r="3658" spans="1:46">
      <c r="A3658" s="11">
        <v>3658</v>
      </c>
      <c r="B3658" s="57">
        <v>44952</v>
      </c>
      <c r="C3658" s="54">
        <v>0.35416666666666669</v>
      </c>
      <c r="D3658" s="53">
        <v>2.5</v>
      </c>
      <c r="E3658" s="53">
        <v>13.3</v>
      </c>
      <c r="F3658" s="53">
        <v>0</v>
      </c>
      <c r="G3658" s="53">
        <v>2.7</v>
      </c>
      <c r="H3658" s="53">
        <v>4.9000000000000002E-2</v>
      </c>
      <c r="I3658" s="53">
        <v>4</v>
      </c>
      <c r="J3658" s="53" t="s">
        <v>159</v>
      </c>
      <c r="K3658" s="53">
        <v>4</v>
      </c>
      <c r="L3658" s="53" t="s">
        <v>159</v>
      </c>
      <c r="M3658" s="54">
        <v>0.35416666666666669</v>
      </c>
      <c r="N3658" s="53">
        <v>6.5</v>
      </c>
      <c r="O3658" s="53" t="s">
        <v>159</v>
      </c>
      <c r="P3658" s="54">
        <v>0.35142361111111109</v>
      </c>
      <c r="Q3658" s="53">
        <v>4.4000000000000004</v>
      </c>
      <c r="R3658" s="53" t="s">
        <v>159</v>
      </c>
      <c r="S3658" s="53">
        <v>0.9</v>
      </c>
      <c r="T3658" s="53">
        <v>55.2</v>
      </c>
      <c r="U3658" s="53">
        <v>158</v>
      </c>
      <c r="V3658" s="53">
        <v>99737</v>
      </c>
      <c r="W3658" s="53">
        <v>166</v>
      </c>
      <c r="X3658" s="53">
        <v>0.60699999999999998</v>
      </c>
      <c r="Y3658" s="53">
        <v>19.39</v>
      </c>
      <c r="Z3658" s="11">
        <f t="shared" si="9902"/>
        <v>29.4</v>
      </c>
      <c r="AA3658" s="11">
        <f t="shared" si="9903"/>
        <v>0</v>
      </c>
      <c r="AB3658" s="53">
        <f t="shared" si="9904"/>
        <v>0.24945272834035004</v>
      </c>
      <c r="AC3658" s="63" t="s">
        <v>204</v>
      </c>
    </row>
    <row r="3659" spans="1:46">
      <c r="A3659" s="11">
        <v>3659</v>
      </c>
      <c r="B3659" s="57">
        <v>44952</v>
      </c>
      <c r="C3659" s="54">
        <v>0.3611111111111111</v>
      </c>
      <c r="D3659" s="53">
        <v>2.6</v>
      </c>
      <c r="E3659" s="53">
        <v>13.4</v>
      </c>
      <c r="F3659" s="53">
        <v>0</v>
      </c>
      <c r="G3659" s="53">
        <v>2.8</v>
      </c>
      <c r="H3659" s="53">
        <v>4.3999999999999997E-2</v>
      </c>
      <c r="I3659" s="53">
        <v>3.9</v>
      </c>
      <c r="J3659" s="53" t="s">
        <v>159</v>
      </c>
      <c r="K3659" s="53">
        <v>4.0999999999999996</v>
      </c>
      <c r="L3659" s="53" t="s">
        <v>159</v>
      </c>
      <c r="M3659" s="54">
        <v>0.35814814814814816</v>
      </c>
      <c r="N3659" s="53">
        <v>5.8</v>
      </c>
      <c r="O3659" s="53" t="s">
        <v>159</v>
      </c>
      <c r="P3659" s="54">
        <v>0.35991898148148144</v>
      </c>
      <c r="Q3659" s="53">
        <v>3.2</v>
      </c>
      <c r="R3659" s="53" t="s">
        <v>159</v>
      </c>
      <c r="S3659" s="53">
        <v>0.8</v>
      </c>
      <c r="T3659" s="53">
        <v>54.7</v>
      </c>
      <c r="U3659" s="53">
        <v>160</v>
      </c>
      <c r="V3659" s="53">
        <v>95789</v>
      </c>
      <c r="W3659" s="53">
        <v>160</v>
      </c>
      <c r="X3659" s="53">
        <v>0.60699999999999998</v>
      </c>
      <c r="Y3659" s="53">
        <v>19.37</v>
      </c>
      <c r="Z3659" s="11">
        <f t="shared" si="9902"/>
        <v>26.399999999999995</v>
      </c>
      <c r="AA3659" s="11">
        <f t="shared" si="9903"/>
        <v>0</v>
      </c>
      <c r="AB3659" s="53">
        <f t="shared" si="9904"/>
        <v>0.24945272834035004</v>
      </c>
      <c r="AC3659" s="63" t="s">
        <v>204</v>
      </c>
    </row>
    <row r="3660" spans="1:46">
      <c r="A3660" s="11">
        <v>3660</v>
      </c>
      <c r="B3660" s="57">
        <v>44952</v>
      </c>
      <c r="C3660" s="54">
        <v>0.36805555555555558</v>
      </c>
      <c r="D3660" s="53">
        <v>2.8</v>
      </c>
      <c r="E3660" s="53">
        <v>13.6</v>
      </c>
      <c r="F3660" s="53">
        <v>0</v>
      </c>
      <c r="G3660" s="53">
        <v>3.1</v>
      </c>
      <c r="H3660" s="53">
        <v>7.8E-2</v>
      </c>
      <c r="I3660" s="53">
        <v>4</v>
      </c>
      <c r="J3660" s="53" t="s">
        <v>159</v>
      </c>
      <c r="K3660" s="53">
        <v>4</v>
      </c>
      <c r="L3660" s="53" t="s">
        <v>159</v>
      </c>
      <c r="M3660" s="54">
        <v>0.36754629629629632</v>
      </c>
      <c r="N3660" s="53">
        <v>7</v>
      </c>
      <c r="O3660" s="53" t="s">
        <v>159</v>
      </c>
      <c r="P3660" s="54">
        <v>0.36732638888888891</v>
      </c>
      <c r="Q3660" s="53">
        <v>3.4</v>
      </c>
      <c r="R3660" s="53" t="s">
        <v>159</v>
      </c>
      <c r="S3660" s="53">
        <v>0.9</v>
      </c>
      <c r="T3660" s="53">
        <v>54.8</v>
      </c>
      <c r="U3660" s="53">
        <v>262</v>
      </c>
      <c r="V3660" s="53">
        <v>153481</v>
      </c>
      <c r="W3660" s="53">
        <v>256</v>
      </c>
      <c r="X3660" s="53">
        <v>0.60699999999999998</v>
      </c>
      <c r="Y3660" s="53">
        <v>19.41</v>
      </c>
      <c r="Z3660" s="11">
        <f t="shared" si="9902"/>
        <v>46.800000000000004</v>
      </c>
      <c r="AA3660" s="11">
        <f t="shared" si="9903"/>
        <v>0</v>
      </c>
      <c r="AB3660" s="53">
        <f t="shared" si="9904"/>
        <v>0.24945272834035004</v>
      </c>
      <c r="AC3660" s="63" t="s">
        <v>204</v>
      </c>
    </row>
    <row r="3661" spans="1:46">
      <c r="A3661" s="11">
        <v>3661</v>
      </c>
      <c r="B3661" s="57">
        <v>44952</v>
      </c>
      <c r="C3661" s="54">
        <v>0.375</v>
      </c>
      <c r="D3661" s="53">
        <v>3.1</v>
      </c>
      <c r="E3661" s="53">
        <v>13.7</v>
      </c>
      <c r="F3661" s="53">
        <v>0</v>
      </c>
      <c r="G3661" s="53">
        <v>3.1</v>
      </c>
      <c r="H3661" s="53">
        <v>8.3000000000000004E-2</v>
      </c>
      <c r="I3661" s="53">
        <v>3.2</v>
      </c>
      <c r="J3661" s="53" t="s">
        <v>159</v>
      </c>
      <c r="K3661" s="53">
        <v>4.0999999999999996</v>
      </c>
      <c r="L3661" s="53" t="s">
        <v>159</v>
      </c>
      <c r="M3661" s="54">
        <v>0.36883101851851857</v>
      </c>
      <c r="N3661" s="53">
        <v>5.0999999999999996</v>
      </c>
      <c r="O3661" s="53" t="s">
        <v>159</v>
      </c>
      <c r="P3661" s="54">
        <v>0.3727199074074074</v>
      </c>
      <c r="Q3661" s="53">
        <v>4.2</v>
      </c>
      <c r="R3661" s="53" t="s">
        <v>159</v>
      </c>
      <c r="S3661" s="53">
        <v>0.7</v>
      </c>
      <c r="T3661" s="53">
        <v>56.4</v>
      </c>
      <c r="U3661" s="53">
        <v>296</v>
      </c>
      <c r="V3661" s="53">
        <v>168280</v>
      </c>
      <c r="W3661" s="53">
        <v>280</v>
      </c>
      <c r="X3661" s="53">
        <v>0.60699999999999998</v>
      </c>
      <c r="Y3661" s="53">
        <v>19.440000000000001</v>
      </c>
      <c r="Z3661" s="11">
        <f t="shared" si="9902"/>
        <v>49.8</v>
      </c>
      <c r="AA3661" s="11">
        <f t="shared" si="9903"/>
        <v>0</v>
      </c>
      <c r="AB3661" s="53">
        <f t="shared" si="9904"/>
        <v>0.24945272834035004</v>
      </c>
      <c r="AC3661" s="63" t="s">
        <v>204</v>
      </c>
      <c r="AE3661" s="11">
        <f t="shared" ref="AE3661" si="9905">SUM(F3661:F3666)</f>
        <v>0</v>
      </c>
      <c r="AF3661" s="11">
        <f t="shared" ref="AF3661" si="9906">AVERAGE(AB3661:AB3666)</f>
        <v>0.24916713005362245</v>
      </c>
      <c r="AG3661" s="11">
        <f t="shared" ref="AG3661" si="9907">AVERAGE(G3661:G3666)</f>
        <v>3.5666666666666664</v>
      </c>
      <c r="AH3661" s="11" t="e">
        <f t="shared" ref="AH3661" si="9908">AVERAGE(AC3661:AC3666)</f>
        <v>#DIV/0!</v>
      </c>
      <c r="AI3661" s="11">
        <f t="shared" ref="AI3661" si="9909">AVERAGE(T3661:T3666)</f>
        <v>57.9</v>
      </c>
      <c r="AJ3661" s="11">
        <f t="shared" ref="AJ3661" si="9910">SUMIF(H3661:H3666,"&gt;0",H3661:H3666)</f>
        <v>0.55699999999999994</v>
      </c>
      <c r="AK3661" s="17">
        <f t="shared" ref="AK3661" si="9911">SUM(AA3661:AA3666)/60</f>
        <v>0</v>
      </c>
      <c r="AL3661" s="17">
        <f t="shared" ref="AL3661" si="9912">SUM(V3661:V3666)</f>
        <v>1161899</v>
      </c>
      <c r="AM3661" s="17">
        <f t="shared" ref="AM3661" si="9913">AVERAGE(W3661:W3666)</f>
        <v>322.66666666666669</v>
      </c>
      <c r="AN3661" s="11">
        <f t="shared" ref="AN3661" si="9914">AVERAGE(I3661:I3666)</f>
        <v>3.6</v>
      </c>
      <c r="AO3661" s="11">
        <f t="shared" ref="AO3661" si="9915">MAX(K3661:K3666)</f>
        <v>4.2</v>
      </c>
      <c r="AP3661" s="13" t="str">
        <f t="shared" ref="AP3661" ca="1" si="9916">INDIRECT(ADDRESS(MATCH(AO3661,K3661:K3666,0)+A3661-1,12))</f>
        <v>SSE</v>
      </c>
      <c r="AQ3661" s="13">
        <f t="shared" ref="AQ3661" ca="1" si="9917">INDIRECT(ADDRESS(MATCH(AO3661,K3661:K3666,0)+A3661-1,13))</f>
        <v>0.40207175925925925</v>
      </c>
      <c r="AR3661" s="11">
        <f t="shared" ref="AR3661" si="9918">MAX(N3661:N3666)</f>
        <v>6.8</v>
      </c>
      <c r="AS3661" s="13" t="str">
        <f t="shared" ref="AS3661" ca="1" si="9919">INDIRECT(ADDRESS(MATCH(AR3661,N3661:N3666,0)+A3661-1,15))</f>
        <v>SSE</v>
      </c>
      <c r="AT3661" s="13">
        <f t="shared" ref="AT3661" ca="1" si="9920">INDIRECT(ADDRESS(MATCH(AR3661,N3661:N3666,0)+A3661-1,16))</f>
        <v>0.40099537037037036</v>
      </c>
    </row>
    <row r="3662" spans="1:46">
      <c r="A3662" s="11">
        <v>3662</v>
      </c>
      <c r="B3662" s="57">
        <v>44952</v>
      </c>
      <c r="C3662" s="54">
        <v>0.38194444444444442</v>
      </c>
      <c r="D3662" s="53">
        <v>3.3</v>
      </c>
      <c r="E3662" s="53">
        <v>13.5</v>
      </c>
      <c r="F3662" s="53">
        <v>0</v>
      </c>
      <c r="G3662" s="53">
        <v>3.1</v>
      </c>
      <c r="H3662" s="53">
        <v>7.0999999999999994E-2</v>
      </c>
      <c r="I3662" s="53">
        <v>3.8</v>
      </c>
      <c r="J3662" s="53" t="s">
        <v>159</v>
      </c>
      <c r="K3662" s="53">
        <v>3.8</v>
      </c>
      <c r="L3662" s="53" t="s">
        <v>159</v>
      </c>
      <c r="M3662" s="54">
        <v>0.38194444444444442</v>
      </c>
      <c r="N3662" s="53">
        <v>6.1</v>
      </c>
      <c r="O3662" s="53" t="s">
        <v>153</v>
      </c>
      <c r="P3662" s="54">
        <v>0.37967592592592592</v>
      </c>
      <c r="Q3662" s="53">
        <v>5.3</v>
      </c>
      <c r="R3662" s="53" t="s">
        <v>159</v>
      </c>
      <c r="S3662" s="53">
        <v>0.8</v>
      </c>
      <c r="T3662" s="53">
        <v>59.1</v>
      </c>
      <c r="U3662" s="53">
        <v>167</v>
      </c>
      <c r="V3662" s="53">
        <v>156490</v>
      </c>
      <c r="W3662" s="53">
        <v>261</v>
      </c>
      <c r="X3662" s="53">
        <v>0.60699999999999998</v>
      </c>
      <c r="Y3662" s="53">
        <v>19.39</v>
      </c>
      <c r="Z3662" s="11">
        <f t="shared" si="9902"/>
        <v>42.6</v>
      </c>
      <c r="AA3662" s="11">
        <f t="shared" si="9903"/>
        <v>0</v>
      </c>
      <c r="AB3662" s="53">
        <f t="shared" si="9904"/>
        <v>0.24945272834035004</v>
      </c>
      <c r="AC3662" s="63" t="s">
        <v>204</v>
      </c>
    </row>
    <row r="3663" spans="1:46">
      <c r="A3663" s="11">
        <v>3663</v>
      </c>
      <c r="B3663" s="57">
        <v>44952</v>
      </c>
      <c r="C3663" s="54">
        <v>0.3888888888888889</v>
      </c>
      <c r="D3663" s="53">
        <v>3.5</v>
      </c>
      <c r="E3663" s="53">
        <v>13.8</v>
      </c>
      <c r="F3663" s="53">
        <v>0</v>
      </c>
      <c r="G3663" s="53">
        <v>3.4</v>
      </c>
      <c r="H3663" s="53">
        <v>7.9000000000000001E-2</v>
      </c>
      <c r="I3663" s="53">
        <v>3.6</v>
      </c>
      <c r="J3663" s="53" t="s">
        <v>153</v>
      </c>
      <c r="K3663" s="53">
        <v>4</v>
      </c>
      <c r="L3663" s="53" t="s">
        <v>159</v>
      </c>
      <c r="M3663" s="54">
        <v>0.38358796296296299</v>
      </c>
      <c r="N3663" s="53">
        <v>5.9</v>
      </c>
      <c r="O3663" s="53" t="s">
        <v>153</v>
      </c>
      <c r="P3663" s="54">
        <v>0.3828125</v>
      </c>
      <c r="Q3663" s="53">
        <v>3.6</v>
      </c>
      <c r="R3663" s="53" t="s">
        <v>153</v>
      </c>
      <c r="S3663" s="53">
        <v>0.8</v>
      </c>
      <c r="T3663" s="53">
        <v>58.7</v>
      </c>
      <c r="U3663" s="53">
        <v>337</v>
      </c>
      <c r="V3663" s="53">
        <v>175207</v>
      </c>
      <c r="W3663" s="53">
        <v>292</v>
      </c>
      <c r="X3663" s="53">
        <v>0.60699999999999998</v>
      </c>
      <c r="Y3663" s="53">
        <v>19.420000000000002</v>
      </c>
      <c r="Z3663" s="11">
        <f t="shared" si="9902"/>
        <v>47.4</v>
      </c>
      <c r="AA3663" s="11">
        <f t="shared" si="9903"/>
        <v>0</v>
      </c>
      <c r="AB3663" s="53">
        <f t="shared" si="9904"/>
        <v>0.24945272834035004</v>
      </c>
      <c r="AC3663" s="63" t="s">
        <v>204</v>
      </c>
    </row>
    <row r="3664" spans="1:46">
      <c r="A3664" s="11">
        <v>3664</v>
      </c>
      <c r="B3664" s="57">
        <v>44952</v>
      </c>
      <c r="C3664" s="54">
        <v>0.39583333333333331</v>
      </c>
      <c r="D3664" s="53">
        <v>3.8</v>
      </c>
      <c r="E3664" s="53">
        <v>14.6</v>
      </c>
      <c r="F3664" s="53">
        <v>0</v>
      </c>
      <c r="G3664" s="53">
        <v>3.7</v>
      </c>
      <c r="H3664" s="53">
        <v>0.111</v>
      </c>
      <c r="I3664" s="53">
        <v>3.4</v>
      </c>
      <c r="J3664" s="53" t="s">
        <v>153</v>
      </c>
      <c r="K3664" s="53">
        <v>3.6</v>
      </c>
      <c r="L3664" s="53" t="s">
        <v>153</v>
      </c>
      <c r="M3664" s="54">
        <v>0.38890046296296293</v>
      </c>
      <c r="N3664" s="53">
        <v>5.3</v>
      </c>
      <c r="O3664" s="53" t="s">
        <v>159</v>
      </c>
      <c r="P3664" s="54">
        <v>0.39520833333333333</v>
      </c>
      <c r="Q3664" s="53">
        <v>4.3</v>
      </c>
      <c r="R3664" s="53" t="s">
        <v>159</v>
      </c>
      <c r="S3664" s="53">
        <v>0.7</v>
      </c>
      <c r="T3664" s="53">
        <v>57.7</v>
      </c>
      <c r="U3664" s="53">
        <v>385</v>
      </c>
      <c r="V3664" s="53">
        <v>222639</v>
      </c>
      <c r="W3664" s="53">
        <v>371</v>
      </c>
      <c r="X3664" s="53">
        <v>0.60599999999999998</v>
      </c>
      <c r="Y3664" s="53">
        <v>19.59</v>
      </c>
      <c r="Z3664" s="11">
        <f t="shared" si="9902"/>
        <v>66.600000000000009</v>
      </c>
      <c r="AA3664" s="11">
        <f t="shared" si="9903"/>
        <v>0</v>
      </c>
      <c r="AB3664" s="53">
        <f t="shared" si="9904"/>
        <v>0.24888153176689481</v>
      </c>
      <c r="AC3664" s="63" t="s">
        <v>204</v>
      </c>
    </row>
    <row r="3665" spans="1:46">
      <c r="A3665" s="11">
        <v>3665</v>
      </c>
      <c r="B3665" s="57">
        <v>44952</v>
      </c>
      <c r="C3665" s="54">
        <v>0.40277777777777773</v>
      </c>
      <c r="D3665" s="53">
        <v>4.0999999999999996</v>
      </c>
      <c r="E3665" s="53">
        <v>13.9</v>
      </c>
      <c r="F3665" s="53">
        <v>0</v>
      </c>
      <c r="G3665" s="53">
        <v>3.9</v>
      </c>
      <c r="H3665" s="53">
        <v>0.104</v>
      </c>
      <c r="I3665" s="53">
        <v>4.0999999999999996</v>
      </c>
      <c r="J3665" s="53" t="s">
        <v>159</v>
      </c>
      <c r="K3665" s="53">
        <v>4.2</v>
      </c>
      <c r="L3665" s="53" t="s">
        <v>159</v>
      </c>
      <c r="M3665" s="54">
        <v>0.40207175925925925</v>
      </c>
      <c r="N3665" s="53">
        <v>6.8</v>
      </c>
      <c r="O3665" s="53" t="s">
        <v>159</v>
      </c>
      <c r="P3665" s="54">
        <v>0.40099537037037036</v>
      </c>
      <c r="Q3665" s="53">
        <v>2.5</v>
      </c>
      <c r="R3665" s="53" t="s">
        <v>153</v>
      </c>
      <c r="S3665" s="53">
        <v>0.8</v>
      </c>
      <c r="T3665" s="53">
        <v>58</v>
      </c>
      <c r="U3665" s="53">
        <v>313</v>
      </c>
      <c r="V3665" s="53">
        <v>217308</v>
      </c>
      <c r="W3665" s="53">
        <v>362</v>
      </c>
      <c r="X3665" s="53">
        <v>0.60599999999999998</v>
      </c>
      <c r="Y3665" s="53">
        <v>19.309999999999999</v>
      </c>
      <c r="Z3665" s="11">
        <f t="shared" si="9902"/>
        <v>62.4</v>
      </c>
      <c r="AA3665" s="11">
        <f t="shared" si="9903"/>
        <v>0</v>
      </c>
      <c r="AB3665" s="53">
        <f t="shared" si="9904"/>
        <v>0.24888153176689481</v>
      </c>
      <c r="AC3665" s="63" t="s">
        <v>204</v>
      </c>
    </row>
    <row r="3666" spans="1:46">
      <c r="A3666" s="11">
        <v>3666</v>
      </c>
      <c r="B3666" s="57">
        <v>44952</v>
      </c>
      <c r="C3666" s="54">
        <v>0.40972222222222227</v>
      </c>
      <c r="D3666" s="53">
        <v>4.4000000000000004</v>
      </c>
      <c r="E3666" s="53">
        <v>14.7</v>
      </c>
      <c r="F3666" s="53">
        <v>0</v>
      </c>
      <c r="G3666" s="53">
        <v>4.2</v>
      </c>
      <c r="H3666" s="53">
        <v>0.109</v>
      </c>
      <c r="I3666" s="53">
        <v>3.5</v>
      </c>
      <c r="J3666" s="53" t="s">
        <v>153</v>
      </c>
      <c r="K3666" s="53">
        <v>4.0999999999999996</v>
      </c>
      <c r="L3666" s="53" t="s">
        <v>159</v>
      </c>
      <c r="M3666" s="54">
        <v>0.40315972222222224</v>
      </c>
      <c r="N3666" s="53">
        <v>5</v>
      </c>
      <c r="O3666" s="53" t="s">
        <v>153</v>
      </c>
      <c r="P3666" s="54">
        <v>0.40619212962962964</v>
      </c>
      <c r="Q3666" s="53">
        <v>4.0999999999999996</v>
      </c>
      <c r="R3666" s="53" t="s">
        <v>153</v>
      </c>
      <c r="S3666" s="53">
        <v>0.7</v>
      </c>
      <c r="T3666" s="53">
        <v>57.5</v>
      </c>
      <c r="U3666" s="53">
        <v>363</v>
      </c>
      <c r="V3666" s="53">
        <v>221975</v>
      </c>
      <c r="W3666" s="53">
        <v>370</v>
      </c>
      <c r="X3666" s="53">
        <v>0.60599999999999998</v>
      </c>
      <c r="Y3666" s="53">
        <v>19.559999999999999</v>
      </c>
      <c r="Z3666" s="11">
        <f t="shared" si="9902"/>
        <v>65.40000000000002</v>
      </c>
      <c r="AA3666" s="11">
        <f t="shared" si="9903"/>
        <v>0</v>
      </c>
      <c r="AB3666" s="53">
        <f t="shared" si="9904"/>
        <v>0.24888153176689481</v>
      </c>
      <c r="AC3666" s="63" t="s">
        <v>204</v>
      </c>
    </row>
    <row r="3667" spans="1:46">
      <c r="A3667" s="11">
        <v>3667</v>
      </c>
      <c r="B3667" s="57">
        <v>44952</v>
      </c>
      <c r="C3667" s="54">
        <v>0.41666666666666669</v>
      </c>
      <c r="D3667" s="53">
        <v>4.8</v>
      </c>
      <c r="E3667" s="53">
        <v>13.8</v>
      </c>
      <c r="F3667" s="53">
        <v>0</v>
      </c>
      <c r="G3667" s="53">
        <v>4.2</v>
      </c>
      <c r="H3667" s="53">
        <v>0.107</v>
      </c>
      <c r="I3667" s="53">
        <v>3.3</v>
      </c>
      <c r="J3667" s="53" t="s">
        <v>153</v>
      </c>
      <c r="K3667" s="53">
        <v>3.5</v>
      </c>
      <c r="L3667" s="53" t="s">
        <v>153</v>
      </c>
      <c r="M3667" s="54">
        <v>0.41052083333333328</v>
      </c>
      <c r="N3667" s="53">
        <v>7.4</v>
      </c>
      <c r="O3667" s="53" t="s">
        <v>153</v>
      </c>
      <c r="P3667" s="54">
        <v>0.41351851851851856</v>
      </c>
      <c r="Q3667" s="53">
        <v>4.0999999999999996</v>
      </c>
      <c r="R3667" s="53" t="s">
        <v>153</v>
      </c>
      <c r="S3667" s="53">
        <v>1</v>
      </c>
      <c r="T3667" s="53">
        <v>58.1</v>
      </c>
      <c r="U3667" s="53">
        <v>333</v>
      </c>
      <c r="V3667" s="53">
        <v>217825</v>
      </c>
      <c r="W3667" s="53">
        <v>363</v>
      </c>
      <c r="X3667" s="53">
        <v>0.60599999999999998</v>
      </c>
      <c r="Y3667" s="53">
        <v>19.37</v>
      </c>
      <c r="Z3667" s="11">
        <f t="shared" si="9902"/>
        <v>64.199999999999989</v>
      </c>
      <c r="AA3667" s="11">
        <f t="shared" si="9903"/>
        <v>0</v>
      </c>
      <c r="AB3667" s="53">
        <f t="shared" si="9904"/>
        <v>0.24888153176689481</v>
      </c>
      <c r="AC3667" s="63" t="s">
        <v>204</v>
      </c>
      <c r="AE3667" s="11">
        <f t="shared" ref="AE3667" si="9921">SUM(F3667:F3672)</f>
        <v>0</v>
      </c>
      <c r="AF3667" s="11">
        <f t="shared" ref="AF3667" si="9922">AVERAGE(AB3667:AB3672)</f>
        <v>0.24888153176689484</v>
      </c>
      <c r="AG3667" s="11">
        <f t="shared" ref="AG3667" si="9923">AVERAGE(G3667:G3672)</f>
        <v>4.4666666666666668</v>
      </c>
      <c r="AH3667" s="11" t="e">
        <f t="shared" ref="AH3667" si="9924">AVERAGE(AC3667:AC3672)</f>
        <v>#DIV/0!</v>
      </c>
      <c r="AI3667" s="11">
        <f t="shared" ref="AI3667" si="9925">AVERAGE(T3667:T3672)</f>
        <v>59.083333333333336</v>
      </c>
      <c r="AJ3667" s="11">
        <f t="shared" ref="AJ3667" si="9926">SUMIF(H3667:H3672,"&gt;0",H3667:H3672)</f>
        <v>0.82699999999999996</v>
      </c>
      <c r="AK3667" s="17">
        <f t="shared" ref="AK3667" si="9927">SUM(AA3667:AA3672)/60</f>
        <v>0.16666666666666666</v>
      </c>
      <c r="AL3667" s="17">
        <f t="shared" ref="AL3667" si="9928">SUM(V3667:V3672)</f>
        <v>1674850</v>
      </c>
      <c r="AM3667" s="17">
        <f t="shared" ref="AM3667" si="9929">AVERAGE(W3667:W3672)</f>
        <v>465.16666666666669</v>
      </c>
      <c r="AN3667" s="11">
        <f t="shared" ref="AN3667" si="9930">AVERAGE(I3667:I3672)</f>
        <v>3.1666666666666674</v>
      </c>
      <c r="AO3667" s="11">
        <f t="shared" ref="AO3667" si="9931">MAX(K3667:K3672)</f>
        <v>3.7</v>
      </c>
      <c r="AP3667" s="13" t="str">
        <f t="shared" ref="AP3667" ca="1" si="9932">INDIRECT(ADDRESS(MATCH(AO3667,K3667:K3672,0)+A3667-1,12))</f>
        <v>S</v>
      </c>
      <c r="AQ3667" s="13">
        <f t="shared" ref="AQ3667" ca="1" si="9933">INDIRECT(ADDRESS(MATCH(AO3667,K3667:K3672,0)+A3667-1,13))</f>
        <v>0.42011574074074076</v>
      </c>
      <c r="AR3667" s="11">
        <f t="shared" ref="AR3667" si="9934">MAX(N3667:N3672)</f>
        <v>7.4</v>
      </c>
      <c r="AS3667" s="13" t="str">
        <f t="shared" ref="AS3667" ca="1" si="9935">INDIRECT(ADDRESS(MATCH(AR3667,N3667:N3672,0)+A3667-1,15))</f>
        <v>S</v>
      </c>
      <c r="AT3667" s="13">
        <f t="shared" ref="AT3667" ca="1" si="9936">INDIRECT(ADDRESS(MATCH(AR3667,N3667:N3672,0)+A3667-1,16))</f>
        <v>0.41351851851851856</v>
      </c>
    </row>
    <row r="3668" spans="1:46">
      <c r="A3668" s="11">
        <v>3668</v>
      </c>
      <c r="B3668" s="57">
        <v>44952</v>
      </c>
      <c r="C3668" s="54">
        <v>0.4236111111111111</v>
      </c>
      <c r="D3668" s="53">
        <v>5.0999999999999996</v>
      </c>
      <c r="E3668" s="53">
        <v>14.8</v>
      </c>
      <c r="F3668" s="53">
        <v>0</v>
      </c>
      <c r="G3668" s="53">
        <v>4.2</v>
      </c>
      <c r="H3668" s="53">
        <v>0.111</v>
      </c>
      <c r="I3668" s="53">
        <v>3.6</v>
      </c>
      <c r="J3668" s="53" t="s">
        <v>153</v>
      </c>
      <c r="K3668" s="53">
        <v>3.7</v>
      </c>
      <c r="L3668" s="53" t="s">
        <v>153</v>
      </c>
      <c r="M3668" s="54">
        <v>0.42011574074074076</v>
      </c>
      <c r="N3668" s="53">
        <v>5.7</v>
      </c>
      <c r="O3668" s="53" t="s">
        <v>153</v>
      </c>
      <c r="P3668" s="54">
        <v>0.4216550925925926</v>
      </c>
      <c r="Q3668" s="53">
        <v>3.2</v>
      </c>
      <c r="R3668" s="53" t="s">
        <v>153</v>
      </c>
      <c r="S3668" s="53">
        <v>0.7</v>
      </c>
      <c r="T3668" s="53">
        <v>58.2</v>
      </c>
      <c r="U3668" s="53">
        <v>392</v>
      </c>
      <c r="V3668" s="53">
        <v>228236</v>
      </c>
      <c r="W3668" s="53">
        <v>380</v>
      </c>
      <c r="X3668" s="53">
        <v>0.60599999999999998</v>
      </c>
      <c r="Y3668" s="53">
        <v>19.579999999999998</v>
      </c>
      <c r="Z3668" s="11">
        <f t="shared" si="9902"/>
        <v>66.600000000000009</v>
      </c>
      <c r="AA3668" s="11">
        <f t="shared" si="9903"/>
        <v>0</v>
      </c>
      <c r="AB3668" s="53">
        <f t="shared" si="9904"/>
        <v>0.24888153176689481</v>
      </c>
      <c r="AC3668" s="63" t="s">
        <v>204</v>
      </c>
    </row>
    <row r="3669" spans="1:46">
      <c r="A3669" s="11">
        <v>3669</v>
      </c>
      <c r="B3669" s="57">
        <v>44952</v>
      </c>
      <c r="C3669" s="54">
        <v>0.43055555555555558</v>
      </c>
      <c r="D3669" s="53">
        <v>5.4</v>
      </c>
      <c r="E3669" s="53">
        <v>14.4</v>
      </c>
      <c r="F3669" s="53">
        <v>0</v>
      </c>
      <c r="G3669" s="53">
        <v>4.4000000000000004</v>
      </c>
      <c r="H3669" s="53">
        <v>0.10199999999999999</v>
      </c>
      <c r="I3669" s="53">
        <v>2.9</v>
      </c>
      <c r="J3669" s="53" t="s">
        <v>153</v>
      </c>
      <c r="K3669" s="53">
        <v>3.6</v>
      </c>
      <c r="L3669" s="53" t="s">
        <v>153</v>
      </c>
      <c r="M3669" s="54">
        <v>0.42410879629629633</v>
      </c>
      <c r="N3669" s="53">
        <v>5.3</v>
      </c>
      <c r="O3669" s="53" t="s">
        <v>159</v>
      </c>
      <c r="P3669" s="54">
        <v>0.42629629629629634</v>
      </c>
      <c r="Q3669" s="53">
        <v>2.5</v>
      </c>
      <c r="R3669" s="53" t="s">
        <v>153</v>
      </c>
      <c r="S3669" s="53">
        <v>0.8</v>
      </c>
      <c r="T3669" s="53">
        <v>58.7</v>
      </c>
      <c r="U3669" s="53">
        <v>307</v>
      </c>
      <c r="V3669" s="53">
        <v>212969</v>
      </c>
      <c r="W3669" s="53">
        <v>355</v>
      </c>
      <c r="X3669" s="53">
        <v>0.60599999999999998</v>
      </c>
      <c r="Y3669" s="53">
        <v>19.46</v>
      </c>
      <c r="Z3669" s="11">
        <f t="shared" si="9902"/>
        <v>61.199999999999996</v>
      </c>
      <c r="AA3669" s="11">
        <f t="shared" si="9903"/>
        <v>0</v>
      </c>
      <c r="AB3669" s="53">
        <f t="shared" si="9904"/>
        <v>0.24888153176689481</v>
      </c>
      <c r="AC3669" s="63" t="s">
        <v>204</v>
      </c>
    </row>
    <row r="3670" spans="1:46">
      <c r="A3670" s="11">
        <v>3670</v>
      </c>
      <c r="B3670" s="57">
        <v>44952</v>
      </c>
      <c r="C3670" s="54">
        <v>0.4375</v>
      </c>
      <c r="D3670" s="53">
        <v>5.6</v>
      </c>
      <c r="E3670" s="53">
        <v>14.7</v>
      </c>
      <c r="F3670" s="53">
        <v>0</v>
      </c>
      <c r="G3670" s="53">
        <v>4.4000000000000004</v>
      </c>
      <c r="H3670" s="53">
        <v>8.8999999999999996E-2</v>
      </c>
      <c r="I3670" s="53">
        <v>3.4</v>
      </c>
      <c r="J3670" s="53" t="s">
        <v>153</v>
      </c>
      <c r="K3670" s="53">
        <v>3.5</v>
      </c>
      <c r="L3670" s="53" t="s">
        <v>153</v>
      </c>
      <c r="M3670" s="54">
        <v>0.43615740740740744</v>
      </c>
      <c r="N3670" s="53">
        <v>5.6</v>
      </c>
      <c r="O3670" s="53" t="s">
        <v>153</v>
      </c>
      <c r="P3670" s="54">
        <v>0.43311342592592594</v>
      </c>
      <c r="Q3670" s="53">
        <v>2.8</v>
      </c>
      <c r="R3670" s="53" t="s">
        <v>153</v>
      </c>
      <c r="S3670" s="53">
        <v>0.7</v>
      </c>
      <c r="T3670" s="53">
        <v>59.9</v>
      </c>
      <c r="U3670" s="53">
        <v>291</v>
      </c>
      <c r="V3670" s="53">
        <v>193080</v>
      </c>
      <c r="W3670" s="53">
        <v>322</v>
      </c>
      <c r="X3670" s="53">
        <v>0.60599999999999998</v>
      </c>
      <c r="Y3670" s="53">
        <v>19.5</v>
      </c>
      <c r="Z3670" s="11">
        <f t="shared" si="9902"/>
        <v>53.400000000000006</v>
      </c>
      <c r="AA3670" s="11">
        <f t="shared" si="9903"/>
        <v>0</v>
      </c>
      <c r="AB3670" s="53">
        <f t="shared" si="9904"/>
        <v>0.24888153176689481</v>
      </c>
      <c r="AC3670" s="63" t="s">
        <v>204</v>
      </c>
    </row>
    <row r="3671" spans="1:46">
      <c r="A3671" s="11">
        <v>3671</v>
      </c>
      <c r="B3671" s="57">
        <v>44952</v>
      </c>
      <c r="C3671" s="54">
        <v>0.44444444444444442</v>
      </c>
      <c r="D3671" s="53">
        <v>5.7</v>
      </c>
      <c r="E3671" s="53">
        <v>14.8</v>
      </c>
      <c r="F3671" s="53">
        <v>0</v>
      </c>
      <c r="G3671" s="53">
        <v>4.4000000000000004</v>
      </c>
      <c r="H3671" s="53">
        <v>0.105</v>
      </c>
      <c r="I3671" s="53">
        <v>3</v>
      </c>
      <c r="J3671" s="53" t="s">
        <v>156</v>
      </c>
      <c r="K3671" s="53">
        <v>3.4</v>
      </c>
      <c r="L3671" s="53" t="s">
        <v>153</v>
      </c>
      <c r="M3671" s="54">
        <v>0.43789351851851849</v>
      </c>
      <c r="N3671" s="53">
        <v>4.9000000000000004</v>
      </c>
      <c r="O3671" s="53" t="s">
        <v>153</v>
      </c>
      <c r="P3671" s="54">
        <v>0.43863425925925931</v>
      </c>
      <c r="Q3671" s="53">
        <v>3.1</v>
      </c>
      <c r="R3671" s="53" t="s">
        <v>156</v>
      </c>
      <c r="S3671" s="53">
        <v>0.6</v>
      </c>
      <c r="T3671" s="53">
        <v>61.7</v>
      </c>
      <c r="U3671" s="53">
        <v>1344</v>
      </c>
      <c r="V3671" s="53">
        <v>223192</v>
      </c>
      <c r="W3671" s="53">
        <v>372</v>
      </c>
      <c r="X3671" s="53">
        <v>0.60599999999999998</v>
      </c>
      <c r="Y3671" s="53">
        <v>19.59</v>
      </c>
      <c r="Z3671" s="11">
        <f t="shared" si="9902"/>
        <v>63</v>
      </c>
      <c r="AA3671" s="11">
        <f t="shared" si="9903"/>
        <v>0</v>
      </c>
      <c r="AB3671" s="53">
        <f t="shared" si="9904"/>
        <v>0.24888153176689481</v>
      </c>
      <c r="AC3671" s="63" t="s">
        <v>204</v>
      </c>
    </row>
    <row r="3672" spans="1:46">
      <c r="A3672" s="11">
        <v>3672</v>
      </c>
      <c r="B3672" s="57">
        <v>44952</v>
      </c>
      <c r="C3672" s="54">
        <v>0.4513888888888889</v>
      </c>
      <c r="D3672" s="53">
        <v>6</v>
      </c>
      <c r="E3672" s="53">
        <v>14.7</v>
      </c>
      <c r="F3672" s="53">
        <v>0</v>
      </c>
      <c r="G3672" s="53">
        <v>5.2</v>
      </c>
      <c r="H3672" s="53">
        <v>0.313</v>
      </c>
      <c r="I3672" s="53">
        <v>2.8</v>
      </c>
      <c r="J3672" s="53" t="s">
        <v>160</v>
      </c>
      <c r="K3672" s="53">
        <v>3</v>
      </c>
      <c r="L3672" s="53" t="s">
        <v>156</v>
      </c>
      <c r="M3672" s="54">
        <v>0.44795138888888886</v>
      </c>
      <c r="N3672" s="53">
        <v>4.4000000000000004</v>
      </c>
      <c r="O3672" s="53" t="s">
        <v>153</v>
      </c>
      <c r="P3672" s="54">
        <v>0.44694444444444442</v>
      </c>
      <c r="Q3672" s="53">
        <v>3.3</v>
      </c>
      <c r="R3672" s="53" t="s">
        <v>154</v>
      </c>
      <c r="S3672" s="53">
        <v>0.6</v>
      </c>
      <c r="T3672" s="53">
        <v>57.9</v>
      </c>
      <c r="U3672" s="53">
        <v>535</v>
      </c>
      <c r="V3672" s="53">
        <v>599548</v>
      </c>
      <c r="W3672" s="53">
        <v>999</v>
      </c>
      <c r="X3672" s="53">
        <v>0.60599999999999998</v>
      </c>
      <c r="Y3672" s="53">
        <v>19.54</v>
      </c>
      <c r="Z3672" s="11">
        <f t="shared" si="9902"/>
        <v>187.8</v>
      </c>
      <c r="AA3672" s="11">
        <f t="shared" si="9903"/>
        <v>10</v>
      </c>
      <c r="AB3672" s="53">
        <f t="shared" si="9904"/>
        <v>0.24888153176689481</v>
      </c>
      <c r="AC3672" s="63" t="s">
        <v>204</v>
      </c>
    </row>
    <row r="3673" spans="1:46">
      <c r="A3673" s="11">
        <v>3673</v>
      </c>
      <c r="B3673" s="57">
        <v>44952</v>
      </c>
      <c r="C3673" s="54">
        <v>0.45833333333333331</v>
      </c>
      <c r="D3673" s="53">
        <v>6.5</v>
      </c>
      <c r="E3673" s="53">
        <v>14.8</v>
      </c>
      <c r="F3673" s="53">
        <v>0</v>
      </c>
      <c r="G3673" s="53">
        <v>4.8</v>
      </c>
      <c r="H3673" s="53">
        <v>0.14799999999999999</v>
      </c>
      <c r="I3673" s="53">
        <v>2.6</v>
      </c>
      <c r="J3673" s="53" t="s">
        <v>161</v>
      </c>
      <c r="K3673" s="53">
        <v>2.9</v>
      </c>
      <c r="L3673" s="53" t="s">
        <v>161</v>
      </c>
      <c r="M3673" s="54">
        <v>0.45306712962962964</v>
      </c>
      <c r="N3673" s="53">
        <v>4.2</v>
      </c>
      <c r="O3673" s="53" t="s">
        <v>161</v>
      </c>
      <c r="P3673" s="54">
        <v>0.45511574074074074</v>
      </c>
      <c r="Q3673" s="53">
        <v>2.4</v>
      </c>
      <c r="R3673" s="53" t="s">
        <v>160</v>
      </c>
      <c r="S3673" s="53">
        <v>0.6</v>
      </c>
      <c r="T3673" s="53">
        <v>61.5</v>
      </c>
      <c r="U3673" s="53">
        <v>429</v>
      </c>
      <c r="V3673" s="53">
        <v>312639</v>
      </c>
      <c r="W3673" s="53">
        <v>521</v>
      </c>
      <c r="X3673" s="53">
        <v>0.60499999999999998</v>
      </c>
      <c r="Y3673" s="53">
        <v>19.53</v>
      </c>
      <c r="Z3673" s="11">
        <f t="shared" si="9902"/>
        <v>88.799999999999983</v>
      </c>
      <c r="AA3673" s="11">
        <f t="shared" si="9903"/>
        <v>0</v>
      </c>
      <c r="AB3673" s="53">
        <f t="shared" si="9904"/>
        <v>0.24831107235734901</v>
      </c>
      <c r="AC3673" s="63" t="s">
        <v>204</v>
      </c>
      <c r="AE3673" s="11">
        <f t="shared" ref="AE3673" si="9937">SUM(F3673:F3678)</f>
        <v>0</v>
      </c>
      <c r="AF3673" s="11">
        <f t="shared" ref="AF3673" si="9938">AVERAGE(AB3673:AB3678)</f>
        <v>0.24831107235734898</v>
      </c>
      <c r="AG3673" s="11">
        <f t="shared" ref="AG3673" si="9939">AVERAGE(G3673:G3678)</f>
        <v>5.7333333333333334</v>
      </c>
      <c r="AH3673" s="11" t="e">
        <f t="shared" ref="AH3673" si="9940">AVERAGE(AC3673:AC3678)</f>
        <v>#DIV/0!</v>
      </c>
      <c r="AI3673" s="11">
        <f t="shared" ref="AI3673" si="9941">AVERAGE(T3673:T3678)</f>
        <v>55.333333333333336</v>
      </c>
      <c r="AJ3673" s="11">
        <f t="shared" ref="AJ3673" si="9942">SUMIF(H3673:H3678,"&gt;0",H3673:H3678)</f>
        <v>1.7410000000000001</v>
      </c>
      <c r="AK3673" s="17">
        <f t="shared" ref="AK3673" si="9943">SUM(AA3673:AA3678)/60</f>
        <v>0.83333333333333337</v>
      </c>
      <c r="AL3673" s="17">
        <f t="shared" ref="AL3673" si="9944">SUM(V3673:V3678)</f>
        <v>3493932</v>
      </c>
      <c r="AM3673" s="17">
        <f t="shared" ref="AM3673" si="9945">AVERAGE(W3673:W3678)</f>
        <v>970.33333333333337</v>
      </c>
      <c r="AN3673" s="11">
        <f t="shared" ref="AN3673" si="9946">AVERAGE(I3673:I3678)</f>
        <v>2.9666666666666663</v>
      </c>
      <c r="AO3673" s="11">
        <f t="shared" ref="AO3673" si="9947">MAX(K3673:K3678)</f>
        <v>3.5</v>
      </c>
      <c r="AP3673" s="13" t="str">
        <f t="shared" ref="AP3673" ca="1" si="9948">INDIRECT(ADDRESS(MATCH(AO3673,K3673:K3678,0)+A3673-1,12))</f>
        <v>S</v>
      </c>
      <c r="AQ3673" s="13">
        <f t="shared" ref="AQ3673" ca="1" si="9949">INDIRECT(ADDRESS(MATCH(AO3673,K3673:K3678,0)+A3673-1,13))</f>
        <v>0.47222222222222227</v>
      </c>
      <c r="AR3673" s="11">
        <f t="shared" ref="AR3673" si="9950">MAX(N3673:N3678)</f>
        <v>5.4</v>
      </c>
      <c r="AS3673" s="13" t="str">
        <f t="shared" ref="AS3673" ca="1" si="9951">INDIRECT(ADDRESS(MATCH(AR3673,N3673:N3678,0)+A3673-1,15))</f>
        <v>S</v>
      </c>
      <c r="AT3673" s="13">
        <f t="shared" ref="AT3673" ca="1" si="9952">INDIRECT(ADDRESS(MATCH(AR3673,N3673:N3678,0)+A3673-1,16))</f>
        <v>0.47593749999999996</v>
      </c>
    </row>
    <row r="3674" spans="1:46">
      <c r="A3674" s="11">
        <v>3674</v>
      </c>
      <c r="B3674" s="57">
        <v>44952</v>
      </c>
      <c r="C3674" s="54">
        <v>0.46527777777777773</v>
      </c>
      <c r="D3674" s="53">
        <v>7</v>
      </c>
      <c r="E3674" s="53">
        <v>14.7</v>
      </c>
      <c r="F3674" s="53">
        <v>0</v>
      </c>
      <c r="G3674" s="53">
        <v>5.6</v>
      </c>
      <c r="H3674" s="53">
        <v>0.253</v>
      </c>
      <c r="I3674" s="53">
        <v>2.6</v>
      </c>
      <c r="J3674" s="53" t="s">
        <v>156</v>
      </c>
      <c r="K3674" s="53">
        <v>2.7</v>
      </c>
      <c r="L3674" s="53" t="s">
        <v>160</v>
      </c>
      <c r="M3674" s="54">
        <v>0.46186342592592594</v>
      </c>
      <c r="N3674" s="53">
        <v>5.0999999999999996</v>
      </c>
      <c r="O3674" s="53" t="s">
        <v>156</v>
      </c>
      <c r="P3674" s="54">
        <v>0.46100694444444446</v>
      </c>
      <c r="Q3674" s="53">
        <v>2.4</v>
      </c>
      <c r="R3674" s="53" t="s">
        <v>153</v>
      </c>
      <c r="S3674" s="53">
        <v>0.8</v>
      </c>
      <c r="T3674" s="53">
        <v>55.3</v>
      </c>
      <c r="U3674" s="53">
        <v>487</v>
      </c>
      <c r="V3674" s="53">
        <v>508060</v>
      </c>
      <c r="W3674" s="53">
        <v>847</v>
      </c>
      <c r="X3674" s="53">
        <v>0.60499999999999998</v>
      </c>
      <c r="Y3674" s="53">
        <v>19.52</v>
      </c>
      <c r="Z3674" s="11">
        <f t="shared" si="9902"/>
        <v>151.80000000000001</v>
      </c>
      <c r="AA3674" s="11">
        <f t="shared" si="9903"/>
        <v>10</v>
      </c>
      <c r="AB3674" s="53">
        <f t="shared" si="9904"/>
        <v>0.24831107235734901</v>
      </c>
      <c r="AC3674" s="63" t="s">
        <v>204</v>
      </c>
    </row>
    <row r="3675" spans="1:46">
      <c r="A3675" s="11">
        <v>3675</v>
      </c>
      <c r="B3675" s="57">
        <v>44952</v>
      </c>
      <c r="C3675" s="54">
        <v>0.47222222222222227</v>
      </c>
      <c r="D3675" s="53">
        <v>7.5</v>
      </c>
      <c r="E3675" s="53">
        <v>14.7</v>
      </c>
      <c r="F3675" s="53">
        <v>0</v>
      </c>
      <c r="G3675" s="53">
        <v>6.2</v>
      </c>
      <c r="H3675" s="53">
        <v>0.35099999999999998</v>
      </c>
      <c r="I3675" s="53">
        <v>3.5</v>
      </c>
      <c r="J3675" s="53" t="s">
        <v>153</v>
      </c>
      <c r="K3675" s="53">
        <v>3.5</v>
      </c>
      <c r="L3675" s="53" t="s">
        <v>153</v>
      </c>
      <c r="M3675" s="54">
        <v>0.47222222222222227</v>
      </c>
      <c r="N3675" s="53">
        <v>5.2</v>
      </c>
      <c r="O3675" s="53" t="s">
        <v>156</v>
      </c>
      <c r="P3675" s="54">
        <v>0.46574074074074073</v>
      </c>
      <c r="Q3675" s="53">
        <v>3.4</v>
      </c>
      <c r="R3675" s="53" t="s">
        <v>153</v>
      </c>
      <c r="S3675" s="53">
        <v>0.8</v>
      </c>
      <c r="T3675" s="53">
        <v>55.6</v>
      </c>
      <c r="U3675" s="53">
        <v>1184</v>
      </c>
      <c r="V3675" s="53">
        <v>692680</v>
      </c>
      <c r="W3675" s="53">
        <v>1154</v>
      </c>
      <c r="X3675" s="53">
        <v>0.60499999999999998</v>
      </c>
      <c r="Y3675" s="53">
        <v>19.53</v>
      </c>
      <c r="Z3675" s="11">
        <f t="shared" si="9902"/>
        <v>210.60000000000002</v>
      </c>
      <c r="AA3675" s="11">
        <f t="shared" si="9903"/>
        <v>10</v>
      </c>
      <c r="AB3675" s="53">
        <f t="shared" si="9904"/>
        <v>0.24831107235734901</v>
      </c>
      <c r="AC3675" s="63" t="s">
        <v>204</v>
      </c>
    </row>
    <row r="3676" spans="1:46">
      <c r="A3676" s="11">
        <v>3676</v>
      </c>
      <c r="B3676" s="57">
        <v>44952</v>
      </c>
      <c r="C3676" s="54">
        <v>0.47916666666666669</v>
      </c>
      <c r="D3676" s="53">
        <v>8.1999999999999993</v>
      </c>
      <c r="E3676" s="53">
        <v>14.6</v>
      </c>
      <c r="F3676" s="53">
        <v>0</v>
      </c>
      <c r="G3676" s="53">
        <v>6</v>
      </c>
      <c r="H3676" s="53">
        <v>0.35899999999999999</v>
      </c>
      <c r="I3676" s="53">
        <v>3.2</v>
      </c>
      <c r="J3676" s="53" t="s">
        <v>156</v>
      </c>
      <c r="K3676" s="53">
        <v>3.5</v>
      </c>
      <c r="L3676" s="53" t="s">
        <v>153</v>
      </c>
      <c r="M3676" s="54">
        <v>0.47230324074074076</v>
      </c>
      <c r="N3676" s="53">
        <v>5.4</v>
      </c>
      <c r="O3676" s="53" t="s">
        <v>153</v>
      </c>
      <c r="P3676" s="54">
        <v>0.47593749999999996</v>
      </c>
      <c r="Q3676" s="53">
        <v>3.2</v>
      </c>
      <c r="R3676" s="53" t="s">
        <v>156</v>
      </c>
      <c r="S3676" s="53">
        <v>0.8</v>
      </c>
      <c r="T3676" s="53">
        <v>53.9</v>
      </c>
      <c r="U3676" s="53">
        <v>1194</v>
      </c>
      <c r="V3676" s="53">
        <v>712959</v>
      </c>
      <c r="W3676" s="53">
        <v>1188</v>
      </c>
      <c r="X3676" s="53">
        <v>0.60499999999999998</v>
      </c>
      <c r="Y3676" s="53">
        <v>19.52</v>
      </c>
      <c r="Z3676" s="11">
        <f t="shared" si="9902"/>
        <v>215.4</v>
      </c>
      <c r="AA3676" s="11">
        <f t="shared" si="9903"/>
        <v>10</v>
      </c>
      <c r="AB3676" s="53">
        <f t="shared" si="9904"/>
        <v>0.24831107235734901</v>
      </c>
      <c r="AC3676" s="63" t="s">
        <v>204</v>
      </c>
    </row>
    <row r="3677" spans="1:46">
      <c r="A3677" s="11">
        <v>3677</v>
      </c>
      <c r="B3677" s="57">
        <v>44952</v>
      </c>
      <c r="C3677" s="54">
        <v>0.4861111111111111</v>
      </c>
      <c r="D3677" s="53">
        <v>8.9</v>
      </c>
      <c r="E3677" s="53">
        <v>14.6</v>
      </c>
      <c r="F3677" s="53">
        <v>0</v>
      </c>
      <c r="G3677" s="53">
        <v>5.9</v>
      </c>
      <c r="H3677" s="53">
        <v>0.376</v>
      </c>
      <c r="I3677" s="53">
        <v>3.1</v>
      </c>
      <c r="J3677" s="53" t="s">
        <v>160</v>
      </c>
      <c r="K3677" s="53">
        <v>3.2</v>
      </c>
      <c r="L3677" s="53" t="s">
        <v>160</v>
      </c>
      <c r="M3677" s="54">
        <v>0.48480324074074077</v>
      </c>
      <c r="N3677" s="53">
        <v>5.3</v>
      </c>
      <c r="O3677" s="53" t="s">
        <v>161</v>
      </c>
      <c r="P3677" s="54">
        <v>0.48255787037037035</v>
      </c>
      <c r="Q3677" s="53">
        <v>2.5</v>
      </c>
      <c r="R3677" s="53" t="s">
        <v>161</v>
      </c>
      <c r="S3677" s="53">
        <v>0.8</v>
      </c>
      <c r="T3677" s="53">
        <v>53.5</v>
      </c>
      <c r="U3677" s="53">
        <v>1247</v>
      </c>
      <c r="V3677" s="53">
        <v>741717</v>
      </c>
      <c r="W3677" s="53">
        <v>1236</v>
      </c>
      <c r="X3677" s="53">
        <v>0.60499999999999998</v>
      </c>
      <c r="Y3677" s="53">
        <v>19.52</v>
      </c>
      <c r="Z3677" s="11">
        <f t="shared" si="9902"/>
        <v>225.60000000000002</v>
      </c>
      <c r="AA3677" s="11">
        <f t="shared" si="9903"/>
        <v>10</v>
      </c>
      <c r="AB3677" s="53">
        <f t="shared" si="9904"/>
        <v>0.24831107235734901</v>
      </c>
      <c r="AC3677" s="63" t="s">
        <v>204</v>
      </c>
    </row>
    <row r="3678" spans="1:46">
      <c r="A3678" s="11">
        <v>3678</v>
      </c>
      <c r="B3678" s="57">
        <v>44952</v>
      </c>
      <c r="C3678" s="54">
        <v>0.49305555555555558</v>
      </c>
      <c r="D3678" s="53">
        <v>9.6</v>
      </c>
      <c r="E3678" s="53">
        <v>14.7</v>
      </c>
      <c r="F3678" s="53">
        <v>0</v>
      </c>
      <c r="G3678" s="53">
        <v>5.9</v>
      </c>
      <c r="H3678" s="53">
        <v>0.254</v>
      </c>
      <c r="I3678" s="53">
        <v>2.8</v>
      </c>
      <c r="J3678" s="53" t="s">
        <v>156</v>
      </c>
      <c r="K3678" s="53">
        <v>3.2</v>
      </c>
      <c r="L3678" s="53" t="s">
        <v>160</v>
      </c>
      <c r="M3678" s="54">
        <v>0.48866898148148147</v>
      </c>
      <c r="N3678" s="53">
        <v>4.8</v>
      </c>
      <c r="O3678" s="53" t="s">
        <v>153</v>
      </c>
      <c r="P3678" s="54">
        <v>0.4874768518518518</v>
      </c>
      <c r="Q3678" s="53">
        <v>1.9</v>
      </c>
      <c r="R3678" s="53" t="s">
        <v>156</v>
      </c>
      <c r="S3678" s="53">
        <v>0.8</v>
      </c>
      <c r="T3678" s="53">
        <v>52.2</v>
      </c>
      <c r="U3678" s="53">
        <v>552</v>
      </c>
      <c r="V3678" s="53">
        <v>525877</v>
      </c>
      <c r="W3678" s="53">
        <v>876</v>
      </c>
      <c r="X3678" s="53">
        <v>0.60499999999999998</v>
      </c>
      <c r="Y3678" s="53">
        <v>19.5</v>
      </c>
      <c r="Z3678" s="11">
        <f t="shared" si="9902"/>
        <v>152.4</v>
      </c>
      <c r="AA3678" s="11">
        <f t="shared" si="9903"/>
        <v>10</v>
      </c>
      <c r="AB3678" s="53">
        <f t="shared" si="9904"/>
        <v>0.24831107235734901</v>
      </c>
      <c r="AC3678" s="63" t="s">
        <v>204</v>
      </c>
    </row>
    <row r="3679" spans="1:46">
      <c r="A3679" s="11">
        <v>3679</v>
      </c>
      <c r="B3679" s="57">
        <v>44952</v>
      </c>
      <c r="C3679" s="54">
        <v>0.5</v>
      </c>
      <c r="D3679" s="53">
        <v>10.199999999999999</v>
      </c>
      <c r="E3679" s="53">
        <v>14.2</v>
      </c>
      <c r="F3679" s="53">
        <v>0</v>
      </c>
      <c r="G3679" s="53">
        <v>6.8</v>
      </c>
      <c r="H3679" s="53">
        <v>0.32700000000000001</v>
      </c>
      <c r="I3679" s="53">
        <v>3.1</v>
      </c>
      <c r="J3679" s="53" t="s">
        <v>160</v>
      </c>
      <c r="K3679" s="53">
        <v>3.2</v>
      </c>
      <c r="L3679" s="53" t="s">
        <v>160</v>
      </c>
      <c r="M3679" s="54">
        <v>0.49835648148148143</v>
      </c>
      <c r="N3679" s="53">
        <v>5.5</v>
      </c>
      <c r="O3679" s="53" t="s">
        <v>161</v>
      </c>
      <c r="P3679" s="54">
        <v>0.49653935185185188</v>
      </c>
      <c r="Q3679" s="53">
        <v>3.7</v>
      </c>
      <c r="R3679" s="53" t="s">
        <v>153</v>
      </c>
      <c r="S3679" s="53">
        <v>1</v>
      </c>
      <c r="T3679" s="53">
        <v>56.5</v>
      </c>
      <c r="U3679" s="53">
        <v>1221</v>
      </c>
      <c r="V3679" s="53">
        <v>654235</v>
      </c>
      <c r="W3679" s="53">
        <v>1090</v>
      </c>
      <c r="X3679" s="53">
        <v>0.60499999999999998</v>
      </c>
      <c r="Y3679" s="53">
        <v>19.41</v>
      </c>
      <c r="Z3679" s="11">
        <f t="shared" si="9902"/>
        <v>196.20000000000002</v>
      </c>
      <c r="AA3679" s="11">
        <f t="shared" si="9903"/>
        <v>10</v>
      </c>
      <c r="AB3679" s="53">
        <f t="shared" si="9904"/>
        <v>0.24831107235734901</v>
      </c>
      <c r="AC3679" s="63" t="s">
        <v>204</v>
      </c>
      <c r="AE3679" s="11">
        <f t="shared" ref="AE3679" si="9953">SUM(F3679:F3684)</f>
        <v>0</v>
      </c>
      <c r="AF3679" s="11">
        <f t="shared" ref="AF3679" si="9954">AVERAGE(AB3679:AB3684)</f>
        <v>0.24783630666361875</v>
      </c>
      <c r="AG3679" s="11">
        <f t="shared" ref="AG3679" si="9955">AVERAGE(G3679:G3684)</f>
        <v>6.7833333333333341</v>
      </c>
      <c r="AH3679" s="11" t="e">
        <f t="shared" ref="AH3679" si="9956">AVERAGE(AC3679:AC3684)</f>
        <v>#DIV/0!</v>
      </c>
      <c r="AI3679" s="11">
        <f t="shared" ref="AI3679" si="9957">AVERAGE(T3679:T3684)</f>
        <v>53.949999999999996</v>
      </c>
      <c r="AJ3679" s="11">
        <f t="shared" ref="AJ3679" si="9958">SUMIF(H3679:H3684,"&gt;0",H3679:H3684)</f>
        <v>1.9689999999999999</v>
      </c>
      <c r="AK3679" s="17">
        <f t="shared" ref="AK3679" si="9959">SUM(AA3679:AA3684)/60</f>
        <v>1</v>
      </c>
      <c r="AL3679" s="17">
        <f t="shared" ref="AL3679" si="9960">SUM(V3679:V3684)</f>
        <v>3915094</v>
      </c>
      <c r="AM3679" s="17">
        <f t="shared" ref="AM3679" si="9961">AVERAGE(W3679:W3684)</f>
        <v>1087.5</v>
      </c>
      <c r="AN3679" s="11">
        <f t="shared" ref="AN3679" si="9962">AVERAGE(I3679:I3684)</f>
        <v>3.1</v>
      </c>
      <c r="AO3679" s="11">
        <f t="shared" ref="AO3679" si="9963">MAX(K3679:K3684)</f>
        <v>3.6</v>
      </c>
      <c r="AP3679" s="13" t="str">
        <f t="shared" ref="AP3679" ca="1" si="9964">INDIRECT(ADDRESS(MATCH(AO3679,K3679:K3684,0)+A3679-1,12))</f>
        <v>SW</v>
      </c>
      <c r="AQ3679" s="13">
        <f t="shared" ref="AQ3679" ca="1" si="9965">INDIRECT(ADDRESS(MATCH(AO3679,K3679:K3684,0)+A3679-1,13))</f>
        <v>0.50194444444444442</v>
      </c>
      <c r="AR3679" s="11">
        <f t="shared" ref="AR3679" si="9966">MAX(N3679:N3684)</f>
        <v>6.8</v>
      </c>
      <c r="AS3679" s="13" t="str">
        <f t="shared" ref="AS3679" ca="1" si="9967">INDIRECT(ADDRESS(MATCH(AR3679,N3679:N3684,0)+A3679-1,15))</f>
        <v>WSW</v>
      </c>
      <c r="AT3679" s="13">
        <f t="shared" ref="AT3679" ca="1" si="9968">INDIRECT(ADDRESS(MATCH(AR3679,N3679:N3684,0)+A3679-1,16))</f>
        <v>0.52937500000000004</v>
      </c>
    </row>
    <row r="3680" spans="1:46">
      <c r="A3680" s="11">
        <v>3680</v>
      </c>
      <c r="B3680" s="57">
        <v>44952</v>
      </c>
      <c r="C3680" s="54">
        <v>0.50694444444444442</v>
      </c>
      <c r="D3680" s="53">
        <v>10.5</v>
      </c>
      <c r="E3680" s="53">
        <v>14.2</v>
      </c>
      <c r="F3680" s="53">
        <v>0</v>
      </c>
      <c r="G3680" s="53">
        <v>6.5</v>
      </c>
      <c r="H3680" s="53">
        <v>0.373</v>
      </c>
      <c r="I3680" s="53">
        <v>3.3</v>
      </c>
      <c r="J3680" s="53" t="s">
        <v>160</v>
      </c>
      <c r="K3680" s="53">
        <v>3.6</v>
      </c>
      <c r="L3680" s="53" t="s">
        <v>160</v>
      </c>
      <c r="M3680" s="54">
        <v>0.50194444444444442</v>
      </c>
      <c r="N3680" s="53">
        <v>6.2</v>
      </c>
      <c r="O3680" s="53" t="s">
        <v>156</v>
      </c>
      <c r="P3680" s="54">
        <v>0.50150462962962961</v>
      </c>
      <c r="Q3680" s="53">
        <v>2.1</v>
      </c>
      <c r="R3680" s="53" t="s">
        <v>161</v>
      </c>
      <c r="S3680" s="53">
        <v>1</v>
      </c>
      <c r="T3680" s="53">
        <v>52.5</v>
      </c>
      <c r="U3680" s="53">
        <v>1215</v>
      </c>
      <c r="V3680" s="53">
        <v>735458</v>
      </c>
      <c r="W3680" s="53">
        <v>1226</v>
      </c>
      <c r="X3680" s="53">
        <v>0.60399999999999998</v>
      </c>
      <c r="Y3680" s="53">
        <v>19.43</v>
      </c>
      <c r="Z3680" s="11">
        <f t="shared" si="9902"/>
        <v>223.8</v>
      </c>
      <c r="AA3680" s="11">
        <f t="shared" si="9903"/>
        <v>10</v>
      </c>
      <c r="AB3680" s="53">
        <f t="shared" si="9904"/>
        <v>0.2477413535248727</v>
      </c>
      <c r="AC3680" s="63" t="s">
        <v>204</v>
      </c>
    </row>
    <row r="3681" spans="1:46">
      <c r="A3681" s="11">
        <v>3681</v>
      </c>
      <c r="B3681" s="57">
        <v>44952</v>
      </c>
      <c r="C3681" s="54">
        <v>0.51388888888888895</v>
      </c>
      <c r="D3681" s="53">
        <v>10.9</v>
      </c>
      <c r="E3681" s="53">
        <v>14.2</v>
      </c>
      <c r="F3681" s="53">
        <v>0</v>
      </c>
      <c r="G3681" s="53">
        <v>6.8</v>
      </c>
      <c r="H3681" s="53">
        <v>0.37</v>
      </c>
      <c r="I3681" s="53">
        <v>3.2</v>
      </c>
      <c r="J3681" s="53" t="s">
        <v>156</v>
      </c>
      <c r="K3681" s="53">
        <v>3.3</v>
      </c>
      <c r="L3681" s="53" t="s">
        <v>160</v>
      </c>
      <c r="M3681" s="54">
        <v>0.50695601851851857</v>
      </c>
      <c r="N3681" s="53">
        <v>5.5</v>
      </c>
      <c r="O3681" s="53" t="s">
        <v>153</v>
      </c>
      <c r="P3681" s="54">
        <v>0.51082175925925932</v>
      </c>
      <c r="Q3681" s="53">
        <v>4</v>
      </c>
      <c r="R3681" s="53" t="s">
        <v>160</v>
      </c>
      <c r="S3681" s="53">
        <v>0.9</v>
      </c>
      <c r="T3681" s="53">
        <v>49.7</v>
      </c>
      <c r="U3681" s="53">
        <v>1222</v>
      </c>
      <c r="V3681" s="53">
        <v>732664</v>
      </c>
      <c r="W3681" s="53">
        <v>1221</v>
      </c>
      <c r="X3681" s="53">
        <v>0.60399999999999998</v>
      </c>
      <c r="Y3681" s="53">
        <v>19.440000000000001</v>
      </c>
      <c r="Z3681" s="11">
        <f t="shared" si="9902"/>
        <v>222</v>
      </c>
      <c r="AA3681" s="11">
        <f t="shared" si="9903"/>
        <v>10</v>
      </c>
      <c r="AB3681" s="53">
        <f t="shared" si="9904"/>
        <v>0.2477413535248727</v>
      </c>
      <c r="AC3681" s="63" t="s">
        <v>204</v>
      </c>
    </row>
    <row r="3682" spans="1:46">
      <c r="A3682" s="11">
        <v>3682</v>
      </c>
      <c r="B3682" s="57">
        <v>44952</v>
      </c>
      <c r="C3682" s="54">
        <v>0.52083333333333337</v>
      </c>
      <c r="D3682" s="53">
        <v>11.3</v>
      </c>
      <c r="E3682" s="53">
        <v>14.2</v>
      </c>
      <c r="F3682" s="53">
        <v>0</v>
      </c>
      <c r="G3682" s="53">
        <v>7.3</v>
      </c>
      <c r="H3682" s="53">
        <v>0.38500000000000001</v>
      </c>
      <c r="I3682" s="53">
        <v>2.9</v>
      </c>
      <c r="J3682" s="53" t="s">
        <v>160</v>
      </c>
      <c r="K3682" s="53">
        <v>3.2</v>
      </c>
      <c r="L3682" s="53" t="s">
        <v>160</v>
      </c>
      <c r="M3682" s="54">
        <v>0.51583333333333337</v>
      </c>
      <c r="N3682" s="53">
        <v>5.0999999999999996</v>
      </c>
      <c r="O3682" s="53" t="s">
        <v>153</v>
      </c>
      <c r="P3682" s="54">
        <v>0.51915509259259263</v>
      </c>
      <c r="Q3682" s="53">
        <v>0.9</v>
      </c>
      <c r="R3682" s="53" t="s">
        <v>159</v>
      </c>
      <c r="S3682" s="53">
        <v>0.8</v>
      </c>
      <c r="T3682" s="53">
        <v>52.2</v>
      </c>
      <c r="U3682" s="53">
        <v>1325</v>
      </c>
      <c r="V3682" s="53">
        <v>754712</v>
      </c>
      <c r="W3682" s="53">
        <v>1258</v>
      </c>
      <c r="X3682" s="53">
        <v>0.60399999999999998</v>
      </c>
      <c r="Y3682" s="53">
        <v>19.420000000000002</v>
      </c>
      <c r="Z3682" s="11">
        <f t="shared" si="9902"/>
        <v>231.00000000000003</v>
      </c>
      <c r="AA3682" s="11">
        <f t="shared" si="9903"/>
        <v>10</v>
      </c>
      <c r="AB3682" s="53">
        <f t="shared" si="9904"/>
        <v>0.2477413535248727</v>
      </c>
      <c r="AC3682" s="63" t="s">
        <v>204</v>
      </c>
    </row>
    <row r="3683" spans="1:46">
      <c r="A3683" s="11">
        <v>3683</v>
      </c>
      <c r="B3683" s="57">
        <v>44952</v>
      </c>
      <c r="C3683" s="54">
        <v>0.52777777777777779</v>
      </c>
      <c r="D3683" s="53">
        <v>11.7</v>
      </c>
      <c r="E3683" s="53">
        <v>14.2</v>
      </c>
      <c r="F3683" s="53">
        <v>0</v>
      </c>
      <c r="G3683" s="53">
        <v>7</v>
      </c>
      <c r="H3683" s="53">
        <v>0.30499999999999999</v>
      </c>
      <c r="I3683" s="53">
        <v>2.7</v>
      </c>
      <c r="J3683" s="53" t="s">
        <v>160</v>
      </c>
      <c r="K3683" s="53">
        <v>3</v>
      </c>
      <c r="L3683" s="53" t="s">
        <v>160</v>
      </c>
      <c r="M3683" s="54">
        <v>0.52379629629629632</v>
      </c>
      <c r="N3683" s="53">
        <v>4.5</v>
      </c>
      <c r="O3683" s="53" t="s">
        <v>160</v>
      </c>
      <c r="P3683" s="54">
        <v>0.52270833333333333</v>
      </c>
      <c r="Q3683" s="53">
        <v>1.7</v>
      </c>
      <c r="R3683" s="53" t="s">
        <v>161</v>
      </c>
      <c r="S3683" s="53">
        <v>0.9</v>
      </c>
      <c r="T3683" s="53">
        <v>56.7</v>
      </c>
      <c r="U3683" s="53">
        <v>740</v>
      </c>
      <c r="V3683" s="53">
        <v>605553</v>
      </c>
      <c r="W3683" s="53">
        <v>1009</v>
      </c>
      <c r="X3683" s="53">
        <v>0.60399999999999998</v>
      </c>
      <c r="Y3683" s="53">
        <v>19.41</v>
      </c>
      <c r="Z3683" s="11">
        <f t="shared" si="9902"/>
        <v>183</v>
      </c>
      <c r="AA3683" s="11">
        <f t="shared" si="9903"/>
        <v>10</v>
      </c>
      <c r="AB3683" s="53">
        <f t="shared" si="9904"/>
        <v>0.2477413535248727</v>
      </c>
      <c r="AC3683" s="63" t="s">
        <v>204</v>
      </c>
    </row>
    <row r="3684" spans="1:46">
      <c r="A3684" s="11">
        <v>3684</v>
      </c>
      <c r="B3684" s="57">
        <v>44952</v>
      </c>
      <c r="C3684" s="54">
        <v>0.53472222222222221</v>
      </c>
      <c r="D3684" s="53">
        <v>12</v>
      </c>
      <c r="E3684" s="53">
        <v>14.2</v>
      </c>
      <c r="F3684" s="53">
        <v>0</v>
      </c>
      <c r="G3684" s="53">
        <v>6.3</v>
      </c>
      <c r="H3684" s="53">
        <v>0.20899999999999999</v>
      </c>
      <c r="I3684" s="53">
        <v>3.4</v>
      </c>
      <c r="J3684" s="53" t="s">
        <v>160</v>
      </c>
      <c r="K3684" s="53">
        <v>3.5</v>
      </c>
      <c r="L3684" s="53" t="s">
        <v>161</v>
      </c>
      <c r="M3684" s="54">
        <v>0.53179398148148149</v>
      </c>
      <c r="N3684" s="53">
        <v>6.8</v>
      </c>
      <c r="O3684" s="53" t="s">
        <v>161</v>
      </c>
      <c r="P3684" s="54">
        <v>0.52937500000000004</v>
      </c>
      <c r="Q3684" s="53">
        <v>3.5</v>
      </c>
      <c r="R3684" s="53" t="s">
        <v>153</v>
      </c>
      <c r="S3684" s="53">
        <v>1.2</v>
      </c>
      <c r="T3684" s="53">
        <v>56.1</v>
      </c>
      <c r="U3684" s="53">
        <v>545</v>
      </c>
      <c r="V3684" s="53">
        <v>432472</v>
      </c>
      <c r="W3684" s="53">
        <v>721</v>
      </c>
      <c r="X3684" s="53">
        <v>0.60399999999999998</v>
      </c>
      <c r="Y3684" s="53">
        <v>19.399999999999999</v>
      </c>
      <c r="Z3684" s="11">
        <f t="shared" si="9902"/>
        <v>125.39999999999998</v>
      </c>
      <c r="AA3684" s="11">
        <f t="shared" si="9903"/>
        <v>10</v>
      </c>
      <c r="AB3684" s="53">
        <f t="shared" si="9904"/>
        <v>0.2477413535248727</v>
      </c>
      <c r="AC3684" s="63" t="s">
        <v>204</v>
      </c>
    </row>
    <row r="3685" spans="1:46">
      <c r="A3685" s="11">
        <v>3685</v>
      </c>
      <c r="B3685" s="57">
        <v>44952</v>
      </c>
      <c r="C3685" s="54">
        <v>0.54166666666666663</v>
      </c>
      <c r="D3685" s="53">
        <v>11.8</v>
      </c>
      <c r="E3685" s="53">
        <v>14.2</v>
      </c>
      <c r="F3685" s="53">
        <v>0</v>
      </c>
      <c r="G3685" s="53">
        <v>5.9</v>
      </c>
      <c r="H3685" s="53">
        <v>0.17</v>
      </c>
      <c r="I3685" s="53">
        <v>3.4</v>
      </c>
      <c r="J3685" s="53" t="s">
        <v>160</v>
      </c>
      <c r="K3685" s="53">
        <v>3.5</v>
      </c>
      <c r="L3685" s="53" t="s">
        <v>160</v>
      </c>
      <c r="M3685" s="54">
        <v>0.54035879629629624</v>
      </c>
      <c r="N3685" s="53">
        <v>5.6</v>
      </c>
      <c r="O3685" s="53" t="s">
        <v>161</v>
      </c>
      <c r="P3685" s="54">
        <v>0.53821759259259261</v>
      </c>
      <c r="Q3685" s="53">
        <v>2.1</v>
      </c>
      <c r="R3685" s="53" t="s">
        <v>161</v>
      </c>
      <c r="S3685" s="53">
        <v>0.8</v>
      </c>
      <c r="T3685" s="53">
        <v>51.5</v>
      </c>
      <c r="U3685" s="53">
        <v>567</v>
      </c>
      <c r="V3685" s="53">
        <v>351111</v>
      </c>
      <c r="W3685" s="53">
        <v>585</v>
      </c>
      <c r="X3685" s="53">
        <v>0.60399999999999998</v>
      </c>
      <c r="Y3685" s="53">
        <v>19.41</v>
      </c>
      <c r="Z3685" s="11">
        <f t="shared" si="9902"/>
        <v>102.00000000000001</v>
      </c>
      <c r="AA3685" s="11">
        <f t="shared" si="9903"/>
        <v>0</v>
      </c>
      <c r="AB3685" s="53">
        <f t="shared" si="9904"/>
        <v>0.2477413535248727</v>
      </c>
      <c r="AC3685" s="63" t="s">
        <v>204</v>
      </c>
      <c r="AE3685" s="11">
        <f t="shared" ref="AE3685" si="9969">SUM(F3685:F3690)</f>
        <v>0</v>
      </c>
      <c r="AF3685" s="11">
        <f t="shared" ref="AF3685" si="9970">AVERAGE(AB3685:AB3690)</f>
        <v>0.2477413535248727</v>
      </c>
      <c r="AG3685" s="11">
        <f t="shared" ref="AG3685" si="9971">AVERAGE(G3685:G3690)</f>
        <v>6.1833333333333336</v>
      </c>
      <c r="AH3685" s="11" t="e">
        <f t="shared" ref="AH3685" si="9972">AVERAGE(AC3685:AC3690)</f>
        <v>#DIV/0!</v>
      </c>
      <c r="AI3685" s="11">
        <f t="shared" ref="AI3685" si="9973">AVERAGE(T3685:T3690)</f>
        <v>55.833333333333343</v>
      </c>
      <c r="AJ3685" s="11">
        <f t="shared" ref="AJ3685" si="9974">SUMIF(H3685:H3690,"&gt;0",H3685:H3690)</f>
        <v>1.22</v>
      </c>
      <c r="AK3685" s="17">
        <f t="shared" ref="AK3685" si="9975">SUM(AA3685:AA3690)/60</f>
        <v>0.33333333333333331</v>
      </c>
      <c r="AL3685" s="17">
        <f t="shared" ref="AL3685" si="9976">SUM(V3685:V3690)</f>
        <v>2473719</v>
      </c>
      <c r="AM3685" s="17">
        <f t="shared" ref="AM3685" si="9977">AVERAGE(W3685:W3690)</f>
        <v>687</v>
      </c>
      <c r="AN3685" s="11">
        <f t="shared" ref="AN3685" si="9978">AVERAGE(I3685:I3690)</f>
        <v>3.1666666666666665</v>
      </c>
      <c r="AO3685" s="11">
        <f t="shared" ref="AO3685" si="9979">MAX(K3685:K3690)</f>
        <v>3.6</v>
      </c>
      <c r="AP3685" s="13" t="str">
        <f t="shared" ref="AP3685" ca="1" si="9980">INDIRECT(ADDRESS(MATCH(AO3685,K3685:K3690,0)+A3685-1,12))</f>
        <v>SW</v>
      </c>
      <c r="AQ3685" s="13">
        <f t="shared" ref="AQ3685" ca="1" si="9981">INDIRECT(ADDRESS(MATCH(AO3685,K3685:K3690,0)+A3685-1,13))</f>
        <v>0.56839120370370366</v>
      </c>
      <c r="AR3685" s="11">
        <f t="shared" ref="AR3685" si="9982">MAX(N3685:N3690)</f>
        <v>6</v>
      </c>
      <c r="AS3685" s="13" t="str">
        <f t="shared" ref="AS3685" ca="1" si="9983">INDIRECT(ADDRESS(MATCH(AR3685,N3685:N3690,0)+A3685-1,15))</f>
        <v>SW</v>
      </c>
      <c r="AT3685" s="13">
        <f t="shared" ref="AT3685" ca="1" si="9984">INDIRECT(ADDRESS(MATCH(AR3685,N3685:N3690,0)+A3685-1,16))</f>
        <v>0.56458333333333333</v>
      </c>
    </row>
    <row r="3686" spans="1:46">
      <c r="A3686" s="11">
        <v>3686</v>
      </c>
      <c r="B3686" s="57">
        <v>44952</v>
      </c>
      <c r="C3686" s="54">
        <v>0.54861111111111105</v>
      </c>
      <c r="D3686" s="53">
        <v>11.4</v>
      </c>
      <c r="E3686" s="53">
        <v>14.2</v>
      </c>
      <c r="F3686" s="53">
        <v>0</v>
      </c>
      <c r="G3686" s="53">
        <v>6</v>
      </c>
      <c r="H3686" s="53">
        <v>0.17799999999999999</v>
      </c>
      <c r="I3686" s="53">
        <v>2.6</v>
      </c>
      <c r="J3686" s="53" t="s">
        <v>160</v>
      </c>
      <c r="K3686" s="53">
        <v>3.4</v>
      </c>
      <c r="L3686" s="53" t="s">
        <v>160</v>
      </c>
      <c r="M3686" s="54">
        <v>0.54167824074074067</v>
      </c>
      <c r="N3686" s="53">
        <v>4.8</v>
      </c>
      <c r="O3686" s="53" t="s">
        <v>159</v>
      </c>
      <c r="P3686" s="54">
        <v>0.54637731481481489</v>
      </c>
      <c r="Q3686" s="53">
        <v>1.4</v>
      </c>
      <c r="R3686" s="53" t="s">
        <v>160</v>
      </c>
      <c r="S3686" s="53">
        <v>0.8</v>
      </c>
      <c r="T3686" s="53">
        <v>53.9</v>
      </c>
      <c r="U3686" s="53">
        <v>490</v>
      </c>
      <c r="V3686" s="53">
        <v>367404</v>
      </c>
      <c r="W3686" s="53">
        <v>612</v>
      </c>
      <c r="X3686" s="53">
        <v>0.60399999999999998</v>
      </c>
      <c r="Y3686" s="53">
        <v>19.37</v>
      </c>
      <c r="Z3686" s="11">
        <f t="shared" si="9902"/>
        <v>106.80000000000001</v>
      </c>
      <c r="AA3686" s="11">
        <f t="shared" si="9903"/>
        <v>0</v>
      </c>
      <c r="AB3686" s="53">
        <f t="shared" si="9904"/>
        <v>0.2477413535248727</v>
      </c>
      <c r="AC3686" s="63" t="s">
        <v>204</v>
      </c>
    </row>
    <row r="3687" spans="1:46">
      <c r="A3687" s="11">
        <v>3687</v>
      </c>
      <c r="B3687" s="57">
        <v>44952</v>
      </c>
      <c r="C3687" s="54">
        <v>0.55555555555555558</v>
      </c>
      <c r="D3687" s="53">
        <v>11.1</v>
      </c>
      <c r="E3687" s="53">
        <v>14.2</v>
      </c>
      <c r="F3687" s="53">
        <v>0</v>
      </c>
      <c r="G3687" s="53">
        <v>6.1</v>
      </c>
      <c r="H3687" s="53">
        <v>0.185</v>
      </c>
      <c r="I3687" s="53">
        <v>3</v>
      </c>
      <c r="J3687" s="53" t="s">
        <v>161</v>
      </c>
      <c r="K3687" s="53">
        <v>3</v>
      </c>
      <c r="L3687" s="53" t="s">
        <v>161</v>
      </c>
      <c r="M3687" s="54">
        <v>0.55555555555555558</v>
      </c>
      <c r="N3687" s="53">
        <v>5.0999999999999996</v>
      </c>
      <c r="O3687" s="53" t="s">
        <v>160</v>
      </c>
      <c r="P3687" s="54">
        <v>0.55178240740740747</v>
      </c>
      <c r="Q3687" s="53">
        <v>3.3</v>
      </c>
      <c r="R3687" s="53" t="s">
        <v>156</v>
      </c>
      <c r="S3687" s="53">
        <v>0.8</v>
      </c>
      <c r="T3687" s="53">
        <v>57.2</v>
      </c>
      <c r="U3687" s="53">
        <v>712</v>
      </c>
      <c r="V3687" s="53">
        <v>376244</v>
      </c>
      <c r="W3687" s="53">
        <v>627</v>
      </c>
      <c r="X3687" s="53">
        <v>0.60399999999999998</v>
      </c>
      <c r="Y3687" s="53">
        <v>19.38</v>
      </c>
      <c r="Z3687" s="11">
        <f t="shared" si="9902"/>
        <v>111</v>
      </c>
      <c r="AA3687" s="11">
        <f t="shared" si="9903"/>
        <v>0</v>
      </c>
      <c r="AB3687" s="53">
        <f t="shared" si="9904"/>
        <v>0.2477413535248727</v>
      </c>
      <c r="AC3687" s="63" t="s">
        <v>204</v>
      </c>
    </row>
    <row r="3688" spans="1:46">
      <c r="A3688" s="11">
        <v>3688</v>
      </c>
      <c r="B3688" s="57">
        <v>44952</v>
      </c>
      <c r="C3688" s="54">
        <v>0.5625</v>
      </c>
      <c r="D3688" s="53">
        <v>10.9</v>
      </c>
      <c r="E3688" s="53">
        <v>14.2</v>
      </c>
      <c r="F3688" s="53">
        <v>0</v>
      </c>
      <c r="G3688" s="53">
        <v>6.3</v>
      </c>
      <c r="H3688" s="53">
        <v>0.223</v>
      </c>
      <c r="I3688" s="53">
        <v>3.5</v>
      </c>
      <c r="J3688" s="53" t="s">
        <v>160</v>
      </c>
      <c r="K3688" s="53">
        <v>3.5</v>
      </c>
      <c r="L3688" s="53" t="s">
        <v>160</v>
      </c>
      <c r="M3688" s="54">
        <v>0.56248842592592596</v>
      </c>
      <c r="N3688" s="53">
        <v>5.5</v>
      </c>
      <c r="O3688" s="53" t="s">
        <v>156</v>
      </c>
      <c r="P3688" s="54">
        <v>0.55888888888888888</v>
      </c>
      <c r="Q3688" s="53">
        <v>3.2</v>
      </c>
      <c r="R3688" s="53" t="s">
        <v>160</v>
      </c>
      <c r="S3688" s="53">
        <v>0.7</v>
      </c>
      <c r="T3688" s="53">
        <v>55.3</v>
      </c>
      <c r="U3688" s="53">
        <v>498</v>
      </c>
      <c r="V3688" s="53">
        <v>447574</v>
      </c>
      <c r="W3688" s="53">
        <v>746</v>
      </c>
      <c r="X3688" s="53">
        <v>0.60399999999999998</v>
      </c>
      <c r="Y3688" s="53">
        <v>19.37</v>
      </c>
      <c r="Z3688" s="11">
        <f t="shared" si="9902"/>
        <v>133.80000000000001</v>
      </c>
      <c r="AA3688" s="11">
        <f t="shared" si="9903"/>
        <v>10</v>
      </c>
      <c r="AB3688" s="53">
        <f t="shared" si="9904"/>
        <v>0.2477413535248727</v>
      </c>
      <c r="AC3688" s="63" t="s">
        <v>204</v>
      </c>
    </row>
    <row r="3689" spans="1:46">
      <c r="A3689" s="11">
        <v>3689</v>
      </c>
      <c r="B3689" s="57">
        <v>44952</v>
      </c>
      <c r="C3689" s="54">
        <v>0.56944444444444442</v>
      </c>
      <c r="D3689" s="53">
        <v>10.6</v>
      </c>
      <c r="E3689" s="53">
        <v>14.2</v>
      </c>
      <c r="F3689" s="53">
        <v>0</v>
      </c>
      <c r="G3689" s="53">
        <v>6.2</v>
      </c>
      <c r="H3689" s="53">
        <v>0.16800000000000001</v>
      </c>
      <c r="I3689" s="53">
        <v>3.5</v>
      </c>
      <c r="J3689" s="53" t="s">
        <v>160</v>
      </c>
      <c r="K3689" s="53">
        <v>3.6</v>
      </c>
      <c r="L3689" s="53" t="s">
        <v>160</v>
      </c>
      <c r="M3689" s="54">
        <v>0.56839120370370366</v>
      </c>
      <c r="N3689" s="53">
        <v>6</v>
      </c>
      <c r="O3689" s="53" t="s">
        <v>160</v>
      </c>
      <c r="P3689" s="54">
        <v>0.56458333333333333</v>
      </c>
      <c r="Q3689" s="53">
        <v>1.5</v>
      </c>
      <c r="R3689" s="53" t="s">
        <v>156</v>
      </c>
      <c r="S3689" s="53">
        <v>0.9</v>
      </c>
      <c r="T3689" s="53">
        <v>59.1</v>
      </c>
      <c r="U3689" s="53">
        <v>1191</v>
      </c>
      <c r="V3689" s="53">
        <v>350596</v>
      </c>
      <c r="W3689" s="53">
        <v>584</v>
      </c>
      <c r="X3689" s="53">
        <v>0.60399999999999998</v>
      </c>
      <c r="Y3689" s="53">
        <v>19.36</v>
      </c>
      <c r="Z3689" s="11">
        <f t="shared" si="9902"/>
        <v>100.8</v>
      </c>
      <c r="AA3689" s="11">
        <f t="shared" si="9903"/>
        <v>0</v>
      </c>
      <c r="AB3689" s="53">
        <f t="shared" si="9904"/>
        <v>0.2477413535248727</v>
      </c>
      <c r="AC3689" s="63" t="s">
        <v>204</v>
      </c>
    </row>
    <row r="3690" spans="1:46">
      <c r="A3690" s="11">
        <v>3690</v>
      </c>
      <c r="B3690" s="57">
        <v>44952</v>
      </c>
      <c r="C3690" s="54">
        <v>0.57638888888888895</v>
      </c>
      <c r="D3690" s="53">
        <v>10.4</v>
      </c>
      <c r="E3690" s="53">
        <v>14.2</v>
      </c>
      <c r="F3690" s="53">
        <v>0</v>
      </c>
      <c r="G3690" s="53">
        <v>6.6</v>
      </c>
      <c r="H3690" s="53">
        <v>0.29599999999999999</v>
      </c>
      <c r="I3690" s="53">
        <v>3</v>
      </c>
      <c r="J3690" s="53" t="s">
        <v>156</v>
      </c>
      <c r="K3690" s="53">
        <v>3.4</v>
      </c>
      <c r="L3690" s="53" t="s">
        <v>160</v>
      </c>
      <c r="M3690" s="54">
        <v>0.56945601851851857</v>
      </c>
      <c r="N3690" s="53">
        <v>5.9</v>
      </c>
      <c r="O3690" s="53" t="s">
        <v>153</v>
      </c>
      <c r="P3690" s="54">
        <v>0.57246527777777778</v>
      </c>
      <c r="Q3690" s="53">
        <v>2.4</v>
      </c>
      <c r="R3690" s="53" t="s">
        <v>159</v>
      </c>
      <c r="S3690" s="53">
        <v>1</v>
      </c>
      <c r="T3690" s="53">
        <v>58</v>
      </c>
      <c r="U3690" s="53">
        <v>609</v>
      </c>
      <c r="V3690" s="53">
        <v>580790</v>
      </c>
      <c r="W3690" s="53">
        <v>968</v>
      </c>
      <c r="X3690" s="53">
        <v>0.60399999999999998</v>
      </c>
      <c r="Y3690" s="53">
        <v>19.329999999999998</v>
      </c>
      <c r="Z3690" s="11">
        <f t="shared" si="9902"/>
        <v>177.59999999999997</v>
      </c>
      <c r="AA3690" s="11">
        <f t="shared" si="9903"/>
        <v>10</v>
      </c>
      <c r="AB3690" s="53">
        <f t="shared" si="9904"/>
        <v>0.2477413535248727</v>
      </c>
      <c r="AC3690" s="63" t="s">
        <v>204</v>
      </c>
    </row>
    <row r="3691" spans="1:46">
      <c r="A3691" s="11">
        <v>3691</v>
      </c>
      <c r="B3691" s="57">
        <v>44952</v>
      </c>
      <c r="C3691" s="54">
        <v>0.58333333333333337</v>
      </c>
      <c r="D3691" s="53">
        <v>10.3</v>
      </c>
      <c r="E3691" s="53">
        <v>14.2</v>
      </c>
      <c r="F3691" s="53">
        <v>0</v>
      </c>
      <c r="G3691" s="53">
        <v>6.3</v>
      </c>
      <c r="H3691" s="53">
        <v>0.20799999999999999</v>
      </c>
      <c r="I3691" s="53">
        <v>3.6</v>
      </c>
      <c r="J3691" s="53" t="s">
        <v>156</v>
      </c>
      <c r="K3691" s="53">
        <v>3.6</v>
      </c>
      <c r="L3691" s="53" t="s">
        <v>156</v>
      </c>
      <c r="M3691" s="54">
        <v>0.58333333333333337</v>
      </c>
      <c r="N3691" s="53">
        <v>6.2</v>
      </c>
      <c r="O3691" s="53" t="s">
        <v>156</v>
      </c>
      <c r="P3691" s="54">
        <v>0.58182870370370365</v>
      </c>
      <c r="Q3691" s="53">
        <v>3.7</v>
      </c>
      <c r="R3691" s="53" t="s">
        <v>156</v>
      </c>
      <c r="S3691" s="53">
        <v>0.9</v>
      </c>
      <c r="T3691" s="53">
        <v>59.2</v>
      </c>
      <c r="U3691" s="53">
        <v>613</v>
      </c>
      <c r="V3691" s="53">
        <v>430776</v>
      </c>
      <c r="W3691" s="53">
        <v>718</v>
      </c>
      <c r="X3691" s="53">
        <v>0.60299999999999998</v>
      </c>
      <c r="Y3691" s="53">
        <v>19.329999999999998</v>
      </c>
      <c r="Z3691" s="11">
        <f t="shared" si="9902"/>
        <v>124.8</v>
      </c>
      <c r="AA3691" s="11">
        <f t="shared" si="9903"/>
        <v>10</v>
      </c>
      <c r="AB3691" s="53">
        <f t="shared" si="9904"/>
        <v>0.24717237867661512</v>
      </c>
      <c r="AC3691" s="63" t="s">
        <v>204</v>
      </c>
      <c r="AE3691" s="11">
        <f t="shared" ref="AE3691" si="9985">SUM(F3691:F3696)</f>
        <v>0</v>
      </c>
      <c r="AF3691" s="11">
        <f t="shared" ref="AF3691" si="9986">AVERAGE(AB3691:AB3696)</f>
        <v>0.24717237867661512</v>
      </c>
      <c r="AG3691" s="11">
        <f t="shared" ref="AG3691" si="9987">AVERAGE(G3691:G3696)</f>
        <v>6.5333333333333341</v>
      </c>
      <c r="AH3691" s="11" t="e">
        <f t="shared" ref="AH3691" si="9988">AVERAGE(AC3691:AC3696)</f>
        <v>#DIV/0!</v>
      </c>
      <c r="AI3691" s="11">
        <f t="shared" ref="AI3691" si="9989">AVERAGE(T3691:T3696)</f>
        <v>59.266666666666673</v>
      </c>
      <c r="AJ3691" s="11">
        <f t="shared" ref="AJ3691" si="9990">SUMIF(H3691:H3696,"&gt;0",H3691:H3696)</f>
        <v>1.0129999999999999</v>
      </c>
      <c r="AK3691" s="17">
        <f t="shared" ref="AK3691" si="9991">SUM(AA3691:AA3696)/60</f>
        <v>0.33333333333333331</v>
      </c>
      <c r="AL3691" s="17">
        <f t="shared" ref="AL3691" si="9992">SUM(V3691:V3696)</f>
        <v>2090684</v>
      </c>
      <c r="AM3691" s="17">
        <f t="shared" ref="AM3691" si="9993">AVERAGE(W3691:W3696)</f>
        <v>580.66666666666663</v>
      </c>
      <c r="AN3691" s="11">
        <f t="shared" ref="AN3691" si="9994">AVERAGE(I3691:I3696)</f>
        <v>3.7666666666666671</v>
      </c>
      <c r="AO3691" s="11">
        <f t="shared" ref="AO3691" si="9995">MAX(K3691:K3696)</f>
        <v>4.4000000000000004</v>
      </c>
      <c r="AP3691" s="13" t="str">
        <f t="shared" ref="AP3691" ca="1" si="9996">INDIRECT(ADDRESS(MATCH(AO3691,K3691:K3696,0)+A3691-1,12))</f>
        <v>SSW</v>
      </c>
      <c r="AQ3691" s="13">
        <f t="shared" ref="AQ3691" ca="1" si="9997">INDIRECT(ADDRESS(MATCH(AO3691,K3691:K3696,0)+A3691-1,13))</f>
        <v>0.59847222222222218</v>
      </c>
      <c r="AR3691" s="11">
        <f t="shared" ref="AR3691" si="9998">MAX(N3691:N3696)</f>
        <v>6.9</v>
      </c>
      <c r="AS3691" s="13" t="str">
        <f t="shared" ref="AS3691" ca="1" si="9999">INDIRECT(ADDRESS(MATCH(AR3691,N3691:N3696,0)+A3691-1,15))</f>
        <v>SSW</v>
      </c>
      <c r="AT3691" s="13">
        <f t="shared" ref="AT3691" ca="1" si="10000">INDIRECT(ADDRESS(MATCH(AR3691,N3691:N3696,0)+A3691-1,16))</f>
        <v>0.58394675925925921</v>
      </c>
    </row>
    <row r="3692" spans="1:46">
      <c r="A3692" s="11">
        <v>3692</v>
      </c>
      <c r="B3692" s="57">
        <v>44952</v>
      </c>
      <c r="C3692" s="54">
        <v>0.59027777777777779</v>
      </c>
      <c r="D3692" s="53">
        <v>10.3</v>
      </c>
      <c r="E3692" s="53">
        <v>14.2</v>
      </c>
      <c r="F3692" s="53">
        <v>0</v>
      </c>
      <c r="G3692" s="53">
        <v>6.6</v>
      </c>
      <c r="H3692" s="53">
        <v>0.17799999999999999</v>
      </c>
      <c r="I3692" s="53">
        <v>4</v>
      </c>
      <c r="J3692" s="53" t="s">
        <v>153</v>
      </c>
      <c r="K3692" s="53">
        <v>4</v>
      </c>
      <c r="L3692" s="53" t="s">
        <v>156</v>
      </c>
      <c r="M3692" s="54">
        <v>0.5875231481481481</v>
      </c>
      <c r="N3692" s="53">
        <v>6.9</v>
      </c>
      <c r="O3692" s="53" t="s">
        <v>156</v>
      </c>
      <c r="P3692" s="54">
        <v>0.58394675925925921</v>
      </c>
      <c r="Q3692" s="53">
        <v>4.0999999999999996</v>
      </c>
      <c r="R3692" s="53" t="s">
        <v>156</v>
      </c>
      <c r="S3692" s="53">
        <v>0.9</v>
      </c>
      <c r="T3692" s="53">
        <v>59.1</v>
      </c>
      <c r="U3692" s="53">
        <v>493</v>
      </c>
      <c r="V3692" s="53">
        <v>365715</v>
      </c>
      <c r="W3692" s="53">
        <v>610</v>
      </c>
      <c r="X3692" s="53">
        <v>0.60299999999999998</v>
      </c>
      <c r="Y3692" s="53">
        <v>19.329999999999998</v>
      </c>
      <c r="Z3692" s="11">
        <f t="shared" si="9902"/>
        <v>106.80000000000001</v>
      </c>
      <c r="AA3692" s="11">
        <f t="shared" si="9903"/>
        <v>0</v>
      </c>
      <c r="AB3692" s="53">
        <f t="shared" si="9904"/>
        <v>0.24717237867661512</v>
      </c>
      <c r="AC3692" s="63" t="s">
        <v>204</v>
      </c>
    </row>
    <row r="3693" spans="1:46">
      <c r="A3693" s="11">
        <v>3693</v>
      </c>
      <c r="B3693" s="57">
        <v>44952</v>
      </c>
      <c r="C3693" s="54">
        <v>0.59722222222222221</v>
      </c>
      <c r="D3693" s="53">
        <v>10.199999999999999</v>
      </c>
      <c r="E3693" s="53">
        <v>14.2</v>
      </c>
      <c r="F3693" s="53">
        <v>0</v>
      </c>
      <c r="G3693" s="53">
        <v>6.6</v>
      </c>
      <c r="H3693" s="53">
        <v>0.14899999999999999</v>
      </c>
      <c r="I3693" s="53">
        <v>4.2</v>
      </c>
      <c r="J3693" s="53" t="s">
        <v>156</v>
      </c>
      <c r="K3693" s="53">
        <v>4.3</v>
      </c>
      <c r="L3693" s="53" t="s">
        <v>156</v>
      </c>
      <c r="M3693" s="54">
        <v>0.59686342592592589</v>
      </c>
      <c r="N3693" s="53">
        <v>6.6</v>
      </c>
      <c r="O3693" s="53" t="s">
        <v>153</v>
      </c>
      <c r="P3693" s="54">
        <v>0.59539351851851852</v>
      </c>
      <c r="Q3693" s="53">
        <v>6.3</v>
      </c>
      <c r="R3693" s="53" t="s">
        <v>156</v>
      </c>
      <c r="S3693" s="53">
        <v>0.9</v>
      </c>
      <c r="T3693" s="53">
        <v>59.6</v>
      </c>
      <c r="U3693" s="53">
        <v>514</v>
      </c>
      <c r="V3693" s="53">
        <v>310761</v>
      </c>
      <c r="W3693" s="53">
        <v>518</v>
      </c>
      <c r="X3693" s="53">
        <v>0.60299999999999998</v>
      </c>
      <c r="Y3693" s="53">
        <v>19.309999999999999</v>
      </c>
      <c r="Z3693" s="11">
        <f t="shared" si="9902"/>
        <v>89.4</v>
      </c>
      <c r="AA3693" s="11">
        <f t="shared" si="9903"/>
        <v>0</v>
      </c>
      <c r="AB3693" s="53">
        <f t="shared" si="9904"/>
        <v>0.24717237867661512</v>
      </c>
      <c r="AC3693" s="63" t="s">
        <v>204</v>
      </c>
    </row>
    <row r="3694" spans="1:46">
      <c r="A3694" s="11">
        <v>3694</v>
      </c>
      <c r="B3694" s="57">
        <v>44952</v>
      </c>
      <c r="C3694" s="54">
        <v>0.60416666666666663</v>
      </c>
      <c r="D3694" s="53">
        <v>10</v>
      </c>
      <c r="E3694" s="53">
        <v>14.2</v>
      </c>
      <c r="F3694" s="53">
        <v>0</v>
      </c>
      <c r="G3694" s="53">
        <v>6.8</v>
      </c>
      <c r="H3694" s="53">
        <v>0.20399999999999999</v>
      </c>
      <c r="I3694" s="53">
        <v>4</v>
      </c>
      <c r="J3694" s="53" t="s">
        <v>153</v>
      </c>
      <c r="K3694" s="53">
        <v>4.4000000000000004</v>
      </c>
      <c r="L3694" s="53" t="s">
        <v>156</v>
      </c>
      <c r="M3694" s="54">
        <v>0.59847222222222218</v>
      </c>
      <c r="N3694" s="53">
        <v>6.3</v>
      </c>
      <c r="O3694" s="53" t="s">
        <v>153</v>
      </c>
      <c r="P3694" s="54">
        <v>0.60012731481481485</v>
      </c>
      <c r="Q3694" s="53">
        <v>2.7</v>
      </c>
      <c r="R3694" s="53" t="s">
        <v>159</v>
      </c>
      <c r="S3694" s="53">
        <v>1</v>
      </c>
      <c r="T3694" s="53">
        <v>59.4</v>
      </c>
      <c r="U3694" s="53">
        <v>568</v>
      </c>
      <c r="V3694" s="53">
        <v>405882</v>
      </c>
      <c r="W3694" s="53">
        <v>676</v>
      </c>
      <c r="X3694" s="53">
        <v>0.60299999999999998</v>
      </c>
      <c r="Y3694" s="53">
        <v>19.32</v>
      </c>
      <c r="Z3694" s="11">
        <f t="shared" si="9902"/>
        <v>122.39999999999999</v>
      </c>
      <c r="AA3694" s="11">
        <f t="shared" si="9903"/>
        <v>10</v>
      </c>
      <c r="AB3694" s="53">
        <f t="shared" si="9904"/>
        <v>0.24717237867661512</v>
      </c>
      <c r="AC3694" s="63" t="s">
        <v>204</v>
      </c>
    </row>
    <row r="3695" spans="1:46">
      <c r="A3695" s="11">
        <v>3695</v>
      </c>
      <c r="B3695" s="57">
        <v>44952</v>
      </c>
      <c r="C3695" s="54">
        <v>0.61111111111111105</v>
      </c>
      <c r="D3695" s="53">
        <v>9.8000000000000007</v>
      </c>
      <c r="E3695" s="53">
        <v>14.2</v>
      </c>
      <c r="F3695" s="53">
        <v>0</v>
      </c>
      <c r="G3695" s="53">
        <v>6.3</v>
      </c>
      <c r="H3695" s="53">
        <v>0.14499999999999999</v>
      </c>
      <c r="I3695" s="53">
        <v>3.6</v>
      </c>
      <c r="J3695" s="53" t="s">
        <v>153</v>
      </c>
      <c r="K3695" s="53">
        <v>4</v>
      </c>
      <c r="L3695" s="53" t="s">
        <v>153</v>
      </c>
      <c r="M3695" s="54">
        <v>0.60417824074074067</v>
      </c>
      <c r="N3695" s="53">
        <v>6</v>
      </c>
      <c r="O3695" s="53" t="s">
        <v>156</v>
      </c>
      <c r="P3695" s="54">
        <v>0.608912037037037</v>
      </c>
      <c r="Q3695" s="53">
        <v>1.9</v>
      </c>
      <c r="R3695" s="53" t="s">
        <v>159</v>
      </c>
      <c r="S3695" s="53">
        <v>0.7</v>
      </c>
      <c r="T3695" s="53">
        <v>59.2</v>
      </c>
      <c r="U3695" s="53">
        <v>446</v>
      </c>
      <c r="V3695" s="53">
        <v>308649</v>
      </c>
      <c r="W3695" s="53">
        <v>514</v>
      </c>
      <c r="X3695" s="53">
        <v>0.60299999999999998</v>
      </c>
      <c r="Y3695" s="53">
        <v>19.3</v>
      </c>
      <c r="Z3695" s="11">
        <f t="shared" si="9902"/>
        <v>87.000000000000014</v>
      </c>
      <c r="AA3695" s="11">
        <f t="shared" si="9903"/>
        <v>0</v>
      </c>
      <c r="AB3695" s="53">
        <f t="shared" si="9904"/>
        <v>0.24717237867661512</v>
      </c>
      <c r="AC3695" s="63" t="s">
        <v>204</v>
      </c>
    </row>
    <row r="3696" spans="1:46">
      <c r="A3696" s="11">
        <v>3696</v>
      </c>
      <c r="B3696" s="57">
        <v>44952</v>
      </c>
      <c r="C3696" s="54">
        <v>0.61805555555555558</v>
      </c>
      <c r="D3696" s="53">
        <v>9.6999999999999993</v>
      </c>
      <c r="E3696" s="53">
        <v>14.2</v>
      </c>
      <c r="F3696" s="53">
        <v>0</v>
      </c>
      <c r="G3696" s="53">
        <v>6.6</v>
      </c>
      <c r="H3696" s="53">
        <v>0.129</v>
      </c>
      <c r="I3696" s="53">
        <v>3.2</v>
      </c>
      <c r="J3696" s="53" t="s">
        <v>156</v>
      </c>
      <c r="K3696" s="53">
        <v>3.7</v>
      </c>
      <c r="L3696" s="53" t="s">
        <v>153</v>
      </c>
      <c r="M3696" s="54">
        <v>0.61168981481481477</v>
      </c>
      <c r="N3696" s="53">
        <v>5.7</v>
      </c>
      <c r="O3696" s="53" t="s">
        <v>160</v>
      </c>
      <c r="P3696" s="54">
        <v>0.61407407407407411</v>
      </c>
      <c r="Q3696" s="53">
        <v>3.9</v>
      </c>
      <c r="R3696" s="53" t="s">
        <v>156</v>
      </c>
      <c r="S3696" s="53">
        <v>0.7</v>
      </c>
      <c r="T3696" s="53">
        <v>59.1</v>
      </c>
      <c r="U3696" s="53">
        <v>472</v>
      </c>
      <c r="V3696" s="53">
        <v>268901</v>
      </c>
      <c r="W3696" s="53">
        <v>448</v>
      </c>
      <c r="X3696" s="53">
        <v>0.60299999999999998</v>
      </c>
      <c r="Y3696" s="53">
        <v>19.28</v>
      </c>
      <c r="Z3696" s="11">
        <f t="shared" si="9902"/>
        <v>77.399999999999991</v>
      </c>
      <c r="AA3696" s="11">
        <f t="shared" si="9903"/>
        <v>0</v>
      </c>
      <c r="AB3696" s="53">
        <f t="shared" si="9904"/>
        <v>0.24717237867661512</v>
      </c>
      <c r="AC3696" s="63" t="s">
        <v>204</v>
      </c>
    </row>
    <row r="3697" spans="1:46">
      <c r="A3697" s="11">
        <v>3697</v>
      </c>
      <c r="B3697" s="57">
        <v>44952</v>
      </c>
      <c r="C3697" s="54">
        <v>0.625</v>
      </c>
      <c r="D3697" s="53">
        <v>9.6</v>
      </c>
      <c r="E3697" s="53">
        <v>14.2</v>
      </c>
      <c r="F3697" s="53">
        <v>0</v>
      </c>
      <c r="G3697" s="53">
        <v>6.5</v>
      </c>
      <c r="H3697" s="53">
        <v>0.115</v>
      </c>
      <c r="I3697" s="53">
        <v>3.7</v>
      </c>
      <c r="J3697" s="53" t="s">
        <v>156</v>
      </c>
      <c r="K3697" s="53">
        <v>3.8</v>
      </c>
      <c r="L3697" s="53" t="s">
        <v>156</v>
      </c>
      <c r="M3697" s="54">
        <v>0.62458333333333338</v>
      </c>
      <c r="N3697" s="53">
        <v>6.3</v>
      </c>
      <c r="O3697" s="53" t="s">
        <v>161</v>
      </c>
      <c r="P3697" s="54">
        <v>0.62373842592592588</v>
      </c>
      <c r="Q3697" s="53">
        <v>3</v>
      </c>
      <c r="R3697" s="53" t="s">
        <v>154</v>
      </c>
      <c r="S3697" s="53">
        <v>0.8</v>
      </c>
      <c r="T3697" s="53">
        <v>55.1</v>
      </c>
      <c r="U3697" s="53">
        <v>369</v>
      </c>
      <c r="V3697" s="53">
        <v>240152</v>
      </c>
      <c r="W3697" s="53">
        <v>400</v>
      </c>
      <c r="X3697" s="53">
        <v>0.60299999999999998</v>
      </c>
      <c r="Y3697" s="53">
        <v>19.25</v>
      </c>
      <c r="Z3697" s="11">
        <f t="shared" si="9902"/>
        <v>69</v>
      </c>
      <c r="AA3697" s="11">
        <f t="shared" si="9903"/>
        <v>0</v>
      </c>
      <c r="AB3697" s="53">
        <f t="shared" si="9904"/>
        <v>0.24717237867661512</v>
      </c>
      <c r="AC3697" s="63" t="s">
        <v>204</v>
      </c>
      <c r="AE3697" s="11">
        <f t="shared" ref="AE3697" si="10001">SUM(F3697:F3702)</f>
        <v>0</v>
      </c>
      <c r="AF3697" s="11">
        <f t="shared" ref="AF3697" si="10002">AVERAGE(AB3697:AB3702)</f>
        <v>0.24707767409931827</v>
      </c>
      <c r="AG3697" s="11">
        <f t="shared" ref="AG3697" si="10003">AVERAGE(G3697:G3702)</f>
        <v>6.5666666666666655</v>
      </c>
      <c r="AH3697" s="11" t="e">
        <f t="shared" ref="AH3697" si="10004">AVERAGE(AC3697:AC3702)</f>
        <v>#DIV/0!</v>
      </c>
      <c r="AI3697" s="11">
        <f t="shared" ref="AI3697" si="10005">AVERAGE(T3697:T3702)</f>
        <v>56.133333333333333</v>
      </c>
      <c r="AJ3697" s="11">
        <f t="shared" ref="AJ3697" si="10006">SUMIF(H3697:H3702,"&gt;0",H3697:H3702)</f>
        <v>0.754</v>
      </c>
      <c r="AK3697" s="17">
        <f t="shared" ref="AK3697" si="10007">SUM(AA3697:AA3702)/60</f>
        <v>0</v>
      </c>
      <c r="AL3697" s="17">
        <f t="shared" ref="AL3697" si="10008">SUM(V3697:V3702)</f>
        <v>1522863</v>
      </c>
      <c r="AM3697" s="17">
        <f t="shared" ref="AM3697" si="10009">AVERAGE(W3697:W3702)</f>
        <v>423</v>
      </c>
      <c r="AN3697" s="11">
        <f t="shared" ref="AN3697" si="10010">AVERAGE(I3697:I3702)</f>
        <v>3.2333333333333338</v>
      </c>
      <c r="AO3697" s="11">
        <f t="shared" ref="AO3697" si="10011">MAX(K3697:K3702)</f>
        <v>4</v>
      </c>
      <c r="AP3697" s="13" t="str">
        <f t="shared" ref="AP3697" ca="1" si="10012">INDIRECT(ADDRESS(MATCH(AO3697,K3697:K3702,0)+A3697-1,12))</f>
        <v>SW</v>
      </c>
      <c r="AQ3697" s="13">
        <f t="shared" ref="AQ3697" ca="1" si="10013">INDIRECT(ADDRESS(MATCH(AO3697,K3697:K3702,0)+A3697-1,13))</f>
        <v>0.62728009259259265</v>
      </c>
      <c r="AR3697" s="11">
        <f t="shared" ref="AR3697" si="10014">MAX(N3697:N3702)</f>
        <v>6.6</v>
      </c>
      <c r="AS3697" s="13" t="str">
        <f t="shared" ref="AS3697" ca="1" si="10015">INDIRECT(ADDRESS(MATCH(AR3697,N3697:N3702,0)+A3697-1,15))</f>
        <v>WSW</v>
      </c>
      <c r="AT3697" s="13">
        <f t="shared" ref="AT3697" ca="1" si="10016">INDIRECT(ADDRESS(MATCH(AR3697,N3697:N3702,0)+A3697-1,16))</f>
        <v>0.62894675925925925</v>
      </c>
    </row>
    <row r="3698" spans="1:46">
      <c r="A3698" s="11">
        <v>3698</v>
      </c>
      <c r="B3698" s="57">
        <v>44952</v>
      </c>
      <c r="C3698" s="54">
        <v>0.63194444444444442</v>
      </c>
      <c r="D3698" s="53">
        <v>9.5</v>
      </c>
      <c r="E3698" s="53">
        <v>14.2</v>
      </c>
      <c r="F3698" s="53">
        <v>0</v>
      </c>
      <c r="G3698" s="53">
        <v>6.6</v>
      </c>
      <c r="H3698" s="53">
        <v>0.11</v>
      </c>
      <c r="I3698" s="53">
        <v>3.8</v>
      </c>
      <c r="J3698" s="53" t="s">
        <v>161</v>
      </c>
      <c r="K3698" s="53">
        <v>4</v>
      </c>
      <c r="L3698" s="53" t="s">
        <v>160</v>
      </c>
      <c r="M3698" s="54">
        <v>0.62728009259259265</v>
      </c>
      <c r="N3698" s="53">
        <v>6.6</v>
      </c>
      <c r="O3698" s="53" t="s">
        <v>161</v>
      </c>
      <c r="P3698" s="54">
        <v>0.62894675925925925</v>
      </c>
      <c r="Q3698" s="53">
        <v>3.7</v>
      </c>
      <c r="R3698" s="53" t="s">
        <v>160</v>
      </c>
      <c r="S3698" s="53">
        <v>1</v>
      </c>
      <c r="T3698" s="53">
        <v>55.5</v>
      </c>
      <c r="U3698" s="53">
        <v>372</v>
      </c>
      <c r="V3698" s="53">
        <v>225479</v>
      </c>
      <c r="W3698" s="53">
        <v>376</v>
      </c>
      <c r="X3698" s="53">
        <v>0.60299999999999998</v>
      </c>
      <c r="Y3698" s="53">
        <v>19.260000000000002</v>
      </c>
      <c r="Z3698" s="11">
        <f t="shared" si="9902"/>
        <v>66</v>
      </c>
      <c r="AA3698" s="11">
        <f t="shared" si="9903"/>
        <v>0</v>
      </c>
      <c r="AB3698" s="53">
        <f t="shared" si="9904"/>
        <v>0.24717237867661512</v>
      </c>
      <c r="AC3698" s="63" t="s">
        <v>204</v>
      </c>
    </row>
    <row r="3699" spans="1:46">
      <c r="A3699" s="11">
        <v>3699</v>
      </c>
      <c r="B3699" s="57">
        <v>44952</v>
      </c>
      <c r="C3699" s="54">
        <v>0.63888888888888895</v>
      </c>
      <c r="D3699" s="53">
        <v>9.3000000000000007</v>
      </c>
      <c r="E3699" s="53">
        <v>14.2</v>
      </c>
      <c r="F3699" s="53">
        <v>0</v>
      </c>
      <c r="G3699" s="53">
        <v>6.8</v>
      </c>
      <c r="H3699" s="53">
        <v>0.14599999999999999</v>
      </c>
      <c r="I3699" s="53">
        <v>3</v>
      </c>
      <c r="J3699" s="53" t="s">
        <v>161</v>
      </c>
      <c r="K3699" s="53">
        <v>3.9</v>
      </c>
      <c r="L3699" s="53" t="s">
        <v>161</v>
      </c>
      <c r="M3699" s="54">
        <v>0.63247685185185187</v>
      </c>
      <c r="N3699" s="53">
        <v>5.4</v>
      </c>
      <c r="O3699" s="53" t="s">
        <v>161</v>
      </c>
      <c r="P3699" s="54">
        <v>0.63600694444444439</v>
      </c>
      <c r="Q3699" s="53">
        <v>2</v>
      </c>
      <c r="R3699" s="53" t="s">
        <v>161</v>
      </c>
      <c r="S3699" s="53">
        <v>0.9</v>
      </c>
      <c r="T3699" s="53">
        <v>55.9</v>
      </c>
      <c r="U3699" s="53">
        <v>695</v>
      </c>
      <c r="V3699" s="53">
        <v>289137</v>
      </c>
      <c r="W3699" s="53">
        <v>482</v>
      </c>
      <c r="X3699" s="53">
        <v>0.60299999999999998</v>
      </c>
      <c r="Y3699" s="53">
        <v>19.25</v>
      </c>
      <c r="Z3699" s="11">
        <f t="shared" si="9902"/>
        <v>87.59999999999998</v>
      </c>
      <c r="AA3699" s="11">
        <f t="shared" si="9903"/>
        <v>0</v>
      </c>
      <c r="AB3699" s="53">
        <f t="shared" si="9904"/>
        <v>0.24717237867661512</v>
      </c>
      <c r="AC3699" s="63" t="s">
        <v>204</v>
      </c>
    </row>
    <row r="3700" spans="1:46">
      <c r="A3700" s="11">
        <v>3700</v>
      </c>
      <c r="B3700" s="57">
        <v>44952</v>
      </c>
      <c r="C3700" s="54">
        <v>0.64583333333333337</v>
      </c>
      <c r="D3700" s="53">
        <v>9.3000000000000007</v>
      </c>
      <c r="E3700" s="53">
        <v>14.2</v>
      </c>
      <c r="F3700" s="53">
        <v>0</v>
      </c>
      <c r="G3700" s="53">
        <v>6.9</v>
      </c>
      <c r="H3700" s="53">
        <v>0.17899999999999999</v>
      </c>
      <c r="I3700" s="53">
        <v>3</v>
      </c>
      <c r="J3700" s="53" t="s">
        <v>160</v>
      </c>
      <c r="K3700" s="53">
        <v>3</v>
      </c>
      <c r="L3700" s="53" t="s">
        <v>161</v>
      </c>
      <c r="M3700" s="54">
        <v>0.63890046296296299</v>
      </c>
      <c r="N3700" s="53">
        <v>5.3</v>
      </c>
      <c r="O3700" s="53" t="s">
        <v>153</v>
      </c>
      <c r="P3700" s="54">
        <v>0.64475694444444442</v>
      </c>
      <c r="Q3700" s="53">
        <v>3.1</v>
      </c>
      <c r="R3700" s="53" t="s">
        <v>160</v>
      </c>
      <c r="S3700" s="53">
        <v>0.8</v>
      </c>
      <c r="T3700" s="53">
        <v>55.6</v>
      </c>
      <c r="U3700" s="53">
        <v>430</v>
      </c>
      <c r="V3700" s="53">
        <v>351714</v>
      </c>
      <c r="W3700" s="53">
        <v>586</v>
      </c>
      <c r="X3700" s="53">
        <v>0.60299999999999998</v>
      </c>
      <c r="Y3700" s="53">
        <v>19.25</v>
      </c>
      <c r="Z3700" s="11">
        <f t="shared" si="9902"/>
        <v>107.39999999999999</v>
      </c>
      <c r="AA3700" s="11">
        <f t="shared" si="9903"/>
        <v>0</v>
      </c>
      <c r="AB3700" s="53">
        <f t="shared" si="9904"/>
        <v>0.24717237867661512</v>
      </c>
      <c r="AC3700" s="63" t="s">
        <v>204</v>
      </c>
    </row>
    <row r="3701" spans="1:46">
      <c r="A3701" s="11">
        <v>3701</v>
      </c>
      <c r="B3701" s="57">
        <v>44952</v>
      </c>
      <c r="C3701" s="54">
        <v>0.65277777777777779</v>
      </c>
      <c r="D3701" s="53">
        <v>9.4</v>
      </c>
      <c r="E3701" s="53">
        <v>14.2</v>
      </c>
      <c r="F3701" s="53">
        <v>0</v>
      </c>
      <c r="G3701" s="53">
        <v>6.3</v>
      </c>
      <c r="H3701" s="53">
        <v>0.11600000000000001</v>
      </c>
      <c r="I3701" s="53">
        <v>3.3</v>
      </c>
      <c r="J3701" s="53" t="s">
        <v>161</v>
      </c>
      <c r="K3701" s="53">
        <v>3.4</v>
      </c>
      <c r="L3701" s="53" t="s">
        <v>161</v>
      </c>
      <c r="M3701" s="54">
        <v>0.65156249999999993</v>
      </c>
      <c r="N3701" s="53">
        <v>5.5</v>
      </c>
      <c r="O3701" s="53" t="s">
        <v>161</v>
      </c>
      <c r="P3701" s="54">
        <v>0.65105324074074067</v>
      </c>
      <c r="Q3701" s="53">
        <v>3.1</v>
      </c>
      <c r="R3701" s="53" t="s">
        <v>160</v>
      </c>
      <c r="S3701" s="53">
        <v>0.9</v>
      </c>
      <c r="T3701" s="53">
        <v>55.9</v>
      </c>
      <c r="U3701" s="53">
        <v>247</v>
      </c>
      <c r="V3701" s="53">
        <v>236744</v>
      </c>
      <c r="W3701" s="53">
        <v>395</v>
      </c>
      <c r="X3701" s="53">
        <v>0.60199999999999998</v>
      </c>
      <c r="Y3701" s="53">
        <v>19.23</v>
      </c>
      <c r="Z3701" s="11">
        <f t="shared" si="9902"/>
        <v>69.599999999999994</v>
      </c>
      <c r="AA3701" s="11">
        <f t="shared" si="9903"/>
        <v>0</v>
      </c>
      <c r="AB3701" s="53">
        <f t="shared" si="9904"/>
        <v>0.24660415121283402</v>
      </c>
      <c r="AC3701" s="63" t="s">
        <v>204</v>
      </c>
    </row>
    <row r="3702" spans="1:46">
      <c r="A3702" s="11">
        <v>3702</v>
      </c>
      <c r="B3702" s="57">
        <v>44952</v>
      </c>
      <c r="C3702" s="54">
        <v>0.65972222222222221</v>
      </c>
      <c r="D3702" s="53">
        <v>9.5</v>
      </c>
      <c r="E3702" s="53">
        <v>14.2</v>
      </c>
      <c r="F3702" s="53">
        <v>0</v>
      </c>
      <c r="G3702" s="53">
        <v>6.3</v>
      </c>
      <c r="H3702" s="53">
        <v>8.7999999999999995E-2</v>
      </c>
      <c r="I3702" s="53">
        <v>2.6</v>
      </c>
      <c r="J3702" s="53" t="s">
        <v>160</v>
      </c>
      <c r="K3702" s="53">
        <v>3.4</v>
      </c>
      <c r="L3702" s="53" t="s">
        <v>160</v>
      </c>
      <c r="M3702" s="54">
        <v>0.65510416666666671</v>
      </c>
      <c r="N3702" s="53">
        <v>4.3</v>
      </c>
      <c r="O3702" s="53" t="s">
        <v>160</v>
      </c>
      <c r="P3702" s="54">
        <v>0.65349537037037042</v>
      </c>
      <c r="Q3702" s="53">
        <v>2.2999999999999998</v>
      </c>
      <c r="R3702" s="53" t="s">
        <v>161</v>
      </c>
      <c r="S3702" s="53">
        <v>0.6</v>
      </c>
      <c r="T3702" s="53">
        <v>58.8</v>
      </c>
      <c r="U3702" s="53">
        <v>409</v>
      </c>
      <c r="V3702" s="53">
        <v>179637</v>
      </c>
      <c r="W3702" s="53">
        <v>299</v>
      </c>
      <c r="X3702" s="53">
        <v>0.60299999999999998</v>
      </c>
      <c r="Y3702" s="53">
        <v>19.18</v>
      </c>
      <c r="Z3702" s="11">
        <f t="shared" si="9902"/>
        <v>52.79999999999999</v>
      </c>
      <c r="AA3702" s="11">
        <f t="shared" si="9903"/>
        <v>0</v>
      </c>
      <c r="AB3702" s="53">
        <f t="shared" si="9904"/>
        <v>0.24717237867661512</v>
      </c>
      <c r="AC3702" s="63" t="s">
        <v>204</v>
      </c>
    </row>
    <row r="3703" spans="1:46">
      <c r="A3703" s="11">
        <v>3703</v>
      </c>
      <c r="B3703" s="57">
        <v>44952</v>
      </c>
      <c r="C3703" s="54">
        <v>0.66666666666666663</v>
      </c>
      <c r="D3703" s="53">
        <v>9.3000000000000007</v>
      </c>
      <c r="E3703" s="53">
        <v>14.2</v>
      </c>
      <c r="F3703" s="53">
        <v>0</v>
      </c>
      <c r="G3703" s="53">
        <v>6.4</v>
      </c>
      <c r="H3703" s="53">
        <v>0.12</v>
      </c>
      <c r="I3703" s="53">
        <v>2.7</v>
      </c>
      <c r="J3703" s="53" t="s">
        <v>160</v>
      </c>
      <c r="K3703" s="53">
        <v>2.8</v>
      </c>
      <c r="L3703" s="53" t="s">
        <v>160</v>
      </c>
      <c r="M3703" s="54">
        <v>0.66488425925925931</v>
      </c>
      <c r="N3703" s="53">
        <v>4.5999999999999996</v>
      </c>
      <c r="O3703" s="53" t="s">
        <v>161</v>
      </c>
      <c r="P3703" s="54">
        <v>0.6629976851851852</v>
      </c>
      <c r="Q3703" s="53">
        <v>1.2</v>
      </c>
      <c r="R3703" s="53" t="s">
        <v>161</v>
      </c>
      <c r="S3703" s="53">
        <v>0.7</v>
      </c>
      <c r="T3703" s="53">
        <v>57.4</v>
      </c>
      <c r="U3703" s="53">
        <v>256</v>
      </c>
      <c r="V3703" s="53">
        <v>237866</v>
      </c>
      <c r="W3703" s="53">
        <v>396</v>
      </c>
      <c r="X3703" s="53">
        <v>0.60199999999999998</v>
      </c>
      <c r="Y3703" s="53">
        <v>19.16</v>
      </c>
      <c r="Z3703" s="11">
        <f t="shared" si="9902"/>
        <v>72</v>
      </c>
      <c r="AA3703" s="11">
        <f t="shared" si="9903"/>
        <v>0</v>
      </c>
      <c r="AB3703" s="53">
        <f t="shared" si="9904"/>
        <v>0.24660415121283402</v>
      </c>
      <c r="AC3703" s="63" t="s">
        <v>204</v>
      </c>
      <c r="AE3703" s="11">
        <f t="shared" ref="AE3703" si="10017">SUM(F3703:F3708)</f>
        <v>0</v>
      </c>
      <c r="AF3703" s="11">
        <f t="shared" ref="AF3703" si="10018">AVERAGE(AB3703:AB3708)</f>
        <v>0.24660415121283405</v>
      </c>
      <c r="AG3703" s="11">
        <f t="shared" ref="AG3703" si="10019">AVERAGE(G3703:G3708)</f>
        <v>5.9999999999999991</v>
      </c>
      <c r="AH3703" s="11" t="e">
        <f t="shared" ref="AH3703" si="10020">AVERAGE(AC3703:AC3708)</f>
        <v>#DIV/0!</v>
      </c>
      <c r="AI3703" s="11">
        <f t="shared" ref="AI3703" si="10021">AVERAGE(T3703:T3708)</f>
        <v>59.016666666666659</v>
      </c>
      <c r="AJ3703" s="11">
        <f t="shared" ref="AJ3703" si="10022">SUMIF(H3703:H3708,"&gt;0",H3703:H3708)</f>
        <v>0.32600000000000001</v>
      </c>
      <c r="AK3703" s="17">
        <f t="shared" ref="AK3703" si="10023">SUM(AA3703:AA3708)/60</f>
        <v>0</v>
      </c>
      <c r="AL3703" s="17">
        <f t="shared" ref="AL3703" si="10024">SUM(V3703:V3708)</f>
        <v>663031</v>
      </c>
      <c r="AM3703" s="17">
        <f t="shared" ref="AM3703" si="10025">AVERAGE(W3703:W3708)</f>
        <v>184</v>
      </c>
      <c r="AN3703" s="11">
        <f t="shared" ref="AN3703" si="10026">AVERAGE(I3703:I3708)</f>
        <v>2.6833333333333336</v>
      </c>
      <c r="AO3703" s="11">
        <f t="shared" ref="AO3703" si="10027">MAX(K3703:K3708)</f>
        <v>3.4</v>
      </c>
      <c r="AP3703" s="13" t="str">
        <f t="shared" ref="AP3703" ca="1" si="10028">INDIRECT(ADDRESS(MATCH(AO3703,K3703:K3708,0)+A3703-1,12))</f>
        <v>WSW</v>
      </c>
      <c r="AQ3703" s="13">
        <f t="shared" ref="AQ3703" ca="1" si="10029">INDIRECT(ADDRESS(MATCH(AO3703,K3703:K3708,0)+A3703-1,13))</f>
        <v>0.67836805555555557</v>
      </c>
      <c r="AR3703" s="11">
        <f t="shared" ref="AR3703" si="10030">MAX(N3703:N3708)</f>
        <v>4.9000000000000004</v>
      </c>
      <c r="AS3703" s="13" t="str">
        <f t="shared" ref="AS3703" ca="1" si="10031">INDIRECT(ADDRESS(MATCH(AR3703,N3703:N3708,0)+A3703-1,15))</f>
        <v>WSW</v>
      </c>
      <c r="AT3703" s="13">
        <f t="shared" ref="AT3703" ca="1" si="10032">INDIRECT(ADDRESS(MATCH(AR3703,N3703:N3708,0)+A3703-1,16))</f>
        <v>0.66894675925925917</v>
      </c>
    </row>
    <row r="3704" spans="1:46">
      <c r="A3704" s="11">
        <v>3704</v>
      </c>
      <c r="B3704" s="57">
        <v>44952</v>
      </c>
      <c r="C3704" s="54">
        <v>0.67361111111111116</v>
      </c>
      <c r="D3704" s="53">
        <v>9.3000000000000007</v>
      </c>
      <c r="E3704" s="53">
        <v>14.2</v>
      </c>
      <c r="F3704" s="53">
        <v>0</v>
      </c>
      <c r="G3704" s="53">
        <v>6.1</v>
      </c>
      <c r="H3704" s="53">
        <v>7.3999999999999996E-2</v>
      </c>
      <c r="I3704" s="53">
        <v>3</v>
      </c>
      <c r="J3704" s="53" t="s">
        <v>161</v>
      </c>
      <c r="K3704" s="53">
        <v>3</v>
      </c>
      <c r="L3704" s="53" t="s">
        <v>161</v>
      </c>
      <c r="M3704" s="54">
        <v>0.67361111111111116</v>
      </c>
      <c r="N3704" s="53">
        <v>4.9000000000000004</v>
      </c>
      <c r="O3704" s="53" t="s">
        <v>161</v>
      </c>
      <c r="P3704" s="54">
        <v>0.66894675925925917</v>
      </c>
      <c r="Q3704" s="53">
        <v>3.1</v>
      </c>
      <c r="R3704" s="53" t="s">
        <v>160</v>
      </c>
      <c r="S3704" s="53">
        <v>0.7</v>
      </c>
      <c r="T3704" s="53">
        <v>59.8</v>
      </c>
      <c r="U3704" s="53">
        <v>185</v>
      </c>
      <c r="V3704" s="53">
        <v>154983</v>
      </c>
      <c r="W3704" s="53">
        <v>258</v>
      </c>
      <c r="X3704" s="53">
        <v>0.60199999999999998</v>
      </c>
      <c r="Y3704" s="53">
        <v>19.2</v>
      </c>
      <c r="Z3704" s="11">
        <f t="shared" si="9902"/>
        <v>44.399999999999991</v>
      </c>
      <c r="AA3704" s="11">
        <f t="shared" si="9903"/>
        <v>0</v>
      </c>
      <c r="AB3704" s="53">
        <f t="shared" si="9904"/>
        <v>0.24660415121283402</v>
      </c>
      <c r="AC3704" s="63" t="s">
        <v>204</v>
      </c>
    </row>
    <row r="3705" spans="1:46">
      <c r="A3705" s="11">
        <v>3705</v>
      </c>
      <c r="B3705" s="57">
        <v>44952</v>
      </c>
      <c r="C3705" s="54">
        <v>0.68055555555555547</v>
      </c>
      <c r="D3705" s="53">
        <v>9.1</v>
      </c>
      <c r="E3705" s="53">
        <v>14.3</v>
      </c>
      <c r="F3705" s="53">
        <v>0</v>
      </c>
      <c r="G3705" s="53">
        <v>5.9</v>
      </c>
      <c r="H3705" s="53">
        <v>4.9000000000000002E-2</v>
      </c>
      <c r="I3705" s="53">
        <v>3.3</v>
      </c>
      <c r="J3705" s="53" t="s">
        <v>161</v>
      </c>
      <c r="K3705" s="53">
        <v>3.4</v>
      </c>
      <c r="L3705" s="53" t="s">
        <v>161</v>
      </c>
      <c r="M3705" s="54">
        <v>0.67836805555555557</v>
      </c>
      <c r="N3705" s="53">
        <v>4.8</v>
      </c>
      <c r="O3705" s="53" t="s">
        <v>154</v>
      </c>
      <c r="P3705" s="54">
        <v>0.67432870370370368</v>
      </c>
      <c r="Q3705" s="53">
        <v>2.8</v>
      </c>
      <c r="R3705" s="53" t="s">
        <v>161</v>
      </c>
      <c r="S3705" s="53">
        <v>0.6</v>
      </c>
      <c r="T3705" s="53">
        <v>59.2</v>
      </c>
      <c r="U3705" s="53">
        <v>144</v>
      </c>
      <c r="V3705" s="53">
        <v>102158</v>
      </c>
      <c r="W3705" s="53">
        <v>170</v>
      </c>
      <c r="X3705" s="53">
        <v>0.60199999999999998</v>
      </c>
      <c r="Y3705" s="53">
        <v>19.13</v>
      </c>
      <c r="Z3705" s="11">
        <f t="shared" si="9902"/>
        <v>29.4</v>
      </c>
      <c r="AA3705" s="11">
        <f t="shared" si="9903"/>
        <v>0</v>
      </c>
      <c r="AB3705" s="53">
        <f t="shared" si="9904"/>
        <v>0.24660415121283402</v>
      </c>
      <c r="AC3705" s="63" t="s">
        <v>204</v>
      </c>
    </row>
    <row r="3706" spans="1:46">
      <c r="A3706" s="11">
        <v>3706</v>
      </c>
      <c r="B3706" s="57">
        <v>44952</v>
      </c>
      <c r="C3706" s="54">
        <v>0.6875</v>
      </c>
      <c r="D3706" s="53">
        <v>8.8000000000000007</v>
      </c>
      <c r="E3706" s="53">
        <v>13.8</v>
      </c>
      <c r="F3706" s="53">
        <v>0</v>
      </c>
      <c r="G3706" s="53">
        <v>5.9</v>
      </c>
      <c r="H3706" s="53">
        <v>3.5999999999999997E-2</v>
      </c>
      <c r="I3706" s="53">
        <v>2.4</v>
      </c>
      <c r="J3706" s="53" t="s">
        <v>160</v>
      </c>
      <c r="K3706" s="53">
        <v>3.3</v>
      </c>
      <c r="L3706" s="53" t="s">
        <v>161</v>
      </c>
      <c r="M3706" s="54">
        <v>0.68062500000000004</v>
      </c>
      <c r="N3706" s="53">
        <v>4.2</v>
      </c>
      <c r="O3706" s="53" t="s">
        <v>161</v>
      </c>
      <c r="P3706" s="54">
        <v>0.68145833333333339</v>
      </c>
      <c r="Q3706" s="53">
        <v>2</v>
      </c>
      <c r="R3706" s="53" t="s">
        <v>156</v>
      </c>
      <c r="S3706" s="53">
        <v>0.6</v>
      </c>
      <c r="T3706" s="53">
        <v>58.8</v>
      </c>
      <c r="U3706" s="53">
        <v>105</v>
      </c>
      <c r="V3706" s="53">
        <v>73576</v>
      </c>
      <c r="W3706" s="53">
        <v>123</v>
      </c>
      <c r="X3706" s="53">
        <v>0.60199999999999998</v>
      </c>
      <c r="Y3706" s="53">
        <v>19.02</v>
      </c>
      <c r="Z3706" s="11">
        <f t="shared" si="9902"/>
        <v>21.6</v>
      </c>
      <c r="AA3706" s="11">
        <f t="shared" si="9903"/>
        <v>0</v>
      </c>
      <c r="AB3706" s="53">
        <f t="shared" si="9904"/>
        <v>0.24660415121283402</v>
      </c>
      <c r="AC3706" s="63" t="s">
        <v>204</v>
      </c>
    </row>
    <row r="3707" spans="1:46">
      <c r="A3707" s="11">
        <v>3707</v>
      </c>
      <c r="B3707" s="57">
        <v>44952</v>
      </c>
      <c r="C3707" s="54">
        <v>0.69444444444444453</v>
      </c>
      <c r="D3707" s="53">
        <v>8.4</v>
      </c>
      <c r="E3707" s="53">
        <v>13.3</v>
      </c>
      <c r="F3707" s="53">
        <v>0</v>
      </c>
      <c r="G3707" s="53">
        <v>5.9</v>
      </c>
      <c r="H3707" s="53">
        <v>2.7E-2</v>
      </c>
      <c r="I3707" s="53">
        <v>2.4</v>
      </c>
      <c r="J3707" s="53" t="s">
        <v>161</v>
      </c>
      <c r="K3707" s="53">
        <v>2.4</v>
      </c>
      <c r="L3707" s="53" t="s">
        <v>160</v>
      </c>
      <c r="M3707" s="54">
        <v>0.68751157407407415</v>
      </c>
      <c r="N3707" s="53">
        <v>4.0999999999999996</v>
      </c>
      <c r="O3707" s="53" t="s">
        <v>160</v>
      </c>
      <c r="P3707" s="54">
        <v>0.6931250000000001</v>
      </c>
      <c r="Q3707" s="53">
        <v>2</v>
      </c>
      <c r="R3707" s="53" t="s">
        <v>160</v>
      </c>
      <c r="S3707" s="53">
        <v>0.6</v>
      </c>
      <c r="T3707" s="53">
        <v>59.9</v>
      </c>
      <c r="U3707" s="53">
        <v>74</v>
      </c>
      <c r="V3707" s="53">
        <v>54263</v>
      </c>
      <c r="W3707" s="53">
        <v>90</v>
      </c>
      <c r="X3707" s="53">
        <v>0.60199999999999998</v>
      </c>
      <c r="Y3707" s="53">
        <v>19.02</v>
      </c>
      <c r="Z3707" s="11">
        <f t="shared" si="9902"/>
        <v>16.2</v>
      </c>
      <c r="AA3707" s="11">
        <f t="shared" si="9903"/>
        <v>0</v>
      </c>
      <c r="AB3707" s="53">
        <f t="shared" si="9904"/>
        <v>0.24660415121283402</v>
      </c>
      <c r="AC3707" s="63" t="s">
        <v>204</v>
      </c>
    </row>
    <row r="3708" spans="1:46">
      <c r="A3708" s="11">
        <v>3708</v>
      </c>
      <c r="B3708" s="57">
        <v>44952</v>
      </c>
      <c r="C3708" s="54">
        <v>0.70138888888888884</v>
      </c>
      <c r="D3708" s="53">
        <v>8</v>
      </c>
      <c r="E3708" s="53">
        <v>13.2</v>
      </c>
      <c r="F3708" s="53">
        <v>0</v>
      </c>
      <c r="G3708" s="53">
        <v>5.8</v>
      </c>
      <c r="H3708" s="53">
        <v>0.02</v>
      </c>
      <c r="I3708" s="53">
        <v>2.2999999999999998</v>
      </c>
      <c r="J3708" s="53" t="s">
        <v>160</v>
      </c>
      <c r="K3708" s="53">
        <v>2.5</v>
      </c>
      <c r="L3708" s="53" t="s">
        <v>160</v>
      </c>
      <c r="M3708" s="54">
        <v>0.6959143518518518</v>
      </c>
      <c r="N3708" s="53">
        <v>3.9</v>
      </c>
      <c r="O3708" s="53" t="s">
        <v>160</v>
      </c>
      <c r="P3708" s="54">
        <v>0.69545138888888891</v>
      </c>
      <c r="Q3708" s="53">
        <v>2.5</v>
      </c>
      <c r="R3708" s="53" t="s">
        <v>156</v>
      </c>
      <c r="S3708" s="53">
        <v>0.5</v>
      </c>
      <c r="T3708" s="53">
        <v>59</v>
      </c>
      <c r="U3708" s="53">
        <v>59</v>
      </c>
      <c r="V3708" s="53">
        <v>40185</v>
      </c>
      <c r="W3708" s="53">
        <v>67</v>
      </c>
      <c r="X3708" s="53">
        <v>0.60199999999999998</v>
      </c>
      <c r="Y3708" s="53">
        <v>19.03</v>
      </c>
      <c r="Z3708" s="11">
        <f t="shared" si="9902"/>
        <v>12</v>
      </c>
      <c r="AA3708" s="11">
        <f t="shared" si="9903"/>
        <v>0</v>
      </c>
      <c r="AB3708" s="53">
        <f t="shared" si="9904"/>
        <v>0.24660415121283402</v>
      </c>
      <c r="AC3708" s="63" t="s">
        <v>204</v>
      </c>
    </row>
    <row r="3709" spans="1:46">
      <c r="A3709" s="11">
        <v>3709</v>
      </c>
      <c r="B3709" s="57">
        <v>44952</v>
      </c>
      <c r="C3709" s="54">
        <v>0.70833333333333337</v>
      </c>
      <c r="D3709" s="53">
        <v>7.7</v>
      </c>
      <c r="E3709" s="53">
        <v>13.1</v>
      </c>
      <c r="F3709" s="53">
        <v>0</v>
      </c>
      <c r="G3709" s="53">
        <v>5.6</v>
      </c>
      <c r="H3709" s="53">
        <v>1.2999999999999999E-2</v>
      </c>
      <c r="I3709" s="53">
        <v>2.5</v>
      </c>
      <c r="J3709" s="53" t="s">
        <v>156</v>
      </c>
      <c r="K3709" s="53">
        <v>2.5</v>
      </c>
      <c r="L3709" s="53" t="s">
        <v>156</v>
      </c>
      <c r="M3709" s="54">
        <v>0.70832175925925922</v>
      </c>
      <c r="N3709" s="53">
        <v>4.0999999999999996</v>
      </c>
      <c r="O3709" s="53" t="s">
        <v>156</v>
      </c>
      <c r="P3709" s="54">
        <v>0.70476851851851852</v>
      </c>
      <c r="Q3709" s="53">
        <v>2.4</v>
      </c>
      <c r="R3709" s="53" t="s">
        <v>156</v>
      </c>
      <c r="S3709" s="53">
        <v>0.5</v>
      </c>
      <c r="T3709" s="53">
        <v>59.6</v>
      </c>
      <c r="U3709" s="53">
        <v>37</v>
      </c>
      <c r="V3709" s="53">
        <v>28355</v>
      </c>
      <c r="W3709" s="53">
        <v>47</v>
      </c>
      <c r="X3709" s="53">
        <v>0.60199999999999998</v>
      </c>
      <c r="Y3709" s="53">
        <v>19</v>
      </c>
      <c r="Z3709" s="11">
        <f t="shared" si="9902"/>
        <v>7.8</v>
      </c>
      <c r="AA3709" s="11">
        <f t="shared" si="9903"/>
        <v>0</v>
      </c>
      <c r="AB3709" s="53">
        <f t="shared" si="9904"/>
        <v>0.24660415121283402</v>
      </c>
      <c r="AC3709" s="63" t="s">
        <v>204</v>
      </c>
      <c r="AE3709" s="11">
        <f t="shared" ref="AE3709" si="10033">SUM(F3709:F3714)</f>
        <v>0</v>
      </c>
      <c r="AF3709" s="11">
        <f t="shared" ref="AF3709" si="10034">AVERAGE(AB3709:AB3714)</f>
        <v>0.24632041286942452</v>
      </c>
      <c r="AG3709" s="11">
        <f t="shared" ref="AG3709" si="10035">AVERAGE(G3709:G3714)</f>
        <v>5.05</v>
      </c>
      <c r="AH3709" s="11" t="e">
        <f t="shared" ref="AH3709" si="10036">AVERAGE(AC3709:AC3714)</f>
        <v>#DIV/0!</v>
      </c>
      <c r="AI3709" s="11">
        <f t="shared" ref="AI3709" si="10037">AVERAGE(T3709:T3714)</f>
        <v>62</v>
      </c>
      <c r="AJ3709" s="11">
        <f t="shared" ref="AJ3709" si="10038">SUMIF(H3709:H3714,"&gt;0",H3709:H3714)</f>
        <v>2.3E-2</v>
      </c>
      <c r="AK3709" s="17">
        <f t="shared" ref="AK3709" si="10039">SUM(AA3709:AA3714)/60</f>
        <v>0</v>
      </c>
      <c r="AL3709" s="17">
        <f t="shared" ref="AL3709" si="10040">SUM(V3709:V3714)</f>
        <v>58465</v>
      </c>
      <c r="AM3709" s="17">
        <f t="shared" ref="AM3709" si="10041">AVERAGE(W3709:W3714)</f>
        <v>16.166666666666668</v>
      </c>
      <c r="AN3709" s="11">
        <f t="shared" ref="AN3709" si="10042">AVERAGE(I3709:I3714)</f>
        <v>1.7666666666666666</v>
      </c>
      <c r="AO3709" s="11">
        <f t="shared" ref="AO3709" si="10043">MAX(K3709:K3714)</f>
        <v>2.5</v>
      </c>
      <c r="AP3709" s="13" t="str">
        <f t="shared" ref="AP3709" ca="1" si="10044">INDIRECT(ADDRESS(MATCH(AO3709,K3709:K3714,0)+A3709-1,12))</f>
        <v>SSW</v>
      </c>
      <c r="AQ3709" s="13">
        <f t="shared" ref="AQ3709" ca="1" si="10045">INDIRECT(ADDRESS(MATCH(AO3709,K3709:K3714,0)+A3709-1,13))</f>
        <v>0.70832175925925922</v>
      </c>
      <c r="AR3709" s="11">
        <f t="shared" ref="AR3709" si="10046">MAX(N3709:N3714)</f>
        <v>4.0999999999999996</v>
      </c>
      <c r="AS3709" s="13" t="str">
        <f t="shared" ref="AS3709" ca="1" si="10047">INDIRECT(ADDRESS(MATCH(AR3709,N3709:N3714,0)+A3709-1,15))</f>
        <v>SSW</v>
      </c>
      <c r="AT3709" s="13">
        <f t="shared" ref="AT3709" ca="1" si="10048">INDIRECT(ADDRESS(MATCH(AR3709,N3709:N3714,0)+A3709-1,16))</f>
        <v>0.70476851851851852</v>
      </c>
    </row>
    <row r="3710" spans="1:46">
      <c r="A3710" s="11">
        <v>3710</v>
      </c>
      <c r="B3710" s="57">
        <v>44952</v>
      </c>
      <c r="C3710" s="54">
        <v>0.71527777777777779</v>
      </c>
      <c r="D3710" s="53">
        <v>7.3</v>
      </c>
      <c r="E3710" s="53">
        <v>13</v>
      </c>
      <c r="F3710" s="53">
        <v>0</v>
      </c>
      <c r="G3710" s="53">
        <v>5.5</v>
      </c>
      <c r="H3710" s="53">
        <v>7.0000000000000001E-3</v>
      </c>
      <c r="I3710" s="53">
        <v>1.9</v>
      </c>
      <c r="J3710" s="53" t="s">
        <v>156</v>
      </c>
      <c r="K3710" s="53">
        <v>2.5</v>
      </c>
      <c r="L3710" s="53" t="s">
        <v>156</v>
      </c>
      <c r="M3710" s="54">
        <v>0.70871527777777776</v>
      </c>
      <c r="N3710" s="53">
        <v>3.4</v>
      </c>
      <c r="O3710" s="53" t="s">
        <v>156</v>
      </c>
      <c r="P3710" s="54">
        <v>0.70979166666666671</v>
      </c>
      <c r="Q3710" s="53">
        <v>0.5</v>
      </c>
      <c r="R3710" s="53" t="s">
        <v>156</v>
      </c>
      <c r="S3710" s="53">
        <v>0.6</v>
      </c>
      <c r="T3710" s="53">
        <v>59.1</v>
      </c>
      <c r="U3710" s="53">
        <v>21</v>
      </c>
      <c r="V3710" s="53">
        <v>17262</v>
      </c>
      <c r="W3710" s="53">
        <v>29</v>
      </c>
      <c r="X3710" s="53">
        <v>0.60199999999999998</v>
      </c>
      <c r="Y3710" s="53">
        <v>18.989999999999998</v>
      </c>
      <c r="Z3710" s="11">
        <f t="shared" si="9902"/>
        <v>4.2</v>
      </c>
      <c r="AA3710" s="11">
        <f t="shared" si="9903"/>
        <v>0</v>
      </c>
      <c r="AB3710" s="53">
        <f t="shared" si="9904"/>
        <v>0.24660415121283402</v>
      </c>
      <c r="AC3710" s="63" t="s">
        <v>204</v>
      </c>
    </row>
    <row r="3711" spans="1:46">
      <c r="A3711" s="11">
        <v>3711</v>
      </c>
      <c r="B3711" s="57">
        <v>44952</v>
      </c>
      <c r="C3711" s="54">
        <v>0.72222222222222221</v>
      </c>
      <c r="D3711" s="53">
        <v>6.9</v>
      </c>
      <c r="E3711" s="53">
        <v>13</v>
      </c>
      <c r="F3711" s="53">
        <v>0</v>
      </c>
      <c r="G3711" s="53">
        <v>5.2</v>
      </c>
      <c r="H3711" s="53">
        <v>3.0000000000000001E-3</v>
      </c>
      <c r="I3711" s="53">
        <v>1.8</v>
      </c>
      <c r="J3711" s="53" t="s">
        <v>153</v>
      </c>
      <c r="K3711" s="53">
        <v>1.9</v>
      </c>
      <c r="L3711" s="53" t="s">
        <v>156</v>
      </c>
      <c r="M3711" s="54">
        <v>0.71528935185185183</v>
      </c>
      <c r="N3711" s="53">
        <v>3.2</v>
      </c>
      <c r="O3711" s="53" t="s">
        <v>153</v>
      </c>
      <c r="P3711" s="54">
        <v>0.71805555555555556</v>
      </c>
      <c r="Q3711" s="53">
        <v>1.3</v>
      </c>
      <c r="R3711" s="53" t="s">
        <v>156</v>
      </c>
      <c r="S3711" s="53">
        <v>0.5</v>
      </c>
      <c r="T3711" s="53">
        <v>59.8</v>
      </c>
      <c r="U3711" s="53">
        <v>9</v>
      </c>
      <c r="V3711" s="53">
        <v>8914</v>
      </c>
      <c r="W3711" s="53">
        <v>15</v>
      </c>
      <c r="X3711" s="53">
        <v>0.60199999999999998</v>
      </c>
      <c r="Y3711" s="53">
        <v>18.97</v>
      </c>
      <c r="Z3711" s="11">
        <f t="shared" si="9902"/>
        <v>1.8000000000000003</v>
      </c>
      <c r="AA3711" s="11">
        <f t="shared" si="9903"/>
        <v>0</v>
      </c>
      <c r="AB3711" s="53">
        <f t="shared" si="9904"/>
        <v>0.24660415121283402</v>
      </c>
      <c r="AC3711" s="63" t="s">
        <v>204</v>
      </c>
    </row>
    <row r="3712" spans="1:46">
      <c r="A3712" s="11">
        <v>3712</v>
      </c>
      <c r="B3712" s="57">
        <v>44952</v>
      </c>
      <c r="C3712" s="54">
        <v>0.72916666666666663</v>
      </c>
      <c r="D3712" s="53">
        <v>6.5</v>
      </c>
      <c r="E3712" s="53">
        <v>12.9</v>
      </c>
      <c r="F3712" s="53">
        <v>0</v>
      </c>
      <c r="G3712" s="53">
        <v>5</v>
      </c>
      <c r="H3712" s="53">
        <v>0</v>
      </c>
      <c r="I3712" s="53">
        <v>1.6</v>
      </c>
      <c r="J3712" s="53" t="s">
        <v>159</v>
      </c>
      <c r="K3712" s="53">
        <v>1.8</v>
      </c>
      <c r="L3712" s="53" t="s">
        <v>153</v>
      </c>
      <c r="M3712" s="54">
        <v>0.72303240740740737</v>
      </c>
      <c r="N3712" s="53">
        <v>2.6</v>
      </c>
      <c r="O3712" s="53" t="s">
        <v>159</v>
      </c>
      <c r="P3712" s="54">
        <v>0.72499999999999998</v>
      </c>
      <c r="Q3712" s="53">
        <v>0.5</v>
      </c>
      <c r="R3712" s="53" t="s">
        <v>156</v>
      </c>
      <c r="S3712" s="53">
        <v>0.5</v>
      </c>
      <c r="T3712" s="53">
        <v>63.2</v>
      </c>
      <c r="U3712" s="53">
        <v>2</v>
      </c>
      <c r="V3712" s="53">
        <v>3104</v>
      </c>
      <c r="W3712" s="53">
        <v>5</v>
      </c>
      <c r="X3712" s="53">
        <v>0.60099999999999998</v>
      </c>
      <c r="Y3712" s="53">
        <v>18.989999999999998</v>
      </c>
      <c r="Z3712" s="11">
        <f t="shared" si="9902"/>
        <v>0</v>
      </c>
      <c r="AA3712" s="11">
        <f t="shared" si="9903"/>
        <v>0</v>
      </c>
      <c r="AB3712" s="53">
        <f t="shared" si="9904"/>
        <v>0.24603667452601508</v>
      </c>
      <c r="AC3712" s="63" t="s">
        <v>204</v>
      </c>
    </row>
    <row r="3713" spans="1:46">
      <c r="A3713" s="11">
        <v>3713</v>
      </c>
      <c r="B3713" s="57">
        <v>44952</v>
      </c>
      <c r="C3713" s="54">
        <v>0.73611111111111116</v>
      </c>
      <c r="D3713" s="53">
        <v>6</v>
      </c>
      <c r="E3713" s="53">
        <v>13</v>
      </c>
      <c r="F3713" s="53">
        <v>0</v>
      </c>
      <c r="G3713" s="53">
        <v>4.5</v>
      </c>
      <c r="H3713" s="53">
        <v>-1E-3</v>
      </c>
      <c r="I3713" s="53">
        <v>1.1000000000000001</v>
      </c>
      <c r="J3713" s="53" t="s">
        <v>153</v>
      </c>
      <c r="K3713" s="53">
        <v>1.6</v>
      </c>
      <c r="L3713" s="53" t="s">
        <v>159</v>
      </c>
      <c r="M3713" s="54">
        <v>0.72917824074074078</v>
      </c>
      <c r="N3713" s="53">
        <v>2.4</v>
      </c>
      <c r="O3713" s="53" t="s">
        <v>151</v>
      </c>
      <c r="P3713" s="54">
        <v>0.7340740740740741</v>
      </c>
      <c r="Q3713" s="53">
        <v>1.4</v>
      </c>
      <c r="R3713" s="53" t="s">
        <v>159</v>
      </c>
      <c r="S3713" s="53">
        <v>0.5</v>
      </c>
      <c r="T3713" s="53">
        <v>65.5</v>
      </c>
      <c r="U3713" s="53">
        <v>1</v>
      </c>
      <c r="V3713" s="53">
        <v>672</v>
      </c>
      <c r="W3713" s="53">
        <v>1</v>
      </c>
      <c r="X3713" s="53">
        <v>0.60099999999999998</v>
      </c>
      <c r="Y3713" s="53">
        <v>18.920000000000002</v>
      </c>
      <c r="Z3713" s="11">
        <f t="shared" si="9902"/>
        <v>-0.60000000000000009</v>
      </c>
      <c r="AA3713" s="11">
        <f t="shared" si="9903"/>
        <v>0</v>
      </c>
      <c r="AB3713" s="53">
        <f t="shared" si="9904"/>
        <v>0.24603667452601508</v>
      </c>
      <c r="AC3713" s="63" t="s">
        <v>204</v>
      </c>
    </row>
    <row r="3714" spans="1:46">
      <c r="A3714" s="11">
        <v>3714</v>
      </c>
      <c r="B3714" s="57">
        <v>44952</v>
      </c>
      <c r="C3714" s="54">
        <v>0.74305555555555547</v>
      </c>
      <c r="D3714" s="53">
        <v>5.6</v>
      </c>
      <c r="E3714" s="53">
        <v>12.9</v>
      </c>
      <c r="F3714" s="53">
        <v>0</v>
      </c>
      <c r="G3714" s="53">
        <v>4.5</v>
      </c>
      <c r="H3714" s="53">
        <v>0</v>
      </c>
      <c r="I3714" s="53">
        <v>1.7</v>
      </c>
      <c r="J3714" s="53" t="s">
        <v>151</v>
      </c>
      <c r="K3714" s="53">
        <v>1.7</v>
      </c>
      <c r="L3714" s="53" t="s">
        <v>151</v>
      </c>
      <c r="M3714" s="54">
        <v>0.74305555555555547</v>
      </c>
      <c r="N3714" s="53">
        <v>2.6</v>
      </c>
      <c r="O3714" s="53" t="s">
        <v>159</v>
      </c>
      <c r="P3714" s="54">
        <v>0.74083333333333334</v>
      </c>
      <c r="Q3714" s="53">
        <v>1.8</v>
      </c>
      <c r="R3714" s="53" t="s">
        <v>159</v>
      </c>
      <c r="S3714" s="53">
        <v>0.4</v>
      </c>
      <c r="T3714" s="53">
        <v>64.8</v>
      </c>
      <c r="U3714" s="53">
        <v>0</v>
      </c>
      <c r="V3714" s="53">
        <v>158</v>
      </c>
      <c r="W3714" s="53">
        <v>0</v>
      </c>
      <c r="X3714" s="53">
        <v>0.60099999999999998</v>
      </c>
      <c r="Y3714" s="53">
        <v>18.920000000000002</v>
      </c>
      <c r="Z3714" s="11">
        <f t="shared" si="9902"/>
        <v>0</v>
      </c>
      <c r="AA3714" s="11">
        <f t="shared" si="9903"/>
        <v>0</v>
      </c>
      <c r="AB3714" s="53">
        <f t="shared" si="9904"/>
        <v>0.24603667452601508</v>
      </c>
      <c r="AC3714" s="63" t="s">
        <v>204</v>
      </c>
    </row>
    <row r="3715" spans="1:46">
      <c r="A3715" s="11">
        <v>3715</v>
      </c>
      <c r="B3715" s="57">
        <v>44952</v>
      </c>
      <c r="C3715" s="54">
        <v>0.75</v>
      </c>
      <c r="D3715" s="53">
        <v>5.2</v>
      </c>
      <c r="E3715" s="53">
        <v>12.9</v>
      </c>
      <c r="F3715" s="53">
        <v>0</v>
      </c>
      <c r="G3715" s="53">
        <v>4.5999999999999996</v>
      </c>
      <c r="H3715" s="53">
        <v>0</v>
      </c>
      <c r="I3715" s="53">
        <v>1.7</v>
      </c>
      <c r="J3715" s="53" t="s">
        <v>151</v>
      </c>
      <c r="K3715" s="53">
        <v>1.8</v>
      </c>
      <c r="L3715" s="53" t="s">
        <v>151</v>
      </c>
      <c r="M3715" s="54">
        <v>0.74351851851851858</v>
      </c>
      <c r="N3715" s="53">
        <v>2.5</v>
      </c>
      <c r="O3715" s="53" t="s">
        <v>151</v>
      </c>
      <c r="P3715" s="54">
        <v>0.74944444444444447</v>
      </c>
      <c r="Q3715" s="53">
        <v>2</v>
      </c>
      <c r="R3715" s="53" t="s">
        <v>150</v>
      </c>
      <c r="S3715" s="53">
        <v>0.3</v>
      </c>
      <c r="T3715" s="53">
        <v>64.599999999999994</v>
      </c>
      <c r="U3715" s="53">
        <v>0</v>
      </c>
      <c r="V3715" s="53">
        <v>111</v>
      </c>
      <c r="W3715" s="53">
        <v>0</v>
      </c>
      <c r="X3715" s="53">
        <v>0.60099999999999998</v>
      </c>
      <c r="Y3715" s="53">
        <v>18.899999999999999</v>
      </c>
      <c r="Z3715" s="11">
        <f t="shared" si="9902"/>
        <v>0</v>
      </c>
      <c r="AA3715" s="11">
        <f t="shared" si="9903"/>
        <v>0</v>
      </c>
      <c r="AB3715" s="53">
        <f t="shared" si="9904"/>
        <v>0.24603667452601508</v>
      </c>
      <c r="AC3715" s="63" t="s">
        <v>204</v>
      </c>
      <c r="AE3715" s="11">
        <f t="shared" ref="AE3715" si="10049">SUM(F3715:F3720)</f>
        <v>0</v>
      </c>
      <c r="AF3715" s="11">
        <f t="shared" ref="AF3715" si="10050">AVERAGE(AB3715:AB3720)</f>
        <v>0.2460366745260151</v>
      </c>
      <c r="AG3715" s="11">
        <f t="shared" ref="AG3715" si="10051">AVERAGE(G3715:G3720)</f>
        <v>4.3999999999999995</v>
      </c>
      <c r="AH3715" s="11" t="e">
        <f t="shared" ref="AH3715" si="10052">AVERAGE(AC3715:AC3720)</f>
        <v>#DIV/0!</v>
      </c>
      <c r="AI3715" s="11">
        <f t="shared" ref="AI3715" si="10053">AVERAGE(T3715:T3720)</f>
        <v>64.13333333333334</v>
      </c>
      <c r="AJ3715" s="11">
        <f t="shared" ref="AJ3715" si="10054">SUMIF(H3715:H3720,"&gt;0",H3715:H3720)</f>
        <v>0</v>
      </c>
      <c r="AK3715" s="17">
        <f t="shared" ref="AK3715" si="10055">SUM(AA3715:AA3720)/60</f>
        <v>0</v>
      </c>
      <c r="AL3715" s="17">
        <f t="shared" ref="AL3715" si="10056">SUM(V3715:V3720)</f>
        <v>577</v>
      </c>
      <c r="AM3715" s="17">
        <f t="shared" ref="AM3715" si="10057">AVERAGE(W3715:W3720)</f>
        <v>0</v>
      </c>
      <c r="AN3715" s="11">
        <f t="shared" ref="AN3715" si="10058">AVERAGE(I3715:I3720)</f>
        <v>1.6666666666666667</v>
      </c>
      <c r="AO3715" s="11">
        <f t="shared" ref="AO3715" si="10059">MAX(K3715:K3720)</f>
        <v>2.2000000000000002</v>
      </c>
      <c r="AP3715" s="13" t="str">
        <f t="shared" ref="AP3715" ca="1" si="10060">INDIRECT(ADDRESS(MATCH(AO3715,K3715:K3720,0)+A3715-1,12))</f>
        <v>SE</v>
      </c>
      <c r="AQ3715" s="13">
        <f t="shared" ref="AQ3715" ca="1" si="10061">INDIRECT(ADDRESS(MATCH(AO3715,K3715:K3720,0)+A3715-1,13))</f>
        <v>0.77078703703703699</v>
      </c>
      <c r="AR3715" s="11">
        <f t="shared" ref="AR3715" si="10062">MAX(N3715:N3720)</f>
        <v>3.1</v>
      </c>
      <c r="AS3715" s="13" t="str">
        <f t="shared" ref="AS3715" ca="1" si="10063">INDIRECT(ADDRESS(MATCH(AR3715,N3715:N3720,0)+A3715-1,15))</f>
        <v>SSE</v>
      </c>
      <c r="AT3715" s="13">
        <f t="shared" ref="AT3715" ca="1" si="10064">INDIRECT(ADDRESS(MATCH(AR3715,N3715:N3720,0)+A3715-1,16))</f>
        <v>0.7640393518518519</v>
      </c>
    </row>
    <row r="3716" spans="1:46">
      <c r="A3716" s="11">
        <v>3716</v>
      </c>
      <c r="B3716" s="57">
        <v>44952</v>
      </c>
      <c r="C3716" s="54">
        <v>0.75694444444444453</v>
      </c>
      <c r="D3716" s="53">
        <v>5</v>
      </c>
      <c r="E3716" s="53">
        <v>12.9</v>
      </c>
      <c r="F3716" s="53">
        <v>0</v>
      </c>
      <c r="G3716" s="53">
        <v>4.4000000000000004</v>
      </c>
      <c r="H3716" s="53">
        <v>0</v>
      </c>
      <c r="I3716" s="53">
        <v>2.1</v>
      </c>
      <c r="J3716" s="53" t="s">
        <v>151</v>
      </c>
      <c r="K3716" s="53">
        <v>2.1</v>
      </c>
      <c r="L3716" s="53" t="s">
        <v>151</v>
      </c>
      <c r="M3716" s="54">
        <v>0.75694444444444453</v>
      </c>
      <c r="N3716" s="53">
        <v>2.8</v>
      </c>
      <c r="O3716" s="53" t="s">
        <v>151</v>
      </c>
      <c r="P3716" s="54">
        <v>0.75081018518518527</v>
      </c>
      <c r="Q3716" s="53">
        <v>2.4</v>
      </c>
      <c r="R3716" s="53" t="s">
        <v>159</v>
      </c>
      <c r="S3716" s="53">
        <v>0.3</v>
      </c>
      <c r="T3716" s="53">
        <v>64</v>
      </c>
      <c r="U3716" s="53">
        <v>0</v>
      </c>
      <c r="V3716" s="53">
        <v>102</v>
      </c>
      <c r="W3716" s="53">
        <v>0</v>
      </c>
      <c r="X3716" s="53">
        <v>0.60099999999999998</v>
      </c>
      <c r="Y3716" s="53">
        <v>18.920000000000002</v>
      </c>
      <c r="Z3716" s="11">
        <f t="shared" si="9902"/>
        <v>0</v>
      </c>
      <c r="AA3716" s="11">
        <f t="shared" si="9903"/>
        <v>0</v>
      </c>
      <c r="AB3716" s="53">
        <f t="shared" si="9904"/>
        <v>0.24603667452601508</v>
      </c>
      <c r="AC3716" s="63" t="s">
        <v>204</v>
      </c>
    </row>
    <row r="3717" spans="1:46">
      <c r="A3717" s="11">
        <v>3717</v>
      </c>
      <c r="B3717" s="57">
        <v>44952</v>
      </c>
      <c r="C3717" s="54">
        <v>0.76388888888888884</v>
      </c>
      <c r="D3717" s="53">
        <v>4.8</v>
      </c>
      <c r="E3717" s="53">
        <v>12.9</v>
      </c>
      <c r="F3717" s="53">
        <v>0</v>
      </c>
      <c r="G3717" s="53">
        <v>4.3</v>
      </c>
      <c r="H3717" s="53">
        <v>-1E-3</v>
      </c>
      <c r="I3717" s="53">
        <v>2</v>
      </c>
      <c r="J3717" s="53" t="s">
        <v>151</v>
      </c>
      <c r="K3717" s="53">
        <v>2.1</v>
      </c>
      <c r="L3717" s="53" t="s">
        <v>151</v>
      </c>
      <c r="M3717" s="54">
        <v>0.76004629629629628</v>
      </c>
      <c r="N3717" s="53">
        <v>3</v>
      </c>
      <c r="O3717" s="53" t="s">
        <v>151</v>
      </c>
      <c r="P3717" s="54">
        <v>0.76105324074074077</v>
      </c>
      <c r="Q3717" s="53">
        <v>2.5</v>
      </c>
      <c r="R3717" s="53" t="s">
        <v>151</v>
      </c>
      <c r="S3717" s="53">
        <v>0.4</v>
      </c>
      <c r="T3717" s="53">
        <v>64.5</v>
      </c>
      <c r="U3717" s="53">
        <v>0</v>
      </c>
      <c r="V3717" s="53">
        <v>91</v>
      </c>
      <c r="W3717" s="53">
        <v>0</v>
      </c>
      <c r="X3717" s="53">
        <v>0.60099999999999998</v>
      </c>
      <c r="Y3717" s="53">
        <v>18.88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0.24603667452601508</v>
      </c>
      <c r="AC3717" s="63" t="s">
        <v>204</v>
      </c>
    </row>
    <row r="3718" spans="1:46">
      <c r="A3718" s="11">
        <v>3718</v>
      </c>
      <c r="B3718" s="57">
        <v>44952</v>
      </c>
      <c r="C3718" s="54">
        <v>0.77083333333333337</v>
      </c>
      <c r="D3718" s="53">
        <v>4.5999999999999996</v>
      </c>
      <c r="E3718" s="53">
        <v>12.9</v>
      </c>
      <c r="F3718" s="53">
        <v>0</v>
      </c>
      <c r="G3718" s="53">
        <v>4.5999999999999996</v>
      </c>
      <c r="H3718" s="53">
        <v>0</v>
      </c>
      <c r="I3718" s="53">
        <v>2.1</v>
      </c>
      <c r="J3718" s="53" t="s">
        <v>151</v>
      </c>
      <c r="K3718" s="53">
        <v>2.2000000000000002</v>
      </c>
      <c r="L3718" s="53" t="s">
        <v>151</v>
      </c>
      <c r="M3718" s="54">
        <v>0.77078703703703699</v>
      </c>
      <c r="N3718" s="53">
        <v>3.1</v>
      </c>
      <c r="O3718" s="53" t="s">
        <v>159</v>
      </c>
      <c r="P3718" s="54">
        <v>0.7640393518518519</v>
      </c>
      <c r="Q3718" s="53">
        <v>2</v>
      </c>
      <c r="R3718" s="53" t="s">
        <v>151</v>
      </c>
      <c r="S3718" s="53">
        <v>0.4</v>
      </c>
      <c r="T3718" s="53">
        <v>63.1</v>
      </c>
      <c r="U3718" s="53">
        <v>0</v>
      </c>
      <c r="V3718" s="53">
        <v>108</v>
      </c>
      <c r="W3718" s="53">
        <v>0</v>
      </c>
      <c r="X3718" s="53">
        <v>0.60099999999999998</v>
      </c>
      <c r="Y3718" s="53">
        <v>18.87</v>
      </c>
      <c r="Z3718" s="11">
        <f t="shared" si="9902"/>
        <v>0</v>
      </c>
      <c r="AA3718" s="11">
        <f t="shared" si="9903"/>
        <v>0</v>
      </c>
      <c r="AB3718" s="53">
        <f t="shared" si="9904"/>
        <v>0.24603667452601508</v>
      </c>
      <c r="AC3718" s="63" t="s">
        <v>204</v>
      </c>
    </row>
    <row r="3719" spans="1:46">
      <c r="A3719" s="11">
        <v>3719</v>
      </c>
      <c r="B3719" s="57">
        <v>44952</v>
      </c>
      <c r="C3719" s="54">
        <v>0.77777777777777779</v>
      </c>
      <c r="D3719" s="53">
        <v>4.4000000000000004</v>
      </c>
      <c r="E3719" s="53">
        <v>12.9</v>
      </c>
      <c r="F3719" s="53">
        <v>0</v>
      </c>
      <c r="G3719" s="53">
        <v>4.5999999999999996</v>
      </c>
      <c r="H3719" s="53">
        <v>0</v>
      </c>
      <c r="I3719" s="53">
        <v>1.6</v>
      </c>
      <c r="J3719" s="53" t="s">
        <v>151</v>
      </c>
      <c r="K3719" s="53">
        <v>2.1</v>
      </c>
      <c r="L3719" s="53" t="s">
        <v>151</v>
      </c>
      <c r="M3719" s="54">
        <v>0.77084490740740741</v>
      </c>
      <c r="N3719" s="53">
        <v>2.8</v>
      </c>
      <c r="O3719" s="53" t="s">
        <v>150</v>
      </c>
      <c r="P3719" s="54">
        <v>0.77741898148148147</v>
      </c>
      <c r="Q3719" s="53">
        <v>1.4</v>
      </c>
      <c r="R3719" s="53" t="s">
        <v>150</v>
      </c>
      <c r="S3719" s="53">
        <v>0.4</v>
      </c>
      <c r="T3719" s="53">
        <v>62.6</v>
      </c>
      <c r="U3719" s="53">
        <v>0</v>
      </c>
      <c r="V3719" s="53">
        <v>88</v>
      </c>
      <c r="W3719" s="53">
        <v>0</v>
      </c>
      <c r="X3719" s="53">
        <v>0.60099999999999998</v>
      </c>
      <c r="Y3719" s="53">
        <v>18.91</v>
      </c>
      <c r="Z3719" s="11">
        <f t="shared" si="9902"/>
        <v>0</v>
      </c>
      <c r="AA3719" s="11">
        <f t="shared" si="9903"/>
        <v>0</v>
      </c>
      <c r="AB3719" s="53">
        <f t="shared" si="9904"/>
        <v>0.24603667452601508</v>
      </c>
      <c r="AC3719" s="63" t="s">
        <v>204</v>
      </c>
    </row>
    <row r="3720" spans="1:46">
      <c r="A3720" s="11">
        <v>3720</v>
      </c>
      <c r="B3720" s="57">
        <v>44952</v>
      </c>
      <c r="C3720" s="54">
        <v>0.78472222222222221</v>
      </c>
      <c r="D3720" s="53">
        <v>4.3</v>
      </c>
      <c r="E3720" s="53">
        <v>12.9</v>
      </c>
      <c r="F3720" s="53">
        <v>0</v>
      </c>
      <c r="G3720" s="53">
        <v>3.9</v>
      </c>
      <c r="H3720" s="53">
        <v>-1E-3</v>
      </c>
      <c r="I3720" s="53">
        <v>0.5</v>
      </c>
      <c r="J3720" s="53" t="s">
        <v>152</v>
      </c>
      <c r="K3720" s="53">
        <v>1.6</v>
      </c>
      <c r="L3720" s="53" t="s">
        <v>151</v>
      </c>
      <c r="M3720" s="54">
        <v>0.77778935185185183</v>
      </c>
      <c r="N3720" s="53">
        <v>1.5</v>
      </c>
      <c r="O3720" s="53" t="s">
        <v>150</v>
      </c>
      <c r="P3720" s="54">
        <v>0.77987268518518515</v>
      </c>
      <c r="Q3720" s="53">
        <v>0</v>
      </c>
      <c r="R3720" s="53" t="s">
        <v>147</v>
      </c>
      <c r="S3720" s="53">
        <v>0.4</v>
      </c>
      <c r="T3720" s="53">
        <v>66</v>
      </c>
      <c r="U3720" s="53">
        <v>0</v>
      </c>
      <c r="V3720" s="53">
        <v>77</v>
      </c>
      <c r="W3720" s="53">
        <v>0</v>
      </c>
      <c r="X3720" s="53">
        <v>0.60099999999999998</v>
      </c>
      <c r="Y3720" s="53">
        <v>18.829999999999998</v>
      </c>
      <c r="Z3720" s="11">
        <f t="shared" ref="Z3720:Z3783" si="10065">H3720*3.6/(60)*10*10^3</f>
        <v>-0.60000000000000009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0.24603667452601508</v>
      </c>
      <c r="AC3720" s="63" t="s">
        <v>204</v>
      </c>
    </row>
    <row r="3721" spans="1:46">
      <c r="A3721" s="11">
        <v>3721</v>
      </c>
      <c r="B3721" s="57">
        <v>44952</v>
      </c>
      <c r="C3721" s="54">
        <v>0.79166666666666663</v>
      </c>
      <c r="D3721" s="53">
        <v>4.2</v>
      </c>
      <c r="E3721" s="53">
        <v>12.9</v>
      </c>
      <c r="F3721" s="53">
        <v>0</v>
      </c>
      <c r="G3721" s="53">
        <v>3.4</v>
      </c>
      <c r="H3721" s="53">
        <v>-2E-3</v>
      </c>
      <c r="I3721" s="53">
        <v>0.1</v>
      </c>
      <c r="J3721" s="53" t="s">
        <v>152</v>
      </c>
      <c r="K3721" s="53">
        <v>0.5</v>
      </c>
      <c r="L3721" s="53" t="s">
        <v>152</v>
      </c>
      <c r="M3721" s="54">
        <v>0.78473379629629625</v>
      </c>
      <c r="N3721" s="53">
        <v>1</v>
      </c>
      <c r="O3721" s="53" t="s">
        <v>159</v>
      </c>
      <c r="P3721" s="54">
        <v>0.79062500000000002</v>
      </c>
      <c r="Q3721" s="53">
        <v>0</v>
      </c>
      <c r="R3721" s="53" t="s">
        <v>153</v>
      </c>
      <c r="S3721" s="53">
        <v>0.2</v>
      </c>
      <c r="T3721" s="53">
        <v>69.2</v>
      </c>
      <c r="U3721" s="53">
        <v>0</v>
      </c>
      <c r="V3721" s="53">
        <v>86</v>
      </c>
      <c r="W3721" s="53">
        <v>0</v>
      </c>
      <c r="X3721" s="53">
        <v>0.60099999999999998</v>
      </c>
      <c r="Y3721" s="53">
        <v>18.87</v>
      </c>
      <c r="Z3721" s="11">
        <f t="shared" si="10065"/>
        <v>-1.2000000000000002</v>
      </c>
      <c r="AA3721" s="11">
        <f t="shared" si="10066"/>
        <v>0</v>
      </c>
      <c r="AB3721" s="53">
        <f t="shared" si="10067"/>
        <v>0.24603667452601508</v>
      </c>
      <c r="AC3721" s="63" t="s">
        <v>204</v>
      </c>
      <c r="AE3721" s="11">
        <f t="shared" ref="AE3721" si="10068">SUM(F3721:F3726)</f>
        <v>0</v>
      </c>
      <c r="AF3721" s="11">
        <f t="shared" ref="AF3721" si="10069">AVERAGE(AB3721:AB3726)</f>
        <v>0.24594222077167929</v>
      </c>
      <c r="AG3721" s="11">
        <f t="shared" ref="AG3721" si="10070">AVERAGE(G3721:G3726)</f>
        <v>2.7333333333333329</v>
      </c>
      <c r="AH3721" s="11" t="e">
        <f t="shared" ref="AH3721" si="10071">AVERAGE(AC3721:AC3726)</f>
        <v>#DIV/0!</v>
      </c>
      <c r="AI3721" s="11">
        <f t="shared" ref="AI3721" si="10072">AVERAGE(T3721:T3726)</f>
        <v>74.833333333333329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526</v>
      </c>
      <c r="AM3721" s="17">
        <f t="shared" ref="AM3721" si="10076">AVERAGE(W3721:W3726)</f>
        <v>0</v>
      </c>
      <c r="AN3721" s="11">
        <f t="shared" ref="AN3721" si="10077">AVERAGE(I3721:I3726)</f>
        <v>0.23333333333333336</v>
      </c>
      <c r="AO3721" s="11">
        <f t="shared" ref="AO3721" si="10078">MAX(K3721:K3726)</f>
        <v>0.5</v>
      </c>
      <c r="AP3721" s="13" t="str">
        <f t="shared" ref="AP3721" ca="1" si="10079">INDIRECT(ADDRESS(MATCH(AO3721,K3721:K3726,0)+A3721-1,12))</f>
        <v>E</v>
      </c>
      <c r="AQ3721" s="13">
        <f t="shared" ref="AQ3721" ca="1" si="10080">INDIRECT(ADDRESS(MATCH(AO3721,K3721:K3726,0)+A3721-1,13))</f>
        <v>0.78473379629629625</v>
      </c>
      <c r="AR3721" s="11">
        <f t="shared" ref="AR3721" si="10081">MAX(N3721:N3726)</f>
        <v>1.4</v>
      </c>
      <c r="AS3721" s="13" t="str">
        <f t="shared" ref="AS3721" ca="1" si="10082">INDIRECT(ADDRESS(MATCH(AR3721,N3721:N3726,0)+A3721-1,15))</f>
        <v>SSE</v>
      </c>
      <c r="AT3721" s="13">
        <f t="shared" ref="AT3721" ca="1" si="10083">INDIRECT(ADDRESS(MATCH(AR3721,N3721:N3726,0)+A3721-1,16))</f>
        <v>0.79296296296296298</v>
      </c>
    </row>
    <row r="3722" spans="1:46">
      <c r="A3722" s="11">
        <v>3722</v>
      </c>
      <c r="B3722" s="57">
        <v>44952</v>
      </c>
      <c r="C3722" s="54">
        <v>0.79861111111111116</v>
      </c>
      <c r="D3722" s="53">
        <v>4</v>
      </c>
      <c r="E3722" s="53">
        <v>12.9</v>
      </c>
      <c r="F3722" s="53">
        <v>0</v>
      </c>
      <c r="G3722" s="53">
        <v>2.5</v>
      </c>
      <c r="H3722" s="53">
        <v>-1E-3</v>
      </c>
      <c r="I3722" s="53">
        <v>0.4</v>
      </c>
      <c r="J3722" s="53" t="s">
        <v>156</v>
      </c>
      <c r="K3722" s="53">
        <v>0.4</v>
      </c>
      <c r="L3722" s="53" t="s">
        <v>156</v>
      </c>
      <c r="M3722" s="54">
        <v>0.79753472222222221</v>
      </c>
      <c r="N3722" s="53">
        <v>1.4</v>
      </c>
      <c r="O3722" s="53" t="s">
        <v>159</v>
      </c>
      <c r="P3722" s="54">
        <v>0.79296296296296298</v>
      </c>
      <c r="Q3722" s="53">
        <v>0.2</v>
      </c>
      <c r="R3722" s="53" t="s">
        <v>157</v>
      </c>
      <c r="S3722" s="53">
        <v>0.3</v>
      </c>
      <c r="T3722" s="53">
        <v>76.099999999999994</v>
      </c>
      <c r="U3722" s="53">
        <v>0</v>
      </c>
      <c r="V3722" s="53">
        <v>75</v>
      </c>
      <c r="W3722" s="53">
        <v>0</v>
      </c>
      <c r="X3722" s="53">
        <v>0.60099999999999998</v>
      </c>
      <c r="Y3722" s="53">
        <v>18.850000000000001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0.24603667452601508</v>
      </c>
      <c r="AC3722" s="63" t="s">
        <v>204</v>
      </c>
    </row>
    <row r="3723" spans="1:46">
      <c r="A3723" s="11">
        <v>3723</v>
      </c>
      <c r="B3723" s="57">
        <v>44952</v>
      </c>
      <c r="C3723" s="54">
        <v>0.80555555555555547</v>
      </c>
      <c r="D3723" s="53">
        <v>3.7</v>
      </c>
      <c r="E3723" s="53">
        <v>12.9</v>
      </c>
      <c r="F3723" s="53">
        <v>0</v>
      </c>
      <c r="G3723" s="53">
        <v>2.4</v>
      </c>
      <c r="H3723" s="53">
        <v>-1E-3</v>
      </c>
      <c r="I3723" s="53">
        <v>0.5</v>
      </c>
      <c r="J3723" s="53" t="s">
        <v>149</v>
      </c>
      <c r="K3723" s="53">
        <v>0.5</v>
      </c>
      <c r="L3723" s="53" t="s">
        <v>149</v>
      </c>
      <c r="M3723" s="54">
        <v>0.80555555555555547</v>
      </c>
      <c r="N3723" s="53">
        <v>1.2</v>
      </c>
      <c r="O3723" s="53" t="s">
        <v>149</v>
      </c>
      <c r="P3723" s="54">
        <v>0.80101851851851846</v>
      </c>
      <c r="Q3723" s="53">
        <v>0.5</v>
      </c>
      <c r="R3723" s="53" t="s">
        <v>147</v>
      </c>
      <c r="S3723" s="53">
        <v>0.3</v>
      </c>
      <c r="T3723" s="53">
        <v>76.900000000000006</v>
      </c>
      <c r="U3723" s="53">
        <v>0</v>
      </c>
      <c r="V3723" s="53">
        <v>86</v>
      </c>
      <c r="W3723" s="53">
        <v>0</v>
      </c>
      <c r="X3723" s="53">
        <v>0.60099999999999998</v>
      </c>
      <c r="Y3723" s="53">
        <v>18.899999999999999</v>
      </c>
      <c r="Z3723" s="11">
        <f t="shared" si="10065"/>
        <v>-0.60000000000000009</v>
      </c>
      <c r="AA3723" s="11">
        <f t="shared" si="10066"/>
        <v>0</v>
      </c>
      <c r="AB3723" s="53">
        <f t="shared" si="10067"/>
        <v>0.24603667452601508</v>
      </c>
      <c r="AC3723" s="63" t="s">
        <v>204</v>
      </c>
    </row>
    <row r="3724" spans="1:46">
      <c r="A3724" s="11">
        <v>3724</v>
      </c>
      <c r="B3724" s="57">
        <v>44952</v>
      </c>
      <c r="C3724" s="54">
        <v>0.8125</v>
      </c>
      <c r="D3724" s="53">
        <v>3.4</v>
      </c>
      <c r="E3724" s="53">
        <v>12.9</v>
      </c>
      <c r="F3724" s="53">
        <v>0</v>
      </c>
      <c r="G3724" s="53">
        <v>2.6</v>
      </c>
      <c r="H3724" s="53">
        <v>0</v>
      </c>
      <c r="I3724" s="53">
        <v>0.1</v>
      </c>
      <c r="J3724" s="53" t="s">
        <v>149</v>
      </c>
      <c r="K3724" s="53">
        <v>0.5</v>
      </c>
      <c r="L3724" s="53" t="s">
        <v>149</v>
      </c>
      <c r="M3724" s="54">
        <v>0.8062962962962964</v>
      </c>
      <c r="N3724" s="53">
        <v>0.6</v>
      </c>
      <c r="O3724" s="53" t="s">
        <v>147</v>
      </c>
      <c r="P3724" s="54">
        <v>0.80578703703703702</v>
      </c>
      <c r="Q3724" s="53">
        <v>0</v>
      </c>
      <c r="R3724" s="53" t="s">
        <v>149</v>
      </c>
      <c r="S3724" s="53">
        <v>0.2</v>
      </c>
      <c r="T3724" s="53">
        <v>75.400000000000006</v>
      </c>
      <c r="U3724" s="53">
        <v>0</v>
      </c>
      <c r="V3724" s="53">
        <v>92</v>
      </c>
      <c r="W3724" s="53">
        <v>0</v>
      </c>
      <c r="X3724" s="53">
        <v>0.60099999999999998</v>
      </c>
      <c r="Y3724" s="53">
        <v>18.850000000000001</v>
      </c>
      <c r="Z3724" s="11">
        <f t="shared" si="10065"/>
        <v>0</v>
      </c>
      <c r="AA3724" s="11">
        <f t="shared" si="10066"/>
        <v>0</v>
      </c>
      <c r="AB3724" s="53">
        <f t="shared" si="10067"/>
        <v>0.24603667452601508</v>
      </c>
      <c r="AC3724" s="63" t="s">
        <v>204</v>
      </c>
    </row>
    <row r="3725" spans="1:46">
      <c r="A3725" s="11">
        <v>3725</v>
      </c>
      <c r="B3725" s="57">
        <v>44952</v>
      </c>
      <c r="C3725" s="54">
        <v>0.81944444444444453</v>
      </c>
      <c r="D3725" s="53">
        <v>3.1</v>
      </c>
      <c r="E3725" s="53">
        <v>12.9</v>
      </c>
      <c r="F3725" s="53">
        <v>0</v>
      </c>
      <c r="G3725" s="53">
        <v>3</v>
      </c>
      <c r="H3725" s="53">
        <v>0</v>
      </c>
      <c r="I3725" s="53">
        <v>0.1</v>
      </c>
      <c r="J3725" s="53" t="s">
        <v>156</v>
      </c>
      <c r="K3725" s="53">
        <v>0.1</v>
      </c>
      <c r="L3725" s="53" t="s">
        <v>162</v>
      </c>
      <c r="M3725" s="54">
        <v>0.81445601851851857</v>
      </c>
      <c r="N3725" s="53">
        <v>0.8</v>
      </c>
      <c r="O3725" s="53" t="s">
        <v>160</v>
      </c>
      <c r="P3725" s="54">
        <v>0.81355324074074076</v>
      </c>
      <c r="Q3725" s="53">
        <v>0</v>
      </c>
      <c r="R3725" s="53" t="s">
        <v>156</v>
      </c>
      <c r="S3725" s="53">
        <v>0.2</v>
      </c>
      <c r="T3725" s="53">
        <v>72.7</v>
      </c>
      <c r="U3725" s="53">
        <v>1</v>
      </c>
      <c r="V3725" s="53">
        <v>108</v>
      </c>
      <c r="W3725" s="53">
        <v>0</v>
      </c>
      <c r="X3725" s="53">
        <v>0.60099999999999998</v>
      </c>
      <c r="Y3725" s="53">
        <v>18.86</v>
      </c>
      <c r="Z3725" s="11">
        <f t="shared" si="10065"/>
        <v>0</v>
      </c>
      <c r="AA3725" s="11">
        <f t="shared" si="10066"/>
        <v>0</v>
      </c>
      <c r="AB3725" s="53">
        <f t="shared" si="10067"/>
        <v>0.24603667452601508</v>
      </c>
      <c r="AC3725" s="63" t="s">
        <v>204</v>
      </c>
    </row>
    <row r="3726" spans="1:46">
      <c r="A3726" s="11">
        <v>3726</v>
      </c>
      <c r="B3726" s="57">
        <v>44952</v>
      </c>
      <c r="C3726" s="54">
        <v>0.82638888888888884</v>
      </c>
      <c r="D3726" s="53">
        <v>2.9</v>
      </c>
      <c r="E3726" s="53">
        <v>12.9</v>
      </c>
      <c r="F3726" s="53">
        <v>0</v>
      </c>
      <c r="G3726" s="53">
        <v>2.5</v>
      </c>
      <c r="H3726" s="53">
        <v>0</v>
      </c>
      <c r="I3726" s="53">
        <v>0.2</v>
      </c>
      <c r="J3726" s="53" t="s">
        <v>161</v>
      </c>
      <c r="K3726" s="53">
        <v>0.2</v>
      </c>
      <c r="L3726" s="53" t="s">
        <v>161</v>
      </c>
      <c r="M3726" s="54">
        <v>0.82638888888888884</v>
      </c>
      <c r="N3726" s="53">
        <v>0.8</v>
      </c>
      <c r="O3726" s="53" t="s">
        <v>149</v>
      </c>
      <c r="P3726" s="54">
        <v>0.82248842592592597</v>
      </c>
      <c r="Q3726" s="53">
        <v>0</v>
      </c>
      <c r="R3726" s="53" t="s">
        <v>160</v>
      </c>
      <c r="S3726" s="53">
        <v>0.2</v>
      </c>
      <c r="T3726" s="53">
        <v>78.7</v>
      </c>
      <c r="U3726" s="53">
        <v>0</v>
      </c>
      <c r="V3726" s="53">
        <v>79</v>
      </c>
      <c r="W3726" s="53">
        <v>0</v>
      </c>
      <c r="X3726" s="53">
        <v>0.6</v>
      </c>
      <c r="Y3726" s="53">
        <v>18.84</v>
      </c>
      <c r="Z3726" s="11">
        <f t="shared" si="10065"/>
        <v>0</v>
      </c>
      <c r="AA3726" s="11">
        <f t="shared" si="10066"/>
        <v>0</v>
      </c>
      <c r="AB3726" s="53">
        <f t="shared" si="10067"/>
        <v>0.24546995200000027</v>
      </c>
      <c r="AC3726" s="63" t="s">
        <v>204</v>
      </c>
    </row>
    <row r="3727" spans="1:46">
      <c r="A3727" s="11">
        <v>3727</v>
      </c>
      <c r="B3727" s="57">
        <v>44952</v>
      </c>
      <c r="C3727" s="54">
        <v>0.83333333333333337</v>
      </c>
      <c r="D3727" s="53">
        <v>2.8</v>
      </c>
      <c r="E3727" s="53">
        <v>12.9</v>
      </c>
      <c r="F3727" s="53">
        <v>0</v>
      </c>
      <c r="G3727" s="53">
        <v>2.6</v>
      </c>
      <c r="H3727" s="53">
        <v>0</v>
      </c>
      <c r="I3727" s="53">
        <v>0.1</v>
      </c>
      <c r="J3727" s="53" t="s">
        <v>161</v>
      </c>
      <c r="K3727" s="53">
        <v>0.2</v>
      </c>
      <c r="L3727" s="53" t="s">
        <v>158</v>
      </c>
      <c r="M3727" s="54">
        <v>0.82885416666666656</v>
      </c>
      <c r="N3727" s="53">
        <v>0.8</v>
      </c>
      <c r="O3727" s="53" t="s">
        <v>156</v>
      </c>
      <c r="P3727" s="54">
        <v>0.8313194444444445</v>
      </c>
      <c r="Q3727" s="53">
        <v>0</v>
      </c>
      <c r="R3727" s="53" t="s">
        <v>156</v>
      </c>
      <c r="S3727" s="53">
        <v>0.2</v>
      </c>
      <c r="T3727" s="53">
        <v>78</v>
      </c>
      <c r="U3727" s="53">
        <v>0</v>
      </c>
      <c r="V3727" s="53">
        <v>89</v>
      </c>
      <c r="W3727" s="53">
        <v>0</v>
      </c>
      <c r="X3727" s="53">
        <v>0.6</v>
      </c>
      <c r="Y3727" s="53">
        <v>18.88</v>
      </c>
      <c r="Z3727" s="11">
        <f t="shared" si="10065"/>
        <v>0</v>
      </c>
      <c r="AA3727" s="11">
        <f t="shared" si="10066"/>
        <v>0</v>
      </c>
      <c r="AB3727" s="53">
        <f t="shared" si="10067"/>
        <v>0.24546995200000027</v>
      </c>
      <c r="AC3727" s="63" t="s">
        <v>204</v>
      </c>
      <c r="AE3727" s="11">
        <f t="shared" ref="AE3727" si="10084">SUM(F3727:F3732)</f>
        <v>0</v>
      </c>
      <c r="AF3727" s="11">
        <f t="shared" ref="AF3727" si="10085">AVERAGE(AB3727:AB3732)</f>
        <v>0.2454699520000003</v>
      </c>
      <c r="AG3727" s="11">
        <f t="shared" ref="AG3727" si="10086">AVERAGE(G3727:G3732)</f>
        <v>3.1833333333333331</v>
      </c>
      <c r="AH3727" s="11" t="e">
        <f t="shared" ref="AH3727" si="10087">AVERAGE(AC3727:AC3732)</f>
        <v>#DIV/0!</v>
      </c>
      <c r="AI3727" s="11">
        <f t="shared" ref="AI3727" si="10088">AVERAGE(T3727:T3732)</f>
        <v>75.3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496</v>
      </c>
      <c r="AM3727" s="17">
        <f t="shared" ref="AM3727" si="10092">AVERAGE(W3727:W3732)</f>
        <v>0</v>
      </c>
      <c r="AN3727" s="11">
        <f t="shared" ref="AN3727" si="10093">AVERAGE(I3727:I3732)</f>
        <v>0.18333333333333332</v>
      </c>
      <c r="AO3727" s="11">
        <f t="shared" ref="AO3727" si="10094">MAX(K3727:K3732)</f>
        <v>0.8</v>
      </c>
      <c r="AP3727" s="13" t="str">
        <f t="shared" ref="AP3727" ca="1" si="10095">INDIRECT(ADDRESS(MATCH(AO3727,K3727:K3732,0)+A3727-1,12))</f>
        <v>SE</v>
      </c>
      <c r="AQ3727" s="13">
        <f t="shared" ref="AQ3727" ca="1" si="10096">INDIRECT(ADDRESS(MATCH(AO3727,K3727:K3732,0)+A3727-1,13))</f>
        <v>0.8621064814814815</v>
      </c>
      <c r="AR3727" s="11">
        <f t="shared" ref="AR3727" si="10097">MAX(N3727:N3732)</f>
        <v>1.5</v>
      </c>
      <c r="AS3727" s="13" t="str">
        <f t="shared" ref="AS3727" ca="1" si="10098">INDIRECT(ADDRESS(MATCH(AR3727,N3727:N3732,0)+A3727-1,15))</f>
        <v>ESE</v>
      </c>
      <c r="AT3727" s="13">
        <f t="shared" ref="AT3727" ca="1" si="10099">INDIRECT(ADDRESS(MATCH(AR3727,N3727:N3732,0)+A3727-1,16))</f>
        <v>0.8571875000000001</v>
      </c>
    </row>
    <row r="3728" spans="1:46">
      <c r="A3728" s="11">
        <v>3728</v>
      </c>
      <c r="B3728" s="57">
        <v>44952</v>
      </c>
      <c r="C3728" s="54">
        <v>0.84027777777777779</v>
      </c>
      <c r="D3728" s="53">
        <v>2.8</v>
      </c>
      <c r="E3728" s="53">
        <v>12.9</v>
      </c>
      <c r="F3728" s="53">
        <v>0</v>
      </c>
      <c r="G3728" s="53">
        <v>3</v>
      </c>
      <c r="H3728" s="53">
        <v>0</v>
      </c>
      <c r="I3728" s="53">
        <v>0.1</v>
      </c>
      <c r="J3728" s="53" t="s">
        <v>147</v>
      </c>
      <c r="K3728" s="53">
        <v>0.2</v>
      </c>
      <c r="L3728" s="53" t="s">
        <v>159</v>
      </c>
      <c r="M3728" s="54">
        <v>0.83737268518518515</v>
      </c>
      <c r="N3728" s="53">
        <v>0.8</v>
      </c>
      <c r="O3728" s="53" t="s">
        <v>162</v>
      </c>
      <c r="P3728" s="54">
        <v>0.83625000000000005</v>
      </c>
      <c r="Q3728" s="53">
        <v>0.3</v>
      </c>
      <c r="R3728" s="53" t="s">
        <v>148</v>
      </c>
      <c r="S3728" s="53">
        <v>0.2</v>
      </c>
      <c r="T3728" s="53">
        <v>75.5</v>
      </c>
      <c r="U3728" s="53">
        <v>0</v>
      </c>
      <c r="V3728" s="53">
        <v>73</v>
      </c>
      <c r="W3728" s="53">
        <v>0</v>
      </c>
      <c r="X3728" s="53">
        <v>0.6</v>
      </c>
      <c r="Y3728" s="53">
        <v>18.84</v>
      </c>
      <c r="Z3728" s="11">
        <f t="shared" si="10065"/>
        <v>0</v>
      </c>
      <c r="AA3728" s="11">
        <f t="shared" si="10066"/>
        <v>0</v>
      </c>
      <c r="AB3728" s="53">
        <f t="shared" si="10067"/>
        <v>0.24546995200000027</v>
      </c>
      <c r="AC3728" s="63" t="s">
        <v>204</v>
      </c>
    </row>
    <row r="3729" spans="1:46">
      <c r="A3729" s="11">
        <v>3729</v>
      </c>
      <c r="B3729" s="57">
        <v>44952</v>
      </c>
      <c r="C3729" s="54">
        <v>0.84722222222222221</v>
      </c>
      <c r="D3729" s="53">
        <v>2.8</v>
      </c>
      <c r="E3729" s="53">
        <v>12.9</v>
      </c>
      <c r="F3729" s="53">
        <v>0</v>
      </c>
      <c r="G3729" s="53">
        <v>3.1</v>
      </c>
      <c r="H3729" s="53">
        <v>0</v>
      </c>
      <c r="I3729" s="53">
        <v>0</v>
      </c>
      <c r="J3729" s="53" t="s">
        <v>148</v>
      </c>
      <c r="K3729" s="53">
        <v>0.1</v>
      </c>
      <c r="L3729" s="53" t="s">
        <v>147</v>
      </c>
      <c r="M3729" s="54">
        <v>0.84118055555555549</v>
      </c>
      <c r="N3729" s="53">
        <v>0.5</v>
      </c>
      <c r="O3729" s="53" t="s">
        <v>148</v>
      </c>
      <c r="P3729" s="54">
        <v>0.84077546296296291</v>
      </c>
      <c r="Q3729" s="53">
        <v>0</v>
      </c>
      <c r="R3729" s="53" t="s">
        <v>148</v>
      </c>
      <c r="S3729" s="53">
        <v>0.1</v>
      </c>
      <c r="T3729" s="53">
        <v>75.599999999999994</v>
      </c>
      <c r="U3729" s="53">
        <v>0</v>
      </c>
      <c r="V3729" s="53">
        <v>80</v>
      </c>
      <c r="W3729" s="53">
        <v>0</v>
      </c>
      <c r="X3729" s="53">
        <v>0.6</v>
      </c>
      <c r="Y3729" s="53">
        <v>18.84</v>
      </c>
      <c r="Z3729" s="11">
        <f t="shared" si="10065"/>
        <v>0</v>
      </c>
      <c r="AA3729" s="11">
        <f t="shared" si="10066"/>
        <v>0</v>
      </c>
      <c r="AB3729" s="53">
        <f t="shared" si="10067"/>
        <v>0.24546995200000027</v>
      </c>
      <c r="AC3729" s="63" t="s">
        <v>204</v>
      </c>
    </row>
    <row r="3730" spans="1:46">
      <c r="A3730" s="11">
        <v>3730</v>
      </c>
      <c r="B3730" s="57">
        <v>44952</v>
      </c>
      <c r="C3730" s="54">
        <v>0.85416666666666663</v>
      </c>
      <c r="D3730" s="53">
        <v>2.8</v>
      </c>
      <c r="E3730" s="53">
        <v>12.8</v>
      </c>
      <c r="F3730" s="53">
        <v>0</v>
      </c>
      <c r="G3730" s="53">
        <v>3.2</v>
      </c>
      <c r="H3730" s="53">
        <v>0</v>
      </c>
      <c r="I3730" s="53">
        <v>0</v>
      </c>
      <c r="J3730" s="53" t="s">
        <v>148</v>
      </c>
      <c r="K3730" s="53">
        <v>0</v>
      </c>
      <c r="L3730" s="53" t="s">
        <v>148</v>
      </c>
      <c r="M3730" s="54">
        <v>0.84723379629629625</v>
      </c>
      <c r="N3730" s="53">
        <v>0.7</v>
      </c>
      <c r="O3730" s="53" t="s">
        <v>148</v>
      </c>
      <c r="P3730" s="54">
        <v>0.85371527777777778</v>
      </c>
      <c r="Q3730" s="53">
        <v>0.6</v>
      </c>
      <c r="R3730" s="53" t="s">
        <v>148</v>
      </c>
      <c r="S3730" s="53">
        <v>0.1</v>
      </c>
      <c r="T3730" s="53">
        <v>76.8</v>
      </c>
      <c r="U3730" s="53">
        <v>0</v>
      </c>
      <c r="V3730" s="53">
        <v>78</v>
      </c>
      <c r="W3730" s="53">
        <v>0</v>
      </c>
      <c r="X3730" s="53">
        <v>0.6</v>
      </c>
      <c r="Y3730" s="53">
        <v>18.86</v>
      </c>
      <c r="Z3730" s="11">
        <f t="shared" si="10065"/>
        <v>0</v>
      </c>
      <c r="AA3730" s="11">
        <f t="shared" si="10066"/>
        <v>0</v>
      </c>
      <c r="AB3730" s="53">
        <f t="shared" si="10067"/>
        <v>0.24546995200000027</v>
      </c>
      <c r="AC3730" s="63" t="s">
        <v>204</v>
      </c>
    </row>
    <row r="3731" spans="1:46">
      <c r="A3731" s="11">
        <v>3731</v>
      </c>
      <c r="B3731" s="57">
        <v>44952</v>
      </c>
      <c r="C3731" s="54">
        <v>0.86111111111111116</v>
      </c>
      <c r="D3731" s="53">
        <v>2.8</v>
      </c>
      <c r="E3731" s="53">
        <v>12.9</v>
      </c>
      <c r="F3731" s="53">
        <v>0</v>
      </c>
      <c r="G3731" s="53">
        <v>4</v>
      </c>
      <c r="H3731" s="53">
        <v>0</v>
      </c>
      <c r="I3731" s="53">
        <v>0.7</v>
      </c>
      <c r="J3731" s="53" t="s">
        <v>150</v>
      </c>
      <c r="K3731" s="53">
        <v>0.7</v>
      </c>
      <c r="L3731" s="53" t="s">
        <v>150</v>
      </c>
      <c r="M3731" s="54">
        <v>0.86111111111111116</v>
      </c>
      <c r="N3731" s="53">
        <v>1.5</v>
      </c>
      <c r="O3731" s="53" t="s">
        <v>150</v>
      </c>
      <c r="P3731" s="54">
        <v>0.8571875000000001</v>
      </c>
      <c r="Q3731" s="53">
        <v>0.7</v>
      </c>
      <c r="R3731" s="53" t="s">
        <v>153</v>
      </c>
      <c r="S3731" s="53">
        <v>0.2</v>
      </c>
      <c r="T3731" s="53">
        <v>69</v>
      </c>
      <c r="U3731" s="53">
        <v>1</v>
      </c>
      <c r="V3731" s="53">
        <v>97</v>
      </c>
      <c r="W3731" s="53">
        <v>0</v>
      </c>
      <c r="X3731" s="53">
        <v>0.6</v>
      </c>
      <c r="Y3731" s="53">
        <v>18.829999999999998</v>
      </c>
      <c r="Z3731" s="11">
        <f t="shared" si="10065"/>
        <v>0</v>
      </c>
      <c r="AA3731" s="11">
        <f t="shared" si="10066"/>
        <v>0</v>
      </c>
      <c r="AB3731" s="53">
        <f t="shared" si="10067"/>
        <v>0.24546995200000027</v>
      </c>
      <c r="AC3731" s="63" t="s">
        <v>204</v>
      </c>
    </row>
    <row r="3732" spans="1:46">
      <c r="A3732" s="11">
        <v>3732</v>
      </c>
      <c r="B3732" s="57">
        <v>44952</v>
      </c>
      <c r="C3732" s="54">
        <v>0.86805555555555547</v>
      </c>
      <c r="D3732" s="53">
        <v>2.9</v>
      </c>
      <c r="E3732" s="53">
        <v>12.8</v>
      </c>
      <c r="F3732" s="53">
        <v>0</v>
      </c>
      <c r="G3732" s="53">
        <v>3.2</v>
      </c>
      <c r="H3732" s="53">
        <v>0</v>
      </c>
      <c r="I3732" s="53">
        <v>0.2</v>
      </c>
      <c r="J3732" s="53" t="s">
        <v>161</v>
      </c>
      <c r="K3732" s="53">
        <v>0.8</v>
      </c>
      <c r="L3732" s="53" t="s">
        <v>151</v>
      </c>
      <c r="M3732" s="54">
        <v>0.8621064814814815</v>
      </c>
      <c r="N3732" s="53">
        <v>0.8</v>
      </c>
      <c r="O3732" s="53" t="s">
        <v>153</v>
      </c>
      <c r="P3732" s="54">
        <v>0.86112268518518509</v>
      </c>
      <c r="Q3732" s="53">
        <v>0</v>
      </c>
      <c r="R3732" s="53" t="s">
        <v>154</v>
      </c>
      <c r="S3732" s="53">
        <v>0.2</v>
      </c>
      <c r="T3732" s="53">
        <v>76.900000000000006</v>
      </c>
      <c r="U3732" s="53">
        <v>0</v>
      </c>
      <c r="V3732" s="53">
        <v>79</v>
      </c>
      <c r="W3732" s="53">
        <v>0</v>
      </c>
      <c r="X3732" s="53">
        <v>0.6</v>
      </c>
      <c r="Y3732" s="53">
        <v>18.850000000000001</v>
      </c>
      <c r="Z3732" s="11">
        <f t="shared" si="10065"/>
        <v>0</v>
      </c>
      <c r="AA3732" s="11">
        <f t="shared" si="10066"/>
        <v>0</v>
      </c>
      <c r="AB3732" s="53">
        <f t="shared" si="10067"/>
        <v>0.24546995200000027</v>
      </c>
      <c r="AC3732" s="63" t="s">
        <v>204</v>
      </c>
    </row>
    <row r="3733" spans="1:46">
      <c r="A3733" s="11">
        <v>3733</v>
      </c>
      <c r="B3733" s="57">
        <v>44952</v>
      </c>
      <c r="C3733" s="54">
        <v>0.875</v>
      </c>
      <c r="D3733" s="53">
        <v>2.9</v>
      </c>
      <c r="E3733" s="53">
        <v>12.8</v>
      </c>
      <c r="F3733" s="53">
        <v>0</v>
      </c>
      <c r="G3733" s="53">
        <v>3.2</v>
      </c>
      <c r="H3733" s="53">
        <v>0</v>
      </c>
      <c r="I3733" s="53">
        <v>0</v>
      </c>
      <c r="J3733" s="53" t="s">
        <v>154</v>
      </c>
      <c r="K3733" s="53">
        <v>0.2</v>
      </c>
      <c r="L3733" s="53" t="s">
        <v>161</v>
      </c>
      <c r="M3733" s="54">
        <v>0.86806712962962962</v>
      </c>
      <c r="N3733" s="53">
        <v>0</v>
      </c>
      <c r="O3733" s="53" t="s">
        <v>154</v>
      </c>
      <c r="P3733" s="54">
        <v>0.86806712962962962</v>
      </c>
      <c r="Q3733" s="53">
        <v>0</v>
      </c>
      <c r="R3733" s="53" t="s">
        <v>154</v>
      </c>
      <c r="S3733" s="53">
        <v>0</v>
      </c>
      <c r="T3733" s="53">
        <v>74.900000000000006</v>
      </c>
      <c r="U3733" s="53">
        <v>0</v>
      </c>
      <c r="V3733" s="53">
        <v>78</v>
      </c>
      <c r="W3733" s="53">
        <v>0</v>
      </c>
      <c r="X3733" s="53">
        <v>0.6</v>
      </c>
      <c r="Y3733" s="53">
        <v>18.829999999999998</v>
      </c>
      <c r="Z3733" s="11">
        <f t="shared" si="10065"/>
        <v>0</v>
      </c>
      <c r="AA3733" s="11">
        <f t="shared" si="10066"/>
        <v>0</v>
      </c>
      <c r="AB3733" s="53">
        <f t="shared" si="10067"/>
        <v>0.24546995200000027</v>
      </c>
      <c r="AC3733" s="63" t="s">
        <v>204</v>
      </c>
      <c r="AE3733" s="11">
        <f t="shared" ref="AE3733" si="10100">SUM(F3733:F3738)</f>
        <v>0</v>
      </c>
      <c r="AF3733" s="11">
        <f t="shared" ref="AF3733" si="10101">AVERAGE(AB3733:AB3738)</f>
        <v>0.24509264200608058</v>
      </c>
      <c r="AG3733" s="11">
        <f t="shared" ref="AG3733" si="10102">AVERAGE(G3733:G3738)</f>
        <v>3.6666666666666665</v>
      </c>
      <c r="AH3733" s="11" t="e">
        <f t="shared" ref="AH3733" si="10103">AVERAGE(AC3733:AC3738)</f>
        <v>#DIV/0!</v>
      </c>
      <c r="AI3733" s="11">
        <f t="shared" ref="AI3733" si="10104">AVERAGE(T3733:T3738)</f>
        <v>71.683333333333323</v>
      </c>
      <c r="AJ3733" s="11">
        <f t="shared" ref="AJ3733" si="10105">SUMIF(H3733:H3738,"&gt;0",H3733:H3738)</f>
        <v>1E-3</v>
      </c>
      <c r="AK3733" s="17">
        <f t="shared" ref="AK3733" si="10106">SUM(AA3733:AA3738)/60</f>
        <v>0</v>
      </c>
      <c r="AL3733" s="17">
        <f t="shared" ref="AL3733" si="10107">SUM(V3733:V3738)</f>
        <v>519</v>
      </c>
      <c r="AM3733" s="17">
        <f t="shared" ref="AM3733" si="10108">AVERAGE(W3733:W3738)</f>
        <v>0</v>
      </c>
      <c r="AN3733" s="11">
        <f t="shared" ref="AN3733" si="10109">AVERAGE(I3733:I3738)</f>
        <v>0.41666666666666674</v>
      </c>
      <c r="AO3733" s="11">
        <f t="shared" ref="AO3733" si="10110">MAX(K3733:K3738)</f>
        <v>1</v>
      </c>
      <c r="AP3733" s="13" t="str">
        <f t="shared" ref="AP3733" ca="1" si="10111">INDIRECT(ADDRESS(MATCH(AO3733,K3733:K3738,0)+A3733-1,12))</f>
        <v>SE</v>
      </c>
      <c r="AQ3733" s="13">
        <f t="shared" ref="AQ3733" ca="1" si="10112">INDIRECT(ADDRESS(MATCH(AO3733,K3733:K3738,0)+A3733-1,13))</f>
        <v>0.8874305555555555</v>
      </c>
      <c r="AR3733" s="11">
        <f t="shared" ref="AR3733" si="10113">MAX(N3733:N3738)</f>
        <v>1.9</v>
      </c>
      <c r="AS3733" s="13" t="str">
        <f t="shared" ref="AS3733" ca="1" si="10114">INDIRECT(ADDRESS(MATCH(AR3733,N3733:N3738,0)+A3733-1,15))</f>
        <v>SE</v>
      </c>
      <c r="AT3733" s="13">
        <f t="shared" ref="AT3733" ca="1" si="10115">INDIRECT(ADDRESS(MATCH(AR3733,N3733:N3738,0)+A3733-1,16))</f>
        <v>0.88528935185185187</v>
      </c>
    </row>
    <row r="3734" spans="1:46">
      <c r="A3734" s="11">
        <v>3734</v>
      </c>
      <c r="B3734" s="57">
        <v>44952</v>
      </c>
      <c r="C3734" s="54">
        <v>0.88194444444444453</v>
      </c>
      <c r="D3734" s="53">
        <v>2.9</v>
      </c>
      <c r="E3734" s="53">
        <v>12.8</v>
      </c>
      <c r="F3734" s="53">
        <v>0</v>
      </c>
      <c r="G3734" s="53">
        <v>4</v>
      </c>
      <c r="H3734" s="53">
        <v>0</v>
      </c>
      <c r="I3734" s="53">
        <v>0.6</v>
      </c>
      <c r="J3734" s="53" t="s">
        <v>150</v>
      </c>
      <c r="K3734" s="53">
        <v>0.6</v>
      </c>
      <c r="L3734" s="53" t="s">
        <v>150</v>
      </c>
      <c r="M3734" s="54">
        <v>0.88194444444444453</v>
      </c>
      <c r="N3734" s="53">
        <v>1.8</v>
      </c>
      <c r="O3734" s="53" t="s">
        <v>152</v>
      </c>
      <c r="P3734" s="54">
        <v>0.88109953703703703</v>
      </c>
      <c r="Q3734" s="53">
        <v>0.9</v>
      </c>
      <c r="R3734" s="53" t="s">
        <v>150</v>
      </c>
      <c r="S3734" s="53">
        <v>0.5</v>
      </c>
      <c r="T3734" s="53">
        <v>67.900000000000006</v>
      </c>
      <c r="U3734" s="53">
        <v>0</v>
      </c>
      <c r="V3734" s="53">
        <v>86</v>
      </c>
      <c r="W3734" s="53">
        <v>0</v>
      </c>
      <c r="X3734" s="53">
        <v>0.6</v>
      </c>
      <c r="Y3734" s="53">
        <v>18.850000000000001</v>
      </c>
      <c r="Z3734" s="11">
        <f t="shared" si="10065"/>
        <v>0</v>
      </c>
      <c r="AA3734" s="11">
        <f t="shared" si="10066"/>
        <v>0</v>
      </c>
      <c r="AB3734" s="53">
        <f t="shared" si="10067"/>
        <v>0.24546995200000027</v>
      </c>
      <c r="AC3734" s="63" t="s">
        <v>204</v>
      </c>
    </row>
    <row r="3735" spans="1:46">
      <c r="A3735" s="11">
        <v>3735</v>
      </c>
      <c r="B3735" s="57">
        <v>44952</v>
      </c>
      <c r="C3735" s="54">
        <v>0.88888888888888884</v>
      </c>
      <c r="D3735" s="53">
        <v>3</v>
      </c>
      <c r="E3735" s="53">
        <v>12.8</v>
      </c>
      <c r="F3735" s="53">
        <v>0</v>
      </c>
      <c r="G3735" s="53">
        <v>4.2</v>
      </c>
      <c r="H3735" s="53">
        <v>1E-3</v>
      </c>
      <c r="I3735" s="53">
        <v>0.9</v>
      </c>
      <c r="J3735" s="53" t="s">
        <v>151</v>
      </c>
      <c r="K3735" s="53">
        <v>1</v>
      </c>
      <c r="L3735" s="53" t="s">
        <v>151</v>
      </c>
      <c r="M3735" s="54">
        <v>0.8874305555555555</v>
      </c>
      <c r="N3735" s="53">
        <v>1.9</v>
      </c>
      <c r="O3735" s="53" t="s">
        <v>151</v>
      </c>
      <c r="P3735" s="54">
        <v>0.88528935185185187</v>
      </c>
      <c r="Q3735" s="53">
        <v>0.6</v>
      </c>
      <c r="R3735" s="53" t="s">
        <v>159</v>
      </c>
      <c r="S3735" s="53">
        <v>0.3</v>
      </c>
      <c r="T3735" s="53">
        <v>67.099999999999994</v>
      </c>
      <c r="U3735" s="53">
        <v>0</v>
      </c>
      <c r="V3735" s="53">
        <v>98</v>
      </c>
      <c r="W3735" s="53">
        <v>0</v>
      </c>
      <c r="X3735" s="53">
        <v>0.59899999999999998</v>
      </c>
      <c r="Y3735" s="53">
        <v>18.829999999999998</v>
      </c>
      <c r="Z3735" s="11">
        <f t="shared" si="10065"/>
        <v>0.60000000000000009</v>
      </c>
      <c r="AA3735" s="11">
        <f t="shared" si="10066"/>
        <v>0</v>
      </c>
      <c r="AB3735" s="53">
        <f t="shared" si="10067"/>
        <v>0.24490398700912069</v>
      </c>
      <c r="AC3735" s="63" t="s">
        <v>204</v>
      </c>
    </row>
    <row r="3736" spans="1:46">
      <c r="A3736" s="11">
        <v>3736</v>
      </c>
      <c r="B3736" s="57">
        <v>44952</v>
      </c>
      <c r="C3736" s="54">
        <v>0.89583333333333337</v>
      </c>
      <c r="D3736" s="53">
        <v>3.1</v>
      </c>
      <c r="E3736" s="53">
        <v>12.8</v>
      </c>
      <c r="F3736" s="53">
        <v>0</v>
      </c>
      <c r="G3736" s="53">
        <v>3.9</v>
      </c>
      <c r="H3736" s="53">
        <v>0</v>
      </c>
      <c r="I3736" s="53">
        <v>0.6</v>
      </c>
      <c r="J3736" s="53" t="s">
        <v>151</v>
      </c>
      <c r="K3736" s="53">
        <v>0.9</v>
      </c>
      <c r="L3736" s="53" t="s">
        <v>151</v>
      </c>
      <c r="M3736" s="54">
        <v>0.88890046296296299</v>
      </c>
      <c r="N3736" s="53">
        <v>1</v>
      </c>
      <c r="O3736" s="53" t="s">
        <v>150</v>
      </c>
      <c r="P3736" s="54">
        <v>0.89388888888888884</v>
      </c>
      <c r="Q3736" s="53">
        <v>0</v>
      </c>
      <c r="R3736" s="53" t="s">
        <v>151</v>
      </c>
      <c r="S3736" s="53">
        <v>0.3</v>
      </c>
      <c r="T3736" s="53">
        <v>71</v>
      </c>
      <c r="U3736" s="53">
        <v>0</v>
      </c>
      <c r="V3736" s="53">
        <v>91</v>
      </c>
      <c r="W3736" s="53">
        <v>0</v>
      </c>
      <c r="X3736" s="53">
        <v>0.59899999999999998</v>
      </c>
      <c r="Y3736" s="53">
        <v>18.850000000000001</v>
      </c>
      <c r="Z3736" s="11">
        <f t="shared" si="10065"/>
        <v>0</v>
      </c>
      <c r="AA3736" s="11">
        <f t="shared" si="10066"/>
        <v>0</v>
      </c>
      <c r="AB3736" s="53">
        <f t="shared" si="10067"/>
        <v>0.24490398700912069</v>
      </c>
      <c r="AC3736" s="63" t="s">
        <v>204</v>
      </c>
    </row>
    <row r="3737" spans="1:46">
      <c r="A3737" s="11">
        <v>3737</v>
      </c>
      <c r="B3737" s="57">
        <v>44952</v>
      </c>
      <c r="C3737" s="54">
        <v>0.90277777777777779</v>
      </c>
      <c r="D3737" s="53">
        <v>3.3</v>
      </c>
      <c r="E3737" s="53">
        <v>12.8</v>
      </c>
      <c r="F3737" s="53">
        <v>0</v>
      </c>
      <c r="G3737" s="53">
        <v>3.3</v>
      </c>
      <c r="H3737" s="53">
        <v>-1E-3</v>
      </c>
      <c r="I3737" s="53">
        <v>0.2</v>
      </c>
      <c r="J3737" s="53" t="s">
        <v>150</v>
      </c>
      <c r="K3737" s="53">
        <v>0.6</v>
      </c>
      <c r="L3737" s="53" t="s">
        <v>151</v>
      </c>
      <c r="M3737" s="54">
        <v>0.89584490740740741</v>
      </c>
      <c r="N3737" s="53">
        <v>0.9</v>
      </c>
      <c r="O3737" s="53" t="s">
        <v>150</v>
      </c>
      <c r="P3737" s="54">
        <v>0.8974537037037037</v>
      </c>
      <c r="Q3737" s="53">
        <v>0.2</v>
      </c>
      <c r="R3737" s="53" t="s">
        <v>155</v>
      </c>
      <c r="S3737" s="53">
        <v>0.2</v>
      </c>
      <c r="T3737" s="53">
        <v>74.7</v>
      </c>
      <c r="U3737" s="53">
        <v>0</v>
      </c>
      <c r="V3737" s="53">
        <v>91</v>
      </c>
      <c r="W3737" s="53">
        <v>0</v>
      </c>
      <c r="X3737" s="53">
        <v>0.59899999999999998</v>
      </c>
      <c r="Y3737" s="53">
        <v>18.82</v>
      </c>
      <c r="Z3737" s="11">
        <f t="shared" si="10065"/>
        <v>-0.60000000000000009</v>
      </c>
      <c r="AA3737" s="11">
        <f t="shared" si="10066"/>
        <v>0</v>
      </c>
      <c r="AB3737" s="53">
        <f t="shared" si="10067"/>
        <v>0.24490398700912069</v>
      </c>
      <c r="AC3737" s="63" t="s">
        <v>204</v>
      </c>
    </row>
    <row r="3738" spans="1:46">
      <c r="A3738" s="11">
        <v>3738</v>
      </c>
      <c r="B3738" s="57">
        <v>44952</v>
      </c>
      <c r="C3738" s="54">
        <v>0.90972222222222221</v>
      </c>
      <c r="D3738" s="53">
        <v>3.3</v>
      </c>
      <c r="E3738" s="53">
        <v>12.8</v>
      </c>
      <c r="F3738" s="53">
        <v>0</v>
      </c>
      <c r="G3738" s="53">
        <v>3.4</v>
      </c>
      <c r="H3738" s="53">
        <v>-1E-3</v>
      </c>
      <c r="I3738" s="53">
        <v>0.2</v>
      </c>
      <c r="J3738" s="53" t="s">
        <v>161</v>
      </c>
      <c r="K3738" s="53">
        <v>0.2</v>
      </c>
      <c r="L3738" s="53" t="s">
        <v>161</v>
      </c>
      <c r="M3738" s="54">
        <v>0.90972222222222221</v>
      </c>
      <c r="N3738" s="53">
        <v>0.8</v>
      </c>
      <c r="O3738" s="53" t="s">
        <v>161</v>
      </c>
      <c r="P3738" s="54">
        <v>0.90538194444444453</v>
      </c>
      <c r="Q3738" s="53">
        <v>0.4</v>
      </c>
      <c r="R3738" s="53" t="s">
        <v>153</v>
      </c>
      <c r="S3738" s="53">
        <v>0.2</v>
      </c>
      <c r="T3738" s="53">
        <v>74.5</v>
      </c>
      <c r="U3738" s="53">
        <v>0</v>
      </c>
      <c r="V3738" s="53">
        <v>75</v>
      </c>
      <c r="W3738" s="53">
        <v>0</v>
      </c>
      <c r="X3738" s="53">
        <v>0.59899999999999998</v>
      </c>
      <c r="Y3738" s="53">
        <v>18.829999999999998</v>
      </c>
      <c r="Z3738" s="11">
        <f t="shared" si="10065"/>
        <v>-0.60000000000000009</v>
      </c>
      <c r="AA3738" s="11">
        <f t="shared" si="10066"/>
        <v>0</v>
      </c>
      <c r="AB3738" s="53">
        <f t="shared" si="10067"/>
        <v>0.24490398700912069</v>
      </c>
      <c r="AC3738" s="63" t="s">
        <v>204</v>
      </c>
    </row>
    <row r="3739" spans="1:46">
      <c r="A3739" s="11">
        <v>3739</v>
      </c>
      <c r="B3739" s="57">
        <v>44952</v>
      </c>
      <c r="C3739" s="54">
        <v>0.91666666666666663</v>
      </c>
      <c r="D3739" s="53">
        <v>3.4</v>
      </c>
      <c r="E3739" s="53">
        <v>12.8</v>
      </c>
      <c r="F3739" s="53">
        <v>0</v>
      </c>
      <c r="G3739" s="53">
        <v>4.5999999999999996</v>
      </c>
      <c r="H3739" s="53">
        <v>1E-3</v>
      </c>
      <c r="I3739" s="53">
        <v>1.2</v>
      </c>
      <c r="J3739" s="53" t="s">
        <v>151</v>
      </c>
      <c r="K3739" s="53">
        <v>1.2</v>
      </c>
      <c r="L3739" s="53" t="s">
        <v>151</v>
      </c>
      <c r="M3739" s="54">
        <v>0.91666666666666663</v>
      </c>
      <c r="N3739" s="53">
        <v>2.5</v>
      </c>
      <c r="O3739" s="53" t="s">
        <v>151</v>
      </c>
      <c r="P3739" s="54">
        <v>0.91283564814814822</v>
      </c>
      <c r="Q3739" s="53">
        <v>0.5</v>
      </c>
      <c r="R3739" s="53" t="s">
        <v>150</v>
      </c>
      <c r="S3739" s="53">
        <v>0.6</v>
      </c>
      <c r="T3739" s="53">
        <v>63.3</v>
      </c>
      <c r="U3739" s="53">
        <v>0</v>
      </c>
      <c r="V3739" s="53">
        <v>109</v>
      </c>
      <c r="W3739" s="53">
        <v>0</v>
      </c>
      <c r="X3739" s="53">
        <v>0.59899999999999998</v>
      </c>
      <c r="Y3739" s="53">
        <v>18.84</v>
      </c>
      <c r="Z3739" s="11">
        <f t="shared" si="10065"/>
        <v>0.60000000000000009</v>
      </c>
      <c r="AA3739" s="11">
        <f t="shared" si="10066"/>
        <v>0</v>
      </c>
      <c r="AB3739" s="53">
        <f t="shared" si="10067"/>
        <v>0.24490398700912069</v>
      </c>
      <c r="AC3739" s="63" t="s">
        <v>204</v>
      </c>
      <c r="AE3739" s="11">
        <f t="shared" ref="AE3739" si="10116">SUM(F3739:F3744)</f>
        <v>0</v>
      </c>
      <c r="AF3739" s="11">
        <f t="shared" ref="AF3739" si="10117">AVERAGE(AB3739:AB3744)</f>
        <v>0.24490398700912072</v>
      </c>
      <c r="AG3739" s="11">
        <f t="shared" ref="AG3739" si="10118">AVERAGE(G3739:G3744)</f>
        <v>4.0500000000000007</v>
      </c>
      <c r="AH3739" s="11" t="e">
        <f t="shared" ref="AH3739" si="10119">AVERAGE(AC3739:AC3744)</f>
        <v>#DIV/0!</v>
      </c>
      <c r="AI3739" s="11">
        <f t="shared" ref="AI3739" si="10120">AVERAGE(T3739:T3744)</f>
        <v>68.233333333333334</v>
      </c>
      <c r="AJ3739" s="11">
        <f t="shared" ref="AJ3739" si="10121">SUMIF(H3739:H3744,"&gt;0",H3739:H3744)</f>
        <v>1E-3</v>
      </c>
      <c r="AK3739" s="17">
        <f t="shared" ref="AK3739" si="10122">SUM(AA3739:AA3744)/60</f>
        <v>0</v>
      </c>
      <c r="AL3739" s="17">
        <f t="shared" ref="AL3739" si="10123">SUM(V3739:V3744)</f>
        <v>535</v>
      </c>
      <c r="AM3739" s="17">
        <f t="shared" ref="AM3739" si="10124">AVERAGE(W3739:W3744)</f>
        <v>0</v>
      </c>
      <c r="AN3739" s="11">
        <f t="shared" ref="AN3739" si="10125">AVERAGE(I3739:I3744)</f>
        <v>0.6166666666666667</v>
      </c>
      <c r="AO3739" s="11">
        <f t="shared" ref="AO3739" si="10126">MAX(K3739:K3744)</f>
        <v>1.2</v>
      </c>
      <c r="AP3739" s="13" t="str">
        <f t="shared" ref="AP3739" ca="1" si="10127">INDIRECT(ADDRESS(MATCH(AO3739,K3739:K3744,0)+A3739-1,12))</f>
        <v>SE</v>
      </c>
      <c r="AQ3739" s="13">
        <f t="shared" ref="AQ3739" ca="1" si="10128">INDIRECT(ADDRESS(MATCH(AO3739,K3739:K3744,0)+A3739-1,13))</f>
        <v>0.91666666666666663</v>
      </c>
      <c r="AR3739" s="11">
        <f t="shared" ref="AR3739" si="10129">MAX(N3739:N3744)</f>
        <v>2.5</v>
      </c>
      <c r="AS3739" s="13" t="str">
        <f t="shared" ref="AS3739" ca="1" si="10130">INDIRECT(ADDRESS(MATCH(AR3739,N3739:N3744,0)+A3739-1,15))</f>
        <v>SE</v>
      </c>
      <c r="AT3739" s="13">
        <f t="shared" ref="AT3739" ca="1" si="10131">INDIRECT(ADDRESS(MATCH(AR3739,N3739:N3744,0)+A3739-1,16))</f>
        <v>0.91283564814814822</v>
      </c>
    </row>
    <row r="3740" spans="1:46">
      <c r="A3740" s="11">
        <v>3740</v>
      </c>
      <c r="B3740" s="57">
        <v>44952</v>
      </c>
      <c r="C3740" s="54">
        <v>0.92361111111111116</v>
      </c>
      <c r="D3740" s="53">
        <v>3.4</v>
      </c>
      <c r="E3740" s="53">
        <v>12.8</v>
      </c>
      <c r="F3740" s="53">
        <v>0</v>
      </c>
      <c r="G3740" s="53">
        <v>4.2</v>
      </c>
      <c r="H3740" s="53">
        <v>0</v>
      </c>
      <c r="I3740" s="53">
        <v>0.5</v>
      </c>
      <c r="J3740" s="53" t="s">
        <v>151</v>
      </c>
      <c r="K3740" s="53">
        <v>1.2</v>
      </c>
      <c r="L3740" s="53" t="s">
        <v>151</v>
      </c>
      <c r="M3740" s="54">
        <v>0.9175578703703704</v>
      </c>
      <c r="N3740" s="53">
        <v>1.4</v>
      </c>
      <c r="O3740" s="53" t="s">
        <v>151</v>
      </c>
      <c r="P3740" s="54">
        <v>0.91721064814814823</v>
      </c>
      <c r="Q3740" s="53">
        <v>0.5</v>
      </c>
      <c r="R3740" s="53" t="s">
        <v>151</v>
      </c>
      <c r="S3740" s="53">
        <v>0.3</v>
      </c>
      <c r="T3740" s="53">
        <v>67.3</v>
      </c>
      <c r="U3740" s="53">
        <v>0</v>
      </c>
      <c r="V3740" s="53">
        <v>87</v>
      </c>
      <c r="W3740" s="53">
        <v>0</v>
      </c>
      <c r="X3740" s="53">
        <v>0.59899999999999998</v>
      </c>
      <c r="Y3740" s="53">
        <v>18.829999999999998</v>
      </c>
      <c r="Z3740" s="11">
        <f t="shared" si="10065"/>
        <v>0</v>
      </c>
      <c r="AA3740" s="11">
        <f t="shared" si="10066"/>
        <v>0</v>
      </c>
      <c r="AB3740" s="53">
        <f t="shared" si="10067"/>
        <v>0.24490398700912069</v>
      </c>
      <c r="AC3740" s="63" t="s">
        <v>204</v>
      </c>
    </row>
    <row r="3741" spans="1:46">
      <c r="A3741" s="11">
        <v>3741</v>
      </c>
      <c r="B3741" s="57">
        <v>44952</v>
      </c>
      <c r="C3741" s="54">
        <v>0.93055555555555547</v>
      </c>
      <c r="D3741" s="53">
        <v>3.5</v>
      </c>
      <c r="E3741" s="53">
        <v>12.8</v>
      </c>
      <c r="F3741" s="53">
        <v>0</v>
      </c>
      <c r="G3741" s="53">
        <v>3.4</v>
      </c>
      <c r="H3741" s="53">
        <v>-1E-3</v>
      </c>
      <c r="I3741" s="53">
        <v>0.2</v>
      </c>
      <c r="J3741" s="53" t="s">
        <v>159</v>
      </c>
      <c r="K3741" s="53">
        <v>0.5</v>
      </c>
      <c r="L3741" s="53" t="s">
        <v>151</v>
      </c>
      <c r="M3741" s="54">
        <v>0.92631944444444436</v>
      </c>
      <c r="N3741" s="53">
        <v>1.5</v>
      </c>
      <c r="O3741" s="53" t="s">
        <v>151</v>
      </c>
      <c r="P3741" s="54">
        <v>0.92839120370370365</v>
      </c>
      <c r="Q3741" s="53">
        <v>0.3</v>
      </c>
      <c r="R3741" s="53" t="s">
        <v>159</v>
      </c>
      <c r="S3741" s="53">
        <v>0.3</v>
      </c>
      <c r="T3741" s="53">
        <v>75.3</v>
      </c>
      <c r="U3741" s="53">
        <v>0</v>
      </c>
      <c r="V3741" s="53">
        <v>73</v>
      </c>
      <c r="W3741" s="53">
        <v>0</v>
      </c>
      <c r="X3741" s="53">
        <v>0.59899999999999998</v>
      </c>
      <c r="Y3741" s="53">
        <v>18.829999999999998</v>
      </c>
      <c r="Z3741" s="11">
        <f t="shared" si="10065"/>
        <v>-0.60000000000000009</v>
      </c>
      <c r="AA3741" s="11">
        <f t="shared" si="10066"/>
        <v>0</v>
      </c>
      <c r="AB3741" s="53">
        <f t="shared" si="10067"/>
        <v>0.24490398700912069</v>
      </c>
      <c r="AC3741" s="63" t="s">
        <v>204</v>
      </c>
    </row>
    <row r="3742" spans="1:46">
      <c r="A3742" s="11">
        <v>3742</v>
      </c>
      <c r="B3742" s="57">
        <v>44952</v>
      </c>
      <c r="C3742" s="54">
        <v>0.9375</v>
      </c>
      <c r="D3742" s="53">
        <v>3.5</v>
      </c>
      <c r="E3742" s="53">
        <v>12.8</v>
      </c>
      <c r="F3742" s="53">
        <v>0</v>
      </c>
      <c r="G3742" s="53">
        <v>2.9</v>
      </c>
      <c r="H3742" s="53">
        <v>-1E-3</v>
      </c>
      <c r="I3742" s="53">
        <v>0.4</v>
      </c>
      <c r="J3742" s="53" t="s">
        <v>151</v>
      </c>
      <c r="K3742" s="53">
        <v>0.4</v>
      </c>
      <c r="L3742" s="53" t="s">
        <v>151</v>
      </c>
      <c r="M3742" s="54">
        <v>0.93640046296296298</v>
      </c>
      <c r="N3742" s="53">
        <v>1.5</v>
      </c>
      <c r="O3742" s="53" t="s">
        <v>159</v>
      </c>
      <c r="P3742" s="54">
        <v>0.93113425925925919</v>
      </c>
      <c r="Q3742" s="53">
        <v>0</v>
      </c>
      <c r="R3742" s="53" t="s">
        <v>151</v>
      </c>
      <c r="S3742" s="53">
        <v>0.3</v>
      </c>
      <c r="T3742" s="53">
        <v>80.2</v>
      </c>
      <c r="U3742" s="53">
        <v>0</v>
      </c>
      <c r="V3742" s="53">
        <v>77</v>
      </c>
      <c r="W3742" s="53">
        <v>0</v>
      </c>
      <c r="X3742" s="53">
        <v>0.59899999999999998</v>
      </c>
      <c r="Y3742" s="53">
        <v>18.829999999999998</v>
      </c>
      <c r="Z3742" s="11">
        <f t="shared" si="10065"/>
        <v>-0.60000000000000009</v>
      </c>
      <c r="AA3742" s="11">
        <f t="shared" si="10066"/>
        <v>0</v>
      </c>
      <c r="AB3742" s="53">
        <f t="shared" si="10067"/>
        <v>0.24490398700912069</v>
      </c>
      <c r="AC3742" s="63" t="s">
        <v>204</v>
      </c>
    </row>
    <row r="3743" spans="1:46">
      <c r="A3743" s="11">
        <v>3743</v>
      </c>
      <c r="B3743" s="57">
        <v>44952</v>
      </c>
      <c r="C3743" s="54">
        <v>0.94444444444444453</v>
      </c>
      <c r="D3743" s="53">
        <v>3.4</v>
      </c>
      <c r="E3743" s="53">
        <v>12.8</v>
      </c>
      <c r="F3743" s="53">
        <v>0</v>
      </c>
      <c r="G3743" s="53">
        <v>4.5999999999999996</v>
      </c>
      <c r="H3743" s="53">
        <v>0</v>
      </c>
      <c r="I3743" s="53">
        <v>0.7</v>
      </c>
      <c r="J3743" s="53" t="s">
        <v>151</v>
      </c>
      <c r="K3743" s="53">
        <v>0.7</v>
      </c>
      <c r="L3743" s="53" t="s">
        <v>151</v>
      </c>
      <c r="M3743" s="54">
        <v>0.94444444444444453</v>
      </c>
      <c r="N3743" s="53">
        <v>1.6</v>
      </c>
      <c r="O3743" s="53" t="s">
        <v>150</v>
      </c>
      <c r="P3743" s="54">
        <v>0.93981481481481488</v>
      </c>
      <c r="Q3743" s="53">
        <v>0.8</v>
      </c>
      <c r="R3743" s="53" t="s">
        <v>150</v>
      </c>
      <c r="S3743" s="53">
        <v>0.5</v>
      </c>
      <c r="T3743" s="53">
        <v>62.2</v>
      </c>
      <c r="U3743" s="53">
        <v>0</v>
      </c>
      <c r="V3743" s="53">
        <v>91</v>
      </c>
      <c r="W3743" s="53">
        <v>0</v>
      </c>
      <c r="X3743" s="53">
        <v>0.59899999999999998</v>
      </c>
      <c r="Y3743" s="53">
        <v>18.82</v>
      </c>
      <c r="Z3743" s="11">
        <f t="shared" si="10065"/>
        <v>0</v>
      </c>
      <c r="AA3743" s="11">
        <f t="shared" si="10066"/>
        <v>0</v>
      </c>
      <c r="AB3743" s="53">
        <f t="shared" si="10067"/>
        <v>0.24490398700912069</v>
      </c>
      <c r="AC3743" s="63" t="s">
        <v>204</v>
      </c>
    </row>
    <row r="3744" spans="1:46">
      <c r="A3744" s="11">
        <v>3744</v>
      </c>
      <c r="B3744" s="57">
        <v>44952</v>
      </c>
      <c r="C3744" s="54">
        <v>0.95138888888888884</v>
      </c>
      <c r="D3744" s="53">
        <v>3.4</v>
      </c>
      <c r="E3744" s="53">
        <v>12.8</v>
      </c>
      <c r="F3744" s="53">
        <v>0</v>
      </c>
      <c r="G3744" s="53">
        <v>4.5999999999999996</v>
      </c>
      <c r="H3744" s="53">
        <v>0</v>
      </c>
      <c r="I3744" s="53">
        <v>0.7</v>
      </c>
      <c r="J3744" s="53" t="s">
        <v>151</v>
      </c>
      <c r="K3744" s="53">
        <v>0.9</v>
      </c>
      <c r="L3744" s="53" t="s">
        <v>150</v>
      </c>
      <c r="M3744" s="54">
        <v>0.94856481481481481</v>
      </c>
      <c r="N3744" s="53">
        <v>1.4</v>
      </c>
      <c r="O3744" s="53" t="s">
        <v>150</v>
      </c>
      <c r="P3744" s="54">
        <v>0.94663194444444443</v>
      </c>
      <c r="Q3744" s="53">
        <v>0.6</v>
      </c>
      <c r="R3744" s="53" t="s">
        <v>153</v>
      </c>
      <c r="S3744" s="53">
        <v>0.2</v>
      </c>
      <c r="T3744" s="53">
        <v>61.1</v>
      </c>
      <c r="U3744" s="53">
        <v>0</v>
      </c>
      <c r="V3744" s="53">
        <v>98</v>
      </c>
      <c r="W3744" s="53">
        <v>0</v>
      </c>
      <c r="X3744" s="53">
        <v>0.59899999999999998</v>
      </c>
      <c r="Y3744" s="53">
        <v>18.8</v>
      </c>
      <c r="Z3744" s="11">
        <f t="shared" si="10065"/>
        <v>0</v>
      </c>
      <c r="AA3744" s="11">
        <f t="shared" si="10066"/>
        <v>0</v>
      </c>
      <c r="AB3744" s="53">
        <f t="shared" si="10067"/>
        <v>0.24490398700912069</v>
      </c>
      <c r="AC3744" s="63" t="s">
        <v>204</v>
      </c>
    </row>
    <row r="3745" spans="1:46">
      <c r="A3745" s="11">
        <v>3745</v>
      </c>
      <c r="B3745" s="57">
        <v>44952</v>
      </c>
      <c r="C3745" s="54">
        <v>0.95833333333333337</v>
      </c>
      <c r="D3745" s="53">
        <v>3.4</v>
      </c>
      <c r="E3745" s="53">
        <v>12.8</v>
      </c>
      <c r="F3745" s="53">
        <v>0</v>
      </c>
      <c r="G3745" s="53">
        <v>2.7</v>
      </c>
      <c r="H3745" s="53">
        <v>-1E-3</v>
      </c>
      <c r="I3745" s="53">
        <v>0.7</v>
      </c>
      <c r="J3745" s="53" t="s">
        <v>156</v>
      </c>
      <c r="K3745" s="53">
        <v>0.7</v>
      </c>
      <c r="L3745" s="53" t="s">
        <v>159</v>
      </c>
      <c r="M3745" s="54">
        <v>0.9549537037037038</v>
      </c>
      <c r="N3745" s="53">
        <v>1.4</v>
      </c>
      <c r="O3745" s="53" t="s">
        <v>159</v>
      </c>
      <c r="P3745" s="54">
        <v>0.95278935185185187</v>
      </c>
      <c r="Q3745" s="53">
        <v>0.4</v>
      </c>
      <c r="R3745" s="53" t="s">
        <v>161</v>
      </c>
      <c r="S3745" s="53">
        <v>0.2</v>
      </c>
      <c r="T3745" s="53">
        <v>80.5</v>
      </c>
      <c r="U3745" s="53">
        <v>0</v>
      </c>
      <c r="V3745" s="53">
        <v>80</v>
      </c>
      <c r="W3745" s="53">
        <v>0</v>
      </c>
      <c r="X3745" s="53">
        <v>0.59899999999999998</v>
      </c>
      <c r="Y3745" s="53">
        <v>18.82</v>
      </c>
      <c r="Z3745" s="11">
        <f t="shared" si="10065"/>
        <v>-0.60000000000000009</v>
      </c>
      <c r="AA3745" s="11">
        <f t="shared" si="10066"/>
        <v>0</v>
      </c>
      <c r="AB3745" s="53">
        <f t="shared" si="10067"/>
        <v>0.24490398700912069</v>
      </c>
      <c r="AC3745" s="63" t="s">
        <v>204</v>
      </c>
      <c r="AE3745" s="11">
        <f t="shared" ref="AE3745" si="10132">SUM(F3745:F3750)</f>
        <v>0</v>
      </c>
      <c r="AF3745" s="11">
        <f t="shared" ref="AF3745" si="10133">AVERAGE(AB3745:AB3750)</f>
        <v>0.24443298359930068</v>
      </c>
      <c r="AG3745" s="11">
        <f t="shared" ref="AG3745" si="10134">AVERAGE(G3745:G3750)</f>
        <v>2.8666666666666667</v>
      </c>
      <c r="AH3745" s="11" t="e">
        <f t="shared" ref="AH3745" si="10135">AVERAGE(AC3745:AC3750)</f>
        <v>#DIV/0!</v>
      </c>
      <c r="AI3745" s="11">
        <f t="shared" ref="AI3745" si="10136">AVERAGE(T3745:T3750)</f>
        <v>79.61666666666666</v>
      </c>
      <c r="AJ3745" s="11">
        <f t="shared" ref="AJ3745" si="10137">SUMIF(H3745:H3750,"&gt;0",H3745:H3750)</f>
        <v>1E-3</v>
      </c>
      <c r="AK3745" s="17">
        <f t="shared" ref="AK3745" si="10138">SUM(AA3745:AA3750)/60</f>
        <v>0</v>
      </c>
      <c r="AL3745" s="17">
        <f t="shared" ref="AL3745" si="10139">SUM(V3745:V3750)</f>
        <v>475</v>
      </c>
      <c r="AM3745" s="17">
        <f t="shared" ref="AM3745" si="10140">AVERAGE(W3745:W3750)</f>
        <v>0</v>
      </c>
      <c r="AN3745" s="11">
        <f t="shared" ref="AN3745" si="10141">AVERAGE(I3745:I3750)</f>
        <v>0.25</v>
      </c>
      <c r="AO3745" s="11">
        <f t="shared" ref="AO3745" si="10142">MAX(K3745:K3750)</f>
        <v>0.7</v>
      </c>
      <c r="AP3745" s="13" t="str">
        <f t="shared" ref="AP3745" ca="1" si="10143">INDIRECT(ADDRESS(MATCH(AO3745,K3745:K3750,0)+A3745-1,12))</f>
        <v>SSE</v>
      </c>
      <c r="AQ3745" s="13">
        <f t="shared" ref="AQ3745" ca="1" si="10144">INDIRECT(ADDRESS(MATCH(AO3745,K3745:K3750,0)+A3745-1,13))</f>
        <v>0.9549537037037038</v>
      </c>
      <c r="AR3745" s="11">
        <f t="shared" ref="AR3745" si="10145">MAX(N3745:N3750)</f>
        <v>1.4</v>
      </c>
      <c r="AS3745" s="13" t="str">
        <f t="shared" ref="AS3745" ca="1" si="10146">INDIRECT(ADDRESS(MATCH(AR3745,N3745:N3750,0)+A3745-1,15))</f>
        <v>SSE</v>
      </c>
      <c r="AT3745" s="13">
        <f t="shared" ref="AT3745" ca="1" si="10147">INDIRECT(ADDRESS(MATCH(AR3745,N3745:N3750,0)+A3745-1,16))</f>
        <v>0.95278935185185187</v>
      </c>
    </row>
    <row r="3746" spans="1:46">
      <c r="A3746" s="11">
        <v>3746</v>
      </c>
      <c r="B3746" s="57">
        <v>44952</v>
      </c>
      <c r="C3746" s="54">
        <v>0.96527777777777779</v>
      </c>
      <c r="D3746" s="53">
        <v>3.3</v>
      </c>
      <c r="E3746" s="53">
        <v>12.8</v>
      </c>
      <c r="F3746" s="53">
        <v>0</v>
      </c>
      <c r="G3746" s="53">
        <v>3</v>
      </c>
      <c r="H3746" s="53">
        <v>-1E-3</v>
      </c>
      <c r="I3746" s="53">
        <v>0.1</v>
      </c>
      <c r="J3746" s="53" t="s">
        <v>161</v>
      </c>
      <c r="K3746" s="53">
        <v>0.7</v>
      </c>
      <c r="L3746" s="53" t="s">
        <v>156</v>
      </c>
      <c r="M3746" s="54">
        <v>0.95834490740740741</v>
      </c>
      <c r="N3746" s="53">
        <v>0.7</v>
      </c>
      <c r="O3746" s="53" t="s">
        <v>161</v>
      </c>
      <c r="P3746" s="54">
        <v>0.95912037037037035</v>
      </c>
      <c r="Q3746" s="53">
        <v>0.3</v>
      </c>
      <c r="R3746" s="53" t="s">
        <v>154</v>
      </c>
      <c r="S3746" s="53">
        <v>0.2</v>
      </c>
      <c r="T3746" s="53">
        <v>78.099999999999994</v>
      </c>
      <c r="U3746" s="53">
        <v>0</v>
      </c>
      <c r="V3746" s="53">
        <v>70</v>
      </c>
      <c r="W3746" s="53">
        <v>0</v>
      </c>
      <c r="X3746" s="53">
        <v>0.59799999999999998</v>
      </c>
      <c r="Y3746" s="53">
        <v>18.8</v>
      </c>
      <c r="Z3746" s="11">
        <f t="shared" si="10065"/>
        <v>-0.60000000000000009</v>
      </c>
      <c r="AA3746" s="11">
        <f t="shared" si="10066"/>
        <v>0</v>
      </c>
      <c r="AB3746" s="53">
        <f t="shared" si="10067"/>
        <v>0.24433878291733674</v>
      </c>
      <c r="AC3746" s="63" t="s">
        <v>204</v>
      </c>
    </row>
    <row r="3747" spans="1:46">
      <c r="A3747" s="11">
        <v>3747</v>
      </c>
      <c r="B3747" s="57">
        <v>44952</v>
      </c>
      <c r="C3747" s="54">
        <v>0.97222222222222221</v>
      </c>
      <c r="D3747" s="53">
        <v>3.2</v>
      </c>
      <c r="E3747" s="53">
        <v>12.8</v>
      </c>
      <c r="F3747" s="53">
        <v>0</v>
      </c>
      <c r="G3747" s="53">
        <v>2.6</v>
      </c>
      <c r="H3747" s="53">
        <v>0</v>
      </c>
      <c r="I3747" s="53">
        <v>0</v>
      </c>
      <c r="J3747" s="53" t="s">
        <v>155</v>
      </c>
      <c r="K3747" s="53">
        <v>0.1</v>
      </c>
      <c r="L3747" s="53" t="s">
        <v>161</v>
      </c>
      <c r="M3747" s="54">
        <v>0.96528935185185183</v>
      </c>
      <c r="N3747" s="53">
        <v>0.3</v>
      </c>
      <c r="O3747" s="53" t="s">
        <v>154</v>
      </c>
      <c r="P3747" s="54">
        <v>0.96530092592592587</v>
      </c>
      <c r="Q3747" s="53">
        <v>0</v>
      </c>
      <c r="R3747" s="53" t="s">
        <v>155</v>
      </c>
      <c r="S3747" s="53">
        <v>0</v>
      </c>
      <c r="T3747" s="53">
        <v>81.8</v>
      </c>
      <c r="U3747" s="53">
        <v>0</v>
      </c>
      <c r="V3747" s="53">
        <v>81</v>
      </c>
      <c r="W3747" s="53">
        <v>0</v>
      </c>
      <c r="X3747" s="53">
        <v>0.59799999999999998</v>
      </c>
      <c r="Y3747" s="53">
        <v>18.79</v>
      </c>
      <c r="Z3747" s="11">
        <f t="shared" si="10065"/>
        <v>0</v>
      </c>
      <c r="AA3747" s="11">
        <f t="shared" si="10066"/>
        <v>0</v>
      </c>
      <c r="AB3747" s="53">
        <f t="shared" si="10067"/>
        <v>0.24433878291733674</v>
      </c>
      <c r="AC3747" s="63" t="s">
        <v>204</v>
      </c>
    </row>
    <row r="3748" spans="1:46">
      <c r="A3748" s="11">
        <v>3748</v>
      </c>
      <c r="B3748" s="57">
        <v>44952</v>
      </c>
      <c r="C3748" s="54">
        <v>0.97916666666666663</v>
      </c>
      <c r="D3748" s="53">
        <v>3.1</v>
      </c>
      <c r="E3748" s="53">
        <v>12.8</v>
      </c>
      <c r="F3748" s="53">
        <v>0</v>
      </c>
      <c r="G3748" s="53">
        <v>3.2</v>
      </c>
      <c r="H3748" s="53">
        <v>0</v>
      </c>
      <c r="I3748" s="53">
        <v>0</v>
      </c>
      <c r="J3748" s="53" t="s">
        <v>155</v>
      </c>
      <c r="K3748" s="53">
        <v>0</v>
      </c>
      <c r="L3748" s="53" t="s">
        <v>155</v>
      </c>
      <c r="M3748" s="54">
        <v>0.97223379629629625</v>
      </c>
      <c r="N3748" s="53">
        <v>0</v>
      </c>
      <c r="O3748" s="53" t="s">
        <v>155</v>
      </c>
      <c r="P3748" s="54">
        <v>0.97223379629629625</v>
      </c>
      <c r="Q3748" s="53">
        <v>0</v>
      </c>
      <c r="R3748" s="53" t="s">
        <v>158</v>
      </c>
      <c r="S3748" s="53">
        <v>0</v>
      </c>
      <c r="T3748" s="53">
        <v>76.099999999999994</v>
      </c>
      <c r="U3748" s="53">
        <v>0</v>
      </c>
      <c r="V3748" s="53">
        <v>90</v>
      </c>
      <c r="W3748" s="53">
        <v>0</v>
      </c>
      <c r="X3748" s="53">
        <v>0.59799999999999998</v>
      </c>
      <c r="Y3748" s="53">
        <v>18.82</v>
      </c>
      <c r="Z3748" s="11">
        <f t="shared" si="10065"/>
        <v>0</v>
      </c>
      <c r="AA3748" s="11">
        <f t="shared" si="10066"/>
        <v>0</v>
      </c>
      <c r="AB3748" s="53">
        <f t="shared" si="10067"/>
        <v>0.24433878291733674</v>
      </c>
      <c r="AC3748" s="63" t="s">
        <v>204</v>
      </c>
    </row>
    <row r="3749" spans="1:46">
      <c r="A3749" s="11">
        <v>3749</v>
      </c>
      <c r="B3749" s="57">
        <v>44952</v>
      </c>
      <c r="C3749" s="54">
        <v>0.98611111111111116</v>
      </c>
      <c r="D3749" s="53">
        <v>3</v>
      </c>
      <c r="E3749" s="53">
        <v>12.8</v>
      </c>
      <c r="F3749" s="53">
        <v>0</v>
      </c>
      <c r="G3749" s="53">
        <v>3.2</v>
      </c>
      <c r="H3749" s="53">
        <v>1E-3</v>
      </c>
      <c r="I3749" s="53">
        <v>0.3</v>
      </c>
      <c r="J3749" s="53" t="s">
        <v>152</v>
      </c>
      <c r="K3749" s="53">
        <v>0.3</v>
      </c>
      <c r="L3749" s="53" t="s">
        <v>152</v>
      </c>
      <c r="M3749" s="54">
        <v>0.98611111111111116</v>
      </c>
      <c r="N3749" s="53">
        <v>1</v>
      </c>
      <c r="O3749" s="53" t="s">
        <v>151</v>
      </c>
      <c r="P3749" s="54">
        <v>0.98340277777777774</v>
      </c>
      <c r="Q3749" s="53">
        <v>0.6</v>
      </c>
      <c r="R3749" s="53" t="s">
        <v>162</v>
      </c>
      <c r="S3749" s="53">
        <v>0.3</v>
      </c>
      <c r="T3749" s="53">
        <v>76.900000000000006</v>
      </c>
      <c r="U3749" s="53">
        <v>0</v>
      </c>
      <c r="V3749" s="53">
        <v>81</v>
      </c>
      <c r="W3749" s="53">
        <v>0</v>
      </c>
      <c r="X3749" s="53">
        <v>0.59799999999999998</v>
      </c>
      <c r="Y3749" s="53">
        <v>18.8</v>
      </c>
      <c r="Z3749" s="11">
        <f t="shared" si="10065"/>
        <v>0.60000000000000009</v>
      </c>
      <c r="AA3749" s="11">
        <f t="shared" si="10066"/>
        <v>0</v>
      </c>
      <c r="AB3749" s="53">
        <f t="shared" si="10067"/>
        <v>0.24433878291733674</v>
      </c>
      <c r="AC3749" s="63" t="s">
        <v>204</v>
      </c>
    </row>
    <row r="3750" spans="1:46">
      <c r="A3750" s="11">
        <v>3750</v>
      </c>
      <c r="B3750" s="57">
        <v>44952</v>
      </c>
      <c r="C3750" s="54">
        <v>0.99305555555555547</v>
      </c>
      <c r="D3750" s="53">
        <v>3</v>
      </c>
      <c r="E3750" s="53">
        <v>12.8</v>
      </c>
      <c r="F3750" s="53">
        <v>0</v>
      </c>
      <c r="G3750" s="53">
        <v>2.5</v>
      </c>
      <c r="H3750" s="53">
        <v>-1E-3</v>
      </c>
      <c r="I3750" s="53">
        <v>0.4</v>
      </c>
      <c r="J3750" s="53" t="s">
        <v>162</v>
      </c>
      <c r="K3750" s="53">
        <v>0.5</v>
      </c>
      <c r="L3750" s="53" t="s">
        <v>147</v>
      </c>
      <c r="M3750" s="54">
        <v>0.98903935185185177</v>
      </c>
      <c r="N3750" s="53">
        <v>0.9</v>
      </c>
      <c r="O3750" s="53" t="s">
        <v>157</v>
      </c>
      <c r="P3750" s="54">
        <v>0.98887731481481478</v>
      </c>
      <c r="Q3750" s="53">
        <v>0.3</v>
      </c>
      <c r="R3750" s="53" t="s">
        <v>162</v>
      </c>
      <c r="S3750" s="53">
        <v>0.3</v>
      </c>
      <c r="T3750" s="53">
        <v>84.3</v>
      </c>
      <c r="U3750" s="53">
        <v>0</v>
      </c>
      <c r="V3750" s="53">
        <v>73</v>
      </c>
      <c r="W3750" s="53">
        <v>0</v>
      </c>
      <c r="X3750" s="53">
        <v>0.59799999999999998</v>
      </c>
      <c r="Y3750" s="53">
        <v>18.8</v>
      </c>
      <c r="Z3750" s="11">
        <f t="shared" si="10065"/>
        <v>-0.60000000000000009</v>
      </c>
      <c r="AA3750" s="11">
        <f t="shared" si="10066"/>
        <v>0</v>
      </c>
      <c r="AB3750" s="53">
        <f t="shared" si="10067"/>
        <v>0.24433878291733674</v>
      </c>
      <c r="AC3750" s="63" t="s">
        <v>204</v>
      </c>
    </row>
    <row r="3751" spans="1:46">
      <c r="A3751" s="11">
        <v>3751</v>
      </c>
      <c r="B3751" s="57">
        <v>44953</v>
      </c>
      <c r="C3751" s="54">
        <v>0</v>
      </c>
      <c r="D3751" s="53">
        <v>3</v>
      </c>
      <c r="E3751" s="53">
        <v>12.8</v>
      </c>
      <c r="F3751" s="53">
        <v>0</v>
      </c>
      <c r="G3751" s="53">
        <v>2.6</v>
      </c>
      <c r="H3751" s="53">
        <v>0</v>
      </c>
      <c r="I3751" s="53">
        <v>0.1</v>
      </c>
      <c r="J3751" s="53" t="s">
        <v>162</v>
      </c>
      <c r="K3751" s="53">
        <v>0.4</v>
      </c>
      <c r="L3751" s="53" t="s">
        <v>162</v>
      </c>
      <c r="M3751" s="54">
        <v>0.99306712962962962</v>
      </c>
      <c r="N3751" s="53">
        <v>0.7</v>
      </c>
      <c r="O3751" s="53" t="s">
        <v>162</v>
      </c>
      <c r="P3751" s="54">
        <v>0.9932523148148148</v>
      </c>
      <c r="Q3751" s="53">
        <v>0.5</v>
      </c>
      <c r="R3751" s="53" t="s">
        <v>153</v>
      </c>
      <c r="S3751" s="53">
        <v>0.2</v>
      </c>
      <c r="T3751" s="53">
        <v>83.8</v>
      </c>
      <c r="U3751" s="53">
        <v>0</v>
      </c>
      <c r="V3751" s="53">
        <v>65</v>
      </c>
      <c r="W3751" s="53">
        <v>0</v>
      </c>
      <c r="X3751" s="53">
        <v>0.59799999999999998</v>
      </c>
      <c r="Y3751" s="53">
        <v>18.82</v>
      </c>
      <c r="Z3751" s="11">
        <f t="shared" si="10065"/>
        <v>0</v>
      </c>
      <c r="AA3751" s="11">
        <f t="shared" si="10066"/>
        <v>0</v>
      </c>
      <c r="AB3751" s="53">
        <f t="shared" si="10067"/>
        <v>0.24433878291733674</v>
      </c>
      <c r="AC3751" s="63" t="s">
        <v>204</v>
      </c>
      <c r="AE3751" s="11">
        <f t="shared" ref="AE3751" si="10148">SUM(F3751:F3756)</f>
        <v>0</v>
      </c>
      <c r="AF3751" s="11">
        <f t="shared" ref="AF3751" si="10149">AVERAGE(AB3751:AB3756)</f>
        <v>0.24424470961067724</v>
      </c>
      <c r="AG3751" s="11">
        <f t="shared" ref="AG3751" si="10150">AVERAGE(G3751:G3756)</f>
        <v>3.1833333333333336</v>
      </c>
      <c r="AH3751" s="11" t="e">
        <f t="shared" ref="AH3751" si="10151">AVERAGE(AC3751:AC3756)</f>
        <v>#DIV/0!</v>
      </c>
      <c r="AI3751" s="11">
        <f t="shared" ref="AI3751" si="10152">AVERAGE(T3751:T3756)</f>
        <v>77.116666666666674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459</v>
      </c>
      <c r="AM3751" s="17">
        <f t="shared" ref="AM3751" si="10156">AVERAGE(W3751:W3756)</f>
        <v>0</v>
      </c>
      <c r="AN3751" s="11">
        <f t="shared" ref="AN3751" si="10157">AVERAGE(I3751:I3756)</f>
        <v>0.48333333333333339</v>
      </c>
      <c r="AO3751" s="11">
        <f t="shared" ref="AO3751" si="10158">MAX(K3751:K3756)</f>
        <v>1</v>
      </c>
      <c r="AP3751" s="13" t="str">
        <f t="shared" ref="AP3751" ca="1" si="10159">INDIRECT(ADDRESS(MATCH(AO3751,K3751:K3756,0)+A3751-1,12))</f>
        <v>S</v>
      </c>
      <c r="AQ3751" s="13">
        <f t="shared" ref="AQ3751" ca="1" si="10160">INDIRECT(ADDRESS(MATCH(AO3751,K3751:K3756,0)+A3751-1,13))</f>
        <v>2.5231481481481483E-2</v>
      </c>
      <c r="AR3751" s="11">
        <f t="shared" ref="AR3751" si="10161">MAX(N3751:N3756)</f>
        <v>2.5</v>
      </c>
      <c r="AS3751" s="13" t="str">
        <f t="shared" ref="AS3751" ca="1" si="10162">INDIRECT(ADDRESS(MATCH(AR3751,N3751:N3756,0)+A3751-1,15))</f>
        <v>SE</v>
      </c>
      <c r="AT3751" s="13">
        <f t="shared" ref="AT3751" ca="1" si="10163">INDIRECT(ADDRESS(MATCH(AR3751,N3751:N3756,0)+A3751-1,16))</f>
        <v>1.7870370370370373E-2</v>
      </c>
    </row>
    <row r="3752" spans="1:46">
      <c r="A3752" s="11">
        <v>3752</v>
      </c>
      <c r="B3752" s="57">
        <v>44953</v>
      </c>
      <c r="C3752" s="54">
        <v>6.9444444444444441E-3</v>
      </c>
      <c r="D3752" s="53">
        <v>2.9</v>
      </c>
      <c r="E3752" s="53">
        <v>12.8</v>
      </c>
      <c r="F3752" s="53">
        <v>0</v>
      </c>
      <c r="G3752" s="53">
        <v>3.3</v>
      </c>
      <c r="H3752" s="53">
        <v>0</v>
      </c>
      <c r="I3752" s="53">
        <v>0.6</v>
      </c>
      <c r="J3752" s="53" t="s">
        <v>159</v>
      </c>
      <c r="K3752" s="53">
        <v>0.6</v>
      </c>
      <c r="L3752" s="53" t="s">
        <v>159</v>
      </c>
      <c r="M3752" s="54">
        <v>6.9444444444444441E-3</v>
      </c>
      <c r="N3752" s="53">
        <v>1.2</v>
      </c>
      <c r="O3752" s="53" t="s">
        <v>159</v>
      </c>
      <c r="P3752" s="54">
        <v>6.4583333333333333E-3</v>
      </c>
      <c r="Q3752" s="53">
        <v>0.9</v>
      </c>
      <c r="R3752" s="53" t="s">
        <v>153</v>
      </c>
      <c r="S3752" s="53">
        <v>0.3</v>
      </c>
      <c r="T3752" s="53">
        <v>75.7</v>
      </c>
      <c r="U3752" s="53">
        <v>0</v>
      </c>
      <c r="V3752" s="53">
        <v>70</v>
      </c>
      <c r="W3752" s="53">
        <v>0</v>
      </c>
      <c r="X3752" s="53">
        <v>0.59799999999999998</v>
      </c>
      <c r="Y3752" s="53">
        <v>18.84</v>
      </c>
      <c r="Z3752" s="11">
        <f t="shared" si="10065"/>
        <v>0</v>
      </c>
      <c r="AA3752" s="11">
        <f t="shared" si="10066"/>
        <v>0</v>
      </c>
      <c r="AB3752" s="53">
        <f t="shared" si="10067"/>
        <v>0.24433878291733674</v>
      </c>
      <c r="AC3752" s="63" t="s">
        <v>204</v>
      </c>
    </row>
    <row r="3753" spans="1:46">
      <c r="A3753" s="11">
        <v>3753</v>
      </c>
      <c r="B3753" s="57">
        <v>44953</v>
      </c>
      <c r="C3753" s="54">
        <v>1.3888888888888888E-2</v>
      </c>
      <c r="D3753" s="53">
        <v>2.9</v>
      </c>
      <c r="E3753" s="53">
        <v>12.8</v>
      </c>
      <c r="F3753" s="53">
        <v>0</v>
      </c>
      <c r="G3753" s="53">
        <v>3.5</v>
      </c>
      <c r="H3753" s="53">
        <v>0</v>
      </c>
      <c r="I3753" s="53">
        <v>0.4</v>
      </c>
      <c r="J3753" s="53" t="s">
        <v>159</v>
      </c>
      <c r="K3753" s="53">
        <v>0.7</v>
      </c>
      <c r="L3753" s="53" t="s">
        <v>159</v>
      </c>
      <c r="M3753" s="54">
        <v>7.8935185185185185E-3</v>
      </c>
      <c r="N3753" s="53">
        <v>1.1000000000000001</v>
      </c>
      <c r="O3753" s="53" t="s">
        <v>153</v>
      </c>
      <c r="P3753" s="54">
        <v>1.3888888888888888E-2</v>
      </c>
      <c r="Q3753" s="53">
        <v>1.1000000000000001</v>
      </c>
      <c r="R3753" s="53" t="s">
        <v>153</v>
      </c>
      <c r="S3753" s="53">
        <v>0.3</v>
      </c>
      <c r="T3753" s="53">
        <v>74.8</v>
      </c>
      <c r="U3753" s="53">
        <v>0</v>
      </c>
      <c r="V3753" s="53">
        <v>95</v>
      </c>
      <c r="W3753" s="53">
        <v>0</v>
      </c>
      <c r="X3753" s="53">
        <v>0.59799999999999998</v>
      </c>
      <c r="Y3753" s="53">
        <v>18.78</v>
      </c>
      <c r="Z3753" s="11">
        <f t="shared" si="10065"/>
        <v>0</v>
      </c>
      <c r="AA3753" s="11">
        <f t="shared" si="10066"/>
        <v>0</v>
      </c>
      <c r="AB3753" s="53">
        <f t="shared" si="10067"/>
        <v>0.24433878291733674</v>
      </c>
      <c r="AC3753" s="63" t="s">
        <v>204</v>
      </c>
    </row>
    <row r="3754" spans="1:46">
      <c r="A3754" s="11">
        <v>3754</v>
      </c>
      <c r="B3754" s="57">
        <v>44953</v>
      </c>
      <c r="C3754" s="54">
        <v>2.0833333333333332E-2</v>
      </c>
      <c r="D3754" s="53">
        <v>2.9</v>
      </c>
      <c r="E3754" s="53">
        <v>12.8</v>
      </c>
      <c r="F3754" s="53">
        <v>0</v>
      </c>
      <c r="G3754" s="53">
        <v>3.7</v>
      </c>
      <c r="H3754" s="53">
        <v>0</v>
      </c>
      <c r="I3754" s="53">
        <v>0.8</v>
      </c>
      <c r="J3754" s="53" t="s">
        <v>153</v>
      </c>
      <c r="K3754" s="53">
        <v>0.8</v>
      </c>
      <c r="L3754" s="53" t="s">
        <v>159</v>
      </c>
      <c r="M3754" s="54">
        <v>2.0682870370370372E-2</v>
      </c>
      <c r="N3754" s="53">
        <v>2.5</v>
      </c>
      <c r="O3754" s="53" t="s">
        <v>151</v>
      </c>
      <c r="P3754" s="54">
        <v>1.7870370370370373E-2</v>
      </c>
      <c r="Q3754" s="53">
        <v>0.8</v>
      </c>
      <c r="R3754" s="53" t="s">
        <v>156</v>
      </c>
      <c r="S3754" s="53">
        <v>0.6</v>
      </c>
      <c r="T3754" s="53">
        <v>70.8</v>
      </c>
      <c r="U3754" s="53">
        <v>0</v>
      </c>
      <c r="V3754" s="53">
        <v>85</v>
      </c>
      <c r="W3754" s="53">
        <v>0</v>
      </c>
      <c r="X3754" s="53">
        <v>0.59799999999999998</v>
      </c>
      <c r="Y3754" s="53">
        <v>18.79</v>
      </c>
      <c r="Z3754" s="11">
        <f t="shared" si="10065"/>
        <v>0</v>
      </c>
      <c r="AA3754" s="11">
        <f t="shared" si="10066"/>
        <v>0</v>
      </c>
      <c r="AB3754" s="53">
        <f t="shared" si="10067"/>
        <v>0.24433878291733674</v>
      </c>
      <c r="AC3754" s="63" t="s">
        <v>204</v>
      </c>
    </row>
    <row r="3755" spans="1:46">
      <c r="A3755" s="11">
        <v>3755</v>
      </c>
      <c r="B3755" s="57">
        <v>44953</v>
      </c>
      <c r="C3755" s="54">
        <v>2.7777777777777776E-2</v>
      </c>
      <c r="D3755" s="53">
        <v>3</v>
      </c>
      <c r="E3755" s="53">
        <v>12.8</v>
      </c>
      <c r="F3755" s="53">
        <v>0</v>
      </c>
      <c r="G3755" s="53">
        <v>3.3</v>
      </c>
      <c r="H3755" s="53">
        <v>0</v>
      </c>
      <c r="I3755" s="53">
        <v>0.8</v>
      </c>
      <c r="J3755" s="53" t="s">
        <v>153</v>
      </c>
      <c r="K3755" s="53">
        <v>1</v>
      </c>
      <c r="L3755" s="53" t="s">
        <v>153</v>
      </c>
      <c r="M3755" s="54">
        <v>2.5231481481481483E-2</v>
      </c>
      <c r="N3755" s="53">
        <v>2.5</v>
      </c>
      <c r="O3755" s="53" t="s">
        <v>153</v>
      </c>
      <c r="P3755" s="54">
        <v>2.4537037037037038E-2</v>
      </c>
      <c r="Q3755" s="53">
        <v>0.1</v>
      </c>
      <c r="R3755" s="53" t="s">
        <v>153</v>
      </c>
      <c r="S3755" s="53">
        <v>0.6</v>
      </c>
      <c r="T3755" s="53">
        <v>75.5</v>
      </c>
      <c r="U3755" s="53">
        <v>0</v>
      </c>
      <c r="V3755" s="53">
        <v>76</v>
      </c>
      <c r="W3755" s="53">
        <v>0</v>
      </c>
      <c r="X3755" s="53">
        <v>0.59799999999999998</v>
      </c>
      <c r="Y3755" s="53">
        <v>18.809999999999999</v>
      </c>
      <c r="Z3755" s="11">
        <f t="shared" si="10065"/>
        <v>0</v>
      </c>
      <c r="AA3755" s="11">
        <f t="shared" si="10066"/>
        <v>0</v>
      </c>
      <c r="AB3755" s="53">
        <f t="shared" si="10067"/>
        <v>0.24433878291733674</v>
      </c>
      <c r="AC3755" s="63" t="s">
        <v>204</v>
      </c>
    </row>
    <row r="3756" spans="1:46">
      <c r="A3756" s="11">
        <v>3756</v>
      </c>
      <c r="B3756" s="57">
        <v>44953</v>
      </c>
      <c r="C3756" s="54">
        <v>3.4722222222222224E-2</v>
      </c>
      <c r="D3756" s="53">
        <v>3</v>
      </c>
      <c r="E3756" s="53">
        <v>12.8</v>
      </c>
      <c r="F3756" s="53">
        <v>0</v>
      </c>
      <c r="G3756" s="53">
        <v>2.7</v>
      </c>
      <c r="H3756" s="53">
        <v>-1E-3</v>
      </c>
      <c r="I3756" s="53">
        <v>0.2</v>
      </c>
      <c r="J3756" s="53" t="s">
        <v>156</v>
      </c>
      <c r="K3756" s="53">
        <v>0.9</v>
      </c>
      <c r="L3756" s="53" t="s">
        <v>159</v>
      </c>
      <c r="M3756" s="54">
        <v>2.8877314814814817E-2</v>
      </c>
      <c r="N3756" s="53">
        <v>0.8</v>
      </c>
      <c r="O3756" s="53" t="s">
        <v>159</v>
      </c>
      <c r="P3756" s="54">
        <v>2.8321759259259258E-2</v>
      </c>
      <c r="Q3756" s="53">
        <v>0.4</v>
      </c>
      <c r="R3756" s="53" t="s">
        <v>155</v>
      </c>
      <c r="S3756" s="53">
        <v>0.2</v>
      </c>
      <c r="T3756" s="53">
        <v>82.1</v>
      </c>
      <c r="U3756" s="53">
        <v>0</v>
      </c>
      <c r="V3756" s="53">
        <v>68</v>
      </c>
      <c r="W3756" s="53">
        <v>0</v>
      </c>
      <c r="X3756" s="53">
        <v>0.59699999999999998</v>
      </c>
      <c r="Y3756" s="53">
        <v>18.78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0.24377434307737983</v>
      </c>
      <c r="AC3756" s="63" t="s">
        <v>204</v>
      </c>
    </row>
    <row r="3757" spans="1:46">
      <c r="A3757" s="11">
        <v>3757</v>
      </c>
      <c r="B3757" s="57">
        <v>44953</v>
      </c>
      <c r="C3757" s="54">
        <v>4.1666666666666664E-2</v>
      </c>
      <c r="D3757" s="53">
        <v>3</v>
      </c>
      <c r="E3757" s="53">
        <v>12.8</v>
      </c>
      <c r="F3757" s="53">
        <v>0</v>
      </c>
      <c r="G3757" s="53">
        <v>2.5</v>
      </c>
      <c r="H3757" s="53">
        <v>-1E-3</v>
      </c>
      <c r="I3757" s="53">
        <v>0.1</v>
      </c>
      <c r="J3757" s="53" t="s">
        <v>162</v>
      </c>
      <c r="K3757" s="53">
        <v>0.2</v>
      </c>
      <c r="L3757" s="53" t="s">
        <v>157</v>
      </c>
      <c r="M3757" s="54">
        <v>3.9594907407407405E-2</v>
      </c>
      <c r="N3757" s="53">
        <v>0.7</v>
      </c>
      <c r="O3757" s="53" t="s">
        <v>162</v>
      </c>
      <c r="P3757" s="54">
        <v>3.6747685185185182E-2</v>
      </c>
      <c r="Q3757" s="53">
        <v>0</v>
      </c>
      <c r="R3757" s="53" t="s">
        <v>162</v>
      </c>
      <c r="S3757" s="53">
        <v>0.2</v>
      </c>
      <c r="T3757" s="53">
        <v>84.9</v>
      </c>
      <c r="U3757" s="53">
        <v>0</v>
      </c>
      <c r="V3757" s="53">
        <v>60</v>
      </c>
      <c r="W3757" s="53">
        <v>0</v>
      </c>
      <c r="X3757" s="53">
        <v>0.59699999999999998</v>
      </c>
      <c r="Y3757" s="53">
        <v>18.8</v>
      </c>
      <c r="Z3757" s="11">
        <f t="shared" si="10065"/>
        <v>-0.60000000000000009</v>
      </c>
      <c r="AA3757" s="11">
        <f t="shared" si="10066"/>
        <v>0</v>
      </c>
      <c r="AB3757" s="53">
        <f t="shared" si="10067"/>
        <v>0.24377434307737983</v>
      </c>
      <c r="AC3757" s="63" t="s">
        <v>204</v>
      </c>
      <c r="AE3757" s="11">
        <f t="shared" ref="AE3757" si="10164">SUM(F3757:F3762)</f>
        <v>0</v>
      </c>
      <c r="AF3757" s="11">
        <f t="shared" ref="AF3757" si="10165">AVERAGE(AB3757:AB3762)</f>
        <v>0.2437743430773798</v>
      </c>
      <c r="AG3757" s="11">
        <f t="shared" ref="AG3757" si="10166">AVERAGE(G3757:G3762)</f>
        <v>3.6666666666666665</v>
      </c>
      <c r="AH3757" s="11" t="e">
        <f t="shared" ref="AH3757" si="10167">AVERAGE(AC3757:AC3762)</f>
        <v>#DIV/0!</v>
      </c>
      <c r="AI3757" s="11">
        <f t="shared" ref="AI3757" si="10168">AVERAGE(T3757:T3762)</f>
        <v>73.850000000000009</v>
      </c>
      <c r="AJ3757" s="11">
        <f t="shared" ref="AJ3757" si="10169">SUMIF(H3757:H3762,"&gt;0",H3757:H3762)</f>
        <v>3.0000000000000001E-3</v>
      </c>
      <c r="AK3757" s="17">
        <f t="shared" ref="AK3757" si="10170">SUM(AA3757:AA3762)/60</f>
        <v>0</v>
      </c>
      <c r="AL3757" s="17">
        <f t="shared" ref="AL3757" si="10171">SUM(V3757:V3762)</f>
        <v>502</v>
      </c>
      <c r="AM3757" s="17">
        <f t="shared" ref="AM3757" si="10172">AVERAGE(W3757:W3762)</f>
        <v>0</v>
      </c>
      <c r="AN3757" s="11">
        <f t="shared" ref="AN3757" si="10173">AVERAGE(I3757:I3762)</f>
        <v>0.73333333333333339</v>
      </c>
      <c r="AO3757" s="11">
        <f t="shared" ref="AO3757" si="10174">MAX(K3757:K3762)</f>
        <v>2.2999999999999998</v>
      </c>
      <c r="AP3757" s="13" t="str">
        <f t="shared" ref="AP3757" ca="1" si="10175">INDIRECT(ADDRESS(MATCH(AO3757,K3757:K3762,0)+A3757-1,12))</f>
        <v>SSE</v>
      </c>
      <c r="AQ3757" s="13">
        <f t="shared" ref="AQ3757" ca="1" si="10176">INDIRECT(ADDRESS(MATCH(AO3757,K3757:K3762,0)+A3757-1,13))</f>
        <v>6.8576388888888895E-2</v>
      </c>
      <c r="AR3757" s="11">
        <f t="shared" ref="AR3757" si="10177">MAX(N3757:N3762)</f>
        <v>4</v>
      </c>
      <c r="AS3757" s="13" t="str">
        <f t="shared" ref="AS3757" ca="1" si="10178">INDIRECT(ADDRESS(MATCH(AR3757,N3757:N3762,0)+A3757-1,15))</f>
        <v>SSE</v>
      </c>
      <c r="AT3757" s="13">
        <f t="shared" ref="AT3757" ca="1" si="10179">INDIRECT(ADDRESS(MATCH(AR3757,N3757:N3762,0)+A3757-1,16))</f>
        <v>6.4733796296296289E-2</v>
      </c>
    </row>
    <row r="3758" spans="1:46">
      <c r="A3758" s="11">
        <v>3758</v>
      </c>
      <c r="B3758" s="57">
        <v>44953</v>
      </c>
      <c r="C3758" s="54">
        <v>4.8611111111111112E-2</v>
      </c>
      <c r="D3758" s="53">
        <v>3</v>
      </c>
      <c r="E3758" s="53">
        <v>12.8</v>
      </c>
      <c r="F3758" s="53">
        <v>0</v>
      </c>
      <c r="G3758" s="53">
        <v>3.9</v>
      </c>
      <c r="H3758" s="53">
        <v>1E-3</v>
      </c>
      <c r="I3758" s="53">
        <v>0.5</v>
      </c>
      <c r="J3758" s="53" t="s">
        <v>152</v>
      </c>
      <c r="K3758" s="53">
        <v>0.5</v>
      </c>
      <c r="L3758" s="53" t="s">
        <v>152</v>
      </c>
      <c r="M3758" s="54">
        <v>4.8611111111111112E-2</v>
      </c>
      <c r="N3758" s="53">
        <v>1.6</v>
      </c>
      <c r="O3758" s="53" t="s">
        <v>159</v>
      </c>
      <c r="P3758" s="54">
        <v>4.7384259259259258E-2</v>
      </c>
      <c r="Q3758" s="53">
        <v>0.8</v>
      </c>
      <c r="R3758" s="53" t="s">
        <v>159</v>
      </c>
      <c r="S3758" s="53">
        <v>0.5</v>
      </c>
      <c r="T3758" s="53">
        <v>69.5</v>
      </c>
      <c r="U3758" s="53">
        <v>0</v>
      </c>
      <c r="V3758" s="53">
        <v>76</v>
      </c>
      <c r="W3758" s="53">
        <v>0</v>
      </c>
      <c r="X3758" s="53">
        <v>0.59699999999999998</v>
      </c>
      <c r="Y3758" s="53">
        <v>18.79</v>
      </c>
      <c r="Z3758" s="11">
        <f t="shared" si="10065"/>
        <v>0.60000000000000009</v>
      </c>
      <c r="AA3758" s="11">
        <f t="shared" si="10066"/>
        <v>0</v>
      </c>
      <c r="AB3758" s="53">
        <f t="shared" si="10067"/>
        <v>0.24377434307737983</v>
      </c>
      <c r="AC3758" s="63" t="s">
        <v>204</v>
      </c>
    </row>
    <row r="3759" spans="1:46">
      <c r="A3759" s="11">
        <v>3759</v>
      </c>
      <c r="B3759" s="57">
        <v>44953</v>
      </c>
      <c r="C3759" s="54">
        <v>5.5555555555555552E-2</v>
      </c>
      <c r="D3759" s="53">
        <v>3</v>
      </c>
      <c r="E3759" s="53">
        <v>12.8</v>
      </c>
      <c r="F3759" s="53">
        <v>0</v>
      </c>
      <c r="G3759" s="53">
        <v>2.9</v>
      </c>
      <c r="H3759" s="53">
        <v>0</v>
      </c>
      <c r="I3759" s="53">
        <v>0.4</v>
      </c>
      <c r="J3759" s="53" t="s">
        <v>160</v>
      </c>
      <c r="K3759" s="53">
        <v>0.7</v>
      </c>
      <c r="L3759" s="53" t="s">
        <v>151</v>
      </c>
      <c r="M3759" s="54">
        <v>5.1770833333333328E-2</v>
      </c>
      <c r="N3759" s="53">
        <v>1.3</v>
      </c>
      <c r="O3759" s="53" t="s">
        <v>150</v>
      </c>
      <c r="P3759" s="54">
        <v>4.9895833333333334E-2</v>
      </c>
      <c r="Q3759" s="53">
        <v>0</v>
      </c>
      <c r="R3759" s="53" t="s">
        <v>158</v>
      </c>
      <c r="S3759" s="53">
        <v>0.3</v>
      </c>
      <c r="T3759" s="53">
        <v>84.4</v>
      </c>
      <c r="U3759" s="53">
        <v>1</v>
      </c>
      <c r="V3759" s="53">
        <v>86</v>
      </c>
      <c r="W3759" s="53">
        <v>0</v>
      </c>
      <c r="X3759" s="53">
        <v>0.59699999999999998</v>
      </c>
      <c r="Y3759" s="53">
        <v>18.829999999999998</v>
      </c>
      <c r="Z3759" s="11">
        <f t="shared" si="10065"/>
        <v>0</v>
      </c>
      <c r="AA3759" s="11">
        <f t="shared" si="10066"/>
        <v>0</v>
      </c>
      <c r="AB3759" s="53">
        <f t="shared" si="10067"/>
        <v>0.24377434307737983</v>
      </c>
      <c r="AC3759" s="63" t="s">
        <v>204</v>
      </c>
    </row>
    <row r="3760" spans="1:46">
      <c r="A3760" s="11">
        <v>3760</v>
      </c>
      <c r="B3760" s="57">
        <v>44953</v>
      </c>
      <c r="C3760" s="54">
        <v>6.25E-2</v>
      </c>
      <c r="D3760" s="53">
        <v>3</v>
      </c>
      <c r="E3760" s="53">
        <v>12.7</v>
      </c>
      <c r="F3760" s="53">
        <v>0</v>
      </c>
      <c r="G3760" s="53">
        <v>3.4</v>
      </c>
      <c r="H3760" s="53">
        <v>0</v>
      </c>
      <c r="I3760" s="53">
        <v>0.5</v>
      </c>
      <c r="J3760" s="53" t="s">
        <v>160</v>
      </c>
      <c r="K3760" s="53">
        <v>0.5</v>
      </c>
      <c r="L3760" s="53" t="s">
        <v>160</v>
      </c>
      <c r="M3760" s="54">
        <v>6.25E-2</v>
      </c>
      <c r="N3760" s="53">
        <v>2.1</v>
      </c>
      <c r="O3760" s="53" t="s">
        <v>159</v>
      </c>
      <c r="P3760" s="54">
        <v>6.206018518518519E-2</v>
      </c>
      <c r="Q3760" s="53">
        <v>1.8</v>
      </c>
      <c r="R3760" s="53" t="s">
        <v>159</v>
      </c>
      <c r="S3760" s="53">
        <v>0.6</v>
      </c>
      <c r="T3760" s="53">
        <v>75.599999999999994</v>
      </c>
      <c r="U3760" s="53">
        <v>1</v>
      </c>
      <c r="V3760" s="53">
        <v>89</v>
      </c>
      <c r="W3760" s="53">
        <v>0</v>
      </c>
      <c r="X3760" s="53">
        <v>0.59699999999999998</v>
      </c>
      <c r="Y3760" s="53">
        <v>18.82</v>
      </c>
      <c r="Z3760" s="11">
        <f t="shared" si="10065"/>
        <v>0</v>
      </c>
      <c r="AA3760" s="11">
        <f t="shared" si="10066"/>
        <v>0</v>
      </c>
      <c r="AB3760" s="53">
        <f t="shared" si="10067"/>
        <v>0.24377434307737983</v>
      </c>
      <c r="AC3760" s="63" t="s">
        <v>204</v>
      </c>
    </row>
    <row r="3761" spans="1:46">
      <c r="A3761" s="11">
        <v>3761</v>
      </c>
      <c r="B3761" s="57">
        <v>44953</v>
      </c>
      <c r="C3761" s="54">
        <v>6.9444444444444434E-2</v>
      </c>
      <c r="D3761" s="53">
        <v>3.1</v>
      </c>
      <c r="E3761" s="53">
        <v>12.8</v>
      </c>
      <c r="F3761" s="53">
        <v>0</v>
      </c>
      <c r="G3761" s="53">
        <v>5.3</v>
      </c>
      <c r="H3761" s="53">
        <v>2E-3</v>
      </c>
      <c r="I3761" s="53">
        <v>2.2000000000000002</v>
      </c>
      <c r="J3761" s="53" t="s">
        <v>159</v>
      </c>
      <c r="K3761" s="53">
        <v>2.2999999999999998</v>
      </c>
      <c r="L3761" s="53" t="s">
        <v>159</v>
      </c>
      <c r="M3761" s="54">
        <v>6.8576388888888895E-2</v>
      </c>
      <c r="N3761" s="53">
        <v>4</v>
      </c>
      <c r="O3761" s="53" t="s">
        <v>159</v>
      </c>
      <c r="P3761" s="54">
        <v>6.4733796296296289E-2</v>
      </c>
      <c r="Q3761" s="53">
        <v>2</v>
      </c>
      <c r="R3761" s="53" t="s">
        <v>153</v>
      </c>
      <c r="S3761" s="53">
        <v>0.7</v>
      </c>
      <c r="T3761" s="53">
        <v>59.3</v>
      </c>
      <c r="U3761" s="53">
        <v>0</v>
      </c>
      <c r="V3761" s="53">
        <v>110</v>
      </c>
      <c r="W3761" s="53">
        <v>0</v>
      </c>
      <c r="X3761" s="53">
        <v>0.59699999999999998</v>
      </c>
      <c r="Y3761" s="53">
        <v>18.82</v>
      </c>
      <c r="Z3761" s="11">
        <f t="shared" si="10065"/>
        <v>1.2000000000000002</v>
      </c>
      <c r="AA3761" s="11">
        <f t="shared" si="10066"/>
        <v>0</v>
      </c>
      <c r="AB3761" s="53">
        <f t="shared" si="10067"/>
        <v>0.24377434307737983</v>
      </c>
      <c r="AC3761" s="63" t="s">
        <v>204</v>
      </c>
    </row>
    <row r="3762" spans="1:46">
      <c r="A3762" s="11">
        <v>3762</v>
      </c>
      <c r="B3762" s="57">
        <v>44953</v>
      </c>
      <c r="C3762" s="54">
        <v>7.6388888888888895E-2</v>
      </c>
      <c r="D3762" s="53">
        <v>3.3</v>
      </c>
      <c r="E3762" s="53">
        <v>12.8</v>
      </c>
      <c r="F3762" s="53">
        <v>0</v>
      </c>
      <c r="G3762" s="53">
        <v>4</v>
      </c>
      <c r="H3762" s="53">
        <v>0</v>
      </c>
      <c r="I3762" s="53">
        <v>0.7</v>
      </c>
      <c r="J3762" s="53" t="s">
        <v>159</v>
      </c>
      <c r="K3762" s="53">
        <v>2.2000000000000002</v>
      </c>
      <c r="L3762" s="53" t="s">
        <v>159</v>
      </c>
      <c r="M3762" s="54">
        <v>6.9479166666666661E-2</v>
      </c>
      <c r="N3762" s="53">
        <v>3</v>
      </c>
      <c r="O3762" s="53" t="s">
        <v>159</v>
      </c>
      <c r="P3762" s="54">
        <v>7.075231481481481E-2</v>
      </c>
      <c r="Q3762" s="53">
        <v>1.2</v>
      </c>
      <c r="R3762" s="53" t="s">
        <v>162</v>
      </c>
      <c r="S3762" s="53">
        <v>0.7</v>
      </c>
      <c r="T3762" s="53">
        <v>69.400000000000006</v>
      </c>
      <c r="U3762" s="53">
        <v>0</v>
      </c>
      <c r="V3762" s="53">
        <v>81</v>
      </c>
      <c r="W3762" s="53">
        <v>0</v>
      </c>
      <c r="X3762" s="53">
        <v>0.59699999999999998</v>
      </c>
      <c r="Y3762" s="53">
        <v>18.809999999999999</v>
      </c>
      <c r="Z3762" s="11">
        <f t="shared" si="10065"/>
        <v>0</v>
      </c>
      <c r="AA3762" s="11">
        <f t="shared" si="10066"/>
        <v>0</v>
      </c>
      <c r="AB3762" s="53">
        <f t="shared" si="10067"/>
        <v>0.24377434307737983</v>
      </c>
      <c r="AC3762" s="63" t="s">
        <v>204</v>
      </c>
    </row>
    <row r="3763" spans="1:46">
      <c r="A3763" s="11">
        <v>3763</v>
      </c>
      <c r="B3763" s="57">
        <v>44953</v>
      </c>
      <c r="C3763" s="54">
        <v>8.3333333333333329E-2</v>
      </c>
      <c r="D3763" s="53">
        <v>3.5</v>
      </c>
      <c r="E3763" s="53">
        <v>12.7</v>
      </c>
      <c r="F3763" s="53">
        <v>0</v>
      </c>
      <c r="G3763" s="53">
        <v>3.8</v>
      </c>
      <c r="H3763" s="53">
        <v>-1E-3</v>
      </c>
      <c r="I3763" s="53">
        <v>1.1000000000000001</v>
      </c>
      <c r="J3763" s="53" t="s">
        <v>149</v>
      </c>
      <c r="K3763" s="53">
        <v>1.1000000000000001</v>
      </c>
      <c r="L3763" s="53" t="s">
        <v>149</v>
      </c>
      <c r="M3763" s="54">
        <v>8.3333333333333329E-2</v>
      </c>
      <c r="N3763" s="53">
        <v>1.8</v>
      </c>
      <c r="O3763" s="53" t="s">
        <v>149</v>
      </c>
      <c r="P3763" s="54">
        <v>7.9143518518518516E-2</v>
      </c>
      <c r="Q3763" s="53">
        <v>1.6</v>
      </c>
      <c r="R3763" s="53" t="s">
        <v>149</v>
      </c>
      <c r="S3763" s="53">
        <v>0.3</v>
      </c>
      <c r="T3763" s="53">
        <v>71.3</v>
      </c>
      <c r="U3763" s="53">
        <v>0</v>
      </c>
      <c r="V3763" s="53">
        <v>87</v>
      </c>
      <c r="W3763" s="53">
        <v>0</v>
      </c>
      <c r="X3763" s="53">
        <v>0.59699999999999998</v>
      </c>
      <c r="Y3763" s="53">
        <v>18.8</v>
      </c>
      <c r="Z3763" s="11">
        <f t="shared" si="10065"/>
        <v>-0.60000000000000009</v>
      </c>
      <c r="AA3763" s="11">
        <f t="shared" si="10066"/>
        <v>0</v>
      </c>
      <c r="AB3763" s="53">
        <f t="shared" si="10067"/>
        <v>0.24377434307737983</v>
      </c>
      <c r="AC3763" s="63" t="s">
        <v>204</v>
      </c>
      <c r="AE3763" s="11">
        <f t="shared" ref="AE3763" si="10180">SUM(F3763:F3768)</f>
        <v>0</v>
      </c>
      <c r="AF3763" s="11">
        <f t="shared" ref="AF3763" si="10181">AVERAGE(AB3763:AB3768)</f>
        <v>0.243680397702801</v>
      </c>
      <c r="AG3763" s="11">
        <f t="shared" ref="AG3763" si="10182">AVERAGE(G3763:G3768)</f>
        <v>4.333333333333333</v>
      </c>
      <c r="AH3763" s="11" t="e">
        <f t="shared" ref="AH3763" si="10183">AVERAGE(AC3763:AC3768)</f>
        <v>#DIV/0!</v>
      </c>
      <c r="AI3763" s="11">
        <f t="shared" ref="AI3763" si="10184">AVERAGE(T3763:T3768)</f>
        <v>68.066666666666677</v>
      </c>
      <c r="AJ3763" s="11">
        <f t="shared" ref="AJ3763" si="10185">SUMIF(H3763:H3768,"&gt;0",H3763:H3768)</f>
        <v>2E-3</v>
      </c>
      <c r="AK3763" s="17">
        <f t="shared" ref="AK3763" si="10186">SUM(AA3763:AA3768)/60</f>
        <v>0</v>
      </c>
      <c r="AL3763" s="17">
        <f t="shared" ref="AL3763" si="10187">SUM(V3763:V3768)</f>
        <v>561</v>
      </c>
      <c r="AM3763" s="17">
        <f t="shared" ref="AM3763" si="10188">AVERAGE(W3763:W3768)</f>
        <v>0</v>
      </c>
      <c r="AN3763" s="11">
        <f t="shared" ref="AN3763" si="10189">AVERAGE(I3763:I3768)</f>
        <v>1.1833333333333333</v>
      </c>
      <c r="AO3763" s="11">
        <f t="shared" ref="AO3763" si="10190">MAX(K3763:K3768)</f>
        <v>1.8</v>
      </c>
      <c r="AP3763" s="13" t="str">
        <f t="shared" ref="AP3763" ca="1" si="10191">INDIRECT(ADDRESS(MATCH(AO3763,K3763:K3768,0)+A3763-1,12))</f>
        <v>SSE</v>
      </c>
      <c r="AQ3763" s="13">
        <f t="shared" ref="AQ3763" ca="1" si="10192">INDIRECT(ADDRESS(MATCH(AO3763,K3763:K3768,0)+A3763-1,13))</f>
        <v>0.1074074074074074</v>
      </c>
      <c r="AR3763" s="11">
        <f t="shared" ref="AR3763" si="10193">MAX(N3763:N3768)</f>
        <v>3.4</v>
      </c>
      <c r="AS3763" s="13" t="str">
        <f t="shared" ref="AS3763" ca="1" si="10194">INDIRECT(ADDRESS(MATCH(AR3763,N3763:N3768,0)+A3763-1,15))</f>
        <v>S</v>
      </c>
      <c r="AT3763" s="13">
        <f t="shared" ref="AT3763" ca="1" si="10195">INDIRECT(ADDRESS(MATCH(AR3763,N3763:N3768,0)+A3763-1,16))</f>
        <v>0.11532407407407408</v>
      </c>
    </row>
    <row r="3764" spans="1:46">
      <c r="A3764" s="11">
        <v>3764</v>
      </c>
      <c r="B3764" s="57">
        <v>44953</v>
      </c>
      <c r="C3764" s="54">
        <v>9.0277777777777776E-2</v>
      </c>
      <c r="D3764" s="53">
        <v>3.6</v>
      </c>
      <c r="E3764" s="53">
        <v>12.7</v>
      </c>
      <c r="F3764" s="53">
        <v>0</v>
      </c>
      <c r="G3764" s="53">
        <v>3.4</v>
      </c>
      <c r="H3764" s="53">
        <v>-1E-3</v>
      </c>
      <c r="I3764" s="53">
        <v>0.9</v>
      </c>
      <c r="J3764" s="53" t="s">
        <v>149</v>
      </c>
      <c r="K3764" s="53">
        <v>1.2</v>
      </c>
      <c r="L3764" s="53" t="s">
        <v>149</v>
      </c>
      <c r="M3764" s="54">
        <v>8.4849537037037029E-2</v>
      </c>
      <c r="N3764" s="53">
        <v>2.1</v>
      </c>
      <c r="O3764" s="53" t="s">
        <v>149</v>
      </c>
      <c r="P3764" s="54">
        <v>8.3888888888888888E-2</v>
      </c>
      <c r="Q3764" s="53">
        <v>0.4</v>
      </c>
      <c r="R3764" s="53" t="s">
        <v>149</v>
      </c>
      <c r="S3764" s="53">
        <v>0.6</v>
      </c>
      <c r="T3764" s="53">
        <v>74.7</v>
      </c>
      <c r="U3764" s="53">
        <v>0</v>
      </c>
      <c r="V3764" s="53">
        <v>81</v>
      </c>
      <c r="W3764" s="53">
        <v>0</v>
      </c>
      <c r="X3764" s="53">
        <v>0.59699999999999998</v>
      </c>
      <c r="Y3764" s="53">
        <v>18.829999999999998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0.24377434307737983</v>
      </c>
      <c r="AC3764" s="63" t="s">
        <v>204</v>
      </c>
    </row>
    <row r="3765" spans="1:46">
      <c r="A3765" s="11">
        <v>3765</v>
      </c>
      <c r="B3765" s="57">
        <v>44953</v>
      </c>
      <c r="C3765" s="54">
        <v>9.7222222222222224E-2</v>
      </c>
      <c r="D3765" s="53">
        <v>3.6</v>
      </c>
      <c r="E3765" s="53">
        <v>12.7</v>
      </c>
      <c r="F3765" s="53">
        <v>0</v>
      </c>
      <c r="G3765" s="53">
        <v>3.4</v>
      </c>
      <c r="H3765" s="53">
        <v>0</v>
      </c>
      <c r="I3765" s="53">
        <v>0.2</v>
      </c>
      <c r="J3765" s="53" t="s">
        <v>162</v>
      </c>
      <c r="K3765" s="53">
        <v>0.9</v>
      </c>
      <c r="L3765" s="53" t="s">
        <v>149</v>
      </c>
      <c r="M3765" s="54">
        <v>9.0289351851851843E-2</v>
      </c>
      <c r="N3765" s="53">
        <v>1.3</v>
      </c>
      <c r="O3765" s="53" t="s">
        <v>153</v>
      </c>
      <c r="P3765" s="54">
        <v>9.7025462962962952E-2</v>
      </c>
      <c r="Q3765" s="53">
        <v>1</v>
      </c>
      <c r="R3765" s="53" t="s">
        <v>153</v>
      </c>
      <c r="S3765" s="53">
        <v>0.3</v>
      </c>
      <c r="T3765" s="53">
        <v>76.8</v>
      </c>
      <c r="U3765" s="53">
        <v>0</v>
      </c>
      <c r="V3765" s="53">
        <v>101</v>
      </c>
      <c r="W3765" s="53">
        <v>0</v>
      </c>
      <c r="X3765" s="53">
        <v>0.59699999999999998</v>
      </c>
      <c r="Y3765" s="53">
        <v>18.79</v>
      </c>
      <c r="Z3765" s="11">
        <f t="shared" si="10065"/>
        <v>0</v>
      </c>
      <c r="AA3765" s="11">
        <f t="shared" si="10066"/>
        <v>0</v>
      </c>
      <c r="AB3765" s="53">
        <f t="shared" si="10067"/>
        <v>0.24377434307737983</v>
      </c>
      <c r="AC3765" s="63" t="s">
        <v>204</v>
      </c>
    </row>
    <row r="3766" spans="1:46">
      <c r="A3766" s="11">
        <v>3766</v>
      </c>
      <c r="B3766" s="57">
        <v>44953</v>
      </c>
      <c r="C3766" s="54">
        <v>0.10416666666666667</v>
      </c>
      <c r="D3766" s="53">
        <v>3.6</v>
      </c>
      <c r="E3766" s="53">
        <v>12.7</v>
      </c>
      <c r="F3766" s="53">
        <v>0</v>
      </c>
      <c r="G3766" s="53">
        <v>5.0999999999999996</v>
      </c>
      <c r="H3766" s="53">
        <v>1E-3</v>
      </c>
      <c r="I3766" s="53">
        <v>1.4</v>
      </c>
      <c r="J3766" s="53" t="s">
        <v>159</v>
      </c>
      <c r="K3766" s="53">
        <v>1.4</v>
      </c>
      <c r="L3766" s="53" t="s">
        <v>159</v>
      </c>
      <c r="M3766" s="54">
        <v>0.10416666666666667</v>
      </c>
      <c r="N3766" s="53">
        <v>2.6</v>
      </c>
      <c r="O3766" s="53" t="s">
        <v>151</v>
      </c>
      <c r="P3766" s="54">
        <v>0.10119212962962963</v>
      </c>
      <c r="Q3766" s="53">
        <v>1.6</v>
      </c>
      <c r="R3766" s="53" t="s">
        <v>153</v>
      </c>
      <c r="S3766" s="53">
        <v>0.4</v>
      </c>
      <c r="T3766" s="53">
        <v>62.5</v>
      </c>
      <c r="U3766" s="53">
        <v>0</v>
      </c>
      <c r="V3766" s="53">
        <v>99</v>
      </c>
      <c r="W3766" s="53">
        <v>0</v>
      </c>
      <c r="X3766" s="53">
        <v>0.59699999999999998</v>
      </c>
      <c r="Y3766" s="53">
        <v>18.809999999999999</v>
      </c>
      <c r="Z3766" s="11">
        <f t="shared" si="10065"/>
        <v>0.60000000000000009</v>
      </c>
      <c r="AA3766" s="11">
        <f t="shared" si="10066"/>
        <v>0</v>
      </c>
      <c r="AB3766" s="53">
        <f t="shared" si="10067"/>
        <v>0.24377434307737983</v>
      </c>
      <c r="AC3766" s="63" t="s">
        <v>204</v>
      </c>
    </row>
    <row r="3767" spans="1:46">
      <c r="A3767" s="11">
        <v>3767</v>
      </c>
      <c r="B3767" s="57">
        <v>44953</v>
      </c>
      <c r="C3767" s="54">
        <v>0.1111111111111111</v>
      </c>
      <c r="D3767" s="53">
        <v>3.7</v>
      </c>
      <c r="E3767" s="53">
        <v>12.7</v>
      </c>
      <c r="F3767" s="53">
        <v>0</v>
      </c>
      <c r="G3767" s="53">
        <v>5.0999999999999996</v>
      </c>
      <c r="H3767" s="53">
        <v>1E-3</v>
      </c>
      <c r="I3767" s="53">
        <v>1.7</v>
      </c>
      <c r="J3767" s="53" t="s">
        <v>153</v>
      </c>
      <c r="K3767" s="53">
        <v>1.8</v>
      </c>
      <c r="L3767" s="53" t="s">
        <v>159</v>
      </c>
      <c r="M3767" s="54">
        <v>0.1074074074074074</v>
      </c>
      <c r="N3767" s="53">
        <v>2.6</v>
      </c>
      <c r="O3767" s="53" t="s">
        <v>159</v>
      </c>
      <c r="P3767" s="54">
        <v>0.10451388888888889</v>
      </c>
      <c r="Q3767" s="53">
        <v>1.6</v>
      </c>
      <c r="R3767" s="53" t="s">
        <v>156</v>
      </c>
      <c r="S3767" s="53">
        <v>0.4</v>
      </c>
      <c r="T3767" s="53">
        <v>61.8</v>
      </c>
      <c r="U3767" s="53">
        <v>0</v>
      </c>
      <c r="V3767" s="53">
        <v>108</v>
      </c>
      <c r="W3767" s="53">
        <v>0</v>
      </c>
      <c r="X3767" s="53">
        <v>0.59699999999999998</v>
      </c>
      <c r="Y3767" s="53">
        <v>18.809999999999999</v>
      </c>
      <c r="Z3767" s="11">
        <f t="shared" si="10065"/>
        <v>0.60000000000000009</v>
      </c>
      <c r="AA3767" s="11">
        <f t="shared" si="10066"/>
        <v>0</v>
      </c>
      <c r="AB3767" s="53">
        <f t="shared" si="10067"/>
        <v>0.24377434307737983</v>
      </c>
      <c r="AC3767" s="63" t="s">
        <v>204</v>
      </c>
    </row>
    <row r="3768" spans="1:46">
      <c r="A3768" s="11">
        <v>3768</v>
      </c>
      <c r="B3768" s="57">
        <v>44953</v>
      </c>
      <c r="C3768" s="54">
        <v>0.11805555555555557</v>
      </c>
      <c r="D3768" s="53">
        <v>3.9</v>
      </c>
      <c r="E3768" s="53">
        <v>12.8</v>
      </c>
      <c r="F3768" s="53">
        <v>0</v>
      </c>
      <c r="G3768" s="53">
        <v>5.2</v>
      </c>
      <c r="H3768" s="53">
        <v>0</v>
      </c>
      <c r="I3768" s="53">
        <v>1.8</v>
      </c>
      <c r="J3768" s="53" t="s">
        <v>153</v>
      </c>
      <c r="K3768" s="53">
        <v>1.8</v>
      </c>
      <c r="L3768" s="53" t="s">
        <v>153</v>
      </c>
      <c r="M3768" s="54">
        <v>0.11805555555555557</v>
      </c>
      <c r="N3768" s="53">
        <v>3.4</v>
      </c>
      <c r="O3768" s="53" t="s">
        <v>153</v>
      </c>
      <c r="P3768" s="54">
        <v>0.11532407407407408</v>
      </c>
      <c r="Q3768" s="53">
        <v>1.8</v>
      </c>
      <c r="R3768" s="53" t="s">
        <v>153</v>
      </c>
      <c r="S3768" s="53">
        <v>0.5</v>
      </c>
      <c r="T3768" s="53">
        <v>61.3</v>
      </c>
      <c r="U3768" s="53">
        <v>0</v>
      </c>
      <c r="V3768" s="53">
        <v>85</v>
      </c>
      <c r="W3768" s="53">
        <v>0</v>
      </c>
      <c r="X3768" s="53">
        <v>0.59599999999999997</v>
      </c>
      <c r="Y3768" s="53">
        <v>18.8</v>
      </c>
      <c r="Z3768" s="11">
        <f t="shared" si="10065"/>
        <v>0</v>
      </c>
      <c r="AA3768" s="11">
        <f t="shared" si="10066"/>
        <v>0</v>
      </c>
      <c r="AB3768" s="53">
        <f t="shared" si="10067"/>
        <v>0.24321067082990688</v>
      </c>
      <c r="AC3768" s="63" t="s">
        <v>204</v>
      </c>
    </row>
    <row r="3769" spans="1:46">
      <c r="A3769" s="11">
        <v>3769</v>
      </c>
      <c r="B3769" s="57">
        <v>44953</v>
      </c>
      <c r="C3769" s="54">
        <v>0.125</v>
      </c>
      <c r="D3769" s="53">
        <v>4</v>
      </c>
      <c r="E3769" s="53">
        <v>12.7</v>
      </c>
      <c r="F3769" s="53">
        <v>0</v>
      </c>
      <c r="G3769" s="53">
        <v>5.4</v>
      </c>
      <c r="H3769" s="53">
        <v>0</v>
      </c>
      <c r="I3769" s="53">
        <v>1.9</v>
      </c>
      <c r="J3769" s="53" t="s">
        <v>153</v>
      </c>
      <c r="K3769" s="53">
        <v>1.9</v>
      </c>
      <c r="L3769" s="53" t="s">
        <v>153</v>
      </c>
      <c r="M3769" s="54">
        <v>0.125</v>
      </c>
      <c r="N3769" s="53">
        <v>3.4</v>
      </c>
      <c r="O3769" s="53" t="s">
        <v>153</v>
      </c>
      <c r="P3769" s="54">
        <v>0.12364583333333333</v>
      </c>
      <c r="Q3769" s="53">
        <v>1.9</v>
      </c>
      <c r="R3769" s="53" t="s">
        <v>153</v>
      </c>
      <c r="S3769" s="53">
        <v>0.5</v>
      </c>
      <c r="T3769" s="53">
        <v>60.6</v>
      </c>
      <c r="U3769" s="53">
        <v>0</v>
      </c>
      <c r="V3769" s="53">
        <v>86</v>
      </c>
      <c r="W3769" s="53">
        <v>0</v>
      </c>
      <c r="X3769" s="53">
        <v>0.59599999999999997</v>
      </c>
      <c r="Y3769" s="53">
        <v>18.8</v>
      </c>
      <c r="Z3769" s="11">
        <f t="shared" si="10065"/>
        <v>0</v>
      </c>
      <c r="AA3769" s="11">
        <f t="shared" si="10066"/>
        <v>0</v>
      </c>
      <c r="AB3769" s="53">
        <f t="shared" si="10067"/>
        <v>0.24321067082990688</v>
      </c>
      <c r="AC3769" s="63" t="s">
        <v>204</v>
      </c>
      <c r="AE3769" s="11">
        <f t="shared" ref="AE3769" si="10196">SUM(F3769:F3774)</f>
        <v>0</v>
      </c>
      <c r="AF3769" s="11">
        <f t="shared" ref="AF3769" si="10197">AVERAGE(AB3769:AB3774)</f>
        <v>0.24321067082990688</v>
      </c>
      <c r="AG3769" s="11">
        <f t="shared" ref="AG3769" si="10198">AVERAGE(G3769:G3774)</f>
        <v>5.2333333333333334</v>
      </c>
      <c r="AH3769" s="11" t="e">
        <f t="shared" ref="AH3769" si="10199">AVERAGE(AC3769:AC3774)</f>
        <v>#DIV/0!</v>
      </c>
      <c r="AI3769" s="11">
        <f t="shared" ref="AI3769" si="10200">AVERAGE(T3769:T3774)</f>
        <v>61.5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495</v>
      </c>
      <c r="AM3769" s="17">
        <f t="shared" ref="AM3769" si="10204">AVERAGE(W3769:W3774)</f>
        <v>0</v>
      </c>
      <c r="AN3769" s="11">
        <f t="shared" ref="AN3769" si="10205">AVERAGE(I3769:I3774)</f>
        <v>2.1166666666666667</v>
      </c>
      <c r="AO3769" s="11">
        <f t="shared" ref="AO3769" si="10206">MAX(K3769:K3774)</f>
        <v>3</v>
      </c>
      <c r="AP3769" s="13" t="str">
        <f t="shared" ref="AP3769" ca="1" si="10207">INDIRECT(ADDRESS(MATCH(AO3769,K3769:K3774,0)+A3769-1,12))</f>
        <v>SSW</v>
      </c>
      <c r="AQ3769" s="13">
        <f t="shared" ref="AQ3769" ca="1" si="10208">INDIRECT(ADDRESS(MATCH(AO3769,K3769:K3774,0)+A3769-1,13))</f>
        <v>0.14499999999999999</v>
      </c>
      <c r="AR3769" s="11">
        <f t="shared" ref="AR3769" si="10209">MAX(N3769:N3774)</f>
        <v>4.5</v>
      </c>
      <c r="AS3769" s="13" t="str">
        <f t="shared" ref="AS3769" ca="1" si="10210">INDIRECT(ADDRESS(MATCH(AR3769,N3769:N3774,0)+A3769-1,15))</f>
        <v>SSW</v>
      </c>
      <c r="AT3769" s="13">
        <f t="shared" ref="AT3769" ca="1" si="10211">INDIRECT(ADDRESS(MATCH(AR3769,N3769:N3774,0)+A3769-1,16))</f>
        <v>0.14152777777777778</v>
      </c>
    </row>
    <row r="3770" spans="1:46">
      <c r="A3770" s="11">
        <v>3770</v>
      </c>
      <c r="B3770" s="57">
        <v>44953</v>
      </c>
      <c r="C3770" s="54">
        <v>0.13194444444444445</v>
      </c>
      <c r="D3770" s="53">
        <v>4.2</v>
      </c>
      <c r="E3770" s="53">
        <v>12.7</v>
      </c>
      <c r="F3770" s="53">
        <v>0</v>
      </c>
      <c r="G3770" s="53">
        <v>5.3</v>
      </c>
      <c r="H3770" s="53">
        <v>0</v>
      </c>
      <c r="I3770" s="53">
        <v>1.7</v>
      </c>
      <c r="J3770" s="53" t="s">
        <v>156</v>
      </c>
      <c r="K3770" s="53">
        <v>2.1</v>
      </c>
      <c r="L3770" s="53" t="s">
        <v>153</v>
      </c>
      <c r="M3770" s="54">
        <v>0.12627314814814813</v>
      </c>
      <c r="N3770" s="53">
        <v>3.8</v>
      </c>
      <c r="O3770" s="53" t="s">
        <v>153</v>
      </c>
      <c r="P3770" s="54">
        <v>0.12540509259259261</v>
      </c>
      <c r="Q3770" s="53">
        <v>1.3</v>
      </c>
      <c r="R3770" s="53" t="s">
        <v>160</v>
      </c>
      <c r="S3770" s="53">
        <v>0.5</v>
      </c>
      <c r="T3770" s="53">
        <v>61.3</v>
      </c>
      <c r="U3770" s="53">
        <v>0</v>
      </c>
      <c r="V3770" s="53">
        <v>86</v>
      </c>
      <c r="W3770" s="53">
        <v>0</v>
      </c>
      <c r="X3770" s="53">
        <v>0.59599999999999997</v>
      </c>
      <c r="Y3770" s="53">
        <v>18.8</v>
      </c>
      <c r="Z3770" s="11">
        <f t="shared" si="10065"/>
        <v>0</v>
      </c>
      <c r="AA3770" s="11">
        <f t="shared" si="10066"/>
        <v>0</v>
      </c>
      <c r="AB3770" s="53">
        <f t="shared" si="10067"/>
        <v>0.24321067082990688</v>
      </c>
      <c r="AC3770" s="63" t="s">
        <v>204</v>
      </c>
    </row>
    <row r="3771" spans="1:46">
      <c r="A3771" s="11">
        <v>3771</v>
      </c>
      <c r="B3771" s="57">
        <v>44953</v>
      </c>
      <c r="C3771" s="54">
        <v>0.1388888888888889</v>
      </c>
      <c r="D3771" s="53">
        <v>4.4000000000000004</v>
      </c>
      <c r="E3771" s="53">
        <v>12.7</v>
      </c>
      <c r="F3771" s="53">
        <v>0</v>
      </c>
      <c r="G3771" s="53">
        <v>5.0999999999999996</v>
      </c>
      <c r="H3771" s="53">
        <v>0</v>
      </c>
      <c r="I3771" s="53">
        <v>2.1</v>
      </c>
      <c r="J3771" s="53" t="s">
        <v>160</v>
      </c>
      <c r="K3771" s="53">
        <v>2.1</v>
      </c>
      <c r="L3771" s="53" t="s">
        <v>160</v>
      </c>
      <c r="M3771" s="54">
        <v>0.1388888888888889</v>
      </c>
      <c r="N3771" s="53">
        <v>3.6</v>
      </c>
      <c r="O3771" s="53" t="s">
        <v>156</v>
      </c>
      <c r="P3771" s="54">
        <v>0.1388425925925926</v>
      </c>
      <c r="Q3771" s="53">
        <v>2.7</v>
      </c>
      <c r="R3771" s="53" t="s">
        <v>160</v>
      </c>
      <c r="S3771" s="53">
        <v>0.5</v>
      </c>
      <c r="T3771" s="53">
        <v>61.6</v>
      </c>
      <c r="U3771" s="53">
        <v>0</v>
      </c>
      <c r="V3771" s="53">
        <v>82</v>
      </c>
      <c r="W3771" s="53">
        <v>0</v>
      </c>
      <c r="X3771" s="53">
        <v>0.59599999999999997</v>
      </c>
      <c r="Y3771" s="53">
        <v>18.82</v>
      </c>
      <c r="Z3771" s="11">
        <f t="shared" si="10065"/>
        <v>0</v>
      </c>
      <c r="AA3771" s="11">
        <f t="shared" si="10066"/>
        <v>0</v>
      </c>
      <c r="AB3771" s="53">
        <f t="shared" si="10067"/>
        <v>0.24321067082990688</v>
      </c>
      <c r="AC3771" s="63" t="s">
        <v>204</v>
      </c>
    </row>
    <row r="3772" spans="1:46">
      <c r="A3772" s="11">
        <v>3772</v>
      </c>
      <c r="B3772" s="57">
        <v>44953</v>
      </c>
      <c r="C3772" s="54">
        <v>0.14583333333333334</v>
      </c>
      <c r="D3772" s="53">
        <v>4.5</v>
      </c>
      <c r="E3772" s="53">
        <v>12.7</v>
      </c>
      <c r="F3772" s="53">
        <v>0</v>
      </c>
      <c r="G3772" s="53">
        <v>5.2</v>
      </c>
      <c r="H3772" s="53">
        <v>0</v>
      </c>
      <c r="I3772" s="53">
        <v>3</v>
      </c>
      <c r="J3772" s="53" t="s">
        <v>156</v>
      </c>
      <c r="K3772" s="53">
        <v>3</v>
      </c>
      <c r="L3772" s="53" t="s">
        <v>156</v>
      </c>
      <c r="M3772" s="54">
        <v>0.14499999999999999</v>
      </c>
      <c r="N3772" s="53">
        <v>4.5</v>
      </c>
      <c r="O3772" s="53" t="s">
        <v>156</v>
      </c>
      <c r="P3772" s="54">
        <v>0.14152777777777778</v>
      </c>
      <c r="Q3772" s="53">
        <v>1.9</v>
      </c>
      <c r="R3772" s="53" t="s">
        <v>160</v>
      </c>
      <c r="S3772" s="53">
        <v>0.7</v>
      </c>
      <c r="T3772" s="53">
        <v>61.9</v>
      </c>
      <c r="U3772" s="53">
        <v>0</v>
      </c>
      <c r="V3772" s="53">
        <v>72</v>
      </c>
      <c r="W3772" s="53">
        <v>0</v>
      </c>
      <c r="X3772" s="53">
        <v>0.59599999999999997</v>
      </c>
      <c r="Y3772" s="53">
        <v>18.78</v>
      </c>
      <c r="Z3772" s="11">
        <f t="shared" si="10065"/>
        <v>0</v>
      </c>
      <c r="AA3772" s="11">
        <f t="shared" si="10066"/>
        <v>0</v>
      </c>
      <c r="AB3772" s="53">
        <f t="shared" si="10067"/>
        <v>0.24321067082990688</v>
      </c>
      <c r="AC3772" s="63" t="s">
        <v>204</v>
      </c>
    </row>
    <row r="3773" spans="1:46">
      <c r="A3773" s="11">
        <v>3773</v>
      </c>
      <c r="B3773" s="57">
        <v>44953</v>
      </c>
      <c r="C3773" s="54">
        <v>0.15277777777777776</v>
      </c>
      <c r="D3773" s="53">
        <v>4.5999999999999996</v>
      </c>
      <c r="E3773" s="53">
        <v>12.7</v>
      </c>
      <c r="F3773" s="53">
        <v>0</v>
      </c>
      <c r="G3773" s="53">
        <v>5.3</v>
      </c>
      <c r="H3773" s="53">
        <v>0</v>
      </c>
      <c r="I3773" s="53">
        <v>2.2000000000000002</v>
      </c>
      <c r="J3773" s="53" t="s">
        <v>156</v>
      </c>
      <c r="K3773" s="53">
        <v>2.9</v>
      </c>
      <c r="L3773" s="53" t="s">
        <v>156</v>
      </c>
      <c r="M3773" s="54">
        <v>0.14584490740740741</v>
      </c>
      <c r="N3773" s="53">
        <v>3.7</v>
      </c>
      <c r="O3773" s="53" t="s">
        <v>156</v>
      </c>
      <c r="P3773" s="54">
        <v>0.1471875</v>
      </c>
      <c r="Q3773" s="53">
        <v>1.5</v>
      </c>
      <c r="R3773" s="53" t="s">
        <v>156</v>
      </c>
      <c r="S3773" s="53">
        <v>0.4</v>
      </c>
      <c r="T3773" s="53">
        <v>60.9</v>
      </c>
      <c r="U3773" s="53">
        <v>0</v>
      </c>
      <c r="V3773" s="53">
        <v>90</v>
      </c>
      <c r="W3773" s="53">
        <v>0</v>
      </c>
      <c r="X3773" s="53">
        <v>0.59599999999999997</v>
      </c>
      <c r="Y3773" s="53">
        <v>18.78</v>
      </c>
      <c r="Z3773" s="11">
        <f t="shared" si="10065"/>
        <v>0</v>
      </c>
      <c r="AA3773" s="11">
        <f t="shared" si="10066"/>
        <v>0</v>
      </c>
      <c r="AB3773" s="53">
        <f t="shared" si="10067"/>
        <v>0.24321067082990688</v>
      </c>
      <c r="AC3773" s="63" t="s">
        <v>204</v>
      </c>
    </row>
    <row r="3774" spans="1:46">
      <c r="A3774" s="11">
        <v>3774</v>
      </c>
      <c r="B3774" s="57">
        <v>44953</v>
      </c>
      <c r="C3774" s="54">
        <v>0.15972222222222224</v>
      </c>
      <c r="D3774" s="53">
        <v>4.8</v>
      </c>
      <c r="E3774" s="53">
        <v>12.7</v>
      </c>
      <c r="F3774" s="53">
        <v>0</v>
      </c>
      <c r="G3774" s="53">
        <v>5.0999999999999996</v>
      </c>
      <c r="H3774" s="53">
        <v>0</v>
      </c>
      <c r="I3774" s="53">
        <v>1.8</v>
      </c>
      <c r="J3774" s="53" t="s">
        <v>160</v>
      </c>
      <c r="K3774" s="53">
        <v>2.2000000000000002</v>
      </c>
      <c r="L3774" s="53" t="s">
        <v>156</v>
      </c>
      <c r="M3774" s="54">
        <v>0.15278935185185186</v>
      </c>
      <c r="N3774" s="53">
        <v>3.2</v>
      </c>
      <c r="O3774" s="53" t="s">
        <v>160</v>
      </c>
      <c r="P3774" s="54">
        <v>0.15668981481481481</v>
      </c>
      <c r="Q3774" s="53">
        <v>2.2000000000000002</v>
      </c>
      <c r="R3774" s="53" t="s">
        <v>153</v>
      </c>
      <c r="S3774" s="53">
        <v>0.5</v>
      </c>
      <c r="T3774" s="53">
        <v>62.7</v>
      </c>
      <c r="U3774" s="53">
        <v>0</v>
      </c>
      <c r="V3774" s="53">
        <v>79</v>
      </c>
      <c r="W3774" s="53">
        <v>0</v>
      </c>
      <c r="X3774" s="53">
        <v>0.59599999999999997</v>
      </c>
      <c r="Y3774" s="53">
        <v>18.82</v>
      </c>
      <c r="Z3774" s="11">
        <f t="shared" si="10065"/>
        <v>0</v>
      </c>
      <c r="AA3774" s="11">
        <f t="shared" si="10066"/>
        <v>0</v>
      </c>
      <c r="AB3774" s="53">
        <f t="shared" si="10067"/>
        <v>0.24321067082990688</v>
      </c>
      <c r="AC3774" s="63" t="s">
        <v>204</v>
      </c>
    </row>
    <row r="3775" spans="1:46">
      <c r="A3775" s="11">
        <v>3775</v>
      </c>
      <c r="B3775" s="57">
        <v>44953</v>
      </c>
      <c r="C3775" s="54">
        <v>0.16666666666666666</v>
      </c>
      <c r="D3775" s="53">
        <v>4.8</v>
      </c>
      <c r="E3775" s="53">
        <v>12.7</v>
      </c>
      <c r="F3775" s="53">
        <v>0</v>
      </c>
      <c r="G3775" s="53">
        <v>5.0999999999999996</v>
      </c>
      <c r="H3775" s="53">
        <v>0</v>
      </c>
      <c r="I3775" s="53">
        <v>2.6</v>
      </c>
      <c r="J3775" s="53" t="s">
        <v>156</v>
      </c>
      <c r="K3775" s="53">
        <v>2.6</v>
      </c>
      <c r="L3775" s="53" t="s">
        <v>156</v>
      </c>
      <c r="M3775" s="54">
        <v>0.16650462962962961</v>
      </c>
      <c r="N3775" s="53">
        <v>3.7</v>
      </c>
      <c r="O3775" s="53" t="s">
        <v>156</v>
      </c>
      <c r="P3775" s="54">
        <v>0.16001157407407407</v>
      </c>
      <c r="Q3775" s="53">
        <v>1.9</v>
      </c>
      <c r="R3775" s="53" t="s">
        <v>160</v>
      </c>
      <c r="S3775" s="53">
        <v>0.4</v>
      </c>
      <c r="T3775" s="53">
        <v>62.8</v>
      </c>
      <c r="U3775" s="53">
        <v>0</v>
      </c>
      <c r="V3775" s="53">
        <v>86</v>
      </c>
      <c r="W3775" s="53">
        <v>0</v>
      </c>
      <c r="X3775" s="53">
        <v>0.59599999999999997</v>
      </c>
      <c r="Y3775" s="53">
        <v>18.8</v>
      </c>
      <c r="Z3775" s="11">
        <f t="shared" si="10065"/>
        <v>0</v>
      </c>
      <c r="AA3775" s="11">
        <f t="shared" si="10066"/>
        <v>0</v>
      </c>
      <c r="AB3775" s="53">
        <f t="shared" si="10067"/>
        <v>0.24321067082990688</v>
      </c>
      <c r="AC3775" s="63" t="s">
        <v>204</v>
      </c>
      <c r="AE3775" s="11">
        <f t="shared" ref="AE3775" si="10212">SUM(F3775:F3780)</f>
        <v>0</v>
      </c>
      <c r="AF3775" s="11">
        <f t="shared" ref="AF3775" si="10213">AVERAGE(AB3775:AB3780)</f>
        <v>0.24311685394203142</v>
      </c>
      <c r="AG3775" s="11">
        <f t="shared" ref="AG3775" si="10214">AVERAGE(G3775:G3780)</f>
        <v>5.1833333333333336</v>
      </c>
      <c r="AH3775" s="11" t="e">
        <f t="shared" ref="AH3775" si="10215">AVERAGE(AC3775:AC3780)</f>
        <v>#DIV/0!</v>
      </c>
      <c r="AI3775" s="11">
        <f t="shared" ref="AI3775" si="10216">AVERAGE(T3775:T3780)</f>
        <v>64.600000000000009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477</v>
      </c>
      <c r="AM3775" s="17">
        <f t="shared" ref="AM3775" si="10220">AVERAGE(W3775:W3780)</f>
        <v>0</v>
      </c>
      <c r="AN3775" s="11">
        <f t="shared" ref="AN3775" si="10221">AVERAGE(I3775:I3780)</f>
        <v>2.3000000000000003</v>
      </c>
      <c r="AO3775" s="11">
        <f t="shared" ref="AO3775" si="10222">MAX(K3775:K3780)</f>
        <v>2.9</v>
      </c>
      <c r="AP3775" s="13" t="str">
        <f t="shared" ref="AP3775" ca="1" si="10223">INDIRECT(ADDRESS(MATCH(AO3775,K3775:K3780,0)+A3775-1,12))</f>
        <v>SW</v>
      </c>
      <c r="AQ3775" s="13">
        <f t="shared" ref="AQ3775" ca="1" si="10224">INDIRECT(ADDRESS(MATCH(AO3775,K3775:K3780,0)+A3775-1,13))</f>
        <v>0.17986111111111111</v>
      </c>
      <c r="AR3775" s="11">
        <f t="shared" ref="AR3775" si="10225">MAX(N3775:N3780)</f>
        <v>4.3</v>
      </c>
      <c r="AS3775" s="13" t="str">
        <f t="shared" ref="AS3775" ca="1" si="10226">INDIRECT(ADDRESS(MATCH(AR3775,N3775:N3780,0)+A3775-1,15))</f>
        <v>SSW</v>
      </c>
      <c r="AT3775" s="13">
        <f t="shared" ref="AT3775" ca="1" si="10227">INDIRECT(ADDRESS(MATCH(AR3775,N3775:N3780,0)+A3775-1,16))</f>
        <v>0.17833333333333334</v>
      </c>
    </row>
    <row r="3776" spans="1:46">
      <c r="A3776" s="11">
        <v>3776</v>
      </c>
      <c r="B3776" s="57">
        <v>44953</v>
      </c>
      <c r="C3776" s="54">
        <v>0.17361111111111113</v>
      </c>
      <c r="D3776" s="53">
        <v>4.9000000000000004</v>
      </c>
      <c r="E3776" s="53">
        <v>12.7</v>
      </c>
      <c r="F3776" s="53">
        <v>0</v>
      </c>
      <c r="G3776" s="53">
        <v>5.2</v>
      </c>
      <c r="H3776" s="53">
        <v>0</v>
      </c>
      <c r="I3776" s="53">
        <v>2.2000000000000002</v>
      </c>
      <c r="J3776" s="53" t="s">
        <v>160</v>
      </c>
      <c r="K3776" s="53">
        <v>2.6</v>
      </c>
      <c r="L3776" s="53" t="s">
        <v>156</v>
      </c>
      <c r="M3776" s="54">
        <v>0.16673611111111111</v>
      </c>
      <c r="N3776" s="53">
        <v>3.7</v>
      </c>
      <c r="O3776" s="53" t="s">
        <v>160</v>
      </c>
      <c r="P3776" s="54">
        <v>0.16894675925925925</v>
      </c>
      <c r="Q3776" s="53">
        <v>3.3</v>
      </c>
      <c r="R3776" s="53" t="s">
        <v>161</v>
      </c>
      <c r="S3776" s="53">
        <v>0.6</v>
      </c>
      <c r="T3776" s="53">
        <v>63.4</v>
      </c>
      <c r="U3776" s="53">
        <v>0</v>
      </c>
      <c r="V3776" s="53">
        <v>70</v>
      </c>
      <c r="W3776" s="53">
        <v>0</v>
      </c>
      <c r="X3776" s="53">
        <v>0.59599999999999997</v>
      </c>
      <c r="Y3776" s="53">
        <v>18.8</v>
      </c>
      <c r="Z3776" s="11">
        <f t="shared" si="10065"/>
        <v>0</v>
      </c>
      <c r="AA3776" s="11">
        <f t="shared" si="10066"/>
        <v>0</v>
      </c>
      <c r="AB3776" s="53">
        <f t="shared" si="10067"/>
        <v>0.24321067082990688</v>
      </c>
      <c r="AC3776" s="63" t="s">
        <v>204</v>
      </c>
    </row>
    <row r="3777" spans="1:46">
      <c r="A3777" s="11">
        <v>3777</v>
      </c>
      <c r="B3777" s="57">
        <v>44953</v>
      </c>
      <c r="C3777" s="54">
        <v>0.18055555555555555</v>
      </c>
      <c r="D3777" s="53">
        <v>4.9000000000000004</v>
      </c>
      <c r="E3777" s="53">
        <v>12.7</v>
      </c>
      <c r="F3777" s="53">
        <v>0</v>
      </c>
      <c r="G3777" s="53">
        <v>5.4</v>
      </c>
      <c r="H3777" s="53">
        <v>0</v>
      </c>
      <c r="I3777" s="53">
        <v>2.9</v>
      </c>
      <c r="J3777" s="53" t="s">
        <v>160</v>
      </c>
      <c r="K3777" s="53">
        <v>2.9</v>
      </c>
      <c r="L3777" s="53" t="s">
        <v>160</v>
      </c>
      <c r="M3777" s="54">
        <v>0.17986111111111111</v>
      </c>
      <c r="N3777" s="53">
        <v>4.3</v>
      </c>
      <c r="O3777" s="53" t="s">
        <v>156</v>
      </c>
      <c r="P3777" s="54">
        <v>0.17833333333333334</v>
      </c>
      <c r="Q3777" s="53">
        <v>2.5</v>
      </c>
      <c r="R3777" s="53" t="s">
        <v>156</v>
      </c>
      <c r="S3777" s="53">
        <v>0.6</v>
      </c>
      <c r="T3777" s="53">
        <v>63.5</v>
      </c>
      <c r="U3777" s="53">
        <v>0</v>
      </c>
      <c r="V3777" s="53">
        <v>92</v>
      </c>
      <c r="W3777" s="53">
        <v>0</v>
      </c>
      <c r="X3777" s="53">
        <v>0.59599999999999997</v>
      </c>
      <c r="Y3777" s="53">
        <v>18.79</v>
      </c>
      <c r="Z3777" s="11">
        <f t="shared" si="10065"/>
        <v>0</v>
      </c>
      <c r="AA3777" s="11">
        <f t="shared" si="10066"/>
        <v>0</v>
      </c>
      <c r="AB3777" s="53">
        <f t="shared" si="10067"/>
        <v>0.24321067082990688</v>
      </c>
      <c r="AC3777" s="63" t="s">
        <v>204</v>
      </c>
    </row>
    <row r="3778" spans="1:46">
      <c r="A3778" s="11">
        <v>3778</v>
      </c>
      <c r="B3778" s="57">
        <v>44953</v>
      </c>
      <c r="C3778" s="54">
        <v>0.1875</v>
      </c>
      <c r="D3778" s="53">
        <v>5</v>
      </c>
      <c r="E3778" s="53">
        <v>12.7</v>
      </c>
      <c r="F3778" s="53">
        <v>0</v>
      </c>
      <c r="G3778" s="53">
        <v>5.4</v>
      </c>
      <c r="H3778" s="53">
        <v>0</v>
      </c>
      <c r="I3778" s="53">
        <v>2.2000000000000002</v>
      </c>
      <c r="J3778" s="53" t="s">
        <v>160</v>
      </c>
      <c r="K3778" s="53">
        <v>2.9</v>
      </c>
      <c r="L3778" s="53" t="s">
        <v>160</v>
      </c>
      <c r="M3778" s="54">
        <v>0.18087962962962964</v>
      </c>
      <c r="N3778" s="53">
        <v>4.2</v>
      </c>
      <c r="O3778" s="53" t="s">
        <v>160</v>
      </c>
      <c r="P3778" s="54">
        <v>0.18325231481481483</v>
      </c>
      <c r="Q3778" s="53">
        <v>1.5</v>
      </c>
      <c r="R3778" s="53" t="s">
        <v>160</v>
      </c>
      <c r="S3778" s="53">
        <v>0.6</v>
      </c>
      <c r="T3778" s="53">
        <v>64.5</v>
      </c>
      <c r="U3778" s="53">
        <v>0</v>
      </c>
      <c r="V3778" s="53">
        <v>73</v>
      </c>
      <c r="W3778" s="53">
        <v>0</v>
      </c>
      <c r="X3778" s="53">
        <v>0.59599999999999997</v>
      </c>
      <c r="Y3778" s="53">
        <v>18.8</v>
      </c>
      <c r="Z3778" s="11">
        <f t="shared" si="10065"/>
        <v>0</v>
      </c>
      <c r="AA3778" s="11">
        <f t="shared" si="10066"/>
        <v>0</v>
      </c>
      <c r="AB3778" s="53">
        <f t="shared" si="10067"/>
        <v>0.24321067082990688</v>
      </c>
      <c r="AC3778" s="63" t="s">
        <v>204</v>
      </c>
    </row>
    <row r="3779" spans="1:46">
      <c r="A3779" s="11">
        <v>3779</v>
      </c>
      <c r="B3779" s="57">
        <v>44953</v>
      </c>
      <c r="C3779" s="54">
        <v>0.19444444444444445</v>
      </c>
      <c r="D3779" s="53">
        <v>5</v>
      </c>
      <c r="E3779" s="53">
        <v>12.7</v>
      </c>
      <c r="F3779" s="53">
        <v>0</v>
      </c>
      <c r="G3779" s="53">
        <v>5.0999999999999996</v>
      </c>
      <c r="H3779" s="53">
        <v>-1E-3</v>
      </c>
      <c r="I3779" s="53">
        <v>1.6</v>
      </c>
      <c r="J3779" s="53" t="s">
        <v>156</v>
      </c>
      <c r="K3779" s="53">
        <v>2.2000000000000002</v>
      </c>
      <c r="L3779" s="53" t="s">
        <v>160</v>
      </c>
      <c r="M3779" s="54">
        <v>0.18751157407407407</v>
      </c>
      <c r="N3779" s="53">
        <v>2.6</v>
      </c>
      <c r="O3779" s="53" t="s">
        <v>153</v>
      </c>
      <c r="P3779" s="54">
        <v>0.19438657407407409</v>
      </c>
      <c r="Q3779" s="53">
        <v>2.4</v>
      </c>
      <c r="R3779" s="53" t="s">
        <v>153</v>
      </c>
      <c r="S3779" s="53">
        <v>0.3</v>
      </c>
      <c r="T3779" s="53">
        <v>66.3</v>
      </c>
      <c r="U3779" s="53">
        <v>0</v>
      </c>
      <c r="V3779" s="53">
        <v>73</v>
      </c>
      <c r="W3779" s="53">
        <v>0</v>
      </c>
      <c r="X3779" s="53">
        <v>0.59599999999999997</v>
      </c>
      <c r="Y3779" s="53">
        <v>18.78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0.24321067082990688</v>
      </c>
      <c r="AC3779" s="63" t="s">
        <v>204</v>
      </c>
    </row>
    <row r="3780" spans="1:46">
      <c r="A3780" s="11">
        <v>3780</v>
      </c>
      <c r="B3780" s="57">
        <v>44953</v>
      </c>
      <c r="C3780" s="54">
        <v>0.20138888888888887</v>
      </c>
      <c r="D3780" s="53">
        <v>5.0999999999999996</v>
      </c>
      <c r="E3780" s="53">
        <v>12.7</v>
      </c>
      <c r="F3780" s="53">
        <v>0</v>
      </c>
      <c r="G3780" s="53">
        <v>4.9000000000000004</v>
      </c>
      <c r="H3780" s="53">
        <v>0</v>
      </c>
      <c r="I3780" s="53">
        <v>2.2999999999999998</v>
      </c>
      <c r="J3780" s="53" t="s">
        <v>153</v>
      </c>
      <c r="K3780" s="53">
        <v>2.2999999999999998</v>
      </c>
      <c r="L3780" s="53" t="s">
        <v>156</v>
      </c>
      <c r="M3780" s="54">
        <v>0.20087962962962966</v>
      </c>
      <c r="N3780" s="53">
        <v>3.5</v>
      </c>
      <c r="O3780" s="53" t="s">
        <v>153</v>
      </c>
      <c r="P3780" s="54">
        <v>0.19495370370370368</v>
      </c>
      <c r="Q3780" s="53">
        <v>1.5</v>
      </c>
      <c r="R3780" s="53" t="s">
        <v>159</v>
      </c>
      <c r="S3780" s="53">
        <v>0.4</v>
      </c>
      <c r="T3780" s="53">
        <v>67.099999999999994</v>
      </c>
      <c r="U3780" s="53">
        <v>0</v>
      </c>
      <c r="V3780" s="53">
        <v>83</v>
      </c>
      <c r="W3780" s="53">
        <v>0</v>
      </c>
      <c r="X3780" s="53">
        <v>0.59499999999999997</v>
      </c>
      <c r="Y3780" s="53">
        <v>18.78</v>
      </c>
      <c r="Z3780" s="11">
        <f t="shared" si="10065"/>
        <v>0</v>
      </c>
      <c r="AA3780" s="11">
        <f t="shared" si="10066"/>
        <v>0</v>
      </c>
      <c r="AB3780" s="53">
        <f t="shared" si="10067"/>
        <v>0.2426477695026541</v>
      </c>
      <c r="AC3780" s="63" t="s">
        <v>204</v>
      </c>
    </row>
    <row r="3781" spans="1:46">
      <c r="A3781" s="11">
        <v>3781</v>
      </c>
      <c r="B3781" s="57">
        <v>44953</v>
      </c>
      <c r="C3781" s="54">
        <v>0.20833333333333334</v>
      </c>
      <c r="D3781" s="53">
        <v>5.0999999999999996</v>
      </c>
      <c r="E3781" s="53">
        <v>12.7</v>
      </c>
      <c r="F3781" s="53">
        <v>0</v>
      </c>
      <c r="G3781" s="53">
        <v>4.9000000000000004</v>
      </c>
      <c r="H3781" s="53">
        <v>-1E-3</v>
      </c>
      <c r="I3781" s="53">
        <v>1.8</v>
      </c>
      <c r="J3781" s="53" t="s">
        <v>153</v>
      </c>
      <c r="K3781" s="53">
        <v>2.2999999999999998</v>
      </c>
      <c r="L3781" s="53" t="s">
        <v>153</v>
      </c>
      <c r="M3781" s="54">
        <v>0.20140046296296296</v>
      </c>
      <c r="N3781" s="53">
        <v>2.8</v>
      </c>
      <c r="O3781" s="53" t="s">
        <v>159</v>
      </c>
      <c r="P3781" s="54">
        <v>0.20674768518518519</v>
      </c>
      <c r="Q3781" s="53">
        <v>1.7</v>
      </c>
      <c r="R3781" s="53" t="s">
        <v>151</v>
      </c>
      <c r="S3781" s="53">
        <v>0.3</v>
      </c>
      <c r="T3781" s="53">
        <v>68.599999999999994</v>
      </c>
      <c r="U3781" s="53">
        <v>0</v>
      </c>
      <c r="V3781" s="53">
        <v>66</v>
      </c>
      <c r="W3781" s="53">
        <v>0</v>
      </c>
      <c r="X3781" s="53">
        <v>0.59499999999999997</v>
      </c>
      <c r="Y3781" s="53">
        <v>18.8</v>
      </c>
      <c r="Z3781" s="11">
        <f t="shared" si="10065"/>
        <v>-0.60000000000000009</v>
      </c>
      <c r="AA3781" s="11">
        <f t="shared" si="10066"/>
        <v>0</v>
      </c>
      <c r="AB3781" s="53">
        <f t="shared" si="10067"/>
        <v>0.2426477695026541</v>
      </c>
      <c r="AC3781" s="63" t="s">
        <v>204</v>
      </c>
      <c r="AE3781" s="11">
        <f t="shared" ref="AE3781" si="10228">SUM(F3781:F3786)</f>
        <v>0</v>
      </c>
      <c r="AF3781" s="11">
        <f t="shared" ref="AF3781" si="10229">AVERAGE(AB3781:AB3786)</f>
        <v>0.2426477695026541</v>
      </c>
      <c r="AG3781" s="11">
        <f t="shared" ref="AG3781" si="10230">AVERAGE(G3781:G3786)</f>
        <v>5.3666666666666671</v>
      </c>
      <c r="AH3781" s="11" t="e">
        <f t="shared" ref="AH3781" si="10231">AVERAGE(AC3781:AC3786)</f>
        <v>#DIV/0!</v>
      </c>
      <c r="AI3781" s="11">
        <f t="shared" ref="AI3781" si="10232">AVERAGE(T3781:T3786)</f>
        <v>72.266666666666666</v>
      </c>
      <c r="AJ3781" s="11">
        <f t="shared" ref="AJ3781" si="10233">SUMIF(H3781:H3786,"&gt;0",H3781:H3786)</f>
        <v>0</v>
      </c>
      <c r="AK3781" s="17">
        <f t="shared" ref="AK3781" si="10234">SUM(AA3781:AA3786)/60</f>
        <v>0</v>
      </c>
      <c r="AL3781" s="17">
        <f t="shared" ref="AL3781" si="10235">SUM(V3781:V3786)</f>
        <v>466</v>
      </c>
      <c r="AM3781" s="17">
        <f t="shared" ref="AM3781" si="10236">AVERAGE(W3781:W3786)</f>
        <v>0</v>
      </c>
      <c r="AN3781" s="11">
        <f t="shared" ref="AN3781" si="10237">AVERAGE(I3781:I3786)</f>
        <v>2.6333333333333333</v>
      </c>
      <c r="AO3781" s="11">
        <f t="shared" ref="AO3781" si="10238">MAX(K3781:K3786)</f>
        <v>4.0999999999999996</v>
      </c>
      <c r="AP3781" s="13" t="str">
        <f t="shared" ref="AP3781" ca="1" si="10239">INDIRECT(ADDRESS(MATCH(AO3781,K3781:K3786,0)+A3781-1,12))</f>
        <v>SSE</v>
      </c>
      <c r="AQ3781" s="13">
        <f t="shared" ref="AQ3781" ca="1" si="10240">INDIRECT(ADDRESS(MATCH(AO3781,K3781:K3786,0)+A3781-1,13))</f>
        <v>0.2417013888888889</v>
      </c>
      <c r="AR3781" s="11">
        <f t="shared" ref="AR3781" si="10241">MAX(N3781:N3786)</f>
        <v>6.6</v>
      </c>
      <c r="AS3781" s="13" t="str">
        <f t="shared" ref="AS3781" ca="1" si="10242">INDIRECT(ADDRESS(MATCH(AR3781,N3781:N3786,0)+A3781-1,15))</f>
        <v>SSE</v>
      </c>
      <c r="AT3781" s="13">
        <f t="shared" ref="AT3781" ca="1" si="10243">INDIRECT(ADDRESS(MATCH(AR3781,N3781:N3786,0)+A3781-1,16))</f>
        <v>0.24097222222222223</v>
      </c>
    </row>
    <row r="3782" spans="1:46">
      <c r="A3782" s="11">
        <v>3782</v>
      </c>
      <c r="B3782" s="57">
        <v>44953</v>
      </c>
      <c r="C3782" s="54">
        <v>0.21527777777777779</v>
      </c>
      <c r="D3782" s="53">
        <v>5.0999999999999996</v>
      </c>
      <c r="E3782" s="53">
        <v>12.7</v>
      </c>
      <c r="F3782" s="53">
        <v>0</v>
      </c>
      <c r="G3782" s="53">
        <v>5.5</v>
      </c>
      <c r="H3782" s="53">
        <v>0</v>
      </c>
      <c r="I3782" s="53">
        <v>2.6</v>
      </c>
      <c r="J3782" s="53" t="s">
        <v>159</v>
      </c>
      <c r="K3782" s="53">
        <v>2.6</v>
      </c>
      <c r="L3782" s="53" t="s">
        <v>159</v>
      </c>
      <c r="M3782" s="54">
        <v>0.21527777777777779</v>
      </c>
      <c r="N3782" s="53">
        <v>4.0999999999999996</v>
      </c>
      <c r="O3782" s="53" t="s">
        <v>159</v>
      </c>
      <c r="P3782" s="54">
        <v>0.21160879629629628</v>
      </c>
      <c r="Q3782" s="53">
        <v>2.5</v>
      </c>
      <c r="R3782" s="53" t="s">
        <v>159</v>
      </c>
      <c r="S3782" s="53">
        <v>0.5</v>
      </c>
      <c r="T3782" s="53">
        <v>68.5</v>
      </c>
      <c r="U3782" s="53">
        <v>0</v>
      </c>
      <c r="V3782" s="53">
        <v>83</v>
      </c>
      <c r="W3782" s="53">
        <v>0</v>
      </c>
      <c r="X3782" s="53">
        <v>0.59499999999999997</v>
      </c>
      <c r="Y3782" s="53">
        <v>18.809999999999999</v>
      </c>
      <c r="Z3782" s="11">
        <f t="shared" si="10065"/>
        <v>0</v>
      </c>
      <c r="AA3782" s="11">
        <f t="shared" si="10066"/>
        <v>0</v>
      </c>
      <c r="AB3782" s="53">
        <f t="shared" si="10067"/>
        <v>0.2426477695026541</v>
      </c>
      <c r="AC3782" s="63" t="s">
        <v>204</v>
      </c>
    </row>
    <row r="3783" spans="1:46">
      <c r="A3783" s="11">
        <v>3783</v>
      </c>
      <c r="B3783" s="57">
        <v>44953</v>
      </c>
      <c r="C3783" s="54">
        <v>0.22222222222222221</v>
      </c>
      <c r="D3783" s="53">
        <v>5.2</v>
      </c>
      <c r="E3783" s="53">
        <v>12.7</v>
      </c>
      <c r="F3783" s="53">
        <v>0</v>
      </c>
      <c r="G3783" s="53">
        <v>5.7</v>
      </c>
      <c r="H3783" s="53">
        <v>-1E-3</v>
      </c>
      <c r="I3783" s="53">
        <v>2.4</v>
      </c>
      <c r="J3783" s="53" t="s">
        <v>159</v>
      </c>
      <c r="K3783" s="53">
        <v>2.7</v>
      </c>
      <c r="L3783" s="53" t="s">
        <v>159</v>
      </c>
      <c r="M3783" s="54">
        <v>0.21608796296296295</v>
      </c>
      <c r="N3783" s="53">
        <v>3.4</v>
      </c>
      <c r="O3783" s="53" t="s">
        <v>159</v>
      </c>
      <c r="P3783" s="54">
        <v>0.21809027777777779</v>
      </c>
      <c r="Q3783" s="53">
        <v>2.1</v>
      </c>
      <c r="R3783" s="53" t="s">
        <v>159</v>
      </c>
      <c r="S3783" s="53">
        <v>0.5</v>
      </c>
      <c r="T3783" s="53">
        <v>69.7</v>
      </c>
      <c r="U3783" s="53">
        <v>0</v>
      </c>
      <c r="V3783" s="53">
        <v>80</v>
      </c>
      <c r="W3783" s="53">
        <v>0</v>
      </c>
      <c r="X3783" s="53">
        <v>0.59499999999999997</v>
      </c>
      <c r="Y3783" s="53">
        <v>18.8</v>
      </c>
      <c r="Z3783" s="11">
        <f t="shared" si="10065"/>
        <v>-0.60000000000000009</v>
      </c>
      <c r="AA3783" s="11">
        <f t="shared" si="10066"/>
        <v>0</v>
      </c>
      <c r="AB3783" s="53">
        <f t="shared" si="10067"/>
        <v>0.2426477695026541</v>
      </c>
      <c r="AC3783" s="63" t="s">
        <v>204</v>
      </c>
    </row>
    <row r="3784" spans="1:46">
      <c r="A3784" s="11">
        <v>3784</v>
      </c>
      <c r="B3784" s="57">
        <v>44953</v>
      </c>
      <c r="C3784" s="54">
        <v>0.22916666666666666</v>
      </c>
      <c r="D3784" s="53">
        <v>5.2</v>
      </c>
      <c r="E3784" s="53">
        <v>12.7</v>
      </c>
      <c r="F3784" s="53">
        <v>0</v>
      </c>
      <c r="G3784" s="53">
        <v>5.3</v>
      </c>
      <c r="H3784" s="53">
        <v>-1E-3</v>
      </c>
      <c r="I3784" s="53">
        <v>1.9</v>
      </c>
      <c r="J3784" s="53" t="s">
        <v>153</v>
      </c>
      <c r="K3784" s="53">
        <v>2.4</v>
      </c>
      <c r="L3784" s="53" t="s">
        <v>159</v>
      </c>
      <c r="M3784" s="54">
        <v>0.22229166666666667</v>
      </c>
      <c r="N3784" s="53">
        <v>2.9</v>
      </c>
      <c r="O3784" s="53" t="s">
        <v>153</v>
      </c>
      <c r="P3784" s="54">
        <v>0.22383101851851853</v>
      </c>
      <c r="Q3784" s="53">
        <v>1.9</v>
      </c>
      <c r="R3784" s="53" t="s">
        <v>159</v>
      </c>
      <c r="S3784" s="53">
        <v>0.4</v>
      </c>
      <c r="T3784" s="53">
        <v>74</v>
      </c>
      <c r="U3784" s="53">
        <v>0</v>
      </c>
      <c r="V3784" s="53">
        <v>92</v>
      </c>
      <c r="W3784" s="53">
        <v>0</v>
      </c>
      <c r="X3784" s="53">
        <v>0.59499999999999997</v>
      </c>
      <c r="Y3784" s="53">
        <v>18.79</v>
      </c>
      <c r="Z3784" s="11">
        <f t="shared" ref="Z3784:Z3847" si="10244">H3784*3.6/(60)*10*10^3</f>
        <v>-0.60000000000000009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0.2426477695026541</v>
      </c>
      <c r="AC3784" s="63" t="s">
        <v>204</v>
      </c>
    </row>
    <row r="3785" spans="1:46">
      <c r="A3785" s="11">
        <v>3785</v>
      </c>
      <c r="B3785" s="57">
        <v>44953</v>
      </c>
      <c r="C3785" s="54">
        <v>0.23611111111111113</v>
      </c>
      <c r="D3785" s="53">
        <v>5.2</v>
      </c>
      <c r="E3785" s="53">
        <v>12.7</v>
      </c>
      <c r="F3785" s="53">
        <v>0</v>
      </c>
      <c r="G3785" s="53">
        <v>5.4</v>
      </c>
      <c r="H3785" s="53">
        <v>0</v>
      </c>
      <c r="I3785" s="53">
        <v>3.1</v>
      </c>
      <c r="J3785" s="53" t="s">
        <v>159</v>
      </c>
      <c r="K3785" s="53">
        <v>3.1</v>
      </c>
      <c r="L3785" s="53" t="s">
        <v>159</v>
      </c>
      <c r="M3785" s="54">
        <v>0.23611111111111113</v>
      </c>
      <c r="N3785" s="53">
        <v>5.4</v>
      </c>
      <c r="O3785" s="53" t="s">
        <v>159</v>
      </c>
      <c r="P3785" s="54">
        <v>0.23488425925925926</v>
      </c>
      <c r="Q3785" s="53">
        <v>4.4000000000000004</v>
      </c>
      <c r="R3785" s="53" t="s">
        <v>159</v>
      </c>
      <c r="S3785" s="53">
        <v>0.8</v>
      </c>
      <c r="T3785" s="53">
        <v>74.7</v>
      </c>
      <c r="U3785" s="53">
        <v>0</v>
      </c>
      <c r="V3785" s="53">
        <v>74</v>
      </c>
      <c r="W3785" s="53">
        <v>0</v>
      </c>
      <c r="X3785" s="53">
        <v>0.59499999999999997</v>
      </c>
      <c r="Y3785" s="53">
        <v>18.82</v>
      </c>
      <c r="Z3785" s="11">
        <f t="shared" si="10244"/>
        <v>0</v>
      </c>
      <c r="AA3785" s="11">
        <f t="shared" si="10245"/>
        <v>0</v>
      </c>
      <c r="AB3785" s="53">
        <f t="shared" si="10246"/>
        <v>0.2426477695026541</v>
      </c>
      <c r="AC3785" s="63" t="s">
        <v>204</v>
      </c>
    </row>
    <row r="3786" spans="1:46">
      <c r="A3786" s="11">
        <v>3786</v>
      </c>
      <c r="B3786" s="57">
        <v>44953</v>
      </c>
      <c r="C3786" s="54">
        <v>0.24305555555555555</v>
      </c>
      <c r="D3786" s="53">
        <v>5.2</v>
      </c>
      <c r="E3786" s="53">
        <v>12.6</v>
      </c>
      <c r="F3786" s="53">
        <v>0</v>
      </c>
      <c r="G3786" s="53">
        <v>5.4</v>
      </c>
      <c r="H3786" s="53">
        <v>0</v>
      </c>
      <c r="I3786" s="53">
        <v>4</v>
      </c>
      <c r="J3786" s="53" t="s">
        <v>159</v>
      </c>
      <c r="K3786" s="53">
        <v>4.0999999999999996</v>
      </c>
      <c r="L3786" s="53" t="s">
        <v>159</v>
      </c>
      <c r="M3786" s="54">
        <v>0.2417013888888889</v>
      </c>
      <c r="N3786" s="53">
        <v>6.6</v>
      </c>
      <c r="O3786" s="53" t="s">
        <v>159</v>
      </c>
      <c r="P3786" s="54">
        <v>0.24097222222222223</v>
      </c>
      <c r="Q3786" s="53">
        <v>3.6</v>
      </c>
      <c r="R3786" s="53" t="s">
        <v>159</v>
      </c>
      <c r="S3786" s="53">
        <v>0.8</v>
      </c>
      <c r="T3786" s="53">
        <v>78.099999999999994</v>
      </c>
      <c r="U3786" s="53">
        <v>0</v>
      </c>
      <c r="V3786" s="53">
        <v>71</v>
      </c>
      <c r="W3786" s="53">
        <v>0</v>
      </c>
      <c r="X3786" s="53">
        <v>0.59499999999999997</v>
      </c>
      <c r="Y3786" s="53">
        <v>18.760000000000002</v>
      </c>
      <c r="Z3786" s="11">
        <f t="shared" si="10244"/>
        <v>0</v>
      </c>
      <c r="AA3786" s="11">
        <f t="shared" si="10245"/>
        <v>0</v>
      </c>
      <c r="AB3786" s="53">
        <f t="shared" si="10246"/>
        <v>0.2426477695026541</v>
      </c>
      <c r="AC3786" s="63" t="s">
        <v>204</v>
      </c>
    </row>
    <row r="3787" spans="1:46">
      <c r="A3787" s="11">
        <v>3787</v>
      </c>
      <c r="B3787" s="57">
        <v>44953</v>
      </c>
      <c r="C3787" s="54">
        <v>0.25</v>
      </c>
      <c r="D3787" s="53">
        <v>5.2</v>
      </c>
      <c r="E3787" s="53">
        <v>12.6</v>
      </c>
      <c r="F3787" s="53">
        <v>0</v>
      </c>
      <c r="G3787" s="53">
        <v>5.3</v>
      </c>
      <c r="H3787" s="53">
        <v>0</v>
      </c>
      <c r="I3787" s="53">
        <v>4.0999999999999996</v>
      </c>
      <c r="J3787" s="53" t="s">
        <v>159</v>
      </c>
      <c r="K3787" s="53">
        <v>4.2</v>
      </c>
      <c r="L3787" s="53" t="s">
        <v>159</v>
      </c>
      <c r="M3787" s="54">
        <v>0.24767361111111111</v>
      </c>
      <c r="N3787" s="53">
        <v>6.3</v>
      </c>
      <c r="O3787" s="53" t="s">
        <v>159</v>
      </c>
      <c r="P3787" s="54">
        <v>0.24694444444444444</v>
      </c>
      <c r="Q3787" s="53">
        <v>3.9</v>
      </c>
      <c r="R3787" s="53" t="s">
        <v>153</v>
      </c>
      <c r="S3787" s="53">
        <v>0.8</v>
      </c>
      <c r="T3787" s="53">
        <v>79.7</v>
      </c>
      <c r="U3787" s="53">
        <v>0</v>
      </c>
      <c r="V3787" s="53">
        <v>75</v>
      </c>
      <c r="W3787" s="53">
        <v>0</v>
      </c>
      <c r="X3787" s="53">
        <v>0.59499999999999997</v>
      </c>
      <c r="Y3787" s="53">
        <v>18.760000000000002</v>
      </c>
      <c r="Z3787" s="11">
        <f t="shared" si="10244"/>
        <v>0</v>
      </c>
      <c r="AA3787" s="11">
        <f t="shared" si="10245"/>
        <v>0</v>
      </c>
      <c r="AB3787" s="53">
        <f t="shared" si="10246"/>
        <v>0.2426477695026541</v>
      </c>
      <c r="AC3787" s="63" t="s">
        <v>204</v>
      </c>
      <c r="AE3787" s="11">
        <f t="shared" ref="AE3787" si="10247">SUM(F3787:F3792)</f>
        <v>0</v>
      </c>
      <c r="AF3787" s="11">
        <f t="shared" ref="AF3787" si="10248">AVERAGE(AB3787:AB3792)</f>
        <v>0.24246039380496898</v>
      </c>
      <c r="AG3787" s="11">
        <f t="shared" ref="AG3787" si="10249">AVERAGE(G3787:G3792)</f>
        <v>5.3500000000000005</v>
      </c>
      <c r="AH3787" s="11" t="e">
        <f t="shared" ref="AH3787" si="10250">AVERAGE(AC3787:AC3792)</f>
        <v>#DIV/0!</v>
      </c>
      <c r="AI3787" s="11">
        <f t="shared" ref="AI3787" si="10251">AVERAGE(T3787:T3792)</f>
        <v>78.000000000000014</v>
      </c>
      <c r="AJ3787" s="11">
        <f t="shared" ref="AJ3787" si="10252">SUMIF(H3787:H3792,"&gt;0",H3787:H3792)</f>
        <v>0</v>
      </c>
      <c r="AK3787" s="17">
        <f t="shared" ref="AK3787" si="10253">SUM(AA3787:AA3792)/60</f>
        <v>0</v>
      </c>
      <c r="AL3787" s="17">
        <f t="shared" ref="AL3787" si="10254">SUM(V3787:V3792)</f>
        <v>638</v>
      </c>
      <c r="AM3787" s="17">
        <f t="shared" ref="AM3787" si="10255">AVERAGE(W3787:W3792)</f>
        <v>0</v>
      </c>
      <c r="AN3787" s="11">
        <f t="shared" ref="AN3787" si="10256">AVERAGE(I3787:I3792)</f>
        <v>3.75</v>
      </c>
      <c r="AO3787" s="11">
        <f t="shared" ref="AO3787" si="10257">MAX(K3787:K3792)</f>
        <v>4.5</v>
      </c>
      <c r="AP3787" s="13" t="str">
        <f t="shared" ref="AP3787" ca="1" si="10258">INDIRECT(ADDRESS(MATCH(AO3787,K3787:K3792,0)+A3787-1,12))</f>
        <v>SSE</v>
      </c>
      <c r="AQ3787" s="13">
        <f t="shared" ref="AQ3787" ca="1" si="10259">INDIRECT(ADDRESS(MATCH(AO3787,K3787:K3792,0)+A3787-1,13))</f>
        <v>0.25690972222222225</v>
      </c>
      <c r="AR3787" s="11">
        <f t="shared" ref="AR3787" si="10260">MAX(N3787:N3792)</f>
        <v>7.8</v>
      </c>
      <c r="AS3787" s="13" t="str">
        <f t="shared" ref="AS3787" ca="1" si="10261">INDIRECT(ADDRESS(MATCH(AR3787,N3787:N3792,0)+A3787-1,15))</f>
        <v>S</v>
      </c>
      <c r="AT3787" s="13">
        <f t="shared" ref="AT3787" ca="1" si="10262">INDIRECT(ADDRESS(MATCH(AR3787,N3787:N3792,0)+A3787-1,16))</f>
        <v>0.25645833333333334</v>
      </c>
    </row>
    <row r="3788" spans="1:46">
      <c r="A3788" s="11">
        <v>3788</v>
      </c>
      <c r="B3788" s="57">
        <v>44953</v>
      </c>
      <c r="C3788" s="54">
        <v>0.25694444444444448</v>
      </c>
      <c r="D3788" s="53">
        <v>5.2</v>
      </c>
      <c r="E3788" s="53">
        <v>12.6</v>
      </c>
      <c r="F3788" s="53">
        <v>0</v>
      </c>
      <c r="G3788" s="53">
        <v>5.2</v>
      </c>
      <c r="H3788" s="53">
        <v>0</v>
      </c>
      <c r="I3788" s="53">
        <v>4.5</v>
      </c>
      <c r="J3788" s="53" t="s">
        <v>159</v>
      </c>
      <c r="K3788" s="53">
        <v>4.5</v>
      </c>
      <c r="L3788" s="53" t="s">
        <v>159</v>
      </c>
      <c r="M3788" s="54">
        <v>0.25690972222222225</v>
      </c>
      <c r="N3788" s="53">
        <v>7.8</v>
      </c>
      <c r="O3788" s="53" t="s">
        <v>153</v>
      </c>
      <c r="P3788" s="54">
        <v>0.25645833333333334</v>
      </c>
      <c r="Q3788" s="53">
        <v>2.5</v>
      </c>
      <c r="R3788" s="53" t="s">
        <v>159</v>
      </c>
      <c r="S3788" s="53">
        <v>0.9</v>
      </c>
      <c r="T3788" s="53">
        <v>78.900000000000006</v>
      </c>
      <c r="U3788" s="53">
        <v>0</v>
      </c>
      <c r="V3788" s="53">
        <v>92</v>
      </c>
      <c r="W3788" s="53">
        <v>0</v>
      </c>
      <c r="X3788" s="53">
        <v>0.59499999999999997</v>
      </c>
      <c r="Y3788" s="53">
        <v>18.78</v>
      </c>
      <c r="Z3788" s="11">
        <f t="shared" si="10244"/>
        <v>0</v>
      </c>
      <c r="AA3788" s="11">
        <f t="shared" si="10245"/>
        <v>0</v>
      </c>
      <c r="AB3788" s="53">
        <f t="shared" si="10246"/>
        <v>0.2426477695026541</v>
      </c>
      <c r="AC3788" s="63" t="s">
        <v>204</v>
      </c>
    </row>
    <row r="3789" spans="1:46">
      <c r="A3789" s="11">
        <v>3789</v>
      </c>
      <c r="B3789" s="57">
        <v>44953</v>
      </c>
      <c r="C3789" s="54">
        <v>0.2638888888888889</v>
      </c>
      <c r="D3789" s="53">
        <v>5.0999999999999996</v>
      </c>
      <c r="E3789" s="53">
        <v>12.6</v>
      </c>
      <c r="F3789" s="53">
        <v>0</v>
      </c>
      <c r="G3789" s="53">
        <v>5.0999999999999996</v>
      </c>
      <c r="H3789" s="53">
        <v>0</v>
      </c>
      <c r="I3789" s="53">
        <v>3.6</v>
      </c>
      <c r="J3789" s="53" t="s">
        <v>159</v>
      </c>
      <c r="K3789" s="53">
        <v>4.5</v>
      </c>
      <c r="L3789" s="53" t="s">
        <v>159</v>
      </c>
      <c r="M3789" s="54">
        <v>0.25695601851851851</v>
      </c>
      <c r="N3789" s="53">
        <v>5.7</v>
      </c>
      <c r="O3789" s="53" t="s">
        <v>153</v>
      </c>
      <c r="P3789" s="54">
        <v>0.26201388888888888</v>
      </c>
      <c r="Q3789" s="53">
        <v>4.8</v>
      </c>
      <c r="R3789" s="53" t="s">
        <v>153</v>
      </c>
      <c r="S3789" s="53">
        <v>0.7</v>
      </c>
      <c r="T3789" s="53">
        <v>79.3</v>
      </c>
      <c r="U3789" s="53">
        <v>0</v>
      </c>
      <c r="V3789" s="53">
        <v>96</v>
      </c>
      <c r="W3789" s="53">
        <v>0</v>
      </c>
      <c r="X3789" s="53">
        <v>0.59499999999999997</v>
      </c>
      <c r="Y3789" s="53">
        <v>18.78</v>
      </c>
      <c r="Z3789" s="11">
        <f t="shared" si="10244"/>
        <v>0</v>
      </c>
      <c r="AA3789" s="11">
        <f t="shared" si="10245"/>
        <v>0</v>
      </c>
      <c r="AB3789" s="53">
        <f t="shared" si="10246"/>
        <v>0.2426477695026541</v>
      </c>
      <c r="AC3789" s="63" t="s">
        <v>204</v>
      </c>
    </row>
    <row r="3790" spans="1:46">
      <c r="A3790" s="11">
        <v>3790</v>
      </c>
      <c r="B3790" s="57">
        <v>44953</v>
      </c>
      <c r="C3790" s="54">
        <v>0.27083333333333331</v>
      </c>
      <c r="D3790" s="53">
        <v>5.0999999999999996</v>
      </c>
      <c r="E3790" s="53">
        <v>12.6</v>
      </c>
      <c r="F3790" s="53">
        <v>0</v>
      </c>
      <c r="G3790" s="53">
        <v>5.4</v>
      </c>
      <c r="H3790" s="53">
        <v>0</v>
      </c>
      <c r="I3790" s="53">
        <v>3.3</v>
      </c>
      <c r="J3790" s="53" t="s">
        <v>159</v>
      </c>
      <c r="K3790" s="53">
        <v>3.7</v>
      </c>
      <c r="L3790" s="53" t="s">
        <v>159</v>
      </c>
      <c r="M3790" s="54">
        <v>0.26456018518518515</v>
      </c>
      <c r="N3790" s="53">
        <v>5.6</v>
      </c>
      <c r="O3790" s="53" t="s">
        <v>151</v>
      </c>
      <c r="P3790" s="54">
        <v>0.26998842592592592</v>
      </c>
      <c r="Q3790" s="53">
        <v>4.2</v>
      </c>
      <c r="R3790" s="53" t="s">
        <v>153</v>
      </c>
      <c r="S3790" s="53">
        <v>0.8</v>
      </c>
      <c r="T3790" s="53">
        <v>77.400000000000006</v>
      </c>
      <c r="U3790" s="53">
        <v>0</v>
      </c>
      <c r="V3790" s="53">
        <v>76</v>
      </c>
      <c r="W3790" s="53">
        <v>0</v>
      </c>
      <c r="X3790" s="53">
        <v>0.59499999999999997</v>
      </c>
      <c r="Y3790" s="53">
        <v>18.78</v>
      </c>
      <c r="Z3790" s="11">
        <f t="shared" si="10244"/>
        <v>0</v>
      </c>
      <c r="AA3790" s="11">
        <f t="shared" si="10245"/>
        <v>0</v>
      </c>
      <c r="AB3790" s="53">
        <f t="shared" si="10246"/>
        <v>0.2426477695026541</v>
      </c>
      <c r="AC3790" s="63" t="s">
        <v>204</v>
      </c>
    </row>
    <row r="3791" spans="1:46">
      <c r="A3791" s="11">
        <v>3791</v>
      </c>
      <c r="B3791" s="57">
        <v>44953</v>
      </c>
      <c r="C3791" s="54">
        <v>0.27777777777777779</v>
      </c>
      <c r="D3791" s="53">
        <v>5.0999999999999996</v>
      </c>
      <c r="E3791" s="53">
        <v>12.6</v>
      </c>
      <c r="F3791" s="53">
        <v>0</v>
      </c>
      <c r="G3791" s="53">
        <v>5.6</v>
      </c>
      <c r="H3791" s="53">
        <v>0</v>
      </c>
      <c r="I3791" s="53">
        <v>3.7</v>
      </c>
      <c r="J3791" s="53" t="s">
        <v>159</v>
      </c>
      <c r="K3791" s="53">
        <v>3.7</v>
      </c>
      <c r="L3791" s="53" t="s">
        <v>159</v>
      </c>
      <c r="M3791" s="54">
        <v>0.27777777777777779</v>
      </c>
      <c r="N3791" s="53">
        <v>6.2</v>
      </c>
      <c r="O3791" s="53" t="s">
        <v>159</v>
      </c>
      <c r="P3791" s="54">
        <v>0.27766203703703701</v>
      </c>
      <c r="Q3791" s="53">
        <v>4.5999999999999996</v>
      </c>
      <c r="R3791" s="53" t="s">
        <v>159</v>
      </c>
      <c r="S3791" s="53">
        <v>0.8</v>
      </c>
      <c r="T3791" s="53">
        <v>76.5</v>
      </c>
      <c r="U3791" s="53">
        <v>0</v>
      </c>
      <c r="V3791" s="53">
        <v>103</v>
      </c>
      <c r="W3791" s="53">
        <v>0</v>
      </c>
      <c r="X3791" s="53">
        <v>0.59399999999999997</v>
      </c>
      <c r="Y3791" s="53">
        <v>18.77</v>
      </c>
      <c r="Z3791" s="11">
        <f t="shared" si="10244"/>
        <v>0</v>
      </c>
      <c r="AA3791" s="11">
        <f t="shared" si="10245"/>
        <v>0</v>
      </c>
      <c r="AB3791" s="53">
        <f t="shared" si="10246"/>
        <v>0.24208564240959868</v>
      </c>
      <c r="AC3791" s="63" t="s">
        <v>204</v>
      </c>
    </row>
    <row r="3792" spans="1:46">
      <c r="A3792" s="11">
        <v>3792</v>
      </c>
      <c r="B3792" s="57">
        <v>44953</v>
      </c>
      <c r="C3792" s="54">
        <v>0.28472222222222221</v>
      </c>
      <c r="D3792" s="53">
        <v>5.2</v>
      </c>
      <c r="E3792" s="53">
        <v>12.6</v>
      </c>
      <c r="F3792" s="53">
        <v>0</v>
      </c>
      <c r="G3792" s="53">
        <v>5.5</v>
      </c>
      <c r="H3792" s="53">
        <v>0</v>
      </c>
      <c r="I3792" s="53">
        <v>3.3</v>
      </c>
      <c r="J3792" s="53" t="s">
        <v>159</v>
      </c>
      <c r="K3792" s="53">
        <v>3.7</v>
      </c>
      <c r="L3792" s="53" t="s">
        <v>159</v>
      </c>
      <c r="M3792" s="54">
        <v>0.28274305555555557</v>
      </c>
      <c r="N3792" s="53">
        <v>5.4</v>
      </c>
      <c r="O3792" s="53" t="s">
        <v>159</v>
      </c>
      <c r="P3792" s="54">
        <v>0.27842592592592591</v>
      </c>
      <c r="Q3792" s="53">
        <v>3.2</v>
      </c>
      <c r="R3792" s="53" t="s">
        <v>151</v>
      </c>
      <c r="S3792" s="53">
        <v>0.7</v>
      </c>
      <c r="T3792" s="53">
        <v>76.2</v>
      </c>
      <c r="U3792" s="53">
        <v>1</v>
      </c>
      <c r="V3792" s="53">
        <v>196</v>
      </c>
      <c r="W3792" s="53">
        <v>0</v>
      </c>
      <c r="X3792" s="53">
        <v>0.59399999999999997</v>
      </c>
      <c r="Y3792" s="53">
        <v>18.77</v>
      </c>
      <c r="Z3792" s="11">
        <f t="shared" si="10244"/>
        <v>0</v>
      </c>
      <c r="AA3792" s="11">
        <f t="shared" si="10245"/>
        <v>0</v>
      </c>
      <c r="AB3792" s="53">
        <f t="shared" si="10246"/>
        <v>0.24208564240959868</v>
      </c>
      <c r="AC3792" s="63" t="s">
        <v>204</v>
      </c>
    </row>
    <row r="3793" spans="1:46">
      <c r="A3793" s="11">
        <v>3793</v>
      </c>
      <c r="B3793" s="57">
        <v>44953</v>
      </c>
      <c r="C3793" s="54">
        <v>0.29166666666666669</v>
      </c>
      <c r="D3793" s="53">
        <v>5.3</v>
      </c>
      <c r="E3793" s="53">
        <v>12.6</v>
      </c>
      <c r="F3793" s="53">
        <v>0</v>
      </c>
      <c r="G3793" s="53">
        <v>5.8</v>
      </c>
      <c r="H3793" s="53">
        <v>1E-3</v>
      </c>
      <c r="I3793" s="53">
        <v>3.9</v>
      </c>
      <c r="J3793" s="53" t="s">
        <v>159</v>
      </c>
      <c r="K3793" s="53">
        <v>3.9</v>
      </c>
      <c r="L3793" s="53" t="s">
        <v>159</v>
      </c>
      <c r="M3793" s="54">
        <v>0.29166666666666669</v>
      </c>
      <c r="N3793" s="53">
        <v>6.4</v>
      </c>
      <c r="O3793" s="53" t="s">
        <v>159</v>
      </c>
      <c r="P3793" s="54">
        <v>0.2900462962962963</v>
      </c>
      <c r="Q3793" s="53">
        <v>3.7</v>
      </c>
      <c r="R3793" s="53" t="s">
        <v>151</v>
      </c>
      <c r="S3793" s="53">
        <v>0.8</v>
      </c>
      <c r="T3793" s="53">
        <v>74.7</v>
      </c>
      <c r="U3793" s="53">
        <v>3</v>
      </c>
      <c r="V3793" s="53">
        <v>984</v>
      </c>
      <c r="W3793" s="53">
        <v>2</v>
      </c>
      <c r="X3793" s="53">
        <v>0.59399999999999997</v>
      </c>
      <c r="Y3793" s="53">
        <v>18.79</v>
      </c>
      <c r="Z3793" s="11">
        <f t="shared" si="10244"/>
        <v>0.60000000000000009</v>
      </c>
      <c r="AA3793" s="11">
        <f t="shared" si="10245"/>
        <v>0</v>
      </c>
      <c r="AB3793" s="53">
        <f t="shared" si="10246"/>
        <v>0.24208564240959868</v>
      </c>
      <c r="AC3793" s="63" t="s">
        <v>204</v>
      </c>
      <c r="AE3793" s="11">
        <f t="shared" ref="AE3793" si="10263">SUM(F3793:F3798)</f>
        <v>0</v>
      </c>
      <c r="AF3793" s="11">
        <f t="shared" ref="AF3793" si="10264">AVERAGE(AB3793:AB3798)</f>
        <v>0.24208564240959871</v>
      </c>
      <c r="AG3793" s="11">
        <f t="shared" ref="AG3793" si="10265">AVERAGE(G3793:G3798)</f>
        <v>5.8166666666666664</v>
      </c>
      <c r="AH3793" s="11" t="e">
        <f t="shared" ref="AH3793" si="10266">AVERAGE(AC3793:AC3798)</f>
        <v>#DIV/0!</v>
      </c>
      <c r="AI3793" s="11">
        <f t="shared" ref="AI3793" si="10267">AVERAGE(T3793:T3798)</f>
        <v>75.166666666666671</v>
      </c>
      <c r="AJ3793" s="11">
        <f t="shared" ref="AJ3793" si="10268">SUMIF(H3793:H3798,"&gt;0",H3793:H3798)</f>
        <v>1.0999999999999999E-2</v>
      </c>
      <c r="AK3793" s="17">
        <f t="shared" ref="AK3793" si="10269">SUM(AA3793:AA3798)/60</f>
        <v>0</v>
      </c>
      <c r="AL3793" s="17">
        <f t="shared" ref="AL3793" si="10270">SUM(V3793:V3798)</f>
        <v>33773</v>
      </c>
      <c r="AM3793" s="17">
        <f t="shared" ref="AM3793" si="10271">AVERAGE(W3793:W3798)</f>
        <v>9.3333333333333339</v>
      </c>
      <c r="AN3793" s="11">
        <f t="shared" ref="AN3793" si="10272">AVERAGE(I3793:I3798)</f>
        <v>3.6666666666666665</v>
      </c>
      <c r="AO3793" s="11">
        <f t="shared" ref="AO3793" si="10273">MAX(K3793:K3798)</f>
        <v>4.3</v>
      </c>
      <c r="AP3793" s="13" t="str">
        <f t="shared" ref="AP3793" ca="1" si="10274">INDIRECT(ADDRESS(MATCH(AO3793,K3793:K3798,0)+A3793-1,12))</f>
        <v>SSE</v>
      </c>
      <c r="AQ3793" s="13">
        <f t="shared" ref="AQ3793" ca="1" si="10275">INDIRECT(ADDRESS(MATCH(AO3793,K3793:K3798,0)+A3793-1,13))</f>
        <v>0.3008912037037037</v>
      </c>
      <c r="AR3793" s="11">
        <f t="shared" ref="AR3793" si="10276">MAX(N3793:N3798)</f>
        <v>6.4</v>
      </c>
      <c r="AS3793" s="13" t="str">
        <f t="shared" ref="AS3793" ca="1" si="10277">INDIRECT(ADDRESS(MATCH(AR3793,N3793:N3798,0)+A3793-1,15))</f>
        <v>SSE</v>
      </c>
      <c r="AT3793" s="13">
        <f t="shared" ref="AT3793" ca="1" si="10278">INDIRECT(ADDRESS(MATCH(AR3793,N3793:N3798,0)+A3793-1,16))</f>
        <v>0.2900462962962963</v>
      </c>
    </row>
    <row r="3794" spans="1:46">
      <c r="A3794" s="11">
        <v>3794</v>
      </c>
      <c r="B3794" s="57">
        <v>44953</v>
      </c>
      <c r="C3794" s="54">
        <v>0.2986111111111111</v>
      </c>
      <c r="D3794" s="53">
        <v>5.4</v>
      </c>
      <c r="E3794" s="53">
        <v>12.6</v>
      </c>
      <c r="F3794" s="53">
        <v>0</v>
      </c>
      <c r="G3794" s="53">
        <v>5.6</v>
      </c>
      <c r="H3794" s="53">
        <v>0</v>
      </c>
      <c r="I3794" s="53">
        <v>4</v>
      </c>
      <c r="J3794" s="53" t="s">
        <v>159</v>
      </c>
      <c r="K3794" s="53">
        <v>4.0999999999999996</v>
      </c>
      <c r="L3794" s="53" t="s">
        <v>159</v>
      </c>
      <c r="M3794" s="54">
        <v>0.29638888888888887</v>
      </c>
      <c r="N3794" s="53">
        <v>6.4</v>
      </c>
      <c r="O3794" s="53" t="s">
        <v>151</v>
      </c>
      <c r="P3794" s="54">
        <v>0.29849537037037038</v>
      </c>
      <c r="Q3794" s="53">
        <v>4.9000000000000004</v>
      </c>
      <c r="R3794" s="53" t="s">
        <v>159</v>
      </c>
      <c r="S3794" s="53">
        <v>0.7</v>
      </c>
      <c r="T3794" s="53">
        <v>76.3</v>
      </c>
      <c r="U3794" s="53">
        <v>7</v>
      </c>
      <c r="V3794" s="53">
        <v>2302</v>
      </c>
      <c r="W3794" s="53">
        <v>4</v>
      </c>
      <c r="X3794" s="53">
        <v>0.59399999999999997</v>
      </c>
      <c r="Y3794" s="53">
        <v>18.78</v>
      </c>
      <c r="Z3794" s="11">
        <f t="shared" si="10244"/>
        <v>0</v>
      </c>
      <c r="AA3794" s="11">
        <f t="shared" si="10245"/>
        <v>0</v>
      </c>
      <c r="AB3794" s="53">
        <f t="shared" si="10246"/>
        <v>0.24208564240959868</v>
      </c>
      <c r="AC3794" s="63" t="s">
        <v>204</v>
      </c>
    </row>
    <row r="3795" spans="1:46">
      <c r="A3795" s="11">
        <v>3795</v>
      </c>
      <c r="B3795" s="57">
        <v>44953</v>
      </c>
      <c r="C3795" s="54">
        <v>0.30555555555555552</v>
      </c>
      <c r="D3795" s="53">
        <v>5.5</v>
      </c>
      <c r="E3795" s="53">
        <v>12.6</v>
      </c>
      <c r="F3795" s="53">
        <v>0</v>
      </c>
      <c r="G3795" s="53">
        <v>5.8</v>
      </c>
      <c r="H3795" s="53">
        <v>1E-3</v>
      </c>
      <c r="I3795" s="53">
        <v>3.9</v>
      </c>
      <c r="J3795" s="53" t="s">
        <v>159</v>
      </c>
      <c r="K3795" s="53">
        <v>4.3</v>
      </c>
      <c r="L3795" s="53" t="s">
        <v>159</v>
      </c>
      <c r="M3795" s="54">
        <v>0.3008912037037037</v>
      </c>
      <c r="N3795" s="53">
        <v>6.3</v>
      </c>
      <c r="O3795" s="53" t="s">
        <v>151</v>
      </c>
      <c r="P3795" s="54">
        <v>0.29870370370370369</v>
      </c>
      <c r="Q3795" s="53">
        <v>4.5</v>
      </c>
      <c r="R3795" s="53" t="s">
        <v>159</v>
      </c>
      <c r="S3795" s="53">
        <v>0.8</v>
      </c>
      <c r="T3795" s="53">
        <v>75.099999999999994</v>
      </c>
      <c r="U3795" s="53">
        <v>9</v>
      </c>
      <c r="V3795" s="53">
        <v>4477</v>
      </c>
      <c r="W3795" s="53">
        <v>7</v>
      </c>
      <c r="X3795" s="53">
        <v>0.59399999999999997</v>
      </c>
      <c r="Y3795" s="53">
        <v>18.79</v>
      </c>
      <c r="Z3795" s="11">
        <f t="shared" si="10244"/>
        <v>0.60000000000000009</v>
      </c>
      <c r="AA3795" s="11">
        <f t="shared" si="10245"/>
        <v>0</v>
      </c>
      <c r="AB3795" s="53">
        <f t="shared" si="10246"/>
        <v>0.24208564240959868</v>
      </c>
      <c r="AC3795" s="63" t="s">
        <v>204</v>
      </c>
    </row>
    <row r="3796" spans="1:46">
      <c r="A3796" s="11">
        <v>3796</v>
      </c>
      <c r="B3796" s="57">
        <v>44953</v>
      </c>
      <c r="C3796" s="54">
        <v>0.3125</v>
      </c>
      <c r="D3796" s="53">
        <v>5.5</v>
      </c>
      <c r="E3796" s="53">
        <v>12.6</v>
      </c>
      <c r="F3796" s="53">
        <v>0</v>
      </c>
      <c r="G3796" s="53">
        <v>5.8</v>
      </c>
      <c r="H3796" s="53">
        <v>3.0000000000000001E-3</v>
      </c>
      <c r="I3796" s="53">
        <v>3.2</v>
      </c>
      <c r="J3796" s="53" t="s">
        <v>159</v>
      </c>
      <c r="K3796" s="53">
        <v>3.9</v>
      </c>
      <c r="L3796" s="53" t="s">
        <v>159</v>
      </c>
      <c r="M3796" s="54">
        <v>0.30556712962962962</v>
      </c>
      <c r="N3796" s="53">
        <v>5.2</v>
      </c>
      <c r="O3796" s="53" t="s">
        <v>159</v>
      </c>
      <c r="P3796" s="54">
        <v>0.31212962962962965</v>
      </c>
      <c r="Q3796" s="53">
        <v>3.9</v>
      </c>
      <c r="R3796" s="53" t="s">
        <v>159</v>
      </c>
      <c r="S3796" s="53">
        <v>0.6</v>
      </c>
      <c r="T3796" s="53">
        <v>75.099999999999994</v>
      </c>
      <c r="U3796" s="53">
        <v>20</v>
      </c>
      <c r="V3796" s="53">
        <v>8492</v>
      </c>
      <c r="W3796" s="53">
        <v>14</v>
      </c>
      <c r="X3796" s="53">
        <v>0.59399999999999997</v>
      </c>
      <c r="Y3796" s="53">
        <v>18.78</v>
      </c>
      <c r="Z3796" s="11">
        <f t="shared" si="10244"/>
        <v>1.8000000000000003</v>
      </c>
      <c r="AA3796" s="11">
        <f t="shared" si="10245"/>
        <v>0</v>
      </c>
      <c r="AB3796" s="53">
        <f t="shared" si="10246"/>
        <v>0.24208564240959868</v>
      </c>
      <c r="AC3796" s="63" t="s">
        <v>204</v>
      </c>
    </row>
    <row r="3797" spans="1:46">
      <c r="A3797" s="11">
        <v>3797</v>
      </c>
      <c r="B3797" s="57">
        <v>44953</v>
      </c>
      <c r="C3797" s="54">
        <v>0.31944444444444448</v>
      </c>
      <c r="D3797" s="53">
        <v>5.6</v>
      </c>
      <c r="E3797" s="53">
        <v>12.6</v>
      </c>
      <c r="F3797" s="53">
        <v>0</v>
      </c>
      <c r="G3797" s="53">
        <v>6.1</v>
      </c>
      <c r="H3797" s="53">
        <v>5.0000000000000001E-3</v>
      </c>
      <c r="I3797" s="53">
        <v>3.9</v>
      </c>
      <c r="J3797" s="53" t="s">
        <v>159</v>
      </c>
      <c r="K3797" s="53">
        <v>3.9</v>
      </c>
      <c r="L3797" s="53" t="s">
        <v>159</v>
      </c>
      <c r="M3797" s="54">
        <v>0.31892361111111112</v>
      </c>
      <c r="N3797" s="53">
        <v>5.8</v>
      </c>
      <c r="O3797" s="53" t="s">
        <v>159</v>
      </c>
      <c r="P3797" s="54">
        <v>0.31525462962962963</v>
      </c>
      <c r="Q3797" s="53">
        <v>4</v>
      </c>
      <c r="R3797" s="53" t="s">
        <v>151</v>
      </c>
      <c r="S3797" s="53">
        <v>0.7</v>
      </c>
      <c r="T3797" s="53">
        <v>73.3</v>
      </c>
      <c r="U3797" s="53">
        <v>16</v>
      </c>
      <c r="V3797" s="53">
        <v>11464</v>
      </c>
      <c r="W3797" s="53">
        <v>19</v>
      </c>
      <c r="X3797" s="53">
        <v>0.59399999999999997</v>
      </c>
      <c r="Y3797" s="53">
        <v>18.79</v>
      </c>
      <c r="Z3797" s="11">
        <f t="shared" si="10244"/>
        <v>3</v>
      </c>
      <c r="AA3797" s="11">
        <f t="shared" si="10245"/>
        <v>0</v>
      </c>
      <c r="AB3797" s="53">
        <f t="shared" si="10246"/>
        <v>0.24208564240959868</v>
      </c>
      <c r="AC3797" s="63" t="s">
        <v>204</v>
      </c>
    </row>
    <row r="3798" spans="1:46">
      <c r="A3798" s="11">
        <v>3798</v>
      </c>
      <c r="B3798" s="57">
        <v>44953</v>
      </c>
      <c r="C3798" s="54">
        <v>0.3263888888888889</v>
      </c>
      <c r="D3798" s="53">
        <v>5.8</v>
      </c>
      <c r="E3798" s="53">
        <v>12.6</v>
      </c>
      <c r="F3798" s="53">
        <v>0</v>
      </c>
      <c r="G3798" s="53">
        <v>5.8</v>
      </c>
      <c r="H3798" s="53">
        <v>1E-3</v>
      </c>
      <c r="I3798" s="53">
        <v>3.1</v>
      </c>
      <c r="J3798" s="53" t="s">
        <v>159</v>
      </c>
      <c r="K3798" s="53">
        <v>3.9</v>
      </c>
      <c r="L3798" s="53" t="s">
        <v>159</v>
      </c>
      <c r="M3798" s="54">
        <v>0.32020833333333337</v>
      </c>
      <c r="N3798" s="53">
        <v>4.8</v>
      </c>
      <c r="O3798" s="53" t="s">
        <v>151</v>
      </c>
      <c r="P3798" s="54">
        <v>0.31967592592592592</v>
      </c>
      <c r="Q3798" s="53">
        <v>3.4</v>
      </c>
      <c r="R3798" s="53" t="s">
        <v>159</v>
      </c>
      <c r="S3798" s="53">
        <v>0.6</v>
      </c>
      <c r="T3798" s="53">
        <v>76.5</v>
      </c>
      <c r="U3798" s="53">
        <v>7</v>
      </c>
      <c r="V3798" s="53">
        <v>6054</v>
      </c>
      <c r="W3798" s="53">
        <v>10</v>
      </c>
      <c r="X3798" s="53">
        <v>0.59399999999999997</v>
      </c>
      <c r="Y3798" s="53">
        <v>18.78</v>
      </c>
      <c r="Z3798" s="11">
        <f t="shared" si="10244"/>
        <v>0.60000000000000009</v>
      </c>
      <c r="AA3798" s="11">
        <f t="shared" si="10245"/>
        <v>0</v>
      </c>
      <c r="AB3798" s="53">
        <f t="shared" si="10246"/>
        <v>0.24208564240959868</v>
      </c>
      <c r="AC3798" s="63" t="s">
        <v>204</v>
      </c>
    </row>
    <row r="3799" spans="1:46">
      <c r="A3799" s="11">
        <v>3799</v>
      </c>
      <c r="B3799" s="57">
        <v>44953</v>
      </c>
      <c r="C3799" s="54">
        <v>0.33333333333333331</v>
      </c>
      <c r="D3799" s="53">
        <v>5.8</v>
      </c>
      <c r="E3799" s="53">
        <v>12.6</v>
      </c>
      <c r="F3799" s="53">
        <v>0</v>
      </c>
      <c r="G3799" s="53">
        <v>5.8</v>
      </c>
      <c r="H3799" s="53">
        <v>1E-3</v>
      </c>
      <c r="I3799" s="53">
        <v>3.5</v>
      </c>
      <c r="J3799" s="53" t="s">
        <v>159</v>
      </c>
      <c r="K3799" s="53">
        <v>3.6</v>
      </c>
      <c r="L3799" s="53" t="s">
        <v>159</v>
      </c>
      <c r="M3799" s="54">
        <v>0.33291666666666669</v>
      </c>
      <c r="N3799" s="53">
        <v>5.6</v>
      </c>
      <c r="O3799" s="53" t="s">
        <v>151</v>
      </c>
      <c r="P3799" s="54">
        <v>0.33025462962962965</v>
      </c>
      <c r="Q3799" s="53">
        <v>2.6</v>
      </c>
      <c r="R3799" s="53" t="s">
        <v>151</v>
      </c>
      <c r="S3799" s="53">
        <v>0.6</v>
      </c>
      <c r="T3799" s="53">
        <v>77.3</v>
      </c>
      <c r="U3799" s="53">
        <v>26</v>
      </c>
      <c r="V3799" s="53">
        <v>6701</v>
      </c>
      <c r="W3799" s="53">
        <v>11</v>
      </c>
      <c r="X3799" s="53">
        <v>0.59399999999999997</v>
      </c>
      <c r="Y3799" s="53">
        <v>18.77</v>
      </c>
      <c r="Z3799" s="11">
        <f t="shared" si="10244"/>
        <v>0.60000000000000009</v>
      </c>
      <c r="AA3799" s="11">
        <f t="shared" si="10245"/>
        <v>0</v>
      </c>
      <c r="AB3799" s="53">
        <f t="shared" si="10246"/>
        <v>0.24208564240959868</v>
      </c>
      <c r="AC3799" s="63" t="s">
        <v>204</v>
      </c>
      <c r="AE3799" s="11">
        <f t="shared" ref="AE3799" si="10279">SUM(F3799:F3804)</f>
        <v>0</v>
      </c>
      <c r="AF3799" s="11">
        <f t="shared" ref="AF3799" si="10280">AVERAGE(AB3799:AB3804)</f>
        <v>0.24189852588977578</v>
      </c>
      <c r="AG3799" s="11">
        <f t="shared" ref="AG3799" si="10281">AVERAGE(G3799:G3804)</f>
        <v>5.7833333333333323</v>
      </c>
      <c r="AH3799" s="11" t="e">
        <f t="shared" ref="AH3799" si="10282">AVERAGE(AC3799:AC3804)</f>
        <v>#DIV/0!</v>
      </c>
      <c r="AI3799" s="11">
        <f t="shared" ref="AI3799" si="10283">AVERAGE(T3799:T3804)</f>
        <v>78.516666666666666</v>
      </c>
      <c r="AJ3799" s="11">
        <f t="shared" ref="AJ3799" si="10284">SUMIF(H3799:H3804,"&gt;0",H3799:H3804)</f>
        <v>0.08</v>
      </c>
      <c r="AK3799" s="17">
        <f t="shared" ref="AK3799" si="10285">SUM(AA3799:AA3804)/60</f>
        <v>0</v>
      </c>
      <c r="AL3799" s="17">
        <f t="shared" ref="AL3799" si="10286">SUM(V3799:V3804)</f>
        <v>191776</v>
      </c>
      <c r="AM3799" s="17">
        <f t="shared" ref="AM3799" si="10287">AVERAGE(W3799:W3804)</f>
        <v>53.333333333333336</v>
      </c>
      <c r="AN3799" s="11">
        <f t="shared" ref="AN3799" si="10288">AVERAGE(I3799:I3804)</f>
        <v>2.9499999999999997</v>
      </c>
      <c r="AO3799" s="11">
        <f t="shared" ref="AO3799" si="10289">MAX(K3799:K3804)</f>
        <v>3.6</v>
      </c>
      <c r="AP3799" s="13" t="str">
        <f t="shared" ref="AP3799" ca="1" si="10290">INDIRECT(ADDRESS(MATCH(AO3799,K3799:K3804,0)+A3799-1,12))</f>
        <v>SSE</v>
      </c>
      <c r="AQ3799" s="13">
        <f t="shared" ref="AQ3799" ca="1" si="10291">INDIRECT(ADDRESS(MATCH(AO3799,K3799:K3804,0)+A3799-1,13))</f>
        <v>0.33291666666666669</v>
      </c>
      <c r="AR3799" s="11">
        <f t="shared" ref="AR3799" si="10292">MAX(N3799:N3804)</f>
        <v>5.6</v>
      </c>
      <c r="AS3799" s="13" t="str">
        <f t="shared" ref="AS3799" ca="1" si="10293">INDIRECT(ADDRESS(MATCH(AR3799,N3799:N3804,0)+A3799-1,15))</f>
        <v>SE</v>
      </c>
      <c r="AT3799" s="13">
        <f t="shared" ref="AT3799" ca="1" si="10294">INDIRECT(ADDRESS(MATCH(AR3799,N3799:N3804,0)+A3799-1,16))</f>
        <v>0.33025462962962965</v>
      </c>
    </row>
    <row r="3800" spans="1:46">
      <c r="A3800" s="11">
        <v>3800</v>
      </c>
      <c r="B3800" s="57">
        <v>44953</v>
      </c>
      <c r="C3800" s="54">
        <v>0.34027777777777773</v>
      </c>
      <c r="D3800" s="53">
        <v>5.8</v>
      </c>
      <c r="E3800" s="53">
        <v>12.6</v>
      </c>
      <c r="F3800" s="53">
        <v>0</v>
      </c>
      <c r="G3800" s="53">
        <v>5.8</v>
      </c>
      <c r="H3800" s="53">
        <v>1.2E-2</v>
      </c>
      <c r="I3800" s="53">
        <v>3</v>
      </c>
      <c r="J3800" s="53" t="s">
        <v>159</v>
      </c>
      <c r="K3800" s="53">
        <v>3.5</v>
      </c>
      <c r="L3800" s="53" t="s">
        <v>159</v>
      </c>
      <c r="M3800" s="54">
        <v>0.33334490740740735</v>
      </c>
      <c r="N3800" s="53">
        <v>4.2</v>
      </c>
      <c r="O3800" s="53" t="s">
        <v>151</v>
      </c>
      <c r="P3800" s="54">
        <v>0.33894675925925927</v>
      </c>
      <c r="Q3800" s="53">
        <v>3.7</v>
      </c>
      <c r="R3800" s="53" t="s">
        <v>153</v>
      </c>
      <c r="S3800" s="53">
        <v>0.5</v>
      </c>
      <c r="T3800" s="53">
        <v>77.599999999999994</v>
      </c>
      <c r="U3800" s="53">
        <v>45</v>
      </c>
      <c r="V3800" s="53">
        <v>26855</v>
      </c>
      <c r="W3800" s="53">
        <v>45</v>
      </c>
      <c r="X3800" s="53">
        <v>0.59399999999999997</v>
      </c>
      <c r="Y3800" s="53">
        <v>18.79</v>
      </c>
      <c r="Z3800" s="11">
        <f t="shared" si="10244"/>
        <v>7.2000000000000011</v>
      </c>
      <c r="AA3800" s="11">
        <f t="shared" si="10245"/>
        <v>0</v>
      </c>
      <c r="AB3800" s="53">
        <f t="shared" si="10246"/>
        <v>0.24208564240959868</v>
      </c>
      <c r="AC3800" s="63" t="s">
        <v>204</v>
      </c>
    </row>
    <row r="3801" spans="1:46">
      <c r="A3801" s="11">
        <v>3801</v>
      </c>
      <c r="B3801" s="57">
        <v>44953</v>
      </c>
      <c r="C3801" s="54">
        <v>0.34722222222222227</v>
      </c>
      <c r="D3801" s="53">
        <v>5.8</v>
      </c>
      <c r="E3801" s="53">
        <v>12.6</v>
      </c>
      <c r="F3801" s="53">
        <v>0</v>
      </c>
      <c r="G3801" s="53">
        <v>5.9</v>
      </c>
      <c r="H3801" s="53">
        <v>1.0999999999999999E-2</v>
      </c>
      <c r="I3801" s="53">
        <v>2.6</v>
      </c>
      <c r="J3801" s="53" t="s">
        <v>159</v>
      </c>
      <c r="K3801" s="53">
        <v>3.1</v>
      </c>
      <c r="L3801" s="53" t="s">
        <v>159</v>
      </c>
      <c r="M3801" s="54">
        <v>0.34125</v>
      </c>
      <c r="N3801" s="53">
        <v>4</v>
      </c>
      <c r="O3801" s="53" t="s">
        <v>159</v>
      </c>
      <c r="P3801" s="54">
        <v>0.34037037037037038</v>
      </c>
      <c r="Q3801" s="53">
        <v>2.4</v>
      </c>
      <c r="R3801" s="53" t="s">
        <v>153</v>
      </c>
      <c r="S3801" s="53">
        <v>0.6</v>
      </c>
      <c r="T3801" s="53">
        <v>78.3</v>
      </c>
      <c r="U3801" s="53">
        <v>56</v>
      </c>
      <c r="V3801" s="53">
        <v>25506</v>
      </c>
      <c r="W3801" s="53">
        <v>43</v>
      </c>
      <c r="X3801" s="53">
        <v>0.59399999999999997</v>
      </c>
      <c r="Y3801" s="53">
        <v>18.760000000000002</v>
      </c>
      <c r="Z3801" s="11">
        <f t="shared" si="10244"/>
        <v>6.5999999999999988</v>
      </c>
      <c r="AA3801" s="11">
        <f t="shared" si="10245"/>
        <v>0</v>
      </c>
      <c r="AB3801" s="53">
        <f t="shared" si="10246"/>
        <v>0.24208564240959868</v>
      </c>
      <c r="AC3801" s="63" t="s">
        <v>204</v>
      </c>
    </row>
    <row r="3802" spans="1:46">
      <c r="A3802" s="11">
        <v>3802</v>
      </c>
      <c r="B3802" s="57">
        <v>44953</v>
      </c>
      <c r="C3802" s="54">
        <v>0.35416666666666669</v>
      </c>
      <c r="D3802" s="53">
        <v>5.7</v>
      </c>
      <c r="E3802" s="53">
        <v>12.7</v>
      </c>
      <c r="F3802" s="53">
        <v>0</v>
      </c>
      <c r="G3802" s="53">
        <v>5.7</v>
      </c>
      <c r="H3802" s="53">
        <v>1.6E-2</v>
      </c>
      <c r="I3802" s="53">
        <v>2.2000000000000002</v>
      </c>
      <c r="J3802" s="53" t="s">
        <v>153</v>
      </c>
      <c r="K3802" s="53">
        <v>2.6</v>
      </c>
      <c r="L3802" s="53" t="s">
        <v>159</v>
      </c>
      <c r="M3802" s="54">
        <v>0.3472337962962963</v>
      </c>
      <c r="N3802" s="53">
        <v>4.4000000000000004</v>
      </c>
      <c r="O3802" s="53" t="s">
        <v>153</v>
      </c>
      <c r="P3802" s="54">
        <v>0.35275462962962961</v>
      </c>
      <c r="Q3802" s="53">
        <v>3.3</v>
      </c>
      <c r="R3802" s="53" t="s">
        <v>151</v>
      </c>
      <c r="S3802" s="53">
        <v>0.8</v>
      </c>
      <c r="T3802" s="53">
        <v>80.400000000000006</v>
      </c>
      <c r="U3802" s="53">
        <v>93</v>
      </c>
      <c r="V3802" s="53">
        <v>36878</v>
      </c>
      <c r="W3802" s="53">
        <v>61</v>
      </c>
      <c r="X3802" s="53">
        <v>0.59399999999999997</v>
      </c>
      <c r="Y3802" s="53">
        <v>18.75</v>
      </c>
      <c r="Z3802" s="11">
        <f t="shared" si="10244"/>
        <v>9.6000000000000014</v>
      </c>
      <c r="AA3802" s="11">
        <f t="shared" si="10245"/>
        <v>0</v>
      </c>
      <c r="AB3802" s="53">
        <f t="shared" si="10246"/>
        <v>0.24208564240959868</v>
      </c>
      <c r="AC3802" s="63" t="s">
        <v>204</v>
      </c>
    </row>
    <row r="3803" spans="1:46">
      <c r="A3803" s="11">
        <v>3803</v>
      </c>
      <c r="B3803" s="57">
        <v>44953</v>
      </c>
      <c r="C3803" s="54">
        <v>0.3611111111111111</v>
      </c>
      <c r="D3803" s="53">
        <v>5.7</v>
      </c>
      <c r="E3803" s="53">
        <v>12.7</v>
      </c>
      <c r="F3803" s="53">
        <v>0</v>
      </c>
      <c r="G3803" s="53">
        <v>5.7</v>
      </c>
      <c r="H3803" s="53">
        <v>2.1000000000000001E-2</v>
      </c>
      <c r="I3803" s="53">
        <v>3.2</v>
      </c>
      <c r="J3803" s="53" t="s">
        <v>159</v>
      </c>
      <c r="K3803" s="53">
        <v>3.2</v>
      </c>
      <c r="L3803" s="53" t="s">
        <v>159</v>
      </c>
      <c r="M3803" s="54">
        <v>0.36104166666666665</v>
      </c>
      <c r="N3803" s="53">
        <v>5</v>
      </c>
      <c r="O3803" s="53" t="s">
        <v>153</v>
      </c>
      <c r="P3803" s="54">
        <v>0.35526620370370371</v>
      </c>
      <c r="Q3803" s="53">
        <v>3</v>
      </c>
      <c r="R3803" s="53" t="s">
        <v>159</v>
      </c>
      <c r="S3803" s="53">
        <v>0.6</v>
      </c>
      <c r="T3803" s="53">
        <v>78.5</v>
      </c>
      <c r="U3803" s="53">
        <v>78</v>
      </c>
      <c r="V3803" s="53">
        <v>50329</v>
      </c>
      <c r="W3803" s="53">
        <v>84</v>
      </c>
      <c r="X3803" s="53">
        <v>0.59299999999999997</v>
      </c>
      <c r="Y3803" s="53">
        <v>18.77</v>
      </c>
      <c r="Z3803" s="11">
        <f t="shared" si="10244"/>
        <v>12.6</v>
      </c>
      <c r="AA3803" s="11">
        <f t="shared" si="10245"/>
        <v>0</v>
      </c>
      <c r="AB3803" s="53">
        <f t="shared" si="10246"/>
        <v>0.24152429285013005</v>
      </c>
      <c r="AC3803" s="63" t="s">
        <v>204</v>
      </c>
    </row>
    <row r="3804" spans="1:46">
      <c r="A3804" s="11">
        <v>3804</v>
      </c>
      <c r="B3804" s="57">
        <v>44953</v>
      </c>
      <c r="C3804" s="54">
        <v>0.36805555555555558</v>
      </c>
      <c r="D3804" s="53">
        <v>5.8</v>
      </c>
      <c r="E3804" s="53">
        <v>12.7</v>
      </c>
      <c r="F3804" s="53">
        <v>0</v>
      </c>
      <c r="G3804" s="53">
        <v>5.8</v>
      </c>
      <c r="H3804" s="53">
        <v>1.9E-2</v>
      </c>
      <c r="I3804" s="53">
        <v>3.2</v>
      </c>
      <c r="J3804" s="53" t="s">
        <v>159</v>
      </c>
      <c r="K3804" s="53">
        <v>3.5</v>
      </c>
      <c r="L3804" s="53" t="s">
        <v>159</v>
      </c>
      <c r="M3804" s="54">
        <v>0.36570601851851853</v>
      </c>
      <c r="N3804" s="53">
        <v>5.3</v>
      </c>
      <c r="O3804" s="53" t="s">
        <v>159</v>
      </c>
      <c r="P3804" s="54">
        <v>0.36282407407407408</v>
      </c>
      <c r="Q3804" s="53">
        <v>2.4</v>
      </c>
      <c r="R3804" s="53" t="s">
        <v>153</v>
      </c>
      <c r="S3804" s="53">
        <v>0.8</v>
      </c>
      <c r="T3804" s="53">
        <v>79</v>
      </c>
      <c r="U3804" s="53">
        <v>63</v>
      </c>
      <c r="V3804" s="53">
        <v>45507</v>
      </c>
      <c r="W3804" s="53">
        <v>76</v>
      </c>
      <c r="X3804" s="53">
        <v>0.59299999999999997</v>
      </c>
      <c r="Y3804" s="53">
        <v>18.739999999999998</v>
      </c>
      <c r="Z3804" s="11">
        <f t="shared" si="10244"/>
        <v>11.4</v>
      </c>
      <c r="AA3804" s="11">
        <f t="shared" si="10245"/>
        <v>0</v>
      </c>
      <c r="AB3804" s="53">
        <f t="shared" si="10246"/>
        <v>0.24152429285013005</v>
      </c>
      <c r="AC3804" s="63" t="s">
        <v>204</v>
      </c>
    </row>
    <row r="3805" spans="1:46">
      <c r="A3805" s="11">
        <v>3805</v>
      </c>
      <c r="B3805" s="57">
        <v>44953</v>
      </c>
      <c r="C3805" s="54">
        <v>0.375</v>
      </c>
      <c r="D3805" s="53">
        <v>5.9</v>
      </c>
      <c r="E3805" s="53">
        <v>12.7</v>
      </c>
      <c r="F3805" s="53">
        <v>0</v>
      </c>
      <c r="G3805" s="53">
        <v>5.8</v>
      </c>
      <c r="H3805" s="53">
        <v>1.7000000000000001E-2</v>
      </c>
      <c r="I3805" s="53">
        <v>2.1</v>
      </c>
      <c r="J3805" s="53" t="s">
        <v>159</v>
      </c>
      <c r="K3805" s="53">
        <v>3.2</v>
      </c>
      <c r="L3805" s="53" t="s">
        <v>159</v>
      </c>
      <c r="M3805" s="54">
        <v>0.36806712962962962</v>
      </c>
      <c r="N3805" s="53">
        <v>3.4</v>
      </c>
      <c r="O3805" s="53" t="s">
        <v>159</v>
      </c>
      <c r="P3805" s="54">
        <v>0.37422453703703701</v>
      </c>
      <c r="Q3805" s="53">
        <v>2.4</v>
      </c>
      <c r="R3805" s="53" t="s">
        <v>159</v>
      </c>
      <c r="S3805" s="53">
        <v>0.5</v>
      </c>
      <c r="T3805" s="53">
        <v>79.2</v>
      </c>
      <c r="U3805" s="53">
        <v>50</v>
      </c>
      <c r="V3805" s="53">
        <v>41609</v>
      </c>
      <c r="W3805" s="53">
        <v>69</v>
      </c>
      <c r="X3805" s="53">
        <v>0.59299999999999997</v>
      </c>
      <c r="Y3805" s="53">
        <v>18.72</v>
      </c>
      <c r="Z3805" s="11">
        <f t="shared" si="10244"/>
        <v>10.200000000000001</v>
      </c>
      <c r="AA3805" s="11">
        <f t="shared" si="10245"/>
        <v>0</v>
      </c>
      <c r="AB3805" s="53">
        <f t="shared" si="10246"/>
        <v>0.24152429285013005</v>
      </c>
      <c r="AC3805" s="63" t="s">
        <v>204</v>
      </c>
      <c r="AE3805" s="11">
        <f t="shared" ref="AE3805" si="10295">SUM(F3805:F3810)</f>
        <v>0</v>
      </c>
      <c r="AF3805" s="11">
        <f t="shared" ref="AF3805" si="10296">AVERAGE(AB3805:AB3810)</f>
        <v>0.24152429285013002</v>
      </c>
      <c r="AG3805" s="11">
        <f t="shared" ref="AG3805" si="10297">AVERAGE(G3805:G3810)</f>
        <v>5.6499999999999995</v>
      </c>
      <c r="AH3805" s="11" t="e">
        <f t="shared" ref="AH3805" si="10298">AVERAGE(AC3805:AC3810)</f>
        <v>#DIV/0!</v>
      </c>
      <c r="AI3805" s="11">
        <f t="shared" ref="AI3805" si="10299">AVERAGE(T3805:T3810)</f>
        <v>82.483333333333334</v>
      </c>
      <c r="AJ3805" s="11">
        <f t="shared" ref="AJ3805" si="10300">SUMIF(H3805:H3810,"&gt;0",H3805:H3810)</f>
        <v>7.2000000000000008E-2</v>
      </c>
      <c r="AK3805" s="17">
        <f t="shared" ref="AK3805" si="10301">SUM(AA3805:AA3810)/60</f>
        <v>0</v>
      </c>
      <c r="AL3805" s="17">
        <f t="shared" ref="AL3805" si="10302">SUM(V3805:V3810)</f>
        <v>185691</v>
      </c>
      <c r="AM3805" s="17">
        <f t="shared" ref="AM3805" si="10303">AVERAGE(W3805:W3810)</f>
        <v>51.666666666666664</v>
      </c>
      <c r="AN3805" s="11">
        <f t="shared" ref="AN3805" si="10304">AVERAGE(I3805:I3810)</f>
        <v>2.1833333333333336</v>
      </c>
      <c r="AO3805" s="11">
        <f t="shared" ref="AO3805" si="10305">MAX(K3805:K3810)</f>
        <v>3.2</v>
      </c>
      <c r="AP3805" s="13" t="str">
        <f t="shared" ref="AP3805" ca="1" si="10306">INDIRECT(ADDRESS(MATCH(AO3805,K3805:K3810,0)+A3805-1,12))</f>
        <v>SSE</v>
      </c>
      <c r="AQ3805" s="13">
        <f t="shared" ref="AQ3805" ca="1" si="10307">INDIRECT(ADDRESS(MATCH(AO3805,K3805:K3810,0)+A3805-1,13))</f>
        <v>0.36806712962962962</v>
      </c>
      <c r="AR3805" s="11">
        <f t="shared" ref="AR3805" si="10308">MAX(N3805:N3810)</f>
        <v>4.5</v>
      </c>
      <c r="AS3805" s="13" t="str">
        <f t="shared" ref="AS3805" ca="1" si="10309">INDIRECT(ADDRESS(MATCH(AR3805,N3805:N3810,0)+A3805-1,15))</f>
        <v>SSE</v>
      </c>
      <c r="AT3805" s="13">
        <f t="shared" ref="AT3805" ca="1" si="10310">INDIRECT(ADDRESS(MATCH(AR3805,N3805:N3810,0)+A3805-1,16))</f>
        <v>0.38271990740740741</v>
      </c>
    </row>
    <row r="3806" spans="1:46">
      <c r="A3806" s="11">
        <v>3806</v>
      </c>
      <c r="B3806" s="57">
        <v>44953</v>
      </c>
      <c r="C3806" s="54">
        <v>0.38194444444444442</v>
      </c>
      <c r="D3806" s="53">
        <v>5.9</v>
      </c>
      <c r="E3806" s="53">
        <v>12.6</v>
      </c>
      <c r="F3806" s="53">
        <v>0</v>
      </c>
      <c r="G3806" s="53">
        <v>5.8</v>
      </c>
      <c r="H3806" s="53">
        <v>7.0000000000000001E-3</v>
      </c>
      <c r="I3806" s="53">
        <v>2.4</v>
      </c>
      <c r="J3806" s="53" t="s">
        <v>159</v>
      </c>
      <c r="K3806" s="53">
        <v>2.4</v>
      </c>
      <c r="L3806" s="53" t="s">
        <v>159</v>
      </c>
      <c r="M3806" s="54">
        <v>0.38194444444444442</v>
      </c>
      <c r="N3806" s="53">
        <v>4.4000000000000004</v>
      </c>
      <c r="O3806" s="53" t="s">
        <v>159</v>
      </c>
      <c r="P3806" s="54">
        <v>0.38149305555555557</v>
      </c>
      <c r="Q3806" s="53">
        <v>2.7</v>
      </c>
      <c r="R3806" s="53" t="s">
        <v>159</v>
      </c>
      <c r="S3806" s="53">
        <v>0.7</v>
      </c>
      <c r="T3806" s="53">
        <v>79.099999999999994</v>
      </c>
      <c r="U3806" s="53">
        <v>24</v>
      </c>
      <c r="V3806" s="53">
        <v>20967</v>
      </c>
      <c r="W3806" s="53">
        <v>35</v>
      </c>
      <c r="X3806" s="53">
        <v>0.59299999999999997</v>
      </c>
      <c r="Y3806" s="53">
        <v>18.7</v>
      </c>
      <c r="Z3806" s="11">
        <f t="shared" si="10244"/>
        <v>4.2</v>
      </c>
      <c r="AA3806" s="11">
        <f t="shared" si="10245"/>
        <v>0</v>
      </c>
      <c r="AB3806" s="53">
        <f t="shared" si="10246"/>
        <v>0.24152429285013005</v>
      </c>
      <c r="AC3806" s="63" t="s">
        <v>204</v>
      </c>
    </row>
    <row r="3807" spans="1:46">
      <c r="A3807" s="11">
        <v>3807</v>
      </c>
      <c r="B3807" s="57">
        <v>44953</v>
      </c>
      <c r="C3807" s="54">
        <v>0.3888888888888889</v>
      </c>
      <c r="D3807" s="53">
        <v>5.9</v>
      </c>
      <c r="E3807" s="53">
        <v>12.7</v>
      </c>
      <c r="F3807" s="53">
        <v>0</v>
      </c>
      <c r="G3807" s="53">
        <v>5.5</v>
      </c>
      <c r="H3807" s="53">
        <v>0.01</v>
      </c>
      <c r="I3807" s="53">
        <v>2.5</v>
      </c>
      <c r="J3807" s="53" t="s">
        <v>159</v>
      </c>
      <c r="K3807" s="53">
        <v>2.8</v>
      </c>
      <c r="L3807" s="53" t="s">
        <v>159</v>
      </c>
      <c r="M3807" s="54">
        <v>0.38472222222222219</v>
      </c>
      <c r="N3807" s="53">
        <v>4.5</v>
      </c>
      <c r="O3807" s="53" t="s">
        <v>159</v>
      </c>
      <c r="P3807" s="54">
        <v>0.38271990740740741</v>
      </c>
      <c r="Q3807" s="53">
        <v>2.2000000000000002</v>
      </c>
      <c r="R3807" s="53" t="s">
        <v>153</v>
      </c>
      <c r="S3807" s="53">
        <v>0.6</v>
      </c>
      <c r="T3807" s="53">
        <v>83.2</v>
      </c>
      <c r="U3807" s="53">
        <v>83</v>
      </c>
      <c r="V3807" s="53">
        <v>25626</v>
      </c>
      <c r="W3807" s="53">
        <v>43</v>
      </c>
      <c r="X3807" s="53">
        <v>0.59299999999999997</v>
      </c>
      <c r="Y3807" s="53">
        <v>18.739999999999998</v>
      </c>
      <c r="Z3807" s="11">
        <f t="shared" si="10244"/>
        <v>6</v>
      </c>
      <c r="AA3807" s="11">
        <f t="shared" si="10245"/>
        <v>0</v>
      </c>
      <c r="AB3807" s="53">
        <f t="shared" si="10246"/>
        <v>0.24152429285013005</v>
      </c>
      <c r="AC3807" s="63" t="s">
        <v>204</v>
      </c>
    </row>
    <row r="3808" spans="1:46">
      <c r="A3808" s="11">
        <v>3808</v>
      </c>
      <c r="B3808" s="57">
        <v>44953</v>
      </c>
      <c r="C3808" s="54">
        <v>0.39583333333333331</v>
      </c>
      <c r="D3808" s="53">
        <v>5.9</v>
      </c>
      <c r="E3808" s="53">
        <v>12.7</v>
      </c>
      <c r="F3808" s="53">
        <v>0</v>
      </c>
      <c r="G3808" s="53">
        <v>5.7</v>
      </c>
      <c r="H3808" s="53">
        <v>1.4999999999999999E-2</v>
      </c>
      <c r="I3808" s="53">
        <v>2.5</v>
      </c>
      <c r="J3808" s="53" t="s">
        <v>153</v>
      </c>
      <c r="K3808" s="53">
        <v>2.5</v>
      </c>
      <c r="L3808" s="53" t="s">
        <v>159</v>
      </c>
      <c r="M3808" s="54">
        <v>0.38890046296296293</v>
      </c>
      <c r="N3808" s="53">
        <v>3.9</v>
      </c>
      <c r="O3808" s="53" t="s">
        <v>159</v>
      </c>
      <c r="P3808" s="54">
        <v>0.39255787037037032</v>
      </c>
      <c r="Q3808" s="53">
        <v>2.5</v>
      </c>
      <c r="R3808" s="53" t="s">
        <v>159</v>
      </c>
      <c r="S3808" s="53">
        <v>0.5</v>
      </c>
      <c r="T3808" s="53">
        <v>83.3</v>
      </c>
      <c r="U3808" s="53">
        <v>41</v>
      </c>
      <c r="V3808" s="53">
        <v>38209</v>
      </c>
      <c r="W3808" s="53">
        <v>64</v>
      </c>
      <c r="X3808" s="53">
        <v>0.59299999999999997</v>
      </c>
      <c r="Y3808" s="53">
        <v>18.71</v>
      </c>
      <c r="Z3808" s="11">
        <f t="shared" si="10244"/>
        <v>9</v>
      </c>
      <c r="AA3808" s="11">
        <f t="shared" si="10245"/>
        <v>0</v>
      </c>
      <c r="AB3808" s="53">
        <f t="shared" si="10246"/>
        <v>0.24152429285013005</v>
      </c>
      <c r="AC3808" s="63" t="s">
        <v>204</v>
      </c>
    </row>
    <row r="3809" spans="1:46">
      <c r="A3809" s="11">
        <v>3809</v>
      </c>
      <c r="B3809" s="57">
        <v>44953</v>
      </c>
      <c r="C3809" s="54">
        <v>0.40277777777777773</v>
      </c>
      <c r="D3809" s="53">
        <v>5.9</v>
      </c>
      <c r="E3809" s="53">
        <v>12.6</v>
      </c>
      <c r="F3809" s="53">
        <v>0</v>
      </c>
      <c r="G3809" s="53">
        <v>5.5</v>
      </c>
      <c r="H3809" s="53">
        <v>8.9999999999999993E-3</v>
      </c>
      <c r="I3809" s="53">
        <v>1.8</v>
      </c>
      <c r="J3809" s="53" t="s">
        <v>153</v>
      </c>
      <c r="K3809" s="53">
        <v>2.5</v>
      </c>
      <c r="L3809" s="53" t="s">
        <v>153</v>
      </c>
      <c r="M3809" s="54">
        <v>0.3963888888888889</v>
      </c>
      <c r="N3809" s="53">
        <v>3</v>
      </c>
      <c r="O3809" s="53" t="s">
        <v>153</v>
      </c>
      <c r="P3809" s="54">
        <v>0.39590277777777777</v>
      </c>
      <c r="Q3809" s="53">
        <v>1.4</v>
      </c>
      <c r="R3809" s="53" t="s">
        <v>151</v>
      </c>
      <c r="S3809" s="53">
        <v>0.5</v>
      </c>
      <c r="T3809" s="53">
        <v>85.2</v>
      </c>
      <c r="U3809" s="53">
        <v>36</v>
      </c>
      <c r="V3809" s="53">
        <v>23730</v>
      </c>
      <c r="W3809" s="53">
        <v>40</v>
      </c>
      <c r="X3809" s="53">
        <v>0.59299999999999997</v>
      </c>
      <c r="Y3809" s="53">
        <v>18.7</v>
      </c>
      <c r="Z3809" s="11">
        <f t="shared" si="10244"/>
        <v>5.4</v>
      </c>
      <c r="AA3809" s="11">
        <f t="shared" si="10245"/>
        <v>0</v>
      </c>
      <c r="AB3809" s="53">
        <f t="shared" si="10246"/>
        <v>0.24152429285013005</v>
      </c>
      <c r="AC3809" s="63" t="s">
        <v>204</v>
      </c>
    </row>
    <row r="3810" spans="1:46">
      <c r="A3810" s="11">
        <v>3810</v>
      </c>
      <c r="B3810" s="57">
        <v>44953</v>
      </c>
      <c r="C3810" s="54">
        <v>0.40972222222222227</v>
      </c>
      <c r="D3810" s="53">
        <v>5.8</v>
      </c>
      <c r="E3810" s="53">
        <v>12.7</v>
      </c>
      <c r="F3810" s="53">
        <v>0</v>
      </c>
      <c r="G3810" s="53">
        <v>5.6</v>
      </c>
      <c r="H3810" s="53">
        <v>1.4E-2</v>
      </c>
      <c r="I3810" s="53">
        <v>1.8</v>
      </c>
      <c r="J3810" s="53" t="s">
        <v>153</v>
      </c>
      <c r="K3810" s="53">
        <v>1.8</v>
      </c>
      <c r="L3810" s="53" t="s">
        <v>153</v>
      </c>
      <c r="M3810" s="54">
        <v>0.40972222222222227</v>
      </c>
      <c r="N3810" s="53">
        <v>2.9</v>
      </c>
      <c r="O3810" s="53" t="s">
        <v>153</v>
      </c>
      <c r="P3810" s="54">
        <v>0.40599537037037042</v>
      </c>
      <c r="Q3810" s="53">
        <v>2.2000000000000002</v>
      </c>
      <c r="R3810" s="53" t="s">
        <v>159</v>
      </c>
      <c r="S3810" s="53">
        <v>0.6</v>
      </c>
      <c r="T3810" s="53">
        <v>84.9</v>
      </c>
      <c r="U3810" s="53">
        <v>56</v>
      </c>
      <c r="V3810" s="53">
        <v>35550</v>
      </c>
      <c r="W3810" s="53">
        <v>59</v>
      </c>
      <c r="X3810" s="53">
        <v>0.59299999999999997</v>
      </c>
      <c r="Y3810" s="53">
        <v>18.690000000000001</v>
      </c>
      <c r="Z3810" s="11">
        <f t="shared" si="10244"/>
        <v>8.4</v>
      </c>
      <c r="AA3810" s="11">
        <f t="shared" si="10245"/>
        <v>0</v>
      </c>
      <c r="AB3810" s="53">
        <f t="shared" si="10246"/>
        <v>0.24152429285013005</v>
      </c>
      <c r="AC3810" s="63" t="s">
        <v>204</v>
      </c>
    </row>
    <row r="3811" spans="1:46">
      <c r="A3811" s="11">
        <v>3811</v>
      </c>
      <c r="B3811" s="57">
        <v>44953</v>
      </c>
      <c r="C3811" s="54">
        <v>0.41666666666666669</v>
      </c>
      <c r="D3811" s="53">
        <v>5.8</v>
      </c>
      <c r="E3811" s="53">
        <v>12.6</v>
      </c>
      <c r="F3811" s="53">
        <v>0</v>
      </c>
      <c r="G3811" s="53">
        <v>5.7</v>
      </c>
      <c r="H3811" s="53">
        <v>1.0999999999999999E-2</v>
      </c>
      <c r="I3811" s="53">
        <v>1.6</v>
      </c>
      <c r="J3811" s="53" t="s">
        <v>153</v>
      </c>
      <c r="K3811" s="53">
        <v>2.1</v>
      </c>
      <c r="L3811" s="53" t="s">
        <v>159</v>
      </c>
      <c r="M3811" s="54">
        <v>0.41385416666666663</v>
      </c>
      <c r="N3811" s="53">
        <v>2.8</v>
      </c>
      <c r="O3811" s="53" t="s">
        <v>159</v>
      </c>
      <c r="P3811" s="54">
        <v>0.41337962962962965</v>
      </c>
      <c r="Q3811" s="53">
        <v>1</v>
      </c>
      <c r="R3811" s="53" t="s">
        <v>155</v>
      </c>
      <c r="S3811" s="53">
        <v>0.7</v>
      </c>
      <c r="T3811" s="53">
        <v>86.4</v>
      </c>
      <c r="U3811" s="53">
        <v>55</v>
      </c>
      <c r="V3811" s="53">
        <v>27369</v>
      </c>
      <c r="W3811" s="53">
        <v>46</v>
      </c>
      <c r="X3811" s="53">
        <v>0.59299999999999997</v>
      </c>
      <c r="Y3811" s="53">
        <v>18.68</v>
      </c>
      <c r="Z3811" s="11">
        <f t="shared" si="10244"/>
        <v>6.5999999999999988</v>
      </c>
      <c r="AA3811" s="11">
        <f t="shared" si="10245"/>
        <v>0</v>
      </c>
      <c r="AB3811" s="53">
        <f t="shared" si="10246"/>
        <v>0.24152429285013005</v>
      </c>
      <c r="AC3811" s="63" t="s">
        <v>204</v>
      </c>
      <c r="AE3811" s="11">
        <f t="shared" ref="AE3811" si="10311">SUM(F3811:F3816)</f>
        <v>0</v>
      </c>
      <c r="AF3811" s="11">
        <f t="shared" ref="AF3811" si="10312">AVERAGE(AB3811:AB3816)</f>
        <v>0.24133743660282683</v>
      </c>
      <c r="AG3811" s="11">
        <f t="shared" ref="AG3811" si="10313">AVERAGE(G3811:G3816)</f>
        <v>6.5333333333333323</v>
      </c>
      <c r="AH3811" s="11" t="e">
        <f t="shared" ref="AH3811" si="10314">AVERAGE(AC3811:AC3816)</f>
        <v>#DIV/0!</v>
      </c>
      <c r="AI3811" s="11">
        <f t="shared" ref="AI3811" si="10315">AVERAGE(T3811:T3816)</f>
        <v>76.966666666666654</v>
      </c>
      <c r="AJ3811" s="11">
        <f t="shared" ref="AJ3811" si="10316">SUMIF(H3811:H3816,"&gt;0",H3811:H3816)</f>
        <v>0.183</v>
      </c>
      <c r="AK3811" s="17">
        <f t="shared" ref="AK3811" si="10317">SUM(AA3811:AA3816)/60</f>
        <v>0</v>
      </c>
      <c r="AL3811" s="17">
        <f t="shared" ref="AL3811" si="10318">SUM(V3811:V3816)</f>
        <v>444392</v>
      </c>
      <c r="AM3811" s="17">
        <f t="shared" ref="AM3811" si="10319">AVERAGE(W3811:W3816)</f>
        <v>123.5</v>
      </c>
      <c r="AN3811" s="11">
        <f t="shared" ref="AN3811" si="10320">AVERAGE(I3811:I3816)</f>
        <v>3.1833333333333336</v>
      </c>
      <c r="AO3811" s="11">
        <f t="shared" ref="AO3811" si="10321">MAX(K3811:K3816)</f>
        <v>4.2</v>
      </c>
      <c r="AP3811" s="13" t="str">
        <f t="shared" ref="AP3811" ca="1" si="10322">INDIRECT(ADDRESS(MATCH(AO3811,K3811:K3816,0)+A3811-1,12))</f>
        <v>W</v>
      </c>
      <c r="AQ3811" s="13">
        <f t="shared" ref="AQ3811" ca="1" si="10323">INDIRECT(ADDRESS(MATCH(AO3811,K3811:K3816,0)+A3811-1,13))</f>
        <v>0.44939814814814816</v>
      </c>
      <c r="AR3811" s="11">
        <f t="shared" ref="AR3811" si="10324">MAX(N3811:N3816)</f>
        <v>7.6</v>
      </c>
      <c r="AS3811" s="13" t="str">
        <f t="shared" ref="AS3811" ca="1" si="10325">INDIRECT(ADDRESS(MATCH(AR3811,N3811:N3816,0)+A3811-1,15))</f>
        <v>W</v>
      </c>
      <c r="AT3811" s="13">
        <f t="shared" ref="AT3811" ca="1" si="10326">INDIRECT(ADDRESS(MATCH(AR3811,N3811:N3816,0)+A3811-1,16))</f>
        <v>0.44603009259259258</v>
      </c>
    </row>
    <row r="3812" spans="1:46">
      <c r="A3812" s="11">
        <v>3812</v>
      </c>
      <c r="B3812" s="57">
        <v>44953</v>
      </c>
      <c r="C3812" s="54">
        <v>0.4236111111111111</v>
      </c>
      <c r="D3812" s="53">
        <v>5.8</v>
      </c>
      <c r="E3812" s="53">
        <v>12.9</v>
      </c>
      <c r="F3812" s="53">
        <v>0</v>
      </c>
      <c r="G3812" s="53">
        <v>6.5</v>
      </c>
      <c r="H3812" s="53">
        <v>3.5000000000000003E-2</v>
      </c>
      <c r="I3812" s="53">
        <v>2.6</v>
      </c>
      <c r="J3812" s="53" t="s">
        <v>158</v>
      </c>
      <c r="K3812" s="53">
        <v>2.6</v>
      </c>
      <c r="L3812" s="53" t="s">
        <v>158</v>
      </c>
      <c r="M3812" s="54">
        <v>0.4236111111111111</v>
      </c>
      <c r="N3812" s="53">
        <v>6.1</v>
      </c>
      <c r="O3812" s="53" t="s">
        <v>154</v>
      </c>
      <c r="P3812" s="54">
        <v>0.42327546296296298</v>
      </c>
      <c r="Q3812" s="53">
        <v>4.4000000000000004</v>
      </c>
      <c r="R3812" s="53" t="s">
        <v>158</v>
      </c>
      <c r="S3812" s="53">
        <v>1.4</v>
      </c>
      <c r="T3812" s="53">
        <v>76.8</v>
      </c>
      <c r="U3812" s="53">
        <v>156</v>
      </c>
      <c r="V3812" s="53">
        <v>83373</v>
      </c>
      <c r="W3812" s="53">
        <v>139</v>
      </c>
      <c r="X3812" s="53">
        <v>0.59299999999999997</v>
      </c>
      <c r="Y3812" s="53">
        <v>18.71</v>
      </c>
      <c r="Z3812" s="11">
        <f t="shared" si="10244"/>
        <v>21.000000000000004</v>
      </c>
      <c r="AA3812" s="11">
        <f t="shared" si="10245"/>
        <v>0</v>
      </c>
      <c r="AB3812" s="53">
        <f t="shared" si="10246"/>
        <v>0.24152429285013005</v>
      </c>
      <c r="AC3812" s="63" t="s">
        <v>204</v>
      </c>
    </row>
    <row r="3813" spans="1:46">
      <c r="A3813" s="11">
        <v>3813</v>
      </c>
      <c r="B3813" s="57">
        <v>44953</v>
      </c>
      <c r="C3813" s="54">
        <v>0.43055555555555558</v>
      </c>
      <c r="D3813" s="53">
        <v>6</v>
      </c>
      <c r="E3813" s="53">
        <v>13</v>
      </c>
      <c r="F3813" s="53">
        <v>0</v>
      </c>
      <c r="G3813" s="53">
        <v>6.5</v>
      </c>
      <c r="H3813" s="53">
        <v>0.03</v>
      </c>
      <c r="I3813" s="53">
        <v>3.8</v>
      </c>
      <c r="J3813" s="53" t="s">
        <v>154</v>
      </c>
      <c r="K3813" s="53">
        <v>3.9</v>
      </c>
      <c r="L3813" s="53" t="s">
        <v>158</v>
      </c>
      <c r="M3813" s="54">
        <v>0.42799768518518522</v>
      </c>
      <c r="N3813" s="53">
        <v>6.1</v>
      </c>
      <c r="O3813" s="53" t="s">
        <v>158</v>
      </c>
      <c r="P3813" s="54">
        <v>0.42628472222222219</v>
      </c>
      <c r="Q3813" s="53">
        <v>3.5</v>
      </c>
      <c r="R3813" s="53" t="s">
        <v>158</v>
      </c>
      <c r="S3813" s="53">
        <v>0.9</v>
      </c>
      <c r="T3813" s="53">
        <v>76.599999999999994</v>
      </c>
      <c r="U3813" s="53">
        <v>126</v>
      </c>
      <c r="V3813" s="53">
        <v>74330</v>
      </c>
      <c r="W3813" s="53">
        <v>124</v>
      </c>
      <c r="X3813" s="53">
        <v>0.59199999999999997</v>
      </c>
      <c r="Y3813" s="53">
        <v>18.68</v>
      </c>
      <c r="Z3813" s="11">
        <f t="shared" si="10244"/>
        <v>18</v>
      </c>
      <c r="AA3813" s="11">
        <f t="shared" si="10245"/>
        <v>0</v>
      </c>
      <c r="AB3813" s="53">
        <f t="shared" si="10246"/>
        <v>0.24096372410822048</v>
      </c>
      <c r="AC3813" s="63" t="s">
        <v>204</v>
      </c>
    </row>
    <row r="3814" spans="1:46">
      <c r="A3814" s="11">
        <v>3814</v>
      </c>
      <c r="B3814" s="57">
        <v>44953</v>
      </c>
      <c r="C3814" s="54">
        <v>0.4375</v>
      </c>
      <c r="D3814" s="53">
        <v>6.1</v>
      </c>
      <c r="E3814" s="53">
        <v>13</v>
      </c>
      <c r="F3814" s="53">
        <v>0</v>
      </c>
      <c r="G3814" s="53">
        <v>6.8</v>
      </c>
      <c r="H3814" s="53">
        <v>3.2000000000000001E-2</v>
      </c>
      <c r="I3814" s="53">
        <v>2.9</v>
      </c>
      <c r="J3814" s="53" t="s">
        <v>158</v>
      </c>
      <c r="K3814" s="53">
        <v>3.8</v>
      </c>
      <c r="L3814" s="53" t="s">
        <v>154</v>
      </c>
      <c r="M3814" s="54">
        <v>0.43079861111111112</v>
      </c>
      <c r="N3814" s="53">
        <v>5.0999999999999996</v>
      </c>
      <c r="O3814" s="53" t="s">
        <v>154</v>
      </c>
      <c r="P3814" s="54">
        <v>0.43626157407407407</v>
      </c>
      <c r="Q3814" s="53">
        <v>2.4</v>
      </c>
      <c r="R3814" s="53" t="s">
        <v>154</v>
      </c>
      <c r="S3814" s="53">
        <v>0.9</v>
      </c>
      <c r="T3814" s="53">
        <v>78.099999999999994</v>
      </c>
      <c r="U3814" s="53">
        <v>100</v>
      </c>
      <c r="V3814" s="53">
        <v>76350</v>
      </c>
      <c r="W3814" s="53">
        <v>127</v>
      </c>
      <c r="X3814" s="53">
        <v>0.59299999999999997</v>
      </c>
      <c r="Y3814" s="53">
        <v>18.670000000000002</v>
      </c>
      <c r="Z3814" s="11">
        <f t="shared" si="10244"/>
        <v>19.200000000000003</v>
      </c>
      <c r="AA3814" s="11">
        <f t="shared" si="10245"/>
        <v>0</v>
      </c>
      <c r="AB3814" s="53">
        <f t="shared" si="10246"/>
        <v>0.24152429285013005</v>
      </c>
      <c r="AC3814" s="63" t="s">
        <v>204</v>
      </c>
    </row>
    <row r="3815" spans="1:46">
      <c r="A3815" s="11">
        <v>3815</v>
      </c>
      <c r="B3815" s="57">
        <v>44953</v>
      </c>
      <c r="C3815" s="54">
        <v>0.44444444444444442</v>
      </c>
      <c r="D3815" s="53">
        <v>6.3</v>
      </c>
      <c r="E3815" s="53">
        <v>13</v>
      </c>
      <c r="F3815" s="53">
        <v>0</v>
      </c>
      <c r="G3815" s="53">
        <v>6.8</v>
      </c>
      <c r="H3815" s="53">
        <v>0.03</v>
      </c>
      <c r="I3815" s="53">
        <v>4.0999999999999996</v>
      </c>
      <c r="J3815" s="53" t="s">
        <v>154</v>
      </c>
      <c r="K3815" s="53">
        <v>4.0999999999999996</v>
      </c>
      <c r="L3815" s="53" t="s">
        <v>154</v>
      </c>
      <c r="M3815" s="54">
        <v>0.44444444444444442</v>
      </c>
      <c r="N3815" s="53">
        <v>6.7</v>
      </c>
      <c r="O3815" s="53" t="s">
        <v>154</v>
      </c>
      <c r="P3815" s="54">
        <v>0.43837962962962962</v>
      </c>
      <c r="Q3815" s="53">
        <v>2.7</v>
      </c>
      <c r="R3815" s="53" t="s">
        <v>158</v>
      </c>
      <c r="S3815" s="53">
        <v>0.9</v>
      </c>
      <c r="T3815" s="53">
        <v>73.900000000000006</v>
      </c>
      <c r="U3815" s="53">
        <v>166</v>
      </c>
      <c r="V3815" s="53">
        <v>73767</v>
      </c>
      <c r="W3815" s="53">
        <v>123</v>
      </c>
      <c r="X3815" s="53">
        <v>0.59299999999999997</v>
      </c>
      <c r="Y3815" s="53">
        <v>18.649999999999999</v>
      </c>
      <c r="Z3815" s="11">
        <f t="shared" si="10244"/>
        <v>18</v>
      </c>
      <c r="AA3815" s="11">
        <f t="shared" si="10245"/>
        <v>0</v>
      </c>
      <c r="AB3815" s="53">
        <f t="shared" si="10246"/>
        <v>0.24152429285013005</v>
      </c>
      <c r="AC3815" s="63" t="s">
        <v>204</v>
      </c>
    </row>
    <row r="3816" spans="1:46">
      <c r="A3816" s="11">
        <v>3816</v>
      </c>
      <c r="B3816" s="57">
        <v>44953</v>
      </c>
      <c r="C3816" s="54">
        <v>0.4513888888888889</v>
      </c>
      <c r="D3816" s="53">
        <v>6.5</v>
      </c>
      <c r="E3816" s="53">
        <v>13.1</v>
      </c>
      <c r="F3816" s="53">
        <v>0</v>
      </c>
      <c r="G3816" s="53">
        <v>6.9</v>
      </c>
      <c r="H3816" s="53">
        <v>4.4999999999999998E-2</v>
      </c>
      <c r="I3816" s="53">
        <v>4.0999999999999996</v>
      </c>
      <c r="J3816" s="53" t="s">
        <v>154</v>
      </c>
      <c r="K3816" s="53">
        <v>4.2</v>
      </c>
      <c r="L3816" s="53" t="s">
        <v>154</v>
      </c>
      <c r="M3816" s="54">
        <v>0.44939814814814816</v>
      </c>
      <c r="N3816" s="53">
        <v>7.6</v>
      </c>
      <c r="O3816" s="53" t="s">
        <v>154</v>
      </c>
      <c r="P3816" s="54">
        <v>0.44603009259259258</v>
      </c>
      <c r="Q3816" s="53">
        <v>5.4</v>
      </c>
      <c r="R3816" s="53" t="s">
        <v>158</v>
      </c>
      <c r="S3816" s="53">
        <v>1.1000000000000001</v>
      </c>
      <c r="T3816" s="53">
        <v>70</v>
      </c>
      <c r="U3816" s="53">
        <v>161</v>
      </c>
      <c r="V3816" s="53">
        <v>109203</v>
      </c>
      <c r="W3816" s="53">
        <v>182</v>
      </c>
      <c r="X3816" s="53">
        <v>0.59199999999999997</v>
      </c>
      <c r="Y3816" s="53">
        <v>18.68</v>
      </c>
      <c r="Z3816" s="11">
        <f t="shared" si="10244"/>
        <v>27.000000000000004</v>
      </c>
      <c r="AA3816" s="11">
        <f t="shared" si="10245"/>
        <v>0</v>
      </c>
      <c r="AB3816" s="53">
        <f t="shared" si="10246"/>
        <v>0.24096372410822048</v>
      </c>
      <c r="AC3816" s="63" t="s">
        <v>204</v>
      </c>
    </row>
    <row r="3817" spans="1:46">
      <c r="A3817" s="11">
        <v>3817</v>
      </c>
      <c r="B3817" s="57">
        <v>44953</v>
      </c>
      <c r="C3817" s="54">
        <v>0.45833333333333331</v>
      </c>
      <c r="D3817" s="53">
        <v>6.7</v>
      </c>
      <c r="E3817" s="53">
        <v>13.1</v>
      </c>
      <c r="F3817" s="53">
        <v>0</v>
      </c>
      <c r="G3817" s="53">
        <v>6.3</v>
      </c>
      <c r="H3817" s="53">
        <v>0.03</v>
      </c>
      <c r="I3817" s="53">
        <v>4.5999999999999996</v>
      </c>
      <c r="J3817" s="53" t="s">
        <v>158</v>
      </c>
      <c r="K3817" s="53">
        <v>4.9000000000000004</v>
      </c>
      <c r="L3817" s="53" t="s">
        <v>154</v>
      </c>
      <c r="M3817" s="54">
        <v>0.45548611111111109</v>
      </c>
      <c r="N3817" s="53">
        <v>8</v>
      </c>
      <c r="O3817" s="53" t="s">
        <v>154</v>
      </c>
      <c r="P3817" s="54">
        <v>0.45281250000000001</v>
      </c>
      <c r="Q3817" s="53">
        <v>5</v>
      </c>
      <c r="R3817" s="53" t="s">
        <v>158</v>
      </c>
      <c r="S3817" s="53">
        <v>1.3</v>
      </c>
      <c r="T3817" s="53">
        <v>66.099999999999994</v>
      </c>
      <c r="U3817" s="53">
        <v>91</v>
      </c>
      <c r="V3817" s="53">
        <v>79761</v>
      </c>
      <c r="W3817" s="53">
        <v>133</v>
      </c>
      <c r="X3817" s="53">
        <v>0.59199999999999997</v>
      </c>
      <c r="Y3817" s="53">
        <v>18.57</v>
      </c>
      <c r="Z3817" s="11">
        <f t="shared" si="10244"/>
        <v>18</v>
      </c>
      <c r="AA3817" s="11">
        <f t="shared" si="10245"/>
        <v>0</v>
      </c>
      <c r="AB3817" s="53">
        <f t="shared" si="10246"/>
        <v>0.24096372410822048</v>
      </c>
      <c r="AC3817" s="63" t="s">
        <v>204</v>
      </c>
      <c r="AE3817" s="11">
        <f t="shared" ref="AE3817" si="10327">SUM(F3817:F3822)</f>
        <v>0</v>
      </c>
      <c r="AF3817" s="11">
        <f t="shared" ref="AF3817" si="10328">AVERAGE(AB3817:AB3822)</f>
        <v>0.24096372410822051</v>
      </c>
      <c r="AG3817" s="11">
        <f t="shared" ref="AG3817" si="10329">AVERAGE(G3817:G3822)</f>
        <v>6.3166666666666664</v>
      </c>
      <c r="AH3817" s="11" t="e">
        <f t="shared" ref="AH3817" si="10330">AVERAGE(AC3817:AC3822)</f>
        <v>#DIV/0!</v>
      </c>
      <c r="AI3817" s="11">
        <f t="shared" ref="AI3817" si="10331">AVERAGE(T3817:T3822)</f>
        <v>66.099999999999994</v>
      </c>
      <c r="AJ3817" s="11">
        <f t="shared" ref="AJ3817" si="10332">SUMIF(H3817:H3822,"&gt;0",H3817:H3822)</f>
        <v>0.22099999999999997</v>
      </c>
      <c r="AK3817" s="17">
        <f t="shared" ref="AK3817" si="10333">SUM(AA3817:AA3822)/60</f>
        <v>0</v>
      </c>
      <c r="AL3817" s="17">
        <f t="shared" ref="AL3817" si="10334">SUM(V3817:V3822)</f>
        <v>554811</v>
      </c>
      <c r="AM3817" s="17">
        <f t="shared" ref="AM3817" si="10335">AVERAGE(W3817:W3822)</f>
        <v>154.33333333333334</v>
      </c>
      <c r="AN3817" s="11">
        <f t="shared" ref="AN3817" si="10336">AVERAGE(I3817:I3822)</f>
        <v>4.6166666666666671</v>
      </c>
      <c r="AO3817" s="11">
        <f t="shared" ref="AO3817" si="10337">MAX(K3817:K3822)</f>
        <v>5.0999999999999996</v>
      </c>
      <c r="AP3817" s="13" t="str">
        <f t="shared" ref="AP3817" ca="1" si="10338">INDIRECT(ADDRESS(MATCH(AO3817,K3817:K3822,0)+A3817-1,12))</f>
        <v>W</v>
      </c>
      <c r="AQ3817" s="13">
        <f t="shared" ref="AQ3817" ca="1" si="10339">INDIRECT(ADDRESS(MATCH(AO3817,K3817:K3822,0)+A3817-1,13))</f>
        <v>0.4788310185185185</v>
      </c>
      <c r="AR3817" s="11">
        <f t="shared" ref="AR3817" si="10340">MAX(N3817:N3822)</f>
        <v>8.8000000000000007</v>
      </c>
      <c r="AS3817" s="13" t="str">
        <f t="shared" ref="AS3817" ca="1" si="10341">INDIRECT(ADDRESS(MATCH(AR3817,N3817:N3822,0)+A3817-1,15))</f>
        <v>W</v>
      </c>
      <c r="AT3817" s="13">
        <f t="shared" ref="AT3817" ca="1" si="10342">INDIRECT(ADDRESS(MATCH(AR3817,N3817:N3822,0)+A3817-1,16))</f>
        <v>0.48895833333333333</v>
      </c>
    </row>
    <row r="3818" spans="1:46">
      <c r="A3818" s="11">
        <v>3818</v>
      </c>
      <c r="B3818" s="57">
        <v>44953</v>
      </c>
      <c r="C3818" s="54">
        <v>0.46527777777777773</v>
      </c>
      <c r="D3818" s="53">
        <v>6.8</v>
      </c>
      <c r="E3818" s="53">
        <v>13.1</v>
      </c>
      <c r="F3818" s="53">
        <v>0</v>
      </c>
      <c r="G3818" s="53">
        <v>6.3</v>
      </c>
      <c r="H3818" s="53">
        <v>2.5999999999999999E-2</v>
      </c>
      <c r="I3818" s="53">
        <v>4</v>
      </c>
      <c r="J3818" s="53" t="s">
        <v>158</v>
      </c>
      <c r="K3818" s="53">
        <v>4.5999999999999996</v>
      </c>
      <c r="L3818" s="53" t="s">
        <v>158</v>
      </c>
      <c r="M3818" s="54">
        <v>0.45834490740740735</v>
      </c>
      <c r="N3818" s="53">
        <v>7.6</v>
      </c>
      <c r="O3818" s="53" t="s">
        <v>154</v>
      </c>
      <c r="P3818" s="54">
        <v>0.46486111111111111</v>
      </c>
      <c r="Q3818" s="53">
        <v>2.8</v>
      </c>
      <c r="R3818" s="53" t="s">
        <v>158</v>
      </c>
      <c r="S3818" s="53">
        <v>1.3</v>
      </c>
      <c r="T3818" s="53">
        <v>66.3</v>
      </c>
      <c r="U3818" s="53">
        <v>114</v>
      </c>
      <c r="V3818" s="53">
        <v>67119</v>
      </c>
      <c r="W3818" s="53">
        <v>112</v>
      </c>
      <c r="X3818" s="53">
        <v>0.59199999999999997</v>
      </c>
      <c r="Y3818" s="53">
        <v>18.61</v>
      </c>
      <c r="Z3818" s="11">
        <f t="shared" si="10244"/>
        <v>15.6</v>
      </c>
      <c r="AA3818" s="11">
        <f t="shared" si="10245"/>
        <v>0</v>
      </c>
      <c r="AB3818" s="53">
        <f t="shared" si="10246"/>
        <v>0.24096372410822048</v>
      </c>
      <c r="AC3818" s="63" t="s">
        <v>204</v>
      </c>
    </row>
    <row r="3819" spans="1:46">
      <c r="A3819" s="11">
        <v>3819</v>
      </c>
      <c r="B3819" s="57">
        <v>44953</v>
      </c>
      <c r="C3819" s="54">
        <v>0.47222222222222227</v>
      </c>
      <c r="D3819" s="53">
        <v>6.8</v>
      </c>
      <c r="E3819" s="53">
        <v>13.1</v>
      </c>
      <c r="F3819" s="53">
        <v>0</v>
      </c>
      <c r="G3819" s="53">
        <v>6.5</v>
      </c>
      <c r="H3819" s="53">
        <v>2.5999999999999999E-2</v>
      </c>
      <c r="I3819" s="53">
        <v>4.2</v>
      </c>
      <c r="J3819" s="53" t="s">
        <v>154</v>
      </c>
      <c r="K3819" s="53">
        <v>4.4000000000000004</v>
      </c>
      <c r="L3819" s="53" t="s">
        <v>154</v>
      </c>
      <c r="M3819" s="54">
        <v>0.47077546296296297</v>
      </c>
      <c r="N3819" s="53">
        <v>7.1</v>
      </c>
      <c r="O3819" s="53" t="s">
        <v>158</v>
      </c>
      <c r="P3819" s="54">
        <v>0.46697916666666667</v>
      </c>
      <c r="Q3819" s="53">
        <v>5.0999999999999996</v>
      </c>
      <c r="R3819" s="53" t="s">
        <v>154</v>
      </c>
      <c r="S3819" s="53">
        <v>1</v>
      </c>
      <c r="T3819" s="53">
        <v>67.7</v>
      </c>
      <c r="U3819" s="53">
        <v>143</v>
      </c>
      <c r="V3819" s="53">
        <v>66996</v>
      </c>
      <c r="W3819" s="53">
        <v>112</v>
      </c>
      <c r="X3819" s="53">
        <v>0.59199999999999997</v>
      </c>
      <c r="Y3819" s="53">
        <v>18.63</v>
      </c>
      <c r="Z3819" s="11">
        <f t="shared" si="10244"/>
        <v>15.6</v>
      </c>
      <c r="AA3819" s="11">
        <f t="shared" si="10245"/>
        <v>0</v>
      </c>
      <c r="AB3819" s="53">
        <f t="shared" si="10246"/>
        <v>0.24096372410822048</v>
      </c>
      <c r="AC3819" s="63" t="s">
        <v>204</v>
      </c>
    </row>
    <row r="3820" spans="1:46">
      <c r="A3820" s="11">
        <v>3820</v>
      </c>
      <c r="B3820" s="57">
        <v>44953</v>
      </c>
      <c r="C3820" s="54">
        <v>0.47916666666666669</v>
      </c>
      <c r="D3820" s="53">
        <v>6.8</v>
      </c>
      <c r="E3820" s="53">
        <v>13.2</v>
      </c>
      <c r="F3820" s="53">
        <v>0</v>
      </c>
      <c r="G3820" s="53">
        <v>6.2</v>
      </c>
      <c r="H3820" s="53">
        <v>3.5000000000000003E-2</v>
      </c>
      <c r="I3820" s="53">
        <v>5</v>
      </c>
      <c r="J3820" s="53" t="s">
        <v>154</v>
      </c>
      <c r="K3820" s="53">
        <v>5.0999999999999996</v>
      </c>
      <c r="L3820" s="53" t="s">
        <v>154</v>
      </c>
      <c r="M3820" s="54">
        <v>0.4788310185185185</v>
      </c>
      <c r="N3820" s="53">
        <v>8.1999999999999993</v>
      </c>
      <c r="O3820" s="53" t="s">
        <v>161</v>
      </c>
      <c r="P3820" s="54">
        <v>0.4730787037037037</v>
      </c>
      <c r="Q3820" s="53">
        <v>2.1</v>
      </c>
      <c r="R3820" s="53" t="s">
        <v>158</v>
      </c>
      <c r="S3820" s="53">
        <v>1.3</v>
      </c>
      <c r="T3820" s="53">
        <v>67.7</v>
      </c>
      <c r="U3820" s="53">
        <v>175</v>
      </c>
      <c r="V3820" s="53">
        <v>89183</v>
      </c>
      <c r="W3820" s="53">
        <v>149</v>
      </c>
      <c r="X3820" s="53">
        <v>0.59199999999999997</v>
      </c>
      <c r="Y3820" s="53">
        <v>18.600000000000001</v>
      </c>
      <c r="Z3820" s="11">
        <f t="shared" si="10244"/>
        <v>21.000000000000004</v>
      </c>
      <c r="AA3820" s="11">
        <f t="shared" si="10245"/>
        <v>0</v>
      </c>
      <c r="AB3820" s="53">
        <f t="shared" si="10246"/>
        <v>0.24096372410822048</v>
      </c>
      <c r="AC3820" s="63" t="s">
        <v>204</v>
      </c>
    </row>
    <row r="3821" spans="1:46">
      <c r="A3821" s="11">
        <v>3821</v>
      </c>
      <c r="B3821" s="57">
        <v>44953</v>
      </c>
      <c r="C3821" s="54">
        <v>0.4861111111111111</v>
      </c>
      <c r="D3821" s="53">
        <v>6.8</v>
      </c>
      <c r="E3821" s="53">
        <v>13.3</v>
      </c>
      <c r="F3821" s="53">
        <v>0</v>
      </c>
      <c r="G3821" s="53">
        <v>6.3</v>
      </c>
      <c r="H3821" s="53">
        <v>4.7E-2</v>
      </c>
      <c r="I3821" s="53">
        <v>4.8</v>
      </c>
      <c r="J3821" s="53" t="s">
        <v>154</v>
      </c>
      <c r="K3821" s="53">
        <v>5</v>
      </c>
      <c r="L3821" s="53" t="s">
        <v>154</v>
      </c>
      <c r="M3821" s="54">
        <v>0.47917824074074072</v>
      </c>
      <c r="N3821" s="53">
        <v>7.6</v>
      </c>
      <c r="O3821" s="53" t="s">
        <v>154</v>
      </c>
      <c r="P3821" s="54">
        <v>0.48504629629629631</v>
      </c>
      <c r="Q3821" s="53">
        <v>5.3</v>
      </c>
      <c r="R3821" s="53" t="s">
        <v>154</v>
      </c>
      <c r="S3821" s="53">
        <v>1.1000000000000001</v>
      </c>
      <c r="T3821" s="53">
        <v>66.599999999999994</v>
      </c>
      <c r="U3821" s="53">
        <v>194</v>
      </c>
      <c r="V3821" s="53">
        <v>113275</v>
      </c>
      <c r="W3821" s="53">
        <v>189</v>
      </c>
      <c r="X3821" s="53">
        <v>0.59199999999999997</v>
      </c>
      <c r="Y3821" s="53">
        <v>18.63</v>
      </c>
      <c r="Z3821" s="11">
        <f t="shared" si="10244"/>
        <v>28.200000000000003</v>
      </c>
      <c r="AA3821" s="11">
        <f t="shared" si="10245"/>
        <v>0</v>
      </c>
      <c r="AB3821" s="53">
        <f t="shared" si="10246"/>
        <v>0.24096372410822048</v>
      </c>
      <c r="AC3821" s="63" t="s">
        <v>204</v>
      </c>
    </row>
    <row r="3822" spans="1:46">
      <c r="A3822" s="11">
        <v>3822</v>
      </c>
      <c r="B3822" s="57">
        <v>44953</v>
      </c>
      <c r="C3822" s="54">
        <v>0.49305555555555558</v>
      </c>
      <c r="D3822" s="53">
        <v>6.9</v>
      </c>
      <c r="E3822" s="53">
        <v>13.4</v>
      </c>
      <c r="F3822" s="53">
        <v>0</v>
      </c>
      <c r="G3822" s="53">
        <v>6.3</v>
      </c>
      <c r="H3822" s="53">
        <v>5.7000000000000002E-2</v>
      </c>
      <c r="I3822" s="53">
        <v>5.0999999999999996</v>
      </c>
      <c r="J3822" s="53" t="s">
        <v>154</v>
      </c>
      <c r="K3822" s="53">
        <v>5.0999999999999996</v>
      </c>
      <c r="L3822" s="53" t="s">
        <v>154</v>
      </c>
      <c r="M3822" s="54">
        <v>0.4930208333333333</v>
      </c>
      <c r="N3822" s="53">
        <v>8.8000000000000007</v>
      </c>
      <c r="O3822" s="53" t="s">
        <v>154</v>
      </c>
      <c r="P3822" s="54">
        <v>0.48895833333333333</v>
      </c>
      <c r="Q3822" s="53">
        <v>3.9</v>
      </c>
      <c r="R3822" s="53" t="s">
        <v>161</v>
      </c>
      <c r="S3822" s="53">
        <v>1.1000000000000001</v>
      </c>
      <c r="T3822" s="53">
        <v>62.2</v>
      </c>
      <c r="U3822" s="53">
        <v>253</v>
      </c>
      <c r="V3822" s="53">
        <v>138477</v>
      </c>
      <c r="W3822" s="53">
        <v>231</v>
      </c>
      <c r="X3822" s="53">
        <v>0.59199999999999997</v>
      </c>
      <c r="Y3822" s="53">
        <v>18.579999999999998</v>
      </c>
      <c r="Z3822" s="11">
        <f t="shared" si="10244"/>
        <v>34.200000000000003</v>
      </c>
      <c r="AA3822" s="11">
        <f t="shared" si="10245"/>
        <v>0</v>
      </c>
      <c r="AB3822" s="53">
        <f t="shared" si="10246"/>
        <v>0.24096372410822048</v>
      </c>
      <c r="AC3822" s="63" t="s">
        <v>204</v>
      </c>
    </row>
    <row r="3823" spans="1:46">
      <c r="A3823" s="11">
        <v>3823</v>
      </c>
      <c r="B3823" s="57">
        <v>44953</v>
      </c>
      <c r="C3823" s="54">
        <v>0.5</v>
      </c>
      <c r="D3823" s="53">
        <v>6.9</v>
      </c>
      <c r="E3823" s="53">
        <v>13.6</v>
      </c>
      <c r="F3823" s="53">
        <v>0</v>
      </c>
      <c r="G3823" s="53">
        <v>6.2</v>
      </c>
      <c r="H3823" s="53">
        <v>8.5999999999999993E-2</v>
      </c>
      <c r="I3823" s="53">
        <v>4.5</v>
      </c>
      <c r="J3823" s="53" t="s">
        <v>154</v>
      </c>
      <c r="K3823" s="53">
        <v>5.4</v>
      </c>
      <c r="L3823" s="53" t="s">
        <v>154</v>
      </c>
      <c r="M3823" s="54">
        <v>0.49444444444444446</v>
      </c>
      <c r="N3823" s="53">
        <v>8.9</v>
      </c>
      <c r="O3823" s="53" t="s">
        <v>158</v>
      </c>
      <c r="P3823" s="54">
        <v>0.49385416666666665</v>
      </c>
      <c r="Q3823" s="53">
        <v>4.5</v>
      </c>
      <c r="R3823" s="53" t="s">
        <v>158</v>
      </c>
      <c r="S3823" s="53">
        <v>1.2</v>
      </c>
      <c r="T3823" s="53">
        <v>64.5</v>
      </c>
      <c r="U3823" s="53">
        <v>274</v>
      </c>
      <c r="V3823" s="53">
        <v>198651</v>
      </c>
      <c r="W3823" s="53">
        <v>331</v>
      </c>
      <c r="X3823" s="53">
        <v>0.59199999999999997</v>
      </c>
      <c r="Y3823" s="53">
        <v>18.63</v>
      </c>
      <c r="Z3823" s="11">
        <f t="shared" si="10244"/>
        <v>51.599999999999994</v>
      </c>
      <c r="AA3823" s="11">
        <f t="shared" si="10245"/>
        <v>0</v>
      </c>
      <c r="AB3823" s="53">
        <f t="shared" si="10246"/>
        <v>0.24096372410822048</v>
      </c>
      <c r="AC3823" s="63" t="s">
        <v>204</v>
      </c>
      <c r="AE3823" s="11">
        <f t="shared" ref="AE3823" si="10343">SUM(F3823:F3828)</f>
        <v>0</v>
      </c>
      <c r="AF3823" s="11">
        <f t="shared" ref="AF3823" si="10344">AVERAGE(AB3823:AB3828)</f>
        <v>0.24096372410822051</v>
      </c>
      <c r="AG3823" s="11">
        <f t="shared" ref="AG3823" si="10345">AVERAGE(G3823:G3828)</f>
        <v>6.1500000000000012</v>
      </c>
      <c r="AH3823" s="11" t="e">
        <f t="shared" ref="AH3823" si="10346">AVERAGE(AC3823:AC3828)</f>
        <v>#DIV/0!</v>
      </c>
      <c r="AI3823" s="11">
        <f t="shared" ref="AI3823" si="10347">AVERAGE(T3823:T3828)</f>
        <v>58.633333333333333</v>
      </c>
      <c r="AJ3823" s="11">
        <f t="shared" ref="AJ3823" si="10348">SUMIF(H3823:H3828,"&gt;0",H3823:H3828)</f>
        <v>0.39200000000000002</v>
      </c>
      <c r="AK3823" s="17">
        <f t="shared" ref="AK3823" si="10349">SUM(AA3823:AA3828)/60</f>
        <v>0</v>
      </c>
      <c r="AL3823" s="17">
        <f t="shared" ref="AL3823" si="10350">SUM(V3823:V3828)</f>
        <v>911492</v>
      </c>
      <c r="AM3823" s="17">
        <f t="shared" ref="AM3823" si="10351">AVERAGE(W3823:W3828)</f>
        <v>253</v>
      </c>
      <c r="AN3823" s="11">
        <f t="shared" ref="AN3823" si="10352">AVERAGE(I3823:I3828)</f>
        <v>4.4499999999999993</v>
      </c>
      <c r="AO3823" s="11">
        <f t="shared" ref="AO3823" si="10353">MAX(K3823:K3828)</f>
        <v>5.4</v>
      </c>
      <c r="AP3823" s="13" t="str">
        <f t="shared" ref="AP3823" ca="1" si="10354">INDIRECT(ADDRESS(MATCH(AO3823,K3823:K3828,0)+A3823-1,12))</f>
        <v>W</v>
      </c>
      <c r="AQ3823" s="13">
        <f t="shared" ref="AQ3823" ca="1" si="10355">INDIRECT(ADDRESS(MATCH(AO3823,K3823:K3828,0)+A3823-1,13))</f>
        <v>0.49444444444444446</v>
      </c>
      <c r="AR3823" s="11">
        <f t="shared" ref="AR3823" si="10356">MAX(N3823:N3828)</f>
        <v>8.9</v>
      </c>
      <c r="AS3823" s="13" t="str">
        <f t="shared" ref="AS3823" ca="1" si="10357">INDIRECT(ADDRESS(MATCH(AR3823,N3823:N3828,0)+A3823-1,15))</f>
        <v>WNW</v>
      </c>
      <c r="AT3823" s="13">
        <f t="shared" ref="AT3823" ca="1" si="10358">INDIRECT(ADDRESS(MATCH(AR3823,N3823:N3828,0)+A3823-1,16))</f>
        <v>0.49385416666666665</v>
      </c>
    </row>
    <row r="3824" spans="1:46">
      <c r="A3824" s="11">
        <v>3824</v>
      </c>
      <c r="B3824" s="57">
        <v>44953</v>
      </c>
      <c r="C3824" s="54">
        <v>0.50694444444444442</v>
      </c>
      <c r="D3824" s="53">
        <v>6.9</v>
      </c>
      <c r="E3824" s="53">
        <v>13.6</v>
      </c>
      <c r="F3824" s="53">
        <v>0</v>
      </c>
      <c r="G3824" s="53">
        <v>6.3</v>
      </c>
      <c r="H3824" s="53">
        <v>6.9000000000000006E-2</v>
      </c>
      <c r="I3824" s="53">
        <v>5.2</v>
      </c>
      <c r="J3824" s="53" t="s">
        <v>154</v>
      </c>
      <c r="K3824" s="53">
        <v>5.2</v>
      </c>
      <c r="L3824" s="53" t="s">
        <v>154</v>
      </c>
      <c r="M3824" s="54">
        <v>0.50693287037037038</v>
      </c>
      <c r="N3824" s="53">
        <v>8.4</v>
      </c>
      <c r="O3824" s="53" t="s">
        <v>154</v>
      </c>
      <c r="P3824" s="54">
        <v>0.50543981481481481</v>
      </c>
      <c r="Q3824" s="53">
        <v>4.3</v>
      </c>
      <c r="R3824" s="53" t="s">
        <v>154</v>
      </c>
      <c r="S3824" s="53">
        <v>1.1000000000000001</v>
      </c>
      <c r="T3824" s="53">
        <v>61</v>
      </c>
      <c r="U3824" s="53">
        <v>266</v>
      </c>
      <c r="V3824" s="53">
        <v>164615</v>
      </c>
      <c r="W3824" s="53">
        <v>274</v>
      </c>
      <c r="X3824" s="53">
        <v>0.59199999999999997</v>
      </c>
      <c r="Y3824" s="53">
        <v>18.57</v>
      </c>
      <c r="Z3824" s="11">
        <f t="shared" si="10244"/>
        <v>41.400000000000006</v>
      </c>
      <c r="AA3824" s="11">
        <f t="shared" si="10245"/>
        <v>0</v>
      </c>
      <c r="AB3824" s="53">
        <f t="shared" si="10246"/>
        <v>0.24096372410822048</v>
      </c>
      <c r="AC3824" s="63" t="s">
        <v>204</v>
      </c>
    </row>
    <row r="3825" spans="1:46">
      <c r="A3825" s="11">
        <v>3825</v>
      </c>
      <c r="B3825" s="57">
        <v>44953</v>
      </c>
      <c r="C3825" s="54">
        <v>0.51388888888888895</v>
      </c>
      <c r="D3825" s="53">
        <v>7</v>
      </c>
      <c r="E3825" s="53">
        <v>13.4</v>
      </c>
      <c r="F3825" s="53">
        <v>0</v>
      </c>
      <c r="G3825" s="53">
        <v>6.1</v>
      </c>
      <c r="H3825" s="53">
        <v>4.8000000000000001E-2</v>
      </c>
      <c r="I3825" s="53">
        <v>4.4000000000000004</v>
      </c>
      <c r="J3825" s="53" t="s">
        <v>154</v>
      </c>
      <c r="K3825" s="53">
        <v>5.4</v>
      </c>
      <c r="L3825" s="53" t="s">
        <v>154</v>
      </c>
      <c r="M3825" s="54">
        <v>0.50790509259259264</v>
      </c>
      <c r="N3825" s="53">
        <v>7.6</v>
      </c>
      <c r="O3825" s="53" t="s">
        <v>154</v>
      </c>
      <c r="P3825" s="54">
        <v>0.50714120370370364</v>
      </c>
      <c r="Q3825" s="53">
        <v>5.8</v>
      </c>
      <c r="R3825" s="53" t="s">
        <v>154</v>
      </c>
      <c r="S3825" s="53">
        <v>1.2</v>
      </c>
      <c r="T3825" s="53">
        <v>60.3</v>
      </c>
      <c r="U3825" s="53">
        <v>184</v>
      </c>
      <c r="V3825" s="53">
        <v>119695</v>
      </c>
      <c r="W3825" s="53">
        <v>199</v>
      </c>
      <c r="X3825" s="53">
        <v>0.59199999999999997</v>
      </c>
      <c r="Y3825" s="53">
        <v>18.55</v>
      </c>
      <c r="Z3825" s="11">
        <f t="shared" si="10244"/>
        <v>28.800000000000004</v>
      </c>
      <c r="AA3825" s="11">
        <f t="shared" si="10245"/>
        <v>0</v>
      </c>
      <c r="AB3825" s="53">
        <f t="shared" si="10246"/>
        <v>0.24096372410822048</v>
      </c>
      <c r="AC3825" s="63" t="s">
        <v>204</v>
      </c>
    </row>
    <row r="3826" spans="1:46">
      <c r="A3826" s="11">
        <v>3826</v>
      </c>
      <c r="B3826" s="57">
        <v>44953</v>
      </c>
      <c r="C3826" s="54">
        <v>0.52083333333333337</v>
      </c>
      <c r="D3826" s="53">
        <v>7</v>
      </c>
      <c r="E3826" s="53">
        <v>13.3</v>
      </c>
      <c r="F3826" s="53">
        <v>0</v>
      </c>
      <c r="G3826" s="53">
        <v>6.1</v>
      </c>
      <c r="H3826" s="53">
        <v>4.7E-2</v>
      </c>
      <c r="I3826" s="53">
        <v>4.3</v>
      </c>
      <c r="J3826" s="53" t="s">
        <v>154</v>
      </c>
      <c r="K3826" s="53">
        <v>4.5</v>
      </c>
      <c r="L3826" s="53" t="s">
        <v>154</v>
      </c>
      <c r="M3826" s="54">
        <v>0.51908564814814817</v>
      </c>
      <c r="N3826" s="53">
        <v>7.6</v>
      </c>
      <c r="O3826" s="53" t="s">
        <v>154</v>
      </c>
      <c r="P3826" s="54">
        <v>0.51756944444444442</v>
      </c>
      <c r="Q3826" s="53">
        <v>2.7</v>
      </c>
      <c r="R3826" s="53" t="s">
        <v>160</v>
      </c>
      <c r="S3826" s="53">
        <v>1</v>
      </c>
      <c r="T3826" s="53">
        <v>59.4</v>
      </c>
      <c r="U3826" s="53">
        <v>156</v>
      </c>
      <c r="V3826" s="53">
        <v>114042</v>
      </c>
      <c r="W3826" s="53">
        <v>190</v>
      </c>
      <c r="X3826" s="53">
        <v>0.59199999999999997</v>
      </c>
      <c r="Y3826" s="53">
        <v>18.55</v>
      </c>
      <c r="Z3826" s="11">
        <f t="shared" si="10244"/>
        <v>28.200000000000003</v>
      </c>
      <c r="AA3826" s="11">
        <f t="shared" si="10245"/>
        <v>0</v>
      </c>
      <c r="AB3826" s="53">
        <f t="shared" si="10246"/>
        <v>0.24096372410822048</v>
      </c>
      <c r="AC3826" s="63" t="s">
        <v>204</v>
      </c>
    </row>
    <row r="3827" spans="1:46">
      <c r="A3827" s="11">
        <v>3827</v>
      </c>
      <c r="B3827" s="57">
        <v>44953</v>
      </c>
      <c r="C3827" s="54">
        <v>0.52777777777777779</v>
      </c>
      <c r="D3827" s="53">
        <v>7</v>
      </c>
      <c r="E3827" s="53">
        <v>13.4</v>
      </c>
      <c r="F3827" s="53">
        <v>0</v>
      </c>
      <c r="G3827" s="53">
        <v>6</v>
      </c>
      <c r="H3827" s="53">
        <v>4.2000000000000003E-2</v>
      </c>
      <c r="I3827" s="53">
        <v>3.9</v>
      </c>
      <c r="J3827" s="53" t="s">
        <v>161</v>
      </c>
      <c r="K3827" s="53">
        <v>4.3</v>
      </c>
      <c r="L3827" s="53" t="s">
        <v>154</v>
      </c>
      <c r="M3827" s="54">
        <v>0.52084490740740741</v>
      </c>
      <c r="N3827" s="53">
        <v>7.1</v>
      </c>
      <c r="O3827" s="53" t="s">
        <v>158</v>
      </c>
      <c r="P3827" s="54">
        <v>0.52541666666666664</v>
      </c>
      <c r="Q3827" s="53">
        <v>3.7</v>
      </c>
      <c r="R3827" s="53" t="s">
        <v>161</v>
      </c>
      <c r="S3827" s="53">
        <v>1.1000000000000001</v>
      </c>
      <c r="T3827" s="53">
        <v>54.7</v>
      </c>
      <c r="U3827" s="53">
        <v>232</v>
      </c>
      <c r="V3827" s="53">
        <v>100078</v>
      </c>
      <c r="W3827" s="53">
        <v>167</v>
      </c>
      <c r="X3827" s="53">
        <v>0.59199999999999997</v>
      </c>
      <c r="Y3827" s="53">
        <v>18.61</v>
      </c>
      <c r="Z3827" s="11">
        <f t="shared" si="10244"/>
        <v>25.2</v>
      </c>
      <c r="AA3827" s="11">
        <f t="shared" si="10245"/>
        <v>0</v>
      </c>
      <c r="AB3827" s="53">
        <f t="shared" si="10246"/>
        <v>0.24096372410822048</v>
      </c>
      <c r="AC3827" s="63" t="s">
        <v>204</v>
      </c>
    </row>
    <row r="3828" spans="1:46">
      <c r="A3828" s="11">
        <v>3828</v>
      </c>
      <c r="B3828" s="57">
        <v>44953</v>
      </c>
      <c r="C3828" s="54">
        <v>0.53472222222222221</v>
      </c>
      <c r="D3828" s="53">
        <v>6.9</v>
      </c>
      <c r="E3828" s="53">
        <v>14.7</v>
      </c>
      <c r="F3828" s="53">
        <v>0</v>
      </c>
      <c r="G3828" s="53">
        <v>6.2</v>
      </c>
      <c r="H3828" s="53">
        <v>0.1</v>
      </c>
      <c r="I3828" s="53">
        <v>4.4000000000000004</v>
      </c>
      <c r="J3828" s="53" t="s">
        <v>161</v>
      </c>
      <c r="K3828" s="53">
        <v>4.5</v>
      </c>
      <c r="L3828" s="53" t="s">
        <v>161</v>
      </c>
      <c r="M3828" s="54">
        <v>0.53449074074074077</v>
      </c>
      <c r="N3828" s="53">
        <v>7.7</v>
      </c>
      <c r="O3828" s="53" t="s">
        <v>154</v>
      </c>
      <c r="P3828" s="54">
        <v>0.52892361111111108</v>
      </c>
      <c r="Q3828" s="53">
        <v>3.2</v>
      </c>
      <c r="R3828" s="53" t="s">
        <v>161</v>
      </c>
      <c r="S3828" s="53">
        <v>1.2</v>
      </c>
      <c r="T3828" s="53">
        <v>51.9</v>
      </c>
      <c r="U3828" s="53">
        <v>648</v>
      </c>
      <c r="V3828" s="53">
        <v>214411</v>
      </c>
      <c r="W3828" s="53">
        <v>357</v>
      </c>
      <c r="X3828" s="53">
        <v>0.59199999999999997</v>
      </c>
      <c r="Y3828" s="53">
        <v>18.809999999999999</v>
      </c>
      <c r="Z3828" s="11">
        <f t="shared" si="10244"/>
        <v>60.000000000000014</v>
      </c>
      <c r="AA3828" s="11">
        <f t="shared" si="10245"/>
        <v>0</v>
      </c>
      <c r="AB3828" s="53">
        <f t="shared" si="10246"/>
        <v>0.24096372410822048</v>
      </c>
      <c r="AC3828" s="63" t="s">
        <v>204</v>
      </c>
    </row>
    <row r="3829" spans="1:46">
      <c r="A3829" s="11">
        <v>3829</v>
      </c>
      <c r="B3829" s="57">
        <v>44953</v>
      </c>
      <c r="C3829" s="54">
        <v>0.54166666666666663</v>
      </c>
      <c r="D3829" s="53">
        <v>7</v>
      </c>
      <c r="E3829" s="53">
        <v>14.7</v>
      </c>
      <c r="F3829" s="53">
        <v>0</v>
      </c>
      <c r="G3829" s="53">
        <v>6.4</v>
      </c>
      <c r="H3829" s="53">
        <v>0.14799999999999999</v>
      </c>
      <c r="I3829" s="53">
        <v>4.5999999999999996</v>
      </c>
      <c r="J3829" s="53" t="s">
        <v>161</v>
      </c>
      <c r="K3829" s="53">
        <v>4.7</v>
      </c>
      <c r="L3829" s="53" t="s">
        <v>161</v>
      </c>
      <c r="M3829" s="54">
        <v>0.53972222222222221</v>
      </c>
      <c r="N3829" s="53">
        <v>6.9</v>
      </c>
      <c r="O3829" s="53" t="s">
        <v>154</v>
      </c>
      <c r="P3829" s="54">
        <v>0.54118055555555555</v>
      </c>
      <c r="Q3829" s="53">
        <v>4</v>
      </c>
      <c r="R3829" s="53" t="s">
        <v>161</v>
      </c>
      <c r="S3829" s="53">
        <v>0.9</v>
      </c>
      <c r="T3829" s="53">
        <v>53</v>
      </c>
      <c r="U3829" s="53">
        <v>488</v>
      </c>
      <c r="V3829" s="53">
        <v>309985</v>
      </c>
      <c r="W3829" s="53">
        <v>517</v>
      </c>
      <c r="X3829" s="53">
        <v>0.59199999999999997</v>
      </c>
      <c r="Y3829" s="53">
        <v>18.670000000000002</v>
      </c>
      <c r="Z3829" s="11">
        <f t="shared" si="10244"/>
        <v>88.799999999999983</v>
      </c>
      <c r="AA3829" s="11">
        <f t="shared" si="10245"/>
        <v>0</v>
      </c>
      <c r="AB3829" s="53">
        <f t="shared" si="10246"/>
        <v>0.24096372410822048</v>
      </c>
      <c r="AC3829" s="63" t="s">
        <v>204</v>
      </c>
      <c r="AE3829" s="11">
        <f t="shared" ref="AE3829" si="10359">SUM(F3829:F3834)</f>
        <v>0</v>
      </c>
      <c r="AF3829" s="11">
        <f t="shared" ref="AF3829" si="10360">AVERAGE(AB3829:AB3834)</f>
        <v>0.2405905343371452</v>
      </c>
      <c r="AG3829" s="11">
        <f t="shared" ref="AG3829" si="10361">AVERAGE(G3829:G3834)</f>
        <v>7.1499999999999986</v>
      </c>
      <c r="AH3829" s="11" t="e">
        <f t="shared" ref="AH3829" si="10362">AVERAGE(AC3829:AC3834)</f>
        <v>#DIV/0!</v>
      </c>
      <c r="AI3829" s="11">
        <f t="shared" ref="AI3829" si="10363">AVERAGE(T3829:T3834)</f>
        <v>48.966666666666669</v>
      </c>
      <c r="AJ3829" s="11">
        <f t="shared" ref="AJ3829" si="10364">SUMIF(H3829:H3834,"&gt;0",H3829:H3834)</f>
        <v>1.5859999999999999</v>
      </c>
      <c r="AK3829" s="17">
        <f t="shared" ref="AK3829" si="10365">SUM(AA3829:AA3834)/60</f>
        <v>0.66666666666666663</v>
      </c>
      <c r="AL3829" s="17">
        <f t="shared" ref="AL3829" si="10366">SUM(V3829:V3834)</f>
        <v>3142550</v>
      </c>
      <c r="AM3829" s="17">
        <f t="shared" ref="AM3829" si="10367">AVERAGE(W3829:W3834)</f>
        <v>873</v>
      </c>
      <c r="AN3829" s="11">
        <f t="shared" ref="AN3829" si="10368">AVERAGE(I3829:I3834)</f>
        <v>5.1999999999999993</v>
      </c>
      <c r="AO3829" s="11">
        <f t="shared" ref="AO3829" si="10369">MAX(K3829:K3834)</f>
        <v>6.5</v>
      </c>
      <c r="AP3829" s="13" t="str">
        <f t="shared" ref="AP3829" ca="1" si="10370">INDIRECT(ADDRESS(MATCH(AO3829,K3829:K3834,0)+A3829-1,12))</f>
        <v>W</v>
      </c>
      <c r="AQ3829" s="13">
        <f t="shared" ref="AQ3829" ca="1" si="10371">INDIRECT(ADDRESS(MATCH(AO3829,K3829:K3834,0)+A3829-1,13))</f>
        <v>0.56927083333333328</v>
      </c>
      <c r="AR3829" s="11">
        <f t="shared" ref="AR3829" si="10372">MAX(N3829:N3834)</f>
        <v>9.8000000000000007</v>
      </c>
      <c r="AS3829" s="13" t="str">
        <f t="shared" ref="AS3829" ca="1" si="10373">INDIRECT(ADDRESS(MATCH(AR3829,N3829:N3834,0)+A3829-1,15))</f>
        <v>WSW</v>
      </c>
      <c r="AT3829" s="13">
        <f t="shared" ref="AT3829" ca="1" si="10374">INDIRECT(ADDRESS(MATCH(AR3829,N3829:N3834,0)+A3829-1,16))</f>
        <v>0.56723379629629633</v>
      </c>
    </row>
    <row r="3830" spans="1:46">
      <c r="A3830" s="11">
        <v>3830</v>
      </c>
      <c r="B3830" s="57">
        <v>44953</v>
      </c>
      <c r="C3830" s="54">
        <v>0.54861111111111105</v>
      </c>
      <c r="D3830" s="53">
        <v>7.2</v>
      </c>
      <c r="E3830" s="53">
        <v>14.7</v>
      </c>
      <c r="F3830" s="53">
        <v>0</v>
      </c>
      <c r="G3830" s="53">
        <v>6.6</v>
      </c>
      <c r="H3830" s="53">
        <v>0.161</v>
      </c>
      <c r="I3830" s="53">
        <v>3.8</v>
      </c>
      <c r="J3830" s="53" t="s">
        <v>161</v>
      </c>
      <c r="K3830" s="53">
        <v>4.5999999999999996</v>
      </c>
      <c r="L3830" s="53" t="s">
        <v>161</v>
      </c>
      <c r="M3830" s="54">
        <v>0.54178240740740746</v>
      </c>
      <c r="N3830" s="53">
        <v>6.4</v>
      </c>
      <c r="O3830" s="53" t="s">
        <v>161</v>
      </c>
      <c r="P3830" s="54">
        <v>0.54807870370370371</v>
      </c>
      <c r="Q3830" s="53">
        <v>4</v>
      </c>
      <c r="R3830" s="53" t="s">
        <v>154</v>
      </c>
      <c r="S3830" s="53">
        <v>0.9</v>
      </c>
      <c r="T3830" s="53">
        <v>50.4</v>
      </c>
      <c r="U3830" s="53">
        <v>1244</v>
      </c>
      <c r="V3830" s="53">
        <v>332024</v>
      </c>
      <c r="W3830" s="53">
        <v>553</v>
      </c>
      <c r="X3830" s="53">
        <v>0.59199999999999997</v>
      </c>
      <c r="Y3830" s="53">
        <v>18.64</v>
      </c>
      <c r="Z3830" s="11">
        <f t="shared" si="10244"/>
        <v>96.600000000000009</v>
      </c>
      <c r="AA3830" s="11">
        <f t="shared" si="10245"/>
        <v>0</v>
      </c>
      <c r="AB3830" s="53">
        <f t="shared" si="10246"/>
        <v>0.24096372410822048</v>
      </c>
      <c r="AC3830" s="63" t="s">
        <v>204</v>
      </c>
    </row>
    <row r="3831" spans="1:46">
      <c r="A3831" s="11">
        <v>3831</v>
      </c>
      <c r="B3831" s="57">
        <v>44953</v>
      </c>
      <c r="C3831" s="54">
        <v>0.55555555555555558</v>
      </c>
      <c r="D3831" s="53">
        <v>7.5</v>
      </c>
      <c r="E3831" s="53">
        <v>14.7</v>
      </c>
      <c r="F3831" s="53">
        <v>0</v>
      </c>
      <c r="G3831" s="53">
        <v>7.3</v>
      </c>
      <c r="H3831" s="53">
        <v>0.34799999999999998</v>
      </c>
      <c r="I3831" s="53">
        <v>5.7</v>
      </c>
      <c r="J3831" s="53" t="s">
        <v>154</v>
      </c>
      <c r="K3831" s="53">
        <v>5.8</v>
      </c>
      <c r="L3831" s="53" t="s">
        <v>154</v>
      </c>
      <c r="M3831" s="54">
        <v>0.55526620370370372</v>
      </c>
      <c r="N3831" s="53">
        <v>9.6</v>
      </c>
      <c r="O3831" s="53" t="s">
        <v>154</v>
      </c>
      <c r="P3831" s="54">
        <v>0.55194444444444446</v>
      </c>
      <c r="Q3831" s="53">
        <v>4</v>
      </c>
      <c r="R3831" s="53" t="s">
        <v>154</v>
      </c>
      <c r="S3831" s="53">
        <v>1.3</v>
      </c>
      <c r="T3831" s="53">
        <v>47.9</v>
      </c>
      <c r="U3831" s="53">
        <v>737</v>
      </c>
      <c r="V3831" s="53">
        <v>675451</v>
      </c>
      <c r="W3831" s="53">
        <v>1126</v>
      </c>
      <c r="X3831" s="53">
        <v>0.59099999999999997</v>
      </c>
      <c r="Y3831" s="53">
        <v>18.66</v>
      </c>
      <c r="Z3831" s="11">
        <f t="shared" si="10244"/>
        <v>208.79999999999998</v>
      </c>
      <c r="AA3831" s="11">
        <f t="shared" si="10245"/>
        <v>10</v>
      </c>
      <c r="AB3831" s="53">
        <f t="shared" si="10246"/>
        <v>0.2404039394516076</v>
      </c>
      <c r="AC3831" s="63" t="s">
        <v>204</v>
      </c>
    </row>
    <row r="3832" spans="1:46">
      <c r="A3832" s="11">
        <v>3832</v>
      </c>
      <c r="B3832" s="57">
        <v>44953</v>
      </c>
      <c r="C3832" s="54">
        <v>0.5625</v>
      </c>
      <c r="D3832" s="53">
        <v>7.9</v>
      </c>
      <c r="E3832" s="53">
        <v>14.7</v>
      </c>
      <c r="F3832" s="53">
        <v>0</v>
      </c>
      <c r="G3832" s="53">
        <v>7.6</v>
      </c>
      <c r="H3832" s="53">
        <v>0.30299999999999999</v>
      </c>
      <c r="I3832" s="53">
        <v>5.7</v>
      </c>
      <c r="J3832" s="53" t="s">
        <v>161</v>
      </c>
      <c r="K3832" s="53">
        <v>5.9</v>
      </c>
      <c r="L3832" s="53" t="s">
        <v>154</v>
      </c>
      <c r="M3832" s="54">
        <v>0.55843750000000003</v>
      </c>
      <c r="N3832" s="53">
        <v>9.6999999999999993</v>
      </c>
      <c r="O3832" s="53" t="s">
        <v>161</v>
      </c>
      <c r="P3832" s="54">
        <v>0.56026620370370372</v>
      </c>
      <c r="Q3832" s="53">
        <v>6.6</v>
      </c>
      <c r="R3832" s="53" t="s">
        <v>161</v>
      </c>
      <c r="S3832" s="53">
        <v>1.5</v>
      </c>
      <c r="T3832" s="53">
        <v>47</v>
      </c>
      <c r="U3832" s="53">
        <v>1386</v>
      </c>
      <c r="V3832" s="53">
        <v>602198</v>
      </c>
      <c r="W3832" s="53">
        <v>1004</v>
      </c>
      <c r="X3832" s="53">
        <v>0.59099999999999997</v>
      </c>
      <c r="Y3832" s="53">
        <v>18.670000000000002</v>
      </c>
      <c r="Z3832" s="11">
        <f t="shared" si="10244"/>
        <v>181.79999999999998</v>
      </c>
      <c r="AA3832" s="11">
        <f t="shared" si="10245"/>
        <v>10</v>
      </c>
      <c r="AB3832" s="53">
        <f t="shared" si="10246"/>
        <v>0.2404039394516076</v>
      </c>
      <c r="AC3832" s="63" t="s">
        <v>204</v>
      </c>
    </row>
    <row r="3833" spans="1:46">
      <c r="A3833" s="11">
        <v>3833</v>
      </c>
      <c r="B3833" s="57">
        <v>44953</v>
      </c>
      <c r="C3833" s="54">
        <v>0.56944444444444442</v>
      </c>
      <c r="D3833" s="53">
        <v>8.3000000000000007</v>
      </c>
      <c r="E3833" s="53">
        <v>14.6</v>
      </c>
      <c r="F3833" s="53">
        <v>0</v>
      </c>
      <c r="G3833" s="53">
        <v>6.8</v>
      </c>
      <c r="H3833" s="53">
        <v>0.255</v>
      </c>
      <c r="I3833" s="53">
        <v>6.4</v>
      </c>
      <c r="J3833" s="53" t="s">
        <v>154</v>
      </c>
      <c r="K3833" s="53">
        <v>6.5</v>
      </c>
      <c r="L3833" s="53" t="s">
        <v>154</v>
      </c>
      <c r="M3833" s="54">
        <v>0.56927083333333328</v>
      </c>
      <c r="N3833" s="53">
        <v>9.8000000000000007</v>
      </c>
      <c r="O3833" s="53" t="s">
        <v>161</v>
      </c>
      <c r="P3833" s="54">
        <v>0.56723379629629633</v>
      </c>
      <c r="Q3833" s="53">
        <v>6.4</v>
      </c>
      <c r="R3833" s="53" t="s">
        <v>154</v>
      </c>
      <c r="S3833" s="53">
        <v>1.4</v>
      </c>
      <c r="T3833" s="53">
        <v>46.8</v>
      </c>
      <c r="U3833" s="53">
        <v>547</v>
      </c>
      <c r="V3833" s="53">
        <v>513814</v>
      </c>
      <c r="W3833" s="53">
        <v>856</v>
      </c>
      <c r="X3833" s="53">
        <v>0.59099999999999997</v>
      </c>
      <c r="Y3833" s="53">
        <v>18.68</v>
      </c>
      <c r="Z3833" s="11">
        <f t="shared" si="10244"/>
        <v>153.00000000000003</v>
      </c>
      <c r="AA3833" s="11">
        <f t="shared" si="10245"/>
        <v>10</v>
      </c>
      <c r="AB3833" s="53">
        <f t="shared" si="10246"/>
        <v>0.2404039394516076</v>
      </c>
      <c r="AC3833" s="63" t="s">
        <v>204</v>
      </c>
    </row>
    <row r="3834" spans="1:46">
      <c r="A3834" s="11">
        <v>3834</v>
      </c>
      <c r="B3834" s="57">
        <v>44953</v>
      </c>
      <c r="C3834" s="54">
        <v>0.57638888888888895</v>
      </c>
      <c r="D3834" s="53">
        <v>8.6999999999999993</v>
      </c>
      <c r="E3834" s="53">
        <v>14.6</v>
      </c>
      <c r="F3834" s="53">
        <v>0</v>
      </c>
      <c r="G3834" s="53">
        <v>8.1999999999999993</v>
      </c>
      <c r="H3834" s="53">
        <v>0.371</v>
      </c>
      <c r="I3834" s="53">
        <v>5</v>
      </c>
      <c r="J3834" s="53" t="s">
        <v>161</v>
      </c>
      <c r="K3834" s="53">
        <v>6.4</v>
      </c>
      <c r="L3834" s="53" t="s">
        <v>154</v>
      </c>
      <c r="M3834" s="54">
        <v>0.56945601851851857</v>
      </c>
      <c r="N3834" s="53">
        <v>7.8</v>
      </c>
      <c r="O3834" s="53" t="s">
        <v>154</v>
      </c>
      <c r="P3834" s="54">
        <v>0.57442129629629635</v>
      </c>
      <c r="Q3834" s="53">
        <v>4.3</v>
      </c>
      <c r="R3834" s="53" t="s">
        <v>160</v>
      </c>
      <c r="S3834" s="53">
        <v>1.3</v>
      </c>
      <c r="T3834" s="53">
        <v>48.7</v>
      </c>
      <c r="U3834" s="53">
        <v>1026</v>
      </c>
      <c r="V3834" s="53">
        <v>709078</v>
      </c>
      <c r="W3834" s="53">
        <v>1182</v>
      </c>
      <c r="X3834" s="53">
        <v>0.59099999999999997</v>
      </c>
      <c r="Y3834" s="53">
        <v>18.63</v>
      </c>
      <c r="Z3834" s="11">
        <f t="shared" si="10244"/>
        <v>222.60000000000002</v>
      </c>
      <c r="AA3834" s="11">
        <f t="shared" si="10245"/>
        <v>10</v>
      </c>
      <c r="AB3834" s="53">
        <f t="shared" si="10246"/>
        <v>0.2404039394516076</v>
      </c>
      <c r="AC3834" s="63" t="s">
        <v>204</v>
      </c>
    </row>
    <row r="3835" spans="1:46">
      <c r="A3835" s="11">
        <v>3835</v>
      </c>
      <c r="B3835" s="57">
        <v>44953</v>
      </c>
      <c r="C3835" s="54">
        <v>0.58333333333333337</v>
      </c>
      <c r="D3835" s="53">
        <v>9</v>
      </c>
      <c r="E3835" s="53">
        <v>14.6</v>
      </c>
      <c r="F3835" s="53">
        <v>0</v>
      </c>
      <c r="G3835" s="53">
        <v>7.4</v>
      </c>
      <c r="H3835" s="53">
        <v>0.315</v>
      </c>
      <c r="I3835" s="53">
        <v>5.9</v>
      </c>
      <c r="J3835" s="53" t="s">
        <v>161</v>
      </c>
      <c r="K3835" s="53">
        <v>5.9</v>
      </c>
      <c r="L3835" s="53" t="s">
        <v>161</v>
      </c>
      <c r="M3835" s="54">
        <v>0.5826041666666667</v>
      </c>
      <c r="N3835" s="53">
        <v>9.1999999999999993</v>
      </c>
      <c r="O3835" s="53" t="s">
        <v>160</v>
      </c>
      <c r="P3835" s="54">
        <v>0.58207175925925925</v>
      </c>
      <c r="Q3835" s="53">
        <v>4.9000000000000004</v>
      </c>
      <c r="R3835" s="53" t="s">
        <v>161</v>
      </c>
      <c r="S3835" s="53">
        <v>1.3</v>
      </c>
      <c r="T3835" s="53">
        <v>47.9</v>
      </c>
      <c r="U3835" s="53">
        <v>1064</v>
      </c>
      <c r="V3835" s="53">
        <v>626201</v>
      </c>
      <c r="W3835" s="53">
        <v>1044</v>
      </c>
      <c r="X3835" s="53">
        <v>0.59099999999999997</v>
      </c>
      <c r="Y3835" s="53">
        <v>18.649999999999999</v>
      </c>
      <c r="Z3835" s="11">
        <f t="shared" si="10244"/>
        <v>189.00000000000003</v>
      </c>
      <c r="AA3835" s="11">
        <f t="shared" si="10245"/>
        <v>10</v>
      </c>
      <c r="AB3835" s="53">
        <f t="shared" si="10246"/>
        <v>0.2404039394516076</v>
      </c>
      <c r="AC3835" s="63" t="s">
        <v>204</v>
      </c>
      <c r="AE3835" s="11">
        <f t="shared" ref="AE3835" si="10375">SUM(F3835:F3840)</f>
        <v>0</v>
      </c>
      <c r="AF3835" s="11">
        <f t="shared" ref="AF3835" si="10376">AVERAGE(AB3835:AB3840)</f>
        <v>0.24040393945160757</v>
      </c>
      <c r="AG3835" s="11">
        <f t="shared" ref="AG3835" si="10377">AVERAGE(G3835:G3840)</f>
        <v>6.75</v>
      </c>
      <c r="AH3835" s="11" t="e">
        <f t="shared" ref="AH3835" si="10378">AVERAGE(AC3835:AC3840)</f>
        <v>#DIV/0!</v>
      </c>
      <c r="AI3835" s="11">
        <f t="shared" ref="AI3835" si="10379">AVERAGE(T3835:T3840)</f>
        <v>48.966666666666669</v>
      </c>
      <c r="AJ3835" s="11">
        <f t="shared" ref="AJ3835" si="10380">SUMIF(H3835:H3840,"&gt;0",H3835:H3840)</f>
        <v>1.002</v>
      </c>
      <c r="AK3835" s="17">
        <f t="shared" ref="AK3835" si="10381">SUM(AA3835:AA3840)/60</f>
        <v>0.33333333333333331</v>
      </c>
      <c r="AL3835" s="17">
        <f t="shared" ref="AL3835" si="10382">SUM(V3835:V3840)</f>
        <v>2048817</v>
      </c>
      <c r="AM3835" s="17">
        <f t="shared" ref="AM3835" si="10383">AVERAGE(W3835:W3840)</f>
        <v>569.16666666666663</v>
      </c>
      <c r="AN3835" s="11">
        <f t="shared" ref="AN3835" si="10384">AVERAGE(I3835:I3840)</f>
        <v>4.9999999999999991</v>
      </c>
      <c r="AO3835" s="11">
        <f t="shared" ref="AO3835" si="10385">MAX(K3835:K3840)</f>
        <v>6</v>
      </c>
      <c r="AP3835" s="13" t="str">
        <f t="shared" ref="AP3835" ca="1" si="10386">INDIRECT(ADDRESS(MATCH(AO3835,K3835:K3840,0)+A3835-1,12))</f>
        <v>WSW</v>
      </c>
      <c r="AQ3835" s="13">
        <f t="shared" ref="AQ3835" ca="1" si="10387">INDIRECT(ADDRESS(MATCH(AO3835,K3835:K3840,0)+A3835-1,13))</f>
        <v>0.58407407407407408</v>
      </c>
      <c r="AR3835" s="11">
        <f t="shared" ref="AR3835" si="10388">MAX(N3835:N3840)</f>
        <v>9.3000000000000007</v>
      </c>
      <c r="AS3835" s="13" t="str">
        <f t="shared" ref="AS3835" ca="1" si="10389">INDIRECT(ADDRESS(MATCH(AR3835,N3835:N3840,0)+A3835-1,15))</f>
        <v>WNW</v>
      </c>
      <c r="AT3835" s="13">
        <f t="shared" ref="AT3835" ca="1" si="10390">INDIRECT(ADDRESS(MATCH(AR3835,N3835:N3840,0)+A3835-1,16))</f>
        <v>0.61581018518518515</v>
      </c>
    </row>
    <row r="3836" spans="1:46">
      <c r="A3836" s="11">
        <v>3836</v>
      </c>
      <c r="B3836" s="57">
        <v>44953</v>
      </c>
      <c r="C3836" s="54">
        <v>0.59027777777777779</v>
      </c>
      <c r="D3836" s="53">
        <v>9.3000000000000007</v>
      </c>
      <c r="E3836" s="53">
        <v>14.6</v>
      </c>
      <c r="F3836" s="53">
        <v>0</v>
      </c>
      <c r="G3836" s="53">
        <v>7.7</v>
      </c>
      <c r="H3836" s="53">
        <v>0.309</v>
      </c>
      <c r="I3836" s="53">
        <v>5.3</v>
      </c>
      <c r="J3836" s="53" t="s">
        <v>161</v>
      </c>
      <c r="K3836" s="53">
        <v>6</v>
      </c>
      <c r="L3836" s="53" t="s">
        <v>161</v>
      </c>
      <c r="M3836" s="54">
        <v>0.58407407407407408</v>
      </c>
      <c r="N3836" s="53">
        <v>8.6999999999999993</v>
      </c>
      <c r="O3836" s="53" t="s">
        <v>161</v>
      </c>
      <c r="P3836" s="54">
        <v>0.58339120370370368</v>
      </c>
      <c r="Q3836" s="53">
        <v>3.5</v>
      </c>
      <c r="R3836" s="53" t="s">
        <v>154</v>
      </c>
      <c r="S3836" s="53">
        <v>1.2</v>
      </c>
      <c r="T3836" s="53">
        <v>46.9</v>
      </c>
      <c r="U3836" s="53">
        <v>331</v>
      </c>
      <c r="V3836" s="53">
        <v>608947</v>
      </c>
      <c r="W3836" s="53">
        <v>1015</v>
      </c>
      <c r="X3836" s="53">
        <v>0.59099999999999997</v>
      </c>
      <c r="Y3836" s="53">
        <v>18.66</v>
      </c>
      <c r="Z3836" s="11">
        <f t="shared" si="10244"/>
        <v>185.4</v>
      </c>
      <c r="AA3836" s="11">
        <f t="shared" si="10245"/>
        <v>10</v>
      </c>
      <c r="AB3836" s="53">
        <f t="shared" si="10246"/>
        <v>0.2404039394516076</v>
      </c>
      <c r="AC3836" s="63" t="s">
        <v>204</v>
      </c>
    </row>
    <row r="3837" spans="1:46">
      <c r="A3837" s="11">
        <v>3837</v>
      </c>
      <c r="B3837" s="57">
        <v>44953</v>
      </c>
      <c r="C3837" s="54">
        <v>0.59722222222222221</v>
      </c>
      <c r="D3837" s="53">
        <v>9.4</v>
      </c>
      <c r="E3837" s="53">
        <v>14.6</v>
      </c>
      <c r="F3837" s="53">
        <v>0</v>
      </c>
      <c r="G3837" s="53">
        <v>6.2</v>
      </c>
      <c r="H3837" s="53">
        <v>6.3E-2</v>
      </c>
      <c r="I3837" s="53">
        <v>5.0999999999999996</v>
      </c>
      <c r="J3837" s="53" t="s">
        <v>154</v>
      </c>
      <c r="K3837" s="53">
        <v>5.3</v>
      </c>
      <c r="L3837" s="53" t="s">
        <v>161</v>
      </c>
      <c r="M3837" s="54">
        <v>0.59028935185185183</v>
      </c>
      <c r="N3837" s="53">
        <v>8.6999999999999993</v>
      </c>
      <c r="O3837" s="53" t="s">
        <v>154</v>
      </c>
      <c r="P3837" s="54">
        <v>0.59471064814814811</v>
      </c>
      <c r="Q3837" s="53">
        <v>3.7</v>
      </c>
      <c r="R3837" s="53" t="s">
        <v>154</v>
      </c>
      <c r="S3837" s="53">
        <v>1.2</v>
      </c>
      <c r="T3837" s="53">
        <v>45.1</v>
      </c>
      <c r="U3837" s="53">
        <v>236</v>
      </c>
      <c r="V3837" s="53">
        <v>158649</v>
      </c>
      <c r="W3837" s="53">
        <v>264</v>
      </c>
      <c r="X3837" s="53">
        <v>0.59099999999999997</v>
      </c>
      <c r="Y3837" s="53">
        <v>18.670000000000002</v>
      </c>
      <c r="Z3837" s="11">
        <f t="shared" si="10244"/>
        <v>37.799999999999997</v>
      </c>
      <c r="AA3837" s="11">
        <f t="shared" si="10245"/>
        <v>0</v>
      </c>
      <c r="AB3837" s="53">
        <f t="shared" si="10246"/>
        <v>0.2404039394516076</v>
      </c>
      <c r="AC3837" s="63" t="s">
        <v>204</v>
      </c>
    </row>
    <row r="3838" spans="1:46">
      <c r="A3838" s="11">
        <v>3838</v>
      </c>
      <c r="B3838" s="57">
        <v>44953</v>
      </c>
      <c r="C3838" s="54">
        <v>0.60416666666666663</v>
      </c>
      <c r="D3838" s="53">
        <v>9.1999999999999993</v>
      </c>
      <c r="E3838" s="53">
        <v>14.6</v>
      </c>
      <c r="F3838" s="53">
        <v>0</v>
      </c>
      <c r="G3838" s="53">
        <v>6.5</v>
      </c>
      <c r="H3838" s="53">
        <v>0.13800000000000001</v>
      </c>
      <c r="I3838" s="53">
        <v>4.3</v>
      </c>
      <c r="J3838" s="53" t="s">
        <v>154</v>
      </c>
      <c r="K3838" s="53">
        <v>5.0999999999999996</v>
      </c>
      <c r="L3838" s="53" t="s">
        <v>154</v>
      </c>
      <c r="M3838" s="54">
        <v>0.59729166666666667</v>
      </c>
      <c r="N3838" s="53">
        <v>7.9</v>
      </c>
      <c r="O3838" s="53" t="s">
        <v>161</v>
      </c>
      <c r="P3838" s="54">
        <v>0.60273148148148148</v>
      </c>
      <c r="Q3838" s="53">
        <v>2.5</v>
      </c>
      <c r="R3838" s="53" t="s">
        <v>161</v>
      </c>
      <c r="S3838" s="53">
        <v>1.2</v>
      </c>
      <c r="T3838" s="53">
        <v>50.6</v>
      </c>
      <c r="U3838" s="53">
        <v>781</v>
      </c>
      <c r="V3838" s="53">
        <v>279467</v>
      </c>
      <c r="W3838" s="53">
        <v>466</v>
      </c>
      <c r="X3838" s="53">
        <v>0.59099999999999997</v>
      </c>
      <c r="Y3838" s="53">
        <v>18.670000000000002</v>
      </c>
      <c r="Z3838" s="11">
        <f t="shared" si="10244"/>
        <v>82.800000000000011</v>
      </c>
      <c r="AA3838" s="11">
        <f t="shared" si="10245"/>
        <v>0</v>
      </c>
      <c r="AB3838" s="53">
        <f t="shared" si="10246"/>
        <v>0.2404039394516076</v>
      </c>
      <c r="AC3838" s="63" t="s">
        <v>204</v>
      </c>
    </row>
    <row r="3839" spans="1:46">
      <c r="A3839" s="11">
        <v>3839</v>
      </c>
      <c r="B3839" s="57">
        <v>44953</v>
      </c>
      <c r="C3839" s="54">
        <v>0.61111111111111105</v>
      </c>
      <c r="D3839" s="53">
        <v>9.1</v>
      </c>
      <c r="E3839" s="53">
        <v>14.1</v>
      </c>
      <c r="F3839" s="53">
        <v>0</v>
      </c>
      <c r="G3839" s="53">
        <v>6.3</v>
      </c>
      <c r="H3839" s="53">
        <v>7.3999999999999996E-2</v>
      </c>
      <c r="I3839" s="53">
        <v>4.2</v>
      </c>
      <c r="J3839" s="53" t="s">
        <v>154</v>
      </c>
      <c r="K3839" s="53">
        <v>4.3</v>
      </c>
      <c r="L3839" s="53" t="s">
        <v>154</v>
      </c>
      <c r="M3839" s="54">
        <v>0.60903935185185187</v>
      </c>
      <c r="N3839" s="53">
        <v>6.6</v>
      </c>
      <c r="O3839" s="53" t="s">
        <v>158</v>
      </c>
      <c r="P3839" s="54">
        <v>0.61017361111111112</v>
      </c>
      <c r="Q3839" s="53">
        <v>3.6</v>
      </c>
      <c r="R3839" s="53" t="s">
        <v>161</v>
      </c>
      <c r="S3839" s="53">
        <v>1</v>
      </c>
      <c r="T3839" s="53">
        <v>51.3</v>
      </c>
      <c r="U3839" s="53">
        <v>259</v>
      </c>
      <c r="V3839" s="53">
        <v>160973</v>
      </c>
      <c r="W3839" s="53">
        <v>268</v>
      </c>
      <c r="X3839" s="53">
        <v>0.59099999999999997</v>
      </c>
      <c r="Y3839" s="53">
        <v>18.68</v>
      </c>
      <c r="Z3839" s="11">
        <f t="shared" si="10244"/>
        <v>44.399999999999991</v>
      </c>
      <c r="AA3839" s="11">
        <f t="shared" si="10245"/>
        <v>0</v>
      </c>
      <c r="AB3839" s="53">
        <f t="shared" si="10246"/>
        <v>0.2404039394516076</v>
      </c>
      <c r="AC3839" s="63" t="s">
        <v>204</v>
      </c>
    </row>
    <row r="3840" spans="1:46">
      <c r="A3840" s="11">
        <v>3840</v>
      </c>
      <c r="B3840" s="57">
        <v>44953</v>
      </c>
      <c r="C3840" s="54">
        <v>0.61805555555555558</v>
      </c>
      <c r="D3840" s="53">
        <v>8.8000000000000007</v>
      </c>
      <c r="E3840" s="53">
        <v>14.6</v>
      </c>
      <c r="F3840" s="53">
        <v>0</v>
      </c>
      <c r="G3840" s="53">
        <v>6.4</v>
      </c>
      <c r="H3840" s="53">
        <v>0.10299999999999999</v>
      </c>
      <c r="I3840" s="53">
        <v>5.2</v>
      </c>
      <c r="J3840" s="53" t="s">
        <v>158</v>
      </c>
      <c r="K3840" s="53">
        <v>5.3</v>
      </c>
      <c r="L3840" s="53" t="s">
        <v>158</v>
      </c>
      <c r="M3840" s="54">
        <v>0.61747685185185186</v>
      </c>
      <c r="N3840" s="53">
        <v>9.3000000000000007</v>
      </c>
      <c r="O3840" s="53" t="s">
        <v>158</v>
      </c>
      <c r="P3840" s="54">
        <v>0.61581018518518515</v>
      </c>
      <c r="Q3840" s="53">
        <v>3.9</v>
      </c>
      <c r="R3840" s="53" t="s">
        <v>161</v>
      </c>
      <c r="S3840" s="53">
        <v>1.5</v>
      </c>
      <c r="T3840" s="53">
        <v>52</v>
      </c>
      <c r="U3840" s="53">
        <v>244</v>
      </c>
      <c r="V3840" s="53">
        <v>214580</v>
      </c>
      <c r="W3840" s="53">
        <v>358</v>
      </c>
      <c r="X3840" s="53">
        <v>0.59099999999999997</v>
      </c>
      <c r="Y3840" s="53">
        <v>18.59</v>
      </c>
      <c r="Z3840" s="11">
        <f t="shared" si="10244"/>
        <v>61.8</v>
      </c>
      <c r="AA3840" s="11">
        <f t="shared" si="10245"/>
        <v>0</v>
      </c>
      <c r="AB3840" s="53">
        <f t="shared" si="10246"/>
        <v>0.2404039394516076</v>
      </c>
      <c r="AC3840" s="63" t="s">
        <v>204</v>
      </c>
    </row>
    <row r="3841" spans="1:46">
      <c r="A3841" s="11">
        <v>3841</v>
      </c>
      <c r="B3841" s="57">
        <v>44953</v>
      </c>
      <c r="C3841" s="54">
        <v>0.625</v>
      </c>
      <c r="D3841" s="53">
        <v>8.6</v>
      </c>
      <c r="E3841" s="53">
        <v>14.6</v>
      </c>
      <c r="F3841" s="53">
        <v>0</v>
      </c>
      <c r="G3841" s="53">
        <v>6.9</v>
      </c>
      <c r="H3841" s="53">
        <v>0.16900000000000001</v>
      </c>
      <c r="I3841" s="53">
        <v>6.1</v>
      </c>
      <c r="J3841" s="53" t="s">
        <v>158</v>
      </c>
      <c r="K3841" s="53">
        <v>6.1</v>
      </c>
      <c r="L3841" s="53" t="s">
        <v>158</v>
      </c>
      <c r="M3841" s="54">
        <v>0.625</v>
      </c>
      <c r="N3841" s="53">
        <v>9.6999999999999993</v>
      </c>
      <c r="O3841" s="53" t="s">
        <v>158</v>
      </c>
      <c r="P3841" s="54">
        <v>0.62302083333333336</v>
      </c>
      <c r="Q3841" s="53">
        <v>4.0999999999999996</v>
      </c>
      <c r="R3841" s="53" t="s">
        <v>155</v>
      </c>
      <c r="S3841" s="53">
        <v>1.4</v>
      </c>
      <c r="T3841" s="53">
        <v>50.1</v>
      </c>
      <c r="U3841" s="53">
        <v>236</v>
      </c>
      <c r="V3841" s="53">
        <v>337273</v>
      </c>
      <c r="W3841" s="53">
        <v>562</v>
      </c>
      <c r="X3841" s="53">
        <v>0.59099999999999997</v>
      </c>
      <c r="Y3841" s="53">
        <v>18.66</v>
      </c>
      <c r="Z3841" s="11">
        <f t="shared" si="10244"/>
        <v>101.40000000000002</v>
      </c>
      <c r="AA3841" s="11">
        <f t="shared" si="10245"/>
        <v>0</v>
      </c>
      <c r="AB3841" s="53">
        <f t="shared" si="10246"/>
        <v>0.2404039394516076</v>
      </c>
      <c r="AC3841" s="63" t="s">
        <v>204</v>
      </c>
      <c r="AE3841" s="11">
        <f t="shared" ref="AE3841" si="10391">SUM(F3841:F3846)</f>
        <v>0</v>
      </c>
      <c r="AF3841" s="11">
        <f t="shared" ref="AF3841" si="10392">AVERAGE(AB3841:AB3846)</f>
        <v>0.23993810835108195</v>
      </c>
      <c r="AG3841" s="11">
        <f t="shared" ref="AG3841" si="10393">AVERAGE(G3841:G3846)</f>
        <v>6.1499999999999995</v>
      </c>
      <c r="AH3841" s="11" t="e">
        <f t="shared" ref="AH3841" si="10394">AVERAGE(AC3841:AC3846)</f>
        <v>#DIV/0!</v>
      </c>
      <c r="AI3841" s="11">
        <f t="shared" ref="AI3841" si="10395">AVERAGE(T3841:T3846)</f>
        <v>54.683333333333337</v>
      </c>
      <c r="AJ3841" s="11">
        <f t="shared" ref="AJ3841" si="10396">SUMIF(H3841:H3846,"&gt;0",H3841:H3846)</f>
        <v>0.65</v>
      </c>
      <c r="AK3841" s="17">
        <f t="shared" ref="AK3841" si="10397">SUM(AA3841:AA3846)/60</f>
        <v>0</v>
      </c>
      <c r="AL3841" s="17">
        <f t="shared" ref="AL3841" si="10398">SUM(V3841:V3846)</f>
        <v>1322052</v>
      </c>
      <c r="AM3841" s="17">
        <f t="shared" ref="AM3841" si="10399">AVERAGE(W3841:W3846)</f>
        <v>367.16666666666669</v>
      </c>
      <c r="AN3841" s="11">
        <f t="shared" ref="AN3841" si="10400">AVERAGE(I3841:I3846)</f>
        <v>5.8</v>
      </c>
      <c r="AO3841" s="11">
        <f t="shared" ref="AO3841" si="10401">MAX(K3841:K3846)</f>
        <v>7.2</v>
      </c>
      <c r="AP3841" s="13" t="str">
        <f t="shared" ref="AP3841" ca="1" si="10402">INDIRECT(ADDRESS(MATCH(AO3841,K3841:K3846,0)+A3841-1,12))</f>
        <v>W</v>
      </c>
      <c r="AQ3841" s="13">
        <f t="shared" ref="AQ3841" ca="1" si="10403">INDIRECT(ADDRESS(MATCH(AO3841,K3841:K3846,0)+A3841-1,13))</f>
        <v>0.65725694444444438</v>
      </c>
      <c r="AR3841" s="11">
        <f t="shared" ref="AR3841" si="10404">MAX(N3841:N3846)</f>
        <v>13</v>
      </c>
      <c r="AS3841" s="13" t="str">
        <f t="shared" ref="AS3841" ca="1" si="10405">INDIRECT(ADDRESS(MATCH(AR3841,N3841:N3846,0)+A3841-1,15))</f>
        <v>W</v>
      </c>
      <c r="AT3841" s="13">
        <f t="shared" ref="AT3841" ca="1" si="10406">INDIRECT(ADDRESS(MATCH(AR3841,N3841:N3846,0)+A3841-1,16))</f>
        <v>0.65353009259259254</v>
      </c>
    </row>
    <row r="3842" spans="1:46">
      <c r="A3842" s="11">
        <v>3842</v>
      </c>
      <c r="B3842" s="57">
        <v>44953</v>
      </c>
      <c r="C3842" s="54">
        <v>0.63194444444444442</v>
      </c>
      <c r="D3842" s="53">
        <v>8.4</v>
      </c>
      <c r="E3842" s="53">
        <v>13.6</v>
      </c>
      <c r="F3842" s="53">
        <v>0</v>
      </c>
      <c r="G3842" s="53">
        <v>5.9</v>
      </c>
      <c r="H3842" s="53">
        <v>7.0000000000000007E-2</v>
      </c>
      <c r="I3842" s="53">
        <v>4.7</v>
      </c>
      <c r="J3842" s="53" t="s">
        <v>154</v>
      </c>
      <c r="K3842" s="53">
        <v>6.2</v>
      </c>
      <c r="L3842" s="53" t="s">
        <v>158</v>
      </c>
      <c r="M3842" s="54">
        <v>0.6267476851851852</v>
      </c>
      <c r="N3842" s="53">
        <v>8.1</v>
      </c>
      <c r="O3842" s="53" t="s">
        <v>158</v>
      </c>
      <c r="P3842" s="54">
        <v>0.62578703703703698</v>
      </c>
      <c r="Q3842" s="53">
        <v>5.7</v>
      </c>
      <c r="R3842" s="53" t="s">
        <v>158</v>
      </c>
      <c r="S3842" s="53">
        <v>1.2</v>
      </c>
      <c r="T3842" s="53">
        <v>55.8</v>
      </c>
      <c r="U3842" s="53">
        <v>115</v>
      </c>
      <c r="V3842" s="53">
        <v>153254</v>
      </c>
      <c r="W3842" s="53">
        <v>255</v>
      </c>
      <c r="X3842" s="53">
        <v>0.59</v>
      </c>
      <c r="Y3842" s="53">
        <v>18.48</v>
      </c>
      <c r="Z3842" s="11">
        <f t="shared" si="10244"/>
        <v>42.000000000000007</v>
      </c>
      <c r="AA3842" s="11">
        <f t="shared" si="10245"/>
        <v>0</v>
      </c>
      <c r="AB3842" s="53">
        <f t="shared" si="10246"/>
        <v>0.23984494213097685</v>
      </c>
      <c r="AC3842" s="63" t="s">
        <v>204</v>
      </c>
    </row>
    <row r="3843" spans="1:46">
      <c r="A3843" s="11">
        <v>3843</v>
      </c>
      <c r="B3843" s="57">
        <v>44953</v>
      </c>
      <c r="C3843" s="54">
        <v>0.63888888888888895</v>
      </c>
      <c r="D3843" s="53">
        <v>8.1999999999999993</v>
      </c>
      <c r="E3843" s="53">
        <v>13.3</v>
      </c>
      <c r="F3843" s="53">
        <v>0</v>
      </c>
      <c r="G3843" s="53">
        <v>5.8</v>
      </c>
      <c r="H3843" s="53">
        <v>2.1999999999999999E-2</v>
      </c>
      <c r="I3843" s="53">
        <v>4.8</v>
      </c>
      <c r="J3843" s="53" t="s">
        <v>154</v>
      </c>
      <c r="K3843" s="53">
        <v>4.8</v>
      </c>
      <c r="L3843" s="53" t="s">
        <v>154</v>
      </c>
      <c r="M3843" s="54">
        <v>0.63885416666666661</v>
      </c>
      <c r="N3843" s="53">
        <v>8</v>
      </c>
      <c r="O3843" s="53" t="s">
        <v>154</v>
      </c>
      <c r="P3843" s="54">
        <v>0.63363425925925931</v>
      </c>
      <c r="Q3843" s="53">
        <v>4.0999999999999996</v>
      </c>
      <c r="R3843" s="53" t="s">
        <v>154</v>
      </c>
      <c r="S3843" s="53">
        <v>1.1000000000000001</v>
      </c>
      <c r="T3843" s="53">
        <v>56.9</v>
      </c>
      <c r="U3843" s="53">
        <v>130</v>
      </c>
      <c r="V3843" s="53">
        <v>54081</v>
      </c>
      <c r="W3843" s="53">
        <v>90</v>
      </c>
      <c r="X3843" s="53">
        <v>0.59</v>
      </c>
      <c r="Y3843" s="53">
        <v>18.510000000000002</v>
      </c>
      <c r="Z3843" s="11">
        <f t="shared" si="10244"/>
        <v>13.199999999999998</v>
      </c>
      <c r="AA3843" s="11">
        <f t="shared" si="10245"/>
        <v>0</v>
      </c>
      <c r="AB3843" s="53">
        <f t="shared" si="10246"/>
        <v>0.23984494213097685</v>
      </c>
      <c r="AC3843" s="63" t="s">
        <v>204</v>
      </c>
    </row>
    <row r="3844" spans="1:46">
      <c r="A3844" s="11">
        <v>3844</v>
      </c>
      <c r="B3844" s="57">
        <v>44953</v>
      </c>
      <c r="C3844" s="54">
        <v>0.64583333333333337</v>
      </c>
      <c r="D3844" s="53">
        <v>7.9</v>
      </c>
      <c r="E3844" s="53">
        <v>14.3</v>
      </c>
      <c r="F3844" s="53">
        <v>0</v>
      </c>
      <c r="G3844" s="53">
        <v>5.9</v>
      </c>
      <c r="H3844" s="53">
        <v>8.1000000000000003E-2</v>
      </c>
      <c r="I3844" s="53">
        <v>5.4</v>
      </c>
      <c r="J3844" s="53" t="s">
        <v>154</v>
      </c>
      <c r="K3844" s="53">
        <v>5.4</v>
      </c>
      <c r="L3844" s="53" t="s">
        <v>154</v>
      </c>
      <c r="M3844" s="54">
        <v>0.64583333333333337</v>
      </c>
      <c r="N3844" s="53">
        <v>9.5</v>
      </c>
      <c r="O3844" s="53" t="s">
        <v>154</v>
      </c>
      <c r="P3844" s="54">
        <v>0.64435185185185184</v>
      </c>
      <c r="Q3844" s="53">
        <v>5.6</v>
      </c>
      <c r="R3844" s="53" t="s">
        <v>154</v>
      </c>
      <c r="S3844" s="53">
        <v>1.7</v>
      </c>
      <c r="T3844" s="53">
        <v>55.5</v>
      </c>
      <c r="U3844" s="53">
        <v>634</v>
      </c>
      <c r="V3844" s="53">
        <v>165925</v>
      </c>
      <c r="W3844" s="53">
        <v>277</v>
      </c>
      <c r="X3844" s="53">
        <v>0.59</v>
      </c>
      <c r="Y3844" s="53">
        <v>18.68</v>
      </c>
      <c r="Z3844" s="11">
        <f t="shared" si="10244"/>
        <v>48.6</v>
      </c>
      <c r="AA3844" s="11">
        <f t="shared" si="10245"/>
        <v>0</v>
      </c>
      <c r="AB3844" s="53">
        <f t="shared" si="10246"/>
        <v>0.23984494213097685</v>
      </c>
      <c r="AC3844" s="63" t="s">
        <v>204</v>
      </c>
    </row>
    <row r="3845" spans="1:46">
      <c r="A3845" s="11">
        <v>3845</v>
      </c>
      <c r="B3845" s="57">
        <v>44953</v>
      </c>
      <c r="C3845" s="54">
        <v>0.65277777777777779</v>
      </c>
      <c r="D3845" s="53">
        <v>7.7</v>
      </c>
      <c r="E3845" s="53">
        <v>14.3</v>
      </c>
      <c r="F3845" s="53">
        <v>0</v>
      </c>
      <c r="G3845" s="53">
        <v>6.4</v>
      </c>
      <c r="H3845" s="53">
        <v>0.156</v>
      </c>
      <c r="I3845" s="53">
        <v>6.7</v>
      </c>
      <c r="J3845" s="53" t="s">
        <v>154</v>
      </c>
      <c r="K3845" s="53">
        <v>6.7</v>
      </c>
      <c r="L3845" s="53" t="s">
        <v>154</v>
      </c>
      <c r="M3845" s="54">
        <v>0.65277777777777779</v>
      </c>
      <c r="N3845" s="53">
        <v>11</v>
      </c>
      <c r="O3845" s="53" t="s">
        <v>154</v>
      </c>
      <c r="P3845" s="54">
        <v>0.64759259259259261</v>
      </c>
      <c r="Q3845" s="53">
        <v>7.4</v>
      </c>
      <c r="R3845" s="53" t="s">
        <v>154</v>
      </c>
      <c r="S3845" s="53">
        <v>1.7</v>
      </c>
      <c r="T3845" s="53">
        <v>54.7</v>
      </c>
      <c r="U3845" s="53">
        <v>530</v>
      </c>
      <c r="V3845" s="53">
        <v>309223</v>
      </c>
      <c r="W3845" s="53">
        <v>515</v>
      </c>
      <c r="X3845" s="53">
        <v>0.59</v>
      </c>
      <c r="Y3845" s="53">
        <v>18.62</v>
      </c>
      <c r="Z3845" s="11">
        <f t="shared" si="10244"/>
        <v>93.600000000000009</v>
      </c>
      <c r="AA3845" s="11">
        <f t="shared" si="10245"/>
        <v>0</v>
      </c>
      <c r="AB3845" s="53">
        <f t="shared" si="10246"/>
        <v>0.23984494213097685</v>
      </c>
      <c r="AC3845" s="63" t="s">
        <v>204</v>
      </c>
    </row>
    <row r="3846" spans="1:46">
      <c r="A3846" s="11">
        <v>3846</v>
      </c>
      <c r="B3846" s="57">
        <v>44953</v>
      </c>
      <c r="C3846" s="54">
        <v>0.65972222222222221</v>
      </c>
      <c r="D3846" s="53">
        <v>7.7</v>
      </c>
      <c r="E3846" s="53">
        <v>14.3</v>
      </c>
      <c r="F3846" s="53">
        <v>0</v>
      </c>
      <c r="G3846" s="53">
        <v>6</v>
      </c>
      <c r="H3846" s="53">
        <v>0.152</v>
      </c>
      <c r="I3846" s="53">
        <v>7.1</v>
      </c>
      <c r="J3846" s="53" t="s">
        <v>154</v>
      </c>
      <c r="K3846" s="53">
        <v>7.2</v>
      </c>
      <c r="L3846" s="53" t="s">
        <v>154</v>
      </c>
      <c r="M3846" s="54">
        <v>0.65725694444444438</v>
      </c>
      <c r="N3846" s="53">
        <v>13</v>
      </c>
      <c r="O3846" s="53" t="s">
        <v>154</v>
      </c>
      <c r="P3846" s="54">
        <v>0.65353009259259254</v>
      </c>
      <c r="Q3846" s="53">
        <v>9.4</v>
      </c>
      <c r="R3846" s="53" t="s">
        <v>154</v>
      </c>
      <c r="S3846" s="53">
        <v>1.9</v>
      </c>
      <c r="T3846" s="53">
        <v>55.1</v>
      </c>
      <c r="U3846" s="53">
        <v>472</v>
      </c>
      <c r="V3846" s="53">
        <v>302296</v>
      </c>
      <c r="W3846" s="53">
        <v>504</v>
      </c>
      <c r="X3846" s="53">
        <v>0.59</v>
      </c>
      <c r="Y3846" s="53">
        <v>18.63</v>
      </c>
      <c r="Z3846" s="11">
        <f t="shared" si="10244"/>
        <v>91.2</v>
      </c>
      <c r="AA3846" s="11">
        <f t="shared" si="10245"/>
        <v>0</v>
      </c>
      <c r="AB3846" s="53">
        <f t="shared" si="10246"/>
        <v>0.23984494213097685</v>
      </c>
      <c r="AC3846" s="63" t="s">
        <v>204</v>
      </c>
    </row>
    <row r="3847" spans="1:46">
      <c r="A3847" s="11">
        <v>3847</v>
      </c>
      <c r="B3847" s="57">
        <v>44953</v>
      </c>
      <c r="C3847" s="54">
        <v>0.66666666666666663</v>
      </c>
      <c r="D3847" s="53">
        <v>7.7</v>
      </c>
      <c r="E3847" s="53">
        <v>14.3</v>
      </c>
      <c r="F3847" s="53">
        <v>0</v>
      </c>
      <c r="G3847" s="53">
        <v>5.5</v>
      </c>
      <c r="H3847" s="53">
        <v>0.13500000000000001</v>
      </c>
      <c r="I3847" s="53">
        <v>7.7</v>
      </c>
      <c r="J3847" s="53" t="s">
        <v>154</v>
      </c>
      <c r="K3847" s="53">
        <v>7.8</v>
      </c>
      <c r="L3847" s="53" t="s">
        <v>154</v>
      </c>
      <c r="M3847" s="54">
        <v>0.66621527777777778</v>
      </c>
      <c r="N3847" s="53">
        <v>12.4</v>
      </c>
      <c r="O3847" s="53" t="s">
        <v>158</v>
      </c>
      <c r="P3847" s="54">
        <v>0.66666666666666663</v>
      </c>
      <c r="Q3847" s="53">
        <v>12.4</v>
      </c>
      <c r="R3847" s="53" t="s">
        <v>158</v>
      </c>
      <c r="S3847" s="53">
        <v>1.6</v>
      </c>
      <c r="T3847" s="53">
        <v>56.4</v>
      </c>
      <c r="U3847" s="53">
        <v>478</v>
      </c>
      <c r="V3847" s="53">
        <v>267175</v>
      </c>
      <c r="W3847" s="53">
        <v>445</v>
      </c>
      <c r="X3847" s="53">
        <v>0.59</v>
      </c>
      <c r="Y3847" s="53">
        <v>18.62</v>
      </c>
      <c r="Z3847" s="11">
        <f t="shared" si="10244"/>
        <v>81.000000000000014</v>
      </c>
      <c r="AA3847" s="11">
        <f t="shared" si="10245"/>
        <v>0</v>
      </c>
      <c r="AB3847" s="53">
        <f t="shared" si="10246"/>
        <v>0.23984494213097685</v>
      </c>
      <c r="AC3847" s="63" t="s">
        <v>204</v>
      </c>
      <c r="AE3847" s="11">
        <f t="shared" ref="AE3847" si="10407">SUM(F3847:F3852)</f>
        <v>0</v>
      </c>
      <c r="AF3847" s="11">
        <f t="shared" ref="AF3847" si="10408">AVERAGE(AB3847:AB3852)</f>
        <v>0.23984494213097687</v>
      </c>
      <c r="AG3847" s="11">
        <f t="shared" ref="AG3847" si="10409">AVERAGE(G3847:G3852)</f>
        <v>5.0333333333333332</v>
      </c>
      <c r="AH3847" s="11" t="e">
        <f t="shared" ref="AH3847" si="10410">AVERAGE(AC3847:AC3852)</f>
        <v>#DIV/0!</v>
      </c>
      <c r="AI3847" s="11">
        <f t="shared" ref="AI3847" si="10411">AVERAGE(T3847:T3852)</f>
        <v>57.133333333333333</v>
      </c>
      <c r="AJ3847" s="11">
        <f t="shared" ref="AJ3847" si="10412">SUMIF(H3847:H3852,"&gt;0",H3847:H3852)</f>
        <v>0.44600000000000001</v>
      </c>
      <c r="AK3847" s="17">
        <f t="shared" ref="AK3847" si="10413">SUM(AA3847:AA3852)/60</f>
        <v>0</v>
      </c>
      <c r="AL3847" s="17">
        <f t="shared" ref="AL3847" si="10414">SUM(V3847:V3852)</f>
        <v>838002</v>
      </c>
      <c r="AM3847" s="17">
        <f t="shared" ref="AM3847" si="10415">AVERAGE(W3847:W3852)</f>
        <v>232.5</v>
      </c>
      <c r="AN3847" s="11">
        <f t="shared" ref="AN3847" si="10416">AVERAGE(I3847:I3852)</f>
        <v>7.7166666666666659</v>
      </c>
      <c r="AO3847" s="11">
        <f t="shared" ref="AO3847" si="10417">MAX(K3847:K3852)</f>
        <v>8.8000000000000007</v>
      </c>
      <c r="AP3847" s="13" t="str">
        <f t="shared" ref="AP3847" ca="1" si="10418">INDIRECT(ADDRESS(MATCH(AO3847,K3847:K3852,0)+A3847-1,12))</f>
        <v>W</v>
      </c>
      <c r="AQ3847" s="13">
        <f t="shared" ref="AQ3847" ca="1" si="10419">INDIRECT(ADDRESS(MATCH(AO3847,K3847:K3852,0)+A3847-1,13))</f>
        <v>0.67855324074074075</v>
      </c>
      <c r="AR3847" s="11">
        <f t="shared" ref="AR3847" si="10420">MAX(N3847:N3852)</f>
        <v>14.2</v>
      </c>
      <c r="AS3847" s="13" t="str">
        <f t="shared" ref="AS3847" ca="1" si="10421">INDIRECT(ADDRESS(MATCH(AR3847,N3847:N3852,0)+A3847-1,15))</f>
        <v>WNW</v>
      </c>
      <c r="AT3847" s="13">
        <f t="shared" ref="AT3847" ca="1" si="10422">INDIRECT(ADDRESS(MATCH(AR3847,N3847:N3852,0)+A3847-1,16))</f>
        <v>0.67380787037037038</v>
      </c>
    </row>
    <row r="3848" spans="1:46">
      <c r="A3848" s="11">
        <v>3848</v>
      </c>
      <c r="B3848" s="57">
        <v>44953</v>
      </c>
      <c r="C3848" s="54">
        <v>0.67361111111111116</v>
      </c>
      <c r="D3848" s="53">
        <v>7.7</v>
      </c>
      <c r="E3848" s="53">
        <v>14.3</v>
      </c>
      <c r="F3848" s="53">
        <v>0</v>
      </c>
      <c r="G3848" s="53">
        <v>5.2</v>
      </c>
      <c r="H3848" s="53">
        <v>7.5999999999999998E-2</v>
      </c>
      <c r="I3848" s="53">
        <v>7.6</v>
      </c>
      <c r="J3848" s="53" t="s">
        <v>154</v>
      </c>
      <c r="K3848" s="53">
        <v>7.8</v>
      </c>
      <c r="L3848" s="53" t="s">
        <v>154</v>
      </c>
      <c r="M3848" s="54">
        <v>0.66909722222222223</v>
      </c>
      <c r="N3848" s="53">
        <v>13.1</v>
      </c>
      <c r="O3848" s="53" t="s">
        <v>154</v>
      </c>
      <c r="P3848" s="54">
        <v>0.67321759259259262</v>
      </c>
      <c r="Q3848" s="53">
        <v>8.5</v>
      </c>
      <c r="R3848" s="53" t="s">
        <v>158</v>
      </c>
      <c r="S3848" s="53">
        <v>1.6</v>
      </c>
      <c r="T3848" s="53">
        <v>60.9</v>
      </c>
      <c r="U3848" s="53">
        <v>228</v>
      </c>
      <c r="V3848" s="53">
        <v>149684</v>
      </c>
      <c r="W3848" s="53">
        <v>249</v>
      </c>
      <c r="X3848" s="53">
        <v>0.59</v>
      </c>
      <c r="Y3848" s="53">
        <v>18.63</v>
      </c>
      <c r="Z3848" s="11">
        <f t="shared" ref="Z3848:Z3911" si="10423">H3848*3.6/(60)*10*10^3</f>
        <v>45.6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0.23984494213097685</v>
      </c>
      <c r="AC3848" s="63" t="s">
        <v>204</v>
      </c>
    </row>
    <row r="3849" spans="1:46">
      <c r="A3849" s="11">
        <v>3849</v>
      </c>
      <c r="B3849" s="57">
        <v>44953</v>
      </c>
      <c r="C3849" s="54">
        <v>0.68055555555555547</v>
      </c>
      <c r="D3849" s="53">
        <v>7.5</v>
      </c>
      <c r="E3849" s="53">
        <v>14.3</v>
      </c>
      <c r="F3849" s="53">
        <v>0</v>
      </c>
      <c r="G3849" s="53">
        <v>5</v>
      </c>
      <c r="H3849" s="53">
        <v>7.0999999999999994E-2</v>
      </c>
      <c r="I3849" s="53">
        <v>8.5</v>
      </c>
      <c r="J3849" s="53" t="s">
        <v>158</v>
      </c>
      <c r="K3849" s="53">
        <v>8.8000000000000007</v>
      </c>
      <c r="L3849" s="53" t="s">
        <v>154</v>
      </c>
      <c r="M3849" s="54">
        <v>0.67855324074074075</v>
      </c>
      <c r="N3849" s="53">
        <v>14.2</v>
      </c>
      <c r="O3849" s="53" t="s">
        <v>158</v>
      </c>
      <c r="P3849" s="54">
        <v>0.67380787037037038</v>
      </c>
      <c r="Q3849" s="53">
        <v>8.6</v>
      </c>
      <c r="R3849" s="53" t="s">
        <v>158</v>
      </c>
      <c r="S3849" s="53">
        <v>2</v>
      </c>
      <c r="T3849" s="53">
        <v>59.3</v>
      </c>
      <c r="U3849" s="53">
        <v>269</v>
      </c>
      <c r="V3849" s="53">
        <v>134023</v>
      </c>
      <c r="W3849" s="53">
        <v>223</v>
      </c>
      <c r="X3849" s="53">
        <v>0.59</v>
      </c>
      <c r="Y3849" s="53">
        <v>18.72</v>
      </c>
      <c r="Z3849" s="11">
        <f t="shared" si="10423"/>
        <v>42.6</v>
      </c>
      <c r="AA3849" s="11">
        <f t="shared" si="10424"/>
        <v>0</v>
      </c>
      <c r="AB3849" s="53">
        <f t="shared" si="10425"/>
        <v>0.23984494213097685</v>
      </c>
      <c r="AC3849" s="63" t="s">
        <v>204</v>
      </c>
    </row>
    <row r="3850" spans="1:46">
      <c r="A3850" s="11">
        <v>3850</v>
      </c>
      <c r="B3850" s="57">
        <v>44953</v>
      </c>
      <c r="C3850" s="54">
        <v>0.6875</v>
      </c>
      <c r="D3850" s="53">
        <v>7.2</v>
      </c>
      <c r="E3850" s="53">
        <v>13.5</v>
      </c>
      <c r="F3850" s="53">
        <v>0</v>
      </c>
      <c r="G3850" s="53">
        <v>4.8</v>
      </c>
      <c r="H3850" s="53">
        <v>5.8999999999999997E-2</v>
      </c>
      <c r="I3850" s="53">
        <v>8.1</v>
      </c>
      <c r="J3850" s="53" t="s">
        <v>158</v>
      </c>
      <c r="K3850" s="53">
        <v>8.5</v>
      </c>
      <c r="L3850" s="53" t="s">
        <v>158</v>
      </c>
      <c r="M3850" s="54">
        <v>0.68056712962962962</v>
      </c>
      <c r="N3850" s="53">
        <v>13</v>
      </c>
      <c r="O3850" s="53" t="s">
        <v>155</v>
      </c>
      <c r="P3850" s="54">
        <v>0.68584490740740733</v>
      </c>
      <c r="Q3850" s="53">
        <v>5.7</v>
      </c>
      <c r="R3850" s="53" t="s">
        <v>155</v>
      </c>
      <c r="S3850" s="53">
        <v>1.9</v>
      </c>
      <c r="T3850" s="53">
        <v>54.5</v>
      </c>
      <c r="U3850" s="53">
        <v>103</v>
      </c>
      <c r="V3850" s="53">
        <v>109384</v>
      </c>
      <c r="W3850" s="53">
        <v>182</v>
      </c>
      <c r="X3850" s="53">
        <v>0.59</v>
      </c>
      <c r="Y3850" s="53">
        <v>18.489999999999998</v>
      </c>
      <c r="Z3850" s="11">
        <f t="shared" si="10423"/>
        <v>35.4</v>
      </c>
      <c r="AA3850" s="11">
        <f t="shared" si="10424"/>
        <v>0</v>
      </c>
      <c r="AB3850" s="53">
        <f t="shared" si="10425"/>
        <v>0.23984494213097685</v>
      </c>
      <c r="AC3850" s="63" t="s">
        <v>204</v>
      </c>
    </row>
    <row r="3851" spans="1:46">
      <c r="A3851" s="11">
        <v>3851</v>
      </c>
      <c r="B3851" s="57">
        <v>44953</v>
      </c>
      <c r="C3851" s="54">
        <v>0.69444444444444453</v>
      </c>
      <c r="D3851" s="53">
        <v>6.9</v>
      </c>
      <c r="E3851" s="53">
        <v>14.3</v>
      </c>
      <c r="F3851" s="53">
        <v>0</v>
      </c>
      <c r="G3851" s="53">
        <v>4.9000000000000004</v>
      </c>
      <c r="H3851" s="53">
        <v>3.7999999999999999E-2</v>
      </c>
      <c r="I3851" s="53">
        <v>7.4</v>
      </c>
      <c r="J3851" s="53" t="s">
        <v>158</v>
      </c>
      <c r="K3851" s="53">
        <v>8.1</v>
      </c>
      <c r="L3851" s="53" t="s">
        <v>158</v>
      </c>
      <c r="M3851" s="54">
        <v>0.68792824074074066</v>
      </c>
      <c r="N3851" s="53">
        <v>12.2</v>
      </c>
      <c r="O3851" s="53" t="s">
        <v>158</v>
      </c>
      <c r="P3851" s="54">
        <v>0.69293981481481481</v>
      </c>
      <c r="Q3851" s="53">
        <v>7.2</v>
      </c>
      <c r="R3851" s="53" t="s">
        <v>158</v>
      </c>
      <c r="S3851" s="53">
        <v>1.6</v>
      </c>
      <c r="T3851" s="53">
        <v>56.6</v>
      </c>
      <c r="U3851" s="53">
        <v>179</v>
      </c>
      <c r="V3851" s="53">
        <v>66602</v>
      </c>
      <c r="W3851" s="53">
        <v>111</v>
      </c>
      <c r="X3851" s="53">
        <v>0.59</v>
      </c>
      <c r="Y3851" s="53">
        <v>18.63</v>
      </c>
      <c r="Z3851" s="11">
        <f t="shared" si="10423"/>
        <v>22.8</v>
      </c>
      <c r="AA3851" s="11">
        <f t="shared" si="10424"/>
        <v>0</v>
      </c>
      <c r="AB3851" s="53">
        <f t="shared" si="10425"/>
        <v>0.23984494213097685</v>
      </c>
      <c r="AC3851" s="63" t="s">
        <v>204</v>
      </c>
    </row>
    <row r="3852" spans="1:46">
      <c r="A3852" s="11">
        <v>3852</v>
      </c>
      <c r="B3852" s="57">
        <v>44953</v>
      </c>
      <c r="C3852" s="54">
        <v>0.70138888888888884</v>
      </c>
      <c r="D3852" s="53">
        <v>6.7</v>
      </c>
      <c r="E3852" s="53">
        <v>14.3</v>
      </c>
      <c r="F3852" s="53">
        <v>0</v>
      </c>
      <c r="G3852" s="53">
        <v>4.8</v>
      </c>
      <c r="H3852" s="53">
        <v>6.7000000000000004E-2</v>
      </c>
      <c r="I3852" s="53">
        <v>7</v>
      </c>
      <c r="J3852" s="53" t="s">
        <v>158</v>
      </c>
      <c r="K3852" s="53">
        <v>7.7</v>
      </c>
      <c r="L3852" s="53" t="s">
        <v>158</v>
      </c>
      <c r="M3852" s="54">
        <v>0.69983796296296286</v>
      </c>
      <c r="N3852" s="53">
        <v>11.2</v>
      </c>
      <c r="O3852" s="53" t="s">
        <v>158</v>
      </c>
      <c r="P3852" s="54">
        <v>0.69893518518518516</v>
      </c>
      <c r="Q3852" s="53">
        <v>7.5</v>
      </c>
      <c r="R3852" s="53" t="s">
        <v>158</v>
      </c>
      <c r="S3852" s="53">
        <v>1.9</v>
      </c>
      <c r="T3852" s="53">
        <v>55.1</v>
      </c>
      <c r="U3852" s="53">
        <v>131</v>
      </c>
      <c r="V3852" s="53">
        <v>111134</v>
      </c>
      <c r="W3852" s="53">
        <v>185</v>
      </c>
      <c r="X3852" s="53">
        <v>0.59</v>
      </c>
      <c r="Y3852" s="53">
        <v>18.63</v>
      </c>
      <c r="Z3852" s="11">
        <f t="shared" si="10423"/>
        <v>40.200000000000003</v>
      </c>
      <c r="AA3852" s="11">
        <f t="shared" si="10424"/>
        <v>0</v>
      </c>
      <c r="AB3852" s="53">
        <f t="shared" si="10425"/>
        <v>0.23984494213097685</v>
      </c>
      <c r="AC3852" s="63" t="s">
        <v>204</v>
      </c>
    </row>
    <row r="3853" spans="1:46">
      <c r="A3853" s="11">
        <v>3853</v>
      </c>
      <c r="B3853" s="57">
        <v>44953</v>
      </c>
      <c r="C3853" s="54">
        <v>0.70833333333333337</v>
      </c>
      <c r="D3853" s="53">
        <v>6.6</v>
      </c>
      <c r="E3853" s="53">
        <v>14.3</v>
      </c>
      <c r="F3853" s="53">
        <v>0</v>
      </c>
      <c r="G3853" s="53">
        <v>4.4000000000000004</v>
      </c>
      <c r="H3853" s="53">
        <v>3.4000000000000002E-2</v>
      </c>
      <c r="I3853" s="53">
        <v>6.1</v>
      </c>
      <c r="J3853" s="53" t="s">
        <v>158</v>
      </c>
      <c r="K3853" s="53">
        <v>7</v>
      </c>
      <c r="L3853" s="53" t="s">
        <v>158</v>
      </c>
      <c r="M3853" s="54">
        <v>0.70140046296296299</v>
      </c>
      <c r="N3853" s="53">
        <v>10.9</v>
      </c>
      <c r="O3853" s="53" t="s">
        <v>158</v>
      </c>
      <c r="P3853" s="54">
        <v>0.70283564814814825</v>
      </c>
      <c r="Q3853" s="53">
        <v>4.8</v>
      </c>
      <c r="R3853" s="53" t="s">
        <v>158</v>
      </c>
      <c r="S3853" s="53">
        <v>1.6</v>
      </c>
      <c r="T3853" s="53">
        <v>56.7</v>
      </c>
      <c r="U3853" s="53">
        <v>74</v>
      </c>
      <c r="V3853" s="53">
        <v>60451</v>
      </c>
      <c r="W3853" s="53">
        <v>101</v>
      </c>
      <c r="X3853" s="53">
        <v>0.58899999999999997</v>
      </c>
      <c r="Y3853" s="53">
        <v>18.66</v>
      </c>
      <c r="Z3853" s="11">
        <f t="shared" si="10423"/>
        <v>20.400000000000002</v>
      </c>
      <c r="AA3853" s="11">
        <f t="shared" si="10424"/>
        <v>0</v>
      </c>
      <c r="AB3853" s="53">
        <f t="shared" si="10425"/>
        <v>0.2392867353791564</v>
      </c>
      <c r="AC3853" s="63" t="s">
        <v>204</v>
      </c>
      <c r="AE3853" s="11">
        <f t="shared" ref="AE3853" si="10426">SUM(F3853:F3858)</f>
        <v>0</v>
      </c>
      <c r="AF3853" s="11">
        <f t="shared" ref="AF3853" si="10427">AVERAGE(AB3853:AB3858)</f>
        <v>0.23928673537915637</v>
      </c>
      <c r="AG3853" s="11">
        <f t="shared" ref="AG3853" si="10428">AVERAGE(G3853:G3858)</f>
        <v>3.9666666666666668</v>
      </c>
      <c r="AH3853" s="11" t="e">
        <f t="shared" ref="AH3853" si="10429">AVERAGE(AC3853:AC3858)</f>
        <v>#DIV/0!</v>
      </c>
      <c r="AI3853" s="11">
        <f t="shared" ref="AI3853" si="10430">AVERAGE(T3853:T3858)</f>
        <v>60.666666666666664</v>
      </c>
      <c r="AJ3853" s="11">
        <f t="shared" ref="AJ3853" si="10431">SUMIF(H3853:H3858,"&gt;0",H3853:H3858)</f>
        <v>8.2000000000000003E-2</v>
      </c>
      <c r="AK3853" s="17">
        <f t="shared" ref="AK3853" si="10432">SUM(AA3853:AA3858)/60</f>
        <v>0</v>
      </c>
      <c r="AL3853" s="17">
        <f t="shared" ref="AL3853" si="10433">SUM(V3853:V3858)</f>
        <v>128488</v>
      </c>
      <c r="AM3853" s="17">
        <f t="shared" ref="AM3853" si="10434">AVERAGE(W3853:W3858)</f>
        <v>35.666666666666664</v>
      </c>
      <c r="AN3853" s="11">
        <f t="shared" ref="AN3853" si="10435">AVERAGE(I3853:I3858)</f>
        <v>6.1999999999999993</v>
      </c>
      <c r="AO3853" s="11">
        <f t="shared" ref="AO3853" si="10436">MAX(K3853:K3858)</f>
        <v>7</v>
      </c>
      <c r="AP3853" s="13" t="str">
        <f t="shared" ref="AP3853" ca="1" si="10437">INDIRECT(ADDRESS(MATCH(AO3853,K3853:K3858,0)+A3853-1,12))</f>
        <v>WNW</v>
      </c>
      <c r="AQ3853" s="13">
        <f t="shared" ref="AQ3853" ca="1" si="10438">INDIRECT(ADDRESS(MATCH(AO3853,K3853:K3858,0)+A3853-1,13))</f>
        <v>0.70140046296296299</v>
      </c>
      <c r="AR3853" s="11">
        <f t="shared" ref="AR3853" si="10439">MAX(N3853:N3858)</f>
        <v>12.8</v>
      </c>
      <c r="AS3853" s="13" t="str">
        <f t="shared" ref="AS3853" ca="1" si="10440">INDIRECT(ADDRESS(MATCH(AR3853,N3853:N3858,0)+A3853-1,15))</f>
        <v>WNW</v>
      </c>
      <c r="AT3853" s="13">
        <f t="shared" ref="AT3853" ca="1" si="10441">INDIRECT(ADDRESS(MATCH(AR3853,N3853:N3858,0)+A3853-1,16))</f>
        <v>0.71333333333333337</v>
      </c>
    </row>
    <row r="3854" spans="1:46">
      <c r="A3854" s="11">
        <v>3854</v>
      </c>
      <c r="B3854" s="57">
        <v>44953</v>
      </c>
      <c r="C3854" s="54">
        <v>0.71527777777777779</v>
      </c>
      <c r="D3854" s="53">
        <v>6.4</v>
      </c>
      <c r="E3854" s="53">
        <v>13.4</v>
      </c>
      <c r="F3854" s="53">
        <v>0</v>
      </c>
      <c r="G3854" s="53">
        <v>4.3</v>
      </c>
      <c r="H3854" s="53">
        <v>2.9000000000000001E-2</v>
      </c>
      <c r="I3854" s="53">
        <v>5.8</v>
      </c>
      <c r="J3854" s="53" t="s">
        <v>158</v>
      </c>
      <c r="K3854" s="53">
        <v>6.1</v>
      </c>
      <c r="L3854" s="53" t="s">
        <v>158</v>
      </c>
      <c r="M3854" s="54">
        <v>0.70834490740740741</v>
      </c>
      <c r="N3854" s="53">
        <v>12.8</v>
      </c>
      <c r="O3854" s="53" t="s">
        <v>158</v>
      </c>
      <c r="P3854" s="54">
        <v>0.71333333333333337</v>
      </c>
      <c r="Q3854" s="53">
        <v>7.2</v>
      </c>
      <c r="R3854" s="53" t="s">
        <v>154</v>
      </c>
      <c r="S3854" s="53">
        <v>1.9</v>
      </c>
      <c r="T3854" s="53">
        <v>61.6</v>
      </c>
      <c r="U3854" s="53">
        <v>56</v>
      </c>
      <c r="V3854" s="53">
        <v>40991</v>
      </c>
      <c r="W3854" s="53">
        <v>68</v>
      </c>
      <c r="X3854" s="53">
        <v>0.58899999999999997</v>
      </c>
      <c r="Y3854" s="53">
        <v>18.54</v>
      </c>
      <c r="Z3854" s="11">
        <f t="shared" si="10423"/>
        <v>17.399999999999999</v>
      </c>
      <c r="AA3854" s="11">
        <f t="shared" si="10424"/>
        <v>0</v>
      </c>
      <c r="AB3854" s="53">
        <f t="shared" si="10425"/>
        <v>0.2392867353791564</v>
      </c>
      <c r="AC3854" s="63" t="s">
        <v>204</v>
      </c>
    </row>
    <row r="3855" spans="1:46">
      <c r="A3855" s="11">
        <v>3855</v>
      </c>
      <c r="B3855" s="57">
        <v>44953</v>
      </c>
      <c r="C3855" s="54">
        <v>0.72222222222222221</v>
      </c>
      <c r="D3855" s="53">
        <v>6.1</v>
      </c>
      <c r="E3855" s="53">
        <v>13.2</v>
      </c>
      <c r="F3855" s="53">
        <v>0</v>
      </c>
      <c r="G3855" s="53">
        <v>4</v>
      </c>
      <c r="H3855" s="53">
        <v>1.7999999999999999E-2</v>
      </c>
      <c r="I3855" s="53">
        <v>6</v>
      </c>
      <c r="J3855" s="53" t="s">
        <v>158</v>
      </c>
      <c r="K3855" s="53">
        <v>6.6</v>
      </c>
      <c r="L3855" s="53" t="s">
        <v>158</v>
      </c>
      <c r="M3855" s="54">
        <v>0.71886574074074072</v>
      </c>
      <c r="N3855" s="53">
        <v>9.6</v>
      </c>
      <c r="O3855" s="53" t="s">
        <v>155</v>
      </c>
      <c r="P3855" s="54">
        <v>0.71681712962962962</v>
      </c>
      <c r="Q3855" s="53">
        <v>4.9000000000000004</v>
      </c>
      <c r="R3855" s="53" t="s">
        <v>161</v>
      </c>
      <c r="S3855" s="53">
        <v>1.5</v>
      </c>
      <c r="T3855" s="53">
        <v>60.8</v>
      </c>
      <c r="U3855" s="53">
        <v>12</v>
      </c>
      <c r="V3855" s="53">
        <v>21377</v>
      </c>
      <c r="W3855" s="53">
        <v>36</v>
      </c>
      <c r="X3855" s="53">
        <v>0.58899999999999997</v>
      </c>
      <c r="Y3855" s="53">
        <v>18.54</v>
      </c>
      <c r="Z3855" s="11">
        <f t="shared" si="10423"/>
        <v>10.8</v>
      </c>
      <c r="AA3855" s="11">
        <f t="shared" si="10424"/>
        <v>0</v>
      </c>
      <c r="AB3855" s="53">
        <f t="shared" si="10425"/>
        <v>0.2392867353791564</v>
      </c>
      <c r="AC3855" s="63" t="s">
        <v>204</v>
      </c>
    </row>
    <row r="3856" spans="1:46">
      <c r="A3856" s="11">
        <v>3856</v>
      </c>
      <c r="B3856" s="57">
        <v>44953</v>
      </c>
      <c r="C3856" s="54">
        <v>0.72916666666666663</v>
      </c>
      <c r="D3856" s="53">
        <v>5.9</v>
      </c>
      <c r="E3856" s="53">
        <v>13</v>
      </c>
      <c r="F3856" s="53">
        <v>0</v>
      </c>
      <c r="G3856" s="53">
        <v>3.8</v>
      </c>
      <c r="H3856" s="53">
        <v>1E-3</v>
      </c>
      <c r="I3856" s="53">
        <v>6.3</v>
      </c>
      <c r="J3856" s="53" t="s">
        <v>158</v>
      </c>
      <c r="K3856" s="53">
        <v>6.3</v>
      </c>
      <c r="L3856" s="53" t="s">
        <v>158</v>
      </c>
      <c r="M3856" s="54">
        <v>0.72916666666666663</v>
      </c>
      <c r="N3856" s="53">
        <v>11.4</v>
      </c>
      <c r="O3856" s="53" t="s">
        <v>158</v>
      </c>
      <c r="P3856" s="54">
        <v>0.72770833333333329</v>
      </c>
      <c r="Q3856" s="53">
        <v>5</v>
      </c>
      <c r="R3856" s="53" t="s">
        <v>154</v>
      </c>
      <c r="S3856" s="53">
        <v>1.7</v>
      </c>
      <c r="T3856" s="53">
        <v>61.2</v>
      </c>
      <c r="U3856" s="53">
        <v>4</v>
      </c>
      <c r="V3856" s="53">
        <v>4243</v>
      </c>
      <c r="W3856" s="53">
        <v>7</v>
      </c>
      <c r="X3856" s="53">
        <v>0.58899999999999997</v>
      </c>
      <c r="Y3856" s="53">
        <v>18.52</v>
      </c>
      <c r="Z3856" s="11">
        <f t="shared" si="10423"/>
        <v>0.60000000000000009</v>
      </c>
      <c r="AA3856" s="11">
        <f t="shared" si="10424"/>
        <v>0</v>
      </c>
      <c r="AB3856" s="53">
        <f t="shared" si="10425"/>
        <v>0.2392867353791564</v>
      </c>
      <c r="AC3856" s="63" t="s">
        <v>204</v>
      </c>
    </row>
    <row r="3857" spans="1:46">
      <c r="A3857" s="11">
        <v>3857</v>
      </c>
      <c r="B3857" s="57">
        <v>44953</v>
      </c>
      <c r="C3857" s="54">
        <v>0.73611111111111116</v>
      </c>
      <c r="D3857" s="53">
        <v>5.5</v>
      </c>
      <c r="E3857" s="53">
        <v>13</v>
      </c>
      <c r="F3857" s="53">
        <v>0</v>
      </c>
      <c r="G3857" s="53">
        <v>3.7</v>
      </c>
      <c r="H3857" s="53">
        <v>0</v>
      </c>
      <c r="I3857" s="53">
        <v>6.2</v>
      </c>
      <c r="J3857" s="53" t="s">
        <v>158</v>
      </c>
      <c r="K3857" s="53">
        <v>6.6</v>
      </c>
      <c r="L3857" s="53" t="s">
        <v>158</v>
      </c>
      <c r="M3857" s="54">
        <v>0.73434027777777777</v>
      </c>
      <c r="N3857" s="53">
        <v>11.4</v>
      </c>
      <c r="O3857" s="53" t="s">
        <v>158</v>
      </c>
      <c r="P3857" s="54">
        <v>0.73315972222222225</v>
      </c>
      <c r="Q3857" s="53">
        <v>7.9</v>
      </c>
      <c r="R3857" s="53" t="s">
        <v>158</v>
      </c>
      <c r="S3857" s="53">
        <v>1.5</v>
      </c>
      <c r="T3857" s="53">
        <v>63.3</v>
      </c>
      <c r="U3857" s="53">
        <v>1</v>
      </c>
      <c r="V3857" s="53">
        <v>1212</v>
      </c>
      <c r="W3857" s="53">
        <v>2</v>
      </c>
      <c r="X3857" s="53">
        <v>0.58899999999999997</v>
      </c>
      <c r="Y3857" s="53">
        <v>18.54</v>
      </c>
      <c r="Z3857" s="11">
        <f t="shared" si="10423"/>
        <v>0</v>
      </c>
      <c r="AA3857" s="11">
        <f t="shared" si="10424"/>
        <v>0</v>
      </c>
      <c r="AB3857" s="53">
        <f t="shared" si="10425"/>
        <v>0.2392867353791564</v>
      </c>
      <c r="AC3857" s="63" t="s">
        <v>204</v>
      </c>
    </row>
    <row r="3858" spans="1:46">
      <c r="A3858" s="11">
        <v>3858</v>
      </c>
      <c r="B3858" s="57">
        <v>44953</v>
      </c>
      <c r="C3858" s="54">
        <v>0.74305555555555547</v>
      </c>
      <c r="D3858" s="53">
        <v>5.0999999999999996</v>
      </c>
      <c r="E3858" s="53">
        <v>13</v>
      </c>
      <c r="F3858" s="53">
        <v>0</v>
      </c>
      <c r="G3858" s="53">
        <v>3.6</v>
      </c>
      <c r="H3858" s="53">
        <v>0</v>
      </c>
      <c r="I3858" s="53">
        <v>6.8</v>
      </c>
      <c r="J3858" s="53" t="s">
        <v>158</v>
      </c>
      <c r="K3858" s="53">
        <v>6.9</v>
      </c>
      <c r="L3858" s="53" t="s">
        <v>158</v>
      </c>
      <c r="M3858" s="54">
        <v>0.74296296296296294</v>
      </c>
      <c r="N3858" s="53">
        <v>12.5</v>
      </c>
      <c r="O3858" s="53" t="s">
        <v>158</v>
      </c>
      <c r="P3858" s="54">
        <v>0.73719907407407403</v>
      </c>
      <c r="Q3858" s="53">
        <v>6.4</v>
      </c>
      <c r="R3858" s="53" t="s">
        <v>158</v>
      </c>
      <c r="S3858" s="53">
        <v>1.7</v>
      </c>
      <c r="T3858" s="53">
        <v>60.4</v>
      </c>
      <c r="U3858" s="53">
        <v>0</v>
      </c>
      <c r="V3858" s="53">
        <v>214</v>
      </c>
      <c r="W3858" s="53">
        <v>0</v>
      </c>
      <c r="X3858" s="53">
        <v>0.58899999999999997</v>
      </c>
      <c r="Y3858" s="53">
        <v>18.559999999999999</v>
      </c>
      <c r="Z3858" s="11">
        <f t="shared" si="10423"/>
        <v>0</v>
      </c>
      <c r="AA3858" s="11">
        <f t="shared" si="10424"/>
        <v>0</v>
      </c>
      <c r="AB3858" s="53">
        <f t="shared" si="10425"/>
        <v>0.2392867353791564</v>
      </c>
      <c r="AC3858" s="63" t="s">
        <v>204</v>
      </c>
    </row>
    <row r="3859" spans="1:46">
      <c r="A3859" s="11">
        <v>3859</v>
      </c>
      <c r="B3859" s="57">
        <v>44953</v>
      </c>
      <c r="C3859" s="54">
        <v>0.75</v>
      </c>
      <c r="D3859" s="53">
        <v>4.7</v>
      </c>
      <c r="E3859" s="53">
        <v>12.9</v>
      </c>
      <c r="F3859" s="53">
        <v>0</v>
      </c>
      <c r="G3859" s="53">
        <v>3.3</v>
      </c>
      <c r="H3859" s="53">
        <v>-1E-3</v>
      </c>
      <c r="I3859" s="53">
        <v>5.7</v>
      </c>
      <c r="J3859" s="53" t="s">
        <v>158</v>
      </c>
      <c r="K3859" s="53">
        <v>6.8</v>
      </c>
      <c r="L3859" s="53" t="s">
        <v>158</v>
      </c>
      <c r="M3859" s="54">
        <v>0.74319444444444438</v>
      </c>
      <c r="N3859" s="53">
        <v>11.3</v>
      </c>
      <c r="O3859" s="53" t="s">
        <v>154</v>
      </c>
      <c r="P3859" s="54">
        <v>0.74769675925925927</v>
      </c>
      <c r="Q3859" s="53">
        <v>10.5</v>
      </c>
      <c r="R3859" s="53" t="s">
        <v>155</v>
      </c>
      <c r="S3859" s="53">
        <v>1.9</v>
      </c>
      <c r="T3859" s="53">
        <v>55.1</v>
      </c>
      <c r="U3859" s="53">
        <v>0</v>
      </c>
      <c r="V3859" s="53">
        <v>75</v>
      </c>
      <c r="W3859" s="53">
        <v>0</v>
      </c>
      <c r="X3859" s="53">
        <v>0.58899999999999997</v>
      </c>
      <c r="Y3859" s="53">
        <v>18.559999999999999</v>
      </c>
      <c r="Z3859" s="11">
        <f t="shared" si="10423"/>
        <v>-0.60000000000000009</v>
      </c>
      <c r="AA3859" s="11">
        <f t="shared" si="10424"/>
        <v>0</v>
      </c>
      <c r="AB3859" s="53">
        <f t="shared" si="10425"/>
        <v>0.2392867353791564</v>
      </c>
      <c r="AC3859" s="63" t="s">
        <v>204</v>
      </c>
      <c r="AE3859" s="11">
        <f t="shared" ref="AE3859" si="10442">SUM(F3859:F3864)</f>
        <v>0</v>
      </c>
      <c r="AF3859" s="11">
        <f t="shared" ref="AF3859" si="10443">AVERAGE(AB3859:AB3864)</f>
        <v>0.2389151267332594</v>
      </c>
      <c r="AG3859" s="11">
        <f t="shared" ref="AG3859" si="10444">AVERAGE(G3859:G3864)</f>
        <v>3.15</v>
      </c>
      <c r="AH3859" s="11" t="e">
        <f t="shared" ref="AH3859" si="10445">AVERAGE(AC3859:AC3864)</f>
        <v>#DIV/0!</v>
      </c>
      <c r="AI3859" s="11">
        <f t="shared" ref="AI3859" si="10446">AVERAGE(T3859:T3864)</f>
        <v>57.366666666666667</v>
      </c>
      <c r="AJ3859" s="11">
        <f t="shared" ref="AJ3859" si="10447">SUMIF(H3859:H3864,"&gt;0",H3859:H3864)</f>
        <v>0</v>
      </c>
      <c r="AK3859" s="17">
        <f t="shared" ref="AK3859" si="10448">SUM(AA3859:AA3864)/60</f>
        <v>0</v>
      </c>
      <c r="AL3859" s="17">
        <f t="shared" ref="AL3859" si="10449">SUM(V3859:V3864)</f>
        <v>459</v>
      </c>
      <c r="AM3859" s="17">
        <f t="shared" ref="AM3859" si="10450">AVERAGE(W3859:W3864)</f>
        <v>0</v>
      </c>
      <c r="AN3859" s="11">
        <f t="shared" ref="AN3859" si="10451">AVERAGE(I3859:I3864)</f>
        <v>5.8</v>
      </c>
      <c r="AO3859" s="11">
        <f t="shared" ref="AO3859" si="10452">MAX(K3859:K3864)</f>
        <v>6.8</v>
      </c>
      <c r="AP3859" s="13" t="str">
        <f t="shared" ref="AP3859" ca="1" si="10453">INDIRECT(ADDRESS(MATCH(AO3859,K3859:K3864,0)+A3859-1,12))</f>
        <v>WNW</v>
      </c>
      <c r="AQ3859" s="13">
        <f t="shared" ref="AQ3859" ca="1" si="10454">INDIRECT(ADDRESS(MATCH(AO3859,K3859:K3864,0)+A3859-1,13))</f>
        <v>0.74319444444444438</v>
      </c>
      <c r="AR3859" s="11">
        <f t="shared" ref="AR3859" si="10455">MAX(N3859:N3864)</f>
        <v>12.1</v>
      </c>
      <c r="AS3859" s="13" t="str">
        <f t="shared" ref="AS3859" ca="1" si="10456">INDIRECT(ADDRESS(MATCH(AR3859,N3859:N3864,0)+A3859-1,15))</f>
        <v>NW</v>
      </c>
      <c r="AT3859" s="13">
        <f t="shared" ref="AT3859" ca="1" si="10457">INDIRECT(ADDRESS(MATCH(AR3859,N3859:N3864,0)+A3859-1,16))</f>
        <v>0.75002314814814808</v>
      </c>
    </row>
    <row r="3860" spans="1:46">
      <c r="A3860" s="11">
        <v>3860</v>
      </c>
      <c r="B3860" s="57">
        <v>44953</v>
      </c>
      <c r="C3860" s="54">
        <v>0.75694444444444453</v>
      </c>
      <c r="D3860" s="53">
        <v>4.4000000000000004</v>
      </c>
      <c r="E3860" s="53">
        <v>12.9</v>
      </c>
      <c r="F3860" s="53">
        <v>0</v>
      </c>
      <c r="G3860" s="53">
        <v>3.3</v>
      </c>
      <c r="H3860" s="53">
        <v>0</v>
      </c>
      <c r="I3860" s="53">
        <v>6.2</v>
      </c>
      <c r="J3860" s="53" t="s">
        <v>158</v>
      </c>
      <c r="K3860" s="53">
        <v>6.3</v>
      </c>
      <c r="L3860" s="53" t="s">
        <v>158</v>
      </c>
      <c r="M3860" s="54">
        <v>0.75670138888888883</v>
      </c>
      <c r="N3860" s="53">
        <v>12.1</v>
      </c>
      <c r="O3860" s="53" t="s">
        <v>155</v>
      </c>
      <c r="P3860" s="54">
        <v>0.75002314814814808</v>
      </c>
      <c r="Q3860" s="53">
        <v>9</v>
      </c>
      <c r="R3860" s="53" t="s">
        <v>155</v>
      </c>
      <c r="S3860" s="53">
        <v>1.8</v>
      </c>
      <c r="T3860" s="53">
        <v>58</v>
      </c>
      <c r="U3860" s="53">
        <v>0</v>
      </c>
      <c r="V3860" s="53">
        <v>87</v>
      </c>
      <c r="W3860" s="53">
        <v>0</v>
      </c>
      <c r="X3860" s="53">
        <v>0.58899999999999997</v>
      </c>
      <c r="Y3860" s="53">
        <v>18.57</v>
      </c>
      <c r="Z3860" s="11">
        <f t="shared" si="10423"/>
        <v>0</v>
      </c>
      <c r="AA3860" s="11">
        <f t="shared" si="10424"/>
        <v>0</v>
      </c>
      <c r="AB3860" s="53">
        <f t="shared" si="10425"/>
        <v>0.2392867353791564</v>
      </c>
      <c r="AC3860" s="63" t="s">
        <v>204</v>
      </c>
    </row>
    <row r="3861" spans="1:46">
      <c r="A3861" s="11">
        <v>3861</v>
      </c>
      <c r="B3861" s="57">
        <v>44953</v>
      </c>
      <c r="C3861" s="54">
        <v>0.76388888888888884</v>
      </c>
      <c r="D3861" s="53">
        <v>4.0999999999999996</v>
      </c>
      <c r="E3861" s="53">
        <v>12.9</v>
      </c>
      <c r="F3861" s="53">
        <v>0</v>
      </c>
      <c r="G3861" s="53">
        <v>3.1</v>
      </c>
      <c r="H3861" s="53">
        <v>-1E-3</v>
      </c>
      <c r="I3861" s="53">
        <v>5.6</v>
      </c>
      <c r="J3861" s="53" t="s">
        <v>158</v>
      </c>
      <c r="K3861" s="53">
        <v>6.6</v>
      </c>
      <c r="L3861" s="53" t="s">
        <v>158</v>
      </c>
      <c r="M3861" s="54">
        <v>0.76121527777777775</v>
      </c>
      <c r="N3861" s="53">
        <v>10.5</v>
      </c>
      <c r="O3861" s="53" t="s">
        <v>154</v>
      </c>
      <c r="P3861" s="54">
        <v>0.76059027777777777</v>
      </c>
      <c r="Q3861" s="53">
        <v>2.8</v>
      </c>
      <c r="R3861" s="53" t="s">
        <v>155</v>
      </c>
      <c r="S3861" s="53">
        <v>2</v>
      </c>
      <c r="T3861" s="53">
        <v>61.3</v>
      </c>
      <c r="U3861" s="53">
        <v>0</v>
      </c>
      <c r="V3861" s="53">
        <v>78</v>
      </c>
      <c r="W3861" s="53">
        <v>0</v>
      </c>
      <c r="X3861" s="53">
        <v>0.58799999999999997</v>
      </c>
      <c r="Y3861" s="53">
        <v>18.55</v>
      </c>
      <c r="Z3861" s="11">
        <f t="shared" si="10423"/>
        <v>-0.60000000000000009</v>
      </c>
      <c r="AA3861" s="11">
        <f t="shared" si="10424"/>
        <v>0</v>
      </c>
      <c r="AB3861" s="53">
        <f t="shared" si="10425"/>
        <v>0.23872932241031086</v>
      </c>
      <c r="AC3861" s="63" t="s">
        <v>204</v>
      </c>
    </row>
    <row r="3862" spans="1:46">
      <c r="A3862" s="11">
        <v>3862</v>
      </c>
      <c r="B3862" s="57">
        <v>44953</v>
      </c>
      <c r="C3862" s="54">
        <v>0.77083333333333337</v>
      </c>
      <c r="D3862" s="53">
        <v>3.9</v>
      </c>
      <c r="E3862" s="53">
        <v>12.9</v>
      </c>
      <c r="F3862" s="53">
        <v>0</v>
      </c>
      <c r="G3862" s="53">
        <v>3.2</v>
      </c>
      <c r="H3862" s="53">
        <v>0</v>
      </c>
      <c r="I3862" s="53">
        <v>5.7</v>
      </c>
      <c r="J3862" s="53" t="s">
        <v>158</v>
      </c>
      <c r="K3862" s="53">
        <v>5.7</v>
      </c>
      <c r="L3862" s="53" t="s">
        <v>158</v>
      </c>
      <c r="M3862" s="54">
        <v>0.77083333333333337</v>
      </c>
      <c r="N3862" s="53">
        <v>9.9</v>
      </c>
      <c r="O3862" s="53" t="s">
        <v>158</v>
      </c>
      <c r="P3862" s="54">
        <v>0.76767361111111121</v>
      </c>
      <c r="Q3862" s="53">
        <v>7.1</v>
      </c>
      <c r="R3862" s="53" t="s">
        <v>154</v>
      </c>
      <c r="S3862" s="53">
        <v>1.7</v>
      </c>
      <c r="T3862" s="53">
        <v>57.6</v>
      </c>
      <c r="U3862" s="53">
        <v>0</v>
      </c>
      <c r="V3862" s="53">
        <v>81</v>
      </c>
      <c r="W3862" s="53">
        <v>0</v>
      </c>
      <c r="X3862" s="53">
        <v>0.58799999999999997</v>
      </c>
      <c r="Y3862" s="53">
        <v>18.559999999999999</v>
      </c>
      <c r="Z3862" s="11">
        <f t="shared" si="10423"/>
        <v>0</v>
      </c>
      <c r="AA3862" s="11">
        <f t="shared" si="10424"/>
        <v>0</v>
      </c>
      <c r="AB3862" s="53">
        <f t="shared" si="10425"/>
        <v>0.23872932241031086</v>
      </c>
      <c r="AC3862" s="63" t="s">
        <v>204</v>
      </c>
    </row>
    <row r="3863" spans="1:46">
      <c r="A3863" s="11">
        <v>3863</v>
      </c>
      <c r="B3863" s="57">
        <v>44953</v>
      </c>
      <c r="C3863" s="54">
        <v>0.77777777777777779</v>
      </c>
      <c r="D3863" s="53">
        <v>3.7</v>
      </c>
      <c r="E3863" s="53">
        <v>12.9</v>
      </c>
      <c r="F3863" s="53">
        <v>0</v>
      </c>
      <c r="G3863" s="53">
        <v>3</v>
      </c>
      <c r="H3863" s="53">
        <v>0</v>
      </c>
      <c r="I3863" s="53">
        <v>5.7</v>
      </c>
      <c r="J3863" s="53" t="s">
        <v>158</v>
      </c>
      <c r="K3863" s="53">
        <v>6.2</v>
      </c>
      <c r="L3863" s="53" t="s">
        <v>158</v>
      </c>
      <c r="M3863" s="54">
        <v>0.77253472222222219</v>
      </c>
      <c r="N3863" s="53">
        <v>10.199999999999999</v>
      </c>
      <c r="O3863" s="53" t="s">
        <v>158</v>
      </c>
      <c r="P3863" s="54">
        <v>0.77576388888888881</v>
      </c>
      <c r="Q3863" s="53">
        <v>9.6</v>
      </c>
      <c r="R3863" s="53" t="s">
        <v>155</v>
      </c>
      <c r="S3863" s="53">
        <v>1.3</v>
      </c>
      <c r="T3863" s="53">
        <v>57.6</v>
      </c>
      <c r="U3863" s="53">
        <v>0</v>
      </c>
      <c r="V3863" s="53">
        <v>78</v>
      </c>
      <c r="W3863" s="53">
        <v>0</v>
      </c>
      <c r="X3863" s="53">
        <v>0.58799999999999997</v>
      </c>
      <c r="Y3863" s="53">
        <v>18.54</v>
      </c>
      <c r="Z3863" s="11">
        <f t="shared" si="10423"/>
        <v>0</v>
      </c>
      <c r="AA3863" s="11">
        <f t="shared" si="10424"/>
        <v>0</v>
      </c>
      <c r="AB3863" s="53">
        <f t="shared" si="10425"/>
        <v>0.23872932241031086</v>
      </c>
      <c r="AC3863" s="63" t="s">
        <v>204</v>
      </c>
    </row>
    <row r="3864" spans="1:46">
      <c r="A3864" s="11">
        <v>3864</v>
      </c>
      <c r="B3864" s="57">
        <v>44953</v>
      </c>
      <c r="C3864" s="54">
        <v>0.78472222222222221</v>
      </c>
      <c r="D3864" s="53">
        <v>3.6</v>
      </c>
      <c r="E3864" s="53">
        <v>12.9</v>
      </c>
      <c r="F3864" s="53">
        <v>0</v>
      </c>
      <c r="G3864" s="53">
        <v>3</v>
      </c>
      <c r="H3864" s="53">
        <v>0</v>
      </c>
      <c r="I3864" s="53">
        <v>5.9</v>
      </c>
      <c r="J3864" s="53" t="s">
        <v>158</v>
      </c>
      <c r="K3864" s="53">
        <v>6</v>
      </c>
      <c r="L3864" s="53" t="s">
        <v>158</v>
      </c>
      <c r="M3864" s="54">
        <v>0.78465277777777775</v>
      </c>
      <c r="N3864" s="53">
        <v>11.4</v>
      </c>
      <c r="O3864" s="53" t="s">
        <v>158</v>
      </c>
      <c r="P3864" s="54">
        <v>0.78267361111111111</v>
      </c>
      <c r="Q3864" s="53">
        <v>6.5</v>
      </c>
      <c r="R3864" s="53" t="s">
        <v>155</v>
      </c>
      <c r="S3864" s="53">
        <v>1.6</v>
      </c>
      <c r="T3864" s="53">
        <v>54.6</v>
      </c>
      <c r="U3864" s="53">
        <v>0</v>
      </c>
      <c r="V3864" s="53">
        <v>60</v>
      </c>
      <c r="W3864" s="53">
        <v>0</v>
      </c>
      <c r="X3864" s="53">
        <v>0.58799999999999997</v>
      </c>
      <c r="Y3864" s="53">
        <v>18.54</v>
      </c>
      <c r="Z3864" s="11">
        <f t="shared" si="10423"/>
        <v>0</v>
      </c>
      <c r="AA3864" s="11">
        <f t="shared" si="10424"/>
        <v>0</v>
      </c>
      <c r="AB3864" s="53">
        <f t="shared" si="10425"/>
        <v>0.23872932241031086</v>
      </c>
      <c r="AC3864" s="63" t="s">
        <v>204</v>
      </c>
    </row>
    <row r="3865" spans="1:46">
      <c r="A3865" s="11">
        <v>3865</v>
      </c>
      <c r="B3865" s="57">
        <v>44953</v>
      </c>
      <c r="C3865" s="54">
        <v>0.79166666666666663</v>
      </c>
      <c r="D3865" s="53">
        <v>3.4</v>
      </c>
      <c r="E3865" s="53">
        <v>12.9</v>
      </c>
      <c r="F3865" s="53">
        <v>0</v>
      </c>
      <c r="G3865" s="53">
        <v>2.8</v>
      </c>
      <c r="H3865" s="53">
        <v>-1E-3</v>
      </c>
      <c r="I3865" s="53">
        <v>4.5</v>
      </c>
      <c r="J3865" s="53" t="s">
        <v>158</v>
      </c>
      <c r="K3865" s="53">
        <v>5.9</v>
      </c>
      <c r="L3865" s="53" t="s">
        <v>158</v>
      </c>
      <c r="M3865" s="54">
        <v>0.78473379629629625</v>
      </c>
      <c r="N3865" s="53">
        <v>7.9</v>
      </c>
      <c r="O3865" s="53" t="s">
        <v>158</v>
      </c>
      <c r="P3865" s="54">
        <v>0.78688657407407403</v>
      </c>
      <c r="Q3865" s="53">
        <v>3.6</v>
      </c>
      <c r="R3865" s="53" t="s">
        <v>154</v>
      </c>
      <c r="S3865" s="53">
        <v>1.3</v>
      </c>
      <c r="T3865" s="53">
        <v>57.9</v>
      </c>
      <c r="U3865" s="53">
        <v>0</v>
      </c>
      <c r="V3865" s="53">
        <v>63</v>
      </c>
      <c r="W3865" s="53">
        <v>0</v>
      </c>
      <c r="X3865" s="53">
        <v>0.58799999999999997</v>
      </c>
      <c r="Y3865" s="53">
        <v>18.57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0.23872932241031086</v>
      </c>
      <c r="AC3865" s="63" t="s">
        <v>204</v>
      </c>
      <c r="AE3865" s="11">
        <f t="shared" ref="AE3865" si="10458">SUM(F3865:F3870)</f>
        <v>0</v>
      </c>
      <c r="AF3865" s="11">
        <f t="shared" ref="AF3865" si="10459">AVERAGE(AB3865:AB3870)</f>
        <v>0.23872932241031086</v>
      </c>
      <c r="AG3865" s="11">
        <f t="shared" ref="AG3865" si="10460">AVERAGE(G3865:G3870)</f>
        <v>2.6666666666666665</v>
      </c>
      <c r="AH3865" s="11" t="e">
        <f t="shared" ref="AH3865" si="10461">AVERAGE(AC3865:AC3870)</f>
        <v>#DIV/0!</v>
      </c>
      <c r="AI3865" s="11">
        <f t="shared" ref="AI3865" si="10462">AVERAGE(T3865:T3870)</f>
        <v>56.1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402</v>
      </c>
      <c r="AM3865" s="17">
        <f t="shared" ref="AM3865" si="10466">AVERAGE(W3865:W3870)</f>
        <v>0</v>
      </c>
      <c r="AN3865" s="11">
        <f t="shared" ref="AN3865" si="10467">AVERAGE(I3865:I3870)</f>
        <v>4.3666666666666663</v>
      </c>
      <c r="AO3865" s="11">
        <f t="shared" ref="AO3865" si="10468">MAX(K3865:K3870)</f>
        <v>5.9</v>
      </c>
      <c r="AP3865" s="13" t="str">
        <f t="shared" ref="AP3865" ca="1" si="10469">INDIRECT(ADDRESS(MATCH(AO3865,K3865:K3870,0)+A3865-1,12))</f>
        <v>WNW</v>
      </c>
      <c r="AQ3865" s="13">
        <f t="shared" ref="AQ3865" ca="1" si="10470">INDIRECT(ADDRESS(MATCH(AO3865,K3865:K3870,0)+A3865-1,13))</f>
        <v>0.78473379629629625</v>
      </c>
      <c r="AR3865" s="11">
        <f t="shared" ref="AR3865" si="10471">MAX(N3865:N3870)</f>
        <v>10.1</v>
      </c>
      <c r="AS3865" s="13" t="str">
        <f t="shared" ref="AS3865" ca="1" si="10472">INDIRECT(ADDRESS(MATCH(AR3865,N3865:N3870,0)+A3865-1,15))</f>
        <v>WNW</v>
      </c>
      <c r="AT3865" s="13">
        <f t="shared" ref="AT3865" ca="1" si="10473">INDIRECT(ADDRESS(MATCH(AR3865,N3865:N3870,0)+A3865-1,16))</f>
        <v>0.82444444444444442</v>
      </c>
    </row>
    <row r="3866" spans="1:46">
      <c r="A3866" s="11">
        <v>3866</v>
      </c>
      <c r="B3866" s="57">
        <v>44953</v>
      </c>
      <c r="C3866" s="54">
        <v>0.79861111111111116</v>
      </c>
      <c r="D3866" s="53">
        <v>3.2</v>
      </c>
      <c r="E3866" s="53">
        <v>12.9</v>
      </c>
      <c r="F3866" s="53">
        <v>0</v>
      </c>
      <c r="G3866" s="53">
        <v>2.8</v>
      </c>
      <c r="H3866" s="53">
        <v>0</v>
      </c>
      <c r="I3866" s="53">
        <v>4.0999999999999996</v>
      </c>
      <c r="J3866" s="53" t="s">
        <v>155</v>
      </c>
      <c r="K3866" s="53">
        <v>4.5</v>
      </c>
      <c r="L3866" s="53" t="s">
        <v>158</v>
      </c>
      <c r="M3866" s="54">
        <v>0.79192129629629626</v>
      </c>
      <c r="N3866" s="53">
        <v>7.3</v>
      </c>
      <c r="O3866" s="53" t="s">
        <v>154</v>
      </c>
      <c r="P3866" s="54">
        <v>0.79182870370370362</v>
      </c>
      <c r="Q3866" s="53">
        <v>2.5</v>
      </c>
      <c r="R3866" s="53" t="s">
        <v>155</v>
      </c>
      <c r="S3866" s="53">
        <v>1.2</v>
      </c>
      <c r="T3866" s="53">
        <v>57.9</v>
      </c>
      <c r="U3866" s="53">
        <v>0</v>
      </c>
      <c r="V3866" s="53">
        <v>59</v>
      </c>
      <c r="W3866" s="53">
        <v>0</v>
      </c>
      <c r="X3866" s="53">
        <v>0.58799999999999997</v>
      </c>
      <c r="Y3866" s="53">
        <v>18.59</v>
      </c>
      <c r="Z3866" s="11">
        <f t="shared" si="10423"/>
        <v>0</v>
      </c>
      <c r="AA3866" s="11">
        <f t="shared" si="10424"/>
        <v>0</v>
      </c>
      <c r="AB3866" s="53">
        <f t="shared" si="10425"/>
        <v>0.23872932241031086</v>
      </c>
      <c r="AC3866" s="63" t="s">
        <v>204</v>
      </c>
    </row>
    <row r="3867" spans="1:46">
      <c r="A3867" s="11">
        <v>3867</v>
      </c>
      <c r="B3867" s="57">
        <v>44953</v>
      </c>
      <c r="C3867" s="54">
        <v>0.80555555555555547</v>
      </c>
      <c r="D3867" s="53">
        <v>3.1</v>
      </c>
      <c r="E3867" s="53">
        <v>12.9</v>
      </c>
      <c r="F3867" s="53">
        <v>0</v>
      </c>
      <c r="G3867" s="53">
        <v>2.6</v>
      </c>
      <c r="H3867" s="53">
        <v>0</v>
      </c>
      <c r="I3867" s="53">
        <v>3.6</v>
      </c>
      <c r="J3867" s="53" t="s">
        <v>158</v>
      </c>
      <c r="K3867" s="53">
        <v>4.3</v>
      </c>
      <c r="L3867" s="53" t="s">
        <v>155</v>
      </c>
      <c r="M3867" s="54">
        <v>0.80082175925925936</v>
      </c>
      <c r="N3867" s="53">
        <v>7.5</v>
      </c>
      <c r="O3867" s="53" t="s">
        <v>158</v>
      </c>
      <c r="P3867" s="54">
        <v>0.7999074074074074</v>
      </c>
      <c r="Q3867" s="53">
        <v>3.6</v>
      </c>
      <c r="R3867" s="53" t="s">
        <v>155</v>
      </c>
      <c r="S3867" s="53">
        <v>1.3</v>
      </c>
      <c r="T3867" s="53">
        <v>57.5</v>
      </c>
      <c r="U3867" s="53">
        <v>0</v>
      </c>
      <c r="V3867" s="53">
        <v>57</v>
      </c>
      <c r="W3867" s="53">
        <v>0</v>
      </c>
      <c r="X3867" s="53">
        <v>0.58799999999999997</v>
      </c>
      <c r="Y3867" s="53">
        <v>18.59</v>
      </c>
      <c r="Z3867" s="11">
        <f t="shared" si="10423"/>
        <v>0</v>
      </c>
      <c r="AA3867" s="11">
        <f t="shared" si="10424"/>
        <v>0</v>
      </c>
      <c r="AB3867" s="53">
        <f t="shared" si="10425"/>
        <v>0.23872932241031086</v>
      </c>
      <c r="AC3867" s="63" t="s">
        <v>204</v>
      </c>
    </row>
    <row r="3868" spans="1:46">
      <c r="A3868" s="11">
        <v>3868</v>
      </c>
      <c r="B3868" s="57">
        <v>44953</v>
      </c>
      <c r="C3868" s="54">
        <v>0.8125</v>
      </c>
      <c r="D3868" s="53">
        <v>2.9</v>
      </c>
      <c r="E3868" s="53">
        <v>12.9</v>
      </c>
      <c r="F3868" s="53">
        <v>0</v>
      </c>
      <c r="G3868" s="53">
        <v>2.7</v>
      </c>
      <c r="H3868" s="53">
        <v>0</v>
      </c>
      <c r="I3868" s="53">
        <v>4</v>
      </c>
      <c r="J3868" s="53" t="s">
        <v>155</v>
      </c>
      <c r="K3868" s="53">
        <v>4.0999999999999996</v>
      </c>
      <c r="L3868" s="53" t="s">
        <v>155</v>
      </c>
      <c r="M3868" s="54">
        <v>0.81010416666666663</v>
      </c>
      <c r="N3868" s="53">
        <v>9.4</v>
      </c>
      <c r="O3868" s="53" t="s">
        <v>158</v>
      </c>
      <c r="P3868" s="54">
        <v>0.8090046296296296</v>
      </c>
      <c r="Q3868" s="53">
        <v>5.0999999999999996</v>
      </c>
      <c r="R3868" s="53" t="s">
        <v>158</v>
      </c>
      <c r="S3868" s="53">
        <v>1.4</v>
      </c>
      <c r="T3868" s="53">
        <v>54.5</v>
      </c>
      <c r="U3868" s="53">
        <v>0</v>
      </c>
      <c r="V3868" s="53">
        <v>60</v>
      </c>
      <c r="W3868" s="53">
        <v>0</v>
      </c>
      <c r="X3868" s="53">
        <v>0.58799999999999997</v>
      </c>
      <c r="Y3868" s="53">
        <v>18.579999999999998</v>
      </c>
      <c r="Z3868" s="11">
        <f t="shared" si="10423"/>
        <v>0</v>
      </c>
      <c r="AA3868" s="11">
        <f t="shared" si="10424"/>
        <v>0</v>
      </c>
      <c r="AB3868" s="53">
        <f t="shared" si="10425"/>
        <v>0.23872932241031086</v>
      </c>
      <c r="AC3868" s="63" t="s">
        <v>204</v>
      </c>
    </row>
    <row r="3869" spans="1:46">
      <c r="A3869" s="11">
        <v>3869</v>
      </c>
      <c r="B3869" s="57">
        <v>44953</v>
      </c>
      <c r="C3869" s="54">
        <v>0.81944444444444453</v>
      </c>
      <c r="D3869" s="53">
        <v>2.8</v>
      </c>
      <c r="E3869" s="53">
        <v>12.9</v>
      </c>
      <c r="F3869" s="53">
        <v>0</v>
      </c>
      <c r="G3869" s="53">
        <v>2.8</v>
      </c>
      <c r="H3869" s="53">
        <v>0</v>
      </c>
      <c r="I3869" s="53">
        <v>4.3</v>
      </c>
      <c r="J3869" s="53" t="s">
        <v>158</v>
      </c>
      <c r="K3869" s="53">
        <v>4.3</v>
      </c>
      <c r="L3869" s="53" t="s">
        <v>158</v>
      </c>
      <c r="M3869" s="54">
        <v>0.81940972222222219</v>
      </c>
      <c r="N3869" s="53">
        <v>8.8000000000000007</v>
      </c>
      <c r="O3869" s="53" t="s">
        <v>158</v>
      </c>
      <c r="P3869" s="54">
        <v>0.81853009259259257</v>
      </c>
      <c r="Q3869" s="53">
        <v>4.5999999999999996</v>
      </c>
      <c r="R3869" s="53" t="s">
        <v>157</v>
      </c>
      <c r="S3869" s="53">
        <v>1.1000000000000001</v>
      </c>
      <c r="T3869" s="53">
        <v>54.3</v>
      </c>
      <c r="U3869" s="53">
        <v>0</v>
      </c>
      <c r="V3869" s="53">
        <v>79</v>
      </c>
      <c r="W3869" s="53">
        <v>0</v>
      </c>
      <c r="X3869" s="53">
        <v>0.58799999999999997</v>
      </c>
      <c r="Y3869" s="53">
        <v>18.600000000000001</v>
      </c>
      <c r="Z3869" s="11">
        <f t="shared" si="10423"/>
        <v>0</v>
      </c>
      <c r="AA3869" s="11">
        <f t="shared" si="10424"/>
        <v>0</v>
      </c>
      <c r="AB3869" s="53">
        <f t="shared" si="10425"/>
        <v>0.23872932241031086</v>
      </c>
      <c r="AC3869" s="63" t="s">
        <v>204</v>
      </c>
    </row>
    <row r="3870" spans="1:46">
      <c r="A3870" s="11">
        <v>3870</v>
      </c>
      <c r="B3870" s="57">
        <v>44953</v>
      </c>
      <c r="C3870" s="54">
        <v>0.82638888888888884</v>
      </c>
      <c r="D3870" s="53">
        <v>2.7</v>
      </c>
      <c r="E3870" s="53">
        <v>12.9</v>
      </c>
      <c r="F3870" s="53">
        <v>0</v>
      </c>
      <c r="G3870" s="53">
        <v>2.2999999999999998</v>
      </c>
      <c r="H3870" s="53">
        <v>-1E-3</v>
      </c>
      <c r="I3870" s="53">
        <v>5.7</v>
      </c>
      <c r="J3870" s="53" t="s">
        <v>155</v>
      </c>
      <c r="K3870" s="53">
        <v>5.8</v>
      </c>
      <c r="L3870" s="53" t="s">
        <v>155</v>
      </c>
      <c r="M3870" s="54">
        <v>0.82533564814814808</v>
      </c>
      <c r="N3870" s="53">
        <v>10.1</v>
      </c>
      <c r="O3870" s="53" t="s">
        <v>158</v>
      </c>
      <c r="P3870" s="54">
        <v>0.82444444444444442</v>
      </c>
      <c r="Q3870" s="53">
        <v>5.7</v>
      </c>
      <c r="R3870" s="53" t="s">
        <v>155</v>
      </c>
      <c r="S3870" s="53">
        <v>1.5</v>
      </c>
      <c r="T3870" s="53">
        <v>54.5</v>
      </c>
      <c r="U3870" s="53">
        <v>0</v>
      </c>
      <c r="V3870" s="53">
        <v>84</v>
      </c>
      <c r="W3870" s="53">
        <v>0</v>
      </c>
      <c r="X3870" s="53">
        <v>0.58799999999999997</v>
      </c>
      <c r="Y3870" s="53">
        <v>18.600000000000001</v>
      </c>
      <c r="Z3870" s="11">
        <f t="shared" si="10423"/>
        <v>-0.60000000000000009</v>
      </c>
      <c r="AA3870" s="11">
        <f t="shared" si="10424"/>
        <v>0</v>
      </c>
      <c r="AB3870" s="53">
        <f t="shared" si="10425"/>
        <v>0.23872932241031086</v>
      </c>
      <c r="AC3870" s="63" t="s">
        <v>204</v>
      </c>
    </row>
    <row r="3871" spans="1:46">
      <c r="A3871" s="11">
        <v>3871</v>
      </c>
      <c r="B3871" s="57">
        <v>44953</v>
      </c>
      <c r="C3871" s="54">
        <v>0.83333333333333337</v>
      </c>
      <c r="D3871" s="53">
        <v>2.6</v>
      </c>
      <c r="E3871" s="53">
        <v>12.9</v>
      </c>
      <c r="F3871" s="53">
        <v>0</v>
      </c>
      <c r="G3871" s="53">
        <v>2.1</v>
      </c>
      <c r="H3871" s="53">
        <v>-1E-3</v>
      </c>
      <c r="I3871" s="53">
        <v>5.2</v>
      </c>
      <c r="J3871" s="53" t="s">
        <v>155</v>
      </c>
      <c r="K3871" s="53">
        <v>5.9</v>
      </c>
      <c r="L3871" s="53" t="s">
        <v>155</v>
      </c>
      <c r="M3871" s="54">
        <v>0.82819444444444434</v>
      </c>
      <c r="N3871" s="53">
        <v>9.3000000000000007</v>
      </c>
      <c r="O3871" s="53" t="s">
        <v>155</v>
      </c>
      <c r="P3871" s="54">
        <v>0.82775462962962953</v>
      </c>
      <c r="Q3871" s="53">
        <v>4.9000000000000004</v>
      </c>
      <c r="R3871" s="53" t="s">
        <v>157</v>
      </c>
      <c r="S3871" s="53">
        <v>1.2</v>
      </c>
      <c r="T3871" s="53">
        <v>55.5</v>
      </c>
      <c r="U3871" s="53">
        <v>0</v>
      </c>
      <c r="V3871" s="53">
        <v>74</v>
      </c>
      <c r="W3871" s="53">
        <v>0</v>
      </c>
      <c r="X3871" s="53">
        <v>0.58799999999999997</v>
      </c>
      <c r="Y3871" s="53">
        <v>18.62</v>
      </c>
      <c r="Z3871" s="11">
        <f t="shared" si="10423"/>
        <v>-0.60000000000000009</v>
      </c>
      <c r="AA3871" s="11">
        <f t="shared" si="10424"/>
        <v>0</v>
      </c>
      <c r="AB3871" s="53">
        <f t="shared" si="10425"/>
        <v>0.23872932241031086</v>
      </c>
      <c r="AC3871" s="63" t="s">
        <v>204</v>
      </c>
      <c r="AE3871" s="11">
        <f t="shared" ref="AE3871" si="10474">SUM(F3871:F3876)</f>
        <v>0</v>
      </c>
      <c r="AF3871" s="11">
        <f t="shared" ref="AF3871" si="10475">AVERAGE(AB3871:AB3876)</f>
        <v>0.23845101441472938</v>
      </c>
      <c r="AG3871" s="11">
        <f t="shared" ref="AG3871" si="10476">AVERAGE(G3871:G3876)</f>
        <v>2.3000000000000003</v>
      </c>
      <c r="AH3871" s="11" t="e">
        <f t="shared" ref="AH3871" si="10477">AVERAGE(AC3871:AC3876)</f>
        <v>#DIV/0!</v>
      </c>
      <c r="AI3871" s="11">
        <f t="shared" ref="AI3871" si="10478">AVERAGE(T3871:T3876)</f>
        <v>53.85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431</v>
      </c>
      <c r="AM3871" s="17">
        <f t="shared" ref="AM3871" si="10482">AVERAGE(W3871:W3876)</f>
        <v>0</v>
      </c>
      <c r="AN3871" s="11">
        <f t="shared" ref="AN3871" si="10483">AVERAGE(I3871:I3876)</f>
        <v>4.2833333333333332</v>
      </c>
      <c r="AO3871" s="11">
        <f t="shared" ref="AO3871" si="10484">MAX(K3871:K3876)</f>
        <v>5.9</v>
      </c>
      <c r="AP3871" s="13" t="str">
        <f t="shared" ref="AP3871" ca="1" si="10485">INDIRECT(ADDRESS(MATCH(AO3871,K3871:K3876,0)+A3871-1,12))</f>
        <v>NW</v>
      </c>
      <c r="AQ3871" s="13">
        <f t="shared" ref="AQ3871" ca="1" si="10486">INDIRECT(ADDRESS(MATCH(AO3871,K3871:K3876,0)+A3871-1,13))</f>
        <v>0.82819444444444434</v>
      </c>
      <c r="AR3871" s="11">
        <f t="shared" ref="AR3871" si="10487">MAX(N3871:N3876)</f>
        <v>9.3000000000000007</v>
      </c>
      <c r="AS3871" s="13" t="str">
        <f t="shared" ref="AS3871" ca="1" si="10488">INDIRECT(ADDRESS(MATCH(AR3871,N3871:N3876,0)+A3871-1,15))</f>
        <v>NW</v>
      </c>
      <c r="AT3871" s="13">
        <f t="shared" ref="AT3871" ca="1" si="10489">INDIRECT(ADDRESS(MATCH(AR3871,N3871:N3876,0)+A3871-1,16))</f>
        <v>0.82775462962962953</v>
      </c>
    </row>
    <row r="3872" spans="1:46">
      <c r="A3872" s="11">
        <v>3872</v>
      </c>
      <c r="B3872" s="57">
        <v>44953</v>
      </c>
      <c r="C3872" s="54">
        <v>0.84027777777777779</v>
      </c>
      <c r="D3872" s="53">
        <v>2.5</v>
      </c>
      <c r="E3872" s="53">
        <v>12.9</v>
      </c>
      <c r="F3872" s="53">
        <v>0</v>
      </c>
      <c r="G3872" s="53">
        <v>2.1</v>
      </c>
      <c r="H3872" s="53">
        <v>-1E-3</v>
      </c>
      <c r="I3872" s="53">
        <v>3.3</v>
      </c>
      <c r="J3872" s="53" t="s">
        <v>158</v>
      </c>
      <c r="K3872" s="53">
        <v>5.2</v>
      </c>
      <c r="L3872" s="53" t="s">
        <v>155</v>
      </c>
      <c r="M3872" s="54">
        <v>0.83351851851851855</v>
      </c>
      <c r="N3872" s="53">
        <v>6.9</v>
      </c>
      <c r="O3872" s="53" t="s">
        <v>155</v>
      </c>
      <c r="P3872" s="54">
        <v>0.83440972222222232</v>
      </c>
      <c r="Q3872" s="53">
        <v>4.4000000000000004</v>
      </c>
      <c r="R3872" s="53" t="s">
        <v>158</v>
      </c>
      <c r="S3872" s="53">
        <v>1.2</v>
      </c>
      <c r="T3872" s="53">
        <v>57.4</v>
      </c>
      <c r="U3872" s="53">
        <v>1</v>
      </c>
      <c r="V3872" s="53">
        <v>62</v>
      </c>
      <c r="W3872" s="53">
        <v>0</v>
      </c>
      <c r="X3872" s="53">
        <v>0.58799999999999997</v>
      </c>
      <c r="Y3872" s="53">
        <v>18.63</v>
      </c>
      <c r="Z3872" s="11">
        <f t="shared" si="10423"/>
        <v>-0.60000000000000009</v>
      </c>
      <c r="AA3872" s="11">
        <f t="shared" si="10424"/>
        <v>0</v>
      </c>
      <c r="AB3872" s="53">
        <f t="shared" si="10425"/>
        <v>0.23872932241031086</v>
      </c>
      <c r="AC3872" s="63" t="s">
        <v>204</v>
      </c>
    </row>
    <row r="3873" spans="1:46">
      <c r="A3873" s="11">
        <v>3873</v>
      </c>
      <c r="B3873" s="57">
        <v>44953</v>
      </c>
      <c r="C3873" s="54">
        <v>0.84722222222222221</v>
      </c>
      <c r="D3873" s="53">
        <v>2.2999999999999998</v>
      </c>
      <c r="E3873" s="53">
        <v>12.9</v>
      </c>
      <c r="F3873" s="53">
        <v>0</v>
      </c>
      <c r="G3873" s="53">
        <v>2.2999999999999998</v>
      </c>
      <c r="H3873" s="53">
        <v>0</v>
      </c>
      <c r="I3873" s="53">
        <v>4.7</v>
      </c>
      <c r="J3873" s="53" t="s">
        <v>158</v>
      </c>
      <c r="K3873" s="53">
        <v>4.7</v>
      </c>
      <c r="L3873" s="53" t="s">
        <v>158</v>
      </c>
      <c r="M3873" s="54">
        <v>0.84718749999999998</v>
      </c>
      <c r="N3873" s="53">
        <v>8.1999999999999993</v>
      </c>
      <c r="O3873" s="53" t="s">
        <v>154</v>
      </c>
      <c r="P3873" s="54">
        <v>0.84406250000000005</v>
      </c>
      <c r="Q3873" s="53">
        <v>4.5</v>
      </c>
      <c r="R3873" s="53" t="s">
        <v>158</v>
      </c>
      <c r="S3873" s="53">
        <v>1.3</v>
      </c>
      <c r="T3873" s="53">
        <v>52.5</v>
      </c>
      <c r="U3873" s="53">
        <v>0</v>
      </c>
      <c r="V3873" s="53">
        <v>76</v>
      </c>
      <c r="W3873" s="53">
        <v>0</v>
      </c>
      <c r="X3873" s="53">
        <v>0.58799999999999997</v>
      </c>
      <c r="Y3873" s="53">
        <v>18.649999999999999</v>
      </c>
      <c r="Z3873" s="11">
        <f t="shared" si="10423"/>
        <v>0</v>
      </c>
      <c r="AA3873" s="11">
        <f t="shared" si="10424"/>
        <v>0</v>
      </c>
      <c r="AB3873" s="53">
        <f t="shared" si="10425"/>
        <v>0.23872932241031086</v>
      </c>
      <c r="AC3873" s="63" t="s">
        <v>204</v>
      </c>
    </row>
    <row r="3874" spans="1:46">
      <c r="A3874" s="11">
        <v>3874</v>
      </c>
      <c r="B3874" s="57">
        <v>44953</v>
      </c>
      <c r="C3874" s="54">
        <v>0.85416666666666663</v>
      </c>
      <c r="D3874" s="53">
        <v>2.2000000000000002</v>
      </c>
      <c r="E3874" s="53">
        <v>12.9</v>
      </c>
      <c r="F3874" s="53">
        <v>0</v>
      </c>
      <c r="G3874" s="53">
        <v>2.6</v>
      </c>
      <c r="H3874" s="53">
        <v>0</v>
      </c>
      <c r="I3874" s="53">
        <v>4</v>
      </c>
      <c r="J3874" s="53" t="s">
        <v>158</v>
      </c>
      <c r="K3874" s="53">
        <v>4.7</v>
      </c>
      <c r="L3874" s="53" t="s">
        <v>158</v>
      </c>
      <c r="M3874" s="54">
        <v>0.8473032407407407</v>
      </c>
      <c r="N3874" s="53">
        <v>8.1</v>
      </c>
      <c r="O3874" s="53" t="s">
        <v>158</v>
      </c>
      <c r="P3874" s="54">
        <v>0.85234953703703698</v>
      </c>
      <c r="Q3874" s="53">
        <v>4.8</v>
      </c>
      <c r="R3874" s="53" t="s">
        <v>158</v>
      </c>
      <c r="S3874" s="53">
        <v>1.3</v>
      </c>
      <c r="T3874" s="53">
        <v>52.2</v>
      </c>
      <c r="U3874" s="53">
        <v>0</v>
      </c>
      <c r="V3874" s="53">
        <v>85</v>
      </c>
      <c r="W3874" s="53">
        <v>0</v>
      </c>
      <c r="X3874" s="53">
        <v>0.58699999999999997</v>
      </c>
      <c r="Y3874" s="53">
        <v>18.64</v>
      </c>
      <c r="Z3874" s="11">
        <f t="shared" si="10423"/>
        <v>0</v>
      </c>
      <c r="AA3874" s="11">
        <f t="shared" si="10424"/>
        <v>0</v>
      </c>
      <c r="AB3874" s="53">
        <f t="shared" si="10425"/>
        <v>0.23817270641914795</v>
      </c>
      <c r="AC3874" s="63" t="s">
        <v>204</v>
      </c>
    </row>
    <row r="3875" spans="1:46">
      <c r="A3875" s="11">
        <v>3875</v>
      </c>
      <c r="B3875" s="57">
        <v>44953</v>
      </c>
      <c r="C3875" s="54">
        <v>0.86111111111111116</v>
      </c>
      <c r="D3875" s="53">
        <v>2.1</v>
      </c>
      <c r="E3875" s="53">
        <v>12.8</v>
      </c>
      <c r="F3875" s="53">
        <v>0</v>
      </c>
      <c r="G3875" s="53">
        <v>2.4</v>
      </c>
      <c r="H3875" s="53">
        <v>0</v>
      </c>
      <c r="I3875" s="53">
        <v>4.8</v>
      </c>
      <c r="J3875" s="53" t="s">
        <v>158</v>
      </c>
      <c r="K3875" s="53">
        <v>4.9000000000000004</v>
      </c>
      <c r="L3875" s="53" t="s">
        <v>158</v>
      </c>
      <c r="M3875" s="54">
        <v>0.8606597222222222</v>
      </c>
      <c r="N3875" s="53">
        <v>7.7</v>
      </c>
      <c r="O3875" s="53" t="s">
        <v>158</v>
      </c>
      <c r="P3875" s="54">
        <v>0.85486111111111107</v>
      </c>
      <c r="Q3875" s="53">
        <v>2.9</v>
      </c>
      <c r="R3875" s="53" t="s">
        <v>154</v>
      </c>
      <c r="S3875" s="53">
        <v>1.2</v>
      </c>
      <c r="T3875" s="53">
        <v>51</v>
      </c>
      <c r="U3875" s="53">
        <v>0</v>
      </c>
      <c r="V3875" s="53">
        <v>71</v>
      </c>
      <c r="W3875" s="53">
        <v>0</v>
      </c>
      <c r="X3875" s="53">
        <v>0.58699999999999997</v>
      </c>
      <c r="Y3875" s="53">
        <v>18.66</v>
      </c>
      <c r="Z3875" s="11">
        <f t="shared" si="10423"/>
        <v>0</v>
      </c>
      <c r="AA3875" s="11">
        <f t="shared" si="10424"/>
        <v>0</v>
      </c>
      <c r="AB3875" s="53">
        <f t="shared" si="10425"/>
        <v>0.23817270641914795</v>
      </c>
      <c r="AC3875" s="63" t="s">
        <v>204</v>
      </c>
    </row>
    <row r="3876" spans="1:46">
      <c r="A3876" s="11">
        <v>3876</v>
      </c>
      <c r="B3876" s="57">
        <v>44953</v>
      </c>
      <c r="C3876" s="54">
        <v>0.86805555555555547</v>
      </c>
      <c r="D3876" s="53">
        <v>2.1</v>
      </c>
      <c r="E3876" s="53">
        <v>12.8</v>
      </c>
      <c r="F3876" s="53">
        <v>0</v>
      </c>
      <c r="G3876" s="53">
        <v>2.2999999999999998</v>
      </c>
      <c r="H3876" s="53">
        <v>-1E-3</v>
      </c>
      <c r="I3876" s="53">
        <v>3.7</v>
      </c>
      <c r="J3876" s="53" t="s">
        <v>158</v>
      </c>
      <c r="K3876" s="53">
        <v>4.8</v>
      </c>
      <c r="L3876" s="53" t="s">
        <v>158</v>
      </c>
      <c r="M3876" s="54">
        <v>0.86112268518518509</v>
      </c>
      <c r="N3876" s="53">
        <v>6.7</v>
      </c>
      <c r="O3876" s="53" t="s">
        <v>158</v>
      </c>
      <c r="P3876" s="54">
        <v>0.86253472222222216</v>
      </c>
      <c r="Q3876" s="53">
        <v>3.8</v>
      </c>
      <c r="R3876" s="53" t="s">
        <v>158</v>
      </c>
      <c r="S3876" s="53">
        <v>1.1000000000000001</v>
      </c>
      <c r="T3876" s="53">
        <v>54.5</v>
      </c>
      <c r="U3876" s="53">
        <v>0</v>
      </c>
      <c r="V3876" s="53">
        <v>63</v>
      </c>
      <c r="W3876" s="53">
        <v>0</v>
      </c>
      <c r="X3876" s="53">
        <v>0.58699999999999997</v>
      </c>
      <c r="Y3876" s="53">
        <v>18.649999999999999</v>
      </c>
      <c r="Z3876" s="11">
        <f t="shared" si="10423"/>
        <v>-0.60000000000000009</v>
      </c>
      <c r="AA3876" s="11">
        <f t="shared" si="10424"/>
        <v>0</v>
      </c>
      <c r="AB3876" s="53">
        <f t="shared" si="10425"/>
        <v>0.23817270641914795</v>
      </c>
      <c r="AC3876" s="63" t="s">
        <v>204</v>
      </c>
    </row>
    <row r="3877" spans="1:46">
      <c r="A3877" s="11">
        <v>3877</v>
      </c>
      <c r="B3877" s="57">
        <v>44953</v>
      </c>
      <c r="C3877" s="54">
        <v>0.875</v>
      </c>
      <c r="D3877" s="53">
        <v>2</v>
      </c>
      <c r="E3877" s="53">
        <v>12.9</v>
      </c>
      <c r="F3877" s="53">
        <v>0</v>
      </c>
      <c r="G3877" s="53">
        <v>2.2999999999999998</v>
      </c>
      <c r="H3877" s="53">
        <v>0</v>
      </c>
      <c r="I3877" s="53">
        <v>3.7</v>
      </c>
      <c r="J3877" s="53" t="s">
        <v>158</v>
      </c>
      <c r="K3877" s="53">
        <v>3.9</v>
      </c>
      <c r="L3877" s="53" t="s">
        <v>158</v>
      </c>
      <c r="M3877" s="54">
        <v>0.87364583333333334</v>
      </c>
      <c r="N3877" s="53">
        <v>7</v>
      </c>
      <c r="O3877" s="53" t="s">
        <v>154</v>
      </c>
      <c r="P3877" s="54">
        <v>0.8728935185185186</v>
      </c>
      <c r="Q3877" s="53">
        <v>3.2</v>
      </c>
      <c r="R3877" s="53" t="s">
        <v>157</v>
      </c>
      <c r="S3877" s="53">
        <v>1.1000000000000001</v>
      </c>
      <c r="T3877" s="53">
        <v>63.1</v>
      </c>
      <c r="U3877" s="53">
        <v>0</v>
      </c>
      <c r="V3877" s="53">
        <v>83</v>
      </c>
      <c r="W3877" s="53">
        <v>0</v>
      </c>
      <c r="X3877" s="53">
        <v>0.58699999999999997</v>
      </c>
      <c r="Y3877" s="53">
        <v>18.68</v>
      </c>
      <c r="Z3877" s="11">
        <f t="shared" si="10423"/>
        <v>0</v>
      </c>
      <c r="AA3877" s="11">
        <f t="shared" si="10424"/>
        <v>0</v>
      </c>
      <c r="AB3877" s="53">
        <f t="shared" si="10425"/>
        <v>0.23817270641914795</v>
      </c>
      <c r="AC3877" s="63" t="s">
        <v>204</v>
      </c>
      <c r="AE3877" s="11">
        <f t="shared" ref="AE3877" si="10490">SUM(F3877:F3882)</f>
        <v>0</v>
      </c>
      <c r="AF3877" s="11">
        <f t="shared" ref="AF3877" si="10491">AVERAGE(AB3877:AB3882)</f>
        <v>0.23817270641914792</v>
      </c>
      <c r="AG3877" s="11">
        <f t="shared" ref="AG3877" si="10492">AVERAGE(G3877:G3882)</f>
        <v>2.2666666666666662</v>
      </c>
      <c r="AH3877" s="11" t="e">
        <f t="shared" ref="AH3877" si="10493">AVERAGE(AC3877:AC3882)</f>
        <v>#DIV/0!</v>
      </c>
      <c r="AI3877" s="11">
        <f t="shared" ref="AI3877" si="10494">AVERAGE(T3877:T3882)</f>
        <v>60.666666666666664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476</v>
      </c>
      <c r="AM3877" s="17">
        <f t="shared" ref="AM3877" si="10498">AVERAGE(W3877:W3882)</f>
        <v>0</v>
      </c>
      <c r="AN3877" s="11">
        <f t="shared" ref="AN3877" si="10499">AVERAGE(I3877:I3882)</f>
        <v>3.8666666666666667</v>
      </c>
      <c r="AO3877" s="11">
        <f t="shared" ref="AO3877" si="10500">MAX(K3877:K3882)</f>
        <v>4.7</v>
      </c>
      <c r="AP3877" s="13" t="str">
        <f t="shared" ref="AP3877" ca="1" si="10501">INDIRECT(ADDRESS(MATCH(AO3877,K3877:K3882,0)+A3877-1,12))</f>
        <v>WNW</v>
      </c>
      <c r="AQ3877" s="13">
        <f t="shared" ref="AQ3877" ca="1" si="10502">INDIRECT(ADDRESS(MATCH(AO3877,K3877:K3882,0)+A3877-1,13))</f>
        <v>0.90207175925925931</v>
      </c>
      <c r="AR3877" s="11">
        <f t="shared" ref="AR3877" si="10503">MAX(N3877:N3882)</f>
        <v>8.1</v>
      </c>
      <c r="AS3877" s="13" t="str">
        <f t="shared" ref="AS3877" ca="1" si="10504">INDIRECT(ADDRESS(MATCH(AR3877,N3877:N3882,0)+A3877-1,15))</f>
        <v>W</v>
      </c>
      <c r="AT3877" s="13">
        <f t="shared" ref="AT3877" ca="1" si="10505">INDIRECT(ADDRESS(MATCH(AR3877,N3877:N3882,0)+A3877-1,16))</f>
        <v>0.88902777777777775</v>
      </c>
    </row>
    <row r="3878" spans="1:46">
      <c r="A3878" s="11">
        <v>3878</v>
      </c>
      <c r="B3878" s="57">
        <v>44953</v>
      </c>
      <c r="C3878" s="54">
        <v>0.88194444444444453</v>
      </c>
      <c r="D3878" s="53">
        <v>2</v>
      </c>
      <c r="E3878" s="53">
        <v>12.8</v>
      </c>
      <c r="F3878" s="53">
        <v>0</v>
      </c>
      <c r="G3878" s="53">
        <v>2.2000000000000002</v>
      </c>
      <c r="H3878" s="53">
        <v>0</v>
      </c>
      <c r="I3878" s="53">
        <v>2.8</v>
      </c>
      <c r="J3878" s="53" t="s">
        <v>154</v>
      </c>
      <c r="K3878" s="53">
        <v>3.7</v>
      </c>
      <c r="L3878" s="53" t="s">
        <v>158</v>
      </c>
      <c r="M3878" s="54">
        <v>0.87501157407407415</v>
      </c>
      <c r="N3878" s="53">
        <v>5.5</v>
      </c>
      <c r="O3878" s="53" t="s">
        <v>154</v>
      </c>
      <c r="P3878" s="54">
        <v>0.87865740740740739</v>
      </c>
      <c r="Q3878" s="53">
        <v>2.4</v>
      </c>
      <c r="R3878" s="53" t="s">
        <v>154</v>
      </c>
      <c r="S3878" s="53">
        <v>1</v>
      </c>
      <c r="T3878" s="53">
        <v>63.9</v>
      </c>
      <c r="U3878" s="53">
        <v>0</v>
      </c>
      <c r="V3878" s="53">
        <v>82</v>
      </c>
      <c r="W3878" s="53">
        <v>0</v>
      </c>
      <c r="X3878" s="53">
        <v>0.58699999999999997</v>
      </c>
      <c r="Y3878" s="53">
        <v>18.68</v>
      </c>
      <c r="Z3878" s="11">
        <f t="shared" si="10423"/>
        <v>0</v>
      </c>
      <c r="AA3878" s="11">
        <f t="shared" si="10424"/>
        <v>0</v>
      </c>
      <c r="AB3878" s="53">
        <f t="shared" si="10425"/>
        <v>0.23817270641914795</v>
      </c>
      <c r="AC3878" s="63" t="s">
        <v>204</v>
      </c>
    </row>
    <row r="3879" spans="1:46">
      <c r="A3879" s="11">
        <v>3879</v>
      </c>
      <c r="B3879" s="57">
        <v>44953</v>
      </c>
      <c r="C3879" s="54">
        <v>0.88888888888888884</v>
      </c>
      <c r="D3879" s="53">
        <v>1.9</v>
      </c>
      <c r="E3879" s="53">
        <v>12.8</v>
      </c>
      <c r="F3879" s="53">
        <v>0</v>
      </c>
      <c r="G3879" s="53">
        <v>2.2999999999999998</v>
      </c>
      <c r="H3879" s="53">
        <v>0</v>
      </c>
      <c r="I3879" s="53">
        <v>3.6</v>
      </c>
      <c r="J3879" s="53" t="s">
        <v>154</v>
      </c>
      <c r="K3879" s="53">
        <v>3.6</v>
      </c>
      <c r="L3879" s="53" t="s">
        <v>154</v>
      </c>
      <c r="M3879" s="54">
        <v>0.88888888888888884</v>
      </c>
      <c r="N3879" s="53">
        <v>7.7</v>
      </c>
      <c r="O3879" s="53" t="s">
        <v>161</v>
      </c>
      <c r="P3879" s="54">
        <v>0.88877314814814812</v>
      </c>
      <c r="Q3879" s="53">
        <v>5.7</v>
      </c>
      <c r="R3879" s="53" t="s">
        <v>154</v>
      </c>
      <c r="S3879" s="53">
        <v>1.1000000000000001</v>
      </c>
      <c r="T3879" s="53">
        <v>60.3</v>
      </c>
      <c r="U3879" s="53">
        <v>0</v>
      </c>
      <c r="V3879" s="53">
        <v>73</v>
      </c>
      <c r="W3879" s="53">
        <v>0</v>
      </c>
      <c r="X3879" s="53">
        <v>0.58699999999999997</v>
      </c>
      <c r="Y3879" s="53">
        <v>18.690000000000001</v>
      </c>
      <c r="Z3879" s="11">
        <f t="shared" si="10423"/>
        <v>0</v>
      </c>
      <c r="AA3879" s="11">
        <f t="shared" si="10424"/>
        <v>0</v>
      </c>
      <c r="AB3879" s="53">
        <f t="shared" si="10425"/>
        <v>0.23817270641914795</v>
      </c>
      <c r="AC3879" s="63" t="s">
        <v>204</v>
      </c>
    </row>
    <row r="3880" spans="1:46">
      <c r="A3880" s="11">
        <v>3880</v>
      </c>
      <c r="B3880" s="57">
        <v>44953</v>
      </c>
      <c r="C3880" s="54">
        <v>0.89583333333333337</v>
      </c>
      <c r="D3880" s="53">
        <v>1.9</v>
      </c>
      <c r="E3880" s="53">
        <v>12.8</v>
      </c>
      <c r="F3880" s="53">
        <v>0</v>
      </c>
      <c r="G3880" s="53">
        <v>2.2999999999999998</v>
      </c>
      <c r="H3880" s="53">
        <v>0</v>
      </c>
      <c r="I3880" s="53">
        <v>4.3</v>
      </c>
      <c r="J3880" s="53" t="s">
        <v>158</v>
      </c>
      <c r="K3880" s="53">
        <v>4.3</v>
      </c>
      <c r="L3880" s="53" t="s">
        <v>158</v>
      </c>
      <c r="M3880" s="54">
        <v>0.89567129629629638</v>
      </c>
      <c r="N3880" s="53">
        <v>8.1</v>
      </c>
      <c r="O3880" s="53" t="s">
        <v>154</v>
      </c>
      <c r="P3880" s="54">
        <v>0.88902777777777775</v>
      </c>
      <c r="Q3880" s="53">
        <v>5.9</v>
      </c>
      <c r="R3880" s="53" t="s">
        <v>154</v>
      </c>
      <c r="S3880" s="53">
        <v>1.2</v>
      </c>
      <c r="T3880" s="53">
        <v>59.3</v>
      </c>
      <c r="U3880" s="53">
        <v>0</v>
      </c>
      <c r="V3880" s="53">
        <v>81</v>
      </c>
      <c r="W3880" s="53">
        <v>0</v>
      </c>
      <c r="X3880" s="53">
        <v>0.58699999999999997</v>
      </c>
      <c r="Y3880" s="53">
        <v>18.72</v>
      </c>
      <c r="Z3880" s="11">
        <f t="shared" si="10423"/>
        <v>0</v>
      </c>
      <c r="AA3880" s="11">
        <f t="shared" si="10424"/>
        <v>0</v>
      </c>
      <c r="AB3880" s="53">
        <f t="shared" si="10425"/>
        <v>0.23817270641914795</v>
      </c>
      <c r="AC3880" s="63" t="s">
        <v>204</v>
      </c>
    </row>
    <row r="3881" spans="1:46">
      <c r="A3881" s="11">
        <v>3881</v>
      </c>
      <c r="B3881" s="57">
        <v>44953</v>
      </c>
      <c r="C3881" s="54">
        <v>0.90277777777777779</v>
      </c>
      <c r="D3881" s="53">
        <v>1.9</v>
      </c>
      <c r="E3881" s="53">
        <v>12.8</v>
      </c>
      <c r="F3881" s="53">
        <v>0</v>
      </c>
      <c r="G3881" s="53">
        <v>2.2999999999999998</v>
      </c>
      <c r="H3881" s="53">
        <v>0</v>
      </c>
      <c r="I3881" s="53">
        <v>4.5</v>
      </c>
      <c r="J3881" s="53" t="s">
        <v>158</v>
      </c>
      <c r="K3881" s="53">
        <v>4.7</v>
      </c>
      <c r="L3881" s="53" t="s">
        <v>158</v>
      </c>
      <c r="M3881" s="54">
        <v>0.90207175925925931</v>
      </c>
      <c r="N3881" s="53">
        <v>7.8</v>
      </c>
      <c r="O3881" s="53" t="s">
        <v>158</v>
      </c>
      <c r="P3881" s="54">
        <v>0.89668981481481491</v>
      </c>
      <c r="Q3881" s="53">
        <v>6.5</v>
      </c>
      <c r="R3881" s="53" t="s">
        <v>154</v>
      </c>
      <c r="S3881" s="53">
        <v>1.1000000000000001</v>
      </c>
      <c r="T3881" s="53">
        <v>57.9</v>
      </c>
      <c r="U3881" s="53">
        <v>0</v>
      </c>
      <c r="V3881" s="53">
        <v>84</v>
      </c>
      <c r="W3881" s="53">
        <v>0</v>
      </c>
      <c r="X3881" s="53">
        <v>0.58699999999999997</v>
      </c>
      <c r="Y3881" s="53">
        <v>18.72</v>
      </c>
      <c r="Z3881" s="11">
        <f t="shared" si="10423"/>
        <v>0</v>
      </c>
      <c r="AA3881" s="11">
        <f t="shared" si="10424"/>
        <v>0</v>
      </c>
      <c r="AB3881" s="53">
        <f t="shared" si="10425"/>
        <v>0.23817270641914795</v>
      </c>
      <c r="AC3881" s="63" t="s">
        <v>204</v>
      </c>
    </row>
    <row r="3882" spans="1:46">
      <c r="A3882" s="11">
        <v>3882</v>
      </c>
      <c r="B3882" s="57">
        <v>44953</v>
      </c>
      <c r="C3882" s="54">
        <v>0.90972222222222221</v>
      </c>
      <c r="D3882" s="53">
        <v>1.9</v>
      </c>
      <c r="E3882" s="53">
        <v>12.8</v>
      </c>
      <c r="F3882" s="53">
        <v>0</v>
      </c>
      <c r="G3882" s="53">
        <v>2.2000000000000002</v>
      </c>
      <c r="H3882" s="53">
        <v>0</v>
      </c>
      <c r="I3882" s="53">
        <v>4.3</v>
      </c>
      <c r="J3882" s="53" t="s">
        <v>154</v>
      </c>
      <c r="K3882" s="53">
        <v>4.7</v>
      </c>
      <c r="L3882" s="53" t="s">
        <v>154</v>
      </c>
      <c r="M3882" s="54">
        <v>0.90473379629629624</v>
      </c>
      <c r="N3882" s="53">
        <v>7.8</v>
      </c>
      <c r="O3882" s="53" t="s">
        <v>154</v>
      </c>
      <c r="P3882" s="54">
        <v>0.9043402777777777</v>
      </c>
      <c r="Q3882" s="53">
        <v>3.8</v>
      </c>
      <c r="R3882" s="53" t="s">
        <v>154</v>
      </c>
      <c r="S3882" s="53">
        <v>1.3</v>
      </c>
      <c r="T3882" s="53">
        <v>59.5</v>
      </c>
      <c r="U3882" s="53">
        <v>0</v>
      </c>
      <c r="V3882" s="53">
        <v>73</v>
      </c>
      <c r="W3882" s="53">
        <v>0</v>
      </c>
      <c r="X3882" s="53">
        <v>0.58699999999999997</v>
      </c>
      <c r="Y3882" s="53">
        <v>18.75</v>
      </c>
      <c r="Z3882" s="11">
        <f t="shared" si="10423"/>
        <v>0</v>
      </c>
      <c r="AA3882" s="11">
        <f t="shared" si="10424"/>
        <v>0</v>
      </c>
      <c r="AB3882" s="53">
        <f t="shared" si="10425"/>
        <v>0.23817270641914795</v>
      </c>
      <c r="AC3882" s="63" t="s">
        <v>204</v>
      </c>
    </row>
    <row r="3883" spans="1:46">
      <c r="A3883" s="11">
        <v>3883</v>
      </c>
      <c r="B3883" s="57">
        <v>44953</v>
      </c>
      <c r="C3883" s="54">
        <v>0.91666666666666663</v>
      </c>
      <c r="D3883" s="53">
        <v>1.8</v>
      </c>
      <c r="E3883" s="53">
        <v>12.8</v>
      </c>
      <c r="F3883" s="53">
        <v>0</v>
      </c>
      <c r="G3883" s="53">
        <v>2.1</v>
      </c>
      <c r="H3883" s="53">
        <v>0</v>
      </c>
      <c r="I3883" s="53">
        <v>3.3</v>
      </c>
      <c r="J3883" s="53" t="s">
        <v>154</v>
      </c>
      <c r="K3883" s="53">
        <v>4.3</v>
      </c>
      <c r="L3883" s="53" t="s">
        <v>154</v>
      </c>
      <c r="M3883" s="54">
        <v>0.90973379629629625</v>
      </c>
      <c r="N3883" s="53">
        <v>5.9</v>
      </c>
      <c r="O3883" s="53" t="s">
        <v>154</v>
      </c>
      <c r="P3883" s="54">
        <v>0.9138425925925926</v>
      </c>
      <c r="Q3883" s="53">
        <v>3.4</v>
      </c>
      <c r="R3883" s="53" t="s">
        <v>158</v>
      </c>
      <c r="S3883" s="53">
        <v>0.9</v>
      </c>
      <c r="T3883" s="53">
        <v>62.2</v>
      </c>
      <c r="U3883" s="53">
        <v>0</v>
      </c>
      <c r="V3883" s="53">
        <v>68</v>
      </c>
      <c r="W3883" s="53">
        <v>0</v>
      </c>
      <c r="X3883" s="53">
        <v>0.58599999999999997</v>
      </c>
      <c r="Y3883" s="53">
        <v>18.73</v>
      </c>
      <c r="Z3883" s="11">
        <f t="shared" si="10423"/>
        <v>0</v>
      </c>
      <c r="AA3883" s="11">
        <f t="shared" si="10424"/>
        <v>0</v>
      </c>
      <c r="AB3883" s="53">
        <f t="shared" si="10425"/>
        <v>0.23761689058012481</v>
      </c>
      <c r="AC3883" s="63" t="s">
        <v>204</v>
      </c>
      <c r="AE3883" s="11">
        <f t="shared" ref="AE3883" si="10506">SUM(F3883:F3888)</f>
        <v>0</v>
      </c>
      <c r="AF3883" s="11">
        <f t="shared" ref="AF3883" si="10507">AVERAGE(AB3883:AB3888)</f>
        <v>0.23770952655329533</v>
      </c>
      <c r="AG3883" s="11">
        <f t="shared" ref="AG3883" si="10508">AVERAGE(G3883:G3888)</f>
        <v>2.1333333333333333</v>
      </c>
      <c r="AH3883" s="11" t="e">
        <f t="shared" ref="AH3883" si="10509">AVERAGE(AC3883:AC3888)</f>
        <v>#DIV/0!</v>
      </c>
      <c r="AI3883" s="11">
        <f t="shared" ref="AI3883" si="10510">AVERAGE(T3883:T3888)</f>
        <v>60.066666666666663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432</v>
      </c>
      <c r="AM3883" s="17">
        <f t="shared" ref="AM3883" si="10514">AVERAGE(W3883:W3888)</f>
        <v>0</v>
      </c>
      <c r="AN3883" s="11">
        <f t="shared" ref="AN3883" si="10515">AVERAGE(I3883:I3888)</f>
        <v>4.1833333333333327</v>
      </c>
      <c r="AO3883" s="11">
        <f t="shared" ref="AO3883" si="10516">MAX(K3883:K3888)</f>
        <v>5</v>
      </c>
      <c r="AP3883" s="13" t="str">
        <f t="shared" ref="AP3883" ca="1" si="10517">INDIRECT(ADDRESS(MATCH(AO3883,K3883:K3888,0)+A3883-1,12))</f>
        <v>WNW</v>
      </c>
      <c r="AQ3883" s="13">
        <f t="shared" ref="AQ3883" ca="1" si="10518">INDIRECT(ADDRESS(MATCH(AO3883,K3883:K3888,0)+A3883-1,13))</f>
        <v>0.929224537037037</v>
      </c>
      <c r="AR3883" s="11">
        <f t="shared" ref="AR3883" si="10519">MAX(N3883:N3888)</f>
        <v>8.5</v>
      </c>
      <c r="AS3883" s="13" t="str">
        <f t="shared" ref="AS3883" ca="1" si="10520">INDIRECT(ADDRESS(MATCH(AR3883,N3883:N3888,0)+A3883-1,15))</f>
        <v>WNW</v>
      </c>
      <c r="AT3883" s="13">
        <f t="shared" ref="AT3883" ca="1" si="10521">INDIRECT(ADDRESS(MATCH(AR3883,N3883:N3888,0)+A3883-1,16))</f>
        <v>0.92364583333333339</v>
      </c>
    </row>
    <row r="3884" spans="1:46">
      <c r="A3884" s="11">
        <v>3884</v>
      </c>
      <c r="B3884" s="57">
        <v>44953</v>
      </c>
      <c r="C3884" s="54">
        <v>0.92361111111111116</v>
      </c>
      <c r="D3884" s="53">
        <v>1.8</v>
      </c>
      <c r="E3884" s="53">
        <v>12.8</v>
      </c>
      <c r="F3884" s="53">
        <v>0</v>
      </c>
      <c r="G3884" s="53">
        <v>2.2999999999999998</v>
      </c>
      <c r="H3884" s="53">
        <v>0</v>
      </c>
      <c r="I3884" s="53">
        <v>4.8</v>
      </c>
      <c r="J3884" s="53" t="s">
        <v>158</v>
      </c>
      <c r="K3884" s="53">
        <v>4.8</v>
      </c>
      <c r="L3884" s="53" t="s">
        <v>158</v>
      </c>
      <c r="M3884" s="54">
        <v>0.92361111111111116</v>
      </c>
      <c r="N3884" s="53">
        <v>8.1999999999999993</v>
      </c>
      <c r="O3884" s="53" t="s">
        <v>154</v>
      </c>
      <c r="P3884" s="54">
        <v>0.91960648148148139</v>
      </c>
      <c r="Q3884" s="53">
        <v>6.1</v>
      </c>
      <c r="R3884" s="53" t="s">
        <v>158</v>
      </c>
      <c r="S3884" s="53">
        <v>1.2</v>
      </c>
      <c r="T3884" s="53">
        <v>55.9</v>
      </c>
      <c r="U3884" s="53">
        <v>0</v>
      </c>
      <c r="V3884" s="53">
        <v>73</v>
      </c>
      <c r="W3884" s="53">
        <v>0</v>
      </c>
      <c r="X3884" s="53">
        <v>0.58599999999999997</v>
      </c>
      <c r="Y3884" s="53">
        <v>18.760000000000002</v>
      </c>
      <c r="Z3884" s="11">
        <f t="shared" si="10423"/>
        <v>0</v>
      </c>
      <c r="AA3884" s="11">
        <f t="shared" si="10424"/>
        <v>0</v>
      </c>
      <c r="AB3884" s="53">
        <f t="shared" si="10425"/>
        <v>0.23761689058012481</v>
      </c>
      <c r="AC3884" s="63" t="s">
        <v>204</v>
      </c>
    </row>
    <row r="3885" spans="1:46">
      <c r="A3885" s="11">
        <v>3885</v>
      </c>
      <c r="B3885" s="57">
        <v>44953</v>
      </c>
      <c r="C3885" s="54">
        <v>0.93055555555555547</v>
      </c>
      <c r="D3885" s="53">
        <v>1.8</v>
      </c>
      <c r="E3885" s="53">
        <v>12.8</v>
      </c>
      <c r="F3885" s="53">
        <v>0</v>
      </c>
      <c r="G3885" s="53">
        <v>2.1</v>
      </c>
      <c r="H3885" s="53">
        <v>0</v>
      </c>
      <c r="I3885" s="53">
        <v>4.8</v>
      </c>
      <c r="J3885" s="53" t="s">
        <v>158</v>
      </c>
      <c r="K3885" s="53">
        <v>5</v>
      </c>
      <c r="L3885" s="53" t="s">
        <v>158</v>
      </c>
      <c r="M3885" s="54">
        <v>0.929224537037037</v>
      </c>
      <c r="N3885" s="53">
        <v>8.5</v>
      </c>
      <c r="O3885" s="53" t="s">
        <v>158</v>
      </c>
      <c r="P3885" s="54">
        <v>0.92364583333333339</v>
      </c>
      <c r="Q3885" s="53">
        <v>2.9</v>
      </c>
      <c r="R3885" s="53" t="s">
        <v>158</v>
      </c>
      <c r="S3885" s="53">
        <v>1.1000000000000001</v>
      </c>
      <c r="T3885" s="53">
        <v>59.3</v>
      </c>
      <c r="U3885" s="53">
        <v>0</v>
      </c>
      <c r="V3885" s="53">
        <v>68</v>
      </c>
      <c r="W3885" s="53">
        <v>0</v>
      </c>
      <c r="X3885" s="53">
        <v>0.58699999999999997</v>
      </c>
      <c r="Y3885" s="53">
        <v>18.760000000000002</v>
      </c>
      <c r="Z3885" s="11">
        <f t="shared" si="10423"/>
        <v>0</v>
      </c>
      <c r="AA3885" s="11">
        <f t="shared" si="10424"/>
        <v>0</v>
      </c>
      <c r="AB3885" s="53">
        <f t="shared" si="10425"/>
        <v>0.23817270641914795</v>
      </c>
      <c r="AC3885" s="63" t="s">
        <v>204</v>
      </c>
    </row>
    <row r="3886" spans="1:46">
      <c r="A3886" s="11">
        <v>3886</v>
      </c>
      <c r="B3886" s="57">
        <v>44953</v>
      </c>
      <c r="C3886" s="54">
        <v>0.9375</v>
      </c>
      <c r="D3886" s="53">
        <v>1.8</v>
      </c>
      <c r="E3886" s="53">
        <v>12.8</v>
      </c>
      <c r="F3886" s="53">
        <v>0</v>
      </c>
      <c r="G3886" s="53">
        <v>2.1</v>
      </c>
      <c r="H3886" s="53">
        <v>-1E-3</v>
      </c>
      <c r="I3886" s="53">
        <v>3.9</v>
      </c>
      <c r="J3886" s="53" t="s">
        <v>158</v>
      </c>
      <c r="K3886" s="53">
        <v>4.8</v>
      </c>
      <c r="L3886" s="53" t="s">
        <v>158</v>
      </c>
      <c r="M3886" s="54">
        <v>0.93056712962962962</v>
      </c>
      <c r="N3886" s="53">
        <v>7.1</v>
      </c>
      <c r="O3886" s="53" t="s">
        <v>154</v>
      </c>
      <c r="P3886" s="54">
        <v>0.93353009259259256</v>
      </c>
      <c r="Q3886" s="53">
        <v>5.2</v>
      </c>
      <c r="R3886" s="53" t="s">
        <v>158</v>
      </c>
      <c r="S3886" s="53">
        <v>1.1000000000000001</v>
      </c>
      <c r="T3886" s="53">
        <v>60</v>
      </c>
      <c r="U3886" s="53">
        <v>0</v>
      </c>
      <c r="V3886" s="53">
        <v>89</v>
      </c>
      <c r="W3886" s="53">
        <v>0</v>
      </c>
      <c r="X3886" s="53">
        <v>0.58599999999999997</v>
      </c>
      <c r="Y3886" s="53">
        <v>18.79</v>
      </c>
      <c r="Z3886" s="11">
        <f t="shared" si="10423"/>
        <v>-0.60000000000000009</v>
      </c>
      <c r="AA3886" s="11">
        <f t="shared" si="10424"/>
        <v>0</v>
      </c>
      <c r="AB3886" s="53">
        <f t="shared" si="10425"/>
        <v>0.23761689058012481</v>
      </c>
      <c r="AC3886" s="63" t="s">
        <v>204</v>
      </c>
    </row>
    <row r="3887" spans="1:46">
      <c r="A3887" s="11">
        <v>3887</v>
      </c>
      <c r="B3887" s="57">
        <v>44953</v>
      </c>
      <c r="C3887" s="54">
        <v>0.94444444444444453</v>
      </c>
      <c r="D3887" s="53">
        <v>1.8</v>
      </c>
      <c r="E3887" s="53">
        <v>12.8</v>
      </c>
      <c r="F3887" s="53">
        <v>0</v>
      </c>
      <c r="G3887" s="53">
        <v>2</v>
      </c>
      <c r="H3887" s="53">
        <v>0</v>
      </c>
      <c r="I3887" s="53">
        <v>3.9</v>
      </c>
      <c r="J3887" s="53" t="s">
        <v>158</v>
      </c>
      <c r="K3887" s="53">
        <v>4.2</v>
      </c>
      <c r="L3887" s="53" t="s">
        <v>158</v>
      </c>
      <c r="M3887" s="54">
        <v>0.94016203703703705</v>
      </c>
      <c r="N3887" s="53">
        <v>7.4</v>
      </c>
      <c r="O3887" s="53" t="s">
        <v>154</v>
      </c>
      <c r="P3887" s="54">
        <v>0.93846064814814811</v>
      </c>
      <c r="Q3887" s="53">
        <v>3</v>
      </c>
      <c r="R3887" s="53" t="s">
        <v>158</v>
      </c>
      <c r="S3887" s="53">
        <v>0.9</v>
      </c>
      <c r="T3887" s="53">
        <v>61.8</v>
      </c>
      <c r="U3887" s="53">
        <v>0</v>
      </c>
      <c r="V3887" s="53">
        <v>67</v>
      </c>
      <c r="W3887" s="53">
        <v>0</v>
      </c>
      <c r="X3887" s="53">
        <v>0.58599999999999997</v>
      </c>
      <c r="Y3887" s="53">
        <v>18.78</v>
      </c>
      <c r="Z3887" s="11">
        <f t="shared" si="10423"/>
        <v>0</v>
      </c>
      <c r="AA3887" s="11">
        <f t="shared" si="10424"/>
        <v>0</v>
      </c>
      <c r="AB3887" s="53">
        <f t="shared" si="10425"/>
        <v>0.23761689058012481</v>
      </c>
      <c r="AC3887" s="63" t="s">
        <v>204</v>
      </c>
    </row>
    <row r="3888" spans="1:46">
      <c r="A3888" s="11">
        <v>3888</v>
      </c>
      <c r="B3888" s="57">
        <v>44953</v>
      </c>
      <c r="C3888" s="54">
        <v>0.95138888888888884</v>
      </c>
      <c r="D3888" s="53">
        <v>1.8</v>
      </c>
      <c r="E3888" s="53">
        <v>12.8</v>
      </c>
      <c r="F3888" s="53">
        <v>0</v>
      </c>
      <c r="G3888" s="53">
        <v>2.2000000000000002</v>
      </c>
      <c r="H3888" s="53">
        <v>0</v>
      </c>
      <c r="I3888" s="53">
        <v>4.4000000000000004</v>
      </c>
      <c r="J3888" s="53" t="s">
        <v>155</v>
      </c>
      <c r="K3888" s="53">
        <v>4.4000000000000004</v>
      </c>
      <c r="L3888" s="53" t="s">
        <v>155</v>
      </c>
      <c r="M3888" s="54">
        <v>0.9506134259259259</v>
      </c>
      <c r="N3888" s="53">
        <v>7.9</v>
      </c>
      <c r="O3888" s="53" t="s">
        <v>155</v>
      </c>
      <c r="P3888" s="54">
        <v>0.94758101851851861</v>
      </c>
      <c r="Q3888" s="53">
        <v>2.5</v>
      </c>
      <c r="R3888" s="53" t="s">
        <v>155</v>
      </c>
      <c r="S3888" s="53">
        <v>1.1000000000000001</v>
      </c>
      <c r="T3888" s="53">
        <v>61.2</v>
      </c>
      <c r="U3888" s="53">
        <v>1</v>
      </c>
      <c r="V3888" s="53">
        <v>67</v>
      </c>
      <c r="W3888" s="53">
        <v>0</v>
      </c>
      <c r="X3888" s="53">
        <v>0.58599999999999997</v>
      </c>
      <c r="Y3888" s="53">
        <v>18.8</v>
      </c>
      <c r="Z3888" s="11">
        <f t="shared" si="10423"/>
        <v>0</v>
      </c>
      <c r="AA3888" s="11">
        <f t="shared" si="10424"/>
        <v>0</v>
      </c>
      <c r="AB3888" s="53">
        <f t="shared" si="10425"/>
        <v>0.23761689058012481</v>
      </c>
      <c r="AC3888" s="63" t="s">
        <v>204</v>
      </c>
    </row>
    <row r="3889" spans="1:46">
      <c r="A3889" s="11">
        <v>3889</v>
      </c>
      <c r="B3889" s="57">
        <v>44953</v>
      </c>
      <c r="C3889" s="54">
        <v>0.95833333333333337</v>
      </c>
      <c r="D3889" s="53">
        <v>1.8</v>
      </c>
      <c r="E3889" s="53">
        <v>12.8</v>
      </c>
      <c r="F3889" s="53">
        <v>0</v>
      </c>
      <c r="G3889" s="53">
        <v>2.2999999999999998</v>
      </c>
      <c r="H3889" s="53">
        <v>0</v>
      </c>
      <c r="I3889" s="53">
        <v>4.4000000000000004</v>
      </c>
      <c r="J3889" s="53" t="s">
        <v>158</v>
      </c>
      <c r="K3889" s="53">
        <v>4.5</v>
      </c>
      <c r="L3889" s="53" t="s">
        <v>155</v>
      </c>
      <c r="M3889" s="54">
        <v>0.95296296296296301</v>
      </c>
      <c r="N3889" s="53">
        <v>7.1</v>
      </c>
      <c r="O3889" s="53" t="s">
        <v>158</v>
      </c>
      <c r="P3889" s="54">
        <v>0.95759259259259266</v>
      </c>
      <c r="Q3889" s="53">
        <v>4.5999999999999996</v>
      </c>
      <c r="R3889" s="53" t="s">
        <v>155</v>
      </c>
      <c r="S3889" s="53">
        <v>1</v>
      </c>
      <c r="T3889" s="53">
        <v>59.4</v>
      </c>
      <c r="U3889" s="53">
        <v>1</v>
      </c>
      <c r="V3889" s="53">
        <v>89</v>
      </c>
      <c r="W3889" s="53">
        <v>0</v>
      </c>
      <c r="X3889" s="53">
        <v>0.58599999999999997</v>
      </c>
      <c r="Y3889" s="53">
        <v>18.8</v>
      </c>
      <c r="Z3889" s="11">
        <f t="shared" si="10423"/>
        <v>0</v>
      </c>
      <c r="AA3889" s="11">
        <f t="shared" si="10424"/>
        <v>0</v>
      </c>
      <c r="AB3889" s="53">
        <f t="shared" si="10425"/>
        <v>0.23761689058012481</v>
      </c>
      <c r="AC3889" s="63" t="s">
        <v>204</v>
      </c>
      <c r="AE3889" s="11">
        <f t="shared" ref="AE3889" si="10522">SUM(F3889:F3894)</f>
        <v>0</v>
      </c>
      <c r="AF3889" s="11">
        <f t="shared" ref="AF3889" si="10523">AVERAGE(AB3889:AB3894)</f>
        <v>0.23715438013557236</v>
      </c>
      <c r="AG3889" s="11">
        <f t="shared" ref="AG3889" si="10524">AVERAGE(G3889:G3894)</f>
        <v>2.1333333333333333</v>
      </c>
      <c r="AH3889" s="11" t="e">
        <f t="shared" ref="AH3889" si="10525">AVERAGE(AC3889:AC3894)</f>
        <v>#DIV/0!</v>
      </c>
      <c r="AI3889" s="11">
        <f t="shared" ref="AI3889" si="10526">AVERAGE(T3889:T3894)</f>
        <v>59.316666666666663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475</v>
      </c>
      <c r="AM3889" s="17">
        <f t="shared" ref="AM3889" si="10530">AVERAGE(W3889:W3894)</f>
        <v>0</v>
      </c>
      <c r="AN3889" s="11">
        <f t="shared" ref="AN3889" si="10531">AVERAGE(I3889:I3894)</f>
        <v>4.2499999999999991</v>
      </c>
      <c r="AO3889" s="11">
        <f t="shared" ref="AO3889" si="10532">MAX(K3889:K3894)</f>
        <v>5.0999999999999996</v>
      </c>
      <c r="AP3889" s="13" t="str">
        <f t="shared" ref="AP3889" ca="1" si="10533">INDIRECT(ADDRESS(MATCH(AO3889,K3889:K3894,0)+A3889-1,12))</f>
        <v>WNW</v>
      </c>
      <c r="AQ3889" s="13">
        <f t="shared" ref="AQ3889" ca="1" si="10534">INDIRECT(ADDRESS(MATCH(AO3889,K3889:K3894,0)+A3889-1,13))</f>
        <v>0.97635416666666675</v>
      </c>
      <c r="AR3889" s="11">
        <f t="shared" ref="AR3889" si="10535">MAX(N3889:N3894)</f>
        <v>8.5</v>
      </c>
      <c r="AS3889" s="13" t="str">
        <f t="shared" ref="AS3889" ca="1" si="10536">INDIRECT(ADDRESS(MATCH(AR3889,N3889:N3894,0)+A3889-1,15))</f>
        <v>WNW</v>
      </c>
      <c r="AT3889" s="13">
        <f t="shared" ref="AT3889" ca="1" si="10537">INDIRECT(ADDRESS(MATCH(AR3889,N3889:N3894,0)+A3889-1,16))</f>
        <v>0.97993055555555564</v>
      </c>
    </row>
    <row r="3890" spans="1:46">
      <c r="A3890" s="11">
        <v>3890</v>
      </c>
      <c r="B3890" s="57">
        <v>44953</v>
      </c>
      <c r="C3890" s="54">
        <v>0.96527777777777779</v>
      </c>
      <c r="D3890" s="53">
        <v>1.9</v>
      </c>
      <c r="E3890" s="53">
        <v>12.8</v>
      </c>
      <c r="F3890" s="53">
        <v>0</v>
      </c>
      <c r="G3890" s="53">
        <v>2.1</v>
      </c>
      <c r="H3890" s="53">
        <v>-1E-3</v>
      </c>
      <c r="I3890" s="53">
        <v>4.0999999999999996</v>
      </c>
      <c r="J3890" s="53" t="s">
        <v>158</v>
      </c>
      <c r="K3890" s="53">
        <v>4.7</v>
      </c>
      <c r="L3890" s="53" t="s">
        <v>158</v>
      </c>
      <c r="M3890" s="54">
        <v>0.96211805555555552</v>
      </c>
      <c r="N3890" s="53">
        <v>8.3000000000000007</v>
      </c>
      <c r="O3890" s="53" t="s">
        <v>158</v>
      </c>
      <c r="P3890" s="54">
        <v>0.96081018518518524</v>
      </c>
      <c r="Q3890" s="53">
        <v>4.2</v>
      </c>
      <c r="R3890" s="53" t="s">
        <v>158</v>
      </c>
      <c r="S3890" s="53">
        <v>1.3</v>
      </c>
      <c r="T3890" s="53">
        <v>58.9</v>
      </c>
      <c r="U3890" s="53">
        <v>0</v>
      </c>
      <c r="V3890" s="53">
        <v>66</v>
      </c>
      <c r="W3890" s="53">
        <v>0</v>
      </c>
      <c r="X3890" s="53">
        <v>0.58499999999999996</v>
      </c>
      <c r="Y3890" s="53">
        <v>18.82</v>
      </c>
      <c r="Z3890" s="11">
        <f t="shared" si="10423"/>
        <v>-0.60000000000000009</v>
      </c>
      <c r="AA3890" s="11">
        <f t="shared" si="10424"/>
        <v>0</v>
      </c>
      <c r="AB3890" s="53">
        <f t="shared" si="10425"/>
        <v>0.2370618780466619</v>
      </c>
      <c r="AC3890" s="63" t="s">
        <v>204</v>
      </c>
    </row>
    <row r="3891" spans="1:46">
      <c r="A3891" s="11">
        <v>3891</v>
      </c>
      <c r="B3891" s="57">
        <v>44953</v>
      </c>
      <c r="C3891" s="54">
        <v>0.97222222222222221</v>
      </c>
      <c r="D3891" s="53">
        <v>1.9</v>
      </c>
      <c r="E3891" s="53">
        <v>12.8</v>
      </c>
      <c r="F3891" s="53">
        <v>0</v>
      </c>
      <c r="G3891" s="53">
        <v>2.1</v>
      </c>
      <c r="H3891" s="53">
        <v>0</v>
      </c>
      <c r="I3891" s="53">
        <v>4.3</v>
      </c>
      <c r="J3891" s="53" t="s">
        <v>158</v>
      </c>
      <c r="K3891" s="53">
        <v>4.3</v>
      </c>
      <c r="L3891" s="53" t="s">
        <v>158</v>
      </c>
      <c r="M3891" s="54">
        <v>0.97222222222222221</v>
      </c>
      <c r="N3891" s="53">
        <v>8</v>
      </c>
      <c r="O3891" s="53" t="s">
        <v>158</v>
      </c>
      <c r="P3891" s="54">
        <v>0.9705787037037038</v>
      </c>
      <c r="Q3891" s="53">
        <v>4.7</v>
      </c>
      <c r="R3891" s="53" t="s">
        <v>154</v>
      </c>
      <c r="S3891" s="53">
        <v>1.3</v>
      </c>
      <c r="T3891" s="53">
        <v>60.8</v>
      </c>
      <c r="U3891" s="53">
        <v>0</v>
      </c>
      <c r="V3891" s="53">
        <v>87</v>
      </c>
      <c r="W3891" s="53">
        <v>0</v>
      </c>
      <c r="X3891" s="53">
        <v>0.58499999999999996</v>
      </c>
      <c r="Y3891" s="53">
        <v>18.850000000000001</v>
      </c>
      <c r="Z3891" s="11">
        <f t="shared" si="10423"/>
        <v>0</v>
      </c>
      <c r="AA3891" s="11">
        <f t="shared" si="10424"/>
        <v>0</v>
      </c>
      <c r="AB3891" s="53">
        <f t="shared" si="10425"/>
        <v>0.2370618780466619</v>
      </c>
      <c r="AC3891" s="63" t="s">
        <v>204</v>
      </c>
    </row>
    <row r="3892" spans="1:46">
      <c r="A3892" s="11">
        <v>3892</v>
      </c>
      <c r="B3892" s="57">
        <v>44953</v>
      </c>
      <c r="C3892" s="54">
        <v>0.97916666666666663</v>
      </c>
      <c r="D3892" s="53">
        <v>1.9</v>
      </c>
      <c r="E3892" s="53">
        <v>12.8</v>
      </c>
      <c r="F3892" s="53">
        <v>0</v>
      </c>
      <c r="G3892" s="53">
        <v>2.1</v>
      </c>
      <c r="H3892" s="53">
        <v>0</v>
      </c>
      <c r="I3892" s="53">
        <v>4.5999999999999996</v>
      </c>
      <c r="J3892" s="53" t="s">
        <v>158</v>
      </c>
      <c r="K3892" s="53">
        <v>5.0999999999999996</v>
      </c>
      <c r="L3892" s="53" t="s">
        <v>158</v>
      </c>
      <c r="M3892" s="54">
        <v>0.97635416666666675</v>
      </c>
      <c r="N3892" s="53">
        <v>8.1999999999999993</v>
      </c>
      <c r="O3892" s="53" t="s">
        <v>158</v>
      </c>
      <c r="P3892" s="54">
        <v>0.97251157407407407</v>
      </c>
      <c r="Q3892" s="53">
        <v>2.9</v>
      </c>
      <c r="R3892" s="53" t="s">
        <v>155</v>
      </c>
      <c r="S3892" s="53">
        <v>1.4</v>
      </c>
      <c r="T3892" s="53">
        <v>59.6</v>
      </c>
      <c r="U3892" s="53">
        <v>0</v>
      </c>
      <c r="V3892" s="53">
        <v>76</v>
      </c>
      <c r="W3892" s="53">
        <v>0</v>
      </c>
      <c r="X3892" s="53">
        <v>0.58499999999999996</v>
      </c>
      <c r="Y3892" s="53">
        <v>18.829999999999998</v>
      </c>
      <c r="Z3892" s="11">
        <f t="shared" si="10423"/>
        <v>0</v>
      </c>
      <c r="AA3892" s="11">
        <f t="shared" si="10424"/>
        <v>0</v>
      </c>
      <c r="AB3892" s="53">
        <f t="shared" si="10425"/>
        <v>0.2370618780466619</v>
      </c>
      <c r="AC3892" s="63" t="s">
        <v>204</v>
      </c>
    </row>
    <row r="3893" spans="1:46">
      <c r="A3893" s="11">
        <v>3893</v>
      </c>
      <c r="B3893" s="57">
        <v>44953</v>
      </c>
      <c r="C3893" s="54">
        <v>0.98611111111111116</v>
      </c>
      <c r="D3893" s="53">
        <v>1.9</v>
      </c>
      <c r="E3893" s="53">
        <v>12.8</v>
      </c>
      <c r="F3893" s="53">
        <v>0</v>
      </c>
      <c r="G3893" s="53">
        <v>2.1</v>
      </c>
      <c r="H3893" s="53">
        <v>0</v>
      </c>
      <c r="I3893" s="53">
        <v>4.4000000000000004</v>
      </c>
      <c r="J3893" s="53" t="s">
        <v>158</v>
      </c>
      <c r="K3893" s="53">
        <v>4.7</v>
      </c>
      <c r="L3893" s="53" t="s">
        <v>158</v>
      </c>
      <c r="M3893" s="54">
        <v>0.97932870370370362</v>
      </c>
      <c r="N3893" s="53">
        <v>8.5</v>
      </c>
      <c r="O3893" s="53" t="s">
        <v>158</v>
      </c>
      <c r="P3893" s="54">
        <v>0.97993055555555564</v>
      </c>
      <c r="Q3893" s="53">
        <v>5.3</v>
      </c>
      <c r="R3893" s="53" t="s">
        <v>158</v>
      </c>
      <c r="S3893" s="53">
        <v>1.3</v>
      </c>
      <c r="T3893" s="53">
        <v>57.2</v>
      </c>
      <c r="U3893" s="53">
        <v>0</v>
      </c>
      <c r="V3893" s="53">
        <v>75</v>
      </c>
      <c r="W3893" s="53">
        <v>0</v>
      </c>
      <c r="X3893" s="53">
        <v>0.58499999999999996</v>
      </c>
      <c r="Y3893" s="53">
        <v>18.850000000000001</v>
      </c>
      <c r="Z3893" s="11">
        <f t="shared" si="10423"/>
        <v>0</v>
      </c>
      <c r="AA3893" s="11">
        <f t="shared" si="10424"/>
        <v>0</v>
      </c>
      <c r="AB3893" s="53">
        <f t="shared" si="10425"/>
        <v>0.2370618780466619</v>
      </c>
      <c r="AC3893" s="63" t="s">
        <v>204</v>
      </c>
    </row>
    <row r="3894" spans="1:46">
      <c r="A3894" s="11">
        <v>3894</v>
      </c>
      <c r="B3894" s="57">
        <v>44953</v>
      </c>
      <c r="C3894" s="54">
        <v>0.99305555555555547</v>
      </c>
      <c r="D3894" s="53">
        <v>1.9</v>
      </c>
      <c r="E3894" s="53">
        <v>12.8</v>
      </c>
      <c r="F3894" s="53">
        <v>0</v>
      </c>
      <c r="G3894" s="53">
        <v>2.1</v>
      </c>
      <c r="H3894" s="53">
        <v>0</v>
      </c>
      <c r="I3894" s="53">
        <v>3.7</v>
      </c>
      <c r="J3894" s="53" t="s">
        <v>158</v>
      </c>
      <c r="K3894" s="53">
        <v>4.4000000000000004</v>
      </c>
      <c r="L3894" s="53" t="s">
        <v>158</v>
      </c>
      <c r="M3894" s="54">
        <v>0.98615740740740743</v>
      </c>
      <c r="N3894" s="53">
        <v>7.2</v>
      </c>
      <c r="O3894" s="53" t="s">
        <v>154</v>
      </c>
      <c r="P3894" s="54">
        <v>0.99256944444444439</v>
      </c>
      <c r="Q3894" s="53">
        <v>5.0999999999999996</v>
      </c>
      <c r="R3894" s="53" t="s">
        <v>154</v>
      </c>
      <c r="S3894" s="53">
        <v>1.2</v>
      </c>
      <c r="T3894" s="53">
        <v>60</v>
      </c>
      <c r="U3894" s="53">
        <v>0</v>
      </c>
      <c r="V3894" s="53">
        <v>82</v>
      </c>
      <c r="W3894" s="53">
        <v>0</v>
      </c>
      <c r="X3894" s="53">
        <v>0.58499999999999996</v>
      </c>
      <c r="Y3894" s="53">
        <v>18.88</v>
      </c>
      <c r="Z3894" s="11">
        <f t="shared" si="10423"/>
        <v>0</v>
      </c>
      <c r="AA3894" s="11">
        <f t="shared" si="10424"/>
        <v>0</v>
      </c>
      <c r="AB3894" s="53">
        <f t="shared" si="10425"/>
        <v>0.2370618780466619</v>
      </c>
      <c r="AC3894" s="63" t="s">
        <v>204</v>
      </c>
    </row>
    <row r="3895" spans="1:46">
      <c r="A3895" s="11">
        <v>3895</v>
      </c>
      <c r="B3895" s="57">
        <v>44954</v>
      </c>
      <c r="C3895" s="54">
        <v>0</v>
      </c>
      <c r="D3895" s="53">
        <v>1.9</v>
      </c>
      <c r="E3895" s="53">
        <v>12.8</v>
      </c>
      <c r="F3895" s="53">
        <v>0</v>
      </c>
      <c r="G3895" s="53">
        <v>2</v>
      </c>
      <c r="H3895" s="53">
        <v>0</v>
      </c>
      <c r="I3895" s="53">
        <v>3.8</v>
      </c>
      <c r="J3895" s="53" t="s">
        <v>158</v>
      </c>
      <c r="K3895" s="53">
        <v>4.3</v>
      </c>
      <c r="L3895" s="53" t="s">
        <v>154</v>
      </c>
      <c r="M3895" s="54">
        <v>0.99675925925925923</v>
      </c>
      <c r="N3895" s="53">
        <v>6.9</v>
      </c>
      <c r="O3895" s="53" t="s">
        <v>158</v>
      </c>
      <c r="P3895" s="54">
        <v>0.99531249999999993</v>
      </c>
      <c r="Q3895" s="53">
        <v>3.2</v>
      </c>
      <c r="R3895" s="53" t="s">
        <v>158</v>
      </c>
      <c r="S3895" s="53">
        <v>0.9</v>
      </c>
      <c r="T3895" s="53">
        <v>61.6</v>
      </c>
      <c r="U3895" s="53">
        <v>0</v>
      </c>
      <c r="V3895" s="53">
        <v>96</v>
      </c>
      <c r="W3895" s="53">
        <v>0</v>
      </c>
      <c r="X3895" s="53">
        <v>0.58499999999999996</v>
      </c>
      <c r="Y3895" s="53">
        <v>18.86</v>
      </c>
      <c r="Z3895" s="11">
        <f t="shared" si="10423"/>
        <v>0</v>
      </c>
      <c r="AA3895" s="11">
        <f t="shared" si="10424"/>
        <v>0</v>
      </c>
      <c r="AB3895" s="53">
        <f t="shared" si="10425"/>
        <v>0.2370618780466619</v>
      </c>
      <c r="AC3895" s="63" t="s">
        <v>204</v>
      </c>
      <c r="AE3895" s="11">
        <f t="shared" ref="AE3895" si="10538">SUM(F3895:F3900)</f>
        <v>0</v>
      </c>
      <c r="AF3895" s="11">
        <f t="shared" ref="AF3895" si="10539">AVERAGE(AB3895:AB3900)</f>
        <v>0.23706187804666187</v>
      </c>
      <c r="AG3895" s="11">
        <f t="shared" ref="AG3895" si="10540">AVERAGE(G3895:G3900)</f>
        <v>1.916666666666667</v>
      </c>
      <c r="AH3895" s="11" t="e">
        <f t="shared" ref="AH3895" si="10541">AVERAGE(AC3895:AC3900)</f>
        <v>#DIV/0!</v>
      </c>
      <c r="AI3895" s="11">
        <f t="shared" ref="AI3895" si="10542">AVERAGE(T3895:T3900)</f>
        <v>61.1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491</v>
      </c>
      <c r="AM3895" s="17">
        <f t="shared" ref="AM3895" si="10546">AVERAGE(W3895:W3900)</f>
        <v>0</v>
      </c>
      <c r="AN3895" s="11">
        <f t="shared" ref="AN3895" si="10547">AVERAGE(I3895:I3900)</f>
        <v>3.8833333333333329</v>
      </c>
      <c r="AO3895" s="11">
        <f t="shared" ref="AO3895" si="10548">MAX(K3895:K3900)</f>
        <v>4.3</v>
      </c>
      <c r="AP3895" s="13" t="str">
        <f t="shared" ref="AP3895" ca="1" si="10549">INDIRECT(ADDRESS(MATCH(AO3895,K3895:K3900,0)+A3895-1,12))</f>
        <v>W</v>
      </c>
      <c r="AQ3895" s="13">
        <f t="shared" ref="AQ3895" ca="1" si="10550">INDIRECT(ADDRESS(MATCH(AO3895,K3895:K3900,0)+A3895-1,13))</f>
        <v>0.99675925925925923</v>
      </c>
      <c r="AR3895" s="11">
        <f t="shared" ref="AR3895" si="10551">MAX(N3895:N3900)</f>
        <v>8.1999999999999993</v>
      </c>
      <c r="AS3895" s="13" t="str">
        <f t="shared" ref="AS3895" ca="1" si="10552">INDIRECT(ADDRESS(MATCH(AR3895,N3895:N3900,0)+A3895-1,15))</f>
        <v>WNW</v>
      </c>
      <c r="AT3895" s="13">
        <f t="shared" ref="AT3895" ca="1" si="10553">INDIRECT(ADDRESS(MATCH(AR3895,N3895:N3900,0)+A3895-1,16))</f>
        <v>3.4143518518518517E-2</v>
      </c>
    </row>
    <row r="3896" spans="1:46">
      <c r="A3896" s="11">
        <v>3896</v>
      </c>
      <c r="B3896" s="57">
        <v>44954</v>
      </c>
      <c r="C3896" s="54">
        <v>6.9444444444444441E-3</v>
      </c>
      <c r="D3896" s="53">
        <v>1.9</v>
      </c>
      <c r="E3896" s="53">
        <v>12.8</v>
      </c>
      <c r="F3896" s="53">
        <v>0</v>
      </c>
      <c r="G3896" s="53">
        <v>2</v>
      </c>
      <c r="H3896" s="53">
        <v>0</v>
      </c>
      <c r="I3896" s="53">
        <v>4.3</v>
      </c>
      <c r="J3896" s="53" t="s">
        <v>158</v>
      </c>
      <c r="K3896" s="53">
        <v>4.3</v>
      </c>
      <c r="L3896" s="53" t="s">
        <v>158</v>
      </c>
      <c r="M3896" s="54">
        <v>6.9444444444444441E-3</v>
      </c>
      <c r="N3896" s="53">
        <v>7.3</v>
      </c>
      <c r="O3896" s="53" t="s">
        <v>158</v>
      </c>
      <c r="P3896" s="54">
        <v>5.2314814814814819E-3</v>
      </c>
      <c r="Q3896" s="53">
        <v>4.3</v>
      </c>
      <c r="R3896" s="53" t="s">
        <v>154</v>
      </c>
      <c r="S3896" s="53">
        <v>1</v>
      </c>
      <c r="T3896" s="53">
        <v>57.8</v>
      </c>
      <c r="U3896" s="53">
        <v>0</v>
      </c>
      <c r="V3896" s="53">
        <v>93</v>
      </c>
      <c r="W3896" s="53">
        <v>0</v>
      </c>
      <c r="X3896" s="53">
        <v>0.58499999999999996</v>
      </c>
      <c r="Y3896" s="53">
        <v>18.84</v>
      </c>
      <c r="Z3896" s="11">
        <f t="shared" si="10423"/>
        <v>0</v>
      </c>
      <c r="AA3896" s="11">
        <f t="shared" si="10424"/>
        <v>0</v>
      </c>
      <c r="AB3896" s="53">
        <f t="shared" si="10425"/>
        <v>0.2370618780466619</v>
      </c>
      <c r="AC3896" s="63" t="s">
        <v>204</v>
      </c>
    </row>
    <row r="3897" spans="1:46">
      <c r="A3897" s="11">
        <v>3897</v>
      </c>
      <c r="B3897" s="57">
        <v>44954</v>
      </c>
      <c r="C3897" s="54">
        <v>1.3888888888888888E-2</v>
      </c>
      <c r="D3897" s="53">
        <v>2</v>
      </c>
      <c r="E3897" s="53">
        <v>12.8</v>
      </c>
      <c r="F3897" s="53">
        <v>0</v>
      </c>
      <c r="G3897" s="53">
        <v>2</v>
      </c>
      <c r="H3897" s="53">
        <v>0</v>
      </c>
      <c r="I3897" s="53">
        <v>3.6</v>
      </c>
      <c r="J3897" s="53" t="s">
        <v>158</v>
      </c>
      <c r="K3897" s="53">
        <v>4.3</v>
      </c>
      <c r="L3897" s="53" t="s">
        <v>158</v>
      </c>
      <c r="M3897" s="54">
        <v>7.6273148148148151E-3</v>
      </c>
      <c r="N3897" s="53">
        <v>6.8</v>
      </c>
      <c r="O3897" s="53" t="s">
        <v>154</v>
      </c>
      <c r="P3897" s="54">
        <v>1.2349537037037039E-2</v>
      </c>
      <c r="Q3897" s="53">
        <v>3.2</v>
      </c>
      <c r="R3897" s="53" t="s">
        <v>158</v>
      </c>
      <c r="S3897" s="53">
        <v>1</v>
      </c>
      <c r="T3897" s="53">
        <v>62.2</v>
      </c>
      <c r="U3897" s="53">
        <v>0</v>
      </c>
      <c r="V3897" s="53">
        <v>83</v>
      </c>
      <c r="W3897" s="53">
        <v>0</v>
      </c>
      <c r="X3897" s="53">
        <v>0.58499999999999996</v>
      </c>
      <c r="Y3897" s="53">
        <v>18.89</v>
      </c>
      <c r="Z3897" s="11">
        <f t="shared" si="10423"/>
        <v>0</v>
      </c>
      <c r="AA3897" s="11">
        <f t="shared" si="10424"/>
        <v>0</v>
      </c>
      <c r="AB3897" s="53">
        <f t="shared" si="10425"/>
        <v>0.2370618780466619</v>
      </c>
      <c r="AC3897" s="63" t="s">
        <v>204</v>
      </c>
    </row>
    <row r="3898" spans="1:46">
      <c r="A3898" s="11">
        <v>3898</v>
      </c>
      <c r="B3898" s="57">
        <v>44954</v>
      </c>
      <c r="C3898" s="54">
        <v>2.0833333333333332E-2</v>
      </c>
      <c r="D3898" s="53">
        <v>2</v>
      </c>
      <c r="E3898" s="53">
        <v>12.8</v>
      </c>
      <c r="F3898" s="53">
        <v>0</v>
      </c>
      <c r="G3898" s="53">
        <v>1.9</v>
      </c>
      <c r="H3898" s="53">
        <v>-1E-3</v>
      </c>
      <c r="I3898" s="53">
        <v>4</v>
      </c>
      <c r="J3898" s="53" t="s">
        <v>158</v>
      </c>
      <c r="K3898" s="53">
        <v>4.0999999999999996</v>
      </c>
      <c r="L3898" s="53" t="s">
        <v>158</v>
      </c>
      <c r="M3898" s="54">
        <v>2.0509259259259258E-2</v>
      </c>
      <c r="N3898" s="53">
        <v>7.9</v>
      </c>
      <c r="O3898" s="53" t="s">
        <v>154</v>
      </c>
      <c r="P3898" s="54">
        <v>1.6608796296296299E-2</v>
      </c>
      <c r="Q3898" s="53">
        <v>3.2</v>
      </c>
      <c r="R3898" s="53" t="s">
        <v>161</v>
      </c>
      <c r="S3898" s="53">
        <v>1.3</v>
      </c>
      <c r="T3898" s="53">
        <v>61.1</v>
      </c>
      <c r="U3898" s="53">
        <v>0</v>
      </c>
      <c r="V3898" s="53">
        <v>77</v>
      </c>
      <c r="W3898" s="53">
        <v>0</v>
      </c>
      <c r="X3898" s="53">
        <v>0.58499999999999996</v>
      </c>
      <c r="Y3898" s="53">
        <v>18.88</v>
      </c>
      <c r="Z3898" s="11">
        <f t="shared" si="10423"/>
        <v>-0.60000000000000009</v>
      </c>
      <c r="AA3898" s="11">
        <f t="shared" si="10424"/>
        <v>0</v>
      </c>
      <c r="AB3898" s="53">
        <f t="shared" si="10425"/>
        <v>0.2370618780466619</v>
      </c>
      <c r="AC3898" s="63" t="s">
        <v>204</v>
      </c>
    </row>
    <row r="3899" spans="1:46">
      <c r="A3899" s="11">
        <v>3899</v>
      </c>
      <c r="B3899" s="57">
        <v>44954</v>
      </c>
      <c r="C3899" s="54">
        <v>2.7777777777777776E-2</v>
      </c>
      <c r="D3899" s="53">
        <v>1.9</v>
      </c>
      <c r="E3899" s="53">
        <v>12.8</v>
      </c>
      <c r="F3899" s="53">
        <v>0</v>
      </c>
      <c r="G3899" s="53">
        <v>1.8</v>
      </c>
      <c r="H3899" s="53">
        <v>0</v>
      </c>
      <c r="I3899" s="53">
        <v>4.0999999999999996</v>
      </c>
      <c r="J3899" s="53" t="s">
        <v>158</v>
      </c>
      <c r="K3899" s="53">
        <v>4.2</v>
      </c>
      <c r="L3899" s="53" t="s">
        <v>158</v>
      </c>
      <c r="M3899" s="54">
        <v>2.3206018518518515E-2</v>
      </c>
      <c r="N3899" s="53">
        <v>7.4</v>
      </c>
      <c r="O3899" s="53" t="s">
        <v>158</v>
      </c>
      <c r="P3899" s="54">
        <v>2.7627314814814813E-2</v>
      </c>
      <c r="Q3899" s="53">
        <v>5.5</v>
      </c>
      <c r="R3899" s="53" t="s">
        <v>158</v>
      </c>
      <c r="S3899" s="53">
        <v>1.2</v>
      </c>
      <c r="T3899" s="53">
        <v>63.2</v>
      </c>
      <c r="U3899" s="53">
        <v>0</v>
      </c>
      <c r="V3899" s="53">
        <v>77</v>
      </c>
      <c r="W3899" s="53">
        <v>0</v>
      </c>
      <c r="X3899" s="53">
        <v>0.58499999999999996</v>
      </c>
      <c r="Y3899" s="53">
        <v>18.899999999999999</v>
      </c>
      <c r="Z3899" s="11">
        <f t="shared" si="10423"/>
        <v>0</v>
      </c>
      <c r="AA3899" s="11">
        <f t="shared" si="10424"/>
        <v>0</v>
      </c>
      <c r="AB3899" s="53">
        <f t="shared" si="10425"/>
        <v>0.2370618780466619</v>
      </c>
      <c r="AC3899" s="63" t="s">
        <v>204</v>
      </c>
    </row>
    <row r="3900" spans="1:46">
      <c r="A3900" s="11">
        <v>3900</v>
      </c>
      <c r="B3900" s="57">
        <v>44954</v>
      </c>
      <c r="C3900" s="54">
        <v>3.4722222222222224E-2</v>
      </c>
      <c r="D3900" s="53">
        <v>1.9</v>
      </c>
      <c r="E3900" s="53">
        <v>12.8</v>
      </c>
      <c r="F3900" s="53">
        <v>0</v>
      </c>
      <c r="G3900" s="53">
        <v>1.8</v>
      </c>
      <c r="H3900" s="53">
        <v>0</v>
      </c>
      <c r="I3900" s="53">
        <v>3.5</v>
      </c>
      <c r="J3900" s="53" t="s">
        <v>158</v>
      </c>
      <c r="K3900" s="53">
        <v>4.3</v>
      </c>
      <c r="L3900" s="53" t="s">
        <v>158</v>
      </c>
      <c r="M3900" s="54">
        <v>2.8784722222222225E-2</v>
      </c>
      <c r="N3900" s="53">
        <v>8.1999999999999993</v>
      </c>
      <c r="O3900" s="53" t="s">
        <v>158</v>
      </c>
      <c r="P3900" s="54">
        <v>3.4143518518518517E-2</v>
      </c>
      <c r="Q3900" s="53">
        <v>6</v>
      </c>
      <c r="R3900" s="53" t="s">
        <v>158</v>
      </c>
      <c r="S3900" s="53">
        <v>1.4</v>
      </c>
      <c r="T3900" s="53">
        <v>60.7</v>
      </c>
      <c r="U3900" s="53">
        <v>0</v>
      </c>
      <c r="V3900" s="53">
        <v>65</v>
      </c>
      <c r="W3900" s="53">
        <v>0</v>
      </c>
      <c r="X3900" s="53">
        <v>0.58499999999999996</v>
      </c>
      <c r="Y3900" s="53">
        <v>18.91</v>
      </c>
      <c r="Z3900" s="11">
        <f t="shared" si="10423"/>
        <v>0</v>
      </c>
      <c r="AA3900" s="11">
        <f t="shared" si="10424"/>
        <v>0</v>
      </c>
      <c r="AB3900" s="53">
        <f t="shared" si="10425"/>
        <v>0.2370618780466619</v>
      </c>
      <c r="AC3900" s="63" t="s">
        <v>204</v>
      </c>
    </row>
    <row r="3901" spans="1:46">
      <c r="A3901" s="11">
        <v>3901</v>
      </c>
      <c r="B3901" s="57">
        <v>44954</v>
      </c>
      <c r="C3901" s="54">
        <v>4.1666666666666664E-2</v>
      </c>
      <c r="D3901" s="53">
        <v>1.8</v>
      </c>
      <c r="E3901" s="53">
        <v>12.7</v>
      </c>
      <c r="F3901" s="53">
        <v>0</v>
      </c>
      <c r="G3901" s="53">
        <v>2</v>
      </c>
      <c r="H3901" s="53">
        <v>0</v>
      </c>
      <c r="I3901" s="53">
        <v>3.8</v>
      </c>
      <c r="J3901" s="53" t="s">
        <v>158</v>
      </c>
      <c r="K3901" s="53">
        <v>3.9</v>
      </c>
      <c r="L3901" s="53" t="s">
        <v>158</v>
      </c>
      <c r="M3901" s="54">
        <v>4.1053240740740744E-2</v>
      </c>
      <c r="N3901" s="53">
        <v>7.4</v>
      </c>
      <c r="O3901" s="53" t="s">
        <v>158</v>
      </c>
      <c r="P3901" s="54">
        <v>4.099537037037037E-2</v>
      </c>
      <c r="Q3901" s="53">
        <v>4.0999999999999996</v>
      </c>
      <c r="R3901" s="53" t="s">
        <v>154</v>
      </c>
      <c r="S3901" s="53">
        <v>1.2</v>
      </c>
      <c r="T3901" s="53">
        <v>58.8</v>
      </c>
      <c r="U3901" s="53">
        <v>0</v>
      </c>
      <c r="V3901" s="53">
        <v>69</v>
      </c>
      <c r="W3901" s="53">
        <v>0</v>
      </c>
      <c r="X3901" s="53">
        <v>0.58499999999999996</v>
      </c>
      <c r="Y3901" s="53">
        <v>18.920000000000002</v>
      </c>
      <c r="Z3901" s="11">
        <f t="shared" si="10423"/>
        <v>0</v>
      </c>
      <c r="AA3901" s="11">
        <f t="shared" si="10424"/>
        <v>0</v>
      </c>
      <c r="AB3901" s="53">
        <f t="shared" si="10425"/>
        <v>0.2370618780466619</v>
      </c>
      <c r="AC3901" s="63" t="s">
        <v>204</v>
      </c>
      <c r="AE3901" s="11">
        <f t="shared" ref="AE3901" si="10554">SUM(F3901:F3906)</f>
        <v>0</v>
      </c>
      <c r="AF3901" s="11">
        <f t="shared" ref="AF3901" si="10555">AVERAGE(AB3901:AB3906)</f>
        <v>0.23660003963308443</v>
      </c>
      <c r="AG3901" s="11">
        <f t="shared" ref="AG3901" si="10556">AVERAGE(G3901:G3906)</f>
        <v>1.9666666666666668</v>
      </c>
      <c r="AH3901" s="11" t="e">
        <f t="shared" ref="AH3901" si="10557">AVERAGE(AC3901:AC3906)</f>
        <v>#DIV/0!</v>
      </c>
      <c r="AI3901" s="11">
        <f t="shared" ref="AI3901" si="10558">AVERAGE(T3901:T3906)</f>
        <v>59.93333333333333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441</v>
      </c>
      <c r="AM3901" s="17">
        <f t="shared" ref="AM3901" si="10562">AVERAGE(W3901:W3906)</f>
        <v>0</v>
      </c>
      <c r="AN3901" s="11">
        <f t="shared" ref="AN3901" si="10563">AVERAGE(I3901:I3906)</f>
        <v>3.9000000000000004</v>
      </c>
      <c r="AO3901" s="11">
        <f t="shared" ref="AO3901" si="10564">MAX(K3901:K3906)</f>
        <v>4.5</v>
      </c>
      <c r="AP3901" s="13" t="str">
        <f t="shared" ref="AP3901" ca="1" si="10565">INDIRECT(ADDRESS(MATCH(AO3901,K3901:K3906,0)+A3901-1,12))</f>
        <v>W</v>
      </c>
      <c r="AQ3901" s="13">
        <f t="shared" ref="AQ3901" ca="1" si="10566">INDIRECT(ADDRESS(MATCH(AO3901,K3901:K3906,0)+A3901-1,13))</f>
        <v>5.9282407407407402E-2</v>
      </c>
      <c r="AR3901" s="11">
        <f t="shared" ref="AR3901" si="10567">MAX(N3901:N3906)</f>
        <v>8.6999999999999993</v>
      </c>
      <c r="AS3901" s="13" t="str">
        <f t="shared" ref="AS3901" ca="1" si="10568">INDIRECT(ADDRESS(MATCH(AR3901,N3901:N3906,0)+A3901-1,15))</f>
        <v>W</v>
      </c>
      <c r="AT3901" s="13">
        <f t="shared" ref="AT3901" ca="1" si="10569">INDIRECT(ADDRESS(MATCH(AR3901,N3901:N3906,0)+A3901-1,16))</f>
        <v>6.7685185185185182E-2</v>
      </c>
    </row>
    <row r="3902" spans="1:46">
      <c r="A3902" s="11">
        <v>3902</v>
      </c>
      <c r="B3902" s="57">
        <v>44954</v>
      </c>
      <c r="C3902" s="54">
        <v>4.8611111111111112E-2</v>
      </c>
      <c r="D3902" s="53">
        <v>1.8</v>
      </c>
      <c r="E3902" s="53">
        <v>12.7</v>
      </c>
      <c r="F3902" s="53">
        <v>0</v>
      </c>
      <c r="G3902" s="53">
        <v>1.9</v>
      </c>
      <c r="H3902" s="53">
        <v>0</v>
      </c>
      <c r="I3902" s="53">
        <v>3</v>
      </c>
      <c r="J3902" s="53" t="s">
        <v>158</v>
      </c>
      <c r="K3902" s="53">
        <v>3.8</v>
      </c>
      <c r="L3902" s="53" t="s">
        <v>158</v>
      </c>
      <c r="M3902" s="54">
        <v>4.1678240740740745E-2</v>
      </c>
      <c r="N3902" s="53">
        <v>6.2</v>
      </c>
      <c r="O3902" s="53" t="s">
        <v>155</v>
      </c>
      <c r="P3902" s="54">
        <v>4.836805555555556E-2</v>
      </c>
      <c r="Q3902" s="53">
        <v>2.5</v>
      </c>
      <c r="R3902" s="53" t="s">
        <v>155</v>
      </c>
      <c r="S3902" s="53">
        <v>0.9</v>
      </c>
      <c r="T3902" s="53">
        <v>59.3</v>
      </c>
      <c r="U3902" s="53">
        <v>0</v>
      </c>
      <c r="V3902" s="53">
        <v>68</v>
      </c>
      <c r="W3902" s="53">
        <v>0</v>
      </c>
      <c r="X3902" s="53">
        <v>0.58399999999999996</v>
      </c>
      <c r="Y3902" s="53">
        <v>18.920000000000002</v>
      </c>
      <c r="Z3902" s="11">
        <f t="shared" si="10423"/>
        <v>0</v>
      </c>
      <c r="AA3902" s="11">
        <f t="shared" si="10424"/>
        <v>0</v>
      </c>
      <c r="AB3902" s="53">
        <f t="shared" si="10425"/>
        <v>0.23650767195036898</v>
      </c>
      <c r="AC3902" s="63" t="s">
        <v>204</v>
      </c>
    </row>
    <row r="3903" spans="1:46">
      <c r="A3903" s="11">
        <v>3903</v>
      </c>
      <c r="B3903" s="57">
        <v>44954</v>
      </c>
      <c r="C3903" s="54">
        <v>5.5555555555555552E-2</v>
      </c>
      <c r="D3903" s="53">
        <v>1.8</v>
      </c>
      <c r="E3903" s="53">
        <v>12.7</v>
      </c>
      <c r="F3903" s="53">
        <v>0</v>
      </c>
      <c r="G3903" s="53">
        <v>2.1</v>
      </c>
      <c r="H3903" s="53">
        <v>0</v>
      </c>
      <c r="I3903" s="53">
        <v>4</v>
      </c>
      <c r="J3903" s="53" t="s">
        <v>154</v>
      </c>
      <c r="K3903" s="53">
        <v>4</v>
      </c>
      <c r="L3903" s="53" t="s">
        <v>154</v>
      </c>
      <c r="M3903" s="54">
        <v>5.5555555555555552E-2</v>
      </c>
      <c r="N3903" s="53">
        <v>6.6</v>
      </c>
      <c r="O3903" s="53" t="s">
        <v>154</v>
      </c>
      <c r="P3903" s="54">
        <v>5.5138888888888883E-2</v>
      </c>
      <c r="Q3903" s="53">
        <v>5.6</v>
      </c>
      <c r="R3903" s="53" t="s">
        <v>154</v>
      </c>
      <c r="S3903" s="53">
        <v>0.9</v>
      </c>
      <c r="T3903" s="53">
        <v>58.4</v>
      </c>
      <c r="U3903" s="53">
        <v>0</v>
      </c>
      <c r="V3903" s="53">
        <v>87</v>
      </c>
      <c r="W3903" s="53">
        <v>0</v>
      </c>
      <c r="X3903" s="53">
        <v>0.58399999999999996</v>
      </c>
      <c r="Y3903" s="53">
        <v>18.98</v>
      </c>
      <c r="Z3903" s="11">
        <f t="shared" si="10423"/>
        <v>0</v>
      </c>
      <c r="AA3903" s="11">
        <f t="shared" si="10424"/>
        <v>0</v>
      </c>
      <c r="AB3903" s="53">
        <f t="shared" si="10425"/>
        <v>0.23650767195036898</v>
      </c>
      <c r="AC3903" s="63" t="s">
        <v>204</v>
      </c>
    </row>
    <row r="3904" spans="1:46">
      <c r="A3904" s="11">
        <v>3904</v>
      </c>
      <c r="B3904" s="57">
        <v>44954</v>
      </c>
      <c r="C3904" s="54">
        <v>6.25E-2</v>
      </c>
      <c r="D3904" s="53">
        <v>1.8</v>
      </c>
      <c r="E3904" s="53">
        <v>12.7</v>
      </c>
      <c r="F3904" s="53">
        <v>0</v>
      </c>
      <c r="G3904" s="53">
        <v>2</v>
      </c>
      <c r="H3904" s="53">
        <v>0</v>
      </c>
      <c r="I3904" s="53">
        <v>3.9</v>
      </c>
      <c r="J3904" s="53" t="s">
        <v>154</v>
      </c>
      <c r="K3904" s="53">
        <v>4.5</v>
      </c>
      <c r="L3904" s="53" t="s">
        <v>154</v>
      </c>
      <c r="M3904" s="54">
        <v>5.9282407407407402E-2</v>
      </c>
      <c r="N3904" s="53">
        <v>7.9</v>
      </c>
      <c r="O3904" s="53" t="s">
        <v>161</v>
      </c>
      <c r="P3904" s="54">
        <v>5.7800925925925929E-2</v>
      </c>
      <c r="Q3904" s="53">
        <v>3.3</v>
      </c>
      <c r="R3904" s="53" t="s">
        <v>161</v>
      </c>
      <c r="S3904" s="53">
        <v>1.5</v>
      </c>
      <c r="T3904" s="53">
        <v>61.1</v>
      </c>
      <c r="U3904" s="53">
        <v>0</v>
      </c>
      <c r="V3904" s="53">
        <v>71</v>
      </c>
      <c r="W3904" s="53">
        <v>0</v>
      </c>
      <c r="X3904" s="53">
        <v>0.58399999999999996</v>
      </c>
      <c r="Y3904" s="53">
        <v>18.96</v>
      </c>
      <c r="Z3904" s="11">
        <f t="shared" si="10423"/>
        <v>0</v>
      </c>
      <c r="AA3904" s="11">
        <f t="shared" si="10424"/>
        <v>0</v>
      </c>
      <c r="AB3904" s="53">
        <f t="shared" si="10425"/>
        <v>0.23650767195036898</v>
      </c>
      <c r="AC3904" s="63" t="s">
        <v>204</v>
      </c>
    </row>
    <row r="3905" spans="1:46">
      <c r="A3905" s="11">
        <v>3905</v>
      </c>
      <c r="B3905" s="57">
        <v>44954</v>
      </c>
      <c r="C3905" s="54">
        <v>6.9444444444444434E-2</v>
      </c>
      <c r="D3905" s="53">
        <v>1.8</v>
      </c>
      <c r="E3905" s="53">
        <v>12.7</v>
      </c>
      <c r="F3905" s="53">
        <v>0</v>
      </c>
      <c r="G3905" s="53">
        <v>2</v>
      </c>
      <c r="H3905" s="53">
        <v>0</v>
      </c>
      <c r="I3905" s="53">
        <v>4.5</v>
      </c>
      <c r="J3905" s="53" t="s">
        <v>154</v>
      </c>
      <c r="K3905" s="53">
        <v>4.5</v>
      </c>
      <c r="L3905" s="53" t="s">
        <v>154</v>
      </c>
      <c r="M3905" s="54">
        <v>6.8923611111111116E-2</v>
      </c>
      <c r="N3905" s="53">
        <v>8.6999999999999993</v>
      </c>
      <c r="O3905" s="53" t="s">
        <v>154</v>
      </c>
      <c r="P3905" s="54">
        <v>6.7685185185185182E-2</v>
      </c>
      <c r="Q3905" s="53">
        <v>4.5</v>
      </c>
      <c r="R3905" s="53" t="s">
        <v>158</v>
      </c>
      <c r="S3905" s="53">
        <v>1.3</v>
      </c>
      <c r="T3905" s="53">
        <v>60.8</v>
      </c>
      <c r="U3905" s="53">
        <v>0</v>
      </c>
      <c r="V3905" s="53">
        <v>67</v>
      </c>
      <c r="W3905" s="53">
        <v>0</v>
      </c>
      <c r="X3905" s="53">
        <v>0.58399999999999996</v>
      </c>
      <c r="Y3905" s="53">
        <v>18.97</v>
      </c>
      <c r="Z3905" s="11">
        <f t="shared" si="10423"/>
        <v>0</v>
      </c>
      <c r="AA3905" s="11">
        <f t="shared" si="10424"/>
        <v>0</v>
      </c>
      <c r="AB3905" s="53">
        <f t="shared" si="10425"/>
        <v>0.23650767195036898</v>
      </c>
      <c r="AC3905" s="63" t="s">
        <v>204</v>
      </c>
    </row>
    <row r="3906" spans="1:46">
      <c r="A3906" s="11">
        <v>3906</v>
      </c>
      <c r="B3906" s="57">
        <v>44954</v>
      </c>
      <c r="C3906" s="54">
        <v>7.6388888888888895E-2</v>
      </c>
      <c r="D3906" s="53">
        <v>1.8</v>
      </c>
      <c r="E3906" s="53">
        <v>12.8</v>
      </c>
      <c r="F3906" s="53">
        <v>0</v>
      </c>
      <c r="G3906" s="53">
        <v>1.8</v>
      </c>
      <c r="H3906" s="53">
        <v>0</v>
      </c>
      <c r="I3906" s="53">
        <v>4.2</v>
      </c>
      <c r="J3906" s="53" t="s">
        <v>158</v>
      </c>
      <c r="K3906" s="53">
        <v>4.5</v>
      </c>
      <c r="L3906" s="53" t="s">
        <v>158</v>
      </c>
      <c r="M3906" s="54">
        <v>7.0104166666666676E-2</v>
      </c>
      <c r="N3906" s="53">
        <v>7.4</v>
      </c>
      <c r="O3906" s="53" t="s">
        <v>155</v>
      </c>
      <c r="P3906" s="54">
        <v>7.4675925925925923E-2</v>
      </c>
      <c r="Q3906" s="53">
        <v>4.5</v>
      </c>
      <c r="R3906" s="53" t="s">
        <v>158</v>
      </c>
      <c r="S3906" s="53">
        <v>1.1000000000000001</v>
      </c>
      <c r="T3906" s="53">
        <v>61.2</v>
      </c>
      <c r="U3906" s="53">
        <v>0</v>
      </c>
      <c r="V3906" s="53">
        <v>79</v>
      </c>
      <c r="W3906" s="53">
        <v>0</v>
      </c>
      <c r="X3906" s="53">
        <v>0.58399999999999996</v>
      </c>
      <c r="Y3906" s="53">
        <v>18.98</v>
      </c>
      <c r="Z3906" s="11">
        <f t="shared" si="10423"/>
        <v>0</v>
      </c>
      <c r="AA3906" s="11">
        <f t="shared" si="10424"/>
        <v>0</v>
      </c>
      <c r="AB3906" s="53">
        <f t="shared" si="10425"/>
        <v>0.23650767195036898</v>
      </c>
      <c r="AC3906" s="63" t="s">
        <v>204</v>
      </c>
    </row>
    <row r="3907" spans="1:46">
      <c r="A3907" s="11">
        <v>3907</v>
      </c>
      <c r="B3907" s="57">
        <v>44954</v>
      </c>
      <c r="C3907" s="54">
        <v>8.3333333333333329E-2</v>
      </c>
      <c r="D3907" s="53">
        <v>1.8</v>
      </c>
      <c r="E3907" s="53">
        <v>12.7</v>
      </c>
      <c r="F3907" s="53">
        <v>0</v>
      </c>
      <c r="G3907" s="53">
        <v>1.9</v>
      </c>
      <c r="H3907" s="53">
        <v>0</v>
      </c>
      <c r="I3907" s="53">
        <v>4.2</v>
      </c>
      <c r="J3907" s="53" t="s">
        <v>158</v>
      </c>
      <c r="K3907" s="53">
        <v>4.5</v>
      </c>
      <c r="L3907" s="53" t="s">
        <v>158</v>
      </c>
      <c r="M3907" s="54">
        <v>8.1365740740740738E-2</v>
      </c>
      <c r="N3907" s="53">
        <v>7.2</v>
      </c>
      <c r="O3907" s="53" t="s">
        <v>158</v>
      </c>
      <c r="P3907" s="54">
        <v>7.9976851851851841E-2</v>
      </c>
      <c r="Q3907" s="53">
        <v>4.8</v>
      </c>
      <c r="R3907" s="53" t="s">
        <v>155</v>
      </c>
      <c r="S3907" s="53">
        <v>1.1000000000000001</v>
      </c>
      <c r="T3907" s="53">
        <v>60.4</v>
      </c>
      <c r="U3907" s="53">
        <v>0</v>
      </c>
      <c r="V3907" s="53">
        <v>82</v>
      </c>
      <c r="W3907" s="53">
        <v>0</v>
      </c>
      <c r="X3907" s="53">
        <v>0.58399999999999996</v>
      </c>
      <c r="Y3907" s="53">
        <v>18.989999999999998</v>
      </c>
      <c r="Z3907" s="11">
        <f t="shared" si="10423"/>
        <v>0</v>
      </c>
      <c r="AA3907" s="11">
        <f t="shared" si="10424"/>
        <v>0</v>
      </c>
      <c r="AB3907" s="53">
        <f t="shared" si="10425"/>
        <v>0.23650767195036898</v>
      </c>
      <c r="AC3907" s="63" t="s">
        <v>204</v>
      </c>
      <c r="AE3907" s="11">
        <f t="shared" ref="AE3907" si="10570">SUM(F3907:F3912)</f>
        <v>0</v>
      </c>
      <c r="AF3907" s="11">
        <f t="shared" ref="AF3907" si="10571">AVERAGE(AB3907:AB3912)</f>
        <v>0.2364154391920181</v>
      </c>
      <c r="AG3907" s="11">
        <f t="shared" ref="AG3907" si="10572">AVERAGE(G3907:G3912)</f>
        <v>1.9333333333333333</v>
      </c>
      <c r="AH3907" s="11" t="e">
        <f t="shared" ref="AH3907" si="10573">AVERAGE(AC3907:AC3912)</f>
        <v>#DIV/0!</v>
      </c>
      <c r="AI3907" s="11">
        <f t="shared" ref="AI3907" si="10574">AVERAGE(T3907:T3912)</f>
        <v>59.949999999999996</v>
      </c>
      <c r="AJ3907" s="11">
        <f t="shared" ref="AJ3907" si="10575">SUMIF(H3907:H3912,"&gt;0",H3907:H3912)</f>
        <v>0</v>
      </c>
      <c r="AK3907" s="17">
        <f t="shared" ref="AK3907" si="10576">SUM(AA3907:AA3912)/60</f>
        <v>0</v>
      </c>
      <c r="AL3907" s="17">
        <f t="shared" ref="AL3907" si="10577">SUM(V3907:V3912)</f>
        <v>481</v>
      </c>
      <c r="AM3907" s="17">
        <f t="shared" ref="AM3907" si="10578">AVERAGE(W3907:W3912)</f>
        <v>0</v>
      </c>
      <c r="AN3907" s="11">
        <f t="shared" ref="AN3907" si="10579">AVERAGE(I3907:I3912)</f>
        <v>4.3166666666666673</v>
      </c>
      <c r="AO3907" s="11">
        <f t="shared" ref="AO3907" si="10580">MAX(K3907:K3912)</f>
        <v>4.8</v>
      </c>
      <c r="AP3907" s="13" t="str">
        <f t="shared" ref="AP3907" ca="1" si="10581">INDIRECT(ADDRESS(MATCH(AO3907,K3907:K3912,0)+A3907-1,12))</f>
        <v>NW</v>
      </c>
      <c r="AQ3907" s="13">
        <f t="shared" ref="AQ3907" ca="1" si="10582">INDIRECT(ADDRESS(MATCH(AO3907,K3907:K3912,0)+A3907-1,13))</f>
        <v>0.1006712962962963</v>
      </c>
      <c r="AR3907" s="11">
        <f t="shared" ref="AR3907" si="10583">MAX(N3907:N3912)</f>
        <v>8.9</v>
      </c>
      <c r="AS3907" s="13" t="str">
        <f t="shared" ref="AS3907" ca="1" si="10584">INDIRECT(ADDRESS(MATCH(AR3907,N3907:N3912,0)+A3907-1,15))</f>
        <v>NW</v>
      </c>
      <c r="AT3907" s="13">
        <f t="shared" ref="AT3907" ca="1" si="10585">INDIRECT(ADDRESS(MATCH(AR3907,N3907:N3912,0)+A3907-1,16))</f>
        <v>9.8634259259259269E-2</v>
      </c>
    </row>
    <row r="3908" spans="1:46">
      <c r="A3908" s="11">
        <v>3908</v>
      </c>
      <c r="B3908" s="57">
        <v>44954</v>
      </c>
      <c r="C3908" s="54">
        <v>9.0277777777777776E-2</v>
      </c>
      <c r="D3908" s="53">
        <v>1.8</v>
      </c>
      <c r="E3908" s="53">
        <v>12.7</v>
      </c>
      <c r="F3908" s="53">
        <v>0</v>
      </c>
      <c r="G3908" s="53">
        <v>1.8</v>
      </c>
      <c r="H3908" s="53">
        <v>0</v>
      </c>
      <c r="I3908" s="53">
        <v>4.3</v>
      </c>
      <c r="J3908" s="53" t="s">
        <v>158</v>
      </c>
      <c r="K3908" s="53">
        <v>4.5</v>
      </c>
      <c r="L3908" s="53" t="s">
        <v>158</v>
      </c>
      <c r="M3908" s="54">
        <v>8.6041666666666669E-2</v>
      </c>
      <c r="N3908" s="53">
        <v>6.9</v>
      </c>
      <c r="O3908" s="53" t="s">
        <v>158</v>
      </c>
      <c r="P3908" s="54">
        <v>8.6643518518518522E-2</v>
      </c>
      <c r="Q3908" s="53">
        <v>3.5</v>
      </c>
      <c r="R3908" s="53" t="s">
        <v>158</v>
      </c>
      <c r="S3908" s="53">
        <v>1.1000000000000001</v>
      </c>
      <c r="T3908" s="53">
        <v>59.7</v>
      </c>
      <c r="U3908" s="53">
        <v>0</v>
      </c>
      <c r="V3908" s="53">
        <v>89</v>
      </c>
      <c r="W3908" s="53">
        <v>0</v>
      </c>
      <c r="X3908" s="53">
        <v>0.58399999999999996</v>
      </c>
      <c r="Y3908" s="53">
        <v>18.989999999999998</v>
      </c>
      <c r="Z3908" s="11">
        <f t="shared" si="10423"/>
        <v>0</v>
      </c>
      <c r="AA3908" s="11">
        <f t="shared" si="10424"/>
        <v>0</v>
      </c>
      <c r="AB3908" s="53">
        <f t="shared" si="10425"/>
        <v>0.23650767195036898</v>
      </c>
      <c r="AC3908" s="63" t="s">
        <v>204</v>
      </c>
    </row>
    <row r="3909" spans="1:46">
      <c r="A3909" s="11">
        <v>3909</v>
      </c>
      <c r="B3909" s="57">
        <v>44954</v>
      </c>
      <c r="C3909" s="54">
        <v>9.7222222222222224E-2</v>
      </c>
      <c r="D3909" s="53">
        <v>1.8</v>
      </c>
      <c r="E3909" s="53">
        <v>12.7</v>
      </c>
      <c r="F3909" s="53">
        <v>0</v>
      </c>
      <c r="G3909" s="53">
        <v>2</v>
      </c>
      <c r="H3909" s="53">
        <v>0</v>
      </c>
      <c r="I3909" s="53">
        <v>4.7</v>
      </c>
      <c r="J3909" s="53" t="s">
        <v>155</v>
      </c>
      <c r="K3909" s="53">
        <v>4.7</v>
      </c>
      <c r="L3909" s="53" t="s">
        <v>155</v>
      </c>
      <c r="M3909" s="54">
        <v>9.7222222222222224E-2</v>
      </c>
      <c r="N3909" s="53">
        <v>7.3</v>
      </c>
      <c r="O3909" s="53" t="s">
        <v>155</v>
      </c>
      <c r="P3909" s="54">
        <v>9.3958333333333324E-2</v>
      </c>
      <c r="Q3909" s="53">
        <v>4.9000000000000004</v>
      </c>
      <c r="R3909" s="53" t="s">
        <v>155</v>
      </c>
      <c r="S3909" s="53">
        <v>1</v>
      </c>
      <c r="T3909" s="53">
        <v>59.2</v>
      </c>
      <c r="U3909" s="53">
        <v>0</v>
      </c>
      <c r="V3909" s="53">
        <v>92</v>
      </c>
      <c r="W3909" s="53">
        <v>0</v>
      </c>
      <c r="X3909" s="53">
        <v>0.58399999999999996</v>
      </c>
      <c r="Y3909" s="53">
        <v>19.03</v>
      </c>
      <c r="Z3909" s="11">
        <f t="shared" si="10423"/>
        <v>0</v>
      </c>
      <c r="AA3909" s="11">
        <f t="shared" si="10424"/>
        <v>0</v>
      </c>
      <c r="AB3909" s="53">
        <f t="shared" si="10425"/>
        <v>0.23650767195036898</v>
      </c>
      <c r="AC3909" s="63" t="s">
        <v>204</v>
      </c>
    </row>
    <row r="3910" spans="1:46">
      <c r="A3910" s="11">
        <v>3910</v>
      </c>
      <c r="B3910" s="57">
        <v>44954</v>
      </c>
      <c r="C3910" s="54">
        <v>0.10416666666666667</v>
      </c>
      <c r="D3910" s="53">
        <v>1.9</v>
      </c>
      <c r="E3910" s="53">
        <v>12.7</v>
      </c>
      <c r="F3910" s="53">
        <v>0</v>
      </c>
      <c r="G3910" s="53">
        <v>2</v>
      </c>
      <c r="H3910" s="53">
        <v>0</v>
      </c>
      <c r="I3910" s="53">
        <v>4.4000000000000004</v>
      </c>
      <c r="J3910" s="53" t="s">
        <v>155</v>
      </c>
      <c r="K3910" s="53">
        <v>4.8</v>
      </c>
      <c r="L3910" s="53" t="s">
        <v>155</v>
      </c>
      <c r="M3910" s="54">
        <v>0.1006712962962963</v>
      </c>
      <c r="N3910" s="53">
        <v>8.9</v>
      </c>
      <c r="O3910" s="53" t="s">
        <v>155</v>
      </c>
      <c r="P3910" s="54">
        <v>9.8634259259259269E-2</v>
      </c>
      <c r="Q3910" s="53">
        <v>5.6</v>
      </c>
      <c r="R3910" s="53" t="s">
        <v>155</v>
      </c>
      <c r="S3910" s="53">
        <v>1.1000000000000001</v>
      </c>
      <c r="T3910" s="53">
        <v>59.2</v>
      </c>
      <c r="U3910" s="53">
        <v>0</v>
      </c>
      <c r="V3910" s="53">
        <v>70</v>
      </c>
      <c r="W3910" s="53">
        <v>0</v>
      </c>
      <c r="X3910" s="53">
        <v>0.58399999999999996</v>
      </c>
      <c r="Y3910" s="53">
        <v>19.04</v>
      </c>
      <c r="Z3910" s="11">
        <f t="shared" si="10423"/>
        <v>0</v>
      </c>
      <c r="AA3910" s="11">
        <f t="shared" si="10424"/>
        <v>0</v>
      </c>
      <c r="AB3910" s="53">
        <f t="shared" si="10425"/>
        <v>0.23650767195036898</v>
      </c>
      <c r="AC3910" s="63" t="s">
        <v>204</v>
      </c>
    </row>
    <row r="3911" spans="1:46">
      <c r="A3911" s="11">
        <v>3911</v>
      </c>
      <c r="B3911" s="57">
        <v>44954</v>
      </c>
      <c r="C3911" s="54">
        <v>0.1111111111111111</v>
      </c>
      <c r="D3911" s="53">
        <v>1.9</v>
      </c>
      <c r="E3911" s="53">
        <v>12.7</v>
      </c>
      <c r="F3911" s="53">
        <v>0</v>
      </c>
      <c r="G3911" s="53">
        <v>1.8</v>
      </c>
      <c r="H3911" s="53">
        <v>-1E-3</v>
      </c>
      <c r="I3911" s="53">
        <v>3.8</v>
      </c>
      <c r="J3911" s="53" t="s">
        <v>158</v>
      </c>
      <c r="K3911" s="53">
        <v>4.5</v>
      </c>
      <c r="L3911" s="53" t="s">
        <v>158</v>
      </c>
      <c r="M3911" s="54">
        <v>0.10532407407407407</v>
      </c>
      <c r="N3911" s="53">
        <v>6.9</v>
      </c>
      <c r="O3911" s="53" t="s">
        <v>155</v>
      </c>
      <c r="P3911" s="54">
        <v>0.10589120370370371</v>
      </c>
      <c r="Q3911" s="53">
        <v>2.4</v>
      </c>
      <c r="R3911" s="53" t="s">
        <v>158</v>
      </c>
      <c r="S3911" s="53">
        <v>1.2</v>
      </c>
      <c r="T3911" s="53">
        <v>59.5</v>
      </c>
      <c r="U3911" s="53">
        <v>0</v>
      </c>
      <c r="V3911" s="53">
        <v>84</v>
      </c>
      <c r="W3911" s="53">
        <v>0</v>
      </c>
      <c r="X3911" s="53">
        <v>0.58299999999999996</v>
      </c>
      <c r="Y3911" s="53">
        <v>19.03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0.23595427540026381</v>
      </c>
      <c r="AC3911" s="63" t="s">
        <v>204</v>
      </c>
    </row>
    <row r="3912" spans="1:46">
      <c r="A3912" s="11">
        <v>3912</v>
      </c>
      <c r="B3912" s="57">
        <v>44954</v>
      </c>
      <c r="C3912" s="54">
        <v>0.11805555555555557</v>
      </c>
      <c r="D3912" s="53">
        <v>1.9</v>
      </c>
      <c r="E3912" s="53">
        <v>12.7</v>
      </c>
      <c r="F3912" s="53">
        <v>0</v>
      </c>
      <c r="G3912" s="53">
        <v>2.1</v>
      </c>
      <c r="H3912" s="53">
        <v>0</v>
      </c>
      <c r="I3912" s="53">
        <v>4.5</v>
      </c>
      <c r="J3912" s="53" t="s">
        <v>158</v>
      </c>
      <c r="K3912" s="53">
        <v>4.5999999999999996</v>
      </c>
      <c r="L3912" s="53" t="s">
        <v>158</v>
      </c>
      <c r="M3912" s="54">
        <v>0.11729166666666667</v>
      </c>
      <c r="N3912" s="53">
        <v>7.7</v>
      </c>
      <c r="O3912" s="53" t="s">
        <v>158</v>
      </c>
      <c r="P3912" s="54">
        <v>0.11489583333333335</v>
      </c>
      <c r="Q3912" s="53">
        <v>3</v>
      </c>
      <c r="R3912" s="53" t="s">
        <v>154</v>
      </c>
      <c r="S3912" s="53">
        <v>1.2</v>
      </c>
      <c r="T3912" s="53">
        <v>61.7</v>
      </c>
      <c r="U3912" s="53">
        <v>0</v>
      </c>
      <c r="V3912" s="53">
        <v>64</v>
      </c>
      <c r="W3912" s="53">
        <v>0</v>
      </c>
      <c r="X3912" s="53">
        <v>0.58399999999999996</v>
      </c>
      <c r="Y3912" s="53">
        <v>19.02</v>
      </c>
      <c r="Z3912" s="11">
        <f t="shared" ref="Z3912:Z3975" si="10586">H3912*3.6/(60)*10*10^3</f>
        <v>0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0.23650767195036898</v>
      </c>
      <c r="AC3912" s="63" t="s">
        <v>204</v>
      </c>
    </row>
    <row r="3913" spans="1:46">
      <c r="A3913" s="11">
        <v>3913</v>
      </c>
      <c r="B3913" s="57">
        <v>44954</v>
      </c>
      <c r="C3913" s="54">
        <v>0.125</v>
      </c>
      <c r="D3913" s="53">
        <v>1.9</v>
      </c>
      <c r="E3913" s="53">
        <v>12.7</v>
      </c>
      <c r="F3913" s="53">
        <v>0</v>
      </c>
      <c r="G3913" s="53">
        <v>2</v>
      </c>
      <c r="H3913" s="53">
        <v>0</v>
      </c>
      <c r="I3913" s="53">
        <v>3.4</v>
      </c>
      <c r="J3913" s="53" t="s">
        <v>154</v>
      </c>
      <c r="K3913" s="53">
        <v>4.5999999999999996</v>
      </c>
      <c r="L3913" s="53" t="s">
        <v>158</v>
      </c>
      <c r="M3913" s="54">
        <v>0.11814814814814815</v>
      </c>
      <c r="N3913" s="53">
        <v>6.7</v>
      </c>
      <c r="O3913" s="53" t="s">
        <v>161</v>
      </c>
      <c r="P3913" s="54">
        <v>0.12056712962962964</v>
      </c>
      <c r="Q3913" s="53">
        <v>4.9000000000000004</v>
      </c>
      <c r="R3913" s="53" t="s">
        <v>154</v>
      </c>
      <c r="S3913" s="53">
        <v>1</v>
      </c>
      <c r="T3913" s="53">
        <v>61.6</v>
      </c>
      <c r="U3913" s="53">
        <v>0</v>
      </c>
      <c r="V3913" s="53">
        <v>82</v>
      </c>
      <c r="W3913" s="53">
        <v>0</v>
      </c>
      <c r="X3913" s="53">
        <v>0.58299999999999996</v>
      </c>
      <c r="Y3913" s="53">
        <v>19.04</v>
      </c>
      <c r="Z3913" s="11">
        <f t="shared" si="10586"/>
        <v>0</v>
      </c>
      <c r="AA3913" s="11">
        <f t="shared" si="10587"/>
        <v>0</v>
      </c>
      <c r="AB3913" s="53">
        <f t="shared" si="10588"/>
        <v>0.23595427540026381</v>
      </c>
      <c r="AC3913" s="63" t="s">
        <v>204</v>
      </c>
      <c r="AE3913" s="11">
        <f t="shared" ref="AE3913" si="10589">SUM(F3913:F3918)</f>
        <v>0</v>
      </c>
      <c r="AF3913" s="11">
        <f t="shared" ref="AF3913" si="10590">AVERAGE(AB3913:AB3918)</f>
        <v>0.23595427540026384</v>
      </c>
      <c r="AG3913" s="11">
        <f t="shared" ref="AG3913" si="10591">AVERAGE(G3913:G3918)</f>
        <v>1.8499999999999999</v>
      </c>
      <c r="AH3913" s="11" t="e">
        <f t="shared" ref="AH3913" si="10592">AVERAGE(AC3913:AC3918)</f>
        <v>#DIV/0!</v>
      </c>
      <c r="AI3913" s="11">
        <f t="shared" ref="AI3913" si="10593">AVERAGE(T3913:T3918)</f>
        <v>60.949999999999996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504</v>
      </c>
      <c r="AM3913" s="17">
        <f t="shared" ref="AM3913" si="10597">AVERAGE(W3913:W3918)</f>
        <v>0</v>
      </c>
      <c r="AN3913" s="11">
        <f t="shared" ref="AN3913" si="10598">AVERAGE(I3913:I3918)</f>
        <v>3.9</v>
      </c>
      <c r="AO3913" s="11">
        <f t="shared" ref="AO3913" si="10599">MAX(K3913:K3918)</f>
        <v>4.8</v>
      </c>
      <c r="AP3913" s="13" t="str">
        <f t="shared" ref="AP3913" ca="1" si="10600">INDIRECT(ADDRESS(MATCH(AO3913,K3913:K3918,0)+A3913-1,12))</f>
        <v>WNW</v>
      </c>
      <c r="AQ3913" s="13">
        <f t="shared" ref="AQ3913" ca="1" si="10601">INDIRECT(ADDRESS(MATCH(AO3913,K3913:K3918,0)+A3913-1,13))</f>
        <v>0.15277777777777776</v>
      </c>
      <c r="AR3913" s="11">
        <f t="shared" ref="AR3913" si="10602">MAX(N3913:N3918)</f>
        <v>7.7</v>
      </c>
      <c r="AS3913" s="13" t="str">
        <f t="shared" ref="AS3913" ca="1" si="10603">INDIRECT(ADDRESS(MATCH(AR3913,N3913:N3918,0)+A3913-1,15))</f>
        <v>WNW</v>
      </c>
      <c r="AT3913" s="13">
        <f t="shared" ref="AT3913" ca="1" si="10604">INDIRECT(ADDRESS(MATCH(AR3913,N3913:N3918,0)+A3913-1,16))</f>
        <v>0.15</v>
      </c>
    </row>
    <row r="3914" spans="1:46">
      <c r="A3914" s="11">
        <v>3914</v>
      </c>
      <c r="B3914" s="57">
        <v>44954</v>
      </c>
      <c r="C3914" s="54">
        <v>0.13194444444444445</v>
      </c>
      <c r="D3914" s="53">
        <v>1.9</v>
      </c>
      <c r="E3914" s="53">
        <v>12.7</v>
      </c>
      <c r="F3914" s="53">
        <v>0</v>
      </c>
      <c r="G3914" s="53">
        <v>1.8</v>
      </c>
      <c r="H3914" s="53">
        <v>0</v>
      </c>
      <c r="I3914" s="53">
        <v>3.7</v>
      </c>
      <c r="J3914" s="53" t="s">
        <v>154</v>
      </c>
      <c r="K3914" s="53">
        <v>4.0999999999999996</v>
      </c>
      <c r="L3914" s="53" t="s">
        <v>154</v>
      </c>
      <c r="M3914" s="54">
        <v>0.12716435185185185</v>
      </c>
      <c r="N3914" s="53">
        <v>6.6</v>
      </c>
      <c r="O3914" s="53" t="s">
        <v>158</v>
      </c>
      <c r="P3914" s="54">
        <v>0.12547453703703704</v>
      </c>
      <c r="Q3914" s="53">
        <v>3.2</v>
      </c>
      <c r="R3914" s="53" t="s">
        <v>154</v>
      </c>
      <c r="S3914" s="53">
        <v>1.2</v>
      </c>
      <c r="T3914" s="53">
        <v>62.5</v>
      </c>
      <c r="U3914" s="53">
        <v>0</v>
      </c>
      <c r="V3914" s="53">
        <v>99</v>
      </c>
      <c r="W3914" s="53">
        <v>0</v>
      </c>
      <c r="X3914" s="53">
        <v>0.58299999999999996</v>
      </c>
      <c r="Y3914" s="53">
        <v>19.07</v>
      </c>
      <c r="Z3914" s="11">
        <f t="shared" si="10586"/>
        <v>0</v>
      </c>
      <c r="AA3914" s="11">
        <f t="shared" si="10587"/>
        <v>0</v>
      </c>
      <c r="AB3914" s="53">
        <f t="shared" si="10588"/>
        <v>0.23595427540026381</v>
      </c>
      <c r="AC3914" s="63" t="s">
        <v>204</v>
      </c>
    </row>
    <row r="3915" spans="1:46">
      <c r="A3915" s="11">
        <v>3915</v>
      </c>
      <c r="B3915" s="57">
        <v>44954</v>
      </c>
      <c r="C3915" s="54">
        <v>0.1388888888888889</v>
      </c>
      <c r="D3915" s="53">
        <v>1.9</v>
      </c>
      <c r="E3915" s="53">
        <v>12.7</v>
      </c>
      <c r="F3915" s="53">
        <v>0</v>
      </c>
      <c r="G3915" s="53">
        <v>1.8</v>
      </c>
      <c r="H3915" s="53">
        <v>0</v>
      </c>
      <c r="I3915" s="53">
        <v>3.8</v>
      </c>
      <c r="J3915" s="53" t="s">
        <v>154</v>
      </c>
      <c r="K3915" s="53">
        <v>3.8</v>
      </c>
      <c r="L3915" s="53" t="s">
        <v>154</v>
      </c>
      <c r="M3915" s="54">
        <v>0.1388888888888889</v>
      </c>
      <c r="N3915" s="53">
        <v>6.5</v>
      </c>
      <c r="O3915" s="53" t="s">
        <v>154</v>
      </c>
      <c r="P3915" s="54">
        <v>0.13574074074074075</v>
      </c>
      <c r="Q3915" s="53">
        <v>5</v>
      </c>
      <c r="R3915" s="53" t="s">
        <v>158</v>
      </c>
      <c r="S3915" s="53">
        <v>0.9</v>
      </c>
      <c r="T3915" s="53">
        <v>60.6</v>
      </c>
      <c r="U3915" s="53">
        <v>0</v>
      </c>
      <c r="V3915" s="53">
        <v>76</v>
      </c>
      <c r="W3915" s="53">
        <v>0</v>
      </c>
      <c r="X3915" s="53">
        <v>0.58299999999999996</v>
      </c>
      <c r="Y3915" s="53">
        <v>19.059999999999999</v>
      </c>
      <c r="Z3915" s="11">
        <f t="shared" si="10586"/>
        <v>0</v>
      </c>
      <c r="AA3915" s="11">
        <f t="shared" si="10587"/>
        <v>0</v>
      </c>
      <c r="AB3915" s="53">
        <f t="shared" si="10588"/>
        <v>0.23595427540026381</v>
      </c>
      <c r="AC3915" s="63" t="s">
        <v>204</v>
      </c>
    </row>
    <row r="3916" spans="1:46">
      <c r="A3916" s="11">
        <v>3916</v>
      </c>
      <c r="B3916" s="57">
        <v>44954</v>
      </c>
      <c r="C3916" s="54">
        <v>0.14583333333333334</v>
      </c>
      <c r="D3916" s="53">
        <v>1.9</v>
      </c>
      <c r="E3916" s="53">
        <v>12.7</v>
      </c>
      <c r="F3916" s="53">
        <v>0</v>
      </c>
      <c r="G3916" s="53">
        <v>2</v>
      </c>
      <c r="H3916" s="53">
        <v>0</v>
      </c>
      <c r="I3916" s="53">
        <v>4.0999999999999996</v>
      </c>
      <c r="J3916" s="53" t="s">
        <v>158</v>
      </c>
      <c r="K3916" s="53">
        <v>4.2</v>
      </c>
      <c r="L3916" s="53" t="s">
        <v>158</v>
      </c>
      <c r="M3916" s="54">
        <v>0.14576388888888889</v>
      </c>
      <c r="N3916" s="53">
        <v>6.3</v>
      </c>
      <c r="O3916" s="53" t="s">
        <v>158</v>
      </c>
      <c r="P3916" s="54">
        <v>0.13895833333333332</v>
      </c>
      <c r="Q3916" s="53">
        <v>3.2</v>
      </c>
      <c r="R3916" s="53" t="s">
        <v>158</v>
      </c>
      <c r="S3916" s="53">
        <v>0.8</v>
      </c>
      <c r="T3916" s="53">
        <v>60.7</v>
      </c>
      <c r="U3916" s="53">
        <v>0</v>
      </c>
      <c r="V3916" s="53">
        <v>90</v>
      </c>
      <c r="W3916" s="53">
        <v>0</v>
      </c>
      <c r="X3916" s="53">
        <v>0.58299999999999996</v>
      </c>
      <c r="Y3916" s="53">
        <v>19.07</v>
      </c>
      <c r="Z3916" s="11">
        <f t="shared" si="10586"/>
        <v>0</v>
      </c>
      <c r="AA3916" s="11">
        <f t="shared" si="10587"/>
        <v>0</v>
      </c>
      <c r="AB3916" s="53">
        <f t="shared" si="10588"/>
        <v>0.23595427540026381</v>
      </c>
      <c r="AC3916" s="63" t="s">
        <v>204</v>
      </c>
    </row>
    <row r="3917" spans="1:46">
      <c r="A3917" s="11">
        <v>3917</v>
      </c>
      <c r="B3917" s="57">
        <v>44954</v>
      </c>
      <c r="C3917" s="54">
        <v>0.15277777777777776</v>
      </c>
      <c r="D3917" s="53">
        <v>1.9</v>
      </c>
      <c r="E3917" s="53">
        <v>12.7</v>
      </c>
      <c r="F3917" s="53">
        <v>0</v>
      </c>
      <c r="G3917" s="53">
        <v>1.7</v>
      </c>
      <c r="H3917" s="53">
        <v>0</v>
      </c>
      <c r="I3917" s="53">
        <v>4.8</v>
      </c>
      <c r="J3917" s="53" t="s">
        <v>158</v>
      </c>
      <c r="K3917" s="53">
        <v>4.8</v>
      </c>
      <c r="L3917" s="53" t="s">
        <v>158</v>
      </c>
      <c r="M3917" s="54">
        <v>0.15277777777777776</v>
      </c>
      <c r="N3917" s="53">
        <v>7.7</v>
      </c>
      <c r="O3917" s="53" t="s">
        <v>158</v>
      </c>
      <c r="P3917" s="54">
        <v>0.15</v>
      </c>
      <c r="Q3917" s="53">
        <v>6</v>
      </c>
      <c r="R3917" s="53" t="s">
        <v>158</v>
      </c>
      <c r="S3917" s="53">
        <v>1.1000000000000001</v>
      </c>
      <c r="T3917" s="53">
        <v>59.1</v>
      </c>
      <c r="U3917" s="53">
        <v>0</v>
      </c>
      <c r="V3917" s="53">
        <v>83</v>
      </c>
      <c r="W3917" s="53">
        <v>0</v>
      </c>
      <c r="X3917" s="53">
        <v>0.58299999999999996</v>
      </c>
      <c r="Y3917" s="53">
        <v>19.13</v>
      </c>
      <c r="Z3917" s="11">
        <f t="shared" si="10586"/>
        <v>0</v>
      </c>
      <c r="AA3917" s="11">
        <f t="shared" si="10587"/>
        <v>0</v>
      </c>
      <c r="AB3917" s="53">
        <f t="shared" si="10588"/>
        <v>0.23595427540026381</v>
      </c>
      <c r="AC3917" s="63" t="s">
        <v>204</v>
      </c>
    </row>
    <row r="3918" spans="1:46">
      <c r="A3918" s="11">
        <v>3918</v>
      </c>
      <c r="B3918" s="57">
        <v>44954</v>
      </c>
      <c r="C3918" s="54">
        <v>0.15972222222222224</v>
      </c>
      <c r="D3918" s="53">
        <v>1.9</v>
      </c>
      <c r="E3918" s="53">
        <v>12.7</v>
      </c>
      <c r="F3918" s="53">
        <v>0</v>
      </c>
      <c r="G3918" s="53">
        <v>1.8</v>
      </c>
      <c r="H3918" s="53">
        <v>0</v>
      </c>
      <c r="I3918" s="53">
        <v>3.6</v>
      </c>
      <c r="J3918" s="53" t="s">
        <v>158</v>
      </c>
      <c r="K3918" s="53">
        <v>4.8</v>
      </c>
      <c r="L3918" s="53" t="s">
        <v>158</v>
      </c>
      <c r="M3918" s="54">
        <v>0.15289351851851851</v>
      </c>
      <c r="N3918" s="53">
        <v>6.7</v>
      </c>
      <c r="O3918" s="53" t="s">
        <v>158</v>
      </c>
      <c r="P3918" s="54">
        <v>0.15280092592592592</v>
      </c>
      <c r="Q3918" s="53">
        <v>4.8</v>
      </c>
      <c r="R3918" s="53" t="s">
        <v>154</v>
      </c>
      <c r="S3918" s="53">
        <v>1</v>
      </c>
      <c r="T3918" s="53">
        <v>61.2</v>
      </c>
      <c r="U3918" s="53">
        <v>0</v>
      </c>
      <c r="V3918" s="53">
        <v>74</v>
      </c>
      <c r="W3918" s="53">
        <v>0</v>
      </c>
      <c r="X3918" s="53">
        <v>0.58299999999999996</v>
      </c>
      <c r="Y3918" s="53">
        <v>19.100000000000001</v>
      </c>
      <c r="Z3918" s="11">
        <f t="shared" si="10586"/>
        <v>0</v>
      </c>
      <c r="AA3918" s="11">
        <f t="shared" si="10587"/>
        <v>0</v>
      </c>
      <c r="AB3918" s="53">
        <f t="shared" si="10588"/>
        <v>0.23595427540026381</v>
      </c>
      <c r="AC3918" s="63" t="s">
        <v>204</v>
      </c>
    </row>
    <row r="3919" spans="1:46">
      <c r="A3919" s="11">
        <v>3919</v>
      </c>
      <c r="B3919" s="57">
        <v>44954</v>
      </c>
      <c r="C3919" s="54">
        <v>0.16666666666666666</v>
      </c>
      <c r="D3919" s="53">
        <v>1.8</v>
      </c>
      <c r="E3919" s="53">
        <v>12.7</v>
      </c>
      <c r="F3919" s="53">
        <v>0</v>
      </c>
      <c r="G3919" s="53">
        <v>1.7</v>
      </c>
      <c r="H3919" s="53">
        <v>-1E-3</v>
      </c>
      <c r="I3919" s="53">
        <v>3.7</v>
      </c>
      <c r="J3919" s="53" t="s">
        <v>158</v>
      </c>
      <c r="K3919" s="53">
        <v>3.9</v>
      </c>
      <c r="L3919" s="53" t="s">
        <v>158</v>
      </c>
      <c r="M3919" s="54">
        <v>0.16237268518518519</v>
      </c>
      <c r="N3919" s="53">
        <v>7.3</v>
      </c>
      <c r="O3919" s="53" t="s">
        <v>154</v>
      </c>
      <c r="P3919" s="54">
        <v>0.15991898148148148</v>
      </c>
      <c r="Q3919" s="53">
        <v>3.3</v>
      </c>
      <c r="R3919" s="53" t="s">
        <v>158</v>
      </c>
      <c r="S3919" s="53">
        <v>1</v>
      </c>
      <c r="T3919" s="53">
        <v>60.6</v>
      </c>
      <c r="U3919" s="53">
        <v>1</v>
      </c>
      <c r="V3919" s="53">
        <v>71</v>
      </c>
      <c r="W3919" s="53">
        <v>0</v>
      </c>
      <c r="X3919" s="53">
        <v>0.58299999999999996</v>
      </c>
      <c r="Y3919" s="53">
        <v>19.12</v>
      </c>
      <c r="Z3919" s="11">
        <f t="shared" si="10586"/>
        <v>-0.60000000000000009</v>
      </c>
      <c r="AA3919" s="11">
        <f t="shared" si="10587"/>
        <v>0</v>
      </c>
      <c r="AB3919" s="53">
        <f t="shared" si="10588"/>
        <v>0.23595427540026381</v>
      </c>
      <c r="AC3919" s="63" t="s">
        <v>204</v>
      </c>
      <c r="AE3919" s="11">
        <f t="shared" ref="AE3919" si="10605">SUM(F3919:F3924)</f>
        <v>0</v>
      </c>
      <c r="AF3919" s="11">
        <f t="shared" ref="AF3919" si="10606">AVERAGE(AB3919:AB3924)</f>
        <v>0.23586217808055507</v>
      </c>
      <c r="AG3919" s="11">
        <f t="shared" ref="AG3919" si="10607">AVERAGE(G3919:G3924)</f>
        <v>1.7166666666666668</v>
      </c>
      <c r="AH3919" s="11" t="e">
        <f t="shared" ref="AH3919" si="10608">AVERAGE(AC3919:AC3924)</f>
        <v>#DIV/0!</v>
      </c>
      <c r="AI3919" s="11">
        <f t="shared" ref="AI3919" si="10609">AVERAGE(T3919:T3924)</f>
        <v>61.783333333333331</v>
      </c>
      <c r="AJ3919" s="11">
        <f t="shared" ref="AJ3919" si="10610">SUMIF(H3919:H3924,"&gt;0",H3919:H3924)</f>
        <v>0</v>
      </c>
      <c r="AK3919" s="17">
        <f t="shared" ref="AK3919" si="10611">SUM(AA3919:AA3924)/60</f>
        <v>0</v>
      </c>
      <c r="AL3919" s="17">
        <f t="shared" ref="AL3919" si="10612">SUM(V3919:V3924)</f>
        <v>422</v>
      </c>
      <c r="AM3919" s="17">
        <f t="shared" ref="AM3919" si="10613">AVERAGE(W3919:W3924)</f>
        <v>0</v>
      </c>
      <c r="AN3919" s="11">
        <f t="shared" ref="AN3919" si="10614">AVERAGE(I3919:I3924)</f>
        <v>3.25</v>
      </c>
      <c r="AO3919" s="11">
        <f t="shared" ref="AO3919" si="10615">MAX(K3919:K3924)</f>
        <v>3.9</v>
      </c>
      <c r="AP3919" s="13" t="str">
        <f t="shared" ref="AP3919" ca="1" si="10616">INDIRECT(ADDRESS(MATCH(AO3919,K3919:K3924,0)+A3919-1,12))</f>
        <v>WNW</v>
      </c>
      <c r="AQ3919" s="13">
        <f t="shared" ref="AQ3919" ca="1" si="10617">INDIRECT(ADDRESS(MATCH(AO3919,K3919:K3924,0)+A3919-1,13))</f>
        <v>0.16237268518518519</v>
      </c>
      <c r="AR3919" s="11">
        <f t="shared" ref="AR3919" si="10618">MAX(N3919:N3924)</f>
        <v>7.3</v>
      </c>
      <c r="AS3919" s="13" t="str">
        <f t="shared" ref="AS3919" ca="1" si="10619">INDIRECT(ADDRESS(MATCH(AR3919,N3919:N3924,0)+A3919-1,15))</f>
        <v>W</v>
      </c>
      <c r="AT3919" s="13">
        <f t="shared" ref="AT3919" ca="1" si="10620">INDIRECT(ADDRESS(MATCH(AR3919,N3919:N3924,0)+A3919-1,16))</f>
        <v>0.15991898148148148</v>
      </c>
    </row>
    <row r="3920" spans="1:46">
      <c r="A3920" s="11">
        <v>3920</v>
      </c>
      <c r="B3920" s="57">
        <v>44954</v>
      </c>
      <c r="C3920" s="54">
        <v>0.17361111111111113</v>
      </c>
      <c r="D3920" s="53">
        <v>1.7</v>
      </c>
      <c r="E3920" s="53">
        <v>12.7</v>
      </c>
      <c r="F3920" s="53">
        <v>0</v>
      </c>
      <c r="G3920" s="53">
        <v>1.6</v>
      </c>
      <c r="H3920" s="53">
        <v>0</v>
      </c>
      <c r="I3920" s="53">
        <v>2.9</v>
      </c>
      <c r="J3920" s="53" t="s">
        <v>158</v>
      </c>
      <c r="K3920" s="53">
        <v>3.7</v>
      </c>
      <c r="L3920" s="53" t="s">
        <v>158</v>
      </c>
      <c r="M3920" s="54">
        <v>0.16667824074074075</v>
      </c>
      <c r="N3920" s="53">
        <v>5.3</v>
      </c>
      <c r="O3920" s="53" t="s">
        <v>158</v>
      </c>
      <c r="P3920" s="54">
        <v>0.17168981481481482</v>
      </c>
      <c r="Q3920" s="53">
        <v>4</v>
      </c>
      <c r="R3920" s="53" t="s">
        <v>155</v>
      </c>
      <c r="S3920" s="53">
        <v>0.7</v>
      </c>
      <c r="T3920" s="53">
        <v>61.4</v>
      </c>
      <c r="U3920" s="53">
        <v>0</v>
      </c>
      <c r="V3920" s="53">
        <v>59</v>
      </c>
      <c r="W3920" s="53">
        <v>0</v>
      </c>
      <c r="X3920" s="53">
        <v>0.58299999999999996</v>
      </c>
      <c r="Y3920" s="53">
        <v>19.13</v>
      </c>
      <c r="Z3920" s="11">
        <f t="shared" si="10586"/>
        <v>0</v>
      </c>
      <c r="AA3920" s="11">
        <f t="shared" si="10587"/>
        <v>0</v>
      </c>
      <c r="AB3920" s="53">
        <f t="shared" si="10588"/>
        <v>0.23595427540026381</v>
      </c>
      <c r="AC3920" s="63" t="s">
        <v>204</v>
      </c>
    </row>
    <row r="3921" spans="1:46">
      <c r="A3921" s="11">
        <v>3921</v>
      </c>
      <c r="B3921" s="57">
        <v>44954</v>
      </c>
      <c r="C3921" s="54">
        <v>0.18055555555555555</v>
      </c>
      <c r="D3921" s="53">
        <v>1.6</v>
      </c>
      <c r="E3921" s="53">
        <v>12.7</v>
      </c>
      <c r="F3921" s="53">
        <v>0</v>
      </c>
      <c r="G3921" s="53">
        <v>1.7</v>
      </c>
      <c r="H3921" s="53">
        <v>0</v>
      </c>
      <c r="I3921" s="53">
        <v>2.9</v>
      </c>
      <c r="J3921" s="53" t="s">
        <v>158</v>
      </c>
      <c r="K3921" s="53">
        <v>3.1</v>
      </c>
      <c r="L3921" s="53" t="s">
        <v>158</v>
      </c>
      <c r="M3921" s="54">
        <v>0.17782407407407408</v>
      </c>
      <c r="N3921" s="53">
        <v>5.2</v>
      </c>
      <c r="O3921" s="53" t="s">
        <v>154</v>
      </c>
      <c r="P3921" s="54">
        <v>0.17923611111111112</v>
      </c>
      <c r="Q3921" s="53">
        <v>2</v>
      </c>
      <c r="R3921" s="53" t="s">
        <v>154</v>
      </c>
      <c r="S3921" s="53">
        <v>0.7</v>
      </c>
      <c r="T3921" s="53">
        <v>61.7</v>
      </c>
      <c r="U3921" s="53">
        <v>0</v>
      </c>
      <c r="V3921" s="53">
        <v>90</v>
      </c>
      <c r="W3921" s="53">
        <v>0</v>
      </c>
      <c r="X3921" s="53">
        <v>0.58299999999999996</v>
      </c>
      <c r="Y3921" s="53">
        <v>19.149999999999999</v>
      </c>
      <c r="Z3921" s="11">
        <f t="shared" si="10586"/>
        <v>0</v>
      </c>
      <c r="AA3921" s="11">
        <f t="shared" si="10587"/>
        <v>0</v>
      </c>
      <c r="AB3921" s="53">
        <f t="shared" si="10588"/>
        <v>0.23595427540026381</v>
      </c>
      <c r="AC3921" s="63" t="s">
        <v>204</v>
      </c>
    </row>
    <row r="3922" spans="1:46">
      <c r="A3922" s="11">
        <v>3922</v>
      </c>
      <c r="B3922" s="57">
        <v>44954</v>
      </c>
      <c r="C3922" s="54">
        <v>0.1875</v>
      </c>
      <c r="D3922" s="53">
        <v>1.5</v>
      </c>
      <c r="E3922" s="53">
        <v>12.7</v>
      </c>
      <c r="F3922" s="53">
        <v>0</v>
      </c>
      <c r="G3922" s="53">
        <v>1.8</v>
      </c>
      <c r="H3922" s="53">
        <v>0</v>
      </c>
      <c r="I3922" s="53">
        <v>3.5</v>
      </c>
      <c r="J3922" s="53" t="s">
        <v>154</v>
      </c>
      <c r="K3922" s="53">
        <v>3.5</v>
      </c>
      <c r="L3922" s="53" t="s">
        <v>154</v>
      </c>
      <c r="M3922" s="54">
        <v>0.1875</v>
      </c>
      <c r="N3922" s="53">
        <v>7.1</v>
      </c>
      <c r="O3922" s="53" t="s">
        <v>154</v>
      </c>
      <c r="P3922" s="54">
        <v>0.18259259259259261</v>
      </c>
      <c r="Q3922" s="53">
        <v>5.4</v>
      </c>
      <c r="R3922" s="53" t="s">
        <v>158</v>
      </c>
      <c r="S3922" s="53">
        <v>1.1000000000000001</v>
      </c>
      <c r="T3922" s="53">
        <v>62.5</v>
      </c>
      <c r="U3922" s="53">
        <v>0</v>
      </c>
      <c r="V3922" s="53">
        <v>73</v>
      </c>
      <c r="W3922" s="53">
        <v>0</v>
      </c>
      <c r="X3922" s="53">
        <v>0.58299999999999996</v>
      </c>
      <c r="Y3922" s="53">
        <v>19.170000000000002</v>
      </c>
      <c r="Z3922" s="11">
        <f t="shared" si="10586"/>
        <v>0</v>
      </c>
      <c r="AA3922" s="11">
        <f t="shared" si="10587"/>
        <v>0</v>
      </c>
      <c r="AB3922" s="53">
        <f t="shared" si="10588"/>
        <v>0.23595427540026381</v>
      </c>
      <c r="AC3922" s="63" t="s">
        <v>204</v>
      </c>
    </row>
    <row r="3923" spans="1:46">
      <c r="A3923" s="11">
        <v>3923</v>
      </c>
      <c r="B3923" s="57">
        <v>44954</v>
      </c>
      <c r="C3923" s="54">
        <v>0.19444444444444445</v>
      </c>
      <c r="D3923" s="53">
        <v>1.4</v>
      </c>
      <c r="E3923" s="53">
        <v>12.6</v>
      </c>
      <c r="F3923" s="53">
        <v>0</v>
      </c>
      <c r="G3923" s="53">
        <v>1.7</v>
      </c>
      <c r="H3923" s="53">
        <v>0</v>
      </c>
      <c r="I3923" s="53">
        <v>3</v>
      </c>
      <c r="J3923" s="53" t="s">
        <v>158</v>
      </c>
      <c r="K3923" s="53">
        <v>3.6</v>
      </c>
      <c r="L3923" s="53" t="s">
        <v>154</v>
      </c>
      <c r="M3923" s="54">
        <v>0.18793981481481481</v>
      </c>
      <c r="N3923" s="53">
        <v>5.5</v>
      </c>
      <c r="O3923" s="53" t="s">
        <v>158</v>
      </c>
      <c r="P3923" s="54">
        <v>0.18767361111111111</v>
      </c>
      <c r="Q3923" s="53">
        <v>2.2999999999999998</v>
      </c>
      <c r="R3923" s="53" t="s">
        <v>154</v>
      </c>
      <c r="S3923" s="53">
        <v>0.9</v>
      </c>
      <c r="T3923" s="53">
        <v>62.6</v>
      </c>
      <c r="U3923" s="53">
        <v>0</v>
      </c>
      <c r="V3923" s="53">
        <v>65</v>
      </c>
      <c r="W3923" s="53">
        <v>0</v>
      </c>
      <c r="X3923" s="53">
        <v>0.58299999999999996</v>
      </c>
      <c r="Y3923" s="53">
        <v>19.149999999999999</v>
      </c>
      <c r="Z3923" s="11">
        <f t="shared" si="10586"/>
        <v>0</v>
      </c>
      <c r="AA3923" s="11">
        <f t="shared" si="10587"/>
        <v>0</v>
      </c>
      <c r="AB3923" s="53">
        <f t="shared" si="10588"/>
        <v>0.23595427540026381</v>
      </c>
      <c r="AC3923" s="63" t="s">
        <v>204</v>
      </c>
    </row>
    <row r="3924" spans="1:46">
      <c r="A3924" s="11">
        <v>3924</v>
      </c>
      <c r="B3924" s="57">
        <v>44954</v>
      </c>
      <c r="C3924" s="54">
        <v>0.20138888888888887</v>
      </c>
      <c r="D3924" s="53">
        <v>1.4</v>
      </c>
      <c r="E3924" s="53">
        <v>12.6</v>
      </c>
      <c r="F3924" s="53">
        <v>0</v>
      </c>
      <c r="G3924" s="53">
        <v>1.8</v>
      </c>
      <c r="H3924" s="53">
        <v>0</v>
      </c>
      <c r="I3924" s="53">
        <v>3.5</v>
      </c>
      <c r="J3924" s="53" t="s">
        <v>154</v>
      </c>
      <c r="K3924" s="53">
        <v>3.6</v>
      </c>
      <c r="L3924" s="53" t="s">
        <v>154</v>
      </c>
      <c r="M3924" s="54">
        <v>0.1978472222222222</v>
      </c>
      <c r="N3924" s="53">
        <v>7.1</v>
      </c>
      <c r="O3924" s="53" t="s">
        <v>161</v>
      </c>
      <c r="P3924" s="54">
        <v>0.19543981481481479</v>
      </c>
      <c r="Q3924" s="53">
        <v>3.6</v>
      </c>
      <c r="R3924" s="53" t="s">
        <v>161</v>
      </c>
      <c r="S3924" s="53">
        <v>1.1000000000000001</v>
      </c>
      <c r="T3924" s="53">
        <v>61.9</v>
      </c>
      <c r="U3924" s="53">
        <v>0</v>
      </c>
      <c r="V3924" s="53">
        <v>64</v>
      </c>
      <c r="W3924" s="53">
        <v>0</v>
      </c>
      <c r="X3924" s="53">
        <v>0.58199999999999996</v>
      </c>
      <c r="Y3924" s="53">
        <v>19.18</v>
      </c>
      <c r="Z3924" s="11">
        <f t="shared" si="10586"/>
        <v>0</v>
      </c>
      <c r="AA3924" s="11">
        <f t="shared" si="10587"/>
        <v>0</v>
      </c>
      <c r="AB3924" s="53">
        <f t="shared" si="10588"/>
        <v>0.23540169148201107</v>
      </c>
      <c r="AC3924" s="63" t="s">
        <v>204</v>
      </c>
    </row>
    <row r="3925" spans="1:46">
      <c r="A3925" s="11">
        <v>3925</v>
      </c>
      <c r="B3925" s="57">
        <v>44954</v>
      </c>
      <c r="C3925" s="54">
        <v>0.20833333333333334</v>
      </c>
      <c r="D3925" s="53">
        <v>1.4</v>
      </c>
      <c r="E3925" s="53">
        <v>12.6</v>
      </c>
      <c r="F3925" s="53">
        <v>0</v>
      </c>
      <c r="G3925" s="53">
        <v>1.6</v>
      </c>
      <c r="H3925" s="53">
        <v>-1E-3</v>
      </c>
      <c r="I3925" s="53">
        <v>3.6</v>
      </c>
      <c r="J3925" s="53" t="s">
        <v>160</v>
      </c>
      <c r="K3925" s="53">
        <v>3.7</v>
      </c>
      <c r="L3925" s="53" t="s">
        <v>160</v>
      </c>
      <c r="M3925" s="54">
        <v>0.20788194444444444</v>
      </c>
      <c r="N3925" s="53">
        <v>7.3</v>
      </c>
      <c r="O3925" s="53" t="s">
        <v>160</v>
      </c>
      <c r="P3925" s="54">
        <v>0.20758101851851851</v>
      </c>
      <c r="Q3925" s="53">
        <v>3.1</v>
      </c>
      <c r="R3925" s="53" t="s">
        <v>161</v>
      </c>
      <c r="S3925" s="53">
        <v>1.2</v>
      </c>
      <c r="T3925" s="53">
        <v>64.2</v>
      </c>
      <c r="U3925" s="53">
        <v>0</v>
      </c>
      <c r="V3925" s="53">
        <v>79</v>
      </c>
      <c r="W3925" s="53">
        <v>0</v>
      </c>
      <c r="X3925" s="53">
        <v>0.58199999999999996</v>
      </c>
      <c r="Y3925" s="53">
        <v>19.12</v>
      </c>
      <c r="Z3925" s="11">
        <f t="shared" si="10586"/>
        <v>-0.60000000000000009</v>
      </c>
      <c r="AA3925" s="11">
        <f t="shared" si="10587"/>
        <v>0</v>
      </c>
      <c r="AB3925" s="53">
        <f t="shared" si="10588"/>
        <v>0.23540169148201107</v>
      </c>
      <c r="AC3925" s="63" t="s">
        <v>204</v>
      </c>
      <c r="AE3925" s="11">
        <f t="shared" ref="AE3925" si="10621">SUM(F3925:F3930)</f>
        <v>0</v>
      </c>
      <c r="AF3925" s="11">
        <f t="shared" ref="AF3925" si="10622">AVERAGE(AB3925:AB3930)</f>
        <v>0.23540169148201109</v>
      </c>
      <c r="AG3925" s="11">
        <f t="shared" ref="AG3925" si="10623">AVERAGE(G3925:G3930)</f>
        <v>1.4000000000000001</v>
      </c>
      <c r="AH3925" s="11" t="e">
        <f t="shared" ref="AH3925" si="10624">AVERAGE(AC3925:AC3930)</f>
        <v>#DIV/0!</v>
      </c>
      <c r="AI3925" s="11">
        <f t="shared" ref="AI3925" si="10625">AVERAGE(T3925:T3930)</f>
        <v>63.316666666666663</v>
      </c>
      <c r="AJ3925" s="11">
        <f t="shared" ref="AJ3925" si="10626">SUMIF(H3925:H3930,"&gt;0",H3925:H3930)</f>
        <v>0</v>
      </c>
      <c r="AK3925" s="17">
        <f t="shared" ref="AK3925" si="10627">SUM(AA3925:AA3930)/60</f>
        <v>0</v>
      </c>
      <c r="AL3925" s="17">
        <f t="shared" ref="AL3925" si="10628">SUM(V3925:V3930)</f>
        <v>426</v>
      </c>
      <c r="AM3925" s="17">
        <f t="shared" ref="AM3925" si="10629">AVERAGE(W3925:W3930)</f>
        <v>0</v>
      </c>
      <c r="AN3925" s="11">
        <f t="shared" ref="AN3925" si="10630">AVERAGE(I3925:I3930)</f>
        <v>3.4</v>
      </c>
      <c r="AO3925" s="11">
        <f t="shared" ref="AO3925" si="10631">MAX(K3925:K3930)</f>
        <v>4</v>
      </c>
      <c r="AP3925" s="13" t="str">
        <f t="shared" ref="AP3925" ca="1" si="10632">INDIRECT(ADDRESS(MATCH(AO3925,K3925:K3930,0)+A3925-1,12))</f>
        <v>WSW</v>
      </c>
      <c r="AQ3925" s="13">
        <f t="shared" ref="AQ3925" ca="1" si="10633">INDIRECT(ADDRESS(MATCH(AO3925,K3925:K3930,0)+A3925-1,13))</f>
        <v>0.21195601851851853</v>
      </c>
      <c r="AR3925" s="11">
        <f t="shared" ref="AR3925" si="10634">MAX(N3925:N3930)</f>
        <v>7.3</v>
      </c>
      <c r="AS3925" s="13" t="str">
        <f t="shared" ref="AS3925" ca="1" si="10635">INDIRECT(ADDRESS(MATCH(AR3925,N3925:N3930,0)+A3925-1,15))</f>
        <v>SW</v>
      </c>
      <c r="AT3925" s="13">
        <f t="shared" ref="AT3925" ca="1" si="10636">INDIRECT(ADDRESS(MATCH(AR3925,N3925:N3930,0)+A3925-1,16))</f>
        <v>0.20758101851851851</v>
      </c>
    </row>
    <row r="3926" spans="1:46">
      <c r="A3926" s="11">
        <v>3926</v>
      </c>
      <c r="B3926" s="57">
        <v>44954</v>
      </c>
      <c r="C3926" s="54">
        <v>0.21527777777777779</v>
      </c>
      <c r="D3926" s="53">
        <v>1.3</v>
      </c>
      <c r="E3926" s="53">
        <v>12.6</v>
      </c>
      <c r="F3926" s="53">
        <v>0</v>
      </c>
      <c r="G3926" s="53">
        <v>1.4</v>
      </c>
      <c r="H3926" s="53">
        <v>0</v>
      </c>
      <c r="I3926" s="53">
        <v>3.6</v>
      </c>
      <c r="J3926" s="53" t="s">
        <v>161</v>
      </c>
      <c r="K3926" s="53">
        <v>4</v>
      </c>
      <c r="L3926" s="53" t="s">
        <v>161</v>
      </c>
      <c r="M3926" s="54">
        <v>0.21195601851851853</v>
      </c>
      <c r="N3926" s="53">
        <v>6.8</v>
      </c>
      <c r="O3926" s="53" t="s">
        <v>154</v>
      </c>
      <c r="P3926" s="54">
        <v>0.2107175925925926</v>
      </c>
      <c r="Q3926" s="53">
        <v>2.4</v>
      </c>
      <c r="R3926" s="53" t="s">
        <v>161</v>
      </c>
      <c r="S3926" s="53">
        <v>1</v>
      </c>
      <c r="T3926" s="53">
        <v>62.9</v>
      </c>
      <c r="U3926" s="53">
        <v>0</v>
      </c>
      <c r="V3926" s="53">
        <v>80</v>
      </c>
      <c r="W3926" s="53">
        <v>0</v>
      </c>
      <c r="X3926" s="53">
        <v>0.58199999999999996</v>
      </c>
      <c r="Y3926" s="53">
        <v>19.149999999999999</v>
      </c>
      <c r="Z3926" s="11">
        <f t="shared" si="10586"/>
        <v>0</v>
      </c>
      <c r="AA3926" s="11">
        <f t="shared" si="10587"/>
        <v>0</v>
      </c>
      <c r="AB3926" s="53">
        <f t="shared" si="10588"/>
        <v>0.23540169148201107</v>
      </c>
      <c r="AC3926" s="63" t="s">
        <v>204</v>
      </c>
    </row>
    <row r="3927" spans="1:46">
      <c r="A3927" s="11">
        <v>3927</v>
      </c>
      <c r="B3927" s="57">
        <v>44954</v>
      </c>
      <c r="C3927" s="54">
        <v>0.22222222222222221</v>
      </c>
      <c r="D3927" s="53">
        <v>1.3</v>
      </c>
      <c r="E3927" s="53">
        <v>12.6</v>
      </c>
      <c r="F3927" s="53">
        <v>0</v>
      </c>
      <c r="G3927" s="53">
        <v>1.5</v>
      </c>
      <c r="H3927" s="53">
        <v>0</v>
      </c>
      <c r="I3927" s="53">
        <v>3.4</v>
      </c>
      <c r="J3927" s="53" t="s">
        <v>161</v>
      </c>
      <c r="K3927" s="53">
        <v>3.6</v>
      </c>
      <c r="L3927" s="53" t="s">
        <v>161</v>
      </c>
      <c r="M3927" s="54">
        <v>0.21528935185185186</v>
      </c>
      <c r="N3927" s="53">
        <v>7.2</v>
      </c>
      <c r="O3927" s="53" t="s">
        <v>160</v>
      </c>
      <c r="P3927" s="54">
        <v>0.21979166666666669</v>
      </c>
      <c r="Q3927" s="53">
        <v>3.9</v>
      </c>
      <c r="R3927" s="53" t="s">
        <v>154</v>
      </c>
      <c r="S3927" s="53">
        <v>1.2</v>
      </c>
      <c r="T3927" s="53">
        <v>63</v>
      </c>
      <c r="U3927" s="53">
        <v>0</v>
      </c>
      <c r="V3927" s="53">
        <v>73</v>
      </c>
      <c r="W3927" s="53">
        <v>0</v>
      </c>
      <c r="X3927" s="53">
        <v>0.58199999999999996</v>
      </c>
      <c r="Y3927" s="53">
        <v>19.18</v>
      </c>
      <c r="Z3927" s="11">
        <f t="shared" si="10586"/>
        <v>0</v>
      </c>
      <c r="AA3927" s="11">
        <f t="shared" si="10587"/>
        <v>0</v>
      </c>
      <c r="AB3927" s="53">
        <f t="shared" si="10588"/>
        <v>0.23540169148201107</v>
      </c>
      <c r="AC3927" s="63" t="s">
        <v>204</v>
      </c>
    </row>
    <row r="3928" spans="1:46">
      <c r="A3928" s="11">
        <v>3928</v>
      </c>
      <c r="B3928" s="57">
        <v>44954</v>
      </c>
      <c r="C3928" s="54">
        <v>0.22916666666666666</v>
      </c>
      <c r="D3928" s="53">
        <v>1.3</v>
      </c>
      <c r="E3928" s="53">
        <v>12.6</v>
      </c>
      <c r="F3928" s="53">
        <v>0</v>
      </c>
      <c r="G3928" s="53">
        <v>1.4</v>
      </c>
      <c r="H3928" s="53">
        <v>-1E-3</v>
      </c>
      <c r="I3928" s="53">
        <v>3.2</v>
      </c>
      <c r="J3928" s="53" t="s">
        <v>161</v>
      </c>
      <c r="K3928" s="53">
        <v>3.9</v>
      </c>
      <c r="L3928" s="53" t="s">
        <v>161</v>
      </c>
      <c r="M3928" s="54">
        <v>0.22445601851851851</v>
      </c>
      <c r="N3928" s="53">
        <v>5.9</v>
      </c>
      <c r="O3928" s="53" t="s">
        <v>161</v>
      </c>
      <c r="P3928" s="54">
        <v>0.22341435185185185</v>
      </c>
      <c r="Q3928" s="53">
        <v>1.8</v>
      </c>
      <c r="R3928" s="53" t="s">
        <v>161</v>
      </c>
      <c r="S3928" s="53">
        <v>0.8</v>
      </c>
      <c r="T3928" s="53">
        <v>62.9</v>
      </c>
      <c r="U3928" s="53">
        <v>0</v>
      </c>
      <c r="V3928" s="53">
        <v>63</v>
      </c>
      <c r="W3928" s="53">
        <v>0</v>
      </c>
      <c r="X3928" s="53">
        <v>0.58199999999999996</v>
      </c>
      <c r="Y3928" s="53">
        <v>19.149999999999999</v>
      </c>
      <c r="Z3928" s="11">
        <f t="shared" si="10586"/>
        <v>-0.60000000000000009</v>
      </c>
      <c r="AA3928" s="11">
        <f t="shared" si="10587"/>
        <v>0</v>
      </c>
      <c r="AB3928" s="53">
        <f t="shared" si="10588"/>
        <v>0.23540169148201107</v>
      </c>
      <c r="AC3928" s="63" t="s">
        <v>204</v>
      </c>
    </row>
    <row r="3929" spans="1:46">
      <c r="A3929" s="11">
        <v>3929</v>
      </c>
      <c r="B3929" s="57">
        <v>44954</v>
      </c>
      <c r="C3929" s="54">
        <v>0.23611111111111113</v>
      </c>
      <c r="D3929" s="53">
        <v>1.2</v>
      </c>
      <c r="E3929" s="53">
        <v>12.6</v>
      </c>
      <c r="F3929" s="53">
        <v>0</v>
      </c>
      <c r="G3929" s="53">
        <v>1.2</v>
      </c>
      <c r="H3929" s="53">
        <v>0</v>
      </c>
      <c r="I3929" s="53">
        <v>3.2</v>
      </c>
      <c r="J3929" s="53" t="s">
        <v>161</v>
      </c>
      <c r="K3929" s="53">
        <v>3.2</v>
      </c>
      <c r="L3929" s="53" t="s">
        <v>161</v>
      </c>
      <c r="M3929" s="54">
        <v>0.23611111111111113</v>
      </c>
      <c r="N3929" s="53">
        <v>7.1</v>
      </c>
      <c r="O3929" s="53" t="s">
        <v>154</v>
      </c>
      <c r="P3929" s="54">
        <v>0.2309259259259259</v>
      </c>
      <c r="Q3929" s="53">
        <v>2.9</v>
      </c>
      <c r="R3929" s="53" t="s">
        <v>161</v>
      </c>
      <c r="S3929" s="53">
        <v>1</v>
      </c>
      <c r="T3929" s="53">
        <v>63.9</v>
      </c>
      <c r="U3929" s="53">
        <v>0</v>
      </c>
      <c r="V3929" s="53">
        <v>69</v>
      </c>
      <c r="W3929" s="53">
        <v>0</v>
      </c>
      <c r="X3929" s="53">
        <v>0.58199999999999996</v>
      </c>
      <c r="Y3929" s="53">
        <v>19.18</v>
      </c>
      <c r="Z3929" s="11">
        <f t="shared" si="10586"/>
        <v>0</v>
      </c>
      <c r="AA3929" s="11">
        <f t="shared" si="10587"/>
        <v>0</v>
      </c>
      <c r="AB3929" s="53">
        <f t="shared" si="10588"/>
        <v>0.23540169148201107</v>
      </c>
      <c r="AC3929" s="63" t="s">
        <v>204</v>
      </c>
    </row>
    <row r="3930" spans="1:46">
      <c r="A3930" s="11">
        <v>3930</v>
      </c>
      <c r="B3930" s="57">
        <v>44954</v>
      </c>
      <c r="C3930" s="54">
        <v>0.24305555555555555</v>
      </c>
      <c r="D3930" s="53">
        <v>1.2</v>
      </c>
      <c r="E3930" s="53">
        <v>12.6</v>
      </c>
      <c r="F3930" s="53">
        <v>0</v>
      </c>
      <c r="G3930" s="53">
        <v>1.3</v>
      </c>
      <c r="H3930" s="53">
        <v>0</v>
      </c>
      <c r="I3930" s="53">
        <v>3.4</v>
      </c>
      <c r="J3930" s="53" t="s">
        <v>161</v>
      </c>
      <c r="K3930" s="53">
        <v>3.5</v>
      </c>
      <c r="L3930" s="53" t="s">
        <v>161</v>
      </c>
      <c r="M3930" s="54">
        <v>0.24222222222222223</v>
      </c>
      <c r="N3930" s="53">
        <v>6.5</v>
      </c>
      <c r="O3930" s="53" t="s">
        <v>160</v>
      </c>
      <c r="P3930" s="54">
        <v>0.23892361111111113</v>
      </c>
      <c r="Q3930" s="53">
        <v>3.4</v>
      </c>
      <c r="R3930" s="53" t="s">
        <v>161</v>
      </c>
      <c r="S3930" s="53">
        <v>1</v>
      </c>
      <c r="T3930" s="53">
        <v>63</v>
      </c>
      <c r="U3930" s="53">
        <v>0</v>
      </c>
      <c r="V3930" s="53">
        <v>62</v>
      </c>
      <c r="W3930" s="53">
        <v>0</v>
      </c>
      <c r="X3930" s="53">
        <v>0.58199999999999996</v>
      </c>
      <c r="Y3930" s="53">
        <v>19.170000000000002</v>
      </c>
      <c r="Z3930" s="11">
        <f t="shared" si="10586"/>
        <v>0</v>
      </c>
      <c r="AA3930" s="11">
        <f t="shared" si="10587"/>
        <v>0</v>
      </c>
      <c r="AB3930" s="53">
        <f t="shared" si="10588"/>
        <v>0.23540169148201107</v>
      </c>
      <c r="AC3930" s="63" t="s">
        <v>204</v>
      </c>
    </row>
    <row r="3931" spans="1:46">
      <c r="A3931" s="11">
        <v>3931</v>
      </c>
      <c r="B3931" s="57">
        <v>44954</v>
      </c>
      <c r="C3931" s="54">
        <v>0.25</v>
      </c>
      <c r="D3931" s="53">
        <v>1.1000000000000001</v>
      </c>
      <c r="E3931" s="53">
        <v>12.6</v>
      </c>
      <c r="F3931" s="53">
        <v>0</v>
      </c>
      <c r="G3931" s="53">
        <v>1.3</v>
      </c>
      <c r="H3931" s="53">
        <v>0</v>
      </c>
      <c r="I3931" s="53">
        <v>2.9</v>
      </c>
      <c r="J3931" s="53" t="s">
        <v>161</v>
      </c>
      <c r="K3931" s="53">
        <v>3.6</v>
      </c>
      <c r="L3931" s="53" t="s">
        <v>161</v>
      </c>
      <c r="M3931" s="54">
        <v>0.24484953703703705</v>
      </c>
      <c r="N3931" s="53">
        <v>5</v>
      </c>
      <c r="O3931" s="53" t="s">
        <v>161</v>
      </c>
      <c r="P3931" s="54">
        <v>0.24462962962962964</v>
      </c>
      <c r="Q3931" s="53">
        <v>2.5</v>
      </c>
      <c r="R3931" s="53" t="s">
        <v>153</v>
      </c>
      <c r="S3931" s="53">
        <v>0.8</v>
      </c>
      <c r="T3931" s="53">
        <v>62.6</v>
      </c>
      <c r="U3931" s="53">
        <v>0</v>
      </c>
      <c r="V3931" s="53">
        <v>82</v>
      </c>
      <c r="W3931" s="53">
        <v>0</v>
      </c>
      <c r="X3931" s="53">
        <v>0.58199999999999996</v>
      </c>
      <c r="Y3931" s="53">
        <v>19.190000000000001</v>
      </c>
      <c r="Z3931" s="11">
        <f t="shared" si="10586"/>
        <v>0</v>
      </c>
      <c r="AA3931" s="11">
        <f t="shared" si="10587"/>
        <v>0</v>
      </c>
      <c r="AB3931" s="53">
        <f t="shared" si="10588"/>
        <v>0.23540169148201107</v>
      </c>
      <c r="AC3931" s="63" t="s">
        <v>204</v>
      </c>
      <c r="AE3931" s="11">
        <f t="shared" ref="AE3931" si="10637">SUM(F3931:F3936)</f>
        <v>0</v>
      </c>
      <c r="AF3931" s="11">
        <f t="shared" ref="AF3931" si="10638">AVERAGE(AB3931:AB3936)</f>
        <v>0.23512580736958302</v>
      </c>
      <c r="AG3931" s="11">
        <f t="shared" ref="AG3931" si="10639">AVERAGE(G3931:G3936)</f>
        <v>1.3166666666666667</v>
      </c>
      <c r="AH3931" s="11" t="e">
        <f t="shared" ref="AH3931" si="10640">AVERAGE(AC3931:AC3936)</f>
        <v>#DIV/0!</v>
      </c>
      <c r="AI3931" s="11">
        <f t="shared" ref="AI3931" si="10641">AVERAGE(T3931:T3936)</f>
        <v>63.983333333333327</v>
      </c>
      <c r="AJ3931" s="11">
        <f t="shared" ref="AJ3931" si="10642">SUMIF(H3931:H3936,"&gt;0",H3931:H3936)</f>
        <v>0</v>
      </c>
      <c r="AK3931" s="17">
        <f t="shared" ref="AK3931" si="10643">SUM(AA3931:AA3936)/60</f>
        <v>0</v>
      </c>
      <c r="AL3931" s="17">
        <f t="shared" ref="AL3931" si="10644">SUM(V3931:V3936)</f>
        <v>1427</v>
      </c>
      <c r="AM3931" s="17">
        <f t="shared" ref="AM3931" si="10645">AVERAGE(W3931:W3936)</f>
        <v>0.33333333333333331</v>
      </c>
      <c r="AN3931" s="11">
        <f t="shared" ref="AN3931" si="10646">AVERAGE(I3931:I3936)</f>
        <v>2.8000000000000003</v>
      </c>
      <c r="AO3931" s="11">
        <f t="shared" ref="AO3931" si="10647">MAX(K3931:K3936)</f>
        <v>3.6</v>
      </c>
      <c r="AP3931" s="13" t="str">
        <f t="shared" ref="AP3931" ca="1" si="10648">INDIRECT(ADDRESS(MATCH(AO3931,K3931:K3936,0)+A3931-1,12))</f>
        <v>WSW</v>
      </c>
      <c r="AQ3931" s="13">
        <f t="shared" ref="AQ3931" ca="1" si="10649">INDIRECT(ADDRESS(MATCH(AO3931,K3931:K3936,0)+A3931-1,13))</f>
        <v>0.24484953703703705</v>
      </c>
      <c r="AR3931" s="11">
        <f t="shared" ref="AR3931" si="10650">MAX(N3931:N3936)</f>
        <v>5.8</v>
      </c>
      <c r="AS3931" s="13" t="str">
        <f t="shared" ref="AS3931" ca="1" si="10651">INDIRECT(ADDRESS(MATCH(AR3931,N3931:N3936,0)+A3931-1,15))</f>
        <v>WSW</v>
      </c>
      <c r="AT3931" s="13">
        <f t="shared" ref="AT3931" ca="1" si="10652">INDIRECT(ADDRESS(MATCH(AR3931,N3931:N3936,0)+A3931-1,16))</f>
        <v>0.26215277777777779</v>
      </c>
    </row>
    <row r="3932" spans="1:46">
      <c r="A3932" s="11">
        <v>3932</v>
      </c>
      <c r="B3932" s="57">
        <v>44954</v>
      </c>
      <c r="C3932" s="54">
        <v>0.25694444444444448</v>
      </c>
      <c r="D3932" s="53">
        <v>1</v>
      </c>
      <c r="E3932" s="53">
        <v>12.6</v>
      </c>
      <c r="F3932" s="53">
        <v>0</v>
      </c>
      <c r="G3932" s="53">
        <v>1.4</v>
      </c>
      <c r="H3932" s="53">
        <v>0</v>
      </c>
      <c r="I3932" s="53">
        <v>3</v>
      </c>
      <c r="J3932" s="53" t="s">
        <v>161</v>
      </c>
      <c r="K3932" s="53">
        <v>3.1</v>
      </c>
      <c r="L3932" s="53" t="s">
        <v>161</v>
      </c>
      <c r="M3932" s="54">
        <v>0.25347222222222221</v>
      </c>
      <c r="N3932" s="53">
        <v>5.3</v>
      </c>
      <c r="O3932" s="53" t="s">
        <v>160</v>
      </c>
      <c r="P3932" s="54">
        <v>0.25028935185185186</v>
      </c>
      <c r="Q3932" s="53">
        <v>3</v>
      </c>
      <c r="R3932" s="53" t="s">
        <v>161</v>
      </c>
      <c r="S3932" s="53">
        <v>0.7</v>
      </c>
      <c r="T3932" s="53">
        <v>63.1</v>
      </c>
      <c r="U3932" s="53">
        <v>0</v>
      </c>
      <c r="V3932" s="53">
        <v>76</v>
      </c>
      <c r="W3932" s="53">
        <v>0</v>
      </c>
      <c r="X3932" s="53">
        <v>0.58199999999999996</v>
      </c>
      <c r="Y3932" s="53">
        <v>19.18</v>
      </c>
      <c r="Z3932" s="11">
        <f t="shared" si="10586"/>
        <v>0</v>
      </c>
      <c r="AA3932" s="11">
        <f t="shared" si="10587"/>
        <v>0</v>
      </c>
      <c r="AB3932" s="53">
        <f t="shared" si="10588"/>
        <v>0.23540169148201107</v>
      </c>
      <c r="AC3932" s="63" t="s">
        <v>204</v>
      </c>
    </row>
    <row r="3933" spans="1:46">
      <c r="A3933" s="11">
        <v>3933</v>
      </c>
      <c r="B3933" s="57">
        <v>44954</v>
      </c>
      <c r="C3933" s="54">
        <v>0.2638888888888889</v>
      </c>
      <c r="D3933" s="53">
        <v>1</v>
      </c>
      <c r="E3933" s="53">
        <v>12.6</v>
      </c>
      <c r="F3933" s="53">
        <v>0</v>
      </c>
      <c r="G3933" s="53">
        <v>1.5</v>
      </c>
      <c r="H3933" s="53">
        <v>0</v>
      </c>
      <c r="I3933" s="53">
        <v>3.2</v>
      </c>
      <c r="J3933" s="53" t="s">
        <v>161</v>
      </c>
      <c r="K3933" s="53">
        <v>3.3</v>
      </c>
      <c r="L3933" s="53" t="s">
        <v>161</v>
      </c>
      <c r="M3933" s="54">
        <v>0.26329861111111114</v>
      </c>
      <c r="N3933" s="53">
        <v>5.8</v>
      </c>
      <c r="O3933" s="53" t="s">
        <v>161</v>
      </c>
      <c r="P3933" s="54">
        <v>0.26215277777777779</v>
      </c>
      <c r="Q3933" s="53">
        <v>3.2</v>
      </c>
      <c r="R3933" s="53" t="s">
        <v>161</v>
      </c>
      <c r="S3933" s="53">
        <v>0.7</v>
      </c>
      <c r="T3933" s="53">
        <v>63</v>
      </c>
      <c r="U3933" s="53">
        <v>0</v>
      </c>
      <c r="V3933" s="53">
        <v>70</v>
      </c>
      <c r="W3933" s="53">
        <v>0</v>
      </c>
      <c r="X3933" s="53">
        <v>0.58199999999999996</v>
      </c>
      <c r="Y3933" s="53">
        <v>19.2</v>
      </c>
      <c r="Z3933" s="11">
        <f t="shared" si="10586"/>
        <v>0</v>
      </c>
      <c r="AA3933" s="11">
        <f t="shared" si="10587"/>
        <v>0</v>
      </c>
      <c r="AB3933" s="53">
        <f t="shared" si="10588"/>
        <v>0.23540169148201107</v>
      </c>
      <c r="AC3933" s="63" t="s">
        <v>204</v>
      </c>
    </row>
    <row r="3934" spans="1:46">
      <c r="A3934" s="11">
        <v>3934</v>
      </c>
      <c r="B3934" s="57">
        <v>44954</v>
      </c>
      <c r="C3934" s="54">
        <v>0.27083333333333331</v>
      </c>
      <c r="D3934" s="53">
        <v>1.1000000000000001</v>
      </c>
      <c r="E3934" s="53">
        <v>12.6</v>
      </c>
      <c r="F3934" s="53">
        <v>0</v>
      </c>
      <c r="G3934" s="53">
        <v>1.5</v>
      </c>
      <c r="H3934" s="53">
        <v>-1E-3</v>
      </c>
      <c r="I3934" s="53">
        <v>2.7</v>
      </c>
      <c r="J3934" s="53" t="s">
        <v>160</v>
      </c>
      <c r="K3934" s="53">
        <v>3.3</v>
      </c>
      <c r="L3934" s="53" t="s">
        <v>161</v>
      </c>
      <c r="M3934" s="54">
        <v>0.26418981481481479</v>
      </c>
      <c r="N3934" s="53">
        <v>4.4000000000000004</v>
      </c>
      <c r="O3934" s="53" t="s">
        <v>161</v>
      </c>
      <c r="P3934" s="54">
        <v>0.26988425925925924</v>
      </c>
      <c r="Q3934" s="53">
        <v>2.9</v>
      </c>
      <c r="R3934" s="53" t="s">
        <v>156</v>
      </c>
      <c r="S3934" s="53">
        <v>0.8</v>
      </c>
      <c r="T3934" s="53">
        <v>63.7</v>
      </c>
      <c r="U3934" s="53">
        <v>0</v>
      </c>
      <c r="V3934" s="53">
        <v>89</v>
      </c>
      <c r="W3934" s="53">
        <v>0</v>
      </c>
      <c r="X3934" s="53">
        <v>0.58099999999999996</v>
      </c>
      <c r="Y3934" s="53">
        <v>19.21</v>
      </c>
      <c r="Z3934" s="11">
        <f t="shared" si="10586"/>
        <v>-0.60000000000000009</v>
      </c>
      <c r="AA3934" s="11">
        <f t="shared" si="10587"/>
        <v>0</v>
      </c>
      <c r="AB3934" s="53">
        <f t="shared" si="10588"/>
        <v>0.23484992325715498</v>
      </c>
      <c r="AC3934" s="63" t="s">
        <v>204</v>
      </c>
    </row>
    <row r="3935" spans="1:46">
      <c r="A3935" s="11">
        <v>3935</v>
      </c>
      <c r="B3935" s="57">
        <v>44954</v>
      </c>
      <c r="C3935" s="54">
        <v>0.27777777777777779</v>
      </c>
      <c r="D3935" s="53">
        <v>1.1000000000000001</v>
      </c>
      <c r="E3935" s="53">
        <v>12.6</v>
      </c>
      <c r="F3935" s="53">
        <v>0</v>
      </c>
      <c r="G3935" s="53">
        <v>1.2</v>
      </c>
      <c r="H3935" s="53">
        <v>-1E-3</v>
      </c>
      <c r="I3935" s="53">
        <v>2.7</v>
      </c>
      <c r="J3935" s="53" t="s">
        <v>160</v>
      </c>
      <c r="K3935" s="53">
        <v>3</v>
      </c>
      <c r="L3935" s="53" t="s">
        <v>160</v>
      </c>
      <c r="M3935" s="54">
        <v>0.2761805555555556</v>
      </c>
      <c r="N3935" s="53">
        <v>4.7</v>
      </c>
      <c r="O3935" s="53" t="s">
        <v>160</v>
      </c>
      <c r="P3935" s="54">
        <v>0.27216435185185184</v>
      </c>
      <c r="Q3935" s="53">
        <v>1.7</v>
      </c>
      <c r="R3935" s="53" t="s">
        <v>156</v>
      </c>
      <c r="S3935" s="53">
        <v>0.8</v>
      </c>
      <c r="T3935" s="53">
        <v>65.3</v>
      </c>
      <c r="U3935" s="53">
        <v>1</v>
      </c>
      <c r="V3935" s="53">
        <v>139</v>
      </c>
      <c r="W3935" s="53">
        <v>0</v>
      </c>
      <c r="X3935" s="53">
        <v>0.58099999999999996</v>
      </c>
      <c r="Y3935" s="53">
        <v>19.23</v>
      </c>
      <c r="Z3935" s="11">
        <f t="shared" si="10586"/>
        <v>-0.60000000000000009</v>
      </c>
      <c r="AA3935" s="11">
        <f t="shared" si="10587"/>
        <v>0</v>
      </c>
      <c r="AB3935" s="53">
        <f t="shared" si="10588"/>
        <v>0.23484992325715498</v>
      </c>
      <c r="AC3935" s="63" t="s">
        <v>204</v>
      </c>
    </row>
    <row r="3936" spans="1:46">
      <c r="A3936" s="11">
        <v>3936</v>
      </c>
      <c r="B3936" s="57">
        <v>44954</v>
      </c>
      <c r="C3936" s="54">
        <v>0.28472222222222221</v>
      </c>
      <c r="D3936" s="53">
        <v>1</v>
      </c>
      <c r="E3936" s="53">
        <v>12.6</v>
      </c>
      <c r="F3936" s="53">
        <v>0</v>
      </c>
      <c r="G3936" s="53">
        <v>1</v>
      </c>
      <c r="H3936" s="53">
        <v>0</v>
      </c>
      <c r="I3936" s="53">
        <v>2.2999999999999998</v>
      </c>
      <c r="J3936" s="53" t="s">
        <v>160</v>
      </c>
      <c r="K3936" s="53">
        <v>2.7</v>
      </c>
      <c r="L3936" s="53" t="s">
        <v>160</v>
      </c>
      <c r="M3936" s="54">
        <v>0.27778935185185188</v>
      </c>
      <c r="N3936" s="53">
        <v>4.7</v>
      </c>
      <c r="O3936" s="53" t="s">
        <v>161</v>
      </c>
      <c r="P3936" s="54">
        <v>0.28305555555555556</v>
      </c>
      <c r="Q3936" s="53">
        <v>2.8</v>
      </c>
      <c r="R3936" s="53" t="s">
        <v>160</v>
      </c>
      <c r="S3936" s="53">
        <v>0.6</v>
      </c>
      <c r="T3936" s="53">
        <v>66.2</v>
      </c>
      <c r="U3936" s="53">
        <v>3</v>
      </c>
      <c r="V3936" s="53">
        <v>971</v>
      </c>
      <c r="W3936" s="53">
        <v>2</v>
      </c>
      <c r="X3936" s="53">
        <v>0.58099999999999996</v>
      </c>
      <c r="Y3936" s="53">
        <v>19.27</v>
      </c>
      <c r="Z3936" s="11">
        <f t="shared" si="10586"/>
        <v>0</v>
      </c>
      <c r="AA3936" s="11">
        <f t="shared" si="10587"/>
        <v>0</v>
      </c>
      <c r="AB3936" s="53">
        <f t="shared" si="10588"/>
        <v>0.23484992325715498</v>
      </c>
      <c r="AC3936" s="63" t="s">
        <v>204</v>
      </c>
    </row>
    <row r="3937" spans="1:46">
      <c r="A3937" s="11">
        <v>3937</v>
      </c>
      <c r="B3937" s="57">
        <v>44954</v>
      </c>
      <c r="C3937" s="54">
        <v>0.29166666666666669</v>
      </c>
      <c r="D3937" s="53">
        <v>0.9</v>
      </c>
      <c r="E3937" s="53">
        <v>12.6</v>
      </c>
      <c r="F3937" s="53">
        <v>0</v>
      </c>
      <c r="G3937" s="53">
        <v>1.1000000000000001</v>
      </c>
      <c r="H3937" s="53">
        <v>1E-3</v>
      </c>
      <c r="I3937" s="53">
        <v>3.1</v>
      </c>
      <c r="J3937" s="53" t="s">
        <v>161</v>
      </c>
      <c r="K3937" s="53">
        <v>3.1</v>
      </c>
      <c r="L3937" s="53" t="s">
        <v>161</v>
      </c>
      <c r="M3937" s="54">
        <v>0.29166666666666669</v>
      </c>
      <c r="N3937" s="53">
        <v>5.6</v>
      </c>
      <c r="O3937" s="53" t="s">
        <v>161</v>
      </c>
      <c r="P3937" s="54">
        <v>0.28859953703703706</v>
      </c>
      <c r="Q3937" s="53">
        <v>4.3</v>
      </c>
      <c r="R3937" s="53" t="s">
        <v>161</v>
      </c>
      <c r="S3937" s="53">
        <v>0.9</v>
      </c>
      <c r="T3937" s="53">
        <v>65.400000000000006</v>
      </c>
      <c r="U3937" s="53">
        <v>8</v>
      </c>
      <c r="V3937" s="53">
        <v>3459</v>
      </c>
      <c r="W3937" s="53">
        <v>6</v>
      </c>
      <c r="X3937" s="53">
        <v>0.58099999999999996</v>
      </c>
      <c r="Y3937" s="53">
        <v>19.27</v>
      </c>
      <c r="Z3937" s="11">
        <f t="shared" si="10586"/>
        <v>0.60000000000000009</v>
      </c>
      <c r="AA3937" s="11">
        <f t="shared" si="10587"/>
        <v>0</v>
      </c>
      <c r="AB3937" s="53">
        <f t="shared" si="10588"/>
        <v>0.23484992325715498</v>
      </c>
      <c r="AC3937" s="63" t="s">
        <v>204</v>
      </c>
      <c r="AE3937" s="11">
        <f t="shared" ref="AE3937" si="10653">SUM(F3937:F3942)</f>
        <v>0</v>
      </c>
      <c r="AF3937" s="11">
        <f t="shared" ref="AF3937" si="10654">AVERAGE(AB3937:AB3942)</f>
        <v>0.23484992325715501</v>
      </c>
      <c r="AG3937" s="11">
        <f t="shared" ref="AG3937" si="10655">AVERAGE(G3937:G3942)</f>
        <v>1.3666666666666665</v>
      </c>
      <c r="AH3937" s="11" t="e">
        <f t="shared" ref="AH3937" si="10656">AVERAGE(AC3937:AC3942)</f>
        <v>#DIV/0!</v>
      </c>
      <c r="AI3937" s="11">
        <f t="shared" ref="AI3937" si="10657">AVERAGE(T3937:T3942)</f>
        <v>64.266666666666666</v>
      </c>
      <c r="AJ3937" s="11">
        <f t="shared" ref="AJ3937" si="10658">SUMIF(H3937:H3942,"&gt;0",H3937:H3942)</f>
        <v>0.08</v>
      </c>
      <c r="AK3937" s="17">
        <f t="shared" ref="AK3937" si="10659">SUM(AA3937:AA3942)/60</f>
        <v>0</v>
      </c>
      <c r="AL3937" s="17">
        <f t="shared" ref="AL3937" si="10660">SUM(V3937:V3942)</f>
        <v>168631</v>
      </c>
      <c r="AM3937" s="17">
        <f t="shared" ref="AM3937" si="10661">AVERAGE(W3937:W3942)</f>
        <v>47</v>
      </c>
      <c r="AN3937" s="11">
        <f t="shared" ref="AN3937" si="10662">AVERAGE(I3937:I3942)</f>
        <v>3.3666666666666671</v>
      </c>
      <c r="AO3937" s="11">
        <f t="shared" ref="AO3937" si="10663">MAX(K3937:K3942)</f>
        <v>3.7</v>
      </c>
      <c r="AP3937" s="13" t="str">
        <f t="shared" ref="AP3937" ca="1" si="10664">INDIRECT(ADDRESS(MATCH(AO3937,K3937:K3942,0)+A3937-1,12))</f>
        <v>WSW</v>
      </c>
      <c r="AQ3937" s="13">
        <f t="shared" ref="AQ3937" ca="1" si="10665">INDIRECT(ADDRESS(MATCH(AO3937,K3937:K3942,0)+A3937-1,13))</f>
        <v>0.29819444444444443</v>
      </c>
      <c r="AR3937" s="11">
        <f t="shared" ref="AR3937" si="10666">MAX(N3937:N3942)</f>
        <v>6</v>
      </c>
      <c r="AS3937" s="13" t="str">
        <f t="shared" ref="AS3937" ca="1" si="10667">INDIRECT(ADDRESS(MATCH(AR3937,N3937:N3942,0)+A3937-1,15))</f>
        <v>WSW</v>
      </c>
      <c r="AT3937" s="13">
        <f t="shared" ref="AT3937" ca="1" si="10668">INDIRECT(ADDRESS(MATCH(AR3937,N3937:N3942,0)+A3937-1,16))</f>
        <v>0.31490740740740741</v>
      </c>
    </row>
    <row r="3938" spans="1:46">
      <c r="A3938" s="11">
        <v>3938</v>
      </c>
      <c r="B3938" s="57">
        <v>44954</v>
      </c>
      <c r="C3938" s="54">
        <v>0.2986111111111111</v>
      </c>
      <c r="D3938" s="53">
        <v>0.8</v>
      </c>
      <c r="E3938" s="53">
        <v>12.6</v>
      </c>
      <c r="F3938" s="53">
        <v>0</v>
      </c>
      <c r="G3938" s="53">
        <v>1.4</v>
      </c>
      <c r="H3938" s="53">
        <v>4.0000000000000001E-3</v>
      </c>
      <c r="I3938" s="53">
        <v>3.7</v>
      </c>
      <c r="J3938" s="53" t="s">
        <v>161</v>
      </c>
      <c r="K3938" s="53">
        <v>3.7</v>
      </c>
      <c r="L3938" s="53" t="s">
        <v>161</v>
      </c>
      <c r="M3938" s="54">
        <v>0.29819444444444443</v>
      </c>
      <c r="N3938" s="53">
        <v>5.6</v>
      </c>
      <c r="O3938" s="53" t="s">
        <v>154</v>
      </c>
      <c r="P3938" s="54">
        <v>0.29239583333333335</v>
      </c>
      <c r="Q3938" s="53">
        <v>3.6</v>
      </c>
      <c r="R3938" s="53" t="s">
        <v>154</v>
      </c>
      <c r="S3938" s="53">
        <v>0.8</v>
      </c>
      <c r="T3938" s="53">
        <v>62.7</v>
      </c>
      <c r="U3938" s="53">
        <v>20</v>
      </c>
      <c r="V3938" s="53">
        <v>8703</v>
      </c>
      <c r="W3938" s="53">
        <v>15</v>
      </c>
      <c r="X3938" s="53">
        <v>0.58099999999999996</v>
      </c>
      <c r="Y3938" s="53">
        <v>19.29</v>
      </c>
      <c r="Z3938" s="11">
        <f t="shared" si="10586"/>
        <v>2.4000000000000004</v>
      </c>
      <c r="AA3938" s="11">
        <f t="shared" si="10587"/>
        <v>0</v>
      </c>
      <c r="AB3938" s="53">
        <f t="shared" si="10588"/>
        <v>0.23484992325715498</v>
      </c>
      <c r="AC3938" s="63" t="s">
        <v>204</v>
      </c>
    </row>
    <row r="3939" spans="1:46">
      <c r="A3939" s="11">
        <v>3939</v>
      </c>
      <c r="B3939" s="57">
        <v>44954</v>
      </c>
      <c r="C3939" s="54">
        <v>0.30555555555555552</v>
      </c>
      <c r="D3939" s="53">
        <v>0.8</v>
      </c>
      <c r="E3939" s="53">
        <v>12.6</v>
      </c>
      <c r="F3939" s="53">
        <v>0</v>
      </c>
      <c r="G3939" s="53">
        <v>1.3</v>
      </c>
      <c r="H3939" s="53">
        <v>6.0000000000000001E-3</v>
      </c>
      <c r="I3939" s="53">
        <v>3.5</v>
      </c>
      <c r="J3939" s="53" t="s">
        <v>161</v>
      </c>
      <c r="K3939" s="53">
        <v>3.7</v>
      </c>
      <c r="L3939" s="53" t="s">
        <v>161</v>
      </c>
      <c r="M3939" s="54">
        <v>0.30195601851851855</v>
      </c>
      <c r="N3939" s="53">
        <v>5.7</v>
      </c>
      <c r="O3939" s="53" t="s">
        <v>161</v>
      </c>
      <c r="P3939" s="54">
        <v>0.30136574074074074</v>
      </c>
      <c r="Q3939" s="53">
        <v>2.7</v>
      </c>
      <c r="R3939" s="53" t="s">
        <v>161</v>
      </c>
      <c r="S3939" s="53">
        <v>0.8</v>
      </c>
      <c r="T3939" s="53">
        <v>64.099999999999994</v>
      </c>
      <c r="U3939" s="53">
        <v>35</v>
      </c>
      <c r="V3939" s="53">
        <v>16695</v>
      </c>
      <c r="W3939" s="53">
        <v>28</v>
      </c>
      <c r="X3939" s="53">
        <v>0.58099999999999996</v>
      </c>
      <c r="Y3939" s="53">
        <v>19.329999999999998</v>
      </c>
      <c r="Z3939" s="11">
        <f t="shared" si="10586"/>
        <v>3.6000000000000005</v>
      </c>
      <c r="AA3939" s="11">
        <f t="shared" si="10587"/>
        <v>0</v>
      </c>
      <c r="AB3939" s="53">
        <f t="shared" si="10588"/>
        <v>0.23484992325715498</v>
      </c>
      <c r="AC3939" s="63" t="s">
        <v>204</v>
      </c>
    </row>
    <row r="3940" spans="1:46">
      <c r="A3940" s="11">
        <v>3940</v>
      </c>
      <c r="B3940" s="57">
        <v>44954</v>
      </c>
      <c r="C3940" s="54">
        <v>0.3125</v>
      </c>
      <c r="D3940" s="53">
        <v>0.8</v>
      </c>
      <c r="E3940" s="53">
        <v>12.7</v>
      </c>
      <c r="F3940" s="53">
        <v>0</v>
      </c>
      <c r="G3940" s="53">
        <v>1.2</v>
      </c>
      <c r="H3940" s="53">
        <v>1.2E-2</v>
      </c>
      <c r="I3940" s="53">
        <v>3.3</v>
      </c>
      <c r="J3940" s="53" t="s">
        <v>160</v>
      </c>
      <c r="K3940" s="53">
        <v>3.5</v>
      </c>
      <c r="L3940" s="53" t="s">
        <v>161</v>
      </c>
      <c r="M3940" s="54">
        <v>0.30556712962962962</v>
      </c>
      <c r="N3940" s="53">
        <v>5.7</v>
      </c>
      <c r="O3940" s="53" t="s">
        <v>161</v>
      </c>
      <c r="P3940" s="54">
        <v>0.30964120370370368</v>
      </c>
      <c r="Q3940" s="53">
        <v>4.3</v>
      </c>
      <c r="R3940" s="53" t="s">
        <v>156</v>
      </c>
      <c r="S3940" s="53">
        <v>1</v>
      </c>
      <c r="T3940" s="53">
        <v>65</v>
      </c>
      <c r="U3940" s="53">
        <v>61</v>
      </c>
      <c r="V3940" s="53">
        <v>28786</v>
      </c>
      <c r="W3940" s="53">
        <v>48</v>
      </c>
      <c r="X3940" s="53">
        <v>0.58099999999999996</v>
      </c>
      <c r="Y3940" s="53">
        <v>19.34</v>
      </c>
      <c r="Z3940" s="11">
        <f t="shared" si="10586"/>
        <v>7.2000000000000011</v>
      </c>
      <c r="AA3940" s="11">
        <f t="shared" si="10587"/>
        <v>0</v>
      </c>
      <c r="AB3940" s="53">
        <f t="shared" si="10588"/>
        <v>0.23484992325715498</v>
      </c>
      <c r="AC3940" s="63" t="s">
        <v>204</v>
      </c>
    </row>
    <row r="3941" spans="1:46">
      <c r="A3941" s="11">
        <v>3941</v>
      </c>
      <c r="B3941" s="57">
        <v>44954</v>
      </c>
      <c r="C3941" s="54">
        <v>0.31944444444444448</v>
      </c>
      <c r="D3941" s="53">
        <v>0.9</v>
      </c>
      <c r="E3941" s="53">
        <v>12.7</v>
      </c>
      <c r="F3941" s="53">
        <v>0</v>
      </c>
      <c r="G3941" s="53">
        <v>1.5</v>
      </c>
      <c r="H3941" s="53">
        <v>2.5999999999999999E-2</v>
      </c>
      <c r="I3941" s="53">
        <v>3.6</v>
      </c>
      <c r="J3941" s="53" t="s">
        <v>160</v>
      </c>
      <c r="K3941" s="53">
        <v>3.6</v>
      </c>
      <c r="L3941" s="53" t="s">
        <v>160</v>
      </c>
      <c r="M3941" s="54">
        <v>0.31924768518518515</v>
      </c>
      <c r="N3941" s="53">
        <v>6</v>
      </c>
      <c r="O3941" s="53" t="s">
        <v>161</v>
      </c>
      <c r="P3941" s="54">
        <v>0.31490740740740741</v>
      </c>
      <c r="Q3941" s="53">
        <v>2.5</v>
      </c>
      <c r="R3941" s="53" t="s">
        <v>160</v>
      </c>
      <c r="S3941" s="53">
        <v>0.9</v>
      </c>
      <c r="T3941" s="53">
        <v>64</v>
      </c>
      <c r="U3941" s="53">
        <v>101</v>
      </c>
      <c r="V3941" s="53">
        <v>49740</v>
      </c>
      <c r="W3941" s="53">
        <v>83</v>
      </c>
      <c r="X3941" s="53">
        <v>0.58099999999999996</v>
      </c>
      <c r="Y3941" s="53">
        <v>19.34</v>
      </c>
      <c r="Z3941" s="11">
        <f t="shared" si="10586"/>
        <v>15.6</v>
      </c>
      <c r="AA3941" s="11">
        <f t="shared" si="10587"/>
        <v>0</v>
      </c>
      <c r="AB3941" s="53">
        <f t="shared" si="10588"/>
        <v>0.23484992325715498</v>
      </c>
      <c r="AC3941" s="63" t="s">
        <v>204</v>
      </c>
    </row>
    <row r="3942" spans="1:46">
      <c r="A3942" s="11">
        <v>3942</v>
      </c>
      <c r="B3942" s="57">
        <v>44954</v>
      </c>
      <c r="C3942" s="54">
        <v>0.3263888888888889</v>
      </c>
      <c r="D3942" s="53">
        <v>1</v>
      </c>
      <c r="E3942" s="53">
        <v>12.8</v>
      </c>
      <c r="F3942" s="53">
        <v>0</v>
      </c>
      <c r="G3942" s="53">
        <v>1.7</v>
      </c>
      <c r="H3942" s="53">
        <v>3.1E-2</v>
      </c>
      <c r="I3942" s="53">
        <v>3</v>
      </c>
      <c r="J3942" s="53" t="s">
        <v>160</v>
      </c>
      <c r="K3942" s="53">
        <v>3.6</v>
      </c>
      <c r="L3942" s="53" t="s">
        <v>160</v>
      </c>
      <c r="M3942" s="54">
        <v>0.31945601851851851</v>
      </c>
      <c r="N3942" s="53">
        <v>5.4</v>
      </c>
      <c r="O3942" s="53" t="s">
        <v>161</v>
      </c>
      <c r="P3942" s="54">
        <v>0.32123842592592594</v>
      </c>
      <c r="Q3942" s="53">
        <v>3.6</v>
      </c>
      <c r="R3942" s="53" t="s">
        <v>160</v>
      </c>
      <c r="S3942" s="53">
        <v>0.8</v>
      </c>
      <c r="T3942" s="53">
        <v>64.400000000000006</v>
      </c>
      <c r="U3942" s="53">
        <v>104</v>
      </c>
      <c r="V3942" s="53">
        <v>61248</v>
      </c>
      <c r="W3942" s="53">
        <v>102</v>
      </c>
      <c r="X3942" s="53">
        <v>0.58099999999999996</v>
      </c>
      <c r="Y3942" s="53">
        <v>19.350000000000001</v>
      </c>
      <c r="Z3942" s="11">
        <f t="shared" si="10586"/>
        <v>18.600000000000001</v>
      </c>
      <c r="AA3942" s="11">
        <f t="shared" si="10587"/>
        <v>0</v>
      </c>
      <c r="AB3942" s="53">
        <f t="shared" si="10588"/>
        <v>0.23484992325715498</v>
      </c>
      <c r="AC3942" s="63" t="s">
        <v>204</v>
      </c>
    </row>
    <row r="3943" spans="1:46">
      <c r="A3943" s="11">
        <v>3943</v>
      </c>
      <c r="B3943" s="57">
        <v>44954</v>
      </c>
      <c r="C3943" s="54">
        <v>0.33333333333333331</v>
      </c>
      <c r="D3943" s="53">
        <v>1.1000000000000001</v>
      </c>
      <c r="E3943" s="53">
        <v>12.8</v>
      </c>
      <c r="F3943" s="53">
        <v>0</v>
      </c>
      <c r="G3943" s="53">
        <v>1.4</v>
      </c>
      <c r="H3943" s="53">
        <v>2.5000000000000001E-2</v>
      </c>
      <c r="I3943" s="53">
        <v>3</v>
      </c>
      <c r="J3943" s="53" t="s">
        <v>160</v>
      </c>
      <c r="K3943" s="53">
        <v>3.1</v>
      </c>
      <c r="L3943" s="53" t="s">
        <v>160</v>
      </c>
      <c r="M3943" s="54">
        <v>0.33182870370370371</v>
      </c>
      <c r="N3943" s="53">
        <v>5</v>
      </c>
      <c r="O3943" s="53" t="s">
        <v>161</v>
      </c>
      <c r="P3943" s="54">
        <v>0.32695601851851852</v>
      </c>
      <c r="Q3943" s="53">
        <v>3.2</v>
      </c>
      <c r="R3943" s="53" t="s">
        <v>160</v>
      </c>
      <c r="S3943" s="53">
        <v>0.7</v>
      </c>
      <c r="T3943" s="53">
        <v>65.5</v>
      </c>
      <c r="U3943" s="53">
        <v>95</v>
      </c>
      <c r="V3943" s="53">
        <v>58340</v>
      </c>
      <c r="W3943" s="53">
        <v>97</v>
      </c>
      <c r="X3943" s="53">
        <v>0.58099999999999996</v>
      </c>
      <c r="Y3943" s="53">
        <v>19.34</v>
      </c>
      <c r="Z3943" s="11">
        <f t="shared" si="10586"/>
        <v>15.000000000000004</v>
      </c>
      <c r="AA3943" s="11">
        <f t="shared" si="10587"/>
        <v>0</v>
      </c>
      <c r="AB3943" s="53">
        <f t="shared" si="10588"/>
        <v>0.23484992325715498</v>
      </c>
      <c r="AC3943" s="63" t="s">
        <v>204</v>
      </c>
      <c r="AE3943" s="11">
        <f t="shared" ref="AE3943" si="10669">SUM(F3943:F3948)</f>
        <v>0</v>
      </c>
      <c r="AF3943" s="11">
        <f t="shared" ref="AF3943" si="10670">AVERAGE(AB3943:AB3948)</f>
        <v>0.23475809834135716</v>
      </c>
      <c r="AG3943" s="11">
        <f t="shared" ref="AG3943" si="10671">AVERAGE(G3943:G3948)</f>
        <v>1.9666666666666666</v>
      </c>
      <c r="AH3943" s="11" t="e">
        <f t="shared" ref="AH3943" si="10672">AVERAGE(AC3943:AC3948)</f>
        <v>#DIV/0!</v>
      </c>
      <c r="AI3943" s="11">
        <f t="shared" ref="AI3943" si="10673">AVERAGE(T3943:T3948)</f>
        <v>63.849999999999994</v>
      </c>
      <c r="AJ3943" s="11">
        <f t="shared" ref="AJ3943" si="10674">SUMIF(H3943:H3948,"&gt;0",H3943:H3948)</f>
        <v>0.53600000000000003</v>
      </c>
      <c r="AK3943" s="17">
        <f t="shared" ref="AK3943" si="10675">SUM(AA3943:AA3948)/60</f>
        <v>0</v>
      </c>
      <c r="AL3943" s="17">
        <f t="shared" ref="AL3943" si="10676">SUM(V3943:V3948)</f>
        <v>1061455</v>
      </c>
      <c r="AM3943" s="17">
        <f t="shared" ref="AM3943" si="10677">AVERAGE(W3943:W3948)</f>
        <v>294.83333333333331</v>
      </c>
      <c r="AN3943" s="11">
        <f t="shared" ref="AN3943" si="10678">AVERAGE(I3943:I3948)</f>
        <v>2.7666666666666671</v>
      </c>
      <c r="AO3943" s="11">
        <f t="shared" ref="AO3943" si="10679">MAX(K3943:K3948)</f>
        <v>3.1</v>
      </c>
      <c r="AP3943" s="13" t="str">
        <f t="shared" ref="AP3943" ca="1" si="10680">INDIRECT(ADDRESS(MATCH(AO3943,K3943:K3948,0)+A3943-1,12))</f>
        <v>SW</v>
      </c>
      <c r="AQ3943" s="13">
        <f t="shared" ref="AQ3943" ca="1" si="10681">INDIRECT(ADDRESS(MATCH(AO3943,K3943:K3948,0)+A3943-1,13))</f>
        <v>0.33182870370370371</v>
      </c>
      <c r="AR3943" s="11">
        <f t="shared" ref="AR3943" si="10682">MAX(N3943:N3948)</f>
        <v>6</v>
      </c>
      <c r="AS3943" s="13" t="str">
        <f t="shared" ref="AS3943" ca="1" si="10683">INDIRECT(ADDRESS(MATCH(AR3943,N3943:N3948,0)+A3943-1,15))</f>
        <v>WSW</v>
      </c>
      <c r="AT3943" s="13">
        <f t="shared" ref="AT3943" ca="1" si="10684">INDIRECT(ADDRESS(MATCH(AR3943,N3943:N3948,0)+A3943-1,16))</f>
        <v>0.36304398148148148</v>
      </c>
    </row>
    <row r="3944" spans="1:46">
      <c r="A3944" s="11">
        <v>3944</v>
      </c>
      <c r="B3944" s="57">
        <v>44954</v>
      </c>
      <c r="C3944" s="54">
        <v>0.34027777777777773</v>
      </c>
      <c r="D3944" s="53">
        <v>1.3</v>
      </c>
      <c r="E3944" s="53">
        <v>12.9</v>
      </c>
      <c r="F3944" s="53">
        <v>0</v>
      </c>
      <c r="G3944" s="53">
        <v>1.5</v>
      </c>
      <c r="H3944" s="53">
        <v>2.1000000000000001E-2</v>
      </c>
      <c r="I3944" s="53">
        <v>2.6</v>
      </c>
      <c r="J3944" s="53" t="s">
        <v>160</v>
      </c>
      <c r="K3944" s="53">
        <v>3.1</v>
      </c>
      <c r="L3944" s="53" t="s">
        <v>160</v>
      </c>
      <c r="M3944" s="54">
        <v>0.33377314814814812</v>
      </c>
      <c r="N3944" s="53">
        <v>4.9000000000000004</v>
      </c>
      <c r="O3944" s="53" t="s">
        <v>160</v>
      </c>
      <c r="P3944" s="54">
        <v>0.33953703703703703</v>
      </c>
      <c r="Q3944" s="53">
        <v>2.7</v>
      </c>
      <c r="R3944" s="53" t="s">
        <v>156</v>
      </c>
      <c r="S3944" s="53">
        <v>0.7</v>
      </c>
      <c r="T3944" s="53">
        <v>65.599999999999994</v>
      </c>
      <c r="U3944" s="53">
        <v>112</v>
      </c>
      <c r="V3944" s="53">
        <v>57819</v>
      </c>
      <c r="W3944" s="53">
        <v>96</v>
      </c>
      <c r="X3944" s="53">
        <v>0.58099999999999996</v>
      </c>
      <c r="Y3944" s="53">
        <v>19.39</v>
      </c>
      <c r="Z3944" s="11">
        <f t="shared" si="10586"/>
        <v>12.6</v>
      </c>
      <c r="AA3944" s="11">
        <f t="shared" si="10587"/>
        <v>0</v>
      </c>
      <c r="AB3944" s="53">
        <f t="shared" si="10588"/>
        <v>0.23484992325715498</v>
      </c>
      <c r="AC3944" s="63" t="s">
        <v>204</v>
      </c>
    </row>
    <row r="3945" spans="1:46">
      <c r="A3945" s="11">
        <v>3945</v>
      </c>
      <c r="B3945" s="57">
        <v>44954</v>
      </c>
      <c r="C3945" s="54">
        <v>0.34722222222222227</v>
      </c>
      <c r="D3945" s="53">
        <v>1.4</v>
      </c>
      <c r="E3945" s="53">
        <v>13.5</v>
      </c>
      <c r="F3945" s="53">
        <v>0</v>
      </c>
      <c r="G3945" s="53">
        <v>1.7</v>
      </c>
      <c r="H3945" s="53">
        <v>6.5000000000000002E-2</v>
      </c>
      <c r="I3945" s="53">
        <v>2.1</v>
      </c>
      <c r="J3945" s="53" t="s">
        <v>156</v>
      </c>
      <c r="K3945" s="53">
        <v>2.6</v>
      </c>
      <c r="L3945" s="53" t="s">
        <v>160</v>
      </c>
      <c r="M3945" s="54">
        <v>0.34028935185185188</v>
      </c>
      <c r="N3945" s="53">
        <v>3.4</v>
      </c>
      <c r="O3945" s="53" t="s">
        <v>156</v>
      </c>
      <c r="P3945" s="54">
        <v>0.34375</v>
      </c>
      <c r="Q3945" s="53">
        <v>1.9</v>
      </c>
      <c r="R3945" s="53" t="s">
        <v>160</v>
      </c>
      <c r="S3945" s="53">
        <v>0.5</v>
      </c>
      <c r="T3945" s="53">
        <v>64.3</v>
      </c>
      <c r="U3945" s="53">
        <v>396</v>
      </c>
      <c r="V3945" s="53">
        <v>132404</v>
      </c>
      <c r="W3945" s="53">
        <v>221</v>
      </c>
      <c r="X3945" s="53">
        <v>0.58099999999999996</v>
      </c>
      <c r="Y3945" s="53">
        <v>19.559999999999999</v>
      </c>
      <c r="Z3945" s="11">
        <f t="shared" si="10586"/>
        <v>39</v>
      </c>
      <c r="AA3945" s="11">
        <f t="shared" si="10587"/>
        <v>0</v>
      </c>
      <c r="AB3945" s="53">
        <f t="shared" si="10588"/>
        <v>0.23484992325715498</v>
      </c>
      <c r="AC3945" s="63" t="s">
        <v>204</v>
      </c>
    </row>
    <row r="3946" spans="1:46">
      <c r="A3946" s="11">
        <v>3946</v>
      </c>
      <c r="B3946" s="57">
        <v>44954</v>
      </c>
      <c r="C3946" s="54">
        <v>0.35416666666666669</v>
      </c>
      <c r="D3946" s="53">
        <v>1.6</v>
      </c>
      <c r="E3946" s="53">
        <v>14</v>
      </c>
      <c r="F3946" s="53">
        <v>0</v>
      </c>
      <c r="G3946" s="53">
        <v>2.1</v>
      </c>
      <c r="H3946" s="53">
        <v>0.13</v>
      </c>
      <c r="I3946" s="53">
        <v>3</v>
      </c>
      <c r="J3946" s="53" t="s">
        <v>156</v>
      </c>
      <c r="K3946" s="53">
        <v>3</v>
      </c>
      <c r="L3946" s="53" t="s">
        <v>156</v>
      </c>
      <c r="M3946" s="54">
        <v>0.35416666666666669</v>
      </c>
      <c r="N3946" s="53">
        <v>4.5999999999999996</v>
      </c>
      <c r="O3946" s="53" t="s">
        <v>156</v>
      </c>
      <c r="P3946" s="54">
        <v>0.34931712962962963</v>
      </c>
      <c r="Q3946" s="53">
        <v>2.4</v>
      </c>
      <c r="R3946" s="53" t="s">
        <v>160</v>
      </c>
      <c r="S3946" s="53">
        <v>0.5</v>
      </c>
      <c r="T3946" s="53">
        <v>63</v>
      </c>
      <c r="U3946" s="53">
        <v>533</v>
      </c>
      <c r="V3946" s="53">
        <v>245205</v>
      </c>
      <c r="W3946" s="53">
        <v>409</v>
      </c>
      <c r="X3946" s="53">
        <v>0.58099999999999996</v>
      </c>
      <c r="Y3946" s="53">
        <v>19.579999999999998</v>
      </c>
      <c r="Z3946" s="11">
        <f t="shared" si="10586"/>
        <v>78</v>
      </c>
      <c r="AA3946" s="11">
        <f t="shared" si="10587"/>
        <v>0</v>
      </c>
      <c r="AB3946" s="53">
        <f t="shared" si="10588"/>
        <v>0.23484992325715498</v>
      </c>
      <c r="AC3946" s="63" t="s">
        <v>204</v>
      </c>
    </row>
    <row r="3947" spans="1:46">
      <c r="A3947" s="11">
        <v>3947</v>
      </c>
      <c r="B3947" s="57">
        <v>44954</v>
      </c>
      <c r="C3947" s="54">
        <v>0.3611111111111111</v>
      </c>
      <c r="D3947" s="53">
        <v>2.2000000000000002</v>
      </c>
      <c r="E3947" s="53">
        <v>14.1</v>
      </c>
      <c r="F3947" s="53">
        <v>0</v>
      </c>
      <c r="G3947" s="53">
        <v>2.7</v>
      </c>
      <c r="H3947" s="53">
        <v>0.19</v>
      </c>
      <c r="I3947" s="53">
        <v>2.9</v>
      </c>
      <c r="J3947" s="53" t="s">
        <v>160</v>
      </c>
      <c r="K3947" s="53">
        <v>3.1</v>
      </c>
      <c r="L3947" s="53" t="s">
        <v>160</v>
      </c>
      <c r="M3947" s="54">
        <v>0.35971064814814818</v>
      </c>
      <c r="N3947" s="53">
        <v>5.5</v>
      </c>
      <c r="O3947" s="53" t="s">
        <v>153</v>
      </c>
      <c r="P3947" s="54">
        <v>0.35652777777777778</v>
      </c>
      <c r="Q3947" s="53">
        <v>2</v>
      </c>
      <c r="R3947" s="53" t="s">
        <v>156</v>
      </c>
      <c r="S3947" s="53">
        <v>0.9</v>
      </c>
      <c r="T3947" s="53">
        <v>62.3</v>
      </c>
      <c r="U3947" s="53">
        <v>630</v>
      </c>
      <c r="V3947" s="53">
        <v>350345</v>
      </c>
      <c r="W3947" s="53">
        <v>584</v>
      </c>
      <c r="X3947" s="53">
        <v>0.58099999999999996</v>
      </c>
      <c r="Y3947" s="53">
        <v>19.579999999999998</v>
      </c>
      <c r="Z3947" s="11">
        <f t="shared" si="10586"/>
        <v>114</v>
      </c>
      <c r="AA3947" s="11">
        <f t="shared" si="10587"/>
        <v>0</v>
      </c>
      <c r="AB3947" s="53">
        <f t="shared" si="10588"/>
        <v>0.23484992325715498</v>
      </c>
      <c r="AC3947" s="63" t="s">
        <v>204</v>
      </c>
    </row>
    <row r="3948" spans="1:46">
      <c r="A3948" s="11">
        <v>3948</v>
      </c>
      <c r="B3948" s="57">
        <v>44954</v>
      </c>
      <c r="C3948" s="54">
        <v>0.36805555555555558</v>
      </c>
      <c r="D3948" s="53">
        <v>3</v>
      </c>
      <c r="E3948" s="53">
        <v>14.2</v>
      </c>
      <c r="F3948" s="53">
        <v>0</v>
      </c>
      <c r="G3948" s="53">
        <v>2.4</v>
      </c>
      <c r="H3948" s="53">
        <v>0.105</v>
      </c>
      <c r="I3948" s="53">
        <v>3</v>
      </c>
      <c r="J3948" s="53" t="s">
        <v>160</v>
      </c>
      <c r="K3948" s="53">
        <v>3.1</v>
      </c>
      <c r="L3948" s="53" t="s">
        <v>160</v>
      </c>
      <c r="M3948" s="54">
        <v>0.3643865740740741</v>
      </c>
      <c r="N3948" s="53">
        <v>6</v>
      </c>
      <c r="O3948" s="53" t="s">
        <v>161</v>
      </c>
      <c r="P3948" s="54">
        <v>0.36304398148148148</v>
      </c>
      <c r="Q3948" s="53">
        <v>2.9</v>
      </c>
      <c r="R3948" s="53" t="s">
        <v>161</v>
      </c>
      <c r="S3948" s="53">
        <v>1</v>
      </c>
      <c r="T3948" s="53">
        <v>62.4</v>
      </c>
      <c r="U3948" s="53">
        <v>645</v>
      </c>
      <c r="V3948" s="53">
        <v>217342</v>
      </c>
      <c r="W3948" s="53">
        <v>362</v>
      </c>
      <c r="X3948" s="53">
        <v>0.57999999999999996</v>
      </c>
      <c r="Y3948" s="53">
        <v>19.670000000000002</v>
      </c>
      <c r="Z3948" s="11">
        <f t="shared" si="10586"/>
        <v>63</v>
      </c>
      <c r="AA3948" s="11">
        <f t="shared" si="10587"/>
        <v>0</v>
      </c>
      <c r="AB3948" s="53">
        <f t="shared" si="10588"/>
        <v>0.23429897376236791</v>
      </c>
      <c r="AC3948" s="63" t="s">
        <v>204</v>
      </c>
    </row>
    <row r="3949" spans="1:46">
      <c r="A3949" s="11">
        <v>3949</v>
      </c>
      <c r="B3949" s="57">
        <v>44954</v>
      </c>
      <c r="C3949" s="54">
        <v>0.375</v>
      </c>
      <c r="D3949" s="53">
        <v>3.7</v>
      </c>
      <c r="E3949" s="53">
        <v>14.5</v>
      </c>
      <c r="F3949" s="53">
        <v>0</v>
      </c>
      <c r="G3949" s="53">
        <v>2.4</v>
      </c>
      <c r="H3949" s="53">
        <v>0.126</v>
      </c>
      <c r="I3949" s="53">
        <v>3.5</v>
      </c>
      <c r="J3949" s="53" t="s">
        <v>160</v>
      </c>
      <c r="K3949" s="53">
        <v>3.5</v>
      </c>
      <c r="L3949" s="53" t="s">
        <v>160</v>
      </c>
      <c r="M3949" s="54">
        <v>0.375</v>
      </c>
      <c r="N3949" s="53">
        <v>6</v>
      </c>
      <c r="O3949" s="53" t="s">
        <v>160</v>
      </c>
      <c r="P3949" s="54">
        <v>0.36913194444444447</v>
      </c>
      <c r="Q3949" s="53">
        <v>3.4</v>
      </c>
      <c r="R3949" s="53" t="s">
        <v>154</v>
      </c>
      <c r="S3949" s="53">
        <v>0.8</v>
      </c>
      <c r="T3949" s="53">
        <v>58.3</v>
      </c>
      <c r="U3949" s="53">
        <v>734</v>
      </c>
      <c r="V3949" s="53">
        <v>255106</v>
      </c>
      <c r="W3949" s="53">
        <v>425</v>
      </c>
      <c r="X3949" s="53">
        <v>0.57999999999999996</v>
      </c>
      <c r="Y3949" s="53">
        <v>19.850000000000001</v>
      </c>
      <c r="Z3949" s="11">
        <f t="shared" si="10586"/>
        <v>75.599999999999994</v>
      </c>
      <c r="AA3949" s="11">
        <f t="shared" si="10587"/>
        <v>0</v>
      </c>
      <c r="AB3949" s="53">
        <f t="shared" si="10588"/>
        <v>0.23429897376236791</v>
      </c>
      <c r="AC3949" s="63" t="s">
        <v>204</v>
      </c>
      <c r="AE3949" s="11">
        <f t="shared" ref="AE3949" si="10685">SUM(F3949:F3954)</f>
        <v>0</v>
      </c>
      <c r="AF3949" s="11">
        <f t="shared" ref="AF3949" si="10686">AVERAGE(AB3949:AB3954)</f>
        <v>0.23429897376236794</v>
      </c>
      <c r="AG3949" s="11">
        <f t="shared" ref="AG3949" si="10687">AVERAGE(G3949:G3954)</f>
        <v>2.5833333333333335</v>
      </c>
      <c r="AH3949" s="11" t="e">
        <f t="shared" ref="AH3949" si="10688">AVERAGE(AC3949:AC3954)</f>
        <v>#DIV/0!</v>
      </c>
      <c r="AI3949" s="11">
        <f t="shared" ref="AI3949" si="10689">AVERAGE(T3949:T3954)</f>
        <v>58</v>
      </c>
      <c r="AJ3949" s="11">
        <f t="shared" ref="AJ3949" si="10690">SUMIF(H3949:H3954,"&gt;0",H3949:H3954)</f>
        <v>0.90200000000000002</v>
      </c>
      <c r="AK3949" s="17">
        <f t="shared" ref="AK3949" si="10691">SUM(AA3949:AA3954)/60</f>
        <v>0.16666666666666666</v>
      </c>
      <c r="AL3949" s="17">
        <f t="shared" ref="AL3949" si="10692">SUM(V3949:V3954)</f>
        <v>1764005</v>
      </c>
      <c r="AM3949" s="17">
        <f t="shared" ref="AM3949" si="10693">AVERAGE(W3949:W3954)</f>
        <v>489.83333333333331</v>
      </c>
      <c r="AN3949" s="11">
        <f t="shared" ref="AN3949" si="10694">AVERAGE(I3949:I3954)</f>
        <v>3.4500000000000006</v>
      </c>
      <c r="AO3949" s="11">
        <f t="shared" ref="AO3949" si="10695">MAX(K3949:K3954)</f>
        <v>4</v>
      </c>
      <c r="AP3949" s="13" t="str">
        <f t="shared" ref="AP3949" ca="1" si="10696">INDIRECT(ADDRESS(MATCH(AO3949,K3949:K3954,0)+A3949-1,12))</f>
        <v>WSW</v>
      </c>
      <c r="AQ3949" s="13">
        <f t="shared" ref="AQ3949" ca="1" si="10697">INDIRECT(ADDRESS(MATCH(AO3949,K3949:K3954,0)+A3949-1,13))</f>
        <v>0.38378472222222221</v>
      </c>
      <c r="AR3949" s="11">
        <f t="shared" ref="AR3949" si="10698">MAX(N3949:N3954)</f>
        <v>6.6</v>
      </c>
      <c r="AS3949" s="13" t="str">
        <f t="shared" ref="AS3949" ca="1" si="10699">INDIRECT(ADDRESS(MATCH(AR3949,N3949:N3954,0)+A3949-1,15))</f>
        <v>WSW</v>
      </c>
      <c r="AT3949" s="13">
        <f t="shared" ref="AT3949" ca="1" si="10700">INDIRECT(ADDRESS(MATCH(AR3949,N3949:N3954,0)+A3949-1,16))</f>
        <v>0.40643518518518523</v>
      </c>
    </row>
    <row r="3950" spans="1:46">
      <c r="A3950" s="11">
        <v>3950</v>
      </c>
      <c r="B3950" s="57">
        <v>44954</v>
      </c>
      <c r="C3950" s="54">
        <v>0.38194444444444442</v>
      </c>
      <c r="D3950" s="53">
        <v>4.2</v>
      </c>
      <c r="E3950" s="53">
        <v>13.7</v>
      </c>
      <c r="F3950" s="53">
        <v>0</v>
      </c>
      <c r="G3950" s="53">
        <v>2.2999999999999998</v>
      </c>
      <c r="H3950" s="53">
        <v>0.123</v>
      </c>
      <c r="I3950" s="53">
        <v>3.6</v>
      </c>
      <c r="J3950" s="53" t="s">
        <v>161</v>
      </c>
      <c r="K3950" s="53">
        <v>3.7</v>
      </c>
      <c r="L3950" s="53" t="s">
        <v>161</v>
      </c>
      <c r="M3950" s="54">
        <v>0.37998842592592591</v>
      </c>
      <c r="N3950" s="53">
        <v>5.4</v>
      </c>
      <c r="O3950" s="53" t="s">
        <v>161</v>
      </c>
      <c r="P3950" s="54">
        <v>0.37744212962962959</v>
      </c>
      <c r="Q3950" s="53">
        <v>3.8</v>
      </c>
      <c r="R3950" s="53" t="s">
        <v>160</v>
      </c>
      <c r="S3950" s="53">
        <v>0.8</v>
      </c>
      <c r="T3950" s="53">
        <v>60.4</v>
      </c>
      <c r="U3950" s="53">
        <v>244</v>
      </c>
      <c r="V3950" s="53">
        <v>246191</v>
      </c>
      <c r="W3950" s="53">
        <v>410</v>
      </c>
      <c r="X3950" s="53">
        <v>0.57999999999999996</v>
      </c>
      <c r="Y3950" s="53">
        <v>19.5</v>
      </c>
      <c r="Z3950" s="11">
        <f t="shared" si="10586"/>
        <v>73.800000000000011</v>
      </c>
      <c r="AA3950" s="11">
        <f t="shared" si="10587"/>
        <v>0</v>
      </c>
      <c r="AB3950" s="53">
        <f t="shared" si="10588"/>
        <v>0.23429897376236791</v>
      </c>
      <c r="AC3950" s="63" t="s">
        <v>204</v>
      </c>
    </row>
    <row r="3951" spans="1:46">
      <c r="A3951" s="11">
        <v>3951</v>
      </c>
      <c r="B3951" s="57">
        <v>44954</v>
      </c>
      <c r="C3951" s="54">
        <v>0.3888888888888889</v>
      </c>
      <c r="D3951" s="53">
        <v>4.4000000000000004</v>
      </c>
      <c r="E3951" s="53">
        <v>14.4</v>
      </c>
      <c r="F3951" s="53">
        <v>0</v>
      </c>
      <c r="G3951" s="53">
        <v>2.2000000000000002</v>
      </c>
      <c r="H3951" s="53">
        <v>6.6000000000000003E-2</v>
      </c>
      <c r="I3951" s="53">
        <v>3.4</v>
      </c>
      <c r="J3951" s="53" t="s">
        <v>161</v>
      </c>
      <c r="K3951" s="53">
        <v>4</v>
      </c>
      <c r="L3951" s="53" t="s">
        <v>161</v>
      </c>
      <c r="M3951" s="54">
        <v>0.38378472222222221</v>
      </c>
      <c r="N3951" s="53">
        <v>6.2</v>
      </c>
      <c r="O3951" s="53" t="s">
        <v>161</v>
      </c>
      <c r="P3951" s="54">
        <v>0.38282407407407404</v>
      </c>
      <c r="Q3951" s="53">
        <v>3.1</v>
      </c>
      <c r="R3951" s="53" t="s">
        <v>160</v>
      </c>
      <c r="S3951" s="53">
        <v>1</v>
      </c>
      <c r="T3951" s="53">
        <v>60.7</v>
      </c>
      <c r="U3951" s="53">
        <v>835</v>
      </c>
      <c r="V3951" s="53">
        <v>147255</v>
      </c>
      <c r="W3951" s="53">
        <v>245</v>
      </c>
      <c r="X3951" s="53">
        <v>0.57999999999999996</v>
      </c>
      <c r="Y3951" s="53">
        <v>19.850000000000001</v>
      </c>
      <c r="Z3951" s="11">
        <f t="shared" si="10586"/>
        <v>39.599999999999994</v>
      </c>
      <c r="AA3951" s="11">
        <f t="shared" si="10587"/>
        <v>0</v>
      </c>
      <c r="AB3951" s="53">
        <f t="shared" si="10588"/>
        <v>0.23429897376236791</v>
      </c>
      <c r="AC3951" s="63" t="s">
        <v>204</v>
      </c>
    </row>
    <row r="3952" spans="1:46">
      <c r="A3952" s="11">
        <v>3952</v>
      </c>
      <c r="B3952" s="57">
        <v>44954</v>
      </c>
      <c r="C3952" s="54">
        <v>0.39583333333333331</v>
      </c>
      <c r="D3952" s="53">
        <v>4.5</v>
      </c>
      <c r="E3952" s="53">
        <v>14.8</v>
      </c>
      <c r="F3952" s="53">
        <v>0</v>
      </c>
      <c r="G3952" s="53">
        <v>2.6</v>
      </c>
      <c r="H3952" s="53">
        <v>0.17799999999999999</v>
      </c>
      <c r="I3952" s="53">
        <v>3.4</v>
      </c>
      <c r="J3952" s="53" t="s">
        <v>161</v>
      </c>
      <c r="K3952" s="53">
        <v>3.4</v>
      </c>
      <c r="L3952" s="53" t="s">
        <v>161</v>
      </c>
      <c r="M3952" s="54">
        <v>0.39579861111111114</v>
      </c>
      <c r="N3952" s="53">
        <v>5.6</v>
      </c>
      <c r="O3952" s="53" t="s">
        <v>161</v>
      </c>
      <c r="P3952" s="54">
        <v>0.39504629629629634</v>
      </c>
      <c r="Q3952" s="53">
        <v>2.8</v>
      </c>
      <c r="R3952" s="53" t="s">
        <v>161</v>
      </c>
      <c r="S3952" s="53">
        <v>0.8</v>
      </c>
      <c r="T3952" s="53">
        <v>57.3</v>
      </c>
      <c r="U3952" s="53">
        <v>849</v>
      </c>
      <c r="V3952" s="53">
        <v>328211</v>
      </c>
      <c r="W3952" s="53">
        <v>547</v>
      </c>
      <c r="X3952" s="53">
        <v>0.57999999999999996</v>
      </c>
      <c r="Y3952" s="53">
        <v>19.79</v>
      </c>
      <c r="Z3952" s="11">
        <f t="shared" si="10586"/>
        <v>106.80000000000001</v>
      </c>
      <c r="AA3952" s="11">
        <f t="shared" si="10587"/>
        <v>0</v>
      </c>
      <c r="AB3952" s="53">
        <f t="shared" si="10588"/>
        <v>0.23429897376236791</v>
      </c>
      <c r="AC3952" s="63" t="s">
        <v>204</v>
      </c>
    </row>
    <row r="3953" spans="1:46">
      <c r="A3953" s="11">
        <v>3953</v>
      </c>
      <c r="B3953" s="57">
        <v>44954</v>
      </c>
      <c r="C3953" s="54">
        <v>0.40277777777777773</v>
      </c>
      <c r="D3953" s="53">
        <v>4.5999999999999996</v>
      </c>
      <c r="E3953" s="53">
        <v>14.8</v>
      </c>
      <c r="F3953" s="53">
        <v>0</v>
      </c>
      <c r="G3953" s="53">
        <v>2.7</v>
      </c>
      <c r="H3953" s="53">
        <v>0.151</v>
      </c>
      <c r="I3953" s="53">
        <v>3.2</v>
      </c>
      <c r="J3953" s="53" t="s">
        <v>160</v>
      </c>
      <c r="K3953" s="53">
        <v>3.4</v>
      </c>
      <c r="L3953" s="53" t="s">
        <v>161</v>
      </c>
      <c r="M3953" s="54">
        <v>0.3989699074074074</v>
      </c>
      <c r="N3953" s="53">
        <v>6.1</v>
      </c>
      <c r="O3953" s="53" t="s">
        <v>160</v>
      </c>
      <c r="P3953" s="54">
        <v>0.3988888888888889</v>
      </c>
      <c r="Q3953" s="53">
        <v>2.4</v>
      </c>
      <c r="R3953" s="53" t="s">
        <v>161</v>
      </c>
      <c r="S3953" s="53">
        <v>0.9</v>
      </c>
      <c r="T3953" s="53">
        <v>58</v>
      </c>
      <c r="U3953" s="53">
        <v>317</v>
      </c>
      <c r="V3953" s="53">
        <v>301934</v>
      </c>
      <c r="W3953" s="53">
        <v>503</v>
      </c>
      <c r="X3953" s="53">
        <v>0.57999999999999996</v>
      </c>
      <c r="Y3953" s="53">
        <v>19.84</v>
      </c>
      <c r="Z3953" s="11">
        <f t="shared" si="10586"/>
        <v>90.6</v>
      </c>
      <c r="AA3953" s="11">
        <f t="shared" si="10587"/>
        <v>0</v>
      </c>
      <c r="AB3953" s="53">
        <f t="shared" si="10588"/>
        <v>0.23429897376236791</v>
      </c>
      <c r="AC3953" s="63" t="s">
        <v>204</v>
      </c>
    </row>
    <row r="3954" spans="1:46">
      <c r="A3954" s="11">
        <v>3954</v>
      </c>
      <c r="B3954" s="57">
        <v>44954</v>
      </c>
      <c r="C3954" s="54">
        <v>0.40972222222222227</v>
      </c>
      <c r="D3954" s="53">
        <v>4.9000000000000004</v>
      </c>
      <c r="E3954" s="53">
        <v>14.8</v>
      </c>
      <c r="F3954" s="53">
        <v>0</v>
      </c>
      <c r="G3954" s="53">
        <v>3.3</v>
      </c>
      <c r="H3954" s="53">
        <v>0.25800000000000001</v>
      </c>
      <c r="I3954" s="53">
        <v>3.6</v>
      </c>
      <c r="J3954" s="53" t="s">
        <v>161</v>
      </c>
      <c r="K3954" s="53">
        <v>3.7</v>
      </c>
      <c r="L3954" s="53" t="s">
        <v>161</v>
      </c>
      <c r="M3954" s="54">
        <v>0.40857638888888892</v>
      </c>
      <c r="N3954" s="53">
        <v>6.6</v>
      </c>
      <c r="O3954" s="53" t="s">
        <v>161</v>
      </c>
      <c r="P3954" s="54">
        <v>0.40643518518518523</v>
      </c>
      <c r="Q3954" s="53">
        <v>2.2000000000000002</v>
      </c>
      <c r="R3954" s="53" t="s">
        <v>156</v>
      </c>
      <c r="S3954" s="53">
        <v>1</v>
      </c>
      <c r="T3954" s="53">
        <v>53.3</v>
      </c>
      <c r="U3954" s="53">
        <v>953</v>
      </c>
      <c r="V3954" s="53">
        <v>485308</v>
      </c>
      <c r="W3954" s="53">
        <v>809</v>
      </c>
      <c r="X3954" s="53">
        <v>0.57999999999999996</v>
      </c>
      <c r="Y3954" s="53">
        <v>19.78</v>
      </c>
      <c r="Z3954" s="11">
        <f t="shared" si="10586"/>
        <v>154.79999999999998</v>
      </c>
      <c r="AA3954" s="11">
        <f t="shared" si="10587"/>
        <v>10</v>
      </c>
      <c r="AB3954" s="53">
        <f t="shared" si="10588"/>
        <v>0.23429897376236791</v>
      </c>
      <c r="AC3954" s="63" t="s">
        <v>204</v>
      </c>
    </row>
    <row r="3955" spans="1:46">
      <c r="A3955" s="11">
        <v>3955</v>
      </c>
      <c r="B3955" s="57">
        <v>44954</v>
      </c>
      <c r="C3955" s="54">
        <v>0.41666666666666669</v>
      </c>
      <c r="D3955" s="53">
        <v>5.3</v>
      </c>
      <c r="E3955" s="53">
        <v>14.8</v>
      </c>
      <c r="F3955" s="53">
        <v>0</v>
      </c>
      <c r="G3955" s="53">
        <v>2.9</v>
      </c>
      <c r="H3955" s="53">
        <v>0.20100000000000001</v>
      </c>
      <c r="I3955" s="53">
        <v>3.5</v>
      </c>
      <c r="J3955" s="53" t="s">
        <v>160</v>
      </c>
      <c r="K3955" s="53">
        <v>3.7</v>
      </c>
      <c r="L3955" s="53" t="s">
        <v>160</v>
      </c>
      <c r="M3955" s="54">
        <v>0.41236111111111112</v>
      </c>
      <c r="N3955" s="53">
        <v>5.7</v>
      </c>
      <c r="O3955" s="53" t="s">
        <v>160</v>
      </c>
      <c r="P3955" s="54">
        <v>0.41152777777777777</v>
      </c>
      <c r="Q3955" s="53">
        <v>3.3</v>
      </c>
      <c r="R3955" s="53" t="s">
        <v>160</v>
      </c>
      <c r="S3955" s="53">
        <v>0.8</v>
      </c>
      <c r="T3955" s="53">
        <v>57.2</v>
      </c>
      <c r="U3955" s="53">
        <v>287</v>
      </c>
      <c r="V3955" s="53">
        <v>396984</v>
      </c>
      <c r="W3955" s="53">
        <v>662</v>
      </c>
      <c r="X3955" s="53">
        <v>0.57999999999999996</v>
      </c>
      <c r="Y3955" s="53">
        <v>19.77</v>
      </c>
      <c r="Z3955" s="11">
        <f t="shared" si="10586"/>
        <v>120.6</v>
      </c>
      <c r="AA3955" s="11">
        <f t="shared" si="10587"/>
        <v>10</v>
      </c>
      <c r="AB3955" s="53">
        <f t="shared" si="10588"/>
        <v>0.23429897376236791</v>
      </c>
      <c r="AC3955" s="63" t="s">
        <v>204</v>
      </c>
      <c r="AE3955" s="11">
        <f t="shared" ref="AE3955" si="10701">SUM(F3955:F3960)</f>
        <v>0</v>
      </c>
      <c r="AF3955" s="11">
        <f t="shared" ref="AF3955" si="10702">AVERAGE(AB3955:AB3960)</f>
        <v>0.23411559784447758</v>
      </c>
      <c r="AG3955" s="11">
        <f t="shared" ref="AG3955" si="10703">AVERAGE(G3955:G3960)</f>
        <v>3.5500000000000003</v>
      </c>
      <c r="AH3955" s="11" t="e">
        <f t="shared" ref="AH3955" si="10704">AVERAGE(AC3955:AC3960)</f>
        <v>#DIV/0!</v>
      </c>
      <c r="AI3955" s="11">
        <f t="shared" ref="AI3955" si="10705">AVERAGE(T3955:T3960)</f>
        <v>56.316666666666663</v>
      </c>
      <c r="AJ3955" s="11">
        <f t="shared" ref="AJ3955" si="10706">SUMIF(H3955:H3960,"&gt;0",H3955:H3960)</f>
        <v>1.4260000000000002</v>
      </c>
      <c r="AK3955" s="17">
        <f t="shared" ref="AK3955" si="10707">SUM(AA3955:AA3960)/60</f>
        <v>0.83333333333333337</v>
      </c>
      <c r="AL3955" s="17">
        <f t="shared" ref="AL3955" si="10708">SUM(V3955:V3960)</f>
        <v>2748515</v>
      </c>
      <c r="AM3955" s="17">
        <f t="shared" ref="AM3955" si="10709">AVERAGE(W3955:W3960)</f>
        <v>763.5</v>
      </c>
      <c r="AN3955" s="11">
        <f t="shared" ref="AN3955" si="10710">AVERAGE(I3955:I3960)</f>
        <v>3.9499999999999997</v>
      </c>
      <c r="AO3955" s="11">
        <f t="shared" ref="AO3955" si="10711">MAX(K3955:K3960)</f>
        <v>4.8</v>
      </c>
      <c r="AP3955" s="13" t="str">
        <f t="shared" ref="AP3955" ca="1" si="10712">INDIRECT(ADDRESS(MATCH(AO3955,K3955:K3960,0)+A3955-1,12))</f>
        <v>WSW</v>
      </c>
      <c r="AQ3955" s="13">
        <f t="shared" ref="AQ3955" ca="1" si="10713">INDIRECT(ADDRESS(MATCH(AO3955,K3955:K3960,0)+A3955-1,13))</f>
        <v>0.43939814814814815</v>
      </c>
      <c r="AR3955" s="11">
        <f t="shared" ref="AR3955" si="10714">MAX(N3955:N3960)</f>
        <v>7.7</v>
      </c>
      <c r="AS3955" s="13" t="str">
        <f t="shared" ref="AS3955" ca="1" si="10715">INDIRECT(ADDRESS(MATCH(AR3955,N3955:N3960,0)+A3955-1,15))</f>
        <v>SW</v>
      </c>
      <c r="AT3955" s="13">
        <f t="shared" ref="AT3955" ca="1" si="10716">INDIRECT(ADDRESS(MATCH(AR3955,N3955:N3960,0)+A3955-1,16))</f>
        <v>0.42494212962962963</v>
      </c>
    </row>
    <row r="3956" spans="1:46">
      <c r="A3956" s="11">
        <v>3956</v>
      </c>
      <c r="B3956" s="57">
        <v>44954</v>
      </c>
      <c r="C3956" s="54">
        <v>0.4236111111111111</v>
      </c>
      <c r="D3956" s="53">
        <v>5.7</v>
      </c>
      <c r="E3956" s="53">
        <v>14.8</v>
      </c>
      <c r="F3956" s="53">
        <v>0</v>
      </c>
      <c r="G3956" s="53">
        <v>3.4</v>
      </c>
      <c r="H3956" s="53">
        <v>0.151</v>
      </c>
      <c r="I3956" s="53">
        <v>3.5</v>
      </c>
      <c r="J3956" s="53" t="s">
        <v>161</v>
      </c>
      <c r="K3956" s="53">
        <v>3.7</v>
      </c>
      <c r="L3956" s="53" t="s">
        <v>160</v>
      </c>
      <c r="M3956" s="54">
        <v>0.41997685185185185</v>
      </c>
      <c r="N3956" s="53">
        <v>6.5</v>
      </c>
      <c r="O3956" s="53" t="s">
        <v>161</v>
      </c>
      <c r="P3956" s="54">
        <v>0.42284722222222221</v>
      </c>
      <c r="Q3956" s="53">
        <v>3.7</v>
      </c>
      <c r="R3956" s="53" t="s">
        <v>160</v>
      </c>
      <c r="S3956" s="53">
        <v>1.2</v>
      </c>
      <c r="T3956" s="53">
        <v>58.9</v>
      </c>
      <c r="U3956" s="53">
        <v>1069</v>
      </c>
      <c r="V3956" s="53">
        <v>297813</v>
      </c>
      <c r="W3956" s="53">
        <v>496</v>
      </c>
      <c r="X3956" s="53">
        <v>0.57999999999999996</v>
      </c>
      <c r="Y3956" s="53">
        <v>19.78</v>
      </c>
      <c r="Z3956" s="11">
        <f t="shared" si="10586"/>
        <v>90.6</v>
      </c>
      <c r="AA3956" s="11">
        <f t="shared" si="10587"/>
        <v>0</v>
      </c>
      <c r="AB3956" s="53">
        <f t="shared" si="10588"/>
        <v>0.23429897376236791</v>
      </c>
      <c r="AC3956" s="63" t="s">
        <v>204</v>
      </c>
    </row>
    <row r="3957" spans="1:46">
      <c r="A3957" s="11">
        <v>3957</v>
      </c>
      <c r="B3957" s="57">
        <v>44954</v>
      </c>
      <c r="C3957" s="54">
        <v>0.43055555555555558</v>
      </c>
      <c r="D3957" s="53">
        <v>6</v>
      </c>
      <c r="E3957" s="53">
        <v>14.8</v>
      </c>
      <c r="F3957" s="53">
        <v>0</v>
      </c>
      <c r="G3957" s="53">
        <v>2.9</v>
      </c>
      <c r="H3957" s="53">
        <v>0.20399999999999999</v>
      </c>
      <c r="I3957" s="53">
        <v>3.9</v>
      </c>
      <c r="J3957" s="53" t="s">
        <v>160</v>
      </c>
      <c r="K3957" s="53">
        <v>4.4000000000000004</v>
      </c>
      <c r="L3957" s="53" t="s">
        <v>160</v>
      </c>
      <c r="M3957" s="54">
        <v>0.42887731481481484</v>
      </c>
      <c r="N3957" s="53">
        <v>7.7</v>
      </c>
      <c r="O3957" s="53" t="s">
        <v>160</v>
      </c>
      <c r="P3957" s="54">
        <v>0.42494212962962963</v>
      </c>
      <c r="Q3957" s="53">
        <v>2.7</v>
      </c>
      <c r="R3957" s="53" t="s">
        <v>160</v>
      </c>
      <c r="S3957" s="53">
        <v>1.2</v>
      </c>
      <c r="T3957" s="53">
        <v>58.4</v>
      </c>
      <c r="U3957" s="53">
        <v>930</v>
      </c>
      <c r="V3957" s="53">
        <v>399534</v>
      </c>
      <c r="W3957" s="53">
        <v>666</v>
      </c>
      <c r="X3957" s="53">
        <v>0.57999999999999996</v>
      </c>
      <c r="Y3957" s="53">
        <v>19.79</v>
      </c>
      <c r="Z3957" s="11">
        <f t="shared" si="10586"/>
        <v>122.39999999999999</v>
      </c>
      <c r="AA3957" s="11">
        <f t="shared" si="10587"/>
        <v>10</v>
      </c>
      <c r="AB3957" s="53">
        <f t="shared" si="10588"/>
        <v>0.23429897376236791</v>
      </c>
      <c r="AC3957" s="63" t="s">
        <v>204</v>
      </c>
    </row>
    <row r="3958" spans="1:46">
      <c r="A3958" s="11">
        <v>3958</v>
      </c>
      <c r="B3958" s="57">
        <v>44954</v>
      </c>
      <c r="C3958" s="54">
        <v>0.4375</v>
      </c>
      <c r="D3958" s="53">
        <v>6.2</v>
      </c>
      <c r="E3958" s="53">
        <v>14.8</v>
      </c>
      <c r="F3958" s="53">
        <v>0</v>
      </c>
      <c r="G3958" s="53">
        <v>3.8</v>
      </c>
      <c r="H3958" s="53">
        <v>0.32700000000000001</v>
      </c>
      <c r="I3958" s="53">
        <v>4.7</v>
      </c>
      <c r="J3958" s="53" t="s">
        <v>161</v>
      </c>
      <c r="K3958" s="53">
        <v>4.7</v>
      </c>
      <c r="L3958" s="53" t="s">
        <v>161</v>
      </c>
      <c r="M3958" s="54">
        <v>0.4375</v>
      </c>
      <c r="N3958" s="53">
        <v>7.7</v>
      </c>
      <c r="O3958" s="53" t="s">
        <v>161</v>
      </c>
      <c r="P3958" s="54">
        <v>0.43390046296296297</v>
      </c>
      <c r="Q3958" s="53">
        <v>4.8</v>
      </c>
      <c r="R3958" s="53" t="s">
        <v>161</v>
      </c>
      <c r="S3958" s="53">
        <v>1</v>
      </c>
      <c r="T3958" s="53">
        <v>56.5</v>
      </c>
      <c r="U3958" s="53">
        <v>418</v>
      </c>
      <c r="V3958" s="53">
        <v>611242</v>
      </c>
      <c r="W3958" s="53">
        <v>1019</v>
      </c>
      <c r="X3958" s="53">
        <v>0.57999999999999996</v>
      </c>
      <c r="Y3958" s="53">
        <v>19.8</v>
      </c>
      <c r="Z3958" s="11">
        <f t="shared" si="10586"/>
        <v>196.20000000000002</v>
      </c>
      <c r="AA3958" s="11">
        <f t="shared" si="10587"/>
        <v>10</v>
      </c>
      <c r="AB3958" s="53">
        <f t="shared" si="10588"/>
        <v>0.23429897376236791</v>
      </c>
      <c r="AC3958" s="63" t="s">
        <v>204</v>
      </c>
    </row>
    <row r="3959" spans="1:46">
      <c r="A3959" s="11">
        <v>3959</v>
      </c>
      <c r="B3959" s="57">
        <v>44954</v>
      </c>
      <c r="C3959" s="54">
        <v>0.44444444444444442</v>
      </c>
      <c r="D3959" s="53">
        <v>6.5</v>
      </c>
      <c r="E3959" s="53">
        <v>14.7</v>
      </c>
      <c r="F3959" s="53">
        <v>0</v>
      </c>
      <c r="G3959" s="53">
        <v>3.8</v>
      </c>
      <c r="H3959" s="53">
        <v>0.30599999999999999</v>
      </c>
      <c r="I3959" s="53">
        <v>4.4000000000000004</v>
      </c>
      <c r="J3959" s="53" t="s">
        <v>161</v>
      </c>
      <c r="K3959" s="53">
        <v>4.8</v>
      </c>
      <c r="L3959" s="53" t="s">
        <v>161</v>
      </c>
      <c r="M3959" s="54">
        <v>0.43939814814814815</v>
      </c>
      <c r="N3959" s="53">
        <v>7.5</v>
      </c>
      <c r="O3959" s="53" t="s">
        <v>161</v>
      </c>
      <c r="P3959" s="54">
        <v>0.44173611111111111</v>
      </c>
      <c r="Q3959" s="53">
        <v>6.3</v>
      </c>
      <c r="R3959" s="53" t="s">
        <v>160</v>
      </c>
      <c r="S3959" s="53">
        <v>1.1000000000000001</v>
      </c>
      <c r="T3959" s="53">
        <v>53.4</v>
      </c>
      <c r="U3959" s="53">
        <v>288</v>
      </c>
      <c r="V3959" s="53">
        <v>581500</v>
      </c>
      <c r="W3959" s="53">
        <v>969</v>
      </c>
      <c r="X3959" s="53">
        <v>0.57899999999999996</v>
      </c>
      <c r="Y3959" s="53">
        <v>19.78</v>
      </c>
      <c r="Z3959" s="11">
        <f t="shared" si="10586"/>
        <v>183.6</v>
      </c>
      <c r="AA3959" s="11">
        <f t="shared" si="10587"/>
        <v>10</v>
      </c>
      <c r="AB3959" s="53">
        <f t="shared" si="10588"/>
        <v>0.23374884600869694</v>
      </c>
      <c r="AC3959" s="63" t="s">
        <v>204</v>
      </c>
    </row>
    <row r="3960" spans="1:46">
      <c r="A3960" s="11">
        <v>3960</v>
      </c>
      <c r="B3960" s="57">
        <v>44954</v>
      </c>
      <c r="C3960" s="54">
        <v>0.4513888888888889</v>
      </c>
      <c r="D3960" s="53">
        <v>6.8</v>
      </c>
      <c r="E3960" s="53">
        <v>14.7</v>
      </c>
      <c r="F3960" s="53">
        <v>0</v>
      </c>
      <c r="G3960" s="53">
        <v>4.5</v>
      </c>
      <c r="H3960" s="53">
        <v>0.23699999999999999</v>
      </c>
      <c r="I3960" s="53">
        <v>3.7</v>
      </c>
      <c r="J3960" s="53" t="s">
        <v>160</v>
      </c>
      <c r="K3960" s="53">
        <v>4.4000000000000004</v>
      </c>
      <c r="L3960" s="53" t="s">
        <v>160</v>
      </c>
      <c r="M3960" s="54">
        <v>0.44469907407407411</v>
      </c>
      <c r="N3960" s="53">
        <v>7.5</v>
      </c>
      <c r="O3960" s="53" t="s">
        <v>161</v>
      </c>
      <c r="P3960" s="54">
        <v>0.45087962962962963</v>
      </c>
      <c r="Q3960" s="53">
        <v>5.6</v>
      </c>
      <c r="R3960" s="53" t="s">
        <v>160</v>
      </c>
      <c r="S3960" s="53">
        <v>1.2</v>
      </c>
      <c r="T3960" s="53">
        <v>53.5</v>
      </c>
      <c r="U3960" s="53">
        <v>1212</v>
      </c>
      <c r="V3960" s="53">
        <v>461442</v>
      </c>
      <c r="W3960" s="53">
        <v>769</v>
      </c>
      <c r="X3960" s="53">
        <v>0.57899999999999996</v>
      </c>
      <c r="Y3960" s="53">
        <v>19.809999999999999</v>
      </c>
      <c r="Z3960" s="11">
        <f t="shared" si="10586"/>
        <v>142.19999999999999</v>
      </c>
      <c r="AA3960" s="11">
        <f t="shared" si="10587"/>
        <v>10</v>
      </c>
      <c r="AB3960" s="53">
        <f t="shared" si="10588"/>
        <v>0.23374884600869694</v>
      </c>
      <c r="AC3960" s="63" t="s">
        <v>204</v>
      </c>
    </row>
    <row r="3961" spans="1:46">
      <c r="A3961" s="11">
        <v>3961</v>
      </c>
      <c r="B3961" s="57">
        <v>44954</v>
      </c>
      <c r="C3961" s="54">
        <v>0.45833333333333331</v>
      </c>
      <c r="D3961" s="53">
        <v>7.1</v>
      </c>
      <c r="E3961" s="53">
        <v>14.7</v>
      </c>
      <c r="F3961" s="53">
        <v>0</v>
      </c>
      <c r="G3961" s="53">
        <v>4.4000000000000004</v>
      </c>
      <c r="H3961" s="53">
        <v>0.309</v>
      </c>
      <c r="I3961" s="53">
        <v>4.5</v>
      </c>
      <c r="J3961" s="53" t="s">
        <v>161</v>
      </c>
      <c r="K3961" s="53">
        <v>4.5</v>
      </c>
      <c r="L3961" s="53" t="s">
        <v>161</v>
      </c>
      <c r="M3961" s="54">
        <v>0.45831018518518518</v>
      </c>
      <c r="N3961" s="53">
        <v>7.3</v>
      </c>
      <c r="O3961" s="53" t="s">
        <v>161</v>
      </c>
      <c r="P3961" s="54">
        <v>0.45820601851851855</v>
      </c>
      <c r="Q3961" s="53">
        <v>4.3</v>
      </c>
      <c r="R3961" s="53" t="s">
        <v>160</v>
      </c>
      <c r="S3961" s="53">
        <v>1.1000000000000001</v>
      </c>
      <c r="T3961" s="53">
        <v>53.2</v>
      </c>
      <c r="U3961" s="53">
        <v>1328</v>
      </c>
      <c r="V3961" s="53">
        <v>600279</v>
      </c>
      <c r="W3961" s="53">
        <v>1000</v>
      </c>
      <c r="X3961" s="53">
        <v>0.57899999999999996</v>
      </c>
      <c r="Y3961" s="53">
        <v>19.809999999999999</v>
      </c>
      <c r="Z3961" s="11">
        <f t="shared" si="10586"/>
        <v>185.4</v>
      </c>
      <c r="AA3961" s="11">
        <f t="shared" si="10587"/>
        <v>10</v>
      </c>
      <c r="AB3961" s="53">
        <f t="shared" si="10588"/>
        <v>0.23374884600869694</v>
      </c>
      <c r="AC3961" s="63" t="s">
        <v>204</v>
      </c>
      <c r="AE3961" s="11">
        <f t="shared" ref="AE3961" si="10717">SUM(F3961:F3966)</f>
        <v>0</v>
      </c>
      <c r="AF3961" s="11">
        <f t="shared" ref="AF3961" si="10718">AVERAGE(AB3961:AB3966)</f>
        <v>0.23374884600869694</v>
      </c>
      <c r="AG3961" s="11">
        <f t="shared" ref="AG3961" si="10719">AVERAGE(G3961:G3966)</f>
        <v>4.083333333333333</v>
      </c>
      <c r="AH3961" s="11" t="e">
        <f t="shared" ref="AH3961" si="10720">AVERAGE(AC3961:AC3966)</f>
        <v>#DIV/0!</v>
      </c>
      <c r="AI3961" s="11">
        <f t="shared" ref="AI3961" si="10721">AVERAGE(T3961:T3966)</f>
        <v>51.150000000000006</v>
      </c>
      <c r="AJ3961" s="11">
        <f t="shared" ref="AJ3961" si="10722">SUMIF(H3961:H3966,"&gt;0",H3961:H3966)</f>
        <v>1.2749999999999999</v>
      </c>
      <c r="AK3961" s="17">
        <f t="shared" ref="AK3961" si="10723">SUM(AA3961:AA3966)/60</f>
        <v>0.5</v>
      </c>
      <c r="AL3961" s="17">
        <f t="shared" ref="AL3961" si="10724">SUM(V3961:V3966)</f>
        <v>2539485</v>
      </c>
      <c r="AM3961" s="17">
        <f t="shared" ref="AM3961" si="10725">AVERAGE(W3961:W3966)</f>
        <v>705.33333333333337</v>
      </c>
      <c r="AN3961" s="11">
        <f t="shared" ref="AN3961" si="10726">AVERAGE(I3961:I3966)</f>
        <v>4.916666666666667</v>
      </c>
      <c r="AO3961" s="11">
        <f t="shared" ref="AO3961" si="10727">MAX(K3961:K3966)</f>
        <v>6.2</v>
      </c>
      <c r="AP3961" s="13" t="str">
        <f t="shared" ref="AP3961" ca="1" si="10728">INDIRECT(ADDRESS(MATCH(AO3961,K3961:K3966,0)+A3961-1,12))</f>
        <v>WSW</v>
      </c>
      <c r="AQ3961" s="13">
        <f t="shared" ref="AQ3961" ca="1" si="10729">INDIRECT(ADDRESS(MATCH(AO3961,K3961:K3966,0)+A3961-1,13))</f>
        <v>0.48975694444444445</v>
      </c>
      <c r="AR3961" s="11">
        <f t="shared" ref="AR3961" si="10730">MAX(N3961:N3966)</f>
        <v>10.1</v>
      </c>
      <c r="AS3961" s="13" t="str">
        <f t="shared" ref="AS3961" ca="1" si="10731">INDIRECT(ADDRESS(MATCH(AR3961,N3961:N3966,0)+A3961-1,15))</f>
        <v>W</v>
      </c>
      <c r="AT3961" s="13">
        <f t="shared" ref="AT3961" ca="1" si="10732">INDIRECT(ADDRESS(MATCH(AR3961,N3961:N3966,0)+A3961-1,16))</f>
        <v>0.48339120370370375</v>
      </c>
    </row>
    <row r="3962" spans="1:46">
      <c r="A3962" s="11">
        <v>3962</v>
      </c>
      <c r="B3962" s="57">
        <v>44954</v>
      </c>
      <c r="C3962" s="54">
        <v>0.46527777777777773</v>
      </c>
      <c r="D3962" s="53">
        <v>7.4</v>
      </c>
      <c r="E3962" s="53">
        <v>14.7</v>
      </c>
      <c r="F3962" s="53">
        <v>0</v>
      </c>
      <c r="G3962" s="53">
        <v>3.6</v>
      </c>
      <c r="H3962" s="53">
        <v>0.16700000000000001</v>
      </c>
      <c r="I3962" s="53">
        <v>4.5999999999999996</v>
      </c>
      <c r="J3962" s="53" t="s">
        <v>161</v>
      </c>
      <c r="K3962" s="53">
        <v>5.0999999999999996</v>
      </c>
      <c r="L3962" s="53" t="s">
        <v>161</v>
      </c>
      <c r="M3962" s="54">
        <v>0.46232638888888888</v>
      </c>
      <c r="N3962" s="53">
        <v>8.3000000000000007</v>
      </c>
      <c r="O3962" s="53" t="s">
        <v>161</v>
      </c>
      <c r="P3962" s="54">
        <v>0.46128472222222222</v>
      </c>
      <c r="Q3962" s="53">
        <v>4</v>
      </c>
      <c r="R3962" s="53" t="s">
        <v>161</v>
      </c>
      <c r="S3962" s="53">
        <v>1.2</v>
      </c>
      <c r="T3962" s="53">
        <v>54.1</v>
      </c>
      <c r="U3962" s="53">
        <v>415</v>
      </c>
      <c r="V3962" s="53">
        <v>349817</v>
      </c>
      <c r="W3962" s="53">
        <v>583</v>
      </c>
      <c r="X3962" s="53">
        <v>0.57899999999999996</v>
      </c>
      <c r="Y3962" s="53">
        <v>19.8</v>
      </c>
      <c r="Z3962" s="11">
        <f t="shared" si="10586"/>
        <v>100.20000000000002</v>
      </c>
      <c r="AA3962" s="11">
        <f t="shared" si="10587"/>
        <v>0</v>
      </c>
      <c r="AB3962" s="53">
        <f t="shared" si="10588"/>
        <v>0.23374884600869694</v>
      </c>
      <c r="AC3962" s="63" t="s">
        <v>204</v>
      </c>
    </row>
    <row r="3963" spans="1:46">
      <c r="A3963" s="11">
        <v>3963</v>
      </c>
      <c r="B3963" s="57">
        <v>44954</v>
      </c>
      <c r="C3963" s="54">
        <v>0.47222222222222227</v>
      </c>
      <c r="D3963" s="53">
        <v>7.6</v>
      </c>
      <c r="E3963" s="53">
        <v>14.7</v>
      </c>
      <c r="F3963" s="53">
        <v>0</v>
      </c>
      <c r="G3963" s="53">
        <v>4</v>
      </c>
      <c r="H3963" s="53">
        <v>0.25900000000000001</v>
      </c>
      <c r="I3963" s="53">
        <v>4.7</v>
      </c>
      <c r="J3963" s="53" t="s">
        <v>161</v>
      </c>
      <c r="K3963" s="53">
        <v>4.8</v>
      </c>
      <c r="L3963" s="53" t="s">
        <v>161</v>
      </c>
      <c r="M3963" s="54">
        <v>0.47135416666666669</v>
      </c>
      <c r="N3963" s="53">
        <v>8.6999999999999993</v>
      </c>
      <c r="O3963" s="53" t="s">
        <v>154</v>
      </c>
      <c r="P3963" s="54">
        <v>0.46949074074074071</v>
      </c>
      <c r="Q3963" s="53">
        <v>5.2</v>
      </c>
      <c r="R3963" s="53" t="s">
        <v>161</v>
      </c>
      <c r="S3963" s="53">
        <v>1.5</v>
      </c>
      <c r="T3963" s="53">
        <v>51.5</v>
      </c>
      <c r="U3963" s="53">
        <v>386</v>
      </c>
      <c r="V3963" s="53">
        <v>504666</v>
      </c>
      <c r="W3963" s="53">
        <v>841</v>
      </c>
      <c r="X3963" s="53">
        <v>0.57899999999999996</v>
      </c>
      <c r="Y3963" s="53">
        <v>19.8</v>
      </c>
      <c r="Z3963" s="11">
        <f t="shared" si="10586"/>
        <v>155.4</v>
      </c>
      <c r="AA3963" s="11">
        <f t="shared" si="10587"/>
        <v>10</v>
      </c>
      <c r="AB3963" s="53">
        <f t="shared" si="10588"/>
        <v>0.23374884600869694</v>
      </c>
      <c r="AC3963" s="63" t="s">
        <v>204</v>
      </c>
    </row>
    <row r="3964" spans="1:46">
      <c r="A3964" s="11">
        <v>3964</v>
      </c>
      <c r="B3964" s="57">
        <v>44954</v>
      </c>
      <c r="C3964" s="54">
        <v>0.47916666666666669</v>
      </c>
      <c r="D3964" s="53">
        <v>7.5</v>
      </c>
      <c r="E3964" s="53">
        <v>14.7</v>
      </c>
      <c r="F3964" s="53">
        <v>0</v>
      </c>
      <c r="G3964" s="53">
        <v>3.8</v>
      </c>
      <c r="H3964" s="53">
        <v>0.113</v>
      </c>
      <c r="I3964" s="53">
        <v>4.8</v>
      </c>
      <c r="J3964" s="53" t="s">
        <v>161</v>
      </c>
      <c r="K3964" s="53">
        <v>5.4</v>
      </c>
      <c r="L3964" s="53" t="s">
        <v>161</v>
      </c>
      <c r="M3964" s="54">
        <v>0.4748148148148148</v>
      </c>
      <c r="N3964" s="53">
        <v>8.1</v>
      </c>
      <c r="O3964" s="53" t="s">
        <v>160</v>
      </c>
      <c r="P3964" s="54">
        <v>0.47233796296296293</v>
      </c>
      <c r="Q3964" s="53">
        <v>3.1</v>
      </c>
      <c r="R3964" s="53" t="s">
        <v>161</v>
      </c>
      <c r="S3964" s="53">
        <v>1.3</v>
      </c>
      <c r="T3964" s="53">
        <v>53.3</v>
      </c>
      <c r="U3964" s="53">
        <v>1276</v>
      </c>
      <c r="V3964" s="53">
        <v>238232</v>
      </c>
      <c r="W3964" s="53">
        <v>397</v>
      </c>
      <c r="X3964" s="53">
        <v>0.57899999999999996</v>
      </c>
      <c r="Y3964" s="53">
        <v>19.850000000000001</v>
      </c>
      <c r="Z3964" s="11">
        <f t="shared" si="10586"/>
        <v>67.8</v>
      </c>
      <c r="AA3964" s="11">
        <f t="shared" si="10587"/>
        <v>0</v>
      </c>
      <c r="AB3964" s="53">
        <f t="shared" si="10588"/>
        <v>0.23374884600869694</v>
      </c>
      <c r="AC3964" s="63" t="s">
        <v>204</v>
      </c>
    </row>
    <row r="3965" spans="1:46">
      <c r="A3965" s="11">
        <v>3965</v>
      </c>
      <c r="B3965" s="57">
        <v>44954</v>
      </c>
      <c r="C3965" s="54">
        <v>0.4861111111111111</v>
      </c>
      <c r="D3965" s="53">
        <v>7.4</v>
      </c>
      <c r="E3965" s="53">
        <v>14.7</v>
      </c>
      <c r="F3965" s="53">
        <v>0</v>
      </c>
      <c r="G3965" s="53">
        <v>4.3</v>
      </c>
      <c r="H3965" s="53">
        <v>0.191</v>
      </c>
      <c r="I3965" s="53">
        <v>4.9000000000000004</v>
      </c>
      <c r="J3965" s="53" t="s">
        <v>161</v>
      </c>
      <c r="K3965" s="53">
        <v>4.9000000000000004</v>
      </c>
      <c r="L3965" s="53" t="s">
        <v>161</v>
      </c>
      <c r="M3965" s="54">
        <v>0.4861111111111111</v>
      </c>
      <c r="N3965" s="53">
        <v>10.1</v>
      </c>
      <c r="O3965" s="53" t="s">
        <v>154</v>
      </c>
      <c r="P3965" s="54">
        <v>0.48339120370370375</v>
      </c>
      <c r="Q3965" s="53">
        <v>7.1</v>
      </c>
      <c r="R3965" s="53" t="s">
        <v>161</v>
      </c>
      <c r="S3965" s="53">
        <v>1.7</v>
      </c>
      <c r="T3965" s="53">
        <v>51</v>
      </c>
      <c r="U3965" s="53">
        <v>737</v>
      </c>
      <c r="V3965" s="53">
        <v>379902</v>
      </c>
      <c r="W3965" s="53">
        <v>633</v>
      </c>
      <c r="X3965" s="53">
        <v>0.57899999999999996</v>
      </c>
      <c r="Y3965" s="53">
        <v>19.829999999999998</v>
      </c>
      <c r="Z3965" s="11">
        <f t="shared" si="10586"/>
        <v>114.6</v>
      </c>
      <c r="AA3965" s="11">
        <f t="shared" si="10587"/>
        <v>0</v>
      </c>
      <c r="AB3965" s="53">
        <f t="shared" si="10588"/>
        <v>0.23374884600869694</v>
      </c>
      <c r="AC3965" s="63" t="s">
        <v>204</v>
      </c>
    </row>
    <row r="3966" spans="1:46">
      <c r="A3966" s="11">
        <v>3966</v>
      </c>
      <c r="B3966" s="57">
        <v>44954</v>
      </c>
      <c r="C3966" s="54">
        <v>0.49305555555555558</v>
      </c>
      <c r="D3966" s="53">
        <v>7.2</v>
      </c>
      <c r="E3966" s="53">
        <v>14.7</v>
      </c>
      <c r="F3966" s="53">
        <v>0</v>
      </c>
      <c r="G3966" s="53">
        <v>4.4000000000000004</v>
      </c>
      <c r="H3966" s="53">
        <v>0.23599999999999999</v>
      </c>
      <c r="I3966" s="53">
        <v>6</v>
      </c>
      <c r="J3966" s="53" t="s">
        <v>161</v>
      </c>
      <c r="K3966" s="53">
        <v>6.2</v>
      </c>
      <c r="L3966" s="53" t="s">
        <v>161</v>
      </c>
      <c r="M3966" s="54">
        <v>0.48975694444444445</v>
      </c>
      <c r="N3966" s="53">
        <v>10</v>
      </c>
      <c r="O3966" s="53" t="s">
        <v>161</v>
      </c>
      <c r="P3966" s="54">
        <v>0.48646990740740742</v>
      </c>
      <c r="Q3966" s="53">
        <v>6.5</v>
      </c>
      <c r="R3966" s="53" t="s">
        <v>161</v>
      </c>
      <c r="S3966" s="53">
        <v>1.3</v>
      </c>
      <c r="T3966" s="53">
        <v>43.8</v>
      </c>
      <c r="U3966" s="53">
        <v>411</v>
      </c>
      <c r="V3966" s="53">
        <v>466589</v>
      </c>
      <c r="W3966" s="53">
        <v>778</v>
      </c>
      <c r="X3966" s="53">
        <v>0.57899999999999996</v>
      </c>
      <c r="Y3966" s="53">
        <v>19.850000000000001</v>
      </c>
      <c r="Z3966" s="11">
        <f t="shared" si="10586"/>
        <v>141.6</v>
      </c>
      <c r="AA3966" s="11">
        <f t="shared" si="10587"/>
        <v>10</v>
      </c>
      <c r="AB3966" s="53">
        <f t="shared" si="10588"/>
        <v>0.23374884600869694</v>
      </c>
      <c r="AC3966" s="63" t="s">
        <v>204</v>
      </c>
    </row>
    <row r="3967" spans="1:46">
      <c r="A3967" s="11">
        <v>3967</v>
      </c>
      <c r="B3967" s="57">
        <v>44954</v>
      </c>
      <c r="C3967" s="54">
        <v>0.5</v>
      </c>
      <c r="D3967" s="53">
        <v>7.1</v>
      </c>
      <c r="E3967" s="53">
        <v>14.7</v>
      </c>
      <c r="F3967" s="53">
        <v>0</v>
      </c>
      <c r="G3967" s="53">
        <v>3.9</v>
      </c>
      <c r="H3967" s="53">
        <v>0.111</v>
      </c>
      <c r="I3967" s="53">
        <v>5.2</v>
      </c>
      <c r="J3967" s="53" t="s">
        <v>161</v>
      </c>
      <c r="K3967" s="53">
        <v>6</v>
      </c>
      <c r="L3967" s="53" t="s">
        <v>161</v>
      </c>
      <c r="M3967" s="54">
        <v>0.49309027777777775</v>
      </c>
      <c r="N3967" s="53">
        <v>8.1999999999999993</v>
      </c>
      <c r="O3967" s="53" t="s">
        <v>161</v>
      </c>
      <c r="P3967" s="54">
        <v>0.49920138888888888</v>
      </c>
      <c r="Q3967" s="53">
        <v>3</v>
      </c>
      <c r="R3967" s="53" t="s">
        <v>161</v>
      </c>
      <c r="S3967" s="53">
        <v>1.1000000000000001</v>
      </c>
      <c r="T3967" s="53">
        <v>46</v>
      </c>
      <c r="U3967" s="53">
        <v>348</v>
      </c>
      <c r="V3967" s="53">
        <v>241914</v>
      </c>
      <c r="W3967" s="53">
        <v>403</v>
      </c>
      <c r="X3967" s="53">
        <v>0.57899999999999996</v>
      </c>
      <c r="Y3967" s="53">
        <v>19.86</v>
      </c>
      <c r="Z3967" s="11">
        <f t="shared" si="10586"/>
        <v>66.600000000000009</v>
      </c>
      <c r="AA3967" s="11">
        <f t="shared" si="10587"/>
        <v>0</v>
      </c>
      <c r="AB3967" s="53">
        <f t="shared" si="10588"/>
        <v>0.23374884600869694</v>
      </c>
      <c r="AC3967" s="63" t="s">
        <v>204</v>
      </c>
      <c r="AE3967" s="11">
        <f t="shared" ref="AE3967" si="10733">SUM(F3967:F3972)</f>
        <v>0</v>
      </c>
      <c r="AF3967" s="11">
        <f t="shared" ref="AF3967" si="10734">AVERAGE(AB3967:AB3972)</f>
        <v>0.23374884600869694</v>
      </c>
      <c r="AG3967" s="11">
        <f t="shared" ref="AG3967" si="10735">AVERAGE(G3967:G3972)</f>
        <v>4.2166666666666659</v>
      </c>
      <c r="AH3967" s="11" t="e">
        <f t="shared" ref="AH3967" si="10736">AVERAGE(AC3967:AC3972)</f>
        <v>#DIV/0!</v>
      </c>
      <c r="AI3967" s="11">
        <f t="shared" ref="AI3967" si="10737">AVERAGE(T3967:T3972)</f>
        <v>46.666666666666664</v>
      </c>
      <c r="AJ3967" s="11">
        <f t="shared" ref="AJ3967" si="10738">SUMIF(H3967:H3972,"&gt;0",H3967:H3972)</f>
        <v>0.97199999999999986</v>
      </c>
      <c r="AK3967" s="17">
        <f t="shared" ref="AK3967" si="10739">SUM(AA3967:AA3972)/60</f>
        <v>0.16666666666666666</v>
      </c>
      <c r="AL3967" s="17">
        <f t="shared" ref="AL3967" si="10740">SUM(V3967:V3972)</f>
        <v>1976591</v>
      </c>
      <c r="AM3967" s="17">
        <f t="shared" ref="AM3967" si="10741">AVERAGE(W3967:W3972)</f>
        <v>549</v>
      </c>
      <c r="AN3967" s="11">
        <f t="shared" ref="AN3967" si="10742">AVERAGE(I3967:I3972)</f>
        <v>5.416666666666667</v>
      </c>
      <c r="AO3967" s="11">
        <f t="shared" ref="AO3967" si="10743">MAX(K3967:K3972)</f>
        <v>6</v>
      </c>
      <c r="AP3967" s="13" t="str">
        <f t="shared" ref="AP3967" ca="1" si="10744">INDIRECT(ADDRESS(MATCH(AO3967,K3967:K3972,0)+A3967-1,12))</f>
        <v>WSW</v>
      </c>
      <c r="AQ3967" s="13">
        <f t="shared" ref="AQ3967" ca="1" si="10745">INDIRECT(ADDRESS(MATCH(AO3967,K3967:K3972,0)+A3967-1,13))</f>
        <v>0.49309027777777775</v>
      </c>
      <c r="AR3967" s="11">
        <f t="shared" ref="AR3967" si="10746">MAX(N3967:N3972)</f>
        <v>10.199999999999999</v>
      </c>
      <c r="AS3967" s="13" t="str">
        <f t="shared" ref="AS3967" ca="1" si="10747">INDIRECT(ADDRESS(MATCH(AR3967,N3967:N3972,0)+A3967-1,15))</f>
        <v>W</v>
      </c>
      <c r="AT3967" s="13">
        <f t="shared" ref="AT3967" ca="1" si="10748">INDIRECT(ADDRESS(MATCH(AR3967,N3967:N3972,0)+A3967-1,16))</f>
        <v>0.52732638888888894</v>
      </c>
    </row>
    <row r="3968" spans="1:46">
      <c r="A3968" s="11">
        <v>3968</v>
      </c>
      <c r="B3968" s="57">
        <v>44954</v>
      </c>
      <c r="C3968" s="54">
        <v>0.50694444444444442</v>
      </c>
      <c r="D3968" s="53">
        <v>6.9</v>
      </c>
      <c r="E3968" s="53">
        <v>14.7</v>
      </c>
      <c r="F3968" s="53">
        <v>0</v>
      </c>
      <c r="G3968" s="53">
        <v>3.8</v>
      </c>
      <c r="H3968" s="53">
        <v>9.4E-2</v>
      </c>
      <c r="I3968" s="53">
        <v>5</v>
      </c>
      <c r="J3968" s="53" t="s">
        <v>161</v>
      </c>
      <c r="K3968" s="53">
        <v>5.4</v>
      </c>
      <c r="L3968" s="53" t="s">
        <v>161</v>
      </c>
      <c r="M3968" s="54">
        <v>0.5037962962962963</v>
      </c>
      <c r="N3968" s="53">
        <v>10.1</v>
      </c>
      <c r="O3968" s="53" t="s">
        <v>160</v>
      </c>
      <c r="P3968" s="54">
        <v>0.50255787037037036</v>
      </c>
      <c r="Q3968" s="53">
        <v>3.1</v>
      </c>
      <c r="R3968" s="53" t="s">
        <v>158</v>
      </c>
      <c r="S3968" s="53">
        <v>1.4</v>
      </c>
      <c r="T3968" s="53">
        <v>47.3</v>
      </c>
      <c r="U3968" s="53">
        <v>381</v>
      </c>
      <c r="V3968" s="53">
        <v>203675</v>
      </c>
      <c r="W3968" s="53">
        <v>339</v>
      </c>
      <c r="X3968" s="53">
        <v>0.57899999999999996</v>
      </c>
      <c r="Y3968" s="53">
        <v>19.86</v>
      </c>
      <c r="Z3968" s="11">
        <f t="shared" si="10586"/>
        <v>56.400000000000006</v>
      </c>
      <c r="AA3968" s="11">
        <f t="shared" si="10587"/>
        <v>0</v>
      </c>
      <c r="AB3968" s="53">
        <f t="shared" si="10588"/>
        <v>0.23374884600869694</v>
      </c>
      <c r="AC3968" s="63" t="s">
        <v>204</v>
      </c>
    </row>
    <row r="3969" spans="1:46">
      <c r="A3969" s="11">
        <v>3969</v>
      </c>
      <c r="B3969" s="57">
        <v>44954</v>
      </c>
      <c r="C3969" s="54">
        <v>0.51388888888888895</v>
      </c>
      <c r="D3969" s="53">
        <v>6.6</v>
      </c>
      <c r="E3969" s="53">
        <v>14.3</v>
      </c>
      <c r="F3969" s="53">
        <v>0</v>
      </c>
      <c r="G3969" s="53">
        <v>4.5</v>
      </c>
      <c r="H3969" s="53">
        <v>0.193</v>
      </c>
      <c r="I3969" s="53">
        <v>5.6</v>
      </c>
      <c r="J3969" s="53" t="s">
        <v>161</v>
      </c>
      <c r="K3969" s="53">
        <v>5.6</v>
      </c>
      <c r="L3969" s="53" t="s">
        <v>161</v>
      </c>
      <c r="M3969" s="54">
        <v>0.51388888888888895</v>
      </c>
      <c r="N3969" s="53">
        <v>8.3000000000000007</v>
      </c>
      <c r="O3969" s="53" t="s">
        <v>161</v>
      </c>
      <c r="P3969" s="54">
        <v>0.51288194444444446</v>
      </c>
      <c r="Q3969" s="53">
        <v>5</v>
      </c>
      <c r="R3969" s="53" t="s">
        <v>160</v>
      </c>
      <c r="S3969" s="53">
        <v>1.2</v>
      </c>
      <c r="T3969" s="53">
        <v>43.9</v>
      </c>
      <c r="U3969" s="53">
        <v>1051</v>
      </c>
      <c r="V3969" s="53">
        <v>381682</v>
      </c>
      <c r="W3969" s="53">
        <v>636</v>
      </c>
      <c r="X3969" s="53">
        <v>0.57899999999999996</v>
      </c>
      <c r="Y3969" s="53">
        <v>19.8</v>
      </c>
      <c r="Z3969" s="11">
        <f t="shared" si="10586"/>
        <v>115.80000000000001</v>
      </c>
      <c r="AA3969" s="11">
        <f t="shared" si="10587"/>
        <v>0</v>
      </c>
      <c r="AB3969" s="53">
        <f t="shared" si="10588"/>
        <v>0.23374884600869694</v>
      </c>
      <c r="AC3969" s="63" t="s">
        <v>204</v>
      </c>
    </row>
    <row r="3970" spans="1:46">
      <c r="A3970" s="11">
        <v>3970</v>
      </c>
      <c r="B3970" s="57">
        <v>44954</v>
      </c>
      <c r="C3970" s="54">
        <v>0.52083333333333337</v>
      </c>
      <c r="D3970" s="53">
        <v>6.5</v>
      </c>
      <c r="E3970" s="53">
        <v>14.3</v>
      </c>
      <c r="F3970" s="53">
        <v>0</v>
      </c>
      <c r="G3970" s="53">
        <v>4.3</v>
      </c>
      <c r="H3970" s="53">
        <v>0.189</v>
      </c>
      <c r="I3970" s="53">
        <v>5.7</v>
      </c>
      <c r="J3970" s="53" t="s">
        <v>154</v>
      </c>
      <c r="K3970" s="53">
        <v>5.9</v>
      </c>
      <c r="L3970" s="53" t="s">
        <v>154</v>
      </c>
      <c r="M3970" s="54">
        <v>0.5189583333333333</v>
      </c>
      <c r="N3970" s="53">
        <v>9.6999999999999993</v>
      </c>
      <c r="O3970" s="53" t="s">
        <v>161</v>
      </c>
      <c r="P3970" s="54">
        <v>0.51571759259259264</v>
      </c>
      <c r="Q3970" s="53">
        <v>5.2</v>
      </c>
      <c r="R3970" s="53" t="s">
        <v>161</v>
      </c>
      <c r="S3970" s="53">
        <v>1.3</v>
      </c>
      <c r="T3970" s="53">
        <v>46.8</v>
      </c>
      <c r="U3970" s="53">
        <v>1011</v>
      </c>
      <c r="V3970" s="53">
        <v>380265</v>
      </c>
      <c r="W3970" s="53">
        <v>634</v>
      </c>
      <c r="X3970" s="53">
        <v>0.57899999999999996</v>
      </c>
      <c r="Y3970" s="53">
        <v>19.79</v>
      </c>
      <c r="Z3970" s="11">
        <f t="shared" si="10586"/>
        <v>113.4</v>
      </c>
      <c r="AA3970" s="11">
        <f t="shared" si="10587"/>
        <v>0</v>
      </c>
      <c r="AB3970" s="53">
        <f t="shared" si="10588"/>
        <v>0.23374884600869694</v>
      </c>
      <c r="AC3970" s="63" t="s">
        <v>204</v>
      </c>
    </row>
    <row r="3971" spans="1:46">
      <c r="A3971" s="11">
        <v>3971</v>
      </c>
      <c r="B3971" s="57">
        <v>44954</v>
      </c>
      <c r="C3971" s="54">
        <v>0.52777777777777779</v>
      </c>
      <c r="D3971" s="53">
        <v>6.4</v>
      </c>
      <c r="E3971" s="53">
        <v>14.3</v>
      </c>
      <c r="F3971" s="53">
        <v>0</v>
      </c>
      <c r="G3971" s="53">
        <v>4.7</v>
      </c>
      <c r="H3971" s="53">
        <v>0.28899999999999998</v>
      </c>
      <c r="I3971" s="53">
        <v>5.9</v>
      </c>
      <c r="J3971" s="53" t="s">
        <v>154</v>
      </c>
      <c r="K3971" s="53">
        <v>5.9</v>
      </c>
      <c r="L3971" s="53" t="s">
        <v>154</v>
      </c>
      <c r="M3971" s="54">
        <v>0.52777777777777779</v>
      </c>
      <c r="N3971" s="53">
        <v>10.199999999999999</v>
      </c>
      <c r="O3971" s="53" t="s">
        <v>154</v>
      </c>
      <c r="P3971" s="54">
        <v>0.52732638888888894</v>
      </c>
      <c r="Q3971" s="53">
        <v>8.5</v>
      </c>
      <c r="R3971" s="53" t="s">
        <v>154</v>
      </c>
      <c r="S3971" s="53">
        <v>1.3</v>
      </c>
      <c r="T3971" s="53">
        <v>46.2</v>
      </c>
      <c r="U3971" s="53">
        <v>347</v>
      </c>
      <c r="V3971" s="53">
        <v>558705</v>
      </c>
      <c r="W3971" s="53">
        <v>931</v>
      </c>
      <c r="X3971" s="53">
        <v>0.57899999999999996</v>
      </c>
      <c r="Y3971" s="53">
        <v>19.84</v>
      </c>
      <c r="Z3971" s="11">
        <f t="shared" si="10586"/>
        <v>173.4</v>
      </c>
      <c r="AA3971" s="11">
        <f t="shared" si="10587"/>
        <v>10</v>
      </c>
      <c r="AB3971" s="53">
        <f t="shared" si="10588"/>
        <v>0.23374884600869694</v>
      </c>
      <c r="AC3971" s="63" t="s">
        <v>204</v>
      </c>
    </row>
    <row r="3972" spans="1:46">
      <c r="A3972" s="11">
        <v>3972</v>
      </c>
      <c r="B3972" s="57">
        <v>44954</v>
      </c>
      <c r="C3972" s="54">
        <v>0.53472222222222221</v>
      </c>
      <c r="D3972" s="53">
        <v>6.5</v>
      </c>
      <c r="E3972" s="53">
        <v>14.3</v>
      </c>
      <c r="F3972" s="53">
        <v>0</v>
      </c>
      <c r="G3972" s="53">
        <v>4.0999999999999996</v>
      </c>
      <c r="H3972" s="53">
        <v>9.6000000000000002E-2</v>
      </c>
      <c r="I3972" s="53">
        <v>5.0999999999999996</v>
      </c>
      <c r="J3972" s="53" t="s">
        <v>154</v>
      </c>
      <c r="K3972" s="53">
        <v>6</v>
      </c>
      <c r="L3972" s="53" t="s">
        <v>154</v>
      </c>
      <c r="M3972" s="54">
        <v>0.52909722222222222</v>
      </c>
      <c r="N3972" s="53">
        <v>8.6999999999999993</v>
      </c>
      <c r="O3972" s="53" t="s">
        <v>161</v>
      </c>
      <c r="P3972" s="54">
        <v>0.52780092592592587</v>
      </c>
      <c r="Q3972" s="53">
        <v>6.8</v>
      </c>
      <c r="R3972" s="53" t="s">
        <v>161</v>
      </c>
      <c r="S3972" s="53">
        <v>1.2</v>
      </c>
      <c r="T3972" s="53">
        <v>49.8</v>
      </c>
      <c r="U3972" s="53">
        <v>355</v>
      </c>
      <c r="V3972" s="53">
        <v>210350</v>
      </c>
      <c r="W3972" s="53">
        <v>351</v>
      </c>
      <c r="X3972" s="53">
        <v>0.57899999999999996</v>
      </c>
      <c r="Y3972" s="53">
        <v>19.829999999999998</v>
      </c>
      <c r="Z3972" s="11">
        <f t="shared" si="10586"/>
        <v>57.600000000000009</v>
      </c>
      <c r="AA3972" s="11">
        <f t="shared" si="10587"/>
        <v>0</v>
      </c>
      <c r="AB3972" s="53">
        <f t="shared" si="10588"/>
        <v>0.23374884600869694</v>
      </c>
      <c r="AC3972" s="63" t="s">
        <v>204</v>
      </c>
    </row>
    <row r="3973" spans="1:46">
      <c r="A3973" s="11">
        <v>3973</v>
      </c>
      <c r="B3973" s="57">
        <v>44954</v>
      </c>
      <c r="C3973" s="54">
        <v>0.54166666666666663</v>
      </c>
      <c r="D3973" s="53">
        <v>6.4</v>
      </c>
      <c r="E3973" s="53">
        <v>14.3</v>
      </c>
      <c r="F3973" s="53">
        <v>0</v>
      </c>
      <c r="G3973" s="53">
        <v>3.9</v>
      </c>
      <c r="H3973" s="53">
        <v>0.113</v>
      </c>
      <c r="I3973" s="53">
        <v>5.7</v>
      </c>
      <c r="J3973" s="53" t="s">
        <v>158</v>
      </c>
      <c r="K3973" s="53">
        <v>5.7</v>
      </c>
      <c r="L3973" s="53" t="s">
        <v>158</v>
      </c>
      <c r="M3973" s="54">
        <v>0.54166666666666663</v>
      </c>
      <c r="N3973" s="53">
        <v>9.9</v>
      </c>
      <c r="O3973" s="53" t="s">
        <v>154</v>
      </c>
      <c r="P3973" s="54">
        <v>0.53917824074074072</v>
      </c>
      <c r="Q3973" s="53">
        <v>7.6</v>
      </c>
      <c r="R3973" s="53" t="s">
        <v>154</v>
      </c>
      <c r="S3973" s="53">
        <v>1.4</v>
      </c>
      <c r="T3973" s="53">
        <v>48.2</v>
      </c>
      <c r="U3973" s="53">
        <v>381</v>
      </c>
      <c r="V3973" s="53">
        <v>238393</v>
      </c>
      <c r="W3973" s="53">
        <v>397</v>
      </c>
      <c r="X3973" s="53">
        <v>0.57799999999999996</v>
      </c>
      <c r="Y3973" s="53">
        <v>19.82</v>
      </c>
      <c r="Z3973" s="11">
        <f t="shared" si="10586"/>
        <v>67.8</v>
      </c>
      <c r="AA3973" s="11">
        <f t="shared" si="10587"/>
        <v>0</v>
      </c>
      <c r="AB3973" s="53">
        <f t="shared" si="10588"/>
        <v>0.23319954298082096</v>
      </c>
      <c r="AC3973" s="63" t="s">
        <v>204</v>
      </c>
      <c r="AE3973" s="11">
        <f t="shared" ref="AE3973" si="10749">SUM(F3973:F3978)</f>
        <v>0</v>
      </c>
      <c r="AF3973" s="11">
        <f t="shared" ref="AF3973" si="10750">AVERAGE(AB3973:AB3978)</f>
        <v>0.23319954298082093</v>
      </c>
      <c r="AG3973" s="11">
        <f t="shared" ref="AG3973" si="10751">AVERAGE(G3973:G3978)</f>
        <v>4.1166666666666663</v>
      </c>
      <c r="AH3973" s="11" t="e">
        <f t="shared" ref="AH3973" si="10752">AVERAGE(AC3973:AC3978)</f>
        <v>#DIV/0!</v>
      </c>
      <c r="AI3973" s="11">
        <f t="shared" ref="AI3973" si="10753">AVERAGE(T3973:T3978)</f>
        <v>47.616666666666667</v>
      </c>
      <c r="AJ3973" s="11">
        <f t="shared" ref="AJ3973" si="10754">SUMIF(H3973:H3978,"&gt;0",H3973:H3978)</f>
        <v>0.81100000000000005</v>
      </c>
      <c r="AK3973" s="17">
        <f t="shared" ref="AK3973" si="10755">SUM(AA3973:AA3978)/60</f>
        <v>0</v>
      </c>
      <c r="AL3973" s="17">
        <f t="shared" ref="AL3973" si="10756">SUM(V3973:V3978)</f>
        <v>1668118</v>
      </c>
      <c r="AM3973" s="17">
        <f t="shared" ref="AM3973" si="10757">AVERAGE(W3973:W3978)</f>
        <v>463.33333333333331</v>
      </c>
      <c r="AN3973" s="11">
        <f t="shared" ref="AN3973" si="10758">AVERAGE(I3973:I3978)</f>
        <v>5.6166666666666671</v>
      </c>
      <c r="AO3973" s="11">
        <f t="shared" ref="AO3973" si="10759">MAX(K3973:K3978)</f>
        <v>6.4</v>
      </c>
      <c r="AP3973" s="13" t="str">
        <f t="shared" ref="AP3973" ca="1" si="10760">INDIRECT(ADDRESS(MATCH(AO3973,K3973:K3978,0)+A3973-1,12))</f>
        <v>WNW</v>
      </c>
      <c r="AQ3973" s="13">
        <f t="shared" ref="AQ3973" ca="1" si="10761">INDIRECT(ADDRESS(MATCH(AO3973,K3973:K3978,0)+A3973-1,13))</f>
        <v>0.54574074074074075</v>
      </c>
      <c r="AR3973" s="11">
        <f t="shared" ref="AR3973" si="10762">MAX(N3973:N3978)</f>
        <v>10.9</v>
      </c>
      <c r="AS3973" s="13" t="str">
        <f t="shared" ref="AS3973" ca="1" si="10763">INDIRECT(ADDRESS(MATCH(AR3973,N3973:N3978,0)+A3973-1,15))</f>
        <v>WNW</v>
      </c>
      <c r="AT3973" s="13">
        <f t="shared" ref="AT3973" ca="1" si="10764">INDIRECT(ADDRESS(MATCH(AR3973,N3973:N3978,0)+A3973-1,16))</f>
        <v>0.5753935185185185</v>
      </c>
    </row>
    <row r="3974" spans="1:46">
      <c r="A3974" s="11">
        <v>3974</v>
      </c>
      <c r="B3974" s="57">
        <v>44954</v>
      </c>
      <c r="C3974" s="54">
        <v>0.54861111111111105</v>
      </c>
      <c r="D3974" s="53">
        <v>6.2</v>
      </c>
      <c r="E3974" s="53">
        <v>14.3</v>
      </c>
      <c r="F3974" s="53">
        <v>0</v>
      </c>
      <c r="G3974" s="53">
        <v>4</v>
      </c>
      <c r="H3974" s="53">
        <v>0.115</v>
      </c>
      <c r="I3974" s="53">
        <v>5.9</v>
      </c>
      <c r="J3974" s="53" t="s">
        <v>154</v>
      </c>
      <c r="K3974" s="53">
        <v>6.4</v>
      </c>
      <c r="L3974" s="53" t="s">
        <v>158</v>
      </c>
      <c r="M3974" s="54">
        <v>0.54574074074074075</v>
      </c>
      <c r="N3974" s="53">
        <v>10.199999999999999</v>
      </c>
      <c r="O3974" s="53" t="s">
        <v>158</v>
      </c>
      <c r="P3974" s="54">
        <v>0.54271990740740739</v>
      </c>
      <c r="Q3974" s="53">
        <v>4.5999999999999996</v>
      </c>
      <c r="R3974" s="53" t="s">
        <v>158</v>
      </c>
      <c r="S3974" s="53">
        <v>1.6</v>
      </c>
      <c r="T3974" s="53">
        <v>47.7</v>
      </c>
      <c r="U3974" s="53">
        <v>416</v>
      </c>
      <c r="V3974" s="53">
        <v>239641</v>
      </c>
      <c r="W3974" s="53">
        <v>399</v>
      </c>
      <c r="X3974" s="53">
        <v>0.57799999999999996</v>
      </c>
      <c r="Y3974" s="53">
        <v>19.829999999999998</v>
      </c>
      <c r="Z3974" s="11">
        <f t="shared" si="10586"/>
        <v>69</v>
      </c>
      <c r="AA3974" s="11">
        <f t="shared" si="10587"/>
        <v>0</v>
      </c>
      <c r="AB3974" s="53">
        <f t="shared" si="10588"/>
        <v>0.23319954298082096</v>
      </c>
      <c r="AC3974" s="63" t="s">
        <v>204</v>
      </c>
    </row>
    <row r="3975" spans="1:46">
      <c r="A3975" s="11">
        <v>3975</v>
      </c>
      <c r="B3975" s="57">
        <v>44954</v>
      </c>
      <c r="C3975" s="54">
        <v>0.55555555555555558</v>
      </c>
      <c r="D3975" s="53">
        <v>6.1</v>
      </c>
      <c r="E3975" s="53">
        <v>14.4</v>
      </c>
      <c r="F3975" s="53">
        <v>0</v>
      </c>
      <c r="G3975" s="53">
        <v>4.0999999999999996</v>
      </c>
      <c r="H3975" s="53">
        <v>0.11899999999999999</v>
      </c>
      <c r="I3975" s="53">
        <v>4.9000000000000004</v>
      </c>
      <c r="J3975" s="53" t="s">
        <v>154</v>
      </c>
      <c r="K3975" s="53">
        <v>5.9</v>
      </c>
      <c r="L3975" s="53" t="s">
        <v>154</v>
      </c>
      <c r="M3975" s="54">
        <v>0.5486226851851852</v>
      </c>
      <c r="N3975" s="53">
        <v>8.8000000000000007</v>
      </c>
      <c r="O3975" s="53" t="s">
        <v>154</v>
      </c>
      <c r="P3975" s="54">
        <v>0.5549074074074074</v>
      </c>
      <c r="Q3975" s="53">
        <v>6.8</v>
      </c>
      <c r="R3975" s="53" t="s">
        <v>154</v>
      </c>
      <c r="S3975" s="53">
        <v>1.3</v>
      </c>
      <c r="T3975" s="53">
        <v>47.7</v>
      </c>
      <c r="U3975" s="53">
        <v>379</v>
      </c>
      <c r="V3975" s="53">
        <v>248612</v>
      </c>
      <c r="W3975" s="53">
        <v>414</v>
      </c>
      <c r="X3975" s="53">
        <v>0.57799999999999996</v>
      </c>
      <c r="Y3975" s="53">
        <v>19.82</v>
      </c>
      <c r="Z3975" s="11">
        <f t="shared" si="10586"/>
        <v>71.399999999999991</v>
      </c>
      <c r="AA3975" s="11">
        <f t="shared" si="10587"/>
        <v>0</v>
      </c>
      <c r="AB3975" s="53">
        <f t="shared" si="10588"/>
        <v>0.23319954298082096</v>
      </c>
      <c r="AC3975" s="63" t="s">
        <v>204</v>
      </c>
    </row>
    <row r="3976" spans="1:46">
      <c r="A3976" s="11">
        <v>3976</v>
      </c>
      <c r="B3976" s="57">
        <v>44954</v>
      </c>
      <c r="C3976" s="54">
        <v>0.5625</v>
      </c>
      <c r="D3976" s="53">
        <v>6.1</v>
      </c>
      <c r="E3976" s="53">
        <v>14.3</v>
      </c>
      <c r="F3976" s="53">
        <v>0</v>
      </c>
      <c r="G3976" s="53">
        <v>4.5</v>
      </c>
      <c r="H3976" s="53">
        <v>0.16600000000000001</v>
      </c>
      <c r="I3976" s="53">
        <v>4.8</v>
      </c>
      <c r="J3976" s="53" t="s">
        <v>154</v>
      </c>
      <c r="K3976" s="53">
        <v>5.3</v>
      </c>
      <c r="L3976" s="53" t="s">
        <v>154</v>
      </c>
      <c r="M3976" s="54">
        <v>0.55817129629629625</v>
      </c>
      <c r="N3976" s="53">
        <v>9.5</v>
      </c>
      <c r="O3976" s="53" t="s">
        <v>158</v>
      </c>
      <c r="P3976" s="54">
        <v>0.56217592592592591</v>
      </c>
      <c r="Q3976" s="53">
        <v>6.6</v>
      </c>
      <c r="R3976" s="53" t="s">
        <v>154</v>
      </c>
      <c r="S3976" s="53">
        <v>1.3</v>
      </c>
      <c r="T3976" s="53">
        <v>46.7</v>
      </c>
      <c r="U3976" s="53">
        <v>1181</v>
      </c>
      <c r="V3976" s="53">
        <v>331519</v>
      </c>
      <c r="W3976" s="53">
        <v>553</v>
      </c>
      <c r="X3976" s="53">
        <v>0.57799999999999996</v>
      </c>
      <c r="Y3976" s="53">
        <v>19.82</v>
      </c>
      <c r="Z3976" s="11">
        <f t="shared" ref="Z3976:Z4039" si="10765">H3976*3.6/(60)*10*10^3</f>
        <v>99.6</v>
      </c>
      <c r="AA3976" s="11">
        <f t="shared" ref="AA3976:AA4039" si="10766">IF(Z3976&gt;120,10,0)</f>
        <v>0</v>
      </c>
      <c r="AB3976" s="53">
        <f t="shared" ref="AB3976:AB4039" si="10767">-0.071+0.735*X3976+0.75*X3976^2-8.759*X3976^3+21.838*X3976^4-21.998*X3976^5+8.097*X3976^6</f>
        <v>0.23319954298082096</v>
      </c>
      <c r="AC3976" s="63" t="s">
        <v>204</v>
      </c>
    </row>
    <row r="3977" spans="1:46">
      <c r="A3977" s="11">
        <v>3977</v>
      </c>
      <c r="B3977" s="57">
        <v>44954</v>
      </c>
      <c r="C3977" s="54">
        <v>0.56944444444444442</v>
      </c>
      <c r="D3977" s="53">
        <v>6</v>
      </c>
      <c r="E3977" s="53">
        <v>14.3</v>
      </c>
      <c r="F3977" s="53">
        <v>0</v>
      </c>
      <c r="G3977" s="53">
        <v>4.2</v>
      </c>
      <c r="H3977" s="53">
        <v>0.161</v>
      </c>
      <c r="I3977" s="53">
        <v>6</v>
      </c>
      <c r="J3977" s="53" t="s">
        <v>154</v>
      </c>
      <c r="K3977" s="53">
        <v>6.1</v>
      </c>
      <c r="L3977" s="53" t="s">
        <v>154</v>
      </c>
      <c r="M3977" s="54">
        <v>0.56899305555555557</v>
      </c>
      <c r="N3977" s="53">
        <v>9.1</v>
      </c>
      <c r="O3977" s="53" t="s">
        <v>154</v>
      </c>
      <c r="P3977" s="54">
        <v>0.56374999999999997</v>
      </c>
      <c r="Q3977" s="53">
        <v>7.1</v>
      </c>
      <c r="R3977" s="53" t="s">
        <v>158</v>
      </c>
      <c r="S3977" s="53">
        <v>1.3</v>
      </c>
      <c r="T3977" s="53">
        <v>45</v>
      </c>
      <c r="U3977" s="53">
        <v>510</v>
      </c>
      <c r="V3977" s="53">
        <v>327357</v>
      </c>
      <c r="W3977" s="53">
        <v>546</v>
      </c>
      <c r="X3977" s="53">
        <v>0.57799999999999996</v>
      </c>
      <c r="Y3977" s="53">
        <v>19.850000000000001</v>
      </c>
      <c r="Z3977" s="11">
        <f t="shared" si="10765"/>
        <v>96.600000000000009</v>
      </c>
      <c r="AA3977" s="11">
        <f t="shared" si="10766"/>
        <v>0</v>
      </c>
      <c r="AB3977" s="53">
        <f t="shared" si="10767"/>
        <v>0.23319954298082096</v>
      </c>
      <c r="AC3977" s="63" t="s">
        <v>204</v>
      </c>
    </row>
    <row r="3978" spans="1:46">
      <c r="A3978" s="11">
        <v>3978</v>
      </c>
      <c r="B3978" s="57">
        <v>44954</v>
      </c>
      <c r="C3978" s="54">
        <v>0.57638888888888895</v>
      </c>
      <c r="D3978" s="53">
        <v>6</v>
      </c>
      <c r="E3978" s="53">
        <v>14.3</v>
      </c>
      <c r="F3978" s="53">
        <v>0</v>
      </c>
      <c r="G3978" s="53">
        <v>4</v>
      </c>
      <c r="H3978" s="53">
        <v>0.13700000000000001</v>
      </c>
      <c r="I3978" s="53">
        <v>6.4</v>
      </c>
      <c r="J3978" s="53" t="s">
        <v>154</v>
      </c>
      <c r="K3978" s="53">
        <v>6.4</v>
      </c>
      <c r="L3978" s="53" t="s">
        <v>154</v>
      </c>
      <c r="M3978" s="54">
        <v>0.57594907407407414</v>
      </c>
      <c r="N3978" s="53">
        <v>10.9</v>
      </c>
      <c r="O3978" s="53" t="s">
        <v>158</v>
      </c>
      <c r="P3978" s="54">
        <v>0.5753935185185185</v>
      </c>
      <c r="Q3978" s="53">
        <v>6.5</v>
      </c>
      <c r="R3978" s="53" t="s">
        <v>158</v>
      </c>
      <c r="S3978" s="53">
        <v>1.6</v>
      </c>
      <c r="T3978" s="53">
        <v>50.4</v>
      </c>
      <c r="U3978" s="53">
        <v>453</v>
      </c>
      <c r="V3978" s="53">
        <v>282596</v>
      </c>
      <c r="W3978" s="53">
        <v>471</v>
      </c>
      <c r="X3978" s="53">
        <v>0.57799999999999996</v>
      </c>
      <c r="Y3978" s="53">
        <v>19.809999999999999</v>
      </c>
      <c r="Z3978" s="11">
        <f t="shared" si="10765"/>
        <v>82.199999999999989</v>
      </c>
      <c r="AA3978" s="11">
        <f t="shared" si="10766"/>
        <v>0</v>
      </c>
      <c r="AB3978" s="53">
        <f t="shared" si="10767"/>
        <v>0.23319954298082096</v>
      </c>
      <c r="AC3978" s="63" t="s">
        <v>204</v>
      </c>
    </row>
    <row r="3979" spans="1:46">
      <c r="A3979" s="11">
        <v>3979</v>
      </c>
      <c r="B3979" s="57">
        <v>44954</v>
      </c>
      <c r="C3979" s="54">
        <v>0.58333333333333337</v>
      </c>
      <c r="D3979" s="53">
        <v>6</v>
      </c>
      <c r="E3979" s="53">
        <v>14.3</v>
      </c>
      <c r="F3979" s="53">
        <v>0</v>
      </c>
      <c r="G3979" s="53">
        <v>4.5999999999999996</v>
      </c>
      <c r="H3979" s="53">
        <v>0.22700000000000001</v>
      </c>
      <c r="I3979" s="53">
        <v>6.2</v>
      </c>
      <c r="J3979" s="53" t="s">
        <v>154</v>
      </c>
      <c r="K3979" s="53">
        <v>6.7</v>
      </c>
      <c r="L3979" s="53" t="s">
        <v>158</v>
      </c>
      <c r="M3979" s="54">
        <v>0.58054398148148145</v>
      </c>
      <c r="N3979" s="53">
        <v>11.8</v>
      </c>
      <c r="O3979" s="53" t="s">
        <v>158</v>
      </c>
      <c r="P3979" s="54">
        <v>0.57876157407407403</v>
      </c>
      <c r="Q3979" s="53">
        <v>6.9</v>
      </c>
      <c r="R3979" s="53" t="s">
        <v>158</v>
      </c>
      <c r="S3979" s="53">
        <v>1.7</v>
      </c>
      <c r="T3979" s="53">
        <v>51.2</v>
      </c>
      <c r="U3979" s="53">
        <v>857</v>
      </c>
      <c r="V3979" s="53">
        <v>448150</v>
      </c>
      <c r="W3979" s="53">
        <v>747</v>
      </c>
      <c r="X3979" s="53">
        <v>0.57799999999999996</v>
      </c>
      <c r="Y3979" s="53">
        <v>19.850000000000001</v>
      </c>
      <c r="Z3979" s="11">
        <f t="shared" si="10765"/>
        <v>136.19999999999999</v>
      </c>
      <c r="AA3979" s="11">
        <f t="shared" si="10766"/>
        <v>10</v>
      </c>
      <c r="AB3979" s="53">
        <f t="shared" si="10767"/>
        <v>0.23319954298082096</v>
      </c>
      <c r="AC3979" s="63" t="s">
        <v>204</v>
      </c>
      <c r="AE3979" s="11">
        <f t="shared" ref="AE3979" si="10768">SUM(F3979:F3984)</f>
        <v>0</v>
      </c>
      <c r="AF3979" s="11">
        <f t="shared" ref="AF3979" si="10769">AVERAGE(AB3979:AB3984)</f>
        <v>0.2331081304234025</v>
      </c>
      <c r="AG3979" s="11">
        <f t="shared" ref="AG3979" si="10770">AVERAGE(G3979:G3984)</f>
        <v>4.8</v>
      </c>
      <c r="AH3979" s="11" t="e">
        <f t="shared" ref="AH3979" si="10771">AVERAGE(AC3979:AC3984)</f>
        <v>#DIV/0!</v>
      </c>
      <c r="AI3979" s="11">
        <f t="shared" ref="AI3979" si="10772">AVERAGE(T3979:T3984)</f>
        <v>44.349999999999994</v>
      </c>
      <c r="AJ3979" s="11">
        <f t="shared" ref="AJ3979" si="10773">SUMIF(H3979:H3984,"&gt;0",H3979:H3984)</f>
        <v>1.649</v>
      </c>
      <c r="AK3979" s="17">
        <f t="shared" ref="AK3979" si="10774">SUM(AA3979:AA3984)/60</f>
        <v>1</v>
      </c>
      <c r="AL3979" s="17">
        <f t="shared" ref="AL3979" si="10775">SUM(V3979:V3984)</f>
        <v>3213629</v>
      </c>
      <c r="AM3979" s="17">
        <f t="shared" ref="AM3979" si="10776">AVERAGE(W3979:W3984)</f>
        <v>892.5</v>
      </c>
      <c r="AN3979" s="11">
        <f t="shared" ref="AN3979" si="10777">AVERAGE(I3979:I3984)</f>
        <v>6.0666666666666664</v>
      </c>
      <c r="AO3979" s="11">
        <f t="shared" ref="AO3979" si="10778">MAX(K3979:K3984)</f>
        <v>6.7</v>
      </c>
      <c r="AP3979" s="13" t="str">
        <f t="shared" ref="AP3979" ca="1" si="10779">INDIRECT(ADDRESS(MATCH(AO3979,K3979:K3984,0)+A3979-1,12))</f>
        <v>WNW</v>
      </c>
      <c r="AQ3979" s="13">
        <f t="shared" ref="AQ3979" ca="1" si="10780">INDIRECT(ADDRESS(MATCH(AO3979,K3979:K3984,0)+A3979-1,13))</f>
        <v>0.58054398148148145</v>
      </c>
      <c r="AR3979" s="11">
        <f t="shared" ref="AR3979" si="10781">MAX(N3979:N3984)</f>
        <v>11.8</v>
      </c>
      <c r="AS3979" s="13" t="str">
        <f t="shared" ref="AS3979" ca="1" si="10782">INDIRECT(ADDRESS(MATCH(AR3979,N3979:N3984,0)+A3979-1,15))</f>
        <v>WNW</v>
      </c>
      <c r="AT3979" s="13">
        <f t="shared" ref="AT3979" ca="1" si="10783">INDIRECT(ADDRESS(MATCH(AR3979,N3979:N3984,0)+A3979-1,16))</f>
        <v>0.57876157407407403</v>
      </c>
    </row>
    <row r="3980" spans="1:46">
      <c r="A3980" s="11">
        <v>3980</v>
      </c>
      <c r="B3980" s="57">
        <v>44954</v>
      </c>
      <c r="C3980" s="54">
        <v>0.59027777777777779</v>
      </c>
      <c r="D3980" s="53">
        <v>6</v>
      </c>
      <c r="E3980" s="53">
        <v>14.3</v>
      </c>
      <c r="F3980" s="53">
        <v>0</v>
      </c>
      <c r="G3980" s="53">
        <v>4.5999999999999996</v>
      </c>
      <c r="H3980" s="53">
        <v>0.252</v>
      </c>
      <c r="I3980" s="53">
        <v>6.5</v>
      </c>
      <c r="J3980" s="53" t="s">
        <v>154</v>
      </c>
      <c r="K3980" s="53">
        <v>6.5</v>
      </c>
      <c r="L3980" s="53" t="s">
        <v>154</v>
      </c>
      <c r="M3980" s="54">
        <v>0.58490740740740743</v>
      </c>
      <c r="N3980" s="53">
        <v>10.3</v>
      </c>
      <c r="O3980" s="53" t="s">
        <v>154</v>
      </c>
      <c r="P3980" s="54">
        <v>0.58853009259259259</v>
      </c>
      <c r="Q3980" s="53">
        <v>7.7</v>
      </c>
      <c r="R3980" s="53" t="s">
        <v>161</v>
      </c>
      <c r="S3980" s="53">
        <v>1.4</v>
      </c>
      <c r="T3980" s="53">
        <v>46.7</v>
      </c>
      <c r="U3980" s="53">
        <v>1039</v>
      </c>
      <c r="V3980" s="53">
        <v>499763</v>
      </c>
      <c r="W3980" s="53">
        <v>833</v>
      </c>
      <c r="X3980" s="53">
        <v>0.57799999999999996</v>
      </c>
      <c r="Y3980" s="53">
        <v>19.84</v>
      </c>
      <c r="Z3980" s="11">
        <f t="shared" si="10765"/>
        <v>151.19999999999999</v>
      </c>
      <c r="AA3980" s="11">
        <f t="shared" si="10766"/>
        <v>10</v>
      </c>
      <c r="AB3980" s="53">
        <f t="shared" si="10767"/>
        <v>0.23319954298082096</v>
      </c>
      <c r="AC3980" s="63" t="s">
        <v>204</v>
      </c>
    </row>
    <row r="3981" spans="1:46">
      <c r="A3981" s="11">
        <v>3981</v>
      </c>
      <c r="B3981" s="57">
        <v>44954</v>
      </c>
      <c r="C3981" s="54">
        <v>0.59722222222222221</v>
      </c>
      <c r="D3981" s="53">
        <v>6.1</v>
      </c>
      <c r="E3981" s="53">
        <v>14.3</v>
      </c>
      <c r="F3981" s="53">
        <v>0</v>
      </c>
      <c r="G3981" s="53">
        <v>5.2</v>
      </c>
      <c r="H3981" s="53">
        <v>0.33400000000000002</v>
      </c>
      <c r="I3981" s="53">
        <v>5.8</v>
      </c>
      <c r="J3981" s="53" t="s">
        <v>154</v>
      </c>
      <c r="K3981" s="53">
        <v>6.6</v>
      </c>
      <c r="L3981" s="53" t="s">
        <v>154</v>
      </c>
      <c r="M3981" s="54">
        <v>0.59159722222222222</v>
      </c>
      <c r="N3981" s="53">
        <v>10.4</v>
      </c>
      <c r="O3981" s="53" t="s">
        <v>158</v>
      </c>
      <c r="P3981" s="54">
        <v>0.59104166666666669</v>
      </c>
      <c r="Q3981" s="53">
        <v>6.9</v>
      </c>
      <c r="R3981" s="53" t="s">
        <v>161</v>
      </c>
      <c r="S3981" s="53">
        <v>1.6</v>
      </c>
      <c r="T3981" s="53">
        <v>42</v>
      </c>
      <c r="U3981" s="53">
        <v>1060</v>
      </c>
      <c r="V3981" s="53">
        <v>641096</v>
      </c>
      <c r="W3981" s="53">
        <v>1068</v>
      </c>
      <c r="X3981" s="53">
        <v>0.57799999999999996</v>
      </c>
      <c r="Y3981" s="53">
        <v>19.829999999999998</v>
      </c>
      <c r="Z3981" s="11">
        <f t="shared" si="10765"/>
        <v>200.40000000000003</v>
      </c>
      <c r="AA3981" s="11">
        <f t="shared" si="10766"/>
        <v>10</v>
      </c>
      <c r="AB3981" s="53">
        <f t="shared" si="10767"/>
        <v>0.23319954298082096</v>
      </c>
      <c r="AC3981" s="63" t="s">
        <v>204</v>
      </c>
    </row>
    <row r="3982" spans="1:46">
      <c r="A3982" s="11">
        <v>3982</v>
      </c>
      <c r="B3982" s="57">
        <v>44954</v>
      </c>
      <c r="C3982" s="54">
        <v>0.60416666666666663</v>
      </c>
      <c r="D3982" s="53">
        <v>6.2</v>
      </c>
      <c r="E3982" s="53">
        <v>14.3</v>
      </c>
      <c r="F3982" s="53">
        <v>0</v>
      </c>
      <c r="G3982" s="53">
        <v>5.5</v>
      </c>
      <c r="H3982" s="53">
        <v>0.31900000000000001</v>
      </c>
      <c r="I3982" s="53">
        <v>6.6</v>
      </c>
      <c r="J3982" s="53" t="s">
        <v>161</v>
      </c>
      <c r="K3982" s="53">
        <v>6.6</v>
      </c>
      <c r="L3982" s="53" t="s">
        <v>161</v>
      </c>
      <c r="M3982" s="54">
        <v>0.60281249999999997</v>
      </c>
      <c r="N3982" s="53">
        <v>10.3</v>
      </c>
      <c r="O3982" s="53" t="s">
        <v>160</v>
      </c>
      <c r="P3982" s="54">
        <v>0.59856481481481483</v>
      </c>
      <c r="Q3982" s="53">
        <v>7.7</v>
      </c>
      <c r="R3982" s="53" t="s">
        <v>154</v>
      </c>
      <c r="S3982" s="53">
        <v>1.3</v>
      </c>
      <c r="T3982" s="53">
        <v>42.1</v>
      </c>
      <c r="U3982" s="53">
        <v>1080</v>
      </c>
      <c r="V3982" s="53">
        <v>616352</v>
      </c>
      <c r="W3982" s="53">
        <v>1027</v>
      </c>
      <c r="X3982" s="53">
        <v>0.57799999999999996</v>
      </c>
      <c r="Y3982" s="53">
        <v>19.84</v>
      </c>
      <c r="Z3982" s="11">
        <f t="shared" si="10765"/>
        <v>191.4</v>
      </c>
      <c r="AA3982" s="11">
        <f t="shared" si="10766"/>
        <v>10</v>
      </c>
      <c r="AB3982" s="53">
        <f t="shared" si="10767"/>
        <v>0.23319954298082096</v>
      </c>
      <c r="AC3982" s="63" t="s">
        <v>204</v>
      </c>
    </row>
    <row r="3983" spans="1:46">
      <c r="A3983" s="11">
        <v>3983</v>
      </c>
      <c r="B3983" s="57">
        <v>44954</v>
      </c>
      <c r="C3983" s="54">
        <v>0.61111111111111105</v>
      </c>
      <c r="D3983" s="53">
        <v>6.5</v>
      </c>
      <c r="E3983" s="53">
        <v>14.2</v>
      </c>
      <c r="F3983" s="53">
        <v>0</v>
      </c>
      <c r="G3983" s="53">
        <v>4.3</v>
      </c>
      <c r="H3983" s="53">
        <v>0.248</v>
      </c>
      <c r="I3983" s="53">
        <v>5.7</v>
      </c>
      <c r="J3983" s="53" t="s">
        <v>161</v>
      </c>
      <c r="K3983" s="53">
        <v>6.7</v>
      </c>
      <c r="L3983" s="53" t="s">
        <v>161</v>
      </c>
      <c r="M3983" s="54">
        <v>0.60524305555555558</v>
      </c>
      <c r="N3983" s="53">
        <v>9.1999999999999993</v>
      </c>
      <c r="O3983" s="53" t="s">
        <v>161</v>
      </c>
      <c r="P3983" s="54">
        <v>0.60964120370370367</v>
      </c>
      <c r="Q3983" s="53">
        <v>3.3</v>
      </c>
      <c r="R3983" s="53" t="s">
        <v>158</v>
      </c>
      <c r="S3983" s="53">
        <v>1.3</v>
      </c>
      <c r="T3983" s="53">
        <v>39.200000000000003</v>
      </c>
      <c r="U3983" s="53">
        <v>956</v>
      </c>
      <c r="V3983" s="53">
        <v>488577</v>
      </c>
      <c r="W3983" s="53">
        <v>814</v>
      </c>
      <c r="X3983" s="53">
        <v>0.57799999999999996</v>
      </c>
      <c r="Y3983" s="53">
        <v>19.829999999999998</v>
      </c>
      <c r="Z3983" s="11">
        <f t="shared" si="10765"/>
        <v>148.80000000000001</v>
      </c>
      <c r="AA3983" s="11">
        <f t="shared" si="10766"/>
        <v>10</v>
      </c>
      <c r="AB3983" s="53">
        <f t="shared" si="10767"/>
        <v>0.23319954298082096</v>
      </c>
      <c r="AC3983" s="63" t="s">
        <v>204</v>
      </c>
    </row>
    <row r="3984" spans="1:46">
      <c r="A3984" s="11">
        <v>3984</v>
      </c>
      <c r="B3984" s="57">
        <v>44954</v>
      </c>
      <c r="C3984" s="54">
        <v>0.61805555555555558</v>
      </c>
      <c r="D3984" s="53">
        <v>6.5</v>
      </c>
      <c r="E3984" s="53">
        <v>14.2</v>
      </c>
      <c r="F3984" s="53">
        <v>0</v>
      </c>
      <c r="G3984" s="53">
        <v>4.5999999999999996</v>
      </c>
      <c r="H3984" s="53">
        <v>0.26900000000000002</v>
      </c>
      <c r="I3984" s="53">
        <v>5.6</v>
      </c>
      <c r="J3984" s="53" t="s">
        <v>161</v>
      </c>
      <c r="K3984" s="53">
        <v>5.7</v>
      </c>
      <c r="L3984" s="53" t="s">
        <v>161</v>
      </c>
      <c r="M3984" s="54">
        <v>0.6111226851851852</v>
      </c>
      <c r="N3984" s="53">
        <v>8.3000000000000007</v>
      </c>
      <c r="O3984" s="53" t="s">
        <v>161</v>
      </c>
      <c r="P3984" s="54">
        <v>0.61472222222222228</v>
      </c>
      <c r="Q3984" s="53">
        <v>6.7</v>
      </c>
      <c r="R3984" s="53" t="s">
        <v>161</v>
      </c>
      <c r="S3984" s="53">
        <v>1.2</v>
      </c>
      <c r="T3984" s="53">
        <v>44.9</v>
      </c>
      <c r="U3984" s="53">
        <v>759</v>
      </c>
      <c r="V3984" s="53">
        <v>519691</v>
      </c>
      <c r="W3984" s="53">
        <v>866</v>
      </c>
      <c r="X3984" s="53">
        <v>0.57699999999999996</v>
      </c>
      <c r="Y3984" s="53">
        <v>19.850000000000001</v>
      </c>
      <c r="Z3984" s="11">
        <f t="shared" si="10765"/>
        <v>161.4</v>
      </c>
      <c r="AA3984" s="11">
        <f t="shared" si="10766"/>
        <v>10</v>
      </c>
      <c r="AB3984" s="53">
        <f t="shared" si="10767"/>
        <v>0.23265106763631033</v>
      </c>
      <c r="AC3984" s="63" t="s">
        <v>204</v>
      </c>
    </row>
    <row r="3985" spans="1:46">
      <c r="A3985" s="11">
        <v>3985</v>
      </c>
      <c r="B3985" s="57">
        <v>44954</v>
      </c>
      <c r="C3985" s="54">
        <v>0.625</v>
      </c>
      <c r="D3985" s="53">
        <v>6.7</v>
      </c>
      <c r="E3985" s="53">
        <v>14.3</v>
      </c>
      <c r="F3985" s="53">
        <v>0</v>
      </c>
      <c r="G3985" s="53">
        <v>5</v>
      </c>
      <c r="H3985" s="53">
        <v>0.24399999999999999</v>
      </c>
      <c r="I3985" s="53">
        <v>5.7</v>
      </c>
      <c r="J3985" s="53" t="s">
        <v>161</v>
      </c>
      <c r="K3985" s="53">
        <v>6.2</v>
      </c>
      <c r="L3985" s="53" t="s">
        <v>161</v>
      </c>
      <c r="M3985" s="54">
        <v>0.62035879629629631</v>
      </c>
      <c r="N3985" s="53">
        <v>9.1999999999999993</v>
      </c>
      <c r="O3985" s="53" t="s">
        <v>161</v>
      </c>
      <c r="P3985" s="54">
        <v>0.61885416666666659</v>
      </c>
      <c r="Q3985" s="53">
        <v>4</v>
      </c>
      <c r="R3985" s="53" t="s">
        <v>154</v>
      </c>
      <c r="S3985" s="53">
        <v>1.4</v>
      </c>
      <c r="T3985" s="53">
        <v>42.5</v>
      </c>
      <c r="U3985" s="53">
        <v>891</v>
      </c>
      <c r="V3985" s="53">
        <v>471885</v>
      </c>
      <c r="W3985" s="53">
        <v>786</v>
      </c>
      <c r="X3985" s="53">
        <v>0.57699999999999996</v>
      </c>
      <c r="Y3985" s="53">
        <v>19.84</v>
      </c>
      <c r="Z3985" s="11">
        <f t="shared" si="10765"/>
        <v>146.39999999999998</v>
      </c>
      <c r="AA3985" s="11">
        <f t="shared" si="10766"/>
        <v>10</v>
      </c>
      <c r="AB3985" s="53">
        <f t="shared" si="10767"/>
        <v>0.23265106763631033</v>
      </c>
      <c r="AC3985" s="63" t="s">
        <v>204</v>
      </c>
      <c r="AE3985" s="11">
        <f t="shared" ref="AE3985" si="10784">SUM(F3985:F3990)</f>
        <v>0</v>
      </c>
      <c r="AF3985" s="11">
        <f t="shared" ref="AF3985" si="10785">AVERAGE(AB3985:AB3990)</f>
        <v>0.2326510676363103</v>
      </c>
      <c r="AG3985" s="11">
        <f t="shared" ref="AG3985" si="10786">AVERAGE(G3985:G3990)</f>
        <v>3.7833333333333332</v>
      </c>
      <c r="AH3985" s="11" t="e">
        <f t="shared" ref="AH3985" si="10787">AVERAGE(AC3985:AC3990)</f>
        <v>#DIV/0!</v>
      </c>
      <c r="AI3985" s="11">
        <f t="shared" ref="AI3985" si="10788">AVERAGE(T3985:T3990)</f>
        <v>45.183333333333337</v>
      </c>
      <c r="AJ3985" s="11">
        <f t="shared" ref="AJ3985" si="10789">SUMIF(H3985:H3990,"&gt;0",H3985:H3990)</f>
        <v>0.69699999999999995</v>
      </c>
      <c r="AK3985" s="17">
        <f t="shared" ref="AK3985" si="10790">SUM(AA3985:AA3990)/60</f>
        <v>0.16666666666666666</v>
      </c>
      <c r="AL3985" s="17">
        <f t="shared" ref="AL3985" si="10791">SUM(V3985:V3990)</f>
        <v>1402533</v>
      </c>
      <c r="AM3985" s="17">
        <f t="shared" ref="AM3985" si="10792">AVERAGE(W3985:W3990)</f>
        <v>389.33333333333331</v>
      </c>
      <c r="AN3985" s="11">
        <f t="shared" ref="AN3985" si="10793">AVERAGE(I3985:I3990)</f>
        <v>5.2333333333333334</v>
      </c>
      <c r="AO3985" s="11">
        <f t="shared" ref="AO3985" si="10794">MAX(K3985:K3990)</f>
        <v>6.2</v>
      </c>
      <c r="AP3985" s="13" t="str">
        <f t="shared" ref="AP3985" ca="1" si="10795">INDIRECT(ADDRESS(MATCH(AO3985,K3985:K3990,0)+A3985-1,12))</f>
        <v>WSW</v>
      </c>
      <c r="AQ3985" s="13">
        <f t="shared" ref="AQ3985" ca="1" si="10796">INDIRECT(ADDRESS(MATCH(AO3985,K3985:K3990,0)+A3985-1,13))</f>
        <v>0.62035879629629631</v>
      </c>
      <c r="AR3985" s="11">
        <f t="shared" ref="AR3985" si="10797">MAX(N3985:N3990)</f>
        <v>10.4</v>
      </c>
      <c r="AS3985" s="13" t="str">
        <f t="shared" ref="AS3985" ca="1" si="10798">INDIRECT(ADDRESS(MATCH(AR3985,N3985:N3990,0)+A3985-1,15))</f>
        <v>W</v>
      </c>
      <c r="AT3985" s="13">
        <f t="shared" ref="AT3985" ca="1" si="10799">INDIRECT(ADDRESS(MATCH(AR3985,N3985:N3990,0)+A3985-1,16))</f>
        <v>0.65385416666666674</v>
      </c>
    </row>
    <row r="3986" spans="1:46">
      <c r="A3986" s="11">
        <v>3986</v>
      </c>
      <c r="B3986" s="57">
        <v>44954</v>
      </c>
      <c r="C3986" s="54">
        <v>0.63194444444444442</v>
      </c>
      <c r="D3986" s="53">
        <v>6.7</v>
      </c>
      <c r="E3986" s="53">
        <v>14.2</v>
      </c>
      <c r="F3986" s="53">
        <v>0</v>
      </c>
      <c r="G3986" s="53">
        <v>3.7</v>
      </c>
      <c r="H3986" s="53">
        <v>0.111</v>
      </c>
      <c r="I3986" s="53">
        <v>5.3</v>
      </c>
      <c r="J3986" s="53" t="s">
        <v>154</v>
      </c>
      <c r="K3986" s="53">
        <v>5.7</v>
      </c>
      <c r="L3986" s="53" t="s">
        <v>161</v>
      </c>
      <c r="M3986" s="54">
        <v>0.62501157407407404</v>
      </c>
      <c r="N3986" s="53">
        <v>8.1999999999999993</v>
      </c>
      <c r="O3986" s="53" t="s">
        <v>161</v>
      </c>
      <c r="P3986" s="54">
        <v>0.62956018518518519</v>
      </c>
      <c r="Q3986" s="53">
        <v>4.7</v>
      </c>
      <c r="R3986" s="53" t="s">
        <v>154</v>
      </c>
      <c r="S3986" s="53">
        <v>1</v>
      </c>
      <c r="T3986" s="53">
        <v>43.3</v>
      </c>
      <c r="U3986" s="53">
        <v>224</v>
      </c>
      <c r="V3986" s="53">
        <v>235459</v>
      </c>
      <c r="W3986" s="53">
        <v>392</v>
      </c>
      <c r="X3986" s="53">
        <v>0.57699999999999996</v>
      </c>
      <c r="Y3986" s="53">
        <v>19.84</v>
      </c>
      <c r="Z3986" s="11">
        <f t="shared" si="10765"/>
        <v>66.600000000000009</v>
      </c>
      <c r="AA3986" s="11">
        <f t="shared" si="10766"/>
        <v>0</v>
      </c>
      <c r="AB3986" s="53">
        <f t="shared" si="10767"/>
        <v>0.23265106763631033</v>
      </c>
      <c r="AC3986" s="63" t="s">
        <v>204</v>
      </c>
    </row>
    <row r="3987" spans="1:46">
      <c r="A3987" s="11">
        <v>3987</v>
      </c>
      <c r="B3987" s="57">
        <v>44954</v>
      </c>
      <c r="C3987" s="54">
        <v>0.63888888888888895</v>
      </c>
      <c r="D3987" s="53">
        <v>6.5</v>
      </c>
      <c r="E3987" s="53">
        <v>14.3</v>
      </c>
      <c r="F3987" s="53">
        <v>0</v>
      </c>
      <c r="G3987" s="53">
        <v>3.2</v>
      </c>
      <c r="H3987" s="53">
        <v>5.1999999999999998E-2</v>
      </c>
      <c r="I3987" s="53">
        <v>5</v>
      </c>
      <c r="J3987" s="53" t="s">
        <v>154</v>
      </c>
      <c r="K3987" s="53">
        <v>5.4</v>
      </c>
      <c r="L3987" s="53" t="s">
        <v>154</v>
      </c>
      <c r="M3987" s="54">
        <v>0.63637731481481474</v>
      </c>
      <c r="N3987" s="53">
        <v>8.9</v>
      </c>
      <c r="O3987" s="53" t="s">
        <v>158</v>
      </c>
      <c r="P3987" s="54">
        <v>0.63393518518518521</v>
      </c>
      <c r="Q3987" s="53">
        <v>5</v>
      </c>
      <c r="R3987" s="53" t="s">
        <v>161</v>
      </c>
      <c r="S3987" s="53">
        <v>1.2</v>
      </c>
      <c r="T3987" s="53">
        <v>44</v>
      </c>
      <c r="U3987" s="53">
        <v>464</v>
      </c>
      <c r="V3987" s="53">
        <v>121020</v>
      </c>
      <c r="W3987" s="53">
        <v>202</v>
      </c>
      <c r="X3987" s="53">
        <v>0.57699999999999996</v>
      </c>
      <c r="Y3987" s="53">
        <v>19.84</v>
      </c>
      <c r="Z3987" s="11">
        <f t="shared" si="10765"/>
        <v>31.2</v>
      </c>
      <c r="AA3987" s="11">
        <f t="shared" si="10766"/>
        <v>0</v>
      </c>
      <c r="AB3987" s="53">
        <f t="shared" si="10767"/>
        <v>0.23265106763631033</v>
      </c>
      <c r="AC3987" s="63" t="s">
        <v>204</v>
      </c>
    </row>
    <row r="3988" spans="1:46">
      <c r="A3988" s="11">
        <v>3988</v>
      </c>
      <c r="B3988" s="57">
        <v>44954</v>
      </c>
      <c r="C3988" s="54">
        <v>0.64583333333333337</v>
      </c>
      <c r="D3988" s="53">
        <v>6</v>
      </c>
      <c r="E3988" s="53">
        <v>14.3</v>
      </c>
      <c r="F3988" s="53">
        <v>0</v>
      </c>
      <c r="G3988" s="53">
        <v>3.5</v>
      </c>
      <c r="H3988" s="53">
        <v>0.08</v>
      </c>
      <c r="I3988" s="53">
        <v>4.7</v>
      </c>
      <c r="J3988" s="53" t="s">
        <v>154</v>
      </c>
      <c r="K3988" s="53">
        <v>5</v>
      </c>
      <c r="L3988" s="53" t="s">
        <v>161</v>
      </c>
      <c r="M3988" s="54">
        <v>0.64082175925925922</v>
      </c>
      <c r="N3988" s="53">
        <v>8.4</v>
      </c>
      <c r="O3988" s="53" t="s">
        <v>161</v>
      </c>
      <c r="P3988" s="54">
        <v>0.64018518518518519</v>
      </c>
      <c r="Q3988" s="53">
        <v>6.5</v>
      </c>
      <c r="R3988" s="53" t="s">
        <v>161</v>
      </c>
      <c r="S3988" s="53">
        <v>1.2</v>
      </c>
      <c r="T3988" s="53">
        <v>44.1</v>
      </c>
      <c r="U3988" s="53">
        <v>219</v>
      </c>
      <c r="V3988" s="53">
        <v>165803</v>
      </c>
      <c r="W3988" s="53">
        <v>276</v>
      </c>
      <c r="X3988" s="53">
        <v>0.57699999999999996</v>
      </c>
      <c r="Y3988" s="53">
        <v>19.850000000000001</v>
      </c>
      <c r="Z3988" s="11">
        <f t="shared" si="10765"/>
        <v>48</v>
      </c>
      <c r="AA3988" s="11">
        <f t="shared" si="10766"/>
        <v>0</v>
      </c>
      <c r="AB3988" s="53">
        <f t="shared" si="10767"/>
        <v>0.23265106763631033</v>
      </c>
      <c r="AC3988" s="63" t="s">
        <v>204</v>
      </c>
    </row>
    <row r="3989" spans="1:46">
      <c r="A3989" s="11">
        <v>3989</v>
      </c>
      <c r="B3989" s="57">
        <v>44954</v>
      </c>
      <c r="C3989" s="54">
        <v>0.65277777777777779</v>
      </c>
      <c r="D3989" s="53">
        <v>5.7</v>
      </c>
      <c r="E3989" s="53">
        <v>14.3</v>
      </c>
      <c r="F3989" s="53">
        <v>0</v>
      </c>
      <c r="G3989" s="53">
        <v>4</v>
      </c>
      <c r="H3989" s="53">
        <v>0.13200000000000001</v>
      </c>
      <c r="I3989" s="53">
        <v>5.0999999999999996</v>
      </c>
      <c r="J3989" s="53" t="s">
        <v>154</v>
      </c>
      <c r="K3989" s="53">
        <v>5.3</v>
      </c>
      <c r="L3989" s="53" t="s">
        <v>154</v>
      </c>
      <c r="M3989" s="54">
        <v>0.6522337962962963</v>
      </c>
      <c r="N3989" s="53">
        <v>8.6</v>
      </c>
      <c r="O3989" s="53" t="s">
        <v>158</v>
      </c>
      <c r="P3989" s="54">
        <v>0.65120370370370373</v>
      </c>
      <c r="Q3989" s="53">
        <v>5.4</v>
      </c>
      <c r="R3989" s="53" t="s">
        <v>161</v>
      </c>
      <c r="S3989" s="53">
        <v>1.2</v>
      </c>
      <c r="T3989" s="53">
        <v>48</v>
      </c>
      <c r="U3989" s="53">
        <v>524</v>
      </c>
      <c r="V3989" s="53">
        <v>249861</v>
      </c>
      <c r="W3989" s="53">
        <v>416</v>
      </c>
      <c r="X3989" s="53">
        <v>0.57699999999999996</v>
      </c>
      <c r="Y3989" s="53">
        <v>19.86</v>
      </c>
      <c r="Z3989" s="11">
        <f t="shared" si="10765"/>
        <v>79.199999999999989</v>
      </c>
      <c r="AA3989" s="11">
        <f t="shared" si="10766"/>
        <v>0</v>
      </c>
      <c r="AB3989" s="53">
        <f t="shared" si="10767"/>
        <v>0.23265106763631033</v>
      </c>
      <c r="AC3989" s="63" t="s">
        <v>204</v>
      </c>
    </row>
    <row r="3990" spans="1:46">
      <c r="A3990" s="11">
        <v>3990</v>
      </c>
      <c r="B3990" s="57">
        <v>44954</v>
      </c>
      <c r="C3990" s="54">
        <v>0.65972222222222221</v>
      </c>
      <c r="D3990" s="53">
        <v>5.6</v>
      </c>
      <c r="E3990" s="53">
        <v>14.3</v>
      </c>
      <c r="F3990" s="53">
        <v>0</v>
      </c>
      <c r="G3990" s="53">
        <v>3.3</v>
      </c>
      <c r="H3990" s="53">
        <v>7.8E-2</v>
      </c>
      <c r="I3990" s="53">
        <v>5.6</v>
      </c>
      <c r="J3990" s="53" t="s">
        <v>154</v>
      </c>
      <c r="K3990" s="53">
        <v>5.7</v>
      </c>
      <c r="L3990" s="53" t="s">
        <v>154</v>
      </c>
      <c r="M3990" s="54">
        <v>0.65798611111111105</v>
      </c>
      <c r="N3990" s="53">
        <v>10.4</v>
      </c>
      <c r="O3990" s="53" t="s">
        <v>154</v>
      </c>
      <c r="P3990" s="54">
        <v>0.65385416666666674</v>
      </c>
      <c r="Q3990" s="53">
        <v>3.5</v>
      </c>
      <c r="R3990" s="53" t="s">
        <v>154</v>
      </c>
      <c r="S3990" s="53">
        <v>1.3</v>
      </c>
      <c r="T3990" s="53">
        <v>49.2</v>
      </c>
      <c r="U3990" s="53">
        <v>212</v>
      </c>
      <c r="V3990" s="53">
        <v>158505</v>
      </c>
      <c r="W3990" s="53">
        <v>264</v>
      </c>
      <c r="X3990" s="53">
        <v>0.57699999999999996</v>
      </c>
      <c r="Y3990" s="53">
        <v>19.87</v>
      </c>
      <c r="Z3990" s="11">
        <f t="shared" si="10765"/>
        <v>46.800000000000004</v>
      </c>
      <c r="AA3990" s="11">
        <f t="shared" si="10766"/>
        <v>0</v>
      </c>
      <c r="AB3990" s="53">
        <f t="shared" si="10767"/>
        <v>0.23265106763631033</v>
      </c>
      <c r="AC3990" s="63" t="s">
        <v>204</v>
      </c>
    </row>
    <row r="3991" spans="1:46">
      <c r="A3991" s="11">
        <v>3991</v>
      </c>
      <c r="B3991" s="57">
        <v>44954</v>
      </c>
      <c r="C3991" s="54">
        <v>0.66666666666666663</v>
      </c>
      <c r="D3991" s="53">
        <v>5.4</v>
      </c>
      <c r="E3991" s="53">
        <v>14.3</v>
      </c>
      <c r="F3991" s="53">
        <v>0</v>
      </c>
      <c r="G3991" s="53">
        <v>3</v>
      </c>
      <c r="H3991" s="53">
        <v>6.5000000000000002E-2</v>
      </c>
      <c r="I3991" s="53">
        <v>5.6</v>
      </c>
      <c r="J3991" s="53" t="s">
        <v>161</v>
      </c>
      <c r="K3991" s="53">
        <v>5.6</v>
      </c>
      <c r="L3991" s="53" t="s">
        <v>161</v>
      </c>
      <c r="M3991" s="54">
        <v>0.66666666666666663</v>
      </c>
      <c r="N3991" s="53">
        <v>11.3</v>
      </c>
      <c r="O3991" s="53" t="s">
        <v>161</v>
      </c>
      <c r="P3991" s="54">
        <v>0.66343750000000001</v>
      </c>
      <c r="Q3991" s="53">
        <v>5.5</v>
      </c>
      <c r="R3991" s="53" t="s">
        <v>161</v>
      </c>
      <c r="S3991" s="53">
        <v>1.5</v>
      </c>
      <c r="T3991" s="53">
        <v>49.6</v>
      </c>
      <c r="U3991" s="53">
        <v>222</v>
      </c>
      <c r="V3991" s="53">
        <v>129206</v>
      </c>
      <c r="W3991" s="53">
        <v>215</v>
      </c>
      <c r="X3991" s="53">
        <v>0.57699999999999996</v>
      </c>
      <c r="Y3991" s="53">
        <v>19.84</v>
      </c>
      <c r="Z3991" s="11">
        <f t="shared" si="10765"/>
        <v>39</v>
      </c>
      <c r="AA3991" s="11">
        <f t="shared" si="10766"/>
        <v>0</v>
      </c>
      <c r="AB3991" s="53">
        <f t="shared" si="10767"/>
        <v>0.23265106763631033</v>
      </c>
      <c r="AC3991" s="63" t="s">
        <v>204</v>
      </c>
      <c r="AE3991" s="11">
        <f t="shared" ref="AE3991" si="10800">SUM(F3991:F3996)</f>
        <v>0</v>
      </c>
      <c r="AF3991" s="11">
        <f t="shared" ref="AF3991" si="10801">AVERAGE(AB3991:AB3996)</f>
        <v>0.23255979351440806</v>
      </c>
      <c r="AG3991" s="11">
        <f t="shared" ref="AG3991" si="10802">AVERAGE(G3991:G3996)</f>
        <v>3.0000000000000004</v>
      </c>
      <c r="AH3991" s="11" t="e">
        <f t="shared" ref="AH3991" si="10803">AVERAGE(AC3991:AC3996)</f>
        <v>#DIV/0!</v>
      </c>
      <c r="AI3991" s="11">
        <f t="shared" ref="AI3991" si="10804">AVERAGE(T3991:T3996)</f>
        <v>49.916666666666664</v>
      </c>
      <c r="AJ3991" s="11">
        <f t="shared" ref="AJ3991" si="10805">SUMIF(H3991:H3996,"&gt;0",H3991:H3996)</f>
        <v>0.36199999999999999</v>
      </c>
      <c r="AK3991" s="17">
        <f t="shared" ref="AK3991" si="10806">SUM(AA3991:AA3996)/60</f>
        <v>0</v>
      </c>
      <c r="AL3991" s="17">
        <f t="shared" ref="AL3991" si="10807">SUM(V3991:V3996)</f>
        <v>675034</v>
      </c>
      <c r="AM3991" s="17">
        <f t="shared" ref="AM3991" si="10808">AVERAGE(W3991:W3996)</f>
        <v>187.33333333333334</v>
      </c>
      <c r="AN3991" s="11">
        <f t="shared" ref="AN3991" si="10809">AVERAGE(I3991:I3996)</f>
        <v>5.2666666666666666</v>
      </c>
      <c r="AO3991" s="11">
        <f t="shared" ref="AO3991" si="10810">MAX(K3991:K3996)</f>
        <v>6.3</v>
      </c>
      <c r="AP3991" s="13" t="str">
        <f t="shared" ref="AP3991" ca="1" si="10811">INDIRECT(ADDRESS(MATCH(AO3991,K3991:K3996,0)+A3991-1,12))</f>
        <v>WSW</v>
      </c>
      <c r="AQ3991" s="13">
        <f t="shared" ref="AQ3991" ca="1" si="10812">INDIRECT(ADDRESS(MATCH(AO3991,K3991:K3996,0)+A3991-1,13))</f>
        <v>0.66990740740740751</v>
      </c>
      <c r="AR3991" s="11">
        <f t="shared" ref="AR3991" si="10813">MAX(N3991:N3996)</f>
        <v>11.3</v>
      </c>
      <c r="AS3991" s="13" t="str">
        <f t="shared" ref="AS3991" ca="1" si="10814">INDIRECT(ADDRESS(MATCH(AR3991,N3991:N3996,0)+A3991-1,15))</f>
        <v>WSW</v>
      </c>
      <c r="AT3991" s="13">
        <f t="shared" ref="AT3991" ca="1" si="10815">INDIRECT(ADDRESS(MATCH(AR3991,N3991:N3996,0)+A3991-1,16))</f>
        <v>0.66343750000000001</v>
      </c>
    </row>
    <row r="3992" spans="1:46">
      <c r="A3992" s="11">
        <v>3992</v>
      </c>
      <c r="B3992" s="57">
        <v>44954</v>
      </c>
      <c r="C3992" s="54">
        <v>0.67361111111111116</v>
      </c>
      <c r="D3992" s="53">
        <v>5.2</v>
      </c>
      <c r="E3992" s="53">
        <v>14.3</v>
      </c>
      <c r="F3992" s="53">
        <v>0</v>
      </c>
      <c r="G3992" s="53">
        <v>2.9</v>
      </c>
      <c r="H3992" s="53">
        <v>6.8000000000000005E-2</v>
      </c>
      <c r="I3992" s="53">
        <v>5.6</v>
      </c>
      <c r="J3992" s="53" t="s">
        <v>161</v>
      </c>
      <c r="K3992" s="53">
        <v>6.3</v>
      </c>
      <c r="L3992" s="53" t="s">
        <v>161</v>
      </c>
      <c r="M3992" s="54">
        <v>0.66990740740740751</v>
      </c>
      <c r="N3992" s="53">
        <v>9.6999999999999993</v>
      </c>
      <c r="O3992" s="53" t="s">
        <v>161</v>
      </c>
      <c r="P3992" s="54">
        <v>0.66873842592592592</v>
      </c>
      <c r="Q3992" s="53">
        <v>6</v>
      </c>
      <c r="R3992" s="53" t="s">
        <v>154</v>
      </c>
      <c r="S3992" s="53">
        <v>1.5</v>
      </c>
      <c r="T3992" s="53">
        <v>50.6</v>
      </c>
      <c r="U3992" s="53">
        <v>202</v>
      </c>
      <c r="V3992" s="53">
        <v>128991</v>
      </c>
      <c r="W3992" s="53">
        <v>215</v>
      </c>
      <c r="X3992" s="53">
        <v>0.57699999999999996</v>
      </c>
      <c r="Y3992" s="53">
        <v>19.87</v>
      </c>
      <c r="Z3992" s="11">
        <f t="shared" si="10765"/>
        <v>40.800000000000004</v>
      </c>
      <c r="AA3992" s="11">
        <f t="shared" si="10766"/>
        <v>0</v>
      </c>
      <c r="AB3992" s="53">
        <f t="shared" si="10767"/>
        <v>0.23265106763631033</v>
      </c>
      <c r="AC3992" s="63" t="s">
        <v>204</v>
      </c>
    </row>
    <row r="3993" spans="1:46">
      <c r="A3993" s="11">
        <v>3993</v>
      </c>
      <c r="B3993" s="57">
        <v>44954</v>
      </c>
      <c r="C3993" s="54">
        <v>0.68055555555555547</v>
      </c>
      <c r="D3993" s="53">
        <v>4.9000000000000004</v>
      </c>
      <c r="E3993" s="53">
        <v>14.3</v>
      </c>
      <c r="F3993" s="53">
        <v>0</v>
      </c>
      <c r="G3993" s="53">
        <v>3.2</v>
      </c>
      <c r="H3993" s="53">
        <v>0.06</v>
      </c>
      <c r="I3993" s="53">
        <v>4.9000000000000004</v>
      </c>
      <c r="J3993" s="53" t="s">
        <v>161</v>
      </c>
      <c r="K3993" s="53">
        <v>5.8</v>
      </c>
      <c r="L3993" s="53" t="s">
        <v>161</v>
      </c>
      <c r="M3993" s="54">
        <v>0.67486111111111102</v>
      </c>
      <c r="N3993" s="53">
        <v>9</v>
      </c>
      <c r="O3993" s="53" t="s">
        <v>161</v>
      </c>
      <c r="P3993" s="54">
        <v>0.6743865740740741</v>
      </c>
      <c r="Q3993" s="53">
        <v>5.3</v>
      </c>
      <c r="R3993" s="53" t="s">
        <v>156</v>
      </c>
      <c r="S3993" s="53">
        <v>1.7</v>
      </c>
      <c r="T3993" s="53">
        <v>52.7</v>
      </c>
      <c r="U3993" s="53">
        <v>169</v>
      </c>
      <c r="V3993" s="53">
        <v>113057</v>
      </c>
      <c r="W3993" s="53">
        <v>188</v>
      </c>
      <c r="X3993" s="53">
        <v>0.57699999999999996</v>
      </c>
      <c r="Y3993" s="53">
        <v>19.86</v>
      </c>
      <c r="Z3993" s="11">
        <f t="shared" si="10765"/>
        <v>36</v>
      </c>
      <c r="AA3993" s="11">
        <f t="shared" si="10766"/>
        <v>0</v>
      </c>
      <c r="AB3993" s="53">
        <f t="shared" si="10767"/>
        <v>0.23265106763631033</v>
      </c>
      <c r="AC3993" s="63" t="s">
        <v>204</v>
      </c>
    </row>
    <row r="3994" spans="1:46">
      <c r="A3994" s="11">
        <v>3994</v>
      </c>
      <c r="B3994" s="57">
        <v>44954</v>
      </c>
      <c r="C3994" s="54">
        <v>0.6875</v>
      </c>
      <c r="D3994" s="53">
        <v>4.7</v>
      </c>
      <c r="E3994" s="53">
        <v>14.3</v>
      </c>
      <c r="F3994" s="53">
        <v>0</v>
      </c>
      <c r="G3994" s="53">
        <v>3</v>
      </c>
      <c r="H3994" s="53">
        <v>5.8999999999999997E-2</v>
      </c>
      <c r="I3994" s="53">
        <v>5.2</v>
      </c>
      <c r="J3994" s="53" t="s">
        <v>161</v>
      </c>
      <c r="K3994" s="53">
        <v>5.2</v>
      </c>
      <c r="L3994" s="53" t="s">
        <v>161</v>
      </c>
      <c r="M3994" s="54">
        <v>0.68745370370370373</v>
      </c>
      <c r="N3994" s="53">
        <v>9.3000000000000007</v>
      </c>
      <c r="O3994" s="53" t="s">
        <v>154</v>
      </c>
      <c r="P3994" s="54">
        <v>0.68684027777777779</v>
      </c>
      <c r="Q3994" s="53">
        <v>4.4000000000000004</v>
      </c>
      <c r="R3994" s="53" t="s">
        <v>154</v>
      </c>
      <c r="S3994" s="53">
        <v>1.1000000000000001</v>
      </c>
      <c r="T3994" s="53">
        <v>51.4</v>
      </c>
      <c r="U3994" s="53">
        <v>154</v>
      </c>
      <c r="V3994" s="53">
        <v>108748</v>
      </c>
      <c r="W3994" s="53">
        <v>181</v>
      </c>
      <c r="X3994" s="53">
        <v>0.57699999999999996</v>
      </c>
      <c r="Y3994" s="53">
        <v>19.86</v>
      </c>
      <c r="Z3994" s="11">
        <f t="shared" si="10765"/>
        <v>35.4</v>
      </c>
      <c r="AA3994" s="11">
        <f t="shared" si="10766"/>
        <v>0</v>
      </c>
      <c r="AB3994" s="53">
        <f t="shared" si="10767"/>
        <v>0.23265106763631033</v>
      </c>
      <c r="AC3994" s="63" t="s">
        <v>204</v>
      </c>
    </row>
    <row r="3995" spans="1:46">
      <c r="A3995" s="11">
        <v>3995</v>
      </c>
      <c r="B3995" s="57">
        <v>44954</v>
      </c>
      <c r="C3995" s="54">
        <v>0.69444444444444453</v>
      </c>
      <c r="D3995" s="53">
        <v>4.5999999999999996</v>
      </c>
      <c r="E3995" s="53">
        <v>14.3</v>
      </c>
      <c r="F3995" s="53">
        <v>0</v>
      </c>
      <c r="G3995" s="53">
        <v>3.3</v>
      </c>
      <c r="H3995" s="53">
        <v>0.08</v>
      </c>
      <c r="I3995" s="53">
        <v>5.4</v>
      </c>
      <c r="J3995" s="53" t="s">
        <v>154</v>
      </c>
      <c r="K3995" s="53">
        <v>5.5</v>
      </c>
      <c r="L3995" s="53" t="s">
        <v>154</v>
      </c>
      <c r="M3995" s="54">
        <v>0.69284722222222228</v>
      </c>
      <c r="N3995" s="53">
        <v>10.1</v>
      </c>
      <c r="O3995" s="53" t="s">
        <v>154</v>
      </c>
      <c r="P3995" s="54">
        <v>0.69415509259259256</v>
      </c>
      <c r="Q3995" s="53">
        <v>7.6</v>
      </c>
      <c r="R3995" s="53" t="s">
        <v>154</v>
      </c>
      <c r="S3995" s="53">
        <v>1.4</v>
      </c>
      <c r="T3995" s="53">
        <v>48.6</v>
      </c>
      <c r="U3995" s="53">
        <v>143</v>
      </c>
      <c r="V3995" s="53">
        <v>133126</v>
      </c>
      <c r="W3995" s="53">
        <v>222</v>
      </c>
      <c r="X3995" s="53">
        <v>0.57699999999999996</v>
      </c>
      <c r="Y3995" s="53">
        <v>19.87</v>
      </c>
      <c r="Z3995" s="11">
        <f t="shared" si="10765"/>
        <v>48</v>
      </c>
      <c r="AA3995" s="11">
        <f t="shared" si="10766"/>
        <v>0</v>
      </c>
      <c r="AB3995" s="53">
        <f t="shared" si="10767"/>
        <v>0.23265106763631033</v>
      </c>
      <c r="AC3995" s="63" t="s">
        <v>204</v>
      </c>
    </row>
    <row r="3996" spans="1:46">
      <c r="A3996" s="11">
        <v>3996</v>
      </c>
      <c r="B3996" s="57">
        <v>44954</v>
      </c>
      <c r="C3996" s="54">
        <v>0.70138888888888884</v>
      </c>
      <c r="D3996" s="53">
        <v>4.5</v>
      </c>
      <c r="E3996" s="53">
        <v>13.6</v>
      </c>
      <c r="F3996" s="53">
        <v>0</v>
      </c>
      <c r="G3996" s="53">
        <v>2.6</v>
      </c>
      <c r="H3996" s="53">
        <v>0.03</v>
      </c>
      <c r="I3996" s="53">
        <v>4.9000000000000004</v>
      </c>
      <c r="J3996" s="53" t="s">
        <v>154</v>
      </c>
      <c r="K3996" s="53">
        <v>5.6</v>
      </c>
      <c r="L3996" s="53" t="s">
        <v>154</v>
      </c>
      <c r="M3996" s="54">
        <v>0.6950925925925926</v>
      </c>
      <c r="N3996" s="53">
        <v>8</v>
      </c>
      <c r="O3996" s="53" t="s">
        <v>154</v>
      </c>
      <c r="P3996" s="54">
        <v>0.69445601851851846</v>
      </c>
      <c r="Q3996" s="53">
        <v>4.0999999999999996</v>
      </c>
      <c r="R3996" s="53" t="s">
        <v>154</v>
      </c>
      <c r="S3996" s="53">
        <v>1.2</v>
      </c>
      <c r="T3996" s="53">
        <v>46.6</v>
      </c>
      <c r="U3996" s="53">
        <v>89</v>
      </c>
      <c r="V3996" s="53">
        <v>61906</v>
      </c>
      <c r="W3996" s="53">
        <v>103</v>
      </c>
      <c r="X3996" s="53">
        <v>0.57599999999999996</v>
      </c>
      <c r="Y3996" s="53">
        <v>19.670000000000002</v>
      </c>
      <c r="Z3996" s="11">
        <f t="shared" si="10765"/>
        <v>18</v>
      </c>
      <c r="AA3996" s="11">
        <f t="shared" si="10766"/>
        <v>0</v>
      </c>
      <c r="AB3996" s="53">
        <f t="shared" si="10767"/>
        <v>0.23210342290489683</v>
      </c>
      <c r="AC3996" s="63" t="s">
        <v>204</v>
      </c>
    </row>
    <row r="3997" spans="1:46">
      <c r="A3997" s="11">
        <v>3997</v>
      </c>
      <c r="B3997" s="57">
        <v>44954</v>
      </c>
      <c r="C3997" s="54">
        <v>0.70833333333333337</v>
      </c>
      <c r="D3997" s="53">
        <v>4.4000000000000004</v>
      </c>
      <c r="E3997" s="53">
        <v>13.3</v>
      </c>
      <c r="F3997" s="53">
        <v>0</v>
      </c>
      <c r="G3997" s="53">
        <v>2.5</v>
      </c>
      <c r="H3997" s="53">
        <v>2.8000000000000001E-2</v>
      </c>
      <c r="I3997" s="53">
        <v>5</v>
      </c>
      <c r="J3997" s="53" t="s">
        <v>154</v>
      </c>
      <c r="K3997" s="53">
        <v>5.0999999999999996</v>
      </c>
      <c r="L3997" s="53" t="s">
        <v>154</v>
      </c>
      <c r="M3997" s="54">
        <v>0.70708333333333329</v>
      </c>
      <c r="N3997" s="53">
        <v>8.6</v>
      </c>
      <c r="O3997" s="53" t="s">
        <v>154</v>
      </c>
      <c r="P3997" s="54">
        <v>0.70454861111111111</v>
      </c>
      <c r="Q3997" s="53">
        <v>6.5</v>
      </c>
      <c r="R3997" s="53" t="s">
        <v>160</v>
      </c>
      <c r="S3997" s="53">
        <v>1.6</v>
      </c>
      <c r="T3997" s="53">
        <v>49.6</v>
      </c>
      <c r="U3997" s="53">
        <v>55</v>
      </c>
      <c r="V3997" s="53">
        <v>47486</v>
      </c>
      <c r="W3997" s="53">
        <v>79</v>
      </c>
      <c r="X3997" s="53">
        <v>0.57599999999999996</v>
      </c>
      <c r="Y3997" s="53">
        <v>19.670000000000002</v>
      </c>
      <c r="Z3997" s="11">
        <f t="shared" si="10765"/>
        <v>16.8</v>
      </c>
      <c r="AA3997" s="11">
        <f t="shared" si="10766"/>
        <v>0</v>
      </c>
      <c r="AB3997" s="53">
        <f t="shared" si="10767"/>
        <v>0.23210342290489683</v>
      </c>
      <c r="AC3997" s="63" t="s">
        <v>204</v>
      </c>
      <c r="AE3997" s="11">
        <f t="shared" ref="AE3997" si="10816">SUM(F3997:F4002)</f>
        <v>0</v>
      </c>
      <c r="AF3997" s="11">
        <f t="shared" ref="AF3997" si="10817">AVERAGE(AB3997:AB4002)</f>
        <v>0.23210342290489683</v>
      </c>
      <c r="AG3997" s="11">
        <f t="shared" ref="AG3997" si="10818">AVERAGE(G3997:G4002)</f>
        <v>2.15</v>
      </c>
      <c r="AH3997" s="11" t="e">
        <f t="shared" ref="AH3997" si="10819">AVERAGE(AC3997:AC4002)</f>
        <v>#DIV/0!</v>
      </c>
      <c r="AI3997" s="11">
        <f t="shared" ref="AI3997" si="10820">AVERAGE(T3997:T4002)</f>
        <v>49.833333333333336</v>
      </c>
      <c r="AJ3997" s="11">
        <f t="shared" ref="AJ3997" si="10821">SUMIF(H3997:H4002,"&gt;0",H3997:H4002)</f>
        <v>4.2999999999999997E-2</v>
      </c>
      <c r="AK3997" s="17">
        <f t="shared" ref="AK3997" si="10822">SUM(AA3997:AA4002)/60</f>
        <v>0</v>
      </c>
      <c r="AL3997" s="17">
        <f t="shared" ref="AL3997" si="10823">SUM(V3997:V4002)</f>
        <v>84458</v>
      </c>
      <c r="AM3997" s="17">
        <f t="shared" ref="AM3997" si="10824">AVERAGE(W3997:W4002)</f>
        <v>23.333333333333332</v>
      </c>
      <c r="AN3997" s="11">
        <f t="shared" ref="AN3997" si="10825">AVERAGE(I3997:I4002)</f>
        <v>4.95</v>
      </c>
      <c r="AO3997" s="11">
        <f t="shared" ref="AO3997" si="10826">MAX(K3997:K4002)</f>
        <v>6.3</v>
      </c>
      <c r="AP3997" s="13" t="str">
        <f t="shared" ref="AP3997" ca="1" si="10827">INDIRECT(ADDRESS(MATCH(AO3997,K3997:K4002,0)+A3997-1,12))</f>
        <v>WNW</v>
      </c>
      <c r="AQ3997" s="13">
        <f t="shared" ref="AQ3997" ca="1" si="10828">INDIRECT(ADDRESS(MATCH(AO3997,K3997:K4002,0)+A3997-1,13))</f>
        <v>0.71707175925925926</v>
      </c>
      <c r="AR3997" s="11">
        <f t="shared" ref="AR3997" si="10829">MAX(N3997:N4002)</f>
        <v>11.2</v>
      </c>
      <c r="AS3997" s="13" t="str">
        <f t="shared" ref="AS3997" ca="1" si="10830">INDIRECT(ADDRESS(MATCH(AR3997,N3997:N4002,0)+A3997-1,15))</f>
        <v>W</v>
      </c>
      <c r="AT3997" s="13">
        <f t="shared" ref="AT3997" ca="1" si="10831">INDIRECT(ADDRESS(MATCH(AR3997,N3997:N4002,0)+A3997-1,16))</f>
        <v>0.71365740740740735</v>
      </c>
    </row>
    <row r="3998" spans="1:46">
      <c r="A3998" s="11">
        <v>3998</v>
      </c>
      <c r="B3998" s="57">
        <v>44954</v>
      </c>
      <c r="C3998" s="54">
        <v>0.71527777777777779</v>
      </c>
      <c r="D3998" s="53">
        <v>4.0999999999999996</v>
      </c>
      <c r="E3998" s="53">
        <v>13.2</v>
      </c>
      <c r="F3998" s="53">
        <v>0</v>
      </c>
      <c r="G3998" s="53">
        <v>2.4</v>
      </c>
      <c r="H3998" s="53">
        <v>0.01</v>
      </c>
      <c r="I3998" s="53">
        <v>6.1</v>
      </c>
      <c r="J3998" s="53" t="s">
        <v>154</v>
      </c>
      <c r="K3998" s="53">
        <v>6.2</v>
      </c>
      <c r="L3998" s="53" t="s">
        <v>154</v>
      </c>
      <c r="M3998" s="54">
        <v>0.71502314814814805</v>
      </c>
      <c r="N3998" s="53">
        <v>11.2</v>
      </c>
      <c r="O3998" s="53" t="s">
        <v>154</v>
      </c>
      <c r="P3998" s="54">
        <v>0.71365740740740735</v>
      </c>
      <c r="Q3998" s="53">
        <v>5.3</v>
      </c>
      <c r="R3998" s="53" t="s">
        <v>158</v>
      </c>
      <c r="S3998" s="53">
        <v>1.7</v>
      </c>
      <c r="T3998" s="53">
        <v>48.2</v>
      </c>
      <c r="U3998" s="53">
        <v>23</v>
      </c>
      <c r="V3998" s="53">
        <v>21590</v>
      </c>
      <c r="W3998" s="53">
        <v>36</v>
      </c>
      <c r="X3998" s="53">
        <v>0.57599999999999996</v>
      </c>
      <c r="Y3998" s="53">
        <v>19.68</v>
      </c>
      <c r="Z3998" s="11">
        <f t="shared" si="10765"/>
        <v>6</v>
      </c>
      <c r="AA3998" s="11">
        <f t="shared" si="10766"/>
        <v>0</v>
      </c>
      <c r="AB3998" s="53">
        <f t="shared" si="10767"/>
        <v>0.23210342290489683</v>
      </c>
      <c r="AC3998" s="63" t="s">
        <v>204</v>
      </c>
    </row>
    <row r="3999" spans="1:46">
      <c r="A3999" s="11">
        <v>3999</v>
      </c>
      <c r="B3999" s="57">
        <v>44954</v>
      </c>
      <c r="C3999" s="54">
        <v>0.72222222222222221</v>
      </c>
      <c r="D3999" s="53">
        <v>3.8</v>
      </c>
      <c r="E3999" s="53">
        <v>13</v>
      </c>
      <c r="F3999" s="53">
        <v>0</v>
      </c>
      <c r="G3999" s="53">
        <v>2.2000000000000002</v>
      </c>
      <c r="H3999" s="53">
        <v>4.0000000000000001E-3</v>
      </c>
      <c r="I3999" s="53">
        <v>5.5</v>
      </c>
      <c r="J3999" s="53" t="s">
        <v>154</v>
      </c>
      <c r="K3999" s="53">
        <v>6.3</v>
      </c>
      <c r="L3999" s="53" t="s">
        <v>158</v>
      </c>
      <c r="M3999" s="54">
        <v>0.71707175925925926</v>
      </c>
      <c r="N3999" s="53">
        <v>9.9</v>
      </c>
      <c r="O3999" s="53" t="s">
        <v>161</v>
      </c>
      <c r="P3999" s="54">
        <v>0.72091435185185182</v>
      </c>
      <c r="Q3999" s="53">
        <v>9.4</v>
      </c>
      <c r="R3999" s="53" t="s">
        <v>154</v>
      </c>
      <c r="S3999" s="53">
        <v>1.5</v>
      </c>
      <c r="T3999" s="53">
        <v>53.1</v>
      </c>
      <c r="U3999" s="53">
        <v>10</v>
      </c>
      <c r="V3999" s="53">
        <v>9533</v>
      </c>
      <c r="W3999" s="53">
        <v>16</v>
      </c>
      <c r="X3999" s="53">
        <v>0.57599999999999996</v>
      </c>
      <c r="Y3999" s="53">
        <v>19.66</v>
      </c>
      <c r="Z3999" s="11">
        <f t="shared" si="10765"/>
        <v>2.4000000000000004</v>
      </c>
      <c r="AA3999" s="11">
        <f t="shared" si="10766"/>
        <v>0</v>
      </c>
      <c r="AB3999" s="53">
        <f t="shared" si="10767"/>
        <v>0.23210342290489683</v>
      </c>
      <c r="AC3999" s="63" t="s">
        <v>204</v>
      </c>
    </row>
    <row r="4000" spans="1:46">
      <c r="A4000" s="11">
        <v>4000</v>
      </c>
      <c r="B4000" s="57">
        <v>44954</v>
      </c>
      <c r="C4000" s="54">
        <v>0.72916666666666663</v>
      </c>
      <c r="D4000" s="53">
        <v>3.5</v>
      </c>
      <c r="E4000" s="53">
        <v>13</v>
      </c>
      <c r="F4000" s="53">
        <v>0</v>
      </c>
      <c r="G4000" s="53">
        <v>1.8</v>
      </c>
      <c r="H4000" s="53">
        <v>1E-3</v>
      </c>
      <c r="I4000" s="53">
        <v>4.2</v>
      </c>
      <c r="J4000" s="53" t="s">
        <v>161</v>
      </c>
      <c r="K4000" s="53">
        <v>5.6</v>
      </c>
      <c r="L4000" s="53" t="s">
        <v>161</v>
      </c>
      <c r="M4000" s="54">
        <v>0.72545138888888883</v>
      </c>
      <c r="N4000" s="53">
        <v>9</v>
      </c>
      <c r="O4000" s="53" t="s">
        <v>161</v>
      </c>
      <c r="P4000" s="54">
        <v>0.7222453703703704</v>
      </c>
      <c r="Q4000" s="53">
        <v>4.3</v>
      </c>
      <c r="R4000" s="53" t="s">
        <v>158</v>
      </c>
      <c r="S4000" s="53">
        <v>1.7</v>
      </c>
      <c r="T4000" s="53">
        <v>49.9</v>
      </c>
      <c r="U4000" s="53">
        <v>5</v>
      </c>
      <c r="V4000" s="53">
        <v>4412</v>
      </c>
      <c r="W4000" s="53">
        <v>7</v>
      </c>
      <c r="X4000" s="53">
        <v>0.57599999999999996</v>
      </c>
      <c r="Y4000" s="53">
        <v>19.649999999999999</v>
      </c>
      <c r="Z4000" s="11">
        <f t="shared" si="10765"/>
        <v>0.60000000000000009</v>
      </c>
      <c r="AA4000" s="11">
        <f t="shared" si="10766"/>
        <v>0</v>
      </c>
      <c r="AB4000" s="53">
        <f t="shared" si="10767"/>
        <v>0.23210342290489683</v>
      </c>
      <c r="AC4000" s="63" t="s">
        <v>204</v>
      </c>
    </row>
    <row r="4001" spans="1:46">
      <c r="A4001" s="11">
        <v>4001</v>
      </c>
      <c r="B4001" s="57">
        <v>44954</v>
      </c>
      <c r="C4001" s="54">
        <v>0.73611111111111116</v>
      </c>
      <c r="D4001" s="53">
        <v>3.1</v>
      </c>
      <c r="E4001" s="53">
        <v>12.9</v>
      </c>
      <c r="F4001" s="53">
        <v>0</v>
      </c>
      <c r="G4001" s="53">
        <v>1.9</v>
      </c>
      <c r="H4001" s="53">
        <v>0</v>
      </c>
      <c r="I4001" s="53">
        <v>4.2</v>
      </c>
      <c r="J4001" s="53" t="s">
        <v>154</v>
      </c>
      <c r="K4001" s="53">
        <v>4.2</v>
      </c>
      <c r="L4001" s="53" t="s">
        <v>154</v>
      </c>
      <c r="M4001" s="54">
        <v>0.7353587962962963</v>
      </c>
      <c r="N4001" s="53">
        <v>7.1</v>
      </c>
      <c r="O4001" s="53" t="s">
        <v>154</v>
      </c>
      <c r="P4001" s="54">
        <v>0.73015046296296304</v>
      </c>
      <c r="Q4001" s="53">
        <v>4.2</v>
      </c>
      <c r="R4001" s="53" t="s">
        <v>154</v>
      </c>
      <c r="S4001" s="53">
        <v>1.1000000000000001</v>
      </c>
      <c r="T4001" s="53">
        <v>50.8</v>
      </c>
      <c r="U4001" s="53">
        <v>1</v>
      </c>
      <c r="V4001" s="53">
        <v>1284</v>
      </c>
      <c r="W4001" s="53">
        <v>2</v>
      </c>
      <c r="X4001" s="53">
        <v>0.57599999999999996</v>
      </c>
      <c r="Y4001" s="53">
        <v>19.63</v>
      </c>
      <c r="Z4001" s="11">
        <f t="shared" si="10765"/>
        <v>0</v>
      </c>
      <c r="AA4001" s="11">
        <f t="shared" si="10766"/>
        <v>0</v>
      </c>
      <c r="AB4001" s="53">
        <f t="shared" si="10767"/>
        <v>0.23210342290489683</v>
      </c>
      <c r="AC4001" s="63" t="s">
        <v>204</v>
      </c>
    </row>
    <row r="4002" spans="1:46">
      <c r="A4002" s="11">
        <v>4002</v>
      </c>
      <c r="B4002" s="57">
        <v>44954</v>
      </c>
      <c r="C4002" s="54">
        <v>0.74305555555555547</v>
      </c>
      <c r="D4002" s="53">
        <v>2.8</v>
      </c>
      <c r="E4002" s="53">
        <v>12.9</v>
      </c>
      <c r="F4002" s="53">
        <v>0</v>
      </c>
      <c r="G4002" s="53">
        <v>2.1</v>
      </c>
      <c r="H4002" s="53">
        <v>0</v>
      </c>
      <c r="I4002" s="53">
        <v>4.7</v>
      </c>
      <c r="J4002" s="53" t="s">
        <v>154</v>
      </c>
      <c r="K4002" s="53">
        <v>4.7</v>
      </c>
      <c r="L4002" s="53" t="s">
        <v>154</v>
      </c>
      <c r="M4002" s="54">
        <v>0.7428703703703704</v>
      </c>
      <c r="N4002" s="53">
        <v>7.1</v>
      </c>
      <c r="O4002" s="53" t="s">
        <v>154</v>
      </c>
      <c r="P4002" s="54">
        <v>0.74175925925925934</v>
      </c>
      <c r="Q4002" s="53">
        <v>3.9</v>
      </c>
      <c r="R4002" s="53" t="s">
        <v>158</v>
      </c>
      <c r="S4002" s="53">
        <v>1.1000000000000001</v>
      </c>
      <c r="T4002" s="53">
        <v>47.4</v>
      </c>
      <c r="U4002" s="53">
        <v>0</v>
      </c>
      <c r="V4002" s="53">
        <v>153</v>
      </c>
      <c r="W4002" s="53">
        <v>0</v>
      </c>
      <c r="X4002" s="53">
        <v>0.57599999999999996</v>
      </c>
      <c r="Y4002" s="53">
        <v>19.63</v>
      </c>
      <c r="Z4002" s="11">
        <f t="shared" si="10765"/>
        <v>0</v>
      </c>
      <c r="AA4002" s="11">
        <f t="shared" si="10766"/>
        <v>0</v>
      </c>
      <c r="AB4002" s="53">
        <f t="shared" si="10767"/>
        <v>0.23210342290489683</v>
      </c>
      <c r="AC4002" s="63" t="s">
        <v>204</v>
      </c>
    </row>
    <row r="4003" spans="1:46">
      <c r="A4003" s="11">
        <v>4003</v>
      </c>
      <c r="B4003" s="57">
        <v>44954</v>
      </c>
      <c r="C4003" s="54">
        <v>0.75</v>
      </c>
      <c r="D4003" s="53">
        <v>2.6</v>
      </c>
      <c r="E4003" s="53">
        <v>12.9</v>
      </c>
      <c r="F4003" s="53">
        <v>0</v>
      </c>
      <c r="G4003" s="53">
        <v>2.1</v>
      </c>
      <c r="H4003" s="53">
        <v>0</v>
      </c>
      <c r="I4003" s="53">
        <v>3.3</v>
      </c>
      <c r="J4003" s="53" t="s">
        <v>154</v>
      </c>
      <c r="K4003" s="53">
        <v>4.8</v>
      </c>
      <c r="L4003" s="53" t="s">
        <v>154</v>
      </c>
      <c r="M4003" s="54">
        <v>0.74453703703703711</v>
      </c>
      <c r="N4003" s="53">
        <v>5.8</v>
      </c>
      <c r="O4003" s="53" t="s">
        <v>158</v>
      </c>
      <c r="P4003" s="54">
        <v>0.74405092592592592</v>
      </c>
      <c r="Q4003" s="53">
        <v>3.4</v>
      </c>
      <c r="R4003" s="53" t="s">
        <v>154</v>
      </c>
      <c r="S4003" s="53">
        <v>1</v>
      </c>
      <c r="T4003" s="53">
        <v>48.6</v>
      </c>
      <c r="U4003" s="53">
        <v>0</v>
      </c>
      <c r="V4003" s="53">
        <v>100</v>
      </c>
      <c r="W4003" s="53">
        <v>0</v>
      </c>
      <c r="X4003" s="53">
        <v>0.57599999999999996</v>
      </c>
      <c r="Y4003" s="53">
        <v>19.670000000000002</v>
      </c>
      <c r="Z4003" s="11">
        <f t="shared" si="10765"/>
        <v>0</v>
      </c>
      <c r="AA4003" s="11">
        <f t="shared" si="10766"/>
        <v>0</v>
      </c>
      <c r="AB4003" s="53">
        <f t="shared" si="10767"/>
        <v>0.23210342290489683</v>
      </c>
      <c r="AC4003" s="63" t="s">
        <v>204</v>
      </c>
      <c r="AE4003" s="11">
        <f t="shared" ref="AE4003" si="10832">SUM(F4003:F4008)</f>
        <v>0</v>
      </c>
      <c r="AF4003" s="11">
        <f t="shared" ref="AF4003" si="10833">AVERAGE(AB4003:AB4008)</f>
        <v>0.23192115249917919</v>
      </c>
      <c r="AG4003" s="11">
        <f t="shared" ref="AG4003" si="10834">AVERAGE(G4003:G4008)</f>
        <v>2.0499999999999998</v>
      </c>
      <c r="AH4003" s="11" t="e">
        <f t="shared" ref="AH4003" si="10835">AVERAGE(AC4003:AC4008)</f>
        <v>#DIV/0!</v>
      </c>
      <c r="AI4003" s="11">
        <f t="shared" ref="AI4003" si="10836">AVERAGE(T4003:T4008)</f>
        <v>50.949999999999996</v>
      </c>
      <c r="AJ4003" s="11">
        <f t="shared" ref="AJ4003" si="10837">SUMIF(H4003:H4008,"&gt;0",H4003:H4008)</f>
        <v>0</v>
      </c>
      <c r="AK4003" s="17">
        <f t="shared" ref="AK4003" si="10838">SUM(AA4003:AA4008)/60</f>
        <v>0</v>
      </c>
      <c r="AL4003" s="17">
        <f t="shared" ref="AL4003" si="10839">SUM(V4003:V4008)</f>
        <v>498</v>
      </c>
      <c r="AM4003" s="17">
        <f t="shared" ref="AM4003" si="10840">AVERAGE(W4003:W4008)</f>
        <v>0</v>
      </c>
      <c r="AN4003" s="11">
        <f t="shared" ref="AN4003" si="10841">AVERAGE(I4003:I4008)</f>
        <v>3.85</v>
      </c>
      <c r="AO4003" s="11">
        <f t="shared" ref="AO4003" si="10842">MAX(K4003:K4008)</f>
        <v>5.0999999999999996</v>
      </c>
      <c r="AP4003" s="13" t="str">
        <f t="shared" ref="AP4003" ca="1" si="10843">INDIRECT(ADDRESS(MATCH(AO4003,K4003:K4008,0)+A4003-1,12))</f>
        <v>W</v>
      </c>
      <c r="AQ4003" s="13">
        <f t="shared" ref="AQ4003" ca="1" si="10844">INDIRECT(ADDRESS(MATCH(AO4003,K4003:K4008,0)+A4003-1,13))</f>
        <v>0.77204861111111101</v>
      </c>
      <c r="AR4003" s="11">
        <f t="shared" ref="AR4003" si="10845">MAX(N4003:N4008)</f>
        <v>9.1999999999999993</v>
      </c>
      <c r="AS4003" s="13" t="str">
        <f t="shared" ref="AS4003" ca="1" si="10846">INDIRECT(ADDRESS(MATCH(AR4003,N4003:N4008,0)+A4003-1,15))</f>
        <v>W</v>
      </c>
      <c r="AT4003" s="13">
        <f t="shared" ref="AT4003" ca="1" si="10847">INDIRECT(ADDRESS(MATCH(AR4003,N4003:N4008,0)+A4003-1,16))</f>
        <v>0.76987268518518526</v>
      </c>
    </row>
    <row r="4004" spans="1:46">
      <c r="A4004" s="11">
        <v>4004</v>
      </c>
      <c r="B4004" s="57">
        <v>44954</v>
      </c>
      <c r="C4004" s="54">
        <v>0.75694444444444453</v>
      </c>
      <c r="D4004" s="53">
        <v>2.4</v>
      </c>
      <c r="E4004" s="53">
        <v>12.9</v>
      </c>
      <c r="F4004" s="53">
        <v>0</v>
      </c>
      <c r="G4004" s="53">
        <v>2.4</v>
      </c>
      <c r="H4004" s="53">
        <v>0</v>
      </c>
      <c r="I4004" s="53">
        <v>3.5</v>
      </c>
      <c r="J4004" s="53" t="s">
        <v>154</v>
      </c>
      <c r="K4004" s="53">
        <v>3.5</v>
      </c>
      <c r="L4004" s="53" t="s">
        <v>154</v>
      </c>
      <c r="M4004" s="54">
        <v>0.75618055555555552</v>
      </c>
      <c r="N4004" s="53">
        <v>6.4</v>
      </c>
      <c r="O4004" s="53" t="s">
        <v>161</v>
      </c>
      <c r="P4004" s="54">
        <v>0.75062499999999999</v>
      </c>
      <c r="Q4004" s="53">
        <v>3.8</v>
      </c>
      <c r="R4004" s="53" t="s">
        <v>161</v>
      </c>
      <c r="S4004" s="53">
        <v>0.9</v>
      </c>
      <c r="T4004" s="53">
        <v>48.7</v>
      </c>
      <c r="U4004" s="53">
        <v>0</v>
      </c>
      <c r="V4004" s="53">
        <v>79</v>
      </c>
      <c r="W4004" s="53">
        <v>0</v>
      </c>
      <c r="X4004" s="53">
        <v>0.57599999999999996</v>
      </c>
      <c r="Y4004" s="53">
        <v>19.66</v>
      </c>
      <c r="Z4004" s="11">
        <f t="shared" si="10765"/>
        <v>0</v>
      </c>
      <c r="AA4004" s="11">
        <f t="shared" si="10766"/>
        <v>0</v>
      </c>
      <c r="AB4004" s="53">
        <f t="shared" si="10767"/>
        <v>0.23210342290489683</v>
      </c>
      <c r="AC4004" s="63" t="s">
        <v>204</v>
      </c>
    </row>
    <row r="4005" spans="1:46">
      <c r="A4005" s="11">
        <v>4005</v>
      </c>
      <c r="B4005" s="57">
        <v>44954</v>
      </c>
      <c r="C4005" s="54">
        <v>0.76388888888888884</v>
      </c>
      <c r="D4005" s="53">
        <v>2.4</v>
      </c>
      <c r="E4005" s="53">
        <v>12.9</v>
      </c>
      <c r="F4005" s="53">
        <v>0</v>
      </c>
      <c r="G4005" s="53">
        <v>2.1</v>
      </c>
      <c r="H4005" s="53">
        <v>0</v>
      </c>
      <c r="I4005" s="53">
        <v>3.9</v>
      </c>
      <c r="J4005" s="53" t="s">
        <v>154</v>
      </c>
      <c r="K4005" s="53">
        <v>4</v>
      </c>
      <c r="L4005" s="53" t="s">
        <v>154</v>
      </c>
      <c r="M4005" s="54">
        <v>0.76277777777777767</v>
      </c>
      <c r="N4005" s="53">
        <v>6.6</v>
      </c>
      <c r="O4005" s="53" t="s">
        <v>154</v>
      </c>
      <c r="P4005" s="54">
        <v>0.75976851851851857</v>
      </c>
      <c r="Q4005" s="53">
        <v>2.9</v>
      </c>
      <c r="R4005" s="53" t="s">
        <v>154</v>
      </c>
      <c r="S4005" s="53">
        <v>1</v>
      </c>
      <c r="T4005" s="53">
        <v>50.4</v>
      </c>
      <c r="U4005" s="53">
        <v>0</v>
      </c>
      <c r="V4005" s="53">
        <v>81</v>
      </c>
      <c r="W4005" s="53">
        <v>0</v>
      </c>
      <c r="X4005" s="53">
        <v>0.57599999999999996</v>
      </c>
      <c r="Y4005" s="53">
        <v>19.670000000000002</v>
      </c>
      <c r="Z4005" s="11">
        <f t="shared" si="10765"/>
        <v>0</v>
      </c>
      <c r="AA4005" s="11">
        <f t="shared" si="10766"/>
        <v>0</v>
      </c>
      <c r="AB4005" s="53">
        <f t="shared" si="10767"/>
        <v>0.23210342290489683</v>
      </c>
      <c r="AC4005" s="63" t="s">
        <v>204</v>
      </c>
    </row>
    <row r="4006" spans="1:46">
      <c r="A4006" s="11">
        <v>4006</v>
      </c>
      <c r="B4006" s="57">
        <v>44954</v>
      </c>
      <c r="C4006" s="54">
        <v>0.77083333333333337</v>
      </c>
      <c r="D4006" s="53">
        <v>2.2999999999999998</v>
      </c>
      <c r="E4006" s="53">
        <v>12.9</v>
      </c>
      <c r="F4006" s="53">
        <v>0</v>
      </c>
      <c r="G4006" s="53">
        <v>2.1</v>
      </c>
      <c r="H4006" s="53">
        <v>0</v>
      </c>
      <c r="I4006" s="53">
        <v>4.9000000000000004</v>
      </c>
      <c r="J4006" s="53" t="s">
        <v>154</v>
      </c>
      <c r="K4006" s="53">
        <v>4.9000000000000004</v>
      </c>
      <c r="L4006" s="53" t="s">
        <v>154</v>
      </c>
      <c r="M4006" s="54">
        <v>0.77083333333333337</v>
      </c>
      <c r="N4006" s="53">
        <v>9.1999999999999993</v>
      </c>
      <c r="O4006" s="53" t="s">
        <v>154</v>
      </c>
      <c r="P4006" s="54">
        <v>0.76987268518518526</v>
      </c>
      <c r="Q4006" s="53">
        <v>3.7</v>
      </c>
      <c r="R4006" s="53" t="s">
        <v>154</v>
      </c>
      <c r="S4006" s="53">
        <v>1.3</v>
      </c>
      <c r="T4006" s="53">
        <v>51.8</v>
      </c>
      <c r="U4006" s="53">
        <v>0</v>
      </c>
      <c r="V4006" s="53">
        <v>83</v>
      </c>
      <c r="W4006" s="53">
        <v>0</v>
      </c>
      <c r="X4006" s="53">
        <v>0.57599999999999996</v>
      </c>
      <c r="Y4006" s="53">
        <v>19.670000000000002</v>
      </c>
      <c r="Z4006" s="11">
        <f t="shared" si="10765"/>
        <v>0</v>
      </c>
      <c r="AA4006" s="11">
        <f t="shared" si="10766"/>
        <v>0</v>
      </c>
      <c r="AB4006" s="53">
        <f t="shared" si="10767"/>
        <v>0.23210342290489683</v>
      </c>
      <c r="AC4006" s="63" t="s">
        <v>204</v>
      </c>
    </row>
    <row r="4007" spans="1:46">
      <c r="A4007" s="11">
        <v>4007</v>
      </c>
      <c r="B4007" s="57">
        <v>44954</v>
      </c>
      <c r="C4007" s="54">
        <v>0.77777777777777779</v>
      </c>
      <c r="D4007" s="53">
        <v>2.2999999999999998</v>
      </c>
      <c r="E4007" s="53">
        <v>12.9</v>
      </c>
      <c r="F4007" s="53">
        <v>0</v>
      </c>
      <c r="G4007" s="53">
        <v>1.7</v>
      </c>
      <c r="H4007" s="53">
        <v>-1E-3</v>
      </c>
      <c r="I4007" s="53">
        <v>3</v>
      </c>
      <c r="J4007" s="53" t="s">
        <v>161</v>
      </c>
      <c r="K4007" s="53">
        <v>5.0999999999999996</v>
      </c>
      <c r="L4007" s="53" t="s">
        <v>154</v>
      </c>
      <c r="M4007" s="54">
        <v>0.77204861111111101</v>
      </c>
      <c r="N4007" s="53">
        <v>7.1</v>
      </c>
      <c r="O4007" s="53" t="s">
        <v>154</v>
      </c>
      <c r="P4007" s="54">
        <v>0.77166666666666661</v>
      </c>
      <c r="Q4007" s="53">
        <v>2.5</v>
      </c>
      <c r="R4007" s="53" t="s">
        <v>161</v>
      </c>
      <c r="S4007" s="53">
        <v>1.2</v>
      </c>
      <c r="T4007" s="53">
        <v>53.4</v>
      </c>
      <c r="U4007" s="53">
        <v>0</v>
      </c>
      <c r="V4007" s="53">
        <v>66</v>
      </c>
      <c r="W4007" s="53">
        <v>0</v>
      </c>
      <c r="X4007" s="53">
        <v>0.57499999999999996</v>
      </c>
      <c r="Y4007" s="53">
        <v>19.670000000000002</v>
      </c>
      <c r="Z4007" s="11">
        <f t="shared" si="10765"/>
        <v>-0.60000000000000009</v>
      </c>
      <c r="AA4007" s="11">
        <f t="shared" si="10766"/>
        <v>0</v>
      </c>
      <c r="AB4007" s="53">
        <f t="shared" si="10767"/>
        <v>0.23155661168774394</v>
      </c>
      <c r="AC4007" s="63" t="s">
        <v>204</v>
      </c>
    </row>
    <row r="4008" spans="1:46">
      <c r="A4008" s="11">
        <v>4008</v>
      </c>
      <c r="B4008" s="57">
        <v>44954</v>
      </c>
      <c r="C4008" s="54">
        <v>0.78472222222222221</v>
      </c>
      <c r="D4008" s="53">
        <v>2.2000000000000002</v>
      </c>
      <c r="E4008" s="53">
        <v>12.9</v>
      </c>
      <c r="F4008" s="53">
        <v>0</v>
      </c>
      <c r="G4008" s="53">
        <v>1.9</v>
      </c>
      <c r="H4008" s="53">
        <v>0</v>
      </c>
      <c r="I4008" s="53">
        <v>4.5</v>
      </c>
      <c r="J4008" s="53" t="s">
        <v>161</v>
      </c>
      <c r="K4008" s="53">
        <v>4.5</v>
      </c>
      <c r="L4008" s="53" t="s">
        <v>161</v>
      </c>
      <c r="M4008" s="54">
        <v>0.78472222222222221</v>
      </c>
      <c r="N4008" s="53">
        <v>8.3000000000000007</v>
      </c>
      <c r="O4008" s="53" t="s">
        <v>161</v>
      </c>
      <c r="P4008" s="54">
        <v>0.77792824074074074</v>
      </c>
      <c r="Q4008" s="53">
        <v>5.6</v>
      </c>
      <c r="R4008" s="53" t="s">
        <v>161</v>
      </c>
      <c r="S4008" s="53">
        <v>1.3</v>
      </c>
      <c r="T4008" s="53">
        <v>52.8</v>
      </c>
      <c r="U4008" s="53">
        <v>0</v>
      </c>
      <c r="V4008" s="53">
        <v>89</v>
      </c>
      <c r="W4008" s="53">
        <v>0</v>
      </c>
      <c r="X4008" s="53">
        <v>0.57499999999999996</v>
      </c>
      <c r="Y4008" s="53">
        <v>19.66</v>
      </c>
      <c r="Z4008" s="11">
        <f t="shared" si="10765"/>
        <v>0</v>
      </c>
      <c r="AA4008" s="11">
        <f t="shared" si="10766"/>
        <v>0</v>
      </c>
      <c r="AB4008" s="53">
        <f t="shared" si="10767"/>
        <v>0.23155661168774394</v>
      </c>
      <c r="AC4008" s="63" t="s">
        <v>204</v>
      </c>
    </row>
    <row r="4009" spans="1:46">
      <c r="A4009" s="11">
        <v>4009</v>
      </c>
      <c r="B4009" s="57">
        <v>44954</v>
      </c>
      <c r="C4009" s="54">
        <v>0.79166666666666663</v>
      </c>
      <c r="D4009" s="53">
        <v>2.1</v>
      </c>
      <c r="E4009" s="53">
        <v>12.9</v>
      </c>
      <c r="F4009" s="53">
        <v>0</v>
      </c>
      <c r="G4009" s="53">
        <v>2</v>
      </c>
      <c r="H4009" s="53">
        <v>0</v>
      </c>
      <c r="I4009" s="53">
        <v>4.2</v>
      </c>
      <c r="J4009" s="53" t="s">
        <v>154</v>
      </c>
      <c r="K4009" s="53">
        <v>4.5</v>
      </c>
      <c r="L4009" s="53" t="s">
        <v>161</v>
      </c>
      <c r="M4009" s="54">
        <v>0.78694444444444445</v>
      </c>
      <c r="N4009" s="53">
        <v>7</v>
      </c>
      <c r="O4009" s="53" t="s">
        <v>154</v>
      </c>
      <c r="P4009" s="54">
        <v>0.79010416666666661</v>
      </c>
      <c r="Q4009" s="53">
        <v>5.4</v>
      </c>
      <c r="R4009" s="53" t="s">
        <v>154</v>
      </c>
      <c r="S4009" s="53">
        <v>1.2</v>
      </c>
      <c r="T4009" s="53">
        <v>53.2</v>
      </c>
      <c r="U4009" s="53">
        <v>0</v>
      </c>
      <c r="V4009" s="53">
        <v>78</v>
      </c>
      <c r="W4009" s="53">
        <v>0</v>
      </c>
      <c r="X4009" s="53">
        <v>0.57499999999999996</v>
      </c>
      <c r="Y4009" s="53">
        <v>19.670000000000002</v>
      </c>
      <c r="Z4009" s="11">
        <f t="shared" si="10765"/>
        <v>0</v>
      </c>
      <c r="AA4009" s="11">
        <f t="shared" si="10766"/>
        <v>0</v>
      </c>
      <c r="AB4009" s="53">
        <f t="shared" si="10767"/>
        <v>0.23155661168774394</v>
      </c>
      <c r="AC4009" s="63" t="s">
        <v>204</v>
      </c>
      <c r="AE4009" s="11">
        <f t="shared" ref="AE4009" si="10848">SUM(F4009:F4014)</f>
        <v>0</v>
      </c>
      <c r="AF4009" s="11">
        <f t="shared" ref="AF4009" si="10849">AVERAGE(AB4009:AB4014)</f>
        <v>0.23155661168774391</v>
      </c>
      <c r="AG4009" s="11">
        <f t="shared" ref="AG4009" si="10850">AVERAGE(G4009:G4014)</f>
        <v>1.9166666666666667</v>
      </c>
      <c r="AH4009" s="11" t="e">
        <f t="shared" ref="AH4009" si="10851">AVERAGE(AC4009:AC4014)</f>
        <v>#DIV/0!</v>
      </c>
      <c r="AI4009" s="11">
        <f t="shared" ref="AI4009" si="10852">AVERAGE(T4009:T4014)</f>
        <v>53.633333333333333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499</v>
      </c>
      <c r="AM4009" s="17">
        <f t="shared" ref="AM4009" si="10856">AVERAGE(W4009:W4014)</f>
        <v>0</v>
      </c>
      <c r="AN4009" s="11">
        <f t="shared" ref="AN4009" si="10857">AVERAGE(I4009:I4014)</f>
        <v>4.0333333333333341</v>
      </c>
      <c r="AO4009" s="11">
        <f t="shared" ref="AO4009" si="10858">MAX(K4009:K4014)</f>
        <v>4.8</v>
      </c>
      <c r="AP4009" s="13" t="str">
        <f t="shared" ref="AP4009" ca="1" si="10859">INDIRECT(ADDRESS(MATCH(AO4009,K4009:K4014,0)+A4009-1,12))</f>
        <v>WSW</v>
      </c>
      <c r="AQ4009" s="13">
        <f t="shared" ref="AQ4009" ca="1" si="10860">INDIRECT(ADDRESS(MATCH(AO4009,K4009:K4014,0)+A4009-1,13))</f>
        <v>0.79811342592592593</v>
      </c>
      <c r="AR4009" s="11">
        <f t="shared" ref="AR4009" si="10861">MAX(N4009:N4014)</f>
        <v>7.9</v>
      </c>
      <c r="AS4009" s="13" t="str">
        <f t="shared" ref="AS4009" ca="1" si="10862">INDIRECT(ADDRESS(MATCH(AR4009,N4009:N4014,0)+A4009-1,15))</f>
        <v>W</v>
      </c>
      <c r="AT4009" s="13">
        <f t="shared" ref="AT4009" ca="1" si="10863">INDIRECT(ADDRESS(MATCH(AR4009,N4009:N4014,0)+A4009-1,16))</f>
        <v>0.82067129629629632</v>
      </c>
    </row>
    <row r="4010" spans="1:46">
      <c r="A4010" s="11">
        <v>4010</v>
      </c>
      <c r="B4010" s="57">
        <v>44954</v>
      </c>
      <c r="C4010" s="54">
        <v>0.79861111111111116</v>
      </c>
      <c r="D4010" s="53">
        <v>2.1</v>
      </c>
      <c r="E4010" s="53">
        <v>12.9</v>
      </c>
      <c r="F4010" s="53">
        <v>0</v>
      </c>
      <c r="G4010" s="53">
        <v>1.8</v>
      </c>
      <c r="H4010" s="53">
        <v>0</v>
      </c>
      <c r="I4010" s="53">
        <v>4.7</v>
      </c>
      <c r="J4010" s="53" t="s">
        <v>161</v>
      </c>
      <c r="K4010" s="53">
        <v>4.8</v>
      </c>
      <c r="L4010" s="53" t="s">
        <v>161</v>
      </c>
      <c r="M4010" s="54">
        <v>0.79811342592592593</v>
      </c>
      <c r="N4010" s="53">
        <v>7</v>
      </c>
      <c r="O4010" s="53" t="s">
        <v>161</v>
      </c>
      <c r="P4010" s="54">
        <v>0.79706018518518518</v>
      </c>
      <c r="Q4010" s="53">
        <v>2.4</v>
      </c>
      <c r="R4010" s="53" t="s">
        <v>161</v>
      </c>
      <c r="S4010" s="53">
        <v>1.1000000000000001</v>
      </c>
      <c r="T4010" s="53">
        <v>51.3</v>
      </c>
      <c r="U4010" s="53">
        <v>0</v>
      </c>
      <c r="V4010" s="53">
        <v>81</v>
      </c>
      <c r="W4010" s="53">
        <v>0</v>
      </c>
      <c r="X4010" s="53">
        <v>0.57499999999999996</v>
      </c>
      <c r="Y4010" s="53">
        <v>19.66</v>
      </c>
      <c r="Z4010" s="11">
        <f t="shared" si="10765"/>
        <v>0</v>
      </c>
      <c r="AA4010" s="11">
        <f t="shared" si="10766"/>
        <v>0</v>
      </c>
      <c r="AB4010" s="53">
        <f t="shared" si="10767"/>
        <v>0.23155661168774394</v>
      </c>
      <c r="AC4010" s="63" t="s">
        <v>204</v>
      </c>
    </row>
    <row r="4011" spans="1:46">
      <c r="A4011" s="11">
        <v>4011</v>
      </c>
      <c r="B4011" s="57">
        <v>44954</v>
      </c>
      <c r="C4011" s="54">
        <v>0.80555555555555547</v>
      </c>
      <c r="D4011" s="53">
        <v>2.1</v>
      </c>
      <c r="E4011" s="53">
        <v>12.9</v>
      </c>
      <c r="F4011" s="53">
        <v>0</v>
      </c>
      <c r="G4011" s="53">
        <v>1.9</v>
      </c>
      <c r="H4011" s="53">
        <v>0</v>
      </c>
      <c r="I4011" s="53">
        <v>4.2</v>
      </c>
      <c r="J4011" s="53" t="s">
        <v>154</v>
      </c>
      <c r="K4011" s="53">
        <v>4.7</v>
      </c>
      <c r="L4011" s="53" t="s">
        <v>161</v>
      </c>
      <c r="M4011" s="54">
        <v>0.79862268518518509</v>
      </c>
      <c r="N4011" s="53">
        <v>7.3</v>
      </c>
      <c r="O4011" s="53" t="s">
        <v>154</v>
      </c>
      <c r="P4011" s="54">
        <v>0.80413194444444447</v>
      </c>
      <c r="Q4011" s="53">
        <v>4.2</v>
      </c>
      <c r="R4011" s="53" t="s">
        <v>161</v>
      </c>
      <c r="S4011" s="53">
        <v>1.2</v>
      </c>
      <c r="T4011" s="53">
        <v>55.8</v>
      </c>
      <c r="U4011" s="53">
        <v>0</v>
      </c>
      <c r="V4011" s="53">
        <v>77</v>
      </c>
      <c r="W4011" s="53">
        <v>0</v>
      </c>
      <c r="X4011" s="53">
        <v>0.57499999999999996</v>
      </c>
      <c r="Y4011" s="53">
        <v>19.649999999999999</v>
      </c>
      <c r="Z4011" s="11">
        <f t="shared" si="10765"/>
        <v>0</v>
      </c>
      <c r="AA4011" s="11">
        <f t="shared" si="10766"/>
        <v>0</v>
      </c>
      <c r="AB4011" s="53">
        <f t="shared" si="10767"/>
        <v>0.23155661168774394</v>
      </c>
      <c r="AC4011" s="63" t="s">
        <v>204</v>
      </c>
    </row>
    <row r="4012" spans="1:46">
      <c r="A4012" s="11">
        <v>4012</v>
      </c>
      <c r="B4012" s="57">
        <v>44954</v>
      </c>
      <c r="C4012" s="54">
        <v>0.8125</v>
      </c>
      <c r="D4012" s="53">
        <v>2</v>
      </c>
      <c r="E4012" s="53">
        <v>12.9</v>
      </c>
      <c r="F4012" s="53">
        <v>0</v>
      </c>
      <c r="G4012" s="53">
        <v>1.9</v>
      </c>
      <c r="H4012" s="53">
        <v>0</v>
      </c>
      <c r="I4012" s="53">
        <v>4</v>
      </c>
      <c r="J4012" s="53" t="s">
        <v>154</v>
      </c>
      <c r="K4012" s="53">
        <v>4.5999999999999996</v>
      </c>
      <c r="L4012" s="53" t="s">
        <v>161</v>
      </c>
      <c r="M4012" s="54">
        <v>0.80857638888888894</v>
      </c>
      <c r="N4012" s="53">
        <v>6.6</v>
      </c>
      <c r="O4012" s="53" t="s">
        <v>161</v>
      </c>
      <c r="P4012" s="54">
        <v>0.80569444444444438</v>
      </c>
      <c r="Q4012" s="53">
        <v>4.3</v>
      </c>
      <c r="R4012" s="53" t="s">
        <v>158</v>
      </c>
      <c r="S4012" s="53">
        <v>1</v>
      </c>
      <c r="T4012" s="53">
        <v>52.5</v>
      </c>
      <c r="U4012" s="53">
        <v>0</v>
      </c>
      <c r="V4012" s="53">
        <v>86</v>
      </c>
      <c r="W4012" s="53">
        <v>0</v>
      </c>
      <c r="X4012" s="53">
        <v>0.57499999999999996</v>
      </c>
      <c r="Y4012" s="53">
        <v>19.649999999999999</v>
      </c>
      <c r="Z4012" s="11">
        <f t="shared" si="10765"/>
        <v>0</v>
      </c>
      <c r="AA4012" s="11">
        <f t="shared" si="10766"/>
        <v>0</v>
      </c>
      <c r="AB4012" s="53">
        <f t="shared" si="10767"/>
        <v>0.23155661168774394</v>
      </c>
      <c r="AC4012" s="63" t="s">
        <v>204</v>
      </c>
    </row>
    <row r="4013" spans="1:46">
      <c r="A4013" s="11">
        <v>4013</v>
      </c>
      <c r="B4013" s="57">
        <v>44954</v>
      </c>
      <c r="C4013" s="54">
        <v>0.81944444444444453</v>
      </c>
      <c r="D4013" s="53">
        <v>2</v>
      </c>
      <c r="E4013" s="53">
        <v>12.9</v>
      </c>
      <c r="F4013" s="53">
        <v>0</v>
      </c>
      <c r="G4013" s="53">
        <v>1.9</v>
      </c>
      <c r="H4013" s="53">
        <v>0</v>
      </c>
      <c r="I4013" s="53">
        <v>3.6</v>
      </c>
      <c r="J4013" s="53" t="s">
        <v>154</v>
      </c>
      <c r="K4013" s="53">
        <v>4</v>
      </c>
      <c r="L4013" s="53" t="s">
        <v>154</v>
      </c>
      <c r="M4013" s="54">
        <v>0.81251157407407415</v>
      </c>
      <c r="N4013" s="53">
        <v>7</v>
      </c>
      <c r="O4013" s="53" t="s">
        <v>154</v>
      </c>
      <c r="P4013" s="54">
        <v>0.81877314814814817</v>
      </c>
      <c r="Q4013" s="53">
        <v>5.3</v>
      </c>
      <c r="R4013" s="53" t="s">
        <v>158</v>
      </c>
      <c r="S4013" s="53">
        <v>1.1000000000000001</v>
      </c>
      <c r="T4013" s="53">
        <v>53.3</v>
      </c>
      <c r="U4013" s="53">
        <v>0</v>
      </c>
      <c r="V4013" s="53">
        <v>82</v>
      </c>
      <c r="W4013" s="53">
        <v>0</v>
      </c>
      <c r="X4013" s="53">
        <v>0.57499999999999996</v>
      </c>
      <c r="Y4013" s="53">
        <v>19.670000000000002</v>
      </c>
      <c r="Z4013" s="11">
        <f t="shared" si="10765"/>
        <v>0</v>
      </c>
      <c r="AA4013" s="11">
        <f t="shared" si="10766"/>
        <v>0</v>
      </c>
      <c r="AB4013" s="53">
        <f t="shared" si="10767"/>
        <v>0.23155661168774394</v>
      </c>
      <c r="AC4013" s="63" t="s">
        <v>204</v>
      </c>
    </row>
    <row r="4014" spans="1:46">
      <c r="A4014" s="11">
        <v>4014</v>
      </c>
      <c r="B4014" s="57">
        <v>44954</v>
      </c>
      <c r="C4014" s="54">
        <v>0.82638888888888884</v>
      </c>
      <c r="D4014" s="53">
        <v>2</v>
      </c>
      <c r="E4014" s="53">
        <v>12.9</v>
      </c>
      <c r="F4014" s="53">
        <v>0</v>
      </c>
      <c r="G4014" s="53">
        <v>2</v>
      </c>
      <c r="H4014" s="53">
        <v>0</v>
      </c>
      <c r="I4014" s="53">
        <v>3.5</v>
      </c>
      <c r="J4014" s="53" t="s">
        <v>158</v>
      </c>
      <c r="K4014" s="53">
        <v>4.2</v>
      </c>
      <c r="L4014" s="53" t="s">
        <v>154</v>
      </c>
      <c r="M4014" s="54">
        <v>0.82314814814814818</v>
      </c>
      <c r="N4014" s="53">
        <v>7.9</v>
      </c>
      <c r="O4014" s="53" t="s">
        <v>154</v>
      </c>
      <c r="P4014" s="54">
        <v>0.82067129629629632</v>
      </c>
      <c r="Q4014" s="53">
        <v>4.3</v>
      </c>
      <c r="R4014" s="53" t="s">
        <v>154</v>
      </c>
      <c r="S4014" s="53">
        <v>1.5</v>
      </c>
      <c r="T4014" s="53">
        <v>55.7</v>
      </c>
      <c r="U4014" s="53">
        <v>0</v>
      </c>
      <c r="V4014" s="53">
        <v>95</v>
      </c>
      <c r="W4014" s="53">
        <v>0</v>
      </c>
      <c r="X4014" s="53">
        <v>0.57499999999999996</v>
      </c>
      <c r="Y4014" s="53">
        <v>19.68</v>
      </c>
      <c r="Z4014" s="11">
        <f t="shared" si="10765"/>
        <v>0</v>
      </c>
      <c r="AA4014" s="11">
        <f t="shared" si="10766"/>
        <v>0</v>
      </c>
      <c r="AB4014" s="53">
        <f t="shared" si="10767"/>
        <v>0.23155661168774394</v>
      </c>
      <c r="AC4014" s="63" t="s">
        <v>204</v>
      </c>
    </row>
    <row r="4015" spans="1:46">
      <c r="A4015" s="11">
        <v>4015</v>
      </c>
      <c r="B4015" s="57">
        <v>44954</v>
      </c>
      <c r="C4015" s="54">
        <v>0.83333333333333337</v>
      </c>
      <c r="D4015" s="53">
        <v>2</v>
      </c>
      <c r="E4015" s="53">
        <v>12.9</v>
      </c>
      <c r="F4015" s="53">
        <v>0</v>
      </c>
      <c r="G4015" s="53">
        <v>1.9</v>
      </c>
      <c r="H4015" s="53">
        <v>0</v>
      </c>
      <c r="I4015" s="53">
        <v>4.2</v>
      </c>
      <c r="J4015" s="53" t="s">
        <v>158</v>
      </c>
      <c r="K4015" s="53">
        <v>4.2</v>
      </c>
      <c r="L4015" s="53" t="s">
        <v>158</v>
      </c>
      <c r="M4015" s="54">
        <v>0.83307870370370374</v>
      </c>
      <c r="N4015" s="53">
        <v>7.9</v>
      </c>
      <c r="O4015" s="53" t="s">
        <v>154</v>
      </c>
      <c r="P4015" s="54">
        <v>0.8318402777777778</v>
      </c>
      <c r="Q4015" s="53">
        <v>3.4</v>
      </c>
      <c r="R4015" s="53" t="s">
        <v>158</v>
      </c>
      <c r="S4015" s="53">
        <v>1.3</v>
      </c>
      <c r="T4015" s="53">
        <v>54.4</v>
      </c>
      <c r="U4015" s="53">
        <v>0</v>
      </c>
      <c r="V4015" s="53">
        <v>78</v>
      </c>
      <c r="W4015" s="53">
        <v>0</v>
      </c>
      <c r="X4015" s="53">
        <v>0.57499999999999996</v>
      </c>
      <c r="Y4015" s="53">
        <v>19.66</v>
      </c>
      <c r="Z4015" s="11">
        <f t="shared" si="10765"/>
        <v>0</v>
      </c>
      <c r="AA4015" s="11">
        <f t="shared" si="10766"/>
        <v>0</v>
      </c>
      <c r="AB4015" s="53">
        <f t="shared" si="10767"/>
        <v>0.23155661168774394</v>
      </c>
      <c r="AC4015" s="63" t="s">
        <v>204</v>
      </c>
      <c r="AE4015" s="11">
        <f t="shared" ref="AE4015" si="10864">SUM(F4015:F4020)</f>
        <v>0</v>
      </c>
      <c r="AF4015" s="11">
        <f t="shared" ref="AF4015" si="10865">AVERAGE(AB4015:AB4020)</f>
        <v>0.2313746200774052</v>
      </c>
      <c r="AG4015" s="11">
        <f t="shared" ref="AG4015" si="10866">AVERAGE(G4015:G4020)</f>
        <v>1.55</v>
      </c>
      <c r="AH4015" s="11" t="e">
        <f t="shared" ref="AH4015" si="10867">AVERAGE(AC4015:AC4020)</f>
        <v>#DIV/0!</v>
      </c>
      <c r="AI4015" s="11">
        <f t="shared" ref="AI4015" si="10868">AVERAGE(T4015:T4020)</f>
        <v>55.050000000000004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446</v>
      </c>
      <c r="AM4015" s="17">
        <f t="shared" ref="AM4015" si="10872">AVERAGE(W4015:W4020)</f>
        <v>0</v>
      </c>
      <c r="AN4015" s="11">
        <f t="shared" ref="AN4015" si="10873">AVERAGE(I4015:I4020)</f>
        <v>3.1666666666666665</v>
      </c>
      <c r="AO4015" s="11">
        <f t="shared" ref="AO4015" si="10874">MAX(K4015:K4020)</f>
        <v>4.9000000000000004</v>
      </c>
      <c r="AP4015" s="13" t="str">
        <f t="shared" ref="AP4015" ca="1" si="10875">INDIRECT(ADDRESS(MATCH(AO4015,K4015:K4020,0)+A4015-1,12))</f>
        <v>WNW</v>
      </c>
      <c r="AQ4015" s="13">
        <f t="shared" ref="AQ4015" ca="1" si="10876">INDIRECT(ADDRESS(MATCH(AO4015,K4015:K4020,0)+A4015-1,13))</f>
        <v>0.83871527777777777</v>
      </c>
      <c r="AR4015" s="11">
        <f t="shared" ref="AR4015" si="10877">MAX(N4015:N4020)</f>
        <v>7.9</v>
      </c>
      <c r="AS4015" s="13" t="str">
        <f t="shared" ref="AS4015" ca="1" si="10878">INDIRECT(ADDRESS(MATCH(AR4015,N4015:N4020,0)+A4015-1,15))</f>
        <v>W</v>
      </c>
      <c r="AT4015" s="13">
        <f t="shared" ref="AT4015" ca="1" si="10879">INDIRECT(ADDRESS(MATCH(AR4015,N4015:N4020,0)+A4015-1,16))</f>
        <v>0.8318402777777778</v>
      </c>
    </row>
    <row r="4016" spans="1:46">
      <c r="A4016" s="11">
        <v>4016</v>
      </c>
      <c r="B4016" s="57">
        <v>44954</v>
      </c>
      <c r="C4016" s="54">
        <v>0.84027777777777779</v>
      </c>
      <c r="D4016" s="53">
        <v>2</v>
      </c>
      <c r="E4016" s="53">
        <v>12.9</v>
      </c>
      <c r="F4016" s="53">
        <v>0</v>
      </c>
      <c r="G4016" s="53">
        <v>1.7</v>
      </c>
      <c r="H4016" s="53">
        <v>0</v>
      </c>
      <c r="I4016" s="53">
        <v>4.8</v>
      </c>
      <c r="J4016" s="53" t="s">
        <v>158</v>
      </c>
      <c r="K4016" s="53">
        <v>4.9000000000000004</v>
      </c>
      <c r="L4016" s="53" t="s">
        <v>158</v>
      </c>
      <c r="M4016" s="54">
        <v>0.83871527777777777</v>
      </c>
      <c r="N4016" s="53">
        <v>7.6</v>
      </c>
      <c r="O4016" s="53" t="s">
        <v>154</v>
      </c>
      <c r="P4016" s="54">
        <v>0.83499999999999996</v>
      </c>
      <c r="Q4016" s="53">
        <v>5.5</v>
      </c>
      <c r="R4016" s="53" t="s">
        <v>158</v>
      </c>
      <c r="S4016" s="53">
        <v>1</v>
      </c>
      <c r="T4016" s="53">
        <v>49.8</v>
      </c>
      <c r="U4016" s="53">
        <v>0</v>
      </c>
      <c r="V4016" s="53">
        <v>89</v>
      </c>
      <c r="W4016" s="53">
        <v>0</v>
      </c>
      <c r="X4016" s="53">
        <v>0.57499999999999996</v>
      </c>
      <c r="Y4016" s="53">
        <v>19.66</v>
      </c>
      <c r="Z4016" s="11">
        <f t="shared" si="10765"/>
        <v>0</v>
      </c>
      <c r="AA4016" s="11">
        <f t="shared" si="10766"/>
        <v>0</v>
      </c>
      <c r="AB4016" s="53">
        <f t="shared" si="10767"/>
        <v>0.23155661168774394</v>
      </c>
      <c r="AC4016" s="63" t="s">
        <v>204</v>
      </c>
    </row>
    <row r="4017" spans="1:46">
      <c r="A4017" s="11">
        <v>4017</v>
      </c>
      <c r="B4017" s="57">
        <v>44954</v>
      </c>
      <c r="C4017" s="54">
        <v>0.84722222222222221</v>
      </c>
      <c r="D4017" s="53">
        <v>2</v>
      </c>
      <c r="E4017" s="53">
        <v>12.9</v>
      </c>
      <c r="F4017" s="53">
        <v>0</v>
      </c>
      <c r="G4017" s="53">
        <v>1.6</v>
      </c>
      <c r="H4017" s="53">
        <v>0</v>
      </c>
      <c r="I4017" s="53">
        <v>3.6</v>
      </c>
      <c r="J4017" s="53" t="s">
        <v>158</v>
      </c>
      <c r="K4017" s="53">
        <v>4.8</v>
      </c>
      <c r="L4017" s="53" t="s">
        <v>158</v>
      </c>
      <c r="M4017" s="54">
        <v>0.84046296296296286</v>
      </c>
      <c r="N4017" s="53">
        <v>6.6</v>
      </c>
      <c r="O4017" s="53" t="s">
        <v>158</v>
      </c>
      <c r="P4017" s="54">
        <v>0.84150462962962969</v>
      </c>
      <c r="Q4017" s="53">
        <v>3.1</v>
      </c>
      <c r="R4017" s="53" t="s">
        <v>155</v>
      </c>
      <c r="S4017" s="53">
        <v>1.1000000000000001</v>
      </c>
      <c r="T4017" s="53">
        <v>53.9</v>
      </c>
      <c r="U4017" s="53">
        <v>0</v>
      </c>
      <c r="V4017" s="53">
        <v>67</v>
      </c>
      <c r="W4017" s="53">
        <v>0</v>
      </c>
      <c r="X4017" s="53">
        <v>0.57499999999999996</v>
      </c>
      <c r="Y4017" s="53">
        <v>19.670000000000002</v>
      </c>
      <c r="Z4017" s="11">
        <f t="shared" si="10765"/>
        <v>0</v>
      </c>
      <c r="AA4017" s="11">
        <f t="shared" si="10766"/>
        <v>0</v>
      </c>
      <c r="AB4017" s="53">
        <f t="shared" si="10767"/>
        <v>0.23155661168774394</v>
      </c>
      <c r="AC4017" s="63" t="s">
        <v>204</v>
      </c>
    </row>
    <row r="4018" spans="1:46">
      <c r="A4018" s="11">
        <v>4018</v>
      </c>
      <c r="B4018" s="57">
        <v>44954</v>
      </c>
      <c r="C4018" s="54">
        <v>0.85416666666666663</v>
      </c>
      <c r="D4018" s="53">
        <v>1.9</v>
      </c>
      <c r="E4018" s="53">
        <v>12.9</v>
      </c>
      <c r="F4018" s="53">
        <v>0</v>
      </c>
      <c r="G4018" s="53">
        <v>1.4</v>
      </c>
      <c r="H4018" s="53">
        <v>-1E-3</v>
      </c>
      <c r="I4018" s="53">
        <v>2.2000000000000002</v>
      </c>
      <c r="J4018" s="53" t="s">
        <v>158</v>
      </c>
      <c r="K4018" s="53">
        <v>3.6</v>
      </c>
      <c r="L4018" s="53" t="s">
        <v>158</v>
      </c>
      <c r="M4018" s="54">
        <v>0.84723379629629625</v>
      </c>
      <c r="N4018" s="53">
        <v>4.2</v>
      </c>
      <c r="O4018" s="53" t="s">
        <v>158</v>
      </c>
      <c r="P4018" s="54">
        <v>0.84770833333333329</v>
      </c>
      <c r="Q4018" s="53">
        <v>2.2000000000000002</v>
      </c>
      <c r="R4018" s="53" t="s">
        <v>158</v>
      </c>
      <c r="S4018" s="53">
        <v>0.8</v>
      </c>
      <c r="T4018" s="53">
        <v>55.5</v>
      </c>
      <c r="U4018" s="53">
        <v>0</v>
      </c>
      <c r="V4018" s="53">
        <v>84</v>
      </c>
      <c r="W4018" s="53">
        <v>0</v>
      </c>
      <c r="X4018" s="53">
        <v>0.57499999999999996</v>
      </c>
      <c r="Y4018" s="53">
        <v>19.71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0.23155661168774394</v>
      </c>
      <c r="AC4018" s="63" t="s">
        <v>204</v>
      </c>
    </row>
    <row r="4019" spans="1:46">
      <c r="A4019" s="11">
        <v>4019</v>
      </c>
      <c r="B4019" s="57">
        <v>44954</v>
      </c>
      <c r="C4019" s="54">
        <v>0.86111111111111116</v>
      </c>
      <c r="D4019" s="53">
        <v>1.8</v>
      </c>
      <c r="E4019" s="53">
        <v>12.8</v>
      </c>
      <c r="F4019" s="53">
        <v>0</v>
      </c>
      <c r="G4019" s="53">
        <v>1.4</v>
      </c>
      <c r="H4019" s="53">
        <v>-1E-3</v>
      </c>
      <c r="I4019" s="53">
        <v>2.4</v>
      </c>
      <c r="J4019" s="53" t="s">
        <v>154</v>
      </c>
      <c r="K4019" s="53">
        <v>2.4</v>
      </c>
      <c r="L4019" s="53" t="s">
        <v>154</v>
      </c>
      <c r="M4019" s="54">
        <v>0.86100694444444448</v>
      </c>
      <c r="N4019" s="53">
        <v>4.5</v>
      </c>
      <c r="O4019" s="53" t="s">
        <v>154</v>
      </c>
      <c r="P4019" s="54">
        <v>0.85791666666666666</v>
      </c>
      <c r="Q4019" s="53">
        <v>2.4</v>
      </c>
      <c r="R4019" s="53" t="s">
        <v>161</v>
      </c>
      <c r="S4019" s="53">
        <v>0.6</v>
      </c>
      <c r="T4019" s="53">
        <v>57.2</v>
      </c>
      <c r="U4019" s="53">
        <v>0</v>
      </c>
      <c r="V4019" s="53">
        <v>69</v>
      </c>
      <c r="W4019" s="53">
        <v>0</v>
      </c>
      <c r="X4019" s="53">
        <v>0.57399999999999995</v>
      </c>
      <c r="Y4019" s="53">
        <v>19.7</v>
      </c>
      <c r="Z4019" s="11">
        <f t="shared" si="10765"/>
        <v>-0.60000000000000009</v>
      </c>
      <c r="AA4019" s="11">
        <f t="shared" si="10766"/>
        <v>0</v>
      </c>
      <c r="AB4019" s="53">
        <f t="shared" si="10767"/>
        <v>0.23101063685672779</v>
      </c>
      <c r="AC4019" s="63" t="s">
        <v>204</v>
      </c>
    </row>
    <row r="4020" spans="1:46">
      <c r="A4020" s="11">
        <v>4020</v>
      </c>
      <c r="B4020" s="57">
        <v>44954</v>
      </c>
      <c r="C4020" s="54">
        <v>0.86805555555555547</v>
      </c>
      <c r="D4020" s="53">
        <v>1.6</v>
      </c>
      <c r="E4020" s="53">
        <v>12.8</v>
      </c>
      <c r="F4020" s="53">
        <v>0</v>
      </c>
      <c r="G4020" s="53">
        <v>1.3</v>
      </c>
      <c r="H4020" s="53">
        <v>0</v>
      </c>
      <c r="I4020" s="53">
        <v>1.8</v>
      </c>
      <c r="J4020" s="53" t="s">
        <v>154</v>
      </c>
      <c r="K4020" s="53">
        <v>2.4</v>
      </c>
      <c r="L4020" s="53" t="s">
        <v>154</v>
      </c>
      <c r="M4020" s="54">
        <v>0.861261574074074</v>
      </c>
      <c r="N4020" s="53">
        <v>4</v>
      </c>
      <c r="O4020" s="53" t="s">
        <v>160</v>
      </c>
      <c r="P4020" s="54">
        <v>0.8679513888888889</v>
      </c>
      <c r="Q4020" s="53">
        <v>3.2</v>
      </c>
      <c r="R4020" s="53" t="s">
        <v>160</v>
      </c>
      <c r="S4020" s="53">
        <v>0.7</v>
      </c>
      <c r="T4020" s="53">
        <v>59.5</v>
      </c>
      <c r="U4020" s="53">
        <v>0</v>
      </c>
      <c r="V4020" s="53">
        <v>59</v>
      </c>
      <c r="W4020" s="53">
        <v>0</v>
      </c>
      <c r="X4020" s="53">
        <v>0.57399999999999995</v>
      </c>
      <c r="Y4020" s="53">
        <v>19.7</v>
      </c>
      <c r="Z4020" s="11">
        <f t="shared" si="10765"/>
        <v>0</v>
      </c>
      <c r="AA4020" s="11">
        <f t="shared" si="10766"/>
        <v>0</v>
      </c>
      <c r="AB4020" s="53">
        <f t="shared" si="10767"/>
        <v>0.23101063685672779</v>
      </c>
      <c r="AC4020" s="63" t="s">
        <v>204</v>
      </c>
    </row>
    <row r="4021" spans="1:46">
      <c r="A4021" s="11">
        <v>4021</v>
      </c>
      <c r="B4021" s="57">
        <v>44954</v>
      </c>
      <c r="C4021" s="54">
        <v>0.875</v>
      </c>
      <c r="D4021" s="53">
        <v>1.4</v>
      </c>
      <c r="E4021" s="53">
        <v>12.8</v>
      </c>
      <c r="F4021" s="53">
        <v>0</v>
      </c>
      <c r="G4021" s="53">
        <v>1.7</v>
      </c>
      <c r="H4021" s="53">
        <v>1E-3</v>
      </c>
      <c r="I4021" s="53">
        <v>3.5</v>
      </c>
      <c r="J4021" s="53" t="s">
        <v>161</v>
      </c>
      <c r="K4021" s="53">
        <v>3.5</v>
      </c>
      <c r="L4021" s="53" t="s">
        <v>161</v>
      </c>
      <c r="M4021" s="54">
        <v>0.875</v>
      </c>
      <c r="N4021" s="53">
        <v>6.4</v>
      </c>
      <c r="O4021" s="53" t="s">
        <v>161</v>
      </c>
      <c r="P4021" s="54">
        <v>0.87446759259259255</v>
      </c>
      <c r="Q4021" s="53">
        <v>3.5</v>
      </c>
      <c r="R4021" s="53" t="s">
        <v>158</v>
      </c>
      <c r="S4021" s="53">
        <v>1</v>
      </c>
      <c r="T4021" s="53">
        <v>57.1</v>
      </c>
      <c r="U4021" s="53">
        <v>0</v>
      </c>
      <c r="V4021" s="53">
        <v>71</v>
      </c>
      <c r="W4021" s="53">
        <v>0</v>
      </c>
      <c r="X4021" s="53">
        <v>0.57399999999999995</v>
      </c>
      <c r="Y4021" s="53">
        <v>19.71</v>
      </c>
      <c r="Z4021" s="11">
        <f t="shared" si="10765"/>
        <v>0.60000000000000009</v>
      </c>
      <c r="AA4021" s="11">
        <f t="shared" si="10766"/>
        <v>0</v>
      </c>
      <c r="AB4021" s="53">
        <f t="shared" si="10767"/>
        <v>0.23101063685672779</v>
      </c>
      <c r="AC4021" s="63" t="s">
        <v>204</v>
      </c>
      <c r="AE4021" s="11">
        <f t="shared" ref="AE4021" si="10880">SUM(F4021:F4026)</f>
        <v>0</v>
      </c>
      <c r="AF4021" s="11">
        <f t="shared" ref="AF4021" si="10881">AVERAGE(AB4021:AB4026)</f>
        <v>0.23101063685672776</v>
      </c>
      <c r="AG4021" s="11">
        <f t="shared" ref="AG4021" si="10882">AVERAGE(G4021:G4026)</f>
        <v>1.3833333333333331</v>
      </c>
      <c r="AH4021" s="11" t="e">
        <f t="shared" ref="AH4021" si="10883">AVERAGE(AC4021:AC4026)</f>
        <v>#DIV/0!</v>
      </c>
      <c r="AI4021" s="11">
        <f t="shared" ref="AI4021" si="10884">AVERAGE(T4021:T4026)</f>
        <v>55.933333333333337</v>
      </c>
      <c r="AJ4021" s="11">
        <f t="shared" ref="AJ4021" si="10885">SUMIF(H4021:H4026,"&gt;0",H4021:H4026)</f>
        <v>1E-3</v>
      </c>
      <c r="AK4021" s="17">
        <f t="shared" ref="AK4021" si="10886">SUM(AA4021:AA4026)/60</f>
        <v>0</v>
      </c>
      <c r="AL4021" s="17">
        <f t="shared" ref="AL4021" si="10887">SUM(V4021:V4026)</f>
        <v>435</v>
      </c>
      <c r="AM4021" s="17">
        <f t="shared" ref="AM4021" si="10888">AVERAGE(W4021:W4026)</f>
        <v>0</v>
      </c>
      <c r="AN4021" s="11">
        <f t="shared" ref="AN4021" si="10889">AVERAGE(I4021:I4026)</f>
        <v>3.6666666666666665</v>
      </c>
      <c r="AO4021" s="11">
        <f t="shared" ref="AO4021" si="10890">MAX(K4021:K4026)</f>
        <v>4.5</v>
      </c>
      <c r="AP4021" s="13" t="str">
        <f t="shared" ref="AP4021" ca="1" si="10891">INDIRECT(ADDRESS(MATCH(AO4021,K4021:K4026,0)+A4021-1,12))</f>
        <v>WSW</v>
      </c>
      <c r="AQ4021" s="13">
        <f t="shared" ref="AQ4021" ca="1" si="10892">INDIRECT(ADDRESS(MATCH(AO4021,K4021:K4026,0)+A4021-1,13))</f>
        <v>0.8797800925925926</v>
      </c>
      <c r="AR4021" s="11">
        <f t="shared" ref="AR4021" si="10893">MAX(N4021:N4026)</f>
        <v>8.1999999999999993</v>
      </c>
      <c r="AS4021" s="13" t="str">
        <f t="shared" ref="AS4021" ca="1" si="10894">INDIRECT(ADDRESS(MATCH(AR4021,N4021:N4026,0)+A4021-1,15))</f>
        <v>WSW</v>
      </c>
      <c r="AT4021" s="13">
        <f t="shared" ref="AT4021" ca="1" si="10895">INDIRECT(ADDRESS(MATCH(AR4021,N4021:N4026,0)+A4021-1,16))</f>
        <v>0.87814814814814823</v>
      </c>
    </row>
    <row r="4022" spans="1:46">
      <c r="A4022" s="11">
        <v>4022</v>
      </c>
      <c r="B4022" s="57">
        <v>44954</v>
      </c>
      <c r="C4022" s="54">
        <v>0.88194444444444453</v>
      </c>
      <c r="D4022" s="53">
        <v>1.4</v>
      </c>
      <c r="E4022" s="53">
        <v>12.9</v>
      </c>
      <c r="F4022" s="53">
        <v>0</v>
      </c>
      <c r="G4022" s="53">
        <v>1.5</v>
      </c>
      <c r="H4022" s="53">
        <v>0</v>
      </c>
      <c r="I4022" s="53">
        <v>4.4000000000000004</v>
      </c>
      <c r="J4022" s="53" t="s">
        <v>161</v>
      </c>
      <c r="K4022" s="53">
        <v>4.5</v>
      </c>
      <c r="L4022" s="53" t="s">
        <v>161</v>
      </c>
      <c r="M4022" s="54">
        <v>0.8797800925925926</v>
      </c>
      <c r="N4022" s="53">
        <v>8.1999999999999993</v>
      </c>
      <c r="O4022" s="53" t="s">
        <v>161</v>
      </c>
      <c r="P4022" s="54">
        <v>0.87814814814814823</v>
      </c>
      <c r="Q4022" s="53">
        <v>3</v>
      </c>
      <c r="R4022" s="53" t="s">
        <v>160</v>
      </c>
      <c r="S4022" s="53">
        <v>1.3</v>
      </c>
      <c r="T4022" s="53">
        <v>57</v>
      </c>
      <c r="U4022" s="53">
        <v>0</v>
      </c>
      <c r="V4022" s="53">
        <v>79</v>
      </c>
      <c r="W4022" s="53">
        <v>0</v>
      </c>
      <c r="X4022" s="53">
        <v>0.57399999999999995</v>
      </c>
      <c r="Y4022" s="53">
        <v>19.73</v>
      </c>
      <c r="Z4022" s="11">
        <f t="shared" si="10765"/>
        <v>0</v>
      </c>
      <c r="AA4022" s="11">
        <f t="shared" si="10766"/>
        <v>0</v>
      </c>
      <c r="AB4022" s="53">
        <f t="shared" si="10767"/>
        <v>0.23101063685672779</v>
      </c>
      <c r="AC4022" s="63" t="s">
        <v>204</v>
      </c>
    </row>
    <row r="4023" spans="1:46">
      <c r="A4023" s="11">
        <v>4023</v>
      </c>
      <c r="B4023" s="57">
        <v>44954</v>
      </c>
      <c r="C4023" s="54">
        <v>0.88888888888888884</v>
      </c>
      <c r="D4023" s="53">
        <v>1.4</v>
      </c>
      <c r="E4023" s="53">
        <v>12.8</v>
      </c>
      <c r="F4023" s="53">
        <v>0</v>
      </c>
      <c r="G4023" s="53">
        <v>1.4</v>
      </c>
      <c r="H4023" s="53">
        <v>-1E-3</v>
      </c>
      <c r="I4023" s="53">
        <v>3.6</v>
      </c>
      <c r="J4023" s="53" t="s">
        <v>160</v>
      </c>
      <c r="K4023" s="53">
        <v>4.4000000000000004</v>
      </c>
      <c r="L4023" s="53" t="s">
        <v>161</v>
      </c>
      <c r="M4023" s="54">
        <v>0.8825925925925926</v>
      </c>
      <c r="N4023" s="53">
        <v>6.7</v>
      </c>
      <c r="O4023" s="53" t="s">
        <v>160</v>
      </c>
      <c r="P4023" s="54">
        <v>0.88815972222222228</v>
      </c>
      <c r="Q4023" s="53">
        <v>4.3</v>
      </c>
      <c r="R4023" s="53" t="s">
        <v>161</v>
      </c>
      <c r="S4023" s="53">
        <v>1.2</v>
      </c>
      <c r="T4023" s="53">
        <v>56.7</v>
      </c>
      <c r="U4023" s="53">
        <v>0</v>
      </c>
      <c r="V4023" s="53">
        <v>67</v>
      </c>
      <c r="W4023" s="53">
        <v>0</v>
      </c>
      <c r="X4023" s="53">
        <v>0.57399999999999995</v>
      </c>
      <c r="Y4023" s="53">
        <v>19.71</v>
      </c>
      <c r="Z4023" s="11">
        <f t="shared" si="10765"/>
        <v>-0.60000000000000009</v>
      </c>
      <c r="AA4023" s="11">
        <f t="shared" si="10766"/>
        <v>0</v>
      </c>
      <c r="AB4023" s="53">
        <f t="shared" si="10767"/>
        <v>0.23101063685672779</v>
      </c>
      <c r="AC4023" s="63" t="s">
        <v>204</v>
      </c>
    </row>
    <row r="4024" spans="1:46">
      <c r="A4024" s="11">
        <v>4024</v>
      </c>
      <c r="B4024" s="57">
        <v>44954</v>
      </c>
      <c r="C4024" s="54">
        <v>0.89583333333333337</v>
      </c>
      <c r="D4024" s="53">
        <v>1.3</v>
      </c>
      <c r="E4024" s="53">
        <v>12.8</v>
      </c>
      <c r="F4024" s="53">
        <v>0</v>
      </c>
      <c r="G4024" s="53">
        <v>1.3</v>
      </c>
      <c r="H4024" s="53">
        <v>0</v>
      </c>
      <c r="I4024" s="53">
        <v>3.4</v>
      </c>
      <c r="J4024" s="53" t="s">
        <v>160</v>
      </c>
      <c r="K4024" s="53">
        <v>3.7</v>
      </c>
      <c r="L4024" s="53" t="s">
        <v>160</v>
      </c>
      <c r="M4024" s="54">
        <v>0.88918981481481485</v>
      </c>
      <c r="N4024" s="53">
        <v>6.4</v>
      </c>
      <c r="O4024" s="53" t="s">
        <v>161</v>
      </c>
      <c r="P4024" s="54">
        <v>0.89518518518518519</v>
      </c>
      <c r="Q4024" s="53">
        <v>3.7</v>
      </c>
      <c r="R4024" s="53" t="s">
        <v>161</v>
      </c>
      <c r="S4024" s="53">
        <v>1</v>
      </c>
      <c r="T4024" s="53">
        <v>55.9</v>
      </c>
      <c r="U4024" s="53">
        <v>0</v>
      </c>
      <c r="V4024" s="53">
        <v>77</v>
      </c>
      <c r="W4024" s="53">
        <v>0</v>
      </c>
      <c r="X4024" s="53">
        <v>0.57399999999999995</v>
      </c>
      <c r="Y4024" s="53">
        <v>19.71</v>
      </c>
      <c r="Z4024" s="11">
        <f t="shared" si="10765"/>
        <v>0</v>
      </c>
      <c r="AA4024" s="11">
        <f t="shared" si="10766"/>
        <v>0</v>
      </c>
      <c r="AB4024" s="53">
        <f t="shared" si="10767"/>
        <v>0.23101063685672779</v>
      </c>
      <c r="AC4024" s="63" t="s">
        <v>204</v>
      </c>
    </row>
    <row r="4025" spans="1:46">
      <c r="A4025" s="11">
        <v>4025</v>
      </c>
      <c r="B4025" s="57">
        <v>44954</v>
      </c>
      <c r="C4025" s="54">
        <v>0.90277777777777779</v>
      </c>
      <c r="D4025" s="53">
        <v>1.3</v>
      </c>
      <c r="E4025" s="53">
        <v>12.9</v>
      </c>
      <c r="F4025" s="53">
        <v>0</v>
      </c>
      <c r="G4025" s="53">
        <v>1.2</v>
      </c>
      <c r="H4025" s="53">
        <v>0</v>
      </c>
      <c r="I4025" s="53">
        <v>3.9</v>
      </c>
      <c r="J4025" s="53" t="s">
        <v>161</v>
      </c>
      <c r="K4025" s="53">
        <v>4.0999999999999996</v>
      </c>
      <c r="L4025" s="53" t="s">
        <v>161</v>
      </c>
      <c r="M4025" s="54">
        <v>0.90170138888888884</v>
      </c>
      <c r="N4025" s="53">
        <v>7.2</v>
      </c>
      <c r="O4025" s="53" t="s">
        <v>161</v>
      </c>
      <c r="P4025" s="54">
        <v>0.90140046296296295</v>
      </c>
      <c r="Q4025" s="53">
        <v>3.9</v>
      </c>
      <c r="R4025" s="53" t="s">
        <v>161</v>
      </c>
      <c r="S4025" s="53">
        <v>1</v>
      </c>
      <c r="T4025" s="53">
        <v>53.4</v>
      </c>
      <c r="U4025" s="53">
        <v>0</v>
      </c>
      <c r="V4025" s="53">
        <v>71</v>
      </c>
      <c r="W4025" s="53">
        <v>0</v>
      </c>
      <c r="X4025" s="53">
        <v>0.57399999999999995</v>
      </c>
      <c r="Y4025" s="53">
        <v>19.739999999999998</v>
      </c>
      <c r="Z4025" s="11">
        <f t="shared" si="10765"/>
        <v>0</v>
      </c>
      <c r="AA4025" s="11">
        <f t="shared" si="10766"/>
        <v>0</v>
      </c>
      <c r="AB4025" s="53">
        <f t="shared" si="10767"/>
        <v>0.23101063685672779</v>
      </c>
      <c r="AC4025" s="63" t="s">
        <v>204</v>
      </c>
    </row>
    <row r="4026" spans="1:46">
      <c r="A4026" s="11">
        <v>4026</v>
      </c>
      <c r="B4026" s="57">
        <v>44954</v>
      </c>
      <c r="C4026" s="54">
        <v>0.90972222222222221</v>
      </c>
      <c r="D4026" s="53">
        <v>1.3</v>
      </c>
      <c r="E4026" s="53">
        <v>12.8</v>
      </c>
      <c r="F4026" s="53">
        <v>0</v>
      </c>
      <c r="G4026" s="53">
        <v>1.2</v>
      </c>
      <c r="H4026" s="53">
        <v>-1E-3</v>
      </c>
      <c r="I4026" s="53">
        <v>3.2</v>
      </c>
      <c r="J4026" s="53" t="s">
        <v>154</v>
      </c>
      <c r="K4026" s="53">
        <v>3.9</v>
      </c>
      <c r="L4026" s="53" t="s">
        <v>161</v>
      </c>
      <c r="M4026" s="54">
        <v>0.90336805555555555</v>
      </c>
      <c r="N4026" s="53">
        <v>5.2</v>
      </c>
      <c r="O4026" s="53" t="s">
        <v>158</v>
      </c>
      <c r="P4026" s="54">
        <v>0.90581018518518519</v>
      </c>
      <c r="Q4026" s="53">
        <v>2</v>
      </c>
      <c r="R4026" s="53" t="s">
        <v>160</v>
      </c>
      <c r="S4026" s="53">
        <v>0.9</v>
      </c>
      <c r="T4026" s="53">
        <v>55.5</v>
      </c>
      <c r="U4026" s="53">
        <v>0</v>
      </c>
      <c r="V4026" s="53">
        <v>70</v>
      </c>
      <c r="W4026" s="53">
        <v>0</v>
      </c>
      <c r="X4026" s="53">
        <v>0.57399999999999995</v>
      </c>
      <c r="Y4026" s="53">
        <v>19.739999999999998</v>
      </c>
      <c r="Z4026" s="11">
        <f t="shared" si="10765"/>
        <v>-0.60000000000000009</v>
      </c>
      <c r="AA4026" s="11">
        <f t="shared" si="10766"/>
        <v>0</v>
      </c>
      <c r="AB4026" s="53">
        <f t="shared" si="10767"/>
        <v>0.23101063685672779</v>
      </c>
      <c r="AC4026" s="63" t="s">
        <v>204</v>
      </c>
    </row>
    <row r="4027" spans="1:46">
      <c r="A4027" s="11">
        <v>4027</v>
      </c>
      <c r="B4027" s="57">
        <v>44954</v>
      </c>
      <c r="C4027" s="54">
        <v>0.91666666666666663</v>
      </c>
      <c r="D4027" s="53">
        <v>1.1000000000000001</v>
      </c>
      <c r="E4027" s="53">
        <v>12.8</v>
      </c>
      <c r="F4027" s="53">
        <v>0</v>
      </c>
      <c r="G4027" s="53">
        <v>1.4</v>
      </c>
      <c r="H4027" s="53">
        <v>0</v>
      </c>
      <c r="I4027" s="53">
        <v>2.8</v>
      </c>
      <c r="J4027" s="53" t="s">
        <v>161</v>
      </c>
      <c r="K4027" s="53">
        <v>3.2</v>
      </c>
      <c r="L4027" s="53" t="s">
        <v>154</v>
      </c>
      <c r="M4027" s="54">
        <v>0.90973379629629625</v>
      </c>
      <c r="N4027" s="53">
        <v>4.7</v>
      </c>
      <c r="O4027" s="53" t="s">
        <v>160</v>
      </c>
      <c r="P4027" s="54">
        <v>0.91040509259259261</v>
      </c>
      <c r="Q4027" s="53">
        <v>3.1</v>
      </c>
      <c r="R4027" s="53" t="s">
        <v>160</v>
      </c>
      <c r="S4027" s="53">
        <v>0.7</v>
      </c>
      <c r="T4027" s="53">
        <v>55.5</v>
      </c>
      <c r="U4027" s="53">
        <v>0</v>
      </c>
      <c r="V4027" s="53">
        <v>78</v>
      </c>
      <c r="W4027" s="53">
        <v>0</v>
      </c>
      <c r="X4027" s="53">
        <v>0.57399999999999995</v>
      </c>
      <c r="Y4027" s="53">
        <v>19.739999999999998</v>
      </c>
      <c r="Z4027" s="11">
        <f t="shared" si="10765"/>
        <v>0</v>
      </c>
      <c r="AA4027" s="11">
        <f t="shared" si="10766"/>
        <v>0</v>
      </c>
      <c r="AB4027" s="53">
        <f t="shared" si="10767"/>
        <v>0.23101063685672779</v>
      </c>
      <c r="AC4027" s="63" t="s">
        <v>204</v>
      </c>
      <c r="AE4027" s="11">
        <f t="shared" ref="AE4027" si="10896">SUM(F4027:F4032)</f>
        <v>0</v>
      </c>
      <c r="AF4027" s="11">
        <f t="shared" ref="AF4027" si="10897">AVERAGE(AB4027:AB4032)</f>
        <v>0.23091978092289311</v>
      </c>
      <c r="AG4027" s="11">
        <f t="shared" ref="AG4027" si="10898">AVERAGE(G4027:G4032)</f>
        <v>1.2833333333333334</v>
      </c>
      <c r="AH4027" s="11" t="e">
        <f t="shared" ref="AH4027" si="10899">AVERAGE(AC4027:AC4032)</f>
        <v>#DIV/0!</v>
      </c>
      <c r="AI4027" s="11">
        <f t="shared" ref="AI4027" si="10900">AVERAGE(T4027:T4032)</f>
        <v>55.81666666666667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416</v>
      </c>
      <c r="AM4027" s="17">
        <f t="shared" ref="AM4027" si="10904">AVERAGE(W4027:W4032)</f>
        <v>0</v>
      </c>
      <c r="AN4027" s="11">
        <f t="shared" ref="AN4027" si="10905">AVERAGE(I4027:I4032)</f>
        <v>2.9499999999999997</v>
      </c>
      <c r="AO4027" s="11">
        <f t="shared" ref="AO4027" si="10906">MAX(K4027:K4032)</f>
        <v>3.7</v>
      </c>
      <c r="AP4027" s="13" t="str">
        <f t="shared" ref="AP4027" ca="1" si="10907">INDIRECT(ADDRESS(MATCH(AO4027,K4027:K4032,0)+A4027-1,12))</f>
        <v>WSW</v>
      </c>
      <c r="AQ4027" s="13">
        <f t="shared" ref="AQ4027" ca="1" si="10908">INDIRECT(ADDRESS(MATCH(AO4027,K4027:K4032,0)+A4027-1,13))</f>
        <v>0.94693287037037033</v>
      </c>
      <c r="AR4027" s="11">
        <f t="shared" ref="AR4027" si="10909">MAX(N4027:N4032)</f>
        <v>6.5</v>
      </c>
      <c r="AS4027" s="13" t="str">
        <f t="shared" ref="AS4027" ca="1" si="10910">INDIRECT(ADDRESS(MATCH(AR4027,N4027:N4032,0)+A4027-1,15))</f>
        <v>W</v>
      </c>
      <c r="AT4027" s="13">
        <f t="shared" ref="AT4027" ca="1" si="10911">INDIRECT(ADDRESS(MATCH(AR4027,N4027:N4032,0)+A4027-1,16))</f>
        <v>0.94387731481481474</v>
      </c>
    </row>
    <row r="4028" spans="1:46">
      <c r="A4028" s="11">
        <v>4028</v>
      </c>
      <c r="B4028" s="57">
        <v>44954</v>
      </c>
      <c r="C4028" s="54">
        <v>0.92361111111111116</v>
      </c>
      <c r="D4028" s="53">
        <v>1</v>
      </c>
      <c r="E4028" s="53">
        <v>12.8</v>
      </c>
      <c r="F4028" s="53">
        <v>0</v>
      </c>
      <c r="G4028" s="53">
        <v>1.3</v>
      </c>
      <c r="H4028" s="53">
        <v>0</v>
      </c>
      <c r="I4028" s="53">
        <v>3.4</v>
      </c>
      <c r="J4028" s="53" t="s">
        <v>160</v>
      </c>
      <c r="K4028" s="53">
        <v>3.4</v>
      </c>
      <c r="L4028" s="53" t="s">
        <v>160</v>
      </c>
      <c r="M4028" s="54">
        <v>0.92326388888888899</v>
      </c>
      <c r="N4028" s="53">
        <v>6.2</v>
      </c>
      <c r="O4028" s="53" t="s">
        <v>161</v>
      </c>
      <c r="P4028" s="54">
        <v>0.92275462962962962</v>
      </c>
      <c r="Q4028" s="53">
        <v>3.8</v>
      </c>
      <c r="R4028" s="53" t="s">
        <v>160</v>
      </c>
      <c r="S4028" s="53">
        <v>1</v>
      </c>
      <c r="T4028" s="53">
        <v>55.1</v>
      </c>
      <c r="U4028" s="53">
        <v>0</v>
      </c>
      <c r="V4028" s="53">
        <v>75</v>
      </c>
      <c r="W4028" s="53">
        <v>0</v>
      </c>
      <c r="X4028" s="53">
        <v>0.57399999999999995</v>
      </c>
      <c r="Y4028" s="53">
        <v>19.72</v>
      </c>
      <c r="Z4028" s="11">
        <f t="shared" si="10765"/>
        <v>0</v>
      </c>
      <c r="AA4028" s="11">
        <f t="shared" si="10766"/>
        <v>0</v>
      </c>
      <c r="AB4028" s="53">
        <f t="shared" si="10767"/>
        <v>0.23101063685672779</v>
      </c>
      <c r="AC4028" s="63" t="s">
        <v>204</v>
      </c>
    </row>
    <row r="4029" spans="1:46">
      <c r="A4029" s="11">
        <v>4029</v>
      </c>
      <c r="B4029" s="57">
        <v>44954</v>
      </c>
      <c r="C4029" s="54">
        <v>0.93055555555555547</v>
      </c>
      <c r="D4029" s="53">
        <v>0.8</v>
      </c>
      <c r="E4029" s="53">
        <v>12.8</v>
      </c>
      <c r="F4029" s="53">
        <v>0</v>
      </c>
      <c r="G4029" s="53">
        <v>1.2</v>
      </c>
      <c r="H4029" s="53">
        <v>-1E-3</v>
      </c>
      <c r="I4029" s="53">
        <v>2.6</v>
      </c>
      <c r="J4029" s="53" t="s">
        <v>160</v>
      </c>
      <c r="K4029" s="53">
        <v>3.4</v>
      </c>
      <c r="L4029" s="53" t="s">
        <v>160</v>
      </c>
      <c r="M4029" s="54">
        <v>0.92373842592592592</v>
      </c>
      <c r="N4029" s="53">
        <v>4.8</v>
      </c>
      <c r="O4029" s="53" t="s">
        <v>160</v>
      </c>
      <c r="P4029" s="54">
        <v>0.9236805555555555</v>
      </c>
      <c r="Q4029" s="53">
        <v>2.2000000000000002</v>
      </c>
      <c r="R4029" s="53" t="s">
        <v>160</v>
      </c>
      <c r="S4029" s="53">
        <v>0.7</v>
      </c>
      <c r="T4029" s="53">
        <v>56.5</v>
      </c>
      <c r="U4029" s="53">
        <v>0</v>
      </c>
      <c r="V4029" s="53">
        <v>80</v>
      </c>
      <c r="W4029" s="53">
        <v>0</v>
      </c>
      <c r="X4029" s="53">
        <v>0.57399999999999995</v>
      </c>
      <c r="Y4029" s="53">
        <v>19.73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0.23101063685672779</v>
      </c>
      <c r="AC4029" s="63" t="s">
        <v>204</v>
      </c>
    </row>
    <row r="4030" spans="1:46">
      <c r="A4030" s="11">
        <v>4030</v>
      </c>
      <c r="B4030" s="57">
        <v>44954</v>
      </c>
      <c r="C4030" s="54">
        <v>0.9375</v>
      </c>
      <c r="D4030" s="53">
        <v>0.7</v>
      </c>
      <c r="E4030" s="53">
        <v>12.8</v>
      </c>
      <c r="F4030" s="53">
        <v>0</v>
      </c>
      <c r="G4030" s="53">
        <v>1.2</v>
      </c>
      <c r="H4030" s="53">
        <v>-1E-3</v>
      </c>
      <c r="I4030" s="53">
        <v>2.5</v>
      </c>
      <c r="J4030" s="53" t="s">
        <v>161</v>
      </c>
      <c r="K4030" s="53">
        <v>2.6</v>
      </c>
      <c r="L4030" s="53" t="s">
        <v>160</v>
      </c>
      <c r="M4030" s="54">
        <v>0.93056712962962962</v>
      </c>
      <c r="N4030" s="53">
        <v>4.9000000000000004</v>
      </c>
      <c r="O4030" s="53" t="s">
        <v>156</v>
      </c>
      <c r="P4030" s="54">
        <v>0.93614583333333334</v>
      </c>
      <c r="Q4030" s="53">
        <v>2.4</v>
      </c>
      <c r="R4030" s="53" t="s">
        <v>161</v>
      </c>
      <c r="S4030" s="53">
        <v>0.7</v>
      </c>
      <c r="T4030" s="53">
        <v>55.5</v>
      </c>
      <c r="U4030" s="53">
        <v>0</v>
      </c>
      <c r="V4030" s="53">
        <v>66</v>
      </c>
      <c r="W4030" s="53">
        <v>0</v>
      </c>
      <c r="X4030" s="53">
        <v>0.57399999999999995</v>
      </c>
      <c r="Y4030" s="53">
        <v>19.75</v>
      </c>
      <c r="Z4030" s="11">
        <f t="shared" si="10765"/>
        <v>-0.60000000000000009</v>
      </c>
      <c r="AA4030" s="11">
        <f t="shared" si="10766"/>
        <v>0</v>
      </c>
      <c r="AB4030" s="53">
        <f t="shared" si="10767"/>
        <v>0.23101063685672779</v>
      </c>
      <c r="AC4030" s="63" t="s">
        <v>204</v>
      </c>
    </row>
    <row r="4031" spans="1:46">
      <c r="A4031" s="11">
        <v>4031</v>
      </c>
      <c r="B4031" s="57">
        <v>44954</v>
      </c>
      <c r="C4031" s="54">
        <v>0.94444444444444453</v>
      </c>
      <c r="D4031" s="53">
        <v>0.6</v>
      </c>
      <c r="E4031" s="53">
        <v>12.8</v>
      </c>
      <c r="F4031" s="53">
        <v>0</v>
      </c>
      <c r="G4031" s="53">
        <v>1.4</v>
      </c>
      <c r="H4031" s="53">
        <v>0</v>
      </c>
      <c r="I4031" s="53">
        <v>3.3</v>
      </c>
      <c r="J4031" s="53" t="s">
        <v>161</v>
      </c>
      <c r="K4031" s="53">
        <v>3.3</v>
      </c>
      <c r="L4031" s="53" t="s">
        <v>161</v>
      </c>
      <c r="M4031" s="54">
        <v>0.94444444444444453</v>
      </c>
      <c r="N4031" s="53">
        <v>6.5</v>
      </c>
      <c r="O4031" s="53" t="s">
        <v>154</v>
      </c>
      <c r="P4031" s="54">
        <v>0.94387731481481474</v>
      </c>
      <c r="Q4031" s="53">
        <v>3.5</v>
      </c>
      <c r="R4031" s="53" t="s">
        <v>160</v>
      </c>
      <c r="S4031" s="53">
        <v>0.9</v>
      </c>
      <c r="T4031" s="53">
        <v>54.7</v>
      </c>
      <c r="U4031" s="53">
        <v>0</v>
      </c>
      <c r="V4031" s="53">
        <v>64</v>
      </c>
      <c r="W4031" s="53">
        <v>0</v>
      </c>
      <c r="X4031" s="53">
        <v>0.57399999999999995</v>
      </c>
      <c r="Y4031" s="53">
        <v>19.739999999999998</v>
      </c>
      <c r="Z4031" s="11">
        <f t="shared" si="10765"/>
        <v>0</v>
      </c>
      <c r="AA4031" s="11">
        <f t="shared" si="10766"/>
        <v>0</v>
      </c>
      <c r="AB4031" s="53">
        <f t="shared" si="10767"/>
        <v>0.23101063685672779</v>
      </c>
      <c r="AC4031" s="63" t="s">
        <v>204</v>
      </c>
    </row>
    <row r="4032" spans="1:46">
      <c r="A4032" s="11">
        <v>4032</v>
      </c>
      <c r="B4032" s="57">
        <v>44954</v>
      </c>
      <c r="C4032" s="54">
        <v>0.95138888888888884</v>
      </c>
      <c r="D4032" s="53">
        <v>0.5</v>
      </c>
      <c r="E4032" s="53">
        <v>12.8</v>
      </c>
      <c r="F4032" s="53">
        <v>0</v>
      </c>
      <c r="G4032" s="53">
        <v>1.2</v>
      </c>
      <c r="H4032" s="53">
        <v>-1E-3</v>
      </c>
      <c r="I4032" s="53">
        <v>3.1</v>
      </c>
      <c r="J4032" s="53" t="s">
        <v>161</v>
      </c>
      <c r="K4032" s="53">
        <v>3.7</v>
      </c>
      <c r="L4032" s="53" t="s">
        <v>161</v>
      </c>
      <c r="M4032" s="54">
        <v>0.94693287037037033</v>
      </c>
      <c r="N4032" s="53">
        <v>5.5</v>
      </c>
      <c r="O4032" s="53" t="s">
        <v>154</v>
      </c>
      <c r="P4032" s="54">
        <v>0.94601851851851848</v>
      </c>
      <c r="Q4032" s="53">
        <v>3</v>
      </c>
      <c r="R4032" s="53" t="s">
        <v>161</v>
      </c>
      <c r="S4032" s="53">
        <v>1</v>
      </c>
      <c r="T4032" s="53">
        <v>57.6</v>
      </c>
      <c r="U4032" s="53">
        <v>0</v>
      </c>
      <c r="V4032" s="53">
        <v>53</v>
      </c>
      <c r="W4032" s="53">
        <v>0</v>
      </c>
      <c r="X4032" s="53">
        <v>0.57299999999999995</v>
      </c>
      <c r="Y4032" s="53">
        <v>19.75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0.23046550125371978</v>
      </c>
      <c r="AC4032" s="63" t="s">
        <v>204</v>
      </c>
    </row>
    <row r="4033" spans="1:46">
      <c r="A4033" s="11">
        <v>4033</v>
      </c>
      <c r="B4033" s="57">
        <v>44954</v>
      </c>
      <c r="C4033" s="54">
        <v>0.95833333333333337</v>
      </c>
      <c r="D4033" s="53">
        <v>0.5</v>
      </c>
      <c r="E4033" s="53">
        <v>12.8</v>
      </c>
      <c r="F4033" s="53">
        <v>0</v>
      </c>
      <c r="G4033" s="53">
        <v>1.4</v>
      </c>
      <c r="H4033" s="53">
        <v>0</v>
      </c>
      <c r="I4033" s="53">
        <v>3.6</v>
      </c>
      <c r="J4033" s="53" t="s">
        <v>161</v>
      </c>
      <c r="K4033" s="53">
        <v>3.6</v>
      </c>
      <c r="L4033" s="53" t="s">
        <v>161</v>
      </c>
      <c r="M4033" s="54">
        <v>0.95833333333333337</v>
      </c>
      <c r="N4033" s="53">
        <v>7</v>
      </c>
      <c r="O4033" s="53" t="s">
        <v>161</v>
      </c>
      <c r="P4033" s="54">
        <v>0.95699074074074064</v>
      </c>
      <c r="Q4033" s="53">
        <v>3.5</v>
      </c>
      <c r="R4033" s="53" t="s">
        <v>161</v>
      </c>
      <c r="S4033" s="53">
        <v>1.2</v>
      </c>
      <c r="T4033" s="53">
        <v>56.7</v>
      </c>
      <c r="U4033" s="53">
        <v>0</v>
      </c>
      <c r="V4033" s="53">
        <v>61</v>
      </c>
      <c r="W4033" s="53">
        <v>0</v>
      </c>
      <c r="X4033" s="53">
        <v>0.57299999999999995</v>
      </c>
      <c r="Y4033" s="53">
        <v>19.75</v>
      </c>
      <c r="Z4033" s="11">
        <f t="shared" si="10765"/>
        <v>0</v>
      </c>
      <c r="AA4033" s="11">
        <f t="shared" si="10766"/>
        <v>0</v>
      </c>
      <c r="AB4033" s="53">
        <f t="shared" si="10767"/>
        <v>0.23046550125371978</v>
      </c>
      <c r="AC4033" s="63" t="s">
        <v>204</v>
      </c>
      <c r="AE4033" s="11">
        <f t="shared" ref="AE4033" si="10912">SUM(F4033:F4038)</f>
        <v>0</v>
      </c>
      <c r="AF4033" s="11">
        <f t="shared" ref="AF4033" si="10913">AVERAGE(AB4033:AB4038)</f>
        <v>0.23046550125371978</v>
      </c>
      <c r="AG4033" s="11">
        <f t="shared" ref="AG4033" si="10914">AVERAGE(G4033:G4038)</f>
        <v>1.3999999999999997</v>
      </c>
      <c r="AH4033" s="11" t="e">
        <f t="shared" ref="AH4033" si="10915">AVERAGE(AC4033:AC4038)</f>
        <v>#DIV/0!</v>
      </c>
      <c r="AI4033" s="11">
        <f t="shared" ref="AI4033" si="10916">AVERAGE(T4033:T4038)</f>
        <v>57.400000000000006</v>
      </c>
      <c r="AJ4033" s="11">
        <f t="shared" ref="AJ4033" si="10917">SUMIF(H4033:H4038,"&gt;0",H4033:H4038)</f>
        <v>0</v>
      </c>
      <c r="AK4033" s="17">
        <f t="shared" ref="AK4033" si="10918">SUM(AA4033:AA4038)/60</f>
        <v>0</v>
      </c>
      <c r="AL4033" s="17">
        <f t="shared" ref="AL4033" si="10919">SUM(V4033:V4038)</f>
        <v>423</v>
      </c>
      <c r="AM4033" s="17">
        <f t="shared" ref="AM4033" si="10920">AVERAGE(W4033:W4038)</f>
        <v>0</v>
      </c>
      <c r="AN4033" s="11">
        <f t="shared" ref="AN4033" si="10921">AVERAGE(I4033:I4038)</f>
        <v>3.3499999999999996</v>
      </c>
      <c r="AO4033" s="11">
        <f t="shared" ref="AO4033" si="10922">MAX(K4033:K4038)</f>
        <v>4.3</v>
      </c>
      <c r="AP4033" s="13" t="str">
        <f t="shared" ref="AP4033" ca="1" si="10923">INDIRECT(ADDRESS(MATCH(AO4033,K4033:K4038,0)+A4033-1,12))</f>
        <v>W</v>
      </c>
      <c r="AQ4033" s="13">
        <f t="shared" ref="AQ4033" ca="1" si="10924">INDIRECT(ADDRESS(MATCH(AO4033,K4033:K4038,0)+A4033-1,13))</f>
        <v>0.96460648148148154</v>
      </c>
      <c r="AR4033" s="11">
        <f t="shared" ref="AR4033" si="10925">MAX(N4033:N4038)</f>
        <v>7.9</v>
      </c>
      <c r="AS4033" s="13" t="str">
        <f t="shared" ref="AS4033" ca="1" si="10926">INDIRECT(ADDRESS(MATCH(AR4033,N4033:N4038,0)+A4033-1,15))</f>
        <v>W</v>
      </c>
      <c r="AT4033" s="13">
        <f t="shared" ref="AT4033" ca="1" si="10927">INDIRECT(ADDRESS(MATCH(AR4033,N4033:N4038,0)+A4033-1,16))</f>
        <v>0.96318287037037031</v>
      </c>
    </row>
    <row r="4034" spans="1:46">
      <c r="A4034" s="11">
        <v>4034</v>
      </c>
      <c r="B4034" s="57">
        <v>44954</v>
      </c>
      <c r="C4034" s="54">
        <v>0.96527777777777779</v>
      </c>
      <c r="D4034" s="53">
        <v>0.5</v>
      </c>
      <c r="E4034" s="53">
        <v>12.8</v>
      </c>
      <c r="F4034" s="53">
        <v>0</v>
      </c>
      <c r="G4034" s="53">
        <v>1.6</v>
      </c>
      <c r="H4034" s="53">
        <v>0</v>
      </c>
      <c r="I4034" s="53">
        <v>4.3</v>
      </c>
      <c r="J4034" s="53" t="s">
        <v>154</v>
      </c>
      <c r="K4034" s="53">
        <v>4.3</v>
      </c>
      <c r="L4034" s="53" t="s">
        <v>154</v>
      </c>
      <c r="M4034" s="54">
        <v>0.96460648148148154</v>
      </c>
      <c r="N4034" s="53">
        <v>7.9</v>
      </c>
      <c r="O4034" s="53" t="s">
        <v>154</v>
      </c>
      <c r="P4034" s="54">
        <v>0.96318287037037031</v>
      </c>
      <c r="Q4034" s="53">
        <v>5.2</v>
      </c>
      <c r="R4034" s="53" t="s">
        <v>161</v>
      </c>
      <c r="S4034" s="53">
        <v>1</v>
      </c>
      <c r="T4034" s="53">
        <v>57.1</v>
      </c>
      <c r="U4034" s="53">
        <v>0</v>
      </c>
      <c r="V4034" s="53">
        <v>71</v>
      </c>
      <c r="W4034" s="53">
        <v>0</v>
      </c>
      <c r="X4034" s="53">
        <v>0.57299999999999995</v>
      </c>
      <c r="Y4034" s="53">
        <v>19.77</v>
      </c>
      <c r="Z4034" s="11">
        <f t="shared" si="10765"/>
        <v>0</v>
      </c>
      <c r="AA4034" s="11">
        <f t="shared" si="10766"/>
        <v>0</v>
      </c>
      <c r="AB4034" s="53">
        <f t="shared" si="10767"/>
        <v>0.23046550125371978</v>
      </c>
      <c r="AC4034" s="63" t="s">
        <v>204</v>
      </c>
    </row>
    <row r="4035" spans="1:46">
      <c r="A4035" s="11">
        <v>4035</v>
      </c>
      <c r="B4035" s="57">
        <v>44954</v>
      </c>
      <c r="C4035" s="54">
        <v>0.97222222222222221</v>
      </c>
      <c r="D4035" s="53">
        <v>0.5</v>
      </c>
      <c r="E4035" s="53">
        <v>12.8</v>
      </c>
      <c r="F4035" s="53">
        <v>0</v>
      </c>
      <c r="G4035" s="53">
        <v>1.3</v>
      </c>
      <c r="H4035" s="53">
        <v>-1E-3</v>
      </c>
      <c r="I4035" s="53">
        <v>3.6</v>
      </c>
      <c r="J4035" s="53" t="s">
        <v>161</v>
      </c>
      <c r="K4035" s="53">
        <v>4.3</v>
      </c>
      <c r="L4035" s="53" t="s">
        <v>154</v>
      </c>
      <c r="M4035" s="54">
        <v>0.96538194444444436</v>
      </c>
      <c r="N4035" s="53">
        <v>6</v>
      </c>
      <c r="O4035" s="53" t="s">
        <v>161</v>
      </c>
      <c r="P4035" s="54">
        <v>0.97116898148148145</v>
      </c>
      <c r="Q4035" s="53">
        <v>1.6</v>
      </c>
      <c r="R4035" s="53" t="s">
        <v>161</v>
      </c>
      <c r="S4035" s="53">
        <v>0.9</v>
      </c>
      <c r="T4035" s="53">
        <v>56.3</v>
      </c>
      <c r="U4035" s="53">
        <v>0</v>
      </c>
      <c r="V4035" s="53">
        <v>73</v>
      </c>
      <c r="W4035" s="53">
        <v>0</v>
      </c>
      <c r="X4035" s="53">
        <v>0.57299999999999995</v>
      </c>
      <c r="Y4035" s="53">
        <v>19.760000000000002</v>
      </c>
      <c r="Z4035" s="11">
        <f t="shared" si="10765"/>
        <v>-0.60000000000000009</v>
      </c>
      <c r="AA4035" s="11">
        <f t="shared" si="10766"/>
        <v>0</v>
      </c>
      <c r="AB4035" s="53">
        <f t="shared" si="10767"/>
        <v>0.23046550125371978</v>
      </c>
      <c r="AC4035" s="63" t="s">
        <v>204</v>
      </c>
    </row>
    <row r="4036" spans="1:46">
      <c r="A4036" s="11">
        <v>4036</v>
      </c>
      <c r="B4036" s="57">
        <v>44954</v>
      </c>
      <c r="C4036" s="54">
        <v>0.97916666666666663</v>
      </c>
      <c r="D4036" s="53">
        <v>0.6</v>
      </c>
      <c r="E4036" s="53">
        <v>12.8</v>
      </c>
      <c r="F4036" s="53">
        <v>0</v>
      </c>
      <c r="G4036" s="53">
        <v>1.4</v>
      </c>
      <c r="H4036" s="53">
        <v>-1E-3</v>
      </c>
      <c r="I4036" s="53">
        <v>2.4</v>
      </c>
      <c r="J4036" s="53" t="s">
        <v>161</v>
      </c>
      <c r="K4036" s="53">
        <v>3.6</v>
      </c>
      <c r="L4036" s="53" t="s">
        <v>161</v>
      </c>
      <c r="M4036" s="54">
        <v>0.97223379629629625</v>
      </c>
      <c r="N4036" s="53">
        <v>4.8</v>
      </c>
      <c r="O4036" s="53" t="s">
        <v>161</v>
      </c>
      <c r="P4036" s="54">
        <v>0.97745370370370377</v>
      </c>
      <c r="Q4036" s="53">
        <v>3.7</v>
      </c>
      <c r="R4036" s="53" t="s">
        <v>161</v>
      </c>
      <c r="S4036" s="53">
        <v>1</v>
      </c>
      <c r="T4036" s="53">
        <v>57.3</v>
      </c>
      <c r="U4036" s="53">
        <v>0</v>
      </c>
      <c r="V4036" s="53">
        <v>64</v>
      </c>
      <c r="W4036" s="53">
        <v>0</v>
      </c>
      <c r="X4036" s="53">
        <v>0.57299999999999995</v>
      </c>
      <c r="Y4036" s="53">
        <v>19.78</v>
      </c>
      <c r="Z4036" s="11">
        <f t="shared" si="10765"/>
        <v>-0.60000000000000009</v>
      </c>
      <c r="AA4036" s="11">
        <f t="shared" si="10766"/>
        <v>0</v>
      </c>
      <c r="AB4036" s="53">
        <f t="shared" si="10767"/>
        <v>0.23046550125371978</v>
      </c>
      <c r="AC4036" s="63" t="s">
        <v>204</v>
      </c>
    </row>
    <row r="4037" spans="1:46">
      <c r="A4037" s="11">
        <v>4037</v>
      </c>
      <c r="B4037" s="57">
        <v>44954</v>
      </c>
      <c r="C4037" s="54">
        <v>0.98611111111111116</v>
      </c>
      <c r="D4037" s="53">
        <v>0.5</v>
      </c>
      <c r="E4037" s="53">
        <v>12.8</v>
      </c>
      <c r="F4037" s="53">
        <v>0</v>
      </c>
      <c r="G4037" s="53">
        <v>1.2</v>
      </c>
      <c r="H4037" s="53">
        <v>-1E-3</v>
      </c>
      <c r="I4037" s="53">
        <v>2.8</v>
      </c>
      <c r="J4037" s="53" t="s">
        <v>160</v>
      </c>
      <c r="K4037" s="53">
        <v>2.9</v>
      </c>
      <c r="L4037" s="53" t="s">
        <v>160</v>
      </c>
      <c r="M4037" s="54">
        <v>0.98383101851851851</v>
      </c>
      <c r="N4037" s="53">
        <v>5</v>
      </c>
      <c r="O4037" s="53" t="s">
        <v>154</v>
      </c>
      <c r="P4037" s="54">
        <v>0.98570601851851858</v>
      </c>
      <c r="Q4037" s="53">
        <v>2.2999999999999998</v>
      </c>
      <c r="R4037" s="53" t="s">
        <v>161</v>
      </c>
      <c r="S4037" s="53">
        <v>0.8</v>
      </c>
      <c r="T4037" s="53">
        <v>59.1</v>
      </c>
      <c r="U4037" s="53">
        <v>0</v>
      </c>
      <c r="V4037" s="53">
        <v>73</v>
      </c>
      <c r="W4037" s="53">
        <v>0</v>
      </c>
      <c r="X4037" s="53">
        <v>0.57299999999999995</v>
      </c>
      <c r="Y4037" s="53">
        <v>19.760000000000002</v>
      </c>
      <c r="Z4037" s="11">
        <f t="shared" si="10765"/>
        <v>-0.60000000000000009</v>
      </c>
      <c r="AA4037" s="11">
        <f t="shared" si="10766"/>
        <v>0</v>
      </c>
      <c r="AB4037" s="53">
        <f t="shared" si="10767"/>
        <v>0.23046550125371978</v>
      </c>
      <c r="AC4037" s="63" t="s">
        <v>204</v>
      </c>
    </row>
    <row r="4038" spans="1:46">
      <c r="A4038" s="11">
        <v>4038</v>
      </c>
      <c r="B4038" s="57">
        <v>44954</v>
      </c>
      <c r="C4038" s="54">
        <v>0.99305555555555547</v>
      </c>
      <c r="D4038" s="53">
        <v>0.5</v>
      </c>
      <c r="E4038" s="53">
        <v>12.8</v>
      </c>
      <c r="F4038" s="53">
        <v>0</v>
      </c>
      <c r="G4038" s="53">
        <v>1.5</v>
      </c>
      <c r="H4038" s="53">
        <v>0</v>
      </c>
      <c r="I4038" s="53">
        <v>3.4</v>
      </c>
      <c r="J4038" s="53" t="s">
        <v>161</v>
      </c>
      <c r="K4038" s="53">
        <v>3.7</v>
      </c>
      <c r="L4038" s="53" t="s">
        <v>161</v>
      </c>
      <c r="M4038" s="54">
        <v>0.99178240740740742</v>
      </c>
      <c r="N4038" s="53">
        <v>6.9</v>
      </c>
      <c r="O4038" s="53" t="s">
        <v>154</v>
      </c>
      <c r="P4038" s="54">
        <v>0.9865046296296297</v>
      </c>
      <c r="Q4038" s="53">
        <v>2.9</v>
      </c>
      <c r="R4038" s="53" t="s">
        <v>161</v>
      </c>
      <c r="S4038" s="53">
        <v>1</v>
      </c>
      <c r="T4038" s="53">
        <v>57.9</v>
      </c>
      <c r="U4038" s="53">
        <v>0</v>
      </c>
      <c r="V4038" s="53">
        <v>81</v>
      </c>
      <c r="W4038" s="53">
        <v>0</v>
      </c>
      <c r="X4038" s="53">
        <v>0.57299999999999995</v>
      </c>
      <c r="Y4038" s="53">
        <v>19.77</v>
      </c>
      <c r="Z4038" s="11">
        <f t="shared" si="10765"/>
        <v>0</v>
      </c>
      <c r="AA4038" s="11">
        <f t="shared" si="10766"/>
        <v>0</v>
      </c>
      <c r="AB4038" s="53">
        <f t="shared" si="10767"/>
        <v>0.23046550125371978</v>
      </c>
      <c r="AC4038" s="63" t="s">
        <v>204</v>
      </c>
    </row>
    <row r="4039" spans="1:46">
      <c r="A4039" s="11">
        <v>4039</v>
      </c>
      <c r="B4039" s="57">
        <v>44955</v>
      </c>
      <c r="C4039" s="54">
        <v>0</v>
      </c>
      <c r="D4039" s="53">
        <v>0.5</v>
      </c>
      <c r="E4039" s="53">
        <v>12.8</v>
      </c>
      <c r="F4039" s="53">
        <v>0</v>
      </c>
      <c r="G4039" s="53">
        <v>1.6</v>
      </c>
      <c r="H4039" s="53">
        <v>0</v>
      </c>
      <c r="I4039" s="53">
        <v>3</v>
      </c>
      <c r="J4039" s="53" t="s">
        <v>161</v>
      </c>
      <c r="K4039" s="53">
        <v>3.4</v>
      </c>
      <c r="L4039" s="53" t="s">
        <v>161</v>
      </c>
      <c r="M4039" s="54">
        <v>0.99319444444444438</v>
      </c>
      <c r="N4039" s="53">
        <v>5.9</v>
      </c>
      <c r="O4039" s="53" t="s">
        <v>154</v>
      </c>
      <c r="P4039" s="54">
        <v>0.99974537037037037</v>
      </c>
      <c r="Q4039" s="53">
        <v>2.8</v>
      </c>
      <c r="R4039" s="53" t="s">
        <v>161</v>
      </c>
      <c r="S4039" s="53">
        <v>0.7</v>
      </c>
      <c r="T4039" s="53">
        <v>59.9</v>
      </c>
      <c r="U4039" s="53">
        <v>0</v>
      </c>
      <c r="V4039" s="53">
        <v>71</v>
      </c>
      <c r="W4039" s="53">
        <v>0</v>
      </c>
      <c r="X4039" s="53">
        <v>0.57299999999999995</v>
      </c>
      <c r="Y4039" s="53">
        <v>19.79</v>
      </c>
      <c r="Z4039" s="11">
        <f t="shared" si="10765"/>
        <v>0</v>
      </c>
      <c r="AA4039" s="11">
        <f t="shared" si="10766"/>
        <v>0</v>
      </c>
      <c r="AB4039" s="53">
        <f t="shared" si="10767"/>
        <v>0.23046550125371978</v>
      </c>
      <c r="AC4039" s="63" t="s">
        <v>204</v>
      </c>
      <c r="AE4039" s="11">
        <f t="shared" ref="AE4039" si="10928">SUM(F4039:F4044)</f>
        <v>0</v>
      </c>
      <c r="AF4039" s="11">
        <f t="shared" ref="AF4039" si="10929">AVERAGE(AB4039:AB4044)</f>
        <v>0.23046550125371978</v>
      </c>
      <c r="AG4039" s="11">
        <f t="shared" ref="AG4039" si="10930">AVERAGE(G4039:G4044)</f>
        <v>1.8333333333333333</v>
      </c>
      <c r="AH4039" s="11" t="e">
        <f t="shared" ref="AH4039" si="10931">AVERAGE(AC4039:AC4044)</f>
        <v>#DIV/0!</v>
      </c>
      <c r="AI4039" s="11">
        <f t="shared" ref="AI4039" si="10932">AVERAGE(T4039:T4044)</f>
        <v>57.95000000000001</v>
      </c>
      <c r="AJ4039" s="11">
        <f t="shared" ref="AJ4039" si="10933">SUMIF(H4039:H4044,"&gt;0",H4039:H4044)</f>
        <v>0</v>
      </c>
      <c r="AK4039" s="17">
        <f t="shared" ref="AK4039" si="10934">SUM(AA4039:AA4044)/60</f>
        <v>0</v>
      </c>
      <c r="AL4039" s="17">
        <f t="shared" ref="AL4039" si="10935">SUM(V4039:V4044)</f>
        <v>418</v>
      </c>
      <c r="AM4039" s="17">
        <f t="shared" ref="AM4039" si="10936">AVERAGE(W4039:W4044)</f>
        <v>0</v>
      </c>
      <c r="AN4039" s="11">
        <f t="shared" ref="AN4039" si="10937">AVERAGE(I4039:I4044)</f>
        <v>3.2833333333333328</v>
      </c>
      <c r="AO4039" s="11">
        <f t="shared" ref="AO4039" si="10938">MAX(K4039:K4044)</f>
        <v>3.6</v>
      </c>
      <c r="AP4039" s="13" t="str">
        <f t="shared" ref="AP4039" ca="1" si="10939">INDIRECT(ADDRESS(MATCH(AO4039,K4039:K4044,0)+A4039-1,12))</f>
        <v>WSW</v>
      </c>
      <c r="AQ4039" s="13">
        <f t="shared" ref="AQ4039" ca="1" si="10940">INDIRECT(ADDRESS(MATCH(AO4039,K4039:K4044,0)+A4039-1,13))</f>
        <v>6.4699074074074069E-3</v>
      </c>
      <c r="AR4039" s="11">
        <f t="shared" ref="AR4039" si="10941">MAX(N4039:N4044)</f>
        <v>6.3</v>
      </c>
      <c r="AS4039" s="13" t="str">
        <f t="shared" ref="AS4039" ca="1" si="10942">INDIRECT(ADDRESS(MATCH(AR4039,N4039:N4044,0)+A4039-1,15))</f>
        <v>WSW</v>
      </c>
      <c r="AT4039" s="13">
        <f t="shared" ref="AT4039" ca="1" si="10943">INDIRECT(ADDRESS(MATCH(AR4039,N4039:N4044,0)+A4039-1,16))</f>
        <v>3.3865740740740738E-2</v>
      </c>
    </row>
    <row r="4040" spans="1:46">
      <c r="A4040" s="11">
        <v>4040</v>
      </c>
      <c r="B4040" s="57">
        <v>44955</v>
      </c>
      <c r="C4040" s="54">
        <v>6.9444444444444441E-3</v>
      </c>
      <c r="D4040" s="53">
        <v>0.5</v>
      </c>
      <c r="E4040" s="53">
        <v>12.8</v>
      </c>
      <c r="F4040" s="53">
        <v>0</v>
      </c>
      <c r="G4040" s="53">
        <v>1.8</v>
      </c>
      <c r="H4040" s="53">
        <v>0</v>
      </c>
      <c r="I4040" s="53">
        <v>3.5</v>
      </c>
      <c r="J4040" s="53" t="s">
        <v>161</v>
      </c>
      <c r="K4040" s="53">
        <v>3.6</v>
      </c>
      <c r="L4040" s="53" t="s">
        <v>161</v>
      </c>
      <c r="M4040" s="54">
        <v>6.4699074074074069E-3</v>
      </c>
      <c r="N4040" s="53">
        <v>5.9</v>
      </c>
      <c r="O4040" s="53" t="s">
        <v>161</v>
      </c>
      <c r="P4040" s="54">
        <v>3.5648148148148154E-3</v>
      </c>
      <c r="Q4040" s="53">
        <v>2</v>
      </c>
      <c r="R4040" s="53" t="s">
        <v>161</v>
      </c>
      <c r="S4040" s="53">
        <v>0.9</v>
      </c>
      <c r="T4040" s="53">
        <v>58</v>
      </c>
      <c r="U4040" s="53">
        <v>0</v>
      </c>
      <c r="V4040" s="53">
        <v>71</v>
      </c>
      <c r="W4040" s="53">
        <v>0</v>
      </c>
      <c r="X4040" s="53">
        <v>0.57299999999999995</v>
      </c>
      <c r="Y4040" s="53">
        <v>19.79</v>
      </c>
      <c r="Z4040" s="11">
        <f t="shared" ref="Z4040:Z4103" si="10944">H4040*3.6/(60)*10*10^3</f>
        <v>0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0.23046550125371978</v>
      </c>
      <c r="AC4040" s="63" t="s">
        <v>204</v>
      </c>
    </row>
    <row r="4041" spans="1:46">
      <c r="A4041" s="11">
        <v>4041</v>
      </c>
      <c r="B4041" s="57">
        <v>44955</v>
      </c>
      <c r="C4041" s="54">
        <v>1.3888888888888888E-2</v>
      </c>
      <c r="D4041" s="53">
        <v>0.6</v>
      </c>
      <c r="E4041" s="53">
        <v>12.8</v>
      </c>
      <c r="F4041" s="53">
        <v>0</v>
      </c>
      <c r="G4041" s="53">
        <v>1.8</v>
      </c>
      <c r="H4041" s="53">
        <v>0</v>
      </c>
      <c r="I4041" s="53">
        <v>3.1</v>
      </c>
      <c r="J4041" s="53" t="s">
        <v>161</v>
      </c>
      <c r="K4041" s="53">
        <v>3.5</v>
      </c>
      <c r="L4041" s="53" t="s">
        <v>161</v>
      </c>
      <c r="M4041" s="54">
        <v>7.0023148148148154E-3</v>
      </c>
      <c r="N4041" s="53">
        <v>5.8</v>
      </c>
      <c r="O4041" s="53" t="s">
        <v>161</v>
      </c>
      <c r="P4041" s="54">
        <v>9.525462962962963E-3</v>
      </c>
      <c r="Q4041" s="53">
        <v>2.7</v>
      </c>
      <c r="R4041" s="53" t="s">
        <v>154</v>
      </c>
      <c r="S4041" s="53">
        <v>1</v>
      </c>
      <c r="T4041" s="53">
        <v>57.2</v>
      </c>
      <c r="U4041" s="53">
        <v>0</v>
      </c>
      <c r="V4041" s="53">
        <v>68</v>
      </c>
      <c r="W4041" s="53">
        <v>0</v>
      </c>
      <c r="X4041" s="53">
        <v>0.57299999999999995</v>
      </c>
      <c r="Y4041" s="53">
        <v>19.809999999999999</v>
      </c>
      <c r="Z4041" s="11">
        <f t="shared" si="10944"/>
        <v>0</v>
      </c>
      <c r="AA4041" s="11">
        <f t="shared" si="10945"/>
        <v>0</v>
      </c>
      <c r="AB4041" s="53">
        <f t="shared" si="10946"/>
        <v>0.23046550125371978</v>
      </c>
      <c r="AC4041" s="63" t="s">
        <v>204</v>
      </c>
    </row>
    <row r="4042" spans="1:46">
      <c r="A4042" s="11">
        <v>4042</v>
      </c>
      <c r="B4042" s="57">
        <v>44955</v>
      </c>
      <c r="C4042" s="54">
        <v>2.0833333333333332E-2</v>
      </c>
      <c r="D4042" s="53">
        <v>0.6</v>
      </c>
      <c r="E4042" s="53">
        <v>12.8</v>
      </c>
      <c r="F4042" s="53">
        <v>0</v>
      </c>
      <c r="G4042" s="53">
        <v>1.9</v>
      </c>
      <c r="H4042" s="53">
        <v>0</v>
      </c>
      <c r="I4042" s="53">
        <v>3.3</v>
      </c>
      <c r="J4042" s="53" t="s">
        <v>161</v>
      </c>
      <c r="K4042" s="53">
        <v>3.6</v>
      </c>
      <c r="L4042" s="53" t="s">
        <v>161</v>
      </c>
      <c r="M4042" s="54">
        <v>1.6331018518518519E-2</v>
      </c>
      <c r="N4042" s="53">
        <v>6.1</v>
      </c>
      <c r="O4042" s="53" t="s">
        <v>161</v>
      </c>
      <c r="P4042" s="54">
        <v>1.4363425925925925E-2</v>
      </c>
      <c r="Q4042" s="53">
        <v>3.5</v>
      </c>
      <c r="R4042" s="53" t="s">
        <v>161</v>
      </c>
      <c r="S4042" s="53">
        <v>1</v>
      </c>
      <c r="T4042" s="53">
        <v>56.5</v>
      </c>
      <c r="U4042" s="53">
        <v>0</v>
      </c>
      <c r="V4042" s="53">
        <v>68</v>
      </c>
      <c r="W4042" s="53">
        <v>0</v>
      </c>
      <c r="X4042" s="53">
        <v>0.57299999999999995</v>
      </c>
      <c r="Y4042" s="53">
        <v>19.8</v>
      </c>
      <c r="Z4042" s="11">
        <f t="shared" si="10944"/>
        <v>0</v>
      </c>
      <c r="AA4042" s="11">
        <f t="shared" si="10945"/>
        <v>0</v>
      </c>
      <c r="AB4042" s="53">
        <f t="shared" si="10946"/>
        <v>0.23046550125371978</v>
      </c>
      <c r="AC4042" s="63" t="s">
        <v>204</v>
      </c>
    </row>
    <row r="4043" spans="1:46">
      <c r="A4043" s="11">
        <v>4043</v>
      </c>
      <c r="B4043" s="57">
        <v>44955</v>
      </c>
      <c r="C4043" s="54">
        <v>2.7777777777777776E-2</v>
      </c>
      <c r="D4043" s="53">
        <v>0.7</v>
      </c>
      <c r="E4043" s="53">
        <v>12.8</v>
      </c>
      <c r="F4043" s="53">
        <v>0</v>
      </c>
      <c r="G4043" s="53">
        <v>1.9</v>
      </c>
      <c r="H4043" s="53">
        <v>0</v>
      </c>
      <c r="I4043" s="53">
        <v>3.4</v>
      </c>
      <c r="J4043" s="53" t="s">
        <v>161</v>
      </c>
      <c r="K4043" s="53">
        <v>3.5</v>
      </c>
      <c r="L4043" s="53" t="s">
        <v>161</v>
      </c>
      <c r="M4043" s="54">
        <v>2.6909722222222224E-2</v>
      </c>
      <c r="N4043" s="53">
        <v>5.7</v>
      </c>
      <c r="O4043" s="53" t="s">
        <v>154</v>
      </c>
      <c r="P4043" s="54">
        <v>2.298611111111111E-2</v>
      </c>
      <c r="Q4043" s="53">
        <v>2.5</v>
      </c>
      <c r="R4043" s="53" t="s">
        <v>161</v>
      </c>
      <c r="S4043" s="53">
        <v>0.8</v>
      </c>
      <c r="T4043" s="53">
        <v>58</v>
      </c>
      <c r="U4043" s="53">
        <v>0</v>
      </c>
      <c r="V4043" s="53">
        <v>73</v>
      </c>
      <c r="W4043" s="53">
        <v>0</v>
      </c>
      <c r="X4043" s="53">
        <v>0.57299999999999995</v>
      </c>
      <c r="Y4043" s="53">
        <v>19.77</v>
      </c>
      <c r="Z4043" s="11">
        <f t="shared" si="10944"/>
        <v>0</v>
      </c>
      <c r="AA4043" s="11">
        <f t="shared" si="10945"/>
        <v>0</v>
      </c>
      <c r="AB4043" s="53">
        <f t="shared" si="10946"/>
        <v>0.23046550125371978</v>
      </c>
      <c r="AC4043" s="63" t="s">
        <v>204</v>
      </c>
    </row>
    <row r="4044" spans="1:46">
      <c r="A4044" s="11">
        <v>4044</v>
      </c>
      <c r="B4044" s="57">
        <v>44955</v>
      </c>
      <c r="C4044" s="54">
        <v>3.4722222222222224E-2</v>
      </c>
      <c r="D4044" s="53">
        <v>0.7</v>
      </c>
      <c r="E4044" s="53">
        <v>12.8</v>
      </c>
      <c r="F4044" s="53">
        <v>0</v>
      </c>
      <c r="G4044" s="53">
        <v>2</v>
      </c>
      <c r="H4044" s="53">
        <v>0</v>
      </c>
      <c r="I4044" s="53">
        <v>3.4</v>
      </c>
      <c r="J4044" s="53" t="s">
        <v>161</v>
      </c>
      <c r="K4044" s="53">
        <v>3.4</v>
      </c>
      <c r="L4044" s="53" t="s">
        <v>161</v>
      </c>
      <c r="M4044" s="54">
        <v>3.019675925925926E-2</v>
      </c>
      <c r="N4044" s="53">
        <v>6.3</v>
      </c>
      <c r="O4044" s="53" t="s">
        <v>161</v>
      </c>
      <c r="P4044" s="54">
        <v>3.3865740740740738E-2</v>
      </c>
      <c r="Q4044" s="53">
        <v>4.5999999999999996</v>
      </c>
      <c r="R4044" s="53" t="s">
        <v>161</v>
      </c>
      <c r="S4044" s="53">
        <v>1</v>
      </c>
      <c r="T4044" s="53">
        <v>58.1</v>
      </c>
      <c r="U4044" s="53">
        <v>1</v>
      </c>
      <c r="V4044" s="53">
        <v>67</v>
      </c>
      <c r="W4044" s="53">
        <v>0</v>
      </c>
      <c r="X4044" s="53">
        <v>0.57299999999999995</v>
      </c>
      <c r="Y4044" s="53">
        <v>19.809999999999999</v>
      </c>
      <c r="Z4044" s="11">
        <f t="shared" si="10944"/>
        <v>0</v>
      </c>
      <c r="AA4044" s="11">
        <f t="shared" si="10945"/>
        <v>0</v>
      </c>
      <c r="AB4044" s="53">
        <f t="shared" si="10946"/>
        <v>0.23046550125371978</v>
      </c>
      <c r="AC4044" s="63" t="s">
        <v>204</v>
      </c>
    </row>
    <row r="4045" spans="1:46">
      <c r="A4045" s="11">
        <v>4045</v>
      </c>
      <c r="B4045" s="57">
        <v>44955</v>
      </c>
      <c r="C4045" s="54">
        <v>4.1666666666666664E-2</v>
      </c>
      <c r="D4045" s="53">
        <v>0.8</v>
      </c>
      <c r="E4045" s="53">
        <v>12.8</v>
      </c>
      <c r="F4045" s="53">
        <v>0</v>
      </c>
      <c r="G4045" s="53">
        <v>2</v>
      </c>
      <c r="H4045" s="53">
        <v>0</v>
      </c>
      <c r="I4045" s="53">
        <v>3.3</v>
      </c>
      <c r="J4045" s="53" t="s">
        <v>161</v>
      </c>
      <c r="K4045" s="53">
        <v>3.6</v>
      </c>
      <c r="L4045" s="53" t="s">
        <v>161</v>
      </c>
      <c r="M4045" s="54">
        <v>3.6342592592592593E-2</v>
      </c>
      <c r="N4045" s="53">
        <v>5.9</v>
      </c>
      <c r="O4045" s="53" t="s">
        <v>161</v>
      </c>
      <c r="P4045" s="54">
        <v>3.5648148148148151E-2</v>
      </c>
      <c r="Q4045" s="53">
        <v>4.2</v>
      </c>
      <c r="R4045" s="53" t="s">
        <v>161</v>
      </c>
      <c r="S4045" s="53">
        <v>0.8</v>
      </c>
      <c r="T4045" s="53">
        <v>59.2</v>
      </c>
      <c r="U4045" s="53">
        <v>0</v>
      </c>
      <c r="V4045" s="53">
        <v>65</v>
      </c>
      <c r="W4045" s="53">
        <v>0</v>
      </c>
      <c r="X4045" s="53">
        <v>0.57299999999999995</v>
      </c>
      <c r="Y4045" s="53">
        <v>19.8</v>
      </c>
      <c r="Z4045" s="11">
        <f t="shared" si="10944"/>
        <v>0</v>
      </c>
      <c r="AA4045" s="11">
        <f t="shared" si="10945"/>
        <v>0</v>
      </c>
      <c r="AB4045" s="53">
        <f t="shared" si="10946"/>
        <v>0.23046550125371978</v>
      </c>
      <c r="AC4045" s="63" t="s">
        <v>204</v>
      </c>
      <c r="AE4045" s="11">
        <f t="shared" ref="AE4045" si="10947">SUM(F4045:F4050)</f>
        <v>0</v>
      </c>
      <c r="AF4045" s="11">
        <f t="shared" ref="AF4045" si="10948">AVERAGE(AB4045:AB4050)</f>
        <v>0.23001192328385234</v>
      </c>
      <c r="AG4045" s="11">
        <f t="shared" ref="AG4045" si="10949">AVERAGE(G4045:G4050)</f>
        <v>2.0333333333333332</v>
      </c>
      <c r="AH4045" s="11" t="e">
        <f t="shared" ref="AH4045" si="10950">AVERAGE(AC4045:AC4050)</f>
        <v>#DIV/0!</v>
      </c>
      <c r="AI4045" s="11">
        <f t="shared" ref="AI4045" si="10951">AVERAGE(T4045:T4050)</f>
        <v>58.333333333333336</v>
      </c>
      <c r="AJ4045" s="11">
        <f t="shared" ref="AJ4045" si="10952">SUMIF(H4045:H4050,"&gt;0",H4045:H4050)</f>
        <v>1E-3</v>
      </c>
      <c r="AK4045" s="17">
        <f t="shared" ref="AK4045" si="10953">SUM(AA4045:AA4050)/60</f>
        <v>0</v>
      </c>
      <c r="AL4045" s="17">
        <f t="shared" ref="AL4045" si="10954">SUM(V4045:V4050)</f>
        <v>429</v>
      </c>
      <c r="AM4045" s="17">
        <f t="shared" ref="AM4045" si="10955">AVERAGE(W4045:W4050)</f>
        <v>0</v>
      </c>
      <c r="AN4045" s="11">
        <f t="shared" ref="AN4045" si="10956">AVERAGE(I4045:I4050)</f>
        <v>2.8000000000000003</v>
      </c>
      <c r="AO4045" s="11">
        <f t="shared" ref="AO4045" si="10957">MAX(K4045:K4050)</f>
        <v>3.8</v>
      </c>
      <c r="AP4045" s="13" t="str">
        <f t="shared" ref="AP4045" ca="1" si="10958">INDIRECT(ADDRESS(MATCH(AO4045,K4045:K4050,0)+A4045-1,12))</f>
        <v>WSW</v>
      </c>
      <c r="AQ4045" s="13">
        <f t="shared" ref="AQ4045" ca="1" si="10959">INDIRECT(ADDRESS(MATCH(AO4045,K4045:K4050,0)+A4045-1,13))</f>
        <v>7.6388888888888895E-2</v>
      </c>
      <c r="AR4045" s="11">
        <f t="shared" ref="AR4045" si="10960">MAX(N4045:N4050)</f>
        <v>6.6</v>
      </c>
      <c r="AS4045" s="13" t="str">
        <f t="shared" ref="AS4045" ca="1" si="10961">INDIRECT(ADDRESS(MATCH(AR4045,N4045:N4050,0)+A4045-1,15))</f>
        <v>WSW</v>
      </c>
      <c r="AT4045" s="13">
        <f t="shared" ref="AT4045" ca="1" si="10962">INDIRECT(ADDRESS(MATCH(AR4045,N4045:N4050,0)+A4045-1,16))</f>
        <v>7.3680555555555555E-2</v>
      </c>
    </row>
    <row r="4046" spans="1:46">
      <c r="A4046" s="11">
        <v>4046</v>
      </c>
      <c r="B4046" s="57">
        <v>44955</v>
      </c>
      <c r="C4046" s="54">
        <v>4.8611111111111112E-2</v>
      </c>
      <c r="D4046" s="53">
        <v>0.8</v>
      </c>
      <c r="E4046" s="53">
        <v>12.8</v>
      </c>
      <c r="F4046" s="53">
        <v>0</v>
      </c>
      <c r="G4046" s="53">
        <v>1.8</v>
      </c>
      <c r="H4046" s="53">
        <v>-1E-3</v>
      </c>
      <c r="I4046" s="53">
        <v>2.7</v>
      </c>
      <c r="J4046" s="53" t="s">
        <v>160</v>
      </c>
      <c r="K4046" s="53">
        <v>3.3</v>
      </c>
      <c r="L4046" s="53" t="s">
        <v>161</v>
      </c>
      <c r="M4046" s="54">
        <v>4.1782407407407407E-2</v>
      </c>
      <c r="N4046" s="53">
        <v>5.0999999999999996</v>
      </c>
      <c r="O4046" s="53" t="s">
        <v>154</v>
      </c>
      <c r="P4046" s="54">
        <v>4.7083333333333331E-2</v>
      </c>
      <c r="Q4046" s="53">
        <v>2.5</v>
      </c>
      <c r="R4046" s="53" t="s">
        <v>160</v>
      </c>
      <c r="S4046" s="53">
        <v>0.8</v>
      </c>
      <c r="T4046" s="53">
        <v>59</v>
      </c>
      <c r="U4046" s="53">
        <v>1</v>
      </c>
      <c r="V4046" s="53">
        <v>68</v>
      </c>
      <c r="W4046" s="53">
        <v>0</v>
      </c>
      <c r="X4046" s="53">
        <v>0.57199999999999995</v>
      </c>
      <c r="Y4046" s="53">
        <v>19.809999999999999</v>
      </c>
      <c r="Z4046" s="11">
        <f t="shared" si="10944"/>
        <v>-0.60000000000000009</v>
      </c>
      <c r="AA4046" s="11">
        <f t="shared" si="10945"/>
        <v>0</v>
      </c>
      <c r="AB4046" s="53">
        <f t="shared" si="10946"/>
        <v>0.22992120768987884</v>
      </c>
      <c r="AC4046" s="63" t="s">
        <v>204</v>
      </c>
    </row>
    <row r="4047" spans="1:46">
      <c r="A4047" s="11">
        <v>4047</v>
      </c>
      <c r="B4047" s="57">
        <v>44955</v>
      </c>
      <c r="C4047" s="54">
        <v>5.5555555555555552E-2</v>
      </c>
      <c r="D4047" s="53">
        <v>0.8</v>
      </c>
      <c r="E4047" s="53">
        <v>12.8</v>
      </c>
      <c r="F4047" s="53">
        <v>0</v>
      </c>
      <c r="G4047" s="53">
        <v>1.9</v>
      </c>
      <c r="H4047" s="53">
        <v>0</v>
      </c>
      <c r="I4047" s="53">
        <v>2.4</v>
      </c>
      <c r="J4047" s="53" t="s">
        <v>161</v>
      </c>
      <c r="K4047" s="53">
        <v>2.9</v>
      </c>
      <c r="L4047" s="53" t="s">
        <v>161</v>
      </c>
      <c r="M4047" s="54">
        <v>5.3391203703703705E-2</v>
      </c>
      <c r="N4047" s="53">
        <v>4.5999999999999996</v>
      </c>
      <c r="O4047" s="53" t="s">
        <v>161</v>
      </c>
      <c r="P4047" s="54">
        <v>4.8946759259259259E-2</v>
      </c>
      <c r="Q4047" s="53">
        <v>1.3</v>
      </c>
      <c r="R4047" s="53" t="s">
        <v>156</v>
      </c>
      <c r="S4047" s="53">
        <v>0.7</v>
      </c>
      <c r="T4047" s="53">
        <v>55.1</v>
      </c>
      <c r="U4047" s="53">
        <v>0</v>
      </c>
      <c r="V4047" s="53">
        <v>55</v>
      </c>
      <c r="W4047" s="53">
        <v>0</v>
      </c>
      <c r="X4047" s="53">
        <v>0.57199999999999995</v>
      </c>
      <c r="Y4047" s="53">
        <v>19.79</v>
      </c>
      <c r="Z4047" s="11">
        <f t="shared" si="10944"/>
        <v>0</v>
      </c>
      <c r="AA4047" s="11">
        <f t="shared" si="10945"/>
        <v>0</v>
      </c>
      <c r="AB4047" s="53">
        <f t="shared" si="10946"/>
        <v>0.22992120768987884</v>
      </c>
      <c r="AC4047" s="63" t="s">
        <v>204</v>
      </c>
    </row>
    <row r="4048" spans="1:46">
      <c r="A4048" s="11">
        <v>4048</v>
      </c>
      <c r="B4048" s="57">
        <v>44955</v>
      </c>
      <c r="C4048" s="54">
        <v>6.25E-2</v>
      </c>
      <c r="D4048" s="53">
        <v>0.8</v>
      </c>
      <c r="E4048" s="53">
        <v>12.8</v>
      </c>
      <c r="F4048" s="53">
        <v>0</v>
      </c>
      <c r="G4048" s="53">
        <v>1.8</v>
      </c>
      <c r="H4048" s="53">
        <v>0</v>
      </c>
      <c r="I4048" s="53">
        <v>2.2000000000000002</v>
      </c>
      <c r="J4048" s="53" t="s">
        <v>160</v>
      </c>
      <c r="K4048" s="53">
        <v>2.4</v>
      </c>
      <c r="L4048" s="53" t="s">
        <v>161</v>
      </c>
      <c r="M4048" s="54">
        <v>5.5567129629629626E-2</v>
      </c>
      <c r="N4048" s="53">
        <v>4</v>
      </c>
      <c r="O4048" s="53" t="s">
        <v>161</v>
      </c>
      <c r="P4048" s="54">
        <v>5.8622685185185187E-2</v>
      </c>
      <c r="Q4048" s="53">
        <v>1.2</v>
      </c>
      <c r="R4048" s="53" t="s">
        <v>156</v>
      </c>
      <c r="S4048" s="53">
        <v>0.6</v>
      </c>
      <c r="T4048" s="53">
        <v>58.8</v>
      </c>
      <c r="U4048" s="53">
        <v>0</v>
      </c>
      <c r="V4048" s="53">
        <v>71</v>
      </c>
      <c r="W4048" s="53">
        <v>0</v>
      </c>
      <c r="X4048" s="53">
        <v>0.57199999999999995</v>
      </c>
      <c r="Y4048" s="53">
        <v>19.8</v>
      </c>
      <c r="Z4048" s="11">
        <f t="shared" si="10944"/>
        <v>0</v>
      </c>
      <c r="AA4048" s="11">
        <f t="shared" si="10945"/>
        <v>0</v>
      </c>
      <c r="AB4048" s="53">
        <f t="shared" si="10946"/>
        <v>0.22992120768987884</v>
      </c>
      <c r="AC4048" s="63" t="s">
        <v>204</v>
      </c>
    </row>
    <row r="4049" spans="1:46">
      <c r="A4049" s="11">
        <v>4049</v>
      </c>
      <c r="B4049" s="57">
        <v>44955</v>
      </c>
      <c r="C4049" s="54">
        <v>6.9444444444444434E-2</v>
      </c>
      <c r="D4049" s="53">
        <v>0.9</v>
      </c>
      <c r="E4049" s="53">
        <v>12.8</v>
      </c>
      <c r="F4049" s="53">
        <v>0</v>
      </c>
      <c r="G4049" s="53">
        <v>2</v>
      </c>
      <c r="H4049" s="53">
        <v>0</v>
      </c>
      <c r="I4049" s="53">
        <v>2.4</v>
      </c>
      <c r="J4049" s="53" t="s">
        <v>156</v>
      </c>
      <c r="K4049" s="53">
        <v>2.4</v>
      </c>
      <c r="L4049" s="53" t="s">
        <v>156</v>
      </c>
      <c r="M4049" s="54">
        <v>6.9444444444444434E-2</v>
      </c>
      <c r="N4049" s="53">
        <v>4.5999999999999996</v>
      </c>
      <c r="O4049" s="53" t="s">
        <v>160</v>
      </c>
      <c r="P4049" s="54">
        <v>6.7557870370370365E-2</v>
      </c>
      <c r="Q4049" s="53">
        <v>2.4</v>
      </c>
      <c r="R4049" s="53" t="s">
        <v>160</v>
      </c>
      <c r="S4049" s="53">
        <v>0.7</v>
      </c>
      <c r="T4049" s="53">
        <v>59.2</v>
      </c>
      <c r="U4049" s="53">
        <v>0</v>
      </c>
      <c r="V4049" s="53">
        <v>90</v>
      </c>
      <c r="W4049" s="53">
        <v>0</v>
      </c>
      <c r="X4049" s="53">
        <v>0.57199999999999995</v>
      </c>
      <c r="Y4049" s="53">
        <v>19.809999999999999</v>
      </c>
      <c r="Z4049" s="11">
        <f t="shared" si="10944"/>
        <v>0</v>
      </c>
      <c r="AA4049" s="11">
        <f t="shared" si="10945"/>
        <v>0</v>
      </c>
      <c r="AB4049" s="53">
        <f t="shared" si="10946"/>
        <v>0.22992120768987884</v>
      </c>
      <c r="AC4049" s="63" t="s">
        <v>204</v>
      </c>
    </row>
    <row r="4050" spans="1:46">
      <c r="A4050" s="11">
        <v>4050</v>
      </c>
      <c r="B4050" s="57">
        <v>44955</v>
      </c>
      <c r="C4050" s="54">
        <v>7.6388888888888895E-2</v>
      </c>
      <c r="D4050" s="53">
        <v>1</v>
      </c>
      <c r="E4050" s="53">
        <v>12.7</v>
      </c>
      <c r="F4050" s="53">
        <v>0</v>
      </c>
      <c r="G4050" s="53">
        <v>2.7</v>
      </c>
      <c r="H4050" s="53">
        <v>1E-3</v>
      </c>
      <c r="I4050" s="53">
        <v>3.8</v>
      </c>
      <c r="J4050" s="53" t="s">
        <v>161</v>
      </c>
      <c r="K4050" s="53">
        <v>3.8</v>
      </c>
      <c r="L4050" s="53" t="s">
        <v>161</v>
      </c>
      <c r="M4050" s="54">
        <v>7.6388888888888895E-2</v>
      </c>
      <c r="N4050" s="53">
        <v>6.6</v>
      </c>
      <c r="O4050" s="53" t="s">
        <v>161</v>
      </c>
      <c r="P4050" s="54">
        <v>7.3680555555555555E-2</v>
      </c>
      <c r="Q4050" s="53">
        <v>4</v>
      </c>
      <c r="R4050" s="53" t="s">
        <v>154</v>
      </c>
      <c r="S4050" s="53">
        <v>1.1000000000000001</v>
      </c>
      <c r="T4050" s="53">
        <v>58.7</v>
      </c>
      <c r="U4050" s="53">
        <v>0</v>
      </c>
      <c r="V4050" s="53">
        <v>80</v>
      </c>
      <c r="W4050" s="53">
        <v>0</v>
      </c>
      <c r="X4050" s="53">
        <v>0.57199999999999995</v>
      </c>
      <c r="Y4050" s="53">
        <v>19.8</v>
      </c>
      <c r="Z4050" s="11">
        <f t="shared" si="10944"/>
        <v>0.60000000000000009</v>
      </c>
      <c r="AA4050" s="11">
        <f t="shared" si="10945"/>
        <v>0</v>
      </c>
      <c r="AB4050" s="53">
        <f t="shared" si="10946"/>
        <v>0.22992120768987884</v>
      </c>
      <c r="AC4050" s="63" t="s">
        <v>204</v>
      </c>
    </row>
    <row r="4051" spans="1:46">
      <c r="A4051" s="11">
        <v>4051</v>
      </c>
      <c r="B4051" s="57">
        <v>44955</v>
      </c>
      <c r="C4051" s="54">
        <v>8.3333333333333329E-2</v>
      </c>
      <c r="D4051" s="53">
        <v>1.2</v>
      </c>
      <c r="E4051" s="53">
        <v>12.8</v>
      </c>
      <c r="F4051" s="53">
        <v>0</v>
      </c>
      <c r="G4051" s="53">
        <v>2.8</v>
      </c>
      <c r="H4051" s="53">
        <v>0</v>
      </c>
      <c r="I4051" s="53">
        <v>4.7</v>
      </c>
      <c r="J4051" s="53" t="s">
        <v>161</v>
      </c>
      <c r="K4051" s="53">
        <v>4.7</v>
      </c>
      <c r="L4051" s="53" t="s">
        <v>161</v>
      </c>
      <c r="M4051" s="54">
        <v>8.3101851851851857E-2</v>
      </c>
      <c r="N4051" s="53">
        <v>7.5</v>
      </c>
      <c r="O4051" s="53" t="s">
        <v>161</v>
      </c>
      <c r="P4051" s="54">
        <v>7.9409722222222215E-2</v>
      </c>
      <c r="Q4051" s="53">
        <v>4.4000000000000004</v>
      </c>
      <c r="R4051" s="53" t="s">
        <v>161</v>
      </c>
      <c r="S4051" s="53">
        <v>1.2</v>
      </c>
      <c r="T4051" s="53">
        <v>60.4</v>
      </c>
      <c r="U4051" s="53">
        <v>1</v>
      </c>
      <c r="V4051" s="53">
        <v>79</v>
      </c>
      <c r="W4051" s="53">
        <v>0</v>
      </c>
      <c r="X4051" s="53">
        <v>0.57199999999999995</v>
      </c>
      <c r="Y4051" s="53">
        <v>19.8</v>
      </c>
      <c r="Z4051" s="11">
        <f t="shared" si="10944"/>
        <v>0</v>
      </c>
      <c r="AA4051" s="11">
        <f t="shared" si="10945"/>
        <v>0</v>
      </c>
      <c r="AB4051" s="53">
        <f t="shared" si="10946"/>
        <v>0.22992120768987884</v>
      </c>
      <c r="AC4051" s="63" t="s">
        <v>204</v>
      </c>
      <c r="AE4051" s="11">
        <f t="shared" ref="AE4051" si="10963">SUM(F4051:F4056)</f>
        <v>0</v>
      </c>
      <c r="AF4051" s="11">
        <f t="shared" ref="AF4051" si="10964">AVERAGE(AB4051:AB4056)</f>
        <v>0.22992120768987886</v>
      </c>
      <c r="AG4051" s="11">
        <f t="shared" ref="AG4051" si="10965">AVERAGE(G4051:G4056)</f>
        <v>2.75</v>
      </c>
      <c r="AH4051" s="11" t="e">
        <f t="shared" ref="AH4051" si="10966">AVERAGE(AC4051:AC4056)</f>
        <v>#DIV/0!</v>
      </c>
      <c r="AI4051" s="11">
        <f t="shared" ref="AI4051" si="10967">AVERAGE(T4051:T4056)</f>
        <v>59.18333333333333</v>
      </c>
      <c r="AJ4051" s="11">
        <f t="shared" ref="AJ4051" si="10968">SUMIF(H4051:H4056,"&gt;0",H4051:H4056)</f>
        <v>0</v>
      </c>
      <c r="AK4051" s="17">
        <f t="shared" ref="AK4051" si="10969">SUM(AA4051:AA4056)/60</f>
        <v>0</v>
      </c>
      <c r="AL4051" s="17">
        <f t="shared" ref="AL4051" si="10970">SUM(V4051:V4056)</f>
        <v>468</v>
      </c>
      <c r="AM4051" s="17">
        <f t="shared" ref="AM4051" si="10971">AVERAGE(W4051:W4056)</f>
        <v>0</v>
      </c>
      <c r="AN4051" s="11">
        <f t="shared" ref="AN4051" si="10972">AVERAGE(I4051:I4056)</f>
        <v>4.2666666666666666</v>
      </c>
      <c r="AO4051" s="11">
        <f t="shared" ref="AO4051" si="10973">MAX(K4051:K4056)</f>
        <v>5.3</v>
      </c>
      <c r="AP4051" s="13" t="str">
        <f t="shared" ref="AP4051" ca="1" si="10974">INDIRECT(ADDRESS(MATCH(AO4051,K4051:K4056,0)+A4051-1,12))</f>
        <v>WSW</v>
      </c>
      <c r="AQ4051" s="13">
        <f t="shared" ref="AQ4051" ca="1" si="10975">INDIRECT(ADDRESS(MATCH(AO4051,K4051:K4056,0)+A4051-1,13))</f>
        <v>8.6087962962962963E-2</v>
      </c>
      <c r="AR4051" s="11">
        <f t="shared" ref="AR4051" si="10976">MAX(N4051:N4056)</f>
        <v>8.3000000000000007</v>
      </c>
      <c r="AS4051" s="13" t="str">
        <f t="shared" ref="AS4051" ca="1" si="10977">INDIRECT(ADDRESS(MATCH(AR4051,N4051:N4056,0)+A4051-1,15))</f>
        <v>WSW</v>
      </c>
      <c r="AT4051" s="13">
        <f t="shared" ref="AT4051" ca="1" si="10978">INDIRECT(ADDRESS(MATCH(AR4051,N4051:N4056,0)+A4051-1,16))</f>
        <v>8.7199074074074068E-2</v>
      </c>
    </row>
    <row r="4052" spans="1:46">
      <c r="A4052" s="11">
        <v>4052</v>
      </c>
      <c r="B4052" s="57">
        <v>44955</v>
      </c>
      <c r="C4052" s="54">
        <v>9.0277777777777776E-2</v>
      </c>
      <c r="D4052" s="53">
        <v>1.4</v>
      </c>
      <c r="E4052" s="53">
        <v>12.8</v>
      </c>
      <c r="F4052" s="53">
        <v>0</v>
      </c>
      <c r="G4052" s="53">
        <v>2.7</v>
      </c>
      <c r="H4052" s="53">
        <v>0</v>
      </c>
      <c r="I4052" s="53">
        <v>5</v>
      </c>
      <c r="J4052" s="53" t="s">
        <v>161</v>
      </c>
      <c r="K4052" s="53">
        <v>5.3</v>
      </c>
      <c r="L4052" s="53" t="s">
        <v>161</v>
      </c>
      <c r="M4052" s="54">
        <v>8.6087962962962963E-2</v>
      </c>
      <c r="N4052" s="53">
        <v>8.3000000000000007</v>
      </c>
      <c r="O4052" s="53" t="s">
        <v>161</v>
      </c>
      <c r="P4052" s="54">
        <v>8.7199074074074068E-2</v>
      </c>
      <c r="Q4052" s="53">
        <v>4.5</v>
      </c>
      <c r="R4052" s="53" t="s">
        <v>161</v>
      </c>
      <c r="S4052" s="53">
        <v>1.2</v>
      </c>
      <c r="T4052" s="53">
        <v>56.7</v>
      </c>
      <c r="U4052" s="53">
        <v>0</v>
      </c>
      <c r="V4052" s="53">
        <v>76</v>
      </c>
      <c r="W4052" s="53">
        <v>0</v>
      </c>
      <c r="X4052" s="53">
        <v>0.57199999999999995</v>
      </c>
      <c r="Y4052" s="53">
        <v>19.79</v>
      </c>
      <c r="Z4052" s="11">
        <f t="shared" si="10944"/>
        <v>0</v>
      </c>
      <c r="AA4052" s="11">
        <f t="shared" si="10945"/>
        <v>0</v>
      </c>
      <c r="AB4052" s="53">
        <f t="shared" si="10946"/>
        <v>0.22992120768987884</v>
      </c>
      <c r="AC4052" s="63" t="s">
        <v>204</v>
      </c>
    </row>
    <row r="4053" spans="1:46">
      <c r="A4053" s="11">
        <v>4053</v>
      </c>
      <c r="B4053" s="57">
        <v>44955</v>
      </c>
      <c r="C4053" s="54">
        <v>9.7222222222222224E-2</v>
      </c>
      <c r="D4053" s="53">
        <v>1.7</v>
      </c>
      <c r="E4053" s="53">
        <v>12.8</v>
      </c>
      <c r="F4053" s="53">
        <v>0</v>
      </c>
      <c r="G4053" s="53">
        <v>2.8</v>
      </c>
      <c r="H4053" s="53">
        <v>0</v>
      </c>
      <c r="I4053" s="53">
        <v>3.8</v>
      </c>
      <c r="J4053" s="53" t="s">
        <v>154</v>
      </c>
      <c r="K4053" s="53">
        <v>5</v>
      </c>
      <c r="L4053" s="53" t="s">
        <v>161</v>
      </c>
      <c r="M4053" s="54">
        <v>9.0289351851851843E-2</v>
      </c>
      <c r="N4053" s="53">
        <v>6.5</v>
      </c>
      <c r="O4053" s="53" t="s">
        <v>158</v>
      </c>
      <c r="P4053" s="54">
        <v>9.1261574074074078E-2</v>
      </c>
      <c r="Q4053" s="53">
        <v>5</v>
      </c>
      <c r="R4053" s="53" t="s">
        <v>154</v>
      </c>
      <c r="S4053" s="53">
        <v>1</v>
      </c>
      <c r="T4053" s="53">
        <v>58.2</v>
      </c>
      <c r="U4053" s="53">
        <v>0</v>
      </c>
      <c r="V4053" s="53">
        <v>73</v>
      </c>
      <c r="W4053" s="53">
        <v>0</v>
      </c>
      <c r="X4053" s="53">
        <v>0.57199999999999995</v>
      </c>
      <c r="Y4053" s="53">
        <v>19.809999999999999</v>
      </c>
      <c r="Z4053" s="11">
        <f t="shared" si="10944"/>
        <v>0</v>
      </c>
      <c r="AA4053" s="11">
        <f t="shared" si="10945"/>
        <v>0</v>
      </c>
      <c r="AB4053" s="53">
        <f t="shared" si="10946"/>
        <v>0.22992120768987884</v>
      </c>
      <c r="AC4053" s="63" t="s">
        <v>204</v>
      </c>
    </row>
    <row r="4054" spans="1:46">
      <c r="A4054" s="11">
        <v>4054</v>
      </c>
      <c r="B4054" s="57">
        <v>44955</v>
      </c>
      <c r="C4054" s="54">
        <v>0.10416666666666667</v>
      </c>
      <c r="D4054" s="53">
        <v>1.9</v>
      </c>
      <c r="E4054" s="53">
        <v>12.7</v>
      </c>
      <c r="F4054" s="53">
        <v>0</v>
      </c>
      <c r="G4054" s="53">
        <v>2.8</v>
      </c>
      <c r="H4054" s="53">
        <v>0</v>
      </c>
      <c r="I4054" s="53">
        <v>3.9</v>
      </c>
      <c r="J4054" s="53" t="s">
        <v>161</v>
      </c>
      <c r="K4054" s="53">
        <v>3.9</v>
      </c>
      <c r="L4054" s="53" t="s">
        <v>154</v>
      </c>
      <c r="M4054" s="54">
        <v>9.7708333333333328E-2</v>
      </c>
      <c r="N4054" s="53">
        <v>7.1</v>
      </c>
      <c r="O4054" s="53" t="s">
        <v>161</v>
      </c>
      <c r="P4054" s="54">
        <v>0.10342592592592592</v>
      </c>
      <c r="Q4054" s="53">
        <v>5.3</v>
      </c>
      <c r="R4054" s="53" t="s">
        <v>154</v>
      </c>
      <c r="S4054" s="53">
        <v>1</v>
      </c>
      <c r="T4054" s="53">
        <v>58</v>
      </c>
      <c r="U4054" s="53">
        <v>0</v>
      </c>
      <c r="V4054" s="53">
        <v>75</v>
      </c>
      <c r="W4054" s="53">
        <v>0</v>
      </c>
      <c r="X4054" s="53">
        <v>0.57199999999999995</v>
      </c>
      <c r="Y4054" s="53">
        <v>19.829999999999998</v>
      </c>
      <c r="Z4054" s="11">
        <f t="shared" si="10944"/>
        <v>0</v>
      </c>
      <c r="AA4054" s="11">
        <f t="shared" si="10945"/>
        <v>0</v>
      </c>
      <c r="AB4054" s="53">
        <f t="shared" si="10946"/>
        <v>0.22992120768987884</v>
      </c>
      <c r="AC4054" s="63" t="s">
        <v>204</v>
      </c>
    </row>
    <row r="4055" spans="1:46">
      <c r="A4055" s="11">
        <v>4055</v>
      </c>
      <c r="B4055" s="57">
        <v>44955</v>
      </c>
      <c r="C4055" s="54">
        <v>0.1111111111111111</v>
      </c>
      <c r="D4055" s="53">
        <v>2.1</v>
      </c>
      <c r="E4055" s="53">
        <v>12.7</v>
      </c>
      <c r="F4055" s="53">
        <v>0</v>
      </c>
      <c r="G4055" s="53">
        <v>2.7</v>
      </c>
      <c r="H4055" s="53">
        <v>0</v>
      </c>
      <c r="I4055" s="53">
        <v>4</v>
      </c>
      <c r="J4055" s="53" t="s">
        <v>154</v>
      </c>
      <c r="K4055" s="53">
        <v>4.2</v>
      </c>
      <c r="L4055" s="53" t="s">
        <v>154</v>
      </c>
      <c r="M4055" s="54">
        <v>0.1097800925925926</v>
      </c>
      <c r="N4055" s="53">
        <v>6.1</v>
      </c>
      <c r="O4055" s="53" t="s">
        <v>154</v>
      </c>
      <c r="P4055" s="54">
        <v>0.11047453703703704</v>
      </c>
      <c r="Q4055" s="53">
        <v>3.9</v>
      </c>
      <c r="R4055" s="53" t="s">
        <v>161</v>
      </c>
      <c r="S4055" s="53">
        <v>0.9</v>
      </c>
      <c r="T4055" s="53">
        <v>60.4</v>
      </c>
      <c r="U4055" s="53">
        <v>1</v>
      </c>
      <c r="V4055" s="53">
        <v>87</v>
      </c>
      <c r="W4055" s="53">
        <v>0</v>
      </c>
      <c r="X4055" s="53">
        <v>0.57199999999999995</v>
      </c>
      <c r="Y4055" s="53">
        <v>19.82</v>
      </c>
      <c r="Z4055" s="11">
        <f t="shared" si="10944"/>
        <v>0</v>
      </c>
      <c r="AA4055" s="11">
        <f t="shared" si="10945"/>
        <v>0</v>
      </c>
      <c r="AB4055" s="53">
        <f t="shared" si="10946"/>
        <v>0.22992120768987884</v>
      </c>
      <c r="AC4055" s="63" t="s">
        <v>204</v>
      </c>
    </row>
    <row r="4056" spans="1:46">
      <c r="A4056" s="11">
        <v>4056</v>
      </c>
      <c r="B4056" s="57">
        <v>44955</v>
      </c>
      <c r="C4056" s="54">
        <v>0.11805555555555557</v>
      </c>
      <c r="D4056" s="53">
        <v>2.2000000000000002</v>
      </c>
      <c r="E4056" s="53">
        <v>12.7</v>
      </c>
      <c r="F4056" s="53">
        <v>0</v>
      </c>
      <c r="G4056" s="53">
        <v>2.7</v>
      </c>
      <c r="H4056" s="53">
        <v>-1E-3</v>
      </c>
      <c r="I4056" s="53">
        <v>4.2</v>
      </c>
      <c r="J4056" s="53" t="s">
        <v>154</v>
      </c>
      <c r="K4056" s="53">
        <v>4.2</v>
      </c>
      <c r="L4056" s="53" t="s">
        <v>154</v>
      </c>
      <c r="M4056" s="54">
        <v>0.114375</v>
      </c>
      <c r="N4056" s="53">
        <v>8</v>
      </c>
      <c r="O4056" s="53" t="s">
        <v>154</v>
      </c>
      <c r="P4056" s="54">
        <v>0.11583333333333333</v>
      </c>
      <c r="Q4056" s="53">
        <v>3.4</v>
      </c>
      <c r="R4056" s="53" t="s">
        <v>158</v>
      </c>
      <c r="S4056" s="53">
        <v>1.2</v>
      </c>
      <c r="T4056" s="53">
        <v>61.4</v>
      </c>
      <c r="U4056" s="53">
        <v>0</v>
      </c>
      <c r="V4056" s="53">
        <v>78</v>
      </c>
      <c r="W4056" s="53">
        <v>0</v>
      </c>
      <c r="X4056" s="53">
        <v>0.57199999999999995</v>
      </c>
      <c r="Y4056" s="53">
        <v>19.82</v>
      </c>
      <c r="Z4056" s="11">
        <f t="shared" si="10944"/>
        <v>-0.60000000000000009</v>
      </c>
      <c r="AA4056" s="11">
        <f t="shared" si="10945"/>
        <v>0</v>
      </c>
      <c r="AB4056" s="53">
        <f t="shared" si="10946"/>
        <v>0.22992120768987884</v>
      </c>
      <c r="AC4056" s="63" t="s">
        <v>204</v>
      </c>
    </row>
    <row r="4057" spans="1:46">
      <c r="A4057" s="11">
        <v>4057</v>
      </c>
      <c r="B4057" s="57">
        <v>44955</v>
      </c>
      <c r="C4057" s="54">
        <v>0.125</v>
      </c>
      <c r="D4057" s="53">
        <v>2.2999999999999998</v>
      </c>
      <c r="E4057" s="53">
        <v>12.8</v>
      </c>
      <c r="F4057" s="53">
        <v>0</v>
      </c>
      <c r="G4057" s="53">
        <v>2.5</v>
      </c>
      <c r="H4057" s="53">
        <v>0</v>
      </c>
      <c r="I4057" s="53">
        <v>3.8</v>
      </c>
      <c r="J4057" s="53" t="s">
        <v>154</v>
      </c>
      <c r="K4057" s="53">
        <v>4.3</v>
      </c>
      <c r="L4057" s="53" t="s">
        <v>154</v>
      </c>
      <c r="M4057" s="54">
        <v>0.12223379629629628</v>
      </c>
      <c r="N4057" s="53">
        <v>7.7</v>
      </c>
      <c r="O4057" s="53" t="s">
        <v>154</v>
      </c>
      <c r="P4057" s="54">
        <v>0.12151620370370371</v>
      </c>
      <c r="Q4057" s="53">
        <v>2.6</v>
      </c>
      <c r="R4057" s="53" t="s">
        <v>154</v>
      </c>
      <c r="S4057" s="53">
        <v>1.1000000000000001</v>
      </c>
      <c r="T4057" s="53">
        <v>62.3</v>
      </c>
      <c r="U4057" s="53">
        <v>0</v>
      </c>
      <c r="V4057" s="53">
        <v>76</v>
      </c>
      <c r="W4057" s="53">
        <v>0</v>
      </c>
      <c r="X4057" s="53">
        <v>0.57199999999999995</v>
      </c>
      <c r="Y4057" s="53">
        <v>19.850000000000001</v>
      </c>
      <c r="Z4057" s="11">
        <f t="shared" si="10944"/>
        <v>0</v>
      </c>
      <c r="AA4057" s="11">
        <f t="shared" si="10945"/>
        <v>0</v>
      </c>
      <c r="AB4057" s="53">
        <f t="shared" si="10946"/>
        <v>0.22992120768987884</v>
      </c>
      <c r="AC4057" s="63" t="s">
        <v>204</v>
      </c>
      <c r="AE4057" s="11">
        <f t="shared" ref="AE4057" si="10979">SUM(F4057:F4062)</f>
        <v>0</v>
      </c>
      <c r="AF4057" s="11">
        <f t="shared" ref="AF4057" si="10980">AVERAGE(AB4057:AB4062)</f>
        <v>0.2295589085265913</v>
      </c>
      <c r="AG4057" s="11">
        <f t="shared" ref="AG4057" si="10981">AVERAGE(G4057:G4062)</f>
        <v>2.65</v>
      </c>
      <c r="AH4057" s="11" t="e">
        <f t="shared" ref="AH4057" si="10982">AVERAGE(AC4057:AC4062)</f>
        <v>#DIV/0!</v>
      </c>
      <c r="AI4057" s="11">
        <f t="shared" ref="AI4057" si="10983">AVERAGE(T4057:T4062)</f>
        <v>61.29999999999999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483</v>
      </c>
      <c r="AM4057" s="17">
        <f t="shared" ref="AM4057" si="10987">AVERAGE(W4057:W4062)</f>
        <v>0</v>
      </c>
      <c r="AN4057" s="11">
        <f t="shared" ref="AN4057" si="10988">AVERAGE(I4057:I4062)</f>
        <v>3.8833333333333329</v>
      </c>
      <c r="AO4057" s="11">
        <f t="shared" ref="AO4057" si="10989">MAX(K4057:K4062)</f>
        <v>4.4000000000000004</v>
      </c>
      <c r="AP4057" s="13" t="str">
        <f t="shared" ref="AP4057" ca="1" si="10990">INDIRECT(ADDRESS(MATCH(AO4057,K4057:K4062,0)+A4057-1,12))</f>
        <v>WSW</v>
      </c>
      <c r="AQ4057" s="13">
        <f t="shared" ref="AQ4057" ca="1" si="10991">INDIRECT(ADDRESS(MATCH(AO4057,K4057:K4062,0)+A4057-1,13))</f>
        <v>0.13390046296296296</v>
      </c>
      <c r="AR4057" s="11">
        <f t="shared" ref="AR4057" si="10992">MAX(N4057:N4062)</f>
        <v>8.3000000000000007</v>
      </c>
      <c r="AS4057" s="13" t="str">
        <f t="shared" ref="AS4057" ca="1" si="10993">INDIRECT(ADDRESS(MATCH(AR4057,N4057:N4062,0)+A4057-1,15))</f>
        <v>WSW</v>
      </c>
      <c r="AT4057" s="13">
        <f t="shared" ref="AT4057" ca="1" si="10994">INDIRECT(ADDRESS(MATCH(AR4057,N4057:N4062,0)+A4057-1,16))</f>
        <v>0.12952546296296297</v>
      </c>
    </row>
    <row r="4058" spans="1:46">
      <c r="A4058" s="11">
        <v>4058</v>
      </c>
      <c r="B4058" s="57">
        <v>44955</v>
      </c>
      <c r="C4058" s="54">
        <v>0.13194444444444445</v>
      </c>
      <c r="D4058" s="53">
        <v>2.2999999999999998</v>
      </c>
      <c r="E4058" s="53">
        <v>12.7</v>
      </c>
      <c r="F4058" s="53">
        <v>0</v>
      </c>
      <c r="G4058" s="53">
        <v>2.7</v>
      </c>
      <c r="H4058" s="53">
        <v>0</v>
      </c>
      <c r="I4058" s="53">
        <v>4.2</v>
      </c>
      <c r="J4058" s="53" t="s">
        <v>161</v>
      </c>
      <c r="K4058" s="53">
        <v>4.2</v>
      </c>
      <c r="L4058" s="53" t="s">
        <v>161</v>
      </c>
      <c r="M4058" s="54">
        <v>0.13194444444444445</v>
      </c>
      <c r="N4058" s="53">
        <v>8.3000000000000007</v>
      </c>
      <c r="O4058" s="53" t="s">
        <v>161</v>
      </c>
      <c r="P4058" s="54">
        <v>0.12952546296296297</v>
      </c>
      <c r="Q4058" s="53">
        <v>3.8</v>
      </c>
      <c r="R4058" s="53" t="s">
        <v>161</v>
      </c>
      <c r="S4058" s="53">
        <v>1.4</v>
      </c>
      <c r="T4058" s="53">
        <v>61.5</v>
      </c>
      <c r="U4058" s="53">
        <v>0</v>
      </c>
      <c r="V4058" s="53">
        <v>73</v>
      </c>
      <c r="W4058" s="53">
        <v>0</v>
      </c>
      <c r="X4058" s="53">
        <v>0.57199999999999995</v>
      </c>
      <c r="Y4058" s="53">
        <v>19.829999999999998</v>
      </c>
      <c r="Z4058" s="11">
        <f t="shared" si="10944"/>
        <v>0</v>
      </c>
      <c r="AA4058" s="11">
        <f t="shared" si="10945"/>
        <v>0</v>
      </c>
      <c r="AB4058" s="53">
        <f t="shared" si="10946"/>
        <v>0.22992120768987884</v>
      </c>
      <c r="AC4058" s="63" t="s">
        <v>204</v>
      </c>
    </row>
    <row r="4059" spans="1:46">
      <c r="A4059" s="11">
        <v>4059</v>
      </c>
      <c r="B4059" s="57">
        <v>44955</v>
      </c>
      <c r="C4059" s="54">
        <v>0.1388888888888889</v>
      </c>
      <c r="D4059" s="53">
        <v>2.2999999999999998</v>
      </c>
      <c r="E4059" s="53">
        <v>12.7</v>
      </c>
      <c r="F4059" s="53">
        <v>0</v>
      </c>
      <c r="G4059" s="53">
        <v>2.6</v>
      </c>
      <c r="H4059" s="53">
        <v>0</v>
      </c>
      <c r="I4059" s="53">
        <v>3.7</v>
      </c>
      <c r="J4059" s="53" t="s">
        <v>161</v>
      </c>
      <c r="K4059" s="53">
        <v>4.4000000000000004</v>
      </c>
      <c r="L4059" s="53" t="s">
        <v>161</v>
      </c>
      <c r="M4059" s="54">
        <v>0.13390046296296296</v>
      </c>
      <c r="N4059" s="53">
        <v>6</v>
      </c>
      <c r="O4059" s="53" t="s">
        <v>154</v>
      </c>
      <c r="P4059" s="54">
        <v>0.13681712962962964</v>
      </c>
      <c r="Q4059" s="53">
        <v>4.2</v>
      </c>
      <c r="R4059" s="53" t="s">
        <v>160</v>
      </c>
      <c r="S4059" s="53">
        <v>0.9</v>
      </c>
      <c r="T4059" s="53">
        <v>61.4</v>
      </c>
      <c r="U4059" s="53">
        <v>0</v>
      </c>
      <c r="V4059" s="53">
        <v>82</v>
      </c>
      <c r="W4059" s="53">
        <v>0</v>
      </c>
      <c r="X4059" s="53">
        <v>0.57099999999999995</v>
      </c>
      <c r="Y4059" s="53">
        <v>19.850000000000001</v>
      </c>
      <c r="Z4059" s="11">
        <f t="shared" si="10944"/>
        <v>0</v>
      </c>
      <c r="AA4059" s="11">
        <f t="shared" si="10945"/>
        <v>0</v>
      </c>
      <c r="AB4059" s="53">
        <f t="shared" si="10946"/>
        <v>0.22937775894494755</v>
      </c>
      <c r="AC4059" s="63" t="s">
        <v>204</v>
      </c>
    </row>
    <row r="4060" spans="1:46">
      <c r="A4060" s="11">
        <v>4060</v>
      </c>
      <c r="B4060" s="57">
        <v>44955</v>
      </c>
      <c r="C4060" s="54">
        <v>0.14583333333333334</v>
      </c>
      <c r="D4060" s="53">
        <v>2.2999999999999998</v>
      </c>
      <c r="E4060" s="53">
        <v>12.7</v>
      </c>
      <c r="F4060" s="53">
        <v>0</v>
      </c>
      <c r="G4060" s="53">
        <v>2.6</v>
      </c>
      <c r="H4060" s="53">
        <v>-1E-3</v>
      </c>
      <c r="I4060" s="53">
        <v>3.2</v>
      </c>
      <c r="J4060" s="53" t="s">
        <v>161</v>
      </c>
      <c r="K4060" s="53">
        <v>3.7</v>
      </c>
      <c r="L4060" s="53" t="s">
        <v>161</v>
      </c>
      <c r="M4060" s="54">
        <v>0.1391435185185185</v>
      </c>
      <c r="N4060" s="53">
        <v>5.7</v>
      </c>
      <c r="O4060" s="53" t="s">
        <v>160</v>
      </c>
      <c r="P4060" s="54">
        <v>0.13899305555555555</v>
      </c>
      <c r="Q4060" s="53">
        <v>5.2</v>
      </c>
      <c r="R4060" s="53" t="s">
        <v>161</v>
      </c>
      <c r="S4060" s="53">
        <v>0.9</v>
      </c>
      <c r="T4060" s="53">
        <v>62.1</v>
      </c>
      <c r="U4060" s="53">
        <v>0</v>
      </c>
      <c r="V4060" s="53">
        <v>80</v>
      </c>
      <c r="W4060" s="53">
        <v>0</v>
      </c>
      <c r="X4060" s="53">
        <v>0.57099999999999995</v>
      </c>
      <c r="Y4060" s="53">
        <v>19.87</v>
      </c>
      <c r="Z4060" s="11">
        <f t="shared" si="10944"/>
        <v>-0.60000000000000009</v>
      </c>
      <c r="AA4060" s="11">
        <f t="shared" si="10945"/>
        <v>0</v>
      </c>
      <c r="AB4060" s="53">
        <f t="shared" si="10946"/>
        <v>0.22937775894494755</v>
      </c>
      <c r="AC4060" s="63" t="s">
        <v>204</v>
      </c>
    </row>
    <row r="4061" spans="1:46">
      <c r="A4061" s="11">
        <v>4061</v>
      </c>
      <c r="B4061" s="57">
        <v>44955</v>
      </c>
      <c r="C4061" s="54">
        <v>0.15277777777777776</v>
      </c>
      <c r="D4061" s="53">
        <v>2.2000000000000002</v>
      </c>
      <c r="E4061" s="53">
        <v>12.7</v>
      </c>
      <c r="F4061" s="53">
        <v>0</v>
      </c>
      <c r="G4061" s="53">
        <v>2.6</v>
      </c>
      <c r="H4061" s="53">
        <v>0</v>
      </c>
      <c r="I4061" s="53">
        <v>4.3</v>
      </c>
      <c r="J4061" s="53" t="s">
        <v>161</v>
      </c>
      <c r="K4061" s="53">
        <v>4.3</v>
      </c>
      <c r="L4061" s="53" t="s">
        <v>161</v>
      </c>
      <c r="M4061" s="54">
        <v>0.15167824074074074</v>
      </c>
      <c r="N4061" s="53">
        <v>7.6</v>
      </c>
      <c r="O4061" s="53" t="s">
        <v>161</v>
      </c>
      <c r="P4061" s="54">
        <v>0.14896990740740743</v>
      </c>
      <c r="Q4061" s="53">
        <v>4.7</v>
      </c>
      <c r="R4061" s="53" t="s">
        <v>154</v>
      </c>
      <c r="S4061" s="53">
        <v>1.2</v>
      </c>
      <c r="T4061" s="53">
        <v>60.6</v>
      </c>
      <c r="U4061" s="53">
        <v>0</v>
      </c>
      <c r="V4061" s="53">
        <v>87</v>
      </c>
      <c r="W4061" s="53">
        <v>0</v>
      </c>
      <c r="X4061" s="53">
        <v>0.57099999999999995</v>
      </c>
      <c r="Y4061" s="53">
        <v>19.86</v>
      </c>
      <c r="Z4061" s="11">
        <f t="shared" si="10944"/>
        <v>0</v>
      </c>
      <c r="AA4061" s="11">
        <f t="shared" si="10945"/>
        <v>0</v>
      </c>
      <c r="AB4061" s="53">
        <f t="shared" si="10946"/>
        <v>0.22937775894494755</v>
      </c>
      <c r="AC4061" s="63" t="s">
        <v>204</v>
      </c>
    </row>
    <row r="4062" spans="1:46">
      <c r="A4062" s="11">
        <v>4062</v>
      </c>
      <c r="B4062" s="57">
        <v>44955</v>
      </c>
      <c r="C4062" s="54">
        <v>0.15972222222222224</v>
      </c>
      <c r="D4062" s="53">
        <v>2.2000000000000002</v>
      </c>
      <c r="E4062" s="53">
        <v>12.7</v>
      </c>
      <c r="F4062" s="53">
        <v>0</v>
      </c>
      <c r="G4062" s="53">
        <v>2.9</v>
      </c>
      <c r="H4062" s="53">
        <v>0</v>
      </c>
      <c r="I4062" s="53">
        <v>4.0999999999999996</v>
      </c>
      <c r="J4062" s="53" t="s">
        <v>154</v>
      </c>
      <c r="K4062" s="53">
        <v>4.3</v>
      </c>
      <c r="L4062" s="53" t="s">
        <v>161</v>
      </c>
      <c r="M4062" s="54">
        <v>0.15284722222222222</v>
      </c>
      <c r="N4062" s="53">
        <v>7.3</v>
      </c>
      <c r="O4062" s="53" t="s">
        <v>161</v>
      </c>
      <c r="P4062" s="54">
        <v>0.15883101851851852</v>
      </c>
      <c r="Q4062" s="53">
        <v>3.6</v>
      </c>
      <c r="R4062" s="53" t="s">
        <v>154</v>
      </c>
      <c r="S4062" s="53">
        <v>1</v>
      </c>
      <c r="T4062" s="53">
        <v>59.9</v>
      </c>
      <c r="U4062" s="53">
        <v>0</v>
      </c>
      <c r="V4062" s="53">
        <v>85</v>
      </c>
      <c r="W4062" s="53">
        <v>0</v>
      </c>
      <c r="X4062" s="53">
        <v>0.57099999999999995</v>
      </c>
      <c r="Y4062" s="53">
        <v>19.87</v>
      </c>
      <c r="Z4062" s="11">
        <f t="shared" si="10944"/>
        <v>0</v>
      </c>
      <c r="AA4062" s="11">
        <f t="shared" si="10945"/>
        <v>0</v>
      </c>
      <c r="AB4062" s="53">
        <f t="shared" si="10946"/>
        <v>0.22937775894494755</v>
      </c>
      <c r="AC4062" s="63" t="s">
        <v>204</v>
      </c>
    </row>
    <row r="4063" spans="1:46">
      <c r="A4063" s="11">
        <v>4063</v>
      </c>
      <c r="B4063" s="57">
        <v>44955</v>
      </c>
      <c r="C4063" s="54">
        <v>0.16666666666666666</v>
      </c>
      <c r="D4063" s="53">
        <v>2.2000000000000002</v>
      </c>
      <c r="E4063" s="53">
        <v>12.7</v>
      </c>
      <c r="F4063" s="53">
        <v>0</v>
      </c>
      <c r="G4063" s="53">
        <v>2.7</v>
      </c>
      <c r="H4063" s="53">
        <v>0</v>
      </c>
      <c r="I4063" s="53">
        <v>4.0999999999999996</v>
      </c>
      <c r="J4063" s="53" t="s">
        <v>161</v>
      </c>
      <c r="K4063" s="53">
        <v>4.7</v>
      </c>
      <c r="L4063" s="53" t="s">
        <v>161</v>
      </c>
      <c r="M4063" s="54">
        <v>0.16462962962962963</v>
      </c>
      <c r="N4063" s="53">
        <v>7.2</v>
      </c>
      <c r="O4063" s="53" t="s">
        <v>161</v>
      </c>
      <c r="P4063" s="54">
        <v>0.16216435185185185</v>
      </c>
      <c r="Q4063" s="53">
        <v>2.4</v>
      </c>
      <c r="R4063" s="53" t="s">
        <v>161</v>
      </c>
      <c r="S4063" s="53">
        <v>1.4</v>
      </c>
      <c r="T4063" s="53">
        <v>59.7</v>
      </c>
      <c r="U4063" s="53">
        <v>0</v>
      </c>
      <c r="V4063" s="53">
        <v>92</v>
      </c>
      <c r="W4063" s="53">
        <v>0</v>
      </c>
      <c r="X4063" s="53">
        <v>0.57099999999999995</v>
      </c>
      <c r="Y4063" s="53">
        <v>19.850000000000001</v>
      </c>
      <c r="Z4063" s="11">
        <f t="shared" si="10944"/>
        <v>0</v>
      </c>
      <c r="AA4063" s="11">
        <f t="shared" si="10945"/>
        <v>0</v>
      </c>
      <c r="AB4063" s="53">
        <f t="shared" si="10946"/>
        <v>0.22937775894494755</v>
      </c>
      <c r="AC4063" s="63" t="s">
        <v>204</v>
      </c>
      <c r="AE4063" s="11">
        <f t="shared" ref="AE4063" si="10995">SUM(F4063:F4068)</f>
        <v>0</v>
      </c>
      <c r="AF4063" s="11">
        <f t="shared" ref="AF4063" si="10996">AVERAGE(AB4063:AB4068)</f>
        <v>0.22937775894494752</v>
      </c>
      <c r="AG4063" s="11">
        <f t="shared" ref="AG4063" si="10997">AVERAGE(G4063:G4068)</f>
        <v>2.8333333333333335</v>
      </c>
      <c r="AH4063" s="11" t="e">
        <f t="shared" ref="AH4063" si="10998">AVERAGE(AC4063:AC4068)</f>
        <v>#DIV/0!</v>
      </c>
      <c r="AI4063" s="11">
        <f t="shared" ref="AI4063" si="10999">AVERAGE(T4063:T4068)</f>
        <v>61.4</v>
      </c>
      <c r="AJ4063" s="11">
        <f t="shared" ref="AJ4063" si="11000">SUMIF(H4063:H4068,"&gt;0",H4063:H4068)</f>
        <v>1E-3</v>
      </c>
      <c r="AK4063" s="17">
        <f t="shared" ref="AK4063" si="11001">SUM(AA4063:AA4068)/60</f>
        <v>0</v>
      </c>
      <c r="AL4063" s="17">
        <f t="shared" ref="AL4063" si="11002">SUM(V4063:V4068)</f>
        <v>459</v>
      </c>
      <c r="AM4063" s="17">
        <f t="shared" ref="AM4063" si="11003">AVERAGE(W4063:W4068)</f>
        <v>0</v>
      </c>
      <c r="AN4063" s="11">
        <f t="shared" ref="AN4063" si="11004">AVERAGE(I4063:I4068)</f>
        <v>3.15</v>
      </c>
      <c r="AO4063" s="11">
        <f t="shared" ref="AO4063" si="11005">MAX(K4063:K4068)</f>
        <v>4.7</v>
      </c>
      <c r="AP4063" s="13" t="str">
        <f t="shared" ref="AP4063" ca="1" si="11006">INDIRECT(ADDRESS(MATCH(AO4063,K4063:K4068,0)+A4063-1,12))</f>
        <v>WSW</v>
      </c>
      <c r="AQ4063" s="13">
        <f t="shared" ref="AQ4063" ca="1" si="11007">INDIRECT(ADDRESS(MATCH(AO4063,K4063:K4068,0)+A4063-1,13))</f>
        <v>0.16462962962962963</v>
      </c>
      <c r="AR4063" s="11">
        <f t="shared" ref="AR4063" si="11008">MAX(N4063:N4068)</f>
        <v>7.2</v>
      </c>
      <c r="AS4063" s="13" t="str">
        <f t="shared" ref="AS4063" ca="1" si="11009">INDIRECT(ADDRESS(MATCH(AR4063,N4063:N4068,0)+A4063-1,15))</f>
        <v>WSW</v>
      </c>
      <c r="AT4063" s="13">
        <f t="shared" ref="AT4063" ca="1" si="11010">INDIRECT(ADDRESS(MATCH(AR4063,N4063:N4068,0)+A4063-1,16))</f>
        <v>0.16216435185185185</v>
      </c>
    </row>
    <row r="4064" spans="1:46">
      <c r="A4064" s="11">
        <v>4064</v>
      </c>
      <c r="B4064" s="57">
        <v>44955</v>
      </c>
      <c r="C4064" s="54">
        <v>0.17361111111111113</v>
      </c>
      <c r="D4064" s="53">
        <v>2.2000000000000002</v>
      </c>
      <c r="E4064" s="53">
        <v>12.7</v>
      </c>
      <c r="F4064" s="53">
        <v>0</v>
      </c>
      <c r="G4064" s="53">
        <v>2.6</v>
      </c>
      <c r="H4064" s="53">
        <v>-1E-3</v>
      </c>
      <c r="I4064" s="53">
        <v>3.3</v>
      </c>
      <c r="J4064" s="53" t="s">
        <v>161</v>
      </c>
      <c r="K4064" s="53">
        <v>4.0999999999999996</v>
      </c>
      <c r="L4064" s="53" t="s">
        <v>161</v>
      </c>
      <c r="M4064" s="54">
        <v>0.16667824074074075</v>
      </c>
      <c r="N4064" s="53">
        <v>6</v>
      </c>
      <c r="O4064" s="53" t="s">
        <v>161</v>
      </c>
      <c r="P4064" s="54">
        <v>0.16946759259259259</v>
      </c>
      <c r="Q4064" s="53">
        <v>4.2</v>
      </c>
      <c r="R4064" s="53" t="s">
        <v>161</v>
      </c>
      <c r="S4064" s="53">
        <v>1</v>
      </c>
      <c r="T4064" s="53">
        <v>61.5</v>
      </c>
      <c r="U4064" s="53">
        <v>0</v>
      </c>
      <c r="V4064" s="53">
        <v>71</v>
      </c>
      <c r="W4064" s="53">
        <v>0</v>
      </c>
      <c r="X4064" s="53">
        <v>0.57099999999999995</v>
      </c>
      <c r="Y4064" s="53">
        <v>19.84</v>
      </c>
      <c r="Z4064" s="11">
        <f t="shared" si="10944"/>
        <v>-0.60000000000000009</v>
      </c>
      <c r="AA4064" s="11">
        <f t="shared" si="10945"/>
        <v>0</v>
      </c>
      <c r="AB4064" s="53">
        <f t="shared" si="10946"/>
        <v>0.22937775894494755</v>
      </c>
      <c r="AC4064" s="63" t="s">
        <v>204</v>
      </c>
    </row>
    <row r="4065" spans="1:46">
      <c r="A4065" s="11">
        <v>4065</v>
      </c>
      <c r="B4065" s="57">
        <v>44955</v>
      </c>
      <c r="C4065" s="54">
        <v>0.18055555555555555</v>
      </c>
      <c r="D4065" s="53">
        <v>2.2000000000000002</v>
      </c>
      <c r="E4065" s="53">
        <v>12.7</v>
      </c>
      <c r="F4065" s="53">
        <v>0</v>
      </c>
      <c r="G4065" s="53">
        <v>2.7</v>
      </c>
      <c r="H4065" s="53">
        <v>-1E-3</v>
      </c>
      <c r="I4065" s="53">
        <v>2.8</v>
      </c>
      <c r="J4065" s="53" t="s">
        <v>161</v>
      </c>
      <c r="K4065" s="53">
        <v>3.7</v>
      </c>
      <c r="L4065" s="53" t="s">
        <v>161</v>
      </c>
      <c r="M4065" s="54">
        <v>0.17546296296296296</v>
      </c>
      <c r="N4065" s="53">
        <v>5.6</v>
      </c>
      <c r="O4065" s="53" t="s">
        <v>161</v>
      </c>
      <c r="P4065" s="54">
        <v>0.17462962962962961</v>
      </c>
      <c r="Q4065" s="53">
        <v>2.2999999999999998</v>
      </c>
      <c r="R4065" s="53" t="s">
        <v>161</v>
      </c>
      <c r="S4065" s="53">
        <v>1.1000000000000001</v>
      </c>
      <c r="T4065" s="53">
        <v>62.7</v>
      </c>
      <c r="U4065" s="53">
        <v>0</v>
      </c>
      <c r="V4065" s="53">
        <v>67</v>
      </c>
      <c r="W4065" s="53">
        <v>0</v>
      </c>
      <c r="X4065" s="53">
        <v>0.57099999999999995</v>
      </c>
      <c r="Y4065" s="53">
        <v>19.84</v>
      </c>
      <c r="Z4065" s="11">
        <f t="shared" si="10944"/>
        <v>-0.60000000000000009</v>
      </c>
      <c r="AA4065" s="11">
        <f t="shared" si="10945"/>
        <v>0</v>
      </c>
      <c r="AB4065" s="53">
        <f t="shared" si="10946"/>
        <v>0.22937775894494755</v>
      </c>
      <c r="AC4065" s="63" t="s">
        <v>204</v>
      </c>
    </row>
    <row r="4066" spans="1:46">
      <c r="A4066" s="11">
        <v>4066</v>
      </c>
      <c r="B4066" s="57">
        <v>44955</v>
      </c>
      <c r="C4066" s="54">
        <v>0.1875</v>
      </c>
      <c r="D4066" s="53">
        <v>2.1</v>
      </c>
      <c r="E4066" s="53">
        <v>12.7</v>
      </c>
      <c r="F4066" s="53">
        <v>0</v>
      </c>
      <c r="G4066" s="53">
        <v>2.7</v>
      </c>
      <c r="H4066" s="53">
        <v>0</v>
      </c>
      <c r="I4066" s="53">
        <v>2.2999999999999998</v>
      </c>
      <c r="J4066" s="53" t="s">
        <v>161</v>
      </c>
      <c r="K4066" s="53">
        <v>2.8</v>
      </c>
      <c r="L4066" s="53" t="s">
        <v>161</v>
      </c>
      <c r="M4066" s="54">
        <v>0.18056712962962962</v>
      </c>
      <c r="N4066" s="53">
        <v>4.2</v>
      </c>
      <c r="O4066" s="53" t="s">
        <v>161</v>
      </c>
      <c r="P4066" s="54">
        <v>0.18739583333333332</v>
      </c>
      <c r="Q4066" s="53">
        <v>4.0999999999999996</v>
      </c>
      <c r="R4066" s="53" t="s">
        <v>161</v>
      </c>
      <c r="S4066" s="53">
        <v>0.6</v>
      </c>
      <c r="T4066" s="53">
        <v>64.099999999999994</v>
      </c>
      <c r="U4066" s="53">
        <v>0</v>
      </c>
      <c r="V4066" s="53">
        <v>63</v>
      </c>
      <c r="W4066" s="53">
        <v>0</v>
      </c>
      <c r="X4066" s="53">
        <v>0.57099999999999995</v>
      </c>
      <c r="Y4066" s="53">
        <v>19.84</v>
      </c>
      <c r="Z4066" s="11">
        <f t="shared" si="10944"/>
        <v>0</v>
      </c>
      <c r="AA4066" s="11">
        <f t="shared" si="10945"/>
        <v>0</v>
      </c>
      <c r="AB4066" s="53">
        <f t="shared" si="10946"/>
        <v>0.22937775894494755</v>
      </c>
      <c r="AC4066" s="63" t="s">
        <v>204</v>
      </c>
    </row>
    <row r="4067" spans="1:46">
      <c r="A4067" s="11">
        <v>4067</v>
      </c>
      <c r="B4067" s="57">
        <v>44955</v>
      </c>
      <c r="C4067" s="54">
        <v>0.19444444444444445</v>
      </c>
      <c r="D4067" s="53">
        <v>2.1</v>
      </c>
      <c r="E4067" s="53">
        <v>12.7</v>
      </c>
      <c r="F4067" s="53">
        <v>0</v>
      </c>
      <c r="G4067" s="53">
        <v>3</v>
      </c>
      <c r="H4067" s="53">
        <v>1E-3</v>
      </c>
      <c r="I4067" s="53">
        <v>3.2</v>
      </c>
      <c r="J4067" s="53" t="s">
        <v>160</v>
      </c>
      <c r="K4067" s="53">
        <v>3.2</v>
      </c>
      <c r="L4067" s="53" t="s">
        <v>160</v>
      </c>
      <c r="M4067" s="54">
        <v>0.19427083333333331</v>
      </c>
      <c r="N4067" s="53">
        <v>6.7</v>
      </c>
      <c r="O4067" s="53" t="s">
        <v>160</v>
      </c>
      <c r="P4067" s="54">
        <v>0.19113425925925928</v>
      </c>
      <c r="Q4067" s="53">
        <v>2.7</v>
      </c>
      <c r="R4067" s="53" t="s">
        <v>160</v>
      </c>
      <c r="S4067" s="53">
        <v>1</v>
      </c>
      <c r="T4067" s="53">
        <v>61.4</v>
      </c>
      <c r="U4067" s="53">
        <v>1</v>
      </c>
      <c r="V4067" s="53">
        <v>81</v>
      </c>
      <c r="W4067" s="53">
        <v>0</v>
      </c>
      <c r="X4067" s="53">
        <v>0.57099999999999995</v>
      </c>
      <c r="Y4067" s="53">
        <v>19.86</v>
      </c>
      <c r="Z4067" s="11">
        <f t="shared" si="10944"/>
        <v>0.60000000000000009</v>
      </c>
      <c r="AA4067" s="11">
        <f t="shared" si="10945"/>
        <v>0</v>
      </c>
      <c r="AB4067" s="53">
        <f t="shared" si="10946"/>
        <v>0.22937775894494755</v>
      </c>
      <c r="AC4067" s="63" t="s">
        <v>204</v>
      </c>
    </row>
    <row r="4068" spans="1:46">
      <c r="A4068" s="11">
        <v>4068</v>
      </c>
      <c r="B4068" s="57">
        <v>44955</v>
      </c>
      <c r="C4068" s="54">
        <v>0.20138888888888887</v>
      </c>
      <c r="D4068" s="53">
        <v>2.1</v>
      </c>
      <c r="E4068" s="53">
        <v>12.7</v>
      </c>
      <c r="F4068" s="53">
        <v>0</v>
      </c>
      <c r="G4068" s="53">
        <v>3.3</v>
      </c>
      <c r="H4068" s="53">
        <v>0</v>
      </c>
      <c r="I4068" s="53">
        <v>3.2</v>
      </c>
      <c r="J4068" s="53" t="s">
        <v>161</v>
      </c>
      <c r="K4068" s="53">
        <v>3.2</v>
      </c>
      <c r="L4068" s="53" t="s">
        <v>161</v>
      </c>
      <c r="M4068" s="54">
        <v>0.20127314814814815</v>
      </c>
      <c r="N4068" s="53">
        <v>7.2</v>
      </c>
      <c r="O4068" s="53" t="s">
        <v>154</v>
      </c>
      <c r="P4068" s="54">
        <v>0.20003472222222221</v>
      </c>
      <c r="Q4068" s="53">
        <v>3.2</v>
      </c>
      <c r="R4068" s="53" t="s">
        <v>161</v>
      </c>
      <c r="S4068" s="53">
        <v>0.9</v>
      </c>
      <c r="T4068" s="53">
        <v>59</v>
      </c>
      <c r="U4068" s="53">
        <v>0</v>
      </c>
      <c r="V4068" s="53">
        <v>85</v>
      </c>
      <c r="W4068" s="53">
        <v>0</v>
      </c>
      <c r="X4068" s="53">
        <v>0.57099999999999995</v>
      </c>
      <c r="Y4068" s="53">
        <v>19.86</v>
      </c>
      <c r="Z4068" s="11">
        <f t="shared" si="10944"/>
        <v>0</v>
      </c>
      <c r="AA4068" s="11">
        <f t="shared" si="10945"/>
        <v>0</v>
      </c>
      <c r="AB4068" s="53">
        <f t="shared" si="10946"/>
        <v>0.22937775894494755</v>
      </c>
      <c r="AC4068" s="63" t="s">
        <v>204</v>
      </c>
    </row>
    <row r="4069" spans="1:46">
      <c r="A4069" s="11">
        <v>4069</v>
      </c>
      <c r="B4069" s="57">
        <v>44955</v>
      </c>
      <c r="C4069" s="54">
        <v>0.20833333333333334</v>
      </c>
      <c r="D4069" s="53">
        <v>2.2999999999999998</v>
      </c>
      <c r="E4069" s="53">
        <v>12.7</v>
      </c>
      <c r="F4069" s="53">
        <v>0</v>
      </c>
      <c r="G4069" s="53">
        <v>3.3</v>
      </c>
      <c r="H4069" s="53">
        <v>0</v>
      </c>
      <c r="I4069" s="53">
        <v>3.7</v>
      </c>
      <c r="J4069" s="53" t="s">
        <v>161</v>
      </c>
      <c r="K4069" s="53">
        <v>3.7</v>
      </c>
      <c r="L4069" s="53" t="s">
        <v>161</v>
      </c>
      <c r="M4069" s="54">
        <v>0.20689814814814814</v>
      </c>
      <c r="N4069" s="53">
        <v>8.1</v>
      </c>
      <c r="O4069" s="53" t="s">
        <v>154</v>
      </c>
      <c r="P4069" s="54">
        <v>0.20557870370370371</v>
      </c>
      <c r="Q4069" s="53">
        <v>6.6</v>
      </c>
      <c r="R4069" s="53" t="s">
        <v>161</v>
      </c>
      <c r="S4069" s="53">
        <v>1.4</v>
      </c>
      <c r="T4069" s="53">
        <v>59.7</v>
      </c>
      <c r="U4069" s="53">
        <v>0</v>
      </c>
      <c r="V4069" s="53">
        <v>72</v>
      </c>
      <c r="W4069" s="53">
        <v>0</v>
      </c>
      <c r="X4069" s="53">
        <v>0.57099999999999995</v>
      </c>
      <c r="Y4069" s="53">
        <v>19.899999999999999</v>
      </c>
      <c r="Z4069" s="11">
        <f t="shared" si="10944"/>
        <v>0</v>
      </c>
      <c r="AA4069" s="11">
        <f t="shared" si="10945"/>
        <v>0</v>
      </c>
      <c r="AB4069" s="53">
        <f t="shared" si="10946"/>
        <v>0.22937775894494755</v>
      </c>
      <c r="AC4069" s="63" t="s">
        <v>204</v>
      </c>
      <c r="AE4069" s="11">
        <f t="shared" ref="AE4069" si="11011">SUM(F4069:F4074)</f>
        <v>0</v>
      </c>
      <c r="AF4069" s="11">
        <f t="shared" ref="AF4069" si="11012">AVERAGE(AB4069:AB4074)</f>
        <v>0.22910645835575019</v>
      </c>
      <c r="AG4069" s="11">
        <f t="shared" ref="AG4069" si="11013">AVERAGE(G4069:G4074)</f>
        <v>3.5666666666666664</v>
      </c>
      <c r="AH4069" s="11" t="e">
        <f t="shared" ref="AH4069" si="11014">AVERAGE(AC4069:AC4074)</f>
        <v>#DIV/0!</v>
      </c>
      <c r="AI4069" s="11">
        <f t="shared" ref="AI4069" si="11015">AVERAGE(T4069:T4074)</f>
        <v>59.349999999999994</v>
      </c>
      <c r="AJ4069" s="11">
        <f t="shared" ref="AJ4069" si="11016">SUMIF(H4069:H4074,"&gt;0",H4069:H4074)</f>
        <v>0</v>
      </c>
      <c r="AK4069" s="17">
        <f t="shared" ref="AK4069" si="11017">SUM(AA4069:AA4074)/60</f>
        <v>0</v>
      </c>
      <c r="AL4069" s="17">
        <f t="shared" ref="AL4069" si="11018">SUM(V4069:V4074)</f>
        <v>461</v>
      </c>
      <c r="AM4069" s="17">
        <f t="shared" ref="AM4069" si="11019">AVERAGE(W4069:W4074)</f>
        <v>0</v>
      </c>
      <c r="AN4069" s="11">
        <f t="shared" ref="AN4069" si="11020">AVERAGE(I4069:I4074)</f>
        <v>3.7333333333333329</v>
      </c>
      <c r="AO4069" s="11">
        <f t="shared" ref="AO4069" si="11021">MAX(K4069:K4074)</f>
        <v>4.4000000000000004</v>
      </c>
      <c r="AP4069" s="13" t="str">
        <f t="shared" ref="AP4069" ca="1" si="11022">INDIRECT(ADDRESS(MATCH(AO4069,K4069:K4074,0)+A4069-1,12))</f>
        <v>WSW</v>
      </c>
      <c r="AQ4069" s="13">
        <f t="shared" ref="AQ4069" ca="1" si="11023">INDIRECT(ADDRESS(MATCH(AO4069,K4069:K4074,0)+A4069-1,13))</f>
        <v>0.22950231481481484</v>
      </c>
      <c r="AR4069" s="11">
        <f t="shared" ref="AR4069" si="11024">MAX(N4069:N4074)</f>
        <v>8.1</v>
      </c>
      <c r="AS4069" s="13" t="str">
        <f t="shared" ref="AS4069" ca="1" si="11025">INDIRECT(ADDRESS(MATCH(AR4069,N4069:N4074,0)+A4069-1,15))</f>
        <v>W</v>
      </c>
      <c r="AT4069" s="13">
        <f t="shared" ref="AT4069" ca="1" si="11026">INDIRECT(ADDRESS(MATCH(AR4069,N4069:N4074,0)+A4069-1,16))</f>
        <v>0.20557870370370371</v>
      </c>
    </row>
    <row r="4070" spans="1:46">
      <c r="A4070" s="11">
        <v>4070</v>
      </c>
      <c r="B4070" s="57">
        <v>44955</v>
      </c>
      <c r="C4070" s="54">
        <v>0.21527777777777779</v>
      </c>
      <c r="D4070" s="53">
        <v>2.5</v>
      </c>
      <c r="E4070" s="53">
        <v>12.7</v>
      </c>
      <c r="F4070" s="53">
        <v>0</v>
      </c>
      <c r="G4070" s="53">
        <v>3.6</v>
      </c>
      <c r="H4070" s="53">
        <v>0</v>
      </c>
      <c r="I4070" s="53">
        <v>3.9</v>
      </c>
      <c r="J4070" s="53" t="s">
        <v>161</v>
      </c>
      <c r="K4070" s="53">
        <v>4.2</v>
      </c>
      <c r="L4070" s="53" t="s">
        <v>161</v>
      </c>
      <c r="M4070" s="54">
        <v>0.2122685185185185</v>
      </c>
      <c r="N4070" s="53">
        <v>6.2</v>
      </c>
      <c r="O4070" s="53" t="s">
        <v>161</v>
      </c>
      <c r="P4070" s="54">
        <v>0.21055555555555558</v>
      </c>
      <c r="Q4070" s="53">
        <v>3.1</v>
      </c>
      <c r="R4070" s="53" t="s">
        <v>158</v>
      </c>
      <c r="S4070" s="53">
        <v>0.9</v>
      </c>
      <c r="T4070" s="53">
        <v>58.9</v>
      </c>
      <c r="U4070" s="53">
        <v>1</v>
      </c>
      <c r="V4070" s="53">
        <v>69</v>
      </c>
      <c r="W4070" s="53">
        <v>0</v>
      </c>
      <c r="X4070" s="53">
        <v>0.57099999999999995</v>
      </c>
      <c r="Y4070" s="53">
        <v>19.88</v>
      </c>
      <c r="Z4070" s="11">
        <f t="shared" si="10944"/>
        <v>0</v>
      </c>
      <c r="AA4070" s="11">
        <f t="shared" si="10945"/>
        <v>0</v>
      </c>
      <c r="AB4070" s="53">
        <f t="shared" si="10946"/>
        <v>0.22937775894494755</v>
      </c>
      <c r="AC4070" s="63" t="s">
        <v>204</v>
      </c>
    </row>
    <row r="4071" spans="1:46">
      <c r="A4071" s="11">
        <v>4071</v>
      </c>
      <c r="B4071" s="57">
        <v>44955</v>
      </c>
      <c r="C4071" s="54">
        <v>0.22222222222222221</v>
      </c>
      <c r="D4071" s="53">
        <v>2.7</v>
      </c>
      <c r="E4071" s="53">
        <v>12.7</v>
      </c>
      <c r="F4071" s="53">
        <v>0</v>
      </c>
      <c r="G4071" s="53">
        <v>3.5</v>
      </c>
      <c r="H4071" s="53">
        <v>0</v>
      </c>
      <c r="I4071" s="53">
        <v>3.4</v>
      </c>
      <c r="J4071" s="53" t="s">
        <v>161</v>
      </c>
      <c r="K4071" s="53">
        <v>4</v>
      </c>
      <c r="L4071" s="53" t="s">
        <v>161</v>
      </c>
      <c r="M4071" s="54">
        <v>0.21671296296296297</v>
      </c>
      <c r="N4071" s="53">
        <v>6.6</v>
      </c>
      <c r="O4071" s="53" t="s">
        <v>161</v>
      </c>
      <c r="P4071" s="54">
        <v>0.21622685185185186</v>
      </c>
      <c r="Q4071" s="53">
        <v>3.5</v>
      </c>
      <c r="R4071" s="53" t="s">
        <v>161</v>
      </c>
      <c r="S4071" s="53">
        <v>1</v>
      </c>
      <c r="T4071" s="53">
        <v>61.1</v>
      </c>
      <c r="U4071" s="53">
        <v>0</v>
      </c>
      <c r="V4071" s="53">
        <v>96</v>
      </c>
      <c r="W4071" s="53">
        <v>0</v>
      </c>
      <c r="X4071" s="53">
        <v>0.57099999999999995</v>
      </c>
      <c r="Y4071" s="53">
        <v>19.86</v>
      </c>
      <c r="Z4071" s="11">
        <f t="shared" si="10944"/>
        <v>0</v>
      </c>
      <c r="AA4071" s="11">
        <f t="shared" si="10945"/>
        <v>0</v>
      </c>
      <c r="AB4071" s="53">
        <f t="shared" si="10946"/>
        <v>0.22937775894494755</v>
      </c>
      <c r="AC4071" s="63" t="s">
        <v>204</v>
      </c>
    </row>
    <row r="4072" spans="1:46">
      <c r="A4072" s="11">
        <v>4072</v>
      </c>
      <c r="B4072" s="57">
        <v>44955</v>
      </c>
      <c r="C4072" s="54">
        <v>0.22916666666666666</v>
      </c>
      <c r="D4072" s="53">
        <v>2.8</v>
      </c>
      <c r="E4072" s="53">
        <v>12.7</v>
      </c>
      <c r="F4072" s="53">
        <v>0</v>
      </c>
      <c r="G4072" s="53">
        <v>3.6</v>
      </c>
      <c r="H4072" s="53">
        <v>0</v>
      </c>
      <c r="I4072" s="53">
        <v>4.3</v>
      </c>
      <c r="J4072" s="53" t="s">
        <v>161</v>
      </c>
      <c r="K4072" s="53">
        <v>4.3</v>
      </c>
      <c r="L4072" s="53" t="s">
        <v>161</v>
      </c>
      <c r="M4072" s="54">
        <v>0.22916666666666666</v>
      </c>
      <c r="N4072" s="53">
        <v>6.7</v>
      </c>
      <c r="O4072" s="53" t="s">
        <v>154</v>
      </c>
      <c r="P4072" s="54">
        <v>0.22893518518518519</v>
      </c>
      <c r="Q4072" s="53">
        <v>5.6</v>
      </c>
      <c r="R4072" s="53" t="s">
        <v>154</v>
      </c>
      <c r="S4072" s="53">
        <v>1</v>
      </c>
      <c r="T4072" s="53">
        <v>58.9</v>
      </c>
      <c r="U4072" s="53">
        <v>1</v>
      </c>
      <c r="V4072" s="53">
        <v>82</v>
      </c>
      <c r="W4072" s="53">
        <v>0</v>
      </c>
      <c r="X4072" s="53">
        <v>0.56999999999999995</v>
      </c>
      <c r="Y4072" s="53">
        <v>19.86</v>
      </c>
      <c r="Z4072" s="11">
        <f t="shared" si="10944"/>
        <v>0</v>
      </c>
      <c r="AA4072" s="11">
        <f t="shared" si="10945"/>
        <v>0</v>
      </c>
      <c r="AB4072" s="53">
        <f t="shared" si="10946"/>
        <v>0.22883515776655289</v>
      </c>
      <c r="AC4072" s="63" t="s">
        <v>204</v>
      </c>
    </row>
    <row r="4073" spans="1:46">
      <c r="A4073" s="11">
        <v>4073</v>
      </c>
      <c r="B4073" s="57">
        <v>44955</v>
      </c>
      <c r="C4073" s="54">
        <v>0.23611111111111113</v>
      </c>
      <c r="D4073" s="53">
        <v>3</v>
      </c>
      <c r="E4073" s="53">
        <v>12.7</v>
      </c>
      <c r="F4073" s="53">
        <v>0</v>
      </c>
      <c r="G4073" s="53">
        <v>3.7</v>
      </c>
      <c r="H4073" s="53">
        <v>0</v>
      </c>
      <c r="I4073" s="53">
        <v>3.9</v>
      </c>
      <c r="J4073" s="53" t="s">
        <v>154</v>
      </c>
      <c r="K4073" s="53">
        <v>4.4000000000000004</v>
      </c>
      <c r="L4073" s="53" t="s">
        <v>161</v>
      </c>
      <c r="M4073" s="54">
        <v>0.22950231481481484</v>
      </c>
      <c r="N4073" s="53">
        <v>6.8</v>
      </c>
      <c r="O4073" s="53" t="s">
        <v>154</v>
      </c>
      <c r="P4073" s="54">
        <v>0.2313425925925926</v>
      </c>
      <c r="Q4073" s="53">
        <v>2.9</v>
      </c>
      <c r="R4073" s="53" t="s">
        <v>161</v>
      </c>
      <c r="S4073" s="53">
        <v>1.1000000000000001</v>
      </c>
      <c r="T4073" s="53">
        <v>58.3</v>
      </c>
      <c r="U4073" s="53">
        <v>0</v>
      </c>
      <c r="V4073" s="53">
        <v>76</v>
      </c>
      <c r="W4073" s="53">
        <v>0</v>
      </c>
      <c r="X4073" s="53">
        <v>0.56999999999999995</v>
      </c>
      <c r="Y4073" s="53">
        <v>19.86</v>
      </c>
      <c r="Z4073" s="11">
        <f t="shared" si="10944"/>
        <v>0</v>
      </c>
      <c r="AA4073" s="11">
        <f t="shared" si="10945"/>
        <v>0</v>
      </c>
      <c r="AB4073" s="53">
        <f t="shared" si="10946"/>
        <v>0.22883515776655289</v>
      </c>
      <c r="AC4073" s="63" t="s">
        <v>204</v>
      </c>
    </row>
    <row r="4074" spans="1:46">
      <c r="A4074" s="11">
        <v>4074</v>
      </c>
      <c r="B4074" s="57">
        <v>44955</v>
      </c>
      <c r="C4074" s="54">
        <v>0.24305555555555555</v>
      </c>
      <c r="D4074" s="53">
        <v>3.2</v>
      </c>
      <c r="E4074" s="53">
        <v>12.7</v>
      </c>
      <c r="F4074" s="53">
        <v>0</v>
      </c>
      <c r="G4074" s="53">
        <v>3.7</v>
      </c>
      <c r="H4074" s="53">
        <v>0</v>
      </c>
      <c r="I4074" s="53">
        <v>3.2</v>
      </c>
      <c r="J4074" s="53" t="s">
        <v>161</v>
      </c>
      <c r="K4074" s="53">
        <v>3.9</v>
      </c>
      <c r="L4074" s="53" t="s">
        <v>154</v>
      </c>
      <c r="M4074" s="54">
        <v>0.23804398148148151</v>
      </c>
      <c r="N4074" s="53">
        <v>7.5</v>
      </c>
      <c r="O4074" s="53" t="s">
        <v>161</v>
      </c>
      <c r="P4074" s="54">
        <v>0.23854166666666665</v>
      </c>
      <c r="Q4074" s="53">
        <v>2.2999999999999998</v>
      </c>
      <c r="R4074" s="53" t="s">
        <v>160</v>
      </c>
      <c r="S4074" s="53">
        <v>0.9</v>
      </c>
      <c r="T4074" s="53">
        <v>59.2</v>
      </c>
      <c r="U4074" s="53">
        <v>0</v>
      </c>
      <c r="V4074" s="53">
        <v>66</v>
      </c>
      <c r="W4074" s="53">
        <v>0</v>
      </c>
      <c r="X4074" s="53">
        <v>0.56999999999999995</v>
      </c>
      <c r="Y4074" s="53">
        <v>19.899999999999999</v>
      </c>
      <c r="Z4074" s="11">
        <f t="shared" si="10944"/>
        <v>0</v>
      </c>
      <c r="AA4074" s="11">
        <f t="shared" si="10945"/>
        <v>0</v>
      </c>
      <c r="AB4074" s="53">
        <f t="shared" si="10946"/>
        <v>0.22883515776655289</v>
      </c>
      <c r="AC4074" s="63" t="s">
        <v>204</v>
      </c>
    </row>
    <row r="4075" spans="1:46">
      <c r="A4075" s="11">
        <v>4075</v>
      </c>
      <c r="B4075" s="57">
        <v>44955</v>
      </c>
      <c r="C4075" s="54">
        <v>0.25</v>
      </c>
      <c r="D4075" s="53">
        <v>3.3</v>
      </c>
      <c r="E4075" s="53">
        <v>12.7</v>
      </c>
      <c r="F4075" s="53">
        <v>0</v>
      </c>
      <c r="G4075" s="53">
        <v>3.5</v>
      </c>
      <c r="H4075" s="53">
        <v>0</v>
      </c>
      <c r="I4075" s="53">
        <v>3.5</v>
      </c>
      <c r="J4075" s="53" t="s">
        <v>161</v>
      </c>
      <c r="K4075" s="53">
        <v>3.5</v>
      </c>
      <c r="L4075" s="53" t="s">
        <v>161</v>
      </c>
      <c r="M4075" s="54">
        <v>0.24754629629629629</v>
      </c>
      <c r="N4075" s="53">
        <v>7.2</v>
      </c>
      <c r="O4075" s="53" t="s">
        <v>161</v>
      </c>
      <c r="P4075" s="54">
        <v>0.24657407407407406</v>
      </c>
      <c r="Q4075" s="53">
        <v>2.9</v>
      </c>
      <c r="R4075" s="53" t="s">
        <v>161</v>
      </c>
      <c r="S4075" s="53">
        <v>1.1000000000000001</v>
      </c>
      <c r="T4075" s="53">
        <v>57.9</v>
      </c>
      <c r="U4075" s="53">
        <v>0</v>
      </c>
      <c r="V4075" s="53">
        <v>77</v>
      </c>
      <c r="W4075" s="53">
        <v>0</v>
      </c>
      <c r="X4075" s="53">
        <v>0.56999999999999995</v>
      </c>
      <c r="Y4075" s="53">
        <v>19.88</v>
      </c>
      <c r="Z4075" s="11">
        <f t="shared" si="10944"/>
        <v>0</v>
      </c>
      <c r="AA4075" s="11">
        <f t="shared" si="10945"/>
        <v>0</v>
      </c>
      <c r="AB4075" s="53">
        <f t="shared" si="10946"/>
        <v>0.22883515776655289</v>
      </c>
      <c r="AC4075" s="63" t="s">
        <v>204</v>
      </c>
      <c r="AE4075" s="11">
        <f t="shared" ref="AE4075" si="11027">SUM(F4075:F4080)</f>
        <v>0</v>
      </c>
      <c r="AF4075" s="11">
        <f t="shared" ref="AF4075" si="11028">AVERAGE(AB4075:AB4080)</f>
        <v>0.22883515776655286</v>
      </c>
      <c r="AG4075" s="11">
        <f t="shared" ref="AG4075" si="11029">AVERAGE(G4075:G4080)</f>
        <v>3.5999999999999996</v>
      </c>
      <c r="AH4075" s="11" t="e">
        <f t="shared" ref="AH4075" si="11030">AVERAGE(AC4075:AC4080)</f>
        <v>#DIV/0!</v>
      </c>
      <c r="AI4075" s="11">
        <f t="shared" ref="AI4075" si="11031">AVERAGE(T4075:T4080)</f>
        <v>57.166666666666664</v>
      </c>
      <c r="AJ4075" s="11">
        <f t="shared" ref="AJ4075" si="11032">SUMIF(H4075:H4080,"&gt;0",H4075:H4080)</f>
        <v>0</v>
      </c>
      <c r="AK4075" s="17">
        <f t="shared" ref="AK4075" si="11033">SUM(AA4075:AA4080)/60</f>
        <v>0</v>
      </c>
      <c r="AL4075" s="17">
        <f t="shared" ref="AL4075" si="11034">SUM(V4075:V4080)</f>
        <v>1095</v>
      </c>
      <c r="AM4075" s="17">
        <f t="shared" ref="AM4075" si="11035">AVERAGE(W4075:W4080)</f>
        <v>0.16666666666666666</v>
      </c>
      <c r="AN4075" s="11">
        <f t="shared" ref="AN4075" si="11036">AVERAGE(I4075:I4080)</f>
        <v>3.1666666666666665</v>
      </c>
      <c r="AO4075" s="11">
        <f t="shared" ref="AO4075" si="11037">MAX(K4075:K4080)</f>
        <v>3.7</v>
      </c>
      <c r="AP4075" s="13" t="str">
        <f t="shared" ref="AP4075" ca="1" si="11038">INDIRECT(ADDRESS(MATCH(AO4075,K4075:K4080,0)+A4075-1,12))</f>
        <v>WSW</v>
      </c>
      <c r="AQ4075" s="13">
        <f t="shared" ref="AQ4075" ca="1" si="11039">INDIRECT(ADDRESS(MATCH(AO4075,K4075:K4080,0)+A4075-1,13))</f>
        <v>0.28270833333333334</v>
      </c>
      <c r="AR4075" s="11">
        <f t="shared" ref="AR4075" si="11040">MAX(N4075:N4080)</f>
        <v>7.6</v>
      </c>
      <c r="AS4075" s="13" t="str">
        <f t="shared" ref="AS4075" ca="1" si="11041">INDIRECT(ADDRESS(MATCH(AR4075,N4075:N4080,0)+A4075-1,15))</f>
        <v>W</v>
      </c>
      <c r="AT4075" s="13">
        <f t="shared" ref="AT4075" ca="1" si="11042">INDIRECT(ADDRESS(MATCH(AR4075,N4075:N4080,0)+A4075-1,16))</f>
        <v>0.28234953703703702</v>
      </c>
    </row>
    <row r="4076" spans="1:46">
      <c r="A4076" s="11">
        <v>4076</v>
      </c>
      <c r="B4076" s="57">
        <v>44955</v>
      </c>
      <c r="C4076" s="54">
        <v>0.25694444444444448</v>
      </c>
      <c r="D4076" s="53">
        <v>3.3</v>
      </c>
      <c r="E4076" s="53">
        <v>12.6</v>
      </c>
      <c r="F4076" s="53">
        <v>0</v>
      </c>
      <c r="G4076" s="53">
        <v>3.6</v>
      </c>
      <c r="H4076" s="53">
        <v>0</v>
      </c>
      <c r="I4076" s="53">
        <v>3.2</v>
      </c>
      <c r="J4076" s="53" t="s">
        <v>161</v>
      </c>
      <c r="K4076" s="53">
        <v>3.5</v>
      </c>
      <c r="L4076" s="53" t="s">
        <v>161</v>
      </c>
      <c r="M4076" s="54">
        <v>0.2512962962962963</v>
      </c>
      <c r="N4076" s="53">
        <v>6.6</v>
      </c>
      <c r="O4076" s="53" t="s">
        <v>161</v>
      </c>
      <c r="P4076" s="54">
        <v>0.25603009259259263</v>
      </c>
      <c r="Q4076" s="53">
        <v>4.5999999999999996</v>
      </c>
      <c r="R4076" s="53" t="s">
        <v>154</v>
      </c>
      <c r="S4076" s="53">
        <v>0.9</v>
      </c>
      <c r="T4076" s="53">
        <v>58.5</v>
      </c>
      <c r="U4076" s="53">
        <v>0</v>
      </c>
      <c r="V4076" s="53">
        <v>73</v>
      </c>
      <c r="W4076" s="53">
        <v>0</v>
      </c>
      <c r="X4076" s="53">
        <v>0.56999999999999995</v>
      </c>
      <c r="Y4076" s="53">
        <v>19.88</v>
      </c>
      <c r="Z4076" s="11">
        <f t="shared" si="10944"/>
        <v>0</v>
      </c>
      <c r="AA4076" s="11">
        <f t="shared" si="10945"/>
        <v>0</v>
      </c>
      <c r="AB4076" s="53">
        <f t="shared" si="10946"/>
        <v>0.22883515776655289</v>
      </c>
      <c r="AC4076" s="63" t="s">
        <v>204</v>
      </c>
    </row>
    <row r="4077" spans="1:46">
      <c r="A4077" s="11">
        <v>4077</v>
      </c>
      <c r="B4077" s="57">
        <v>44955</v>
      </c>
      <c r="C4077" s="54">
        <v>0.2638888888888889</v>
      </c>
      <c r="D4077" s="53">
        <v>3.4</v>
      </c>
      <c r="E4077" s="53">
        <v>12.7</v>
      </c>
      <c r="F4077" s="53">
        <v>0</v>
      </c>
      <c r="G4077" s="53">
        <v>3.5</v>
      </c>
      <c r="H4077" s="53">
        <v>0</v>
      </c>
      <c r="I4077" s="53">
        <v>2.8</v>
      </c>
      <c r="J4077" s="53" t="s">
        <v>161</v>
      </c>
      <c r="K4077" s="53">
        <v>3.4</v>
      </c>
      <c r="L4077" s="53" t="s">
        <v>161</v>
      </c>
      <c r="M4077" s="54">
        <v>0.25989583333333333</v>
      </c>
      <c r="N4077" s="53">
        <v>4.5999999999999996</v>
      </c>
      <c r="O4077" s="53" t="s">
        <v>154</v>
      </c>
      <c r="P4077" s="54">
        <v>0.26148148148148148</v>
      </c>
      <c r="Q4077" s="53">
        <v>3.6</v>
      </c>
      <c r="R4077" s="53" t="s">
        <v>154</v>
      </c>
      <c r="S4077" s="53">
        <v>0.7</v>
      </c>
      <c r="T4077" s="53">
        <v>58.1</v>
      </c>
      <c r="U4077" s="53">
        <v>1</v>
      </c>
      <c r="V4077" s="53">
        <v>83</v>
      </c>
      <c r="W4077" s="53">
        <v>0</v>
      </c>
      <c r="X4077" s="53">
        <v>0.56999999999999995</v>
      </c>
      <c r="Y4077" s="53">
        <v>19.86</v>
      </c>
      <c r="Z4077" s="11">
        <f t="shared" si="10944"/>
        <v>0</v>
      </c>
      <c r="AA4077" s="11">
        <f t="shared" si="10945"/>
        <v>0</v>
      </c>
      <c r="AB4077" s="53">
        <f t="shared" si="10946"/>
        <v>0.22883515776655289</v>
      </c>
      <c r="AC4077" s="63" t="s">
        <v>204</v>
      </c>
    </row>
    <row r="4078" spans="1:46">
      <c r="A4078" s="11">
        <v>4078</v>
      </c>
      <c r="B4078" s="57">
        <v>44955</v>
      </c>
      <c r="C4078" s="54">
        <v>0.27083333333333331</v>
      </c>
      <c r="D4078" s="53">
        <v>3.4</v>
      </c>
      <c r="E4078" s="53">
        <v>12.6</v>
      </c>
      <c r="F4078" s="53">
        <v>0</v>
      </c>
      <c r="G4078" s="53">
        <v>3.5</v>
      </c>
      <c r="H4078" s="53">
        <v>0</v>
      </c>
      <c r="I4078" s="53">
        <v>2.4</v>
      </c>
      <c r="J4078" s="53" t="s">
        <v>161</v>
      </c>
      <c r="K4078" s="53">
        <v>2.9</v>
      </c>
      <c r="L4078" s="53" t="s">
        <v>161</v>
      </c>
      <c r="M4078" s="54">
        <v>0.26434027777777774</v>
      </c>
      <c r="N4078" s="53">
        <v>4.9000000000000004</v>
      </c>
      <c r="O4078" s="53" t="s">
        <v>154</v>
      </c>
      <c r="P4078" s="54">
        <v>0.26396990740740739</v>
      </c>
      <c r="Q4078" s="53">
        <v>3.8</v>
      </c>
      <c r="R4078" s="53" t="s">
        <v>161</v>
      </c>
      <c r="S4078" s="53">
        <v>0.8</v>
      </c>
      <c r="T4078" s="53">
        <v>60.2</v>
      </c>
      <c r="U4078" s="53">
        <v>1</v>
      </c>
      <c r="V4078" s="53">
        <v>72</v>
      </c>
      <c r="W4078" s="53">
        <v>0</v>
      </c>
      <c r="X4078" s="53">
        <v>0.56999999999999995</v>
      </c>
      <c r="Y4078" s="53">
        <v>19.899999999999999</v>
      </c>
      <c r="Z4078" s="11">
        <f t="shared" si="10944"/>
        <v>0</v>
      </c>
      <c r="AA4078" s="11">
        <f t="shared" si="10945"/>
        <v>0</v>
      </c>
      <c r="AB4078" s="53">
        <f t="shared" si="10946"/>
        <v>0.22883515776655289</v>
      </c>
      <c r="AC4078" s="63" t="s">
        <v>204</v>
      </c>
    </row>
    <row r="4079" spans="1:46">
      <c r="A4079" s="11">
        <v>4079</v>
      </c>
      <c r="B4079" s="57">
        <v>44955</v>
      </c>
      <c r="C4079" s="54">
        <v>0.27777777777777779</v>
      </c>
      <c r="D4079" s="53">
        <v>3.4</v>
      </c>
      <c r="E4079" s="53">
        <v>12.6</v>
      </c>
      <c r="F4079" s="53">
        <v>0</v>
      </c>
      <c r="G4079" s="53">
        <v>3.8</v>
      </c>
      <c r="H4079" s="53">
        <v>0</v>
      </c>
      <c r="I4079" s="53">
        <v>3.5</v>
      </c>
      <c r="J4079" s="53" t="s">
        <v>161</v>
      </c>
      <c r="K4079" s="53">
        <v>3.5</v>
      </c>
      <c r="L4079" s="53" t="s">
        <v>161</v>
      </c>
      <c r="M4079" s="54">
        <v>0.2776851851851852</v>
      </c>
      <c r="N4079" s="53">
        <v>5.6</v>
      </c>
      <c r="O4079" s="53" t="s">
        <v>161</v>
      </c>
      <c r="P4079" s="54">
        <v>0.27710648148148148</v>
      </c>
      <c r="Q4079" s="53">
        <v>2</v>
      </c>
      <c r="R4079" s="53" t="s">
        <v>160</v>
      </c>
      <c r="S4079" s="53">
        <v>0.8</v>
      </c>
      <c r="T4079" s="53">
        <v>56.5</v>
      </c>
      <c r="U4079" s="53">
        <v>0</v>
      </c>
      <c r="V4079" s="53">
        <v>119</v>
      </c>
      <c r="W4079" s="53">
        <v>0</v>
      </c>
      <c r="X4079" s="53">
        <v>0.56999999999999995</v>
      </c>
      <c r="Y4079" s="53">
        <v>19.89</v>
      </c>
      <c r="Z4079" s="11">
        <f t="shared" si="10944"/>
        <v>0</v>
      </c>
      <c r="AA4079" s="11">
        <f t="shared" si="10945"/>
        <v>0</v>
      </c>
      <c r="AB4079" s="53">
        <f t="shared" si="10946"/>
        <v>0.22883515776655289</v>
      </c>
      <c r="AC4079" s="63" t="s">
        <v>204</v>
      </c>
    </row>
    <row r="4080" spans="1:46">
      <c r="A4080" s="11">
        <v>4080</v>
      </c>
      <c r="B4080" s="57">
        <v>44955</v>
      </c>
      <c r="C4080" s="54">
        <v>0.28472222222222221</v>
      </c>
      <c r="D4080" s="53">
        <v>3.5</v>
      </c>
      <c r="E4080" s="53">
        <v>12.6</v>
      </c>
      <c r="F4080" s="53">
        <v>0</v>
      </c>
      <c r="G4080" s="53">
        <v>3.7</v>
      </c>
      <c r="H4080" s="53">
        <v>0</v>
      </c>
      <c r="I4080" s="53">
        <v>3.6</v>
      </c>
      <c r="J4080" s="53" t="s">
        <v>161</v>
      </c>
      <c r="K4080" s="53">
        <v>3.7</v>
      </c>
      <c r="L4080" s="53" t="s">
        <v>161</v>
      </c>
      <c r="M4080" s="54">
        <v>0.28270833333333334</v>
      </c>
      <c r="N4080" s="53">
        <v>7.6</v>
      </c>
      <c r="O4080" s="53" t="s">
        <v>154</v>
      </c>
      <c r="P4080" s="54">
        <v>0.28234953703703702</v>
      </c>
      <c r="Q4080" s="53">
        <v>4.7</v>
      </c>
      <c r="R4080" s="53" t="s">
        <v>161</v>
      </c>
      <c r="S4080" s="53">
        <v>1.3</v>
      </c>
      <c r="T4080" s="53">
        <v>51.8</v>
      </c>
      <c r="U4080" s="53">
        <v>2</v>
      </c>
      <c r="V4080" s="53">
        <v>671</v>
      </c>
      <c r="W4080" s="53">
        <v>1</v>
      </c>
      <c r="X4080" s="53">
        <v>0.56999999999999995</v>
      </c>
      <c r="Y4080" s="53">
        <v>19.91</v>
      </c>
      <c r="Z4080" s="11">
        <f t="shared" si="10944"/>
        <v>0</v>
      </c>
      <c r="AA4080" s="11">
        <f t="shared" si="10945"/>
        <v>0</v>
      </c>
      <c r="AB4080" s="53">
        <f t="shared" si="10946"/>
        <v>0.22883515776655289</v>
      </c>
      <c r="AC4080" s="63" t="s">
        <v>204</v>
      </c>
    </row>
    <row r="4081" spans="1:46">
      <c r="A4081" s="11">
        <v>4081</v>
      </c>
      <c r="B4081" s="57">
        <v>44955</v>
      </c>
      <c r="C4081" s="54">
        <v>0.29166666666666669</v>
      </c>
      <c r="D4081" s="53">
        <v>3.5</v>
      </c>
      <c r="E4081" s="53">
        <v>12.6</v>
      </c>
      <c r="F4081" s="53">
        <v>0</v>
      </c>
      <c r="G4081" s="53">
        <v>3.6</v>
      </c>
      <c r="H4081" s="53">
        <v>1E-3</v>
      </c>
      <c r="I4081" s="53">
        <v>2.8</v>
      </c>
      <c r="J4081" s="53" t="s">
        <v>161</v>
      </c>
      <c r="K4081" s="53">
        <v>3.8</v>
      </c>
      <c r="L4081" s="53" t="s">
        <v>161</v>
      </c>
      <c r="M4081" s="54">
        <v>0.2864814814814815</v>
      </c>
      <c r="N4081" s="53">
        <v>4.9000000000000004</v>
      </c>
      <c r="O4081" s="53" t="s">
        <v>161</v>
      </c>
      <c r="P4081" s="54">
        <v>0.28488425925925925</v>
      </c>
      <c r="Q4081" s="53">
        <v>3.4</v>
      </c>
      <c r="R4081" s="53" t="s">
        <v>161</v>
      </c>
      <c r="S4081" s="53">
        <v>0.9</v>
      </c>
      <c r="T4081" s="53">
        <v>55.7</v>
      </c>
      <c r="U4081" s="53">
        <v>8</v>
      </c>
      <c r="V4081" s="53">
        <v>3166</v>
      </c>
      <c r="W4081" s="53">
        <v>5</v>
      </c>
      <c r="X4081" s="53">
        <v>0.56999999999999995</v>
      </c>
      <c r="Y4081" s="53">
        <v>19.920000000000002</v>
      </c>
      <c r="Z4081" s="11">
        <f t="shared" si="10944"/>
        <v>0.60000000000000009</v>
      </c>
      <c r="AA4081" s="11">
        <f t="shared" si="10945"/>
        <v>0</v>
      </c>
      <c r="AB4081" s="53">
        <f t="shared" si="10946"/>
        <v>0.22883515776655289</v>
      </c>
      <c r="AC4081" s="63" t="s">
        <v>204</v>
      </c>
      <c r="AE4081" s="11">
        <f t="shared" ref="AE4081" si="11043">SUM(F4081:F4086)</f>
        <v>0</v>
      </c>
      <c r="AF4081" s="11">
        <f t="shared" ref="AF4081" si="11044">AVERAGE(AB4081:AB4086)</f>
        <v>0.22856428231803472</v>
      </c>
      <c r="AG4081" s="11">
        <f t="shared" ref="AG4081" si="11045">AVERAGE(G4081:G4086)</f>
        <v>3.9333333333333336</v>
      </c>
      <c r="AH4081" s="11" t="e">
        <f t="shared" ref="AH4081" si="11046">AVERAGE(AC4081:AC4086)</f>
        <v>#DIV/0!</v>
      </c>
      <c r="AI4081" s="11">
        <f t="shared" ref="AI4081" si="11047">AVERAGE(T4081:T4086)</f>
        <v>56.18333333333333</v>
      </c>
      <c r="AJ4081" s="11">
        <f t="shared" ref="AJ4081" si="11048">SUMIF(H4081:H4086,"&gt;0",H4081:H4086)</f>
        <v>5.2999999999999992E-2</v>
      </c>
      <c r="AK4081" s="17">
        <f t="shared" ref="AK4081" si="11049">SUM(AA4081:AA4086)/60</f>
        <v>0</v>
      </c>
      <c r="AL4081" s="17">
        <f t="shared" ref="AL4081" si="11050">SUM(V4081:V4086)</f>
        <v>109015</v>
      </c>
      <c r="AM4081" s="17">
        <f t="shared" ref="AM4081" si="11051">AVERAGE(W4081:W4086)</f>
        <v>30.166666666666668</v>
      </c>
      <c r="AN4081" s="11">
        <f t="shared" ref="AN4081" si="11052">AVERAGE(I4081:I4086)</f>
        <v>2.9833333333333329</v>
      </c>
      <c r="AO4081" s="11">
        <f t="shared" ref="AO4081" si="11053">MAX(K4081:K4086)</f>
        <v>3.9</v>
      </c>
      <c r="AP4081" s="13" t="str">
        <f t="shared" ref="AP4081" ca="1" si="11054">INDIRECT(ADDRESS(MATCH(AO4081,K4081:K4086,0)+A4081-1,12))</f>
        <v>WSW</v>
      </c>
      <c r="AQ4081" s="13">
        <f t="shared" ref="AQ4081" ca="1" si="11055">INDIRECT(ADDRESS(MATCH(AO4081,K4081:K4086,0)+A4081-1,13))</f>
        <v>0.32636574074074076</v>
      </c>
      <c r="AR4081" s="11">
        <f t="shared" ref="AR4081" si="11056">MAX(N4081:N4086)</f>
        <v>6.9</v>
      </c>
      <c r="AS4081" s="13" t="str">
        <f t="shared" ref="AS4081" ca="1" si="11057">INDIRECT(ADDRESS(MATCH(AR4081,N4081:N4086,0)+A4081-1,15))</f>
        <v>WNW</v>
      </c>
      <c r="AT4081" s="13">
        <f t="shared" ref="AT4081" ca="1" si="11058">INDIRECT(ADDRESS(MATCH(AR4081,N4081:N4086,0)+A4081-1,16))</f>
        <v>0.32137731481481485</v>
      </c>
    </row>
    <row r="4082" spans="1:46">
      <c r="A4082" s="11">
        <v>4082</v>
      </c>
      <c r="B4082" s="57">
        <v>44955</v>
      </c>
      <c r="C4082" s="54">
        <v>0.2986111111111111</v>
      </c>
      <c r="D4082" s="53">
        <v>3.5</v>
      </c>
      <c r="E4082" s="53">
        <v>12.6</v>
      </c>
      <c r="F4082" s="53">
        <v>0</v>
      </c>
      <c r="G4082" s="53">
        <v>3.9</v>
      </c>
      <c r="H4082" s="53">
        <v>3.0000000000000001E-3</v>
      </c>
      <c r="I4082" s="53">
        <v>2.8</v>
      </c>
      <c r="J4082" s="53" t="s">
        <v>161</v>
      </c>
      <c r="K4082" s="53">
        <v>3.1</v>
      </c>
      <c r="L4082" s="53" t="s">
        <v>161</v>
      </c>
      <c r="M4082" s="54">
        <v>0.29777777777777775</v>
      </c>
      <c r="N4082" s="53">
        <v>4.8</v>
      </c>
      <c r="O4082" s="53" t="s">
        <v>160</v>
      </c>
      <c r="P4082" s="54">
        <v>0.29302083333333334</v>
      </c>
      <c r="Q4082" s="53">
        <v>2</v>
      </c>
      <c r="R4082" s="53" t="s">
        <v>161</v>
      </c>
      <c r="S4082" s="53">
        <v>0.8</v>
      </c>
      <c r="T4082" s="53">
        <v>56.8</v>
      </c>
      <c r="U4082" s="53">
        <v>18</v>
      </c>
      <c r="V4082" s="53">
        <v>7303</v>
      </c>
      <c r="W4082" s="53">
        <v>12</v>
      </c>
      <c r="X4082" s="53">
        <v>0.56999999999999995</v>
      </c>
      <c r="Y4082" s="53">
        <v>19.920000000000002</v>
      </c>
      <c r="Z4082" s="11">
        <f t="shared" si="10944"/>
        <v>1.8000000000000003</v>
      </c>
      <c r="AA4082" s="11">
        <f t="shared" si="10945"/>
        <v>0</v>
      </c>
      <c r="AB4082" s="53">
        <f t="shared" si="10946"/>
        <v>0.22883515776655289</v>
      </c>
      <c r="AC4082" s="63" t="s">
        <v>204</v>
      </c>
    </row>
    <row r="4083" spans="1:46">
      <c r="A4083" s="11">
        <v>4083</v>
      </c>
      <c r="B4083" s="57">
        <v>44955</v>
      </c>
      <c r="C4083" s="54">
        <v>0.30555555555555552</v>
      </c>
      <c r="D4083" s="53">
        <v>3.5</v>
      </c>
      <c r="E4083" s="53">
        <v>12.6</v>
      </c>
      <c r="F4083" s="53">
        <v>0</v>
      </c>
      <c r="G4083" s="53">
        <v>3.8</v>
      </c>
      <c r="H4083" s="53">
        <v>7.0000000000000001E-3</v>
      </c>
      <c r="I4083" s="53">
        <v>2.2999999999999998</v>
      </c>
      <c r="J4083" s="53" t="s">
        <v>161</v>
      </c>
      <c r="K4083" s="53">
        <v>2.9</v>
      </c>
      <c r="L4083" s="53" t="s">
        <v>161</v>
      </c>
      <c r="M4083" s="54">
        <v>0.29971064814814813</v>
      </c>
      <c r="N4083" s="53">
        <v>5.4</v>
      </c>
      <c r="O4083" s="53" t="s">
        <v>161</v>
      </c>
      <c r="P4083" s="54">
        <v>0.30486111111111108</v>
      </c>
      <c r="Q4083" s="53">
        <v>2.1</v>
      </c>
      <c r="R4083" s="53" t="s">
        <v>161</v>
      </c>
      <c r="S4083" s="53">
        <v>0.8</v>
      </c>
      <c r="T4083" s="53">
        <v>58.7</v>
      </c>
      <c r="U4083" s="53">
        <v>26</v>
      </c>
      <c r="V4083" s="53">
        <v>14094</v>
      </c>
      <c r="W4083" s="53">
        <v>23</v>
      </c>
      <c r="X4083" s="53">
        <v>0.56999999999999995</v>
      </c>
      <c r="Y4083" s="53">
        <v>19.89</v>
      </c>
      <c r="Z4083" s="11">
        <f t="shared" si="10944"/>
        <v>4.2</v>
      </c>
      <c r="AA4083" s="11">
        <f t="shared" si="10945"/>
        <v>0</v>
      </c>
      <c r="AB4083" s="53">
        <f t="shared" si="10946"/>
        <v>0.22883515776655289</v>
      </c>
      <c r="AC4083" s="63" t="s">
        <v>204</v>
      </c>
    </row>
    <row r="4084" spans="1:46">
      <c r="A4084" s="11">
        <v>4084</v>
      </c>
      <c r="B4084" s="57">
        <v>44955</v>
      </c>
      <c r="C4084" s="54">
        <v>0.3125</v>
      </c>
      <c r="D4084" s="53">
        <v>3.6</v>
      </c>
      <c r="E4084" s="53">
        <v>12.7</v>
      </c>
      <c r="F4084" s="53">
        <v>0</v>
      </c>
      <c r="G4084" s="53">
        <v>4.0999999999999996</v>
      </c>
      <c r="H4084" s="53">
        <v>0.01</v>
      </c>
      <c r="I4084" s="53">
        <v>3.1</v>
      </c>
      <c r="J4084" s="53" t="s">
        <v>154</v>
      </c>
      <c r="K4084" s="53">
        <v>3.1</v>
      </c>
      <c r="L4084" s="53" t="s">
        <v>154</v>
      </c>
      <c r="M4084" s="54">
        <v>0.3125</v>
      </c>
      <c r="N4084" s="53">
        <v>6.2</v>
      </c>
      <c r="O4084" s="53" t="s">
        <v>154</v>
      </c>
      <c r="P4084" s="54">
        <v>0.31181712962962965</v>
      </c>
      <c r="Q4084" s="53">
        <v>2.2000000000000002</v>
      </c>
      <c r="R4084" s="53" t="s">
        <v>158</v>
      </c>
      <c r="S4084" s="53">
        <v>1</v>
      </c>
      <c r="T4084" s="53">
        <v>55.7</v>
      </c>
      <c r="U4084" s="53">
        <v>39</v>
      </c>
      <c r="V4084" s="53">
        <v>20181</v>
      </c>
      <c r="W4084" s="53">
        <v>34</v>
      </c>
      <c r="X4084" s="53">
        <v>0.56899999999999995</v>
      </c>
      <c r="Y4084" s="53">
        <v>19.89</v>
      </c>
      <c r="Z4084" s="11">
        <f t="shared" si="10944"/>
        <v>6</v>
      </c>
      <c r="AA4084" s="11">
        <f t="shared" si="10945"/>
        <v>0</v>
      </c>
      <c r="AB4084" s="53">
        <f t="shared" si="10946"/>
        <v>0.22829340686951649</v>
      </c>
      <c r="AC4084" s="63" t="s">
        <v>204</v>
      </c>
    </row>
    <row r="4085" spans="1:46">
      <c r="A4085" s="11">
        <v>4085</v>
      </c>
      <c r="B4085" s="57">
        <v>44955</v>
      </c>
      <c r="C4085" s="54">
        <v>0.31944444444444448</v>
      </c>
      <c r="D4085" s="53">
        <v>3.6</v>
      </c>
      <c r="E4085" s="53">
        <v>12.7</v>
      </c>
      <c r="F4085" s="53">
        <v>0</v>
      </c>
      <c r="G4085" s="53">
        <v>4.0999999999999996</v>
      </c>
      <c r="H4085" s="53">
        <v>1.2999999999999999E-2</v>
      </c>
      <c r="I4085" s="53">
        <v>3</v>
      </c>
      <c r="J4085" s="53" t="s">
        <v>154</v>
      </c>
      <c r="K4085" s="53">
        <v>3.3</v>
      </c>
      <c r="L4085" s="53" t="s">
        <v>154</v>
      </c>
      <c r="M4085" s="54">
        <v>0.31614583333333335</v>
      </c>
      <c r="N4085" s="53">
        <v>5.4</v>
      </c>
      <c r="O4085" s="53" t="s">
        <v>154</v>
      </c>
      <c r="P4085" s="54">
        <v>0.3183333333333333</v>
      </c>
      <c r="Q4085" s="53">
        <v>2.6</v>
      </c>
      <c r="R4085" s="53" t="s">
        <v>161</v>
      </c>
      <c r="S4085" s="53">
        <v>0.9</v>
      </c>
      <c r="T4085" s="53">
        <v>54.8</v>
      </c>
      <c r="U4085" s="53">
        <v>57</v>
      </c>
      <c r="V4085" s="53">
        <v>26301</v>
      </c>
      <c r="W4085" s="53">
        <v>44</v>
      </c>
      <c r="X4085" s="53">
        <v>0.56899999999999995</v>
      </c>
      <c r="Y4085" s="53">
        <v>19.93</v>
      </c>
      <c r="Z4085" s="11">
        <f t="shared" si="10944"/>
        <v>7.8</v>
      </c>
      <c r="AA4085" s="11">
        <f t="shared" si="10945"/>
        <v>0</v>
      </c>
      <c r="AB4085" s="53">
        <f t="shared" si="10946"/>
        <v>0.22829340686951649</v>
      </c>
      <c r="AC4085" s="63" t="s">
        <v>204</v>
      </c>
    </row>
    <row r="4086" spans="1:46">
      <c r="A4086" s="11">
        <v>4086</v>
      </c>
      <c r="B4086" s="57">
        <v>44955</v>
      </c>
      <c r="C4086" s="54">
        <v>0.3263888888888889</v>
      </c>
      <c r="D4086" s="53">
        <v>3.7</v>
      </c>
      <c r="E4086" s="53">
        <v>12.7</v>
      </c>
      <c r="F4086" s="53">
        <v>0</v>
      </c>
      <c r="G4086" s="53">
        <v>4.0999999999999996</v>
      </c>
      <c r="H4086" s="53">
        <v>1.9E-2</v>
      </c>
      <c r="I4086" s="53">
        <v>3.9</v>
      </c>
      <c r="J4086" s="53" t="s">
        <v>161</v>
      </c>
      <c r="K4086" s="53">
        <v>3.9</v>
      </c>
      <c r="L4086" s="53" t="s">
        <v>161</v>
      </c>
      <c r="M4086" s="54">
        <v>0.32636574074074076</v>
      </c>
      <c r="N4086" s="53">
        <v>6.9</v>
      </c>
      <c r="O4086" s="53" t="s">
        <v>158</v>
      </c>
      <c r="P4086" s="54">
        <v>0.32137731481481485</v>
      </c>
      <c r="Q4086" s="53">
        <v>2</v>
      </c>
      <c r="R4086" s="53" t="s">
        <v>160</v>
      </c>
      <c r="S4086" s="53">
        <v>1.1000000000000001</v>
      </c>
      <c r="T4086" s="53">
        <v>55.4</v>
      </c>
      <c r="U4086" s="53">
        <v>77</v>
      </c>
      <c r="V4086" s="53">
        <v>37970</v>
      </c>
      <c r="W4086" s="53">
        <v>63</v>
      </c>
      <c r="X4086" s="53">
        <v>0.56899999999999995</v>
      </c>
      <c r="Y4086" s="53">
        <v>19.89</v>
      </c>
      <c r="Z4086" s="11">
        <f t="shared" si="10944"/>
        <v>11.4</v>
      </c>
      <c r="AA4086" s="11">
        <f t="shared" si="10945"/>
        <v>0</v>
      </c>
      <c r="AB4086" s="53">
        <f t="shared" si="10946"/>
        <v>0.22829340686951649</v>
      </c>
      <c r="AC4086" s="63" t="s">
        <v>204</v>
      </c>
    </row>
    <row r="4087" spans="1:46">
      <c r="A4087" s="11">
        <v>4087</v>
      </c>
      <c r="B4087" s="57">
        <v>44955</v>
      </c>
      <c r="C4087" s="54">
        <v>0.33333333333333331</v>
      </c>
      <c r="D4087" s="53">
        <v>3.9</v>
      </c>
      <c r="E4087" s="53">
        <v>12.9</v>
      </c>
      <c r="F4087" s="53">
        <v>0</v>
      </c>
      <c r="G4087" s="53">
        <v>4.2</v>
      </c>
      <c r="H4087" s="53">
        <v>3.2000000000000001E-2</v>
      </c>
      <c r="I4087" s="53">
        <v>4.0999999999999996</v>
      </c>
      <c r="J4087" s="53" t="s">
        <v>161</v>
      </c>
      <c r="K4087" s="53">
        <v>4.2</v>
      </c>
      <c r="L4087" s="53" t="s">
        <v>161</v>
      </c>
      <c r="M4087" s="54">
        <v>0.33263888888888887</v>
      </c>
      <c r="N4087" s="53">
        <v>7.9</v>
      </c>
      <c r="O4087" s="53" t="s">
        <v>161</v>
      </c>
      <c r="P4087" s="54">
        <v>0.33182870370370371</v>
      </c>
      <c r="Q4087" s="53">
        <v>4.4000000000000004</v>
      </c>
      <c r="R4087" s="53" t="s">
        <v>161</v>
      </c>
      <c r="S4087" s="53">
        <v>1.2</v>
      </c>
      <c r="T4087" s="53">
        <v>55.5</v>
      </c>
      <c r="U4087" s="53">
        <v>124</v>
      </c>
      <c r="V4087" s="53">
        <v>64052</v>
      </c>
      <c r="W4087" s="53">
        <v>107</v>
      </c>
      <c r="X4087" s="53">
        <v>0.56899999999999995</v>
      </c>
      <c r="Y4087" s="53">
        <v>19.96</v>
      </c>
      <c r="Z4087" s="11">
        <f t="shared" si="10944"/>
        <v>19.200000000000003</v>
      </c>
      <c r="AA4087" s="11">
        <f t="shared" si="10945"/>
        <v>0</v>
      </c>
      <c r="AB4087" s="53">
        <f t="shared" si="10946"/>
        <v>0.22829340686951649</v>
      </c>
      <c r="AC4087" s="63" t="s">
        <v>204</v>
      </c>
      <c r="AE4087" s="11">
        <f t="shared" ref="AE4087" si="11059">SUM(F4087:F4092)</f>
        <v>0</v>
      </c>
      <c r="AF4087" s="11">
        <f t="shared" ref="AF4087" si="11060">AVERAGE(AB4087:AB4092)</f>
        <v>0.22829340686951652</v>
      </c>
      <c r="AG4087" s="11">
        <f t="shared" ref="AG4087" si="11061">AVERAGE(G4087:G4092)</f>
        <v>4.45</v>
      </c>
      <c r="AH4087" s="11" t="e">
        <f t="shared" ref="AH4087" si="11062">AVERAGE(AC4087:AC4092)</f>
        <v>#DIV/0!</v>
      </c>
      <c r="AI4087" s="11">
        <f t="shared" ref="AI4087" si="11063">AVERAGE(T4087:T4092)</f>
        <v>56.583333333333321</v>
      </c>
      <c r="AJ4087" s="11">
        <f t="shared" ref="AJ4087" si="11064">SUMIF(H4087:H4092,"&gt;0",H4087:H4092)</f>
        <v>0.29100000000000004</v>
      </c>
      <c r="AK4087" s="17">
        <f t="shared" ref="AK4087" si="11065">SUM(AA4087:AA4092)/60</f>
        <v>0</v>
      </c>
      <c r="AL4087" s="17">
        <f t="shared" ref="AL4087" si="11066">SUM(V4087:V4092)</f>
        <v>590760</v>
      </c>
      <c r="AM4087" s="17">
        <f t="shared" ref="AM4087" si="11067">AVERAGE(W4087:W4092)</f>
        <v>164.16666666666666</v>
      </c>
      <c r="AN4087" s="11">
        <f t="shared" ref="AN4087" si="11068">AVERAGE(I4087:I4092)</f>
        <v>3.8166666666666664</v>
      </c>
      <c r="AO4087" s="11">
        <f t="shared" ref="AO4087" si="11069">MAX(K4087:K4092)</f>
        <v>4.5</v>
      </c>
      <c r="AP4087" s="13" t="str">
        <f t="shared" ref="AP4087" ca="1" si="11070">INDIRECT(ADDRESS(MATCH(AO4087,K4087:K4092,0)+A4087-1,12))</f>
        <v>WSW</v>
      </c>
      <c r="AQ4087" s="13">
        <f t="shared" ref="AQ4087" ca="1" si="11071">INDIRECT(ADDRESS(MATCH(AO4087,K4087:K4092,0)+A4087-1,13))</f>
        <v>0.33743055555555551</v>
      </c>
      <c r="AR4087" s="11">
        <f t="shared" ref="AR4087" si="11072">MAX(N4087:N4092)</f>
        <v>7.9</v>
      </c>
      <c r="AS4087" s="13" t="str">
        <f t="shared" ref="AS4087" ca="1" si="11073">INDIRECT(ADDRESS(MATCH(AR4087,N4087:N4092,0)+A4087-1,15))</f>
        <v>WSW</v>
      </c>
      <c r="AT4087" s="13">
        <f t="shared" ref="AT4087" ca="1" si="11074">INDIRECT(ADDRESS(MATCH(AR4087,N4087:N4092,0)+A4087-1,16))</f>
        <v>0.33182870370370371</v>
      </c>
    </row>
    <row r="4088" spans="1:46">
      <c r="A4088" s="11">
        <v>4088</v>
      </c>
      <c r="B4088" s="57">
        <v>44955</v>
      </c>
      <c r="C4088" s="54">
        <v>0.34027777777777773</v>
      </c>
      <c r="D4088" s="53">
        <v>4</v>
      </c>
      <c r="E4088" s="53">
        <v>12.9</v>
      </c>
      <c r="F4088" s="53">
        <v>0</v>
      </c>
      <c r="G4088" s="53">
        <v>4.3</v>
      </c>
      <c r="H4088" s="53">
        <v>3.2000000000000001E-2</v>
      </c>
      <c r="I4088" s="53">
        <v>4.2</v>
      </c>
      <c r="J4088" s="53" t="s">
        <v>161</v>
      </c>
      <c r="K4088" s="53">
        <v>4.5</v>
      </c>
      <c r="L4088" s="53" t="s">
        <v>161</v>
      </c>
      <c r="M4088" s="54">
        <v>0.33743055555555551</v>
      </c>
      <c r="N4088" s="53">
        <v>7.3</v>
      </c>
      <c r="O4088" s="53" t="s">
        <v>161</v>
      </c>
      <c r="P4088" s="54">
        <v>0.3342013888888889</v>
      </c>
      <c r="Q4088" s="53">
        <v>5.2</v>
      </c>
      <c r="R4088" s="53" t="s">
        <v>161</v>
      </c>
      <c r="S4088" s="53">
        <v>1.1000000000000001</v>
      </c>
      <c r="T4088" s="53">
        <v>55.6</v>
      </c>
      <c r="U4088" s="53">
        <v>104</v>
      </c>
      <c r="V4088" s="53">
        <v>66254</v>
      </c>
      <c r="W4088" s="53">
        <v>110</v>
      </c>
      <c r="X4088" s="53">
        <v>0.56899999999999995</v>
      </c>
      <c r="Y4088" s="53">
        <v>19.989999999999998</v>
      </c>
      <c r="Z4088" s="11">
        <f t="shared" si="10944"/>
        <v>19.200000000000003</v>
      </c>
      <c r="AA4088" s="11">
        <f t="shared" si="10945"/>
        <v>0</v>
      </c>
      <c r="AB4088" s="53">
        <f t="shared" si="10946"/>
        <v>0.22829340686951649</v>
      </c>
      <c r="AC4088" s="63" t="s">
        <v>204</v>
      </c>
    </row>
    <row r="4089" spans="1:46">
      <c r="A4089" s="11">
        <v>4089</v>
      </c>
      <c r="B4089" s="57">
        <v>44955</v>
      </c>
      <c r="C4089" s="54">
        <v>0.34722222222222227</v>
      </c>
      <c r="D4089" s="53">
        <v>4.2</v>
      </c>
      <c r="E4089" s="53">
        <v>13</v>
      </c>
      <c r="F4089" s="53">
        <v>0</v>
      </c>
      <c r="G4089" s="53">
        <v>4.3</v>
      </c>
      <c r="H4089" s="53">
        <v>3.2000000000000001E-2</v>
      </c>
      <c r="I4089" s="53">
        <v>3.6</v>
      </c>
      <c r="J4089" s="53" t="s">
        <v>161</v>
      </c>
      <c r="K4089" s="53">
        <v>4.3</v>
      </c>
      <c r="L4089" s="53" t="s">
        <v>161</v>
      </c>
      <c r="M4089" s="54">
        <v>0.34096064814814814</v>
      </c>
      <c r="N4089" s="53">
        <v>5.6</v>
      </c>
      <c r="O4089" s="53" t="s">
        <v>160</v>
      </c>
      <c r="P4089" s="54">
        <v>0.34694444444444444</v>
      </c>
      <c r="Q4089" s="53">
        <v>3.1</v>
      </c>
      <c r="R4089" s="53" t="s">
        <v>160</v>
      </c>
      <c r="S4089" s="53">
        <v>0.8</v>
      </c>
      <c r="T4089" s="53">
        <v>57.8</v>
      </c>
      <c r="U4089" s="53">
        <v>120</v>
      </c>
      <c r="V4089" s="53">
        <v>66635</v>
      </c>
      <c r="W4089" s="53">
        <v>111</v>
      </c>
      <c r="X4089" s="53">
        <v>0.56899999999999995</v>
      </c>
      <c r="Y4089" s="53">
        <v>19.98</v>
      </c>
      <c r="Z4089" s="11">
        <f t="shared" si="10944"/>
        <v>19.200000000000003</v>
      </c>
      <c r="AA4089" s="11">
        <f t="shared" si="10945"/>
        <v>0</v>
      </c>
      <c r="AB4089" s="53">
        <f t="shared" si="10946"/>
        <v>0.22829340686951649</v>
      </c>
      <c r="AC4089" s="63" t="s">
        <v>204</v>
      </c>
    </row>
    <row r="4090" spans="1:46">
      <c r="A4090" s="11">
        <v>4090</v>
      </c>
      <c r="B4090" s="57">
        <v>44955</v>
      </c>
      <c r="C4090" s="54">
        <v>0.35416666666666669</v>
      </c>
      <c r="D4090" s="53">
        <v>4.3</v>
      </c>
      <c r="E4090" s="53">
        <v>13.2</v>
      </c>
      <c r="F4090" s="53">
        <v>0</v>
      </c>
      <c r="G4090" s="53">
        <v>4.4000000000000004</v>
      </c>
      <c r="H4090" s="53">
        <v>3.9E-2</v>
      </c>
      <c r="I4090" s="53">
        <v>3.3</v>
      </c>
      <c r="J4090" s="53" t="s">
        <v>161</v>
      </c>
      <c r="K4090" s="53">
        <v>3.6</v>
      </c>
      <c r="L4090" s="53" t="s">
        <v>161</v>
      </c>
      <c r="M4090" s="54">
        <v>0.34957175925925926</v>
      </c>
      <c r="N4090" s="53">
        <v>6.4</v>
      </c>
      <c r="O4090" s="53" t="s">
        <v>154</v>
      </c>
      <c r="P4090" s="54">
        <v>0.34815972222222219</v>
      </c>
      <c r="Q4090" s="53">
        <v>3.7</v>
      </c>
      <c r="R4090" s="53" t="s">
        <v>161</v>
      </c>
      <c r="S4090" s="53">
        <v>0.9</v>
      </c>
      <c r="T4090" s="53">
        <v>57.9</v>
      </c>
      <c r="U4090" s="53">
        <v>169</v>
      </c>
      <c r="V4090" s="53">
        <v>81562</v>
      </c>
      <c r="W4090" s="53">
        <v>136</v>
      </c>
      <c r="X4090" s="53">
        <v>0.56899999999999995</v>
      </c>
      <c r="Y4090" s="53">
        <v>20.03</v>
      </c>
      <c r="Z4090" s="11">
        <f t="shared" si="10944"/>
        <v>23.400000000000002</v>
      </c>
      <c r="AA4090" s="11">
        <f t="shared" si="10945"/>
        <v>0</v>
      </c>
      <c r="AB4090" s="53">
        <f t="shared" si="10946"/>
        <v>0.22829340686951649</v>
      </c>
      <c r="AC4090" s="63" t="s">
        <v>204</v>
      </c>
    </row>
    <row r="4091" spans="1:46">
      <c r="A4091" s="11">
        <v>4091</v>
      </c>
      <c r="B4091" s="57">
        <v>44955</v>
      </c>
      <c r="C4091" s="54">
        <v>0.3611111111111111</v>
      </c>
      <c r="D4091" s="53">
        <v>4.5</v>
      </c>
      <c r="E4091" s="53">
        <v>13.4</v>
      </c>
      <c r="F4091" s="53">
        <v>0</v>
      </c>
      <c r="G4091" s="53">
        <v>4.7</v>
      </c>
      <c r="H4091" s="53">
        <v>6.6000000000000003E-2</v>
      </c>
      <c r="I4091" s="53">
        <v>4.0999999999999996</v>
      </c>
      <c r="J4091" s="53" t="s">
        <v>161</v>
      </c>
      <c r="K4091" s="53">
        <v>4.2</v>
      </c>
      <c r="L4091" s="53" t="s">
        <v>161</v>
      </c>
      <c r="M4091" s="54">
        <v>0.3602083333333333</v>
      </c>
      <c r="N4091" s="53">
        <v>7.9</v>
      </c>
      <c r="O4091" s="53" t="s">
        <v>160</v>
      </c>
      <c r="P4091" s="54">
        <v>0.35614583333333333</v>
      </c>
      <c r="Q4091" s="53">
        <v>3.3</v>
      </c>
      <c r="R4091" s="53" t="s">
        <v>154</v>
      </c>
      <c r="S4091" s="53">
        <v>1.2</v>
      </c>
      <c r="T4091" s="53">
        <v>57</v>
      </c>
      <c r="U4091" s="53">
        <v>249</v>
      </c>
      <c r="V4091" s="53">
        <v>131166</v>
      </c>
      <c r="W4091" s="53">
        <v>219</v>
      </c>
      <c r="X4091" s="53">
        <v>0.56899999999999995</v>
      </c>
      <c r="Y4091" s="53">
        <v>20.09</v>
      </c>
      <c r="Z4091" s="11">
        <f t="shared" si="10944"/>
        <v>39.599999999999994</v>
      </c>
      <c r="AA4091" s="11">
        <f t="shared" si="10945"/>
        <v>0</v>
      </c>
      <c r="AB4091" s="53">
        <f t="shared" si="10946"/>
        <v>0.22829340686951649</v>
      </c>
      <c r="AC4091" s="63" t="s">
        <v>204</v>
      </c>
    </row>
    <row r="4092" spans="1:46">
      <c r="A4092" s="11">
        <v>4092</v>
      </c>
      <c r="B4092" s="57">
        <v>44955</v>
      </c>
      <c r="C4092" s="54">
        <v>0.36805555555555558</v>
      </c>
      <c r="D4092" s="53">
        <v>4.7</v>
      </c>
      <c r="E4092" s="53">
        <v>13.7</v>
      </c>
      <c r="F4092" s="53">
        <v>0</v>
      </c>
      <c r="G4092" s="53">
        <v>4.8</v>
      </c>
      <c r="H4092" s="53">
        <v>0.09</v>
      </c>
      <c r="I4092" s="53">
        <v>3.6</v>
      </c>
      <c r="J4092" s="53" t="s">
        <v>161</v>
      </c>
      <c r="K4092" s="53">
        <v>4.0999999999999996</v>
      </c>
      <c r="L4092" s="53" t="s">
        <v>161</v>
      </c>
      <c r="M4092" s="54">
        <v>0.36137731481481478</v>
      </c>
      <c r="N4092" s="53">
        <v>7</v>
      </c>
      <c r="O4092" s="53" t="s">
        <v>154</v>
      </c>
      <c r="P4092" s="54">
        <v>0.3666550925925926</v>
      </c>
      <c r="Q4092" s="53">
        <v>3.6</v>
      </c>
      <c r="R4092" s="53" t="s">
        <v>154</v>
      </c>
      <c r="S4092" s="53">
        <v>1.3</v>
      </c>
      <c r="T4092" s="53">
        <v>55.7</v>
      </c>
      <c r="U4092" s="53">
        <v>293</v>
      </c>
      <c r="V4092" s="53">
        <v>181091</v>
      </c>
      <c r="W4092" s="53">
        <v>302</v>
      </c>
      <c r="X4092" s="53">
        <v>0.56899999999999995</v>
      </c>
      <c r="Y4092" s="53">
        <v>20.14</v>
      </c>
      <c r="Z4092" s="11">
        <f t="shared" si="10944"/>
        <v>54.000000000000007</v>
      </c>
      <c r="AA4092" s="11">
        <f t="shared" si="10945"/>
        <v>0</v>
      </c>
      <c r="AB4092" s="53">
        <f t="shared" si="10946"/>
        <v>0.22829340686951649</v>
      </c>
      <c r="AC4092" s="63" t="s">
        <v>204</v>
      </c>
    </row>
    <row r="4093" spans="1:46">
      <c r="A4093" s="11">
        <v>4093</v>
      </c>
      <c r="B4093" s="57">
        <v>44955</v>
      </c>
      <c r="C4093" s="54">
        <v>0.375</v>
      </c>
      <c r="D4093" s="53">
        <v>5</v>
      </c>
      <c r="E4093" s="53">
        <v>14.1</v>
      </c>
      <c r="F4093" s="53">
        <v>0</v>
      </c>
      <c r="G4093" s="53">
        <v>5.2</v>
      </c>
      <c r="H4093" s="53">
        <v>0.14299999999999999</v>
      </c>
      <c r="I4093" s="53">
        <v>3.3</v>
      </c>
      <c r="J4093" s="53" t="s">
        <v>154</v>
      </c>
      <c r="K4093" s="53">
        <v>3.8</v>
      </c>
      <c r="L4093" s="53" t="s">
        <v>154</v>
      </c>
      <c r="M4093" s="54">
        <v>0.37163194444444447</v>
      </c>
      <c r="N4093" s="53">
        <v>6.6</v>
      </c>
      <c r="O4093" s="53" t="s">
        <v>154</v>
      </c>
      <c r="P4093" s="54">
        <v>0.37133101851851852</v>
      </c>
      <c r="Q4093" s="53">
        <v>2</v>
      </c>
      <c r="R4093" s="53" t="s">
        <v>161</v>
      </c>
      <c r="S4093" s="53">
        <v>1.1000000000000001</v>
      </c>
      <c r="T4093" s="53">
        <v>54.5</v>
      </c>
      <c r="U4093" s="53">
        <v>460</v>
      </c>
      <c r="V4093" s="53">
        <v>277129</v>
      </c>
      <c r="W4093" s="53">
        <v>462</v>
      </c>
      <c r="X4093" s="53">
        <v>0.56899999999999995</v>
      </c>
      <c r="Y4093" s="53">
        <v>20.2</v>
      </c>
      <c r="Z4093" s="11">
        <f t="shared" si="10944"/>
        <v>85.799999999999983</v>
      </c>
      <c r="AA4093" s="11">
        <f t="shared" si="10945"/>
        <v>0</v>
      </c>
      <c r="AB4093" s="53">
        <f t="shared" si="10946"/>
        <v>0.22829340686951649</v>
      </c>
      <c r="AC4093" s="63" t="s">
        <v>204</v>
      </c>
      <c r="AE4093" s="11">
        <f t="shared" ref="AE4093" si="11075">SUM(F4093:F4098)</f>
        <v>0</v>
      </c>
      <c r="AF4093" s="11">
        <f t="shared" ref="AF4093" si="11076">AVERAGE(AB4093:AB4098)</f>
        <v>0.22829340686951652</v>
      </c>
      <c r="AG4093" s="11">
        <f t="shared" ref="AG4093" si="11077">AVERAGE(G4093:G4098)</f>
        <v>5.3833333333333329</v>
      </c>
      <c r="AH4093" s="11" t="e">
        <f t="shared" ref="AH4093" si="11078">AVERAGE(AC4093:AC4098)</f>
        <v>#DIV/0!</v>
      </c>
      <c r="AI4093" s="11">
        <f t="shared" ref="AI4093" si="11079">AVERAGE(T4093:T4098)</f>
        <v>54.416666666666664</v>
      </c>
      <c r="AJ4093" s="11">
        <f t="shared" ref="AJ4093" si="11080">SUMIF(H4093:H4098,"&gt;0",H4093:H4098)</f>
        <v>0.79600000000000004</v>
      </c>
      <c r="AK4093" s="17">
        <f t="shared" ref="AK4093" si="11081">SUM(AA4093:AA4098)/60</f>
        <v>0</v>
      </c>
      <c r="AL4093" s="17">
        <f t="shared" ref="AL4093" si="11082">SUM(V4093:V4098)</f>
        <v>1589722</v>
      </c>
      <c r="AM4093" s="17">
        <f t="shared" ref="AM4093" si="11083">AVERAGE(W4093:W4098)</f>
        <v>441.66666666666669</v>
      </c>
      <c r="AN4093" s="11">
        <f t="shared" ref="AN4093" si="11084">AVERAGE(I4093:I4098)</f>
        <v>3.4166666666666665</v>
      </c>
      <c r="AO4093" s="11">
        <f t="shared" ref="AO4093" si="11085">MAX(K4093:K4098)</f>
        <v>4</v>
      </c>
      <c r="AP4093" s="13" t="str">
        <f t="shared" ref="AP4093" ca="1" si="11086">INDIRECT(ADDRESS(MATCH(AO4093,K4093:K4098,0)+A4093-1,12))</f>
        <v>W</v>
      </c>
      <c r="AQ4093" s="13">
        <f t="shared" ref="AQ4093" ca="1" si="11087">INDIRECT(ADDRESS(MATCH(AO4093,K4093:K4098,0)+A4093-1,13))</f>
        <v>0.39160879629629625</v>
      </c>
      <c r="AR4093" s="11">
        <f t="shared" ref="AR4093" si="11088">MAX(N4093:N4098)</f>
        <v>6.6</v>
      </c>
      <c r="AS4093" s="13" t="str">
        <f t="shared" ref="AS4093" ca="1" si="11089">INDIRECT(ADDRESS(MATCH(AR4093,N4093:N4098,0)+A4093-1,15))</f>
        <v>W</v>
      </c>
      <c r="AT4093" s="13">
        <f t="shared" ref="AT4093" ca="1" si="11090">INDIRECT(ADDRESS(MATCH(AR4093,N4093:N4098,0)+A4093-1,16))</f>
        <v>0.37133101851851852</v>
      </c>
    </row>
    <row r="4094" spans="1:46">
      <c r="A4094" s="11">
        <v>4094</v>
      </c>
      <c r="B4094" s="57">
        <v>44955</v>
      </c>
      <c r="C4094" s="54">
        <v>0.38194444444444442</v>
      </c>
      <c r="D4094" s="53">
        <v>5.4</v>
      </c>
      <c r="E4094" s="53">
        <v>14.8</v>
      </c>
      <c r="F4094" s="53">
        <v>0</v>
      </c>
      <c r="G4094" s="53">
        <v>5.2</v>
      </c>
      <c r="H4094" s="53">
        <v>0.125</v>
      </c>
      <c r="I4094" s="53">
        <v>3.2</v>
      </c>
      <c r="J4094" s="53" t="s">
        <v>154</v>
      </c>
      <c r="K4094" s="53">
        <v>3.4</v>
      </c>
      <c r="L4094" s="53" t="s">
        <v>154</v>
      </c>
      <c r="M4094" s="54">
        <v>0.37589120370370371</v>
      </c>
      <c r="N4094" s="53">
        <v>5.9</v>
      </c>
      <c r="O4094" s="53" t="s">
        <v>154</v>
      </c>
      <c r="P4094" s="54">
        <v>0.3818981481481481</v>
      </c>
      <c r="Q4094" s="53">
        <v>4.4000000000000004</v>
      </c>
      <c r="R4094" s="53" t="s">
        <v>154</v>
      </c>
      <c r="S4094" s="53">
        <v>0.8</v>
      </c>
      <c r="T4094" s="53">
        <v>56</v>
      </c>
      <c r="U4094" s="53">
        <v>713</v>
      </c>
      <c r="V4094" s="53">
        <v>249367</v>
      </c>
      <c r="W4094" s="53">
        <v>416</v>
      </c>
      <c r="X4094" s="53">
        <v>0.56899999999999995</v>
      </c>
      <c r="Y4094" s="53">
        <v>20.45</v>
      </c>
      <c r="Z4094" s="11">
        <f t="shared" si="10944"/>
        <v>75.000000000000014</v>
      </c>
      <c r="AA4094" s="11">
        <f t="shared" si="10945"/>
        <v>0</v>
      </c>
      <c r="AB4094" s="53">
        <f t="shared" si="10946"/>
        <v>0.22829340686951649</v>
      </c>
      <c r="AC4094" s="63" t="s">
        <v>204</v>
      </c>
    </row>
    <row r="4095" spans="1:46">
      <c r="A4095" s="11">
        <v>4095</v>
      </c>
      <c r="B4095" s="57">
        <v>44955</v>
      </c>
      <c r="C4095" s="54">
        <v>0.3888888888888889</v>
      </c>
      <c r="D4095" s="53">
        <v>5.8</v>
      </c>
      <c r="E4095" s="53">
        <v>14.1</v>
      </c>
      <c r="F4095" s="53">
        <v>0</v>
      </c>
      <c r="G4095" s="53">
        <v>5.6</v>
      </c>
      <c r="H4095" s="53">
        <v>0.16900000000000001</v>
      </c>
      <c r="I4095" s="53">
        <v>3.6</v>
      </c>
      <c r="J4095" s="53" t="s">
        <v>154</v>
      </c>
      <c r="K4095" s="53">
        <v>3.6</v>
      </c>
      <c r="L4095" s="53" t="s">
        <v>154</v>
      </c>
      <c r="M4095" s="54">
        <v>0.38873842592592595</v>
      </c>
      <c r="N4095" s="53">
        <v>5.6</v>
      </c>
      <c r="O4095" s="53" t="s">
        <v>154</v>
      </c>
      <c r="P4095" s="54">
        <v>0.38552083333333331</v>
      </c>
      <c r="Q4095" s="53">
        <v>2.8</v>
      </c>
      <c r="R4095" s="53" t="s">
        <v>161</v>
      </c>
      <c r="S4095" s="53">
        <v>0.8</v>
      </c>
      <c r="T4095" s="53">
        <v>55.4</v>
      </c>
      <c r="U4095" s="53">
        <v>331</v>
      </c>
      <c r="V4095" s="53">
        <v>338510</v>
      </c>
      <c r="W4095" s="53">
        <v>564</v>
      </c>
      <c r="X4095" s="53">
        <v>0.56899999999999995</v>
      </c>
      <c r="Y4095" s="53">
        <v>20.07</v>
      </c>
      <c r="Z4095" s="11">
        <f t="shared" si="10944"/>
        <v>101.40000000000002</v>
      </c>
      <c r="AA4095" s="11">
        <f t="shared" si="10945"/>
        <v>0</v>
      </c>
      <c r="AB4095" s="53">
        <f t="shared" si="10946"/>
        <v>0.22829340686951649</v>
      </c>
      <c r="AC4095" s="63" t="s">
        <v>204</v>
      </c>
    </row>
    <row r="4096" spans="1:46">
      <c r="A4096" s="11">
        <v>4096</v>
      </c>
      <c r="B4096" s="57">
        <v>44955</v>
      </c>
      <c r="C4096" s="54">
        <v>0.39583333333333331</v>
      </c>
      <c r="D4096" s="53">
        <v>6.4</v>
      </c>
      <c r="E4096" s="53">
        <v>14.8</v>
      </c>
      <c r="F4096" s="53">
        <v>0</v>
      </c>
      <c r="G4096" s="53">
        <v>5.3</v>
      </c>
      <c r="H4096" s="53">
        <v>0.105</v>
      </c>
      <c r="I4096" s="53">
        <v>3.6</v>
      </c>
      <c r="J4096" s="53" t="s">
        <v>154</v>
      </c>
      <c r="K4096" s="53">
        <v>4</v>
      </c>
      <c r="L4096" s="53" t="s">
        <v>154</v>
      </c>
      <c r="M4096" s="54">
        <v>0.39160879629629625</v>
      </c>
      <c r="N4096" s="53">
        <v>5.9</v>
      </c>
      <c r="O4096" s="53" t="s">
        <v>154</v>
      </c>
      <c r="P4096" s="54">
        <v>0.38996527777777779</v>
      </c>
      <c r="Q4096" s="53">
        <v>2.2999999999999998</v>
      </c>
      <c r="R4096" s="53" t="s">
        <v>161</v>
      </c>
      <c r="S4096" s="53">
        <v>0.9</v>
      </c>
      <c r="T4096" s="53">
        <v>56.8</v>
      </c>
      <c r="U4096" s="53">
        <v>475</v>
      </c>
      <c r="V4096" s="53">
        <v>213693</v>
      </c>
      <c r="W4096" s="53">
        <v>356</v>
      </c>
      <c r="X4096" s="53">
        <v>0.56899999999999995</v>
      </c>
      <c r="Y4096" s="53">
        <v>20.38</v>
      </c>
      <c r="Z4096" s="11">
        <f t="shared" si="10944"/>
        <v>63</v>
      </c>
      <c r="AA4096" s="11">
        <f t="shared" si="10945"/>
        <v>0</v>
      </c>
      <c r="AB4096" s="53">
        <f t="shared" si="10946"/>
        <v>0.22829340686951649</v>
      </c>
      <c r="AC4096" s="63" t="s">
        <v>204</v>
      </c>
    </row>
    <row r="4097" spans="1:46">
      <c r="A4097" s="11">
        <v>4097</v>
      </c>
      <c r="B4097" s="57">
        <v>44955</v>
      </c>
      <c r="C4097" s="54">
        <v>0.40277777777777773</v>
      </c>
      <c r="D4097" s="53">
        <v>6.6</v>
      </c>
      <c r="E4097" s="53">
        <v>14.7</v>
      </c>
      <c r="F4097" s="53">
        <v>0</v>
      </c>
      <c r="G4097" s="53">
        <v>5.5</v>
      </c>
      <c r="H4097" s="53">
        <v>0.14000000000000001</v>
      </c>
      <c r="I4097" s="53">
        <v>3.7</v>
      </c>
      <c r="J4097" s="53" t="s">
        <v>161</v>
      </c>
      <c r="K4097" s="53">
        <v>3.7</v>
      </c>
      <c r="L4097" s="53" t="s">
        <v>161</v>
      </c>
      <c r="M4097" s="54">
        <v>0.40277777777777773</v>
      </c>
      <c r="N4097" s="53">
        <v>6.3</v>
      </c>
      <c r="O4097" s="53" t="s">
        <v>161</v>
      </c>
      <c r="P4097" s="54">
        <v>0.40202546296296293</v>
      </c>
      <c r="Q4097" s="53">
        <v>4</v>
      </c>
      <c r="R4097" s="53" t="s">
        <v>154</v>
      </c>
      <c r="S4097" s="53">
        <v>1</v>
      </c>
      <c r="T4097" s="53">
        <v>51.5</v>
      </c>
      <c r="U4097" s="53">
        <v>439</v>
      </c>
      <c r="V4097" s="53">
        <v>279456</v>
      </c>
      <c r="W4097" s="53">
        <v>466</v>
      </c>
      <c r="X4097" s="53">
        <v>0.56899999999999995</v>
      </c>
      <c r="Y4097" s="53">
        <v>20.350000000000001</v>
      </c>
      <c r="Z4097" s="11">
        <f t="shared" si="10944"/>
        <v>84.000000000000014</v>
      </c>
      <c r="AA4097" s="11">
        <f t="shared" si="10945"/>
        <v>0</v>
      </c>
      <c r="AB4097" s="53">
        <f t="shared" si="10946"/>
        <v>0.22829340686951649</v>
      </c>
      <c r="AC4097" s="63" t="s">
        <v>204</v>
      </c>
    </row>
    <row r="4098" spans="1:46">
      <c r="A4098" s="11">
        <v>4098</v>
      </c>
      <c r="B4098" s="57">
        <v>44955</v>
      </c>
      <c r="C4098" s="54">
        <v>0.40972222222222227</v>
      </c>
      <c r="D4098" s="53">
        <v>6.8</v>
      </c>
      <c r="E4098" s="53">
        <v>14.7</v>
      </c>
      <c r="F4098" s="53">
        <v>0</v>
      </c>
      <c r="G4098" s="53">
        <v>5.5</v>
      </c>
      <c r="H4098" s="53">
        <v>0.114</v>
      </c>
      <c r="I4098" s="53">
        <v>3.1</v>
      </c>
      <c r="J4098" s="53" t="s">
        <v>154</v>
      </c>
      <c r="K4098" s="53">
        <v>3.7</v>
      </c>
      <c r="L4098" s="53" t="s">
        <v>161</v>
      </c>
      <c r="M4098" s="54">
        <v>0.4029282407407408</v>
      </c>
      <c r="N4098" s="53">
        <v>5.0999999999999996</v>
      </c>
      <c r="O4098" s="53" t="s">
        <v>154</v>
      </c>
      <c r="P4098" s="54">
        <v>0.40593750000000001</v>
      </c>
      <c r="Q4098" s="53">
        <v>3.3</v>
      </c>
      <c r="R4098" s="53" t="s">
        <v>161</v>
      </c>
      <c r="S4098" s="53">
        <v>0.7</v>
      </c>
      <c r="T4098" s="53">
        <v>52.3</v>
      </c>
      <c r="U4098" s="53">
        <v>382</v>
      </c>
      <c r="V4098" s="53">
        <v>231567</v>
      </c>
      <c r="W4098" s="53">
        <v>386</v>
      </c>
      <c r="X4098" s="53">
        <v>0.56899999999999995</v>
      </c>
      <c r="Y4098" s="53">
        <v>20.350000000000001</v>
      </c>
      <c r="Z4098" s="11">
        <f t="shared" si="10944"/>
        <v>68.400000000000006</v>
      </c>
      <c r="AA4098" s="11">
        <f t="shared" si="10945"/>
        <v>0</v>
      </c>
      <c r="AB4098" s="53">
        <f t="shared" si="10946"/>
        <v>0.22829340686951649</v>
      </c>
      <c r="AC4098" s="63" t="s">
        <v>204</v>
      </c>
    </row>
    <row r="4099" spans="1:46">
      <c r="A4099" s="11">
        <v>4099</v>
      </c>
      <c r="B4099" s="57">
        <v>44955</v>
      </c>
      <c r="C4099" s="54">
        <v>0.41666666666666669</v>
      </c>
      <c r="D4099" s="53">
        <v>7</v>
      </c>
      <c r="E4099" s="53">
        <v>14.7</v>
      </c>
      <c r="F4099" s="53">
        <v>0</v>
      </c>
      <c r="G4099" s="53">
        <v>5.6</v>
      </c>
      <c r="H4099" s="53">
        <v>0.12</v>
      </c>
      <c r="I4099" s="53">
        <v>3.8</v>
      </c>
      <c r="J4099" s="53" t="s">
        <v>161</v>
      </c>
      <c r="K4099" s="53">
        <v>3.8</v>
      </c>
      <c r="L4099" s="53" t="s">
        <v>161</v>
      </c>
      <c r="M4099" s="54">
        <v>0.41666666666666669</v>
      </c>
      <c r="N4099" s="53">
        <v>5.9</v>
      </c>
      <c r="O4099" s="53" t="s">
        <v>154</v>
      </c>
      <c r="P4099" s="54">
        <v>0.41643518518518513</v>
      </c>
      <c r="Q4099" s="53">
        <v>4</v>
      </c>
      <c r="R4099" s="53" t="s">
        <v>161</v>
      </c>
      <c r="S4099" s="53">
        <v>0.7</v>
      </c>
      <c r="T4099" s="53">
        <v>51.5</v>
      </c>
      <c r="U4099" s="53">
        <v>417</v>
      </c>
      <c r="V4099" s="53">
        <v>244731</v>
      </c>
      <c r="W4099" s="53">
        <v>408</v>
      </c>
      <c r="X4099" s="53">
        <v>0.56899999999999995</v>
      </c>
      <c r="Y4099" s="53">
        <v>20.329999999999998</v>
      </c>
      <c r="Z4099" s="11">
        <f t="shared" si="10944"/>
        <v>72</v>
      </c>
      <c r="AA4099" s="11">
        <f t="shared" si="10945"/>
        <v>0</v>
      </c>
      <c r="AB4099" s="53">
        <f t="shared" si="10946"/>
        <v>0.22829340686951649</v>
      </c>
      <c r="AC4099" s="63" t="s">
        <v>204</v>
      </c>
      <c r="AE4099" s="11">
        <f t="shared" ref="AE4099" si="11091">SUM(F4099:F4104)</f>
        <v>0</v>
      </c>
      <c r="AF4099" s="11">
        <f t="shared" ref="AF4099" si="11092">AVERAGE(AB4099:AB4104)</f>
        <v>0.22793280824661613</v>
      </c>
      <c r="AG4099" s="11">
        <f t="shared" ref="AG4099" si="11093">AVERAGE(G4099:G4104)</f>
        <v>5.6999999999999993</v>
      </c>
      <c r="AH4099" s="11" t="e">
        <f t="shared" ref="AH4099" si="11094">AVERAGE(AC4099:AC4104)</f>
        <v>#DIV/0!</v>
      </c>
      <c r="AI4099" s="11">
        <f t="shared" ref="AI4099" si="11095">AVERAGE(T4099:T4104)</f>
        <v>49.983333333333327</v>
      </c>
      <c r="AJ4099" s="11">
        <f t="shared" ref="AJ4099" si="11096">SUMIF(H4099:H4104,"&gt;0",H4099:H4104)</f>
        <v>0.88500000000000001</v>
      </c>
      <c r="AK4099" s="17">
        <f t="shared" ref="AK4099" si="11097">SUM(AA4099:AA4104)/60</f>
        <v>0</v>
      </c>
      <c r="AL4099" s="17">
        <f t="shared" ref="AL4099" si="11098">SUM(V4099:V4104)</f>
        <v>1806839</v>
      </c>
      <c r="AM4099" s="17">
        <f t="shared" ref="AM4099" si="11099">AVERAGE(W4099:W4104)</f>
        <v>501.83333333333331</v>
      </c>
      <c r="AN4099" s="11">
        <f t="shared" ref="AN4099" si="11100">AVERAGE(I4099:I4104)</f>
        <v>4.1333333333333337</v>
      </c>
      <c r="AO4099" s="11">
        <f t="shared" ref="AO4099" si="11101">MAX(K4099:K4104)</f>
        <v>5</v>
      </c>
      <c r="AP4099" s="13" t="str">
        <f t="shared" ref="AP4099" ca="1" si="11102">INDIRECT(ADDRESS(MATCH(AO4099,K4099:K4104,0)+A4099-1,12))</f>
        <v>W</v>
      </c>
      <c r="AQ4099" s="13">
        <f t="shared" ref="AQ4099" ca="1" si="11103">INDIRECT(ADDRESS(MATCH(AO4099,K4099:K4104,0)+A4099-1,13))</f>
        <v>0.43686342592592592</v>
      </c>
      <c r="AR4099" s="11">
        <f t="shared" ref="AR4099" si="11104">MAX(N4099:N4104)</f>
        <v>7.6</v>
      </c>
      <c r="AS4099" s="13" t="str">
        <f t="shared" ref="AS4099" ca="1" si="11105">INDIRECT(ADDRESS(MATCH(AR4099,N4099:N4104,0)+A4099-1,15))</f>
        <v>WSW</v>
      </c>
      <c r="AT4099" s="13">
        <f t="shared" ref="AT4099" ca="1" si="11106">INDIRECT(ADDRESS(MATCH(AR4099,N4099:N4104,0)+A4099-1,16))</f>
        <v>0.4422106481481482</v>
      </c>
    </row>
    <row r="4100" spans="1:46">
      <c r="A4100" s="11">
        <v>4100</v>
      </c>
      <c r="B4100" s="57">
        <v>44955</v>
      </c>
      <c r="C4100" s="54">
        <v>0.4236111111111111</v>
      </c>
      <c r="D4100" s="53">
        <v>7.1</v>
      </c>
      <c r="E4100" s="53">
        <v>14.7</v>
      </c>
      <c r="F4100" s="53">
        <v>0</v>
      </c>
      <c r="G4100" s="53">
        <v>5.6</v>
      </c>
      <c r="H4100" s="53">
        <v>0.124</v>
      </c>
      <c r="I4100" s="53">
        <v>4</v>
      </c>
      <c r="J4100" s="53" t="s">
        <v>161</v>
      </c>
      <c r="K4100" s="53">
        <v>4</v>
      </c>
      <c r="L4100" s="53" t="s">
        <v>161</v>
      </c>
      <c r="M4100" s="54">
        <v>0.42335648148148147</v>
      </c>
      <c r="N4100" s="53">
        <v>7.2</v>
      </c>
      <c r="O4100" s="53" t="s">
        <v>160</v>
      </c>
      <c r="P4100" s="54">
        <v>0.42241898148148144</v>
      </c>
      <c r="Q4100" s="53">
        <v>5.0999999999999996</v>
      </c>
      <c r="R4100" s="53" t="s">
        <v>161</v>
      </c>
      <c r="S4100" s="53">
        <v>1.2</v>
      </c>
      <c r="T4100" s="53">
        <v>49.6</v>
      </c>
      <c r="U4100" s="53">
        <v>475</v>
      </c>
      <c r="V4100" s="53">
        <v>253749</v>
      </c>
      <c r="W4100" s="53">
        <v>423</v>
      </c>
      <c r="X4100" s="53">
        <v>0.56899999999999995</v>
      </c>
      <c r="Y4100" s="53">
        <v>20.32</v>
      </c>
      <c r="Z4100" s="11">
        <f t="shared" si="10944"/>
        <v>74.400000000000006</v>
      </c>
      <c r="AA4100" s="11">
        <f t="shared" si="10945"/>
        <v>0</v>
      </c>
      <c r="AB4100" s="53">
        <f t="shared" si="10946"/>
        <v>0.22829340686951649</v>
      </c>
      <c r="AC4100" s="63" t="s">
        <v>204</v>
      </c>
    </row>
    <row r="4101" spans="1:46">
      <c r="A4101" s="11">
        <v>4101</v>
      </c>
      <c r="B4101" s="57">
        <v>44955</v>
      </c>
      <c r="C4101" s="54">
        <v>0.43055555555555558</v>
      </c>
      <c r="D4101" s="53">
        <v>7.2</v>
      </c>
      <c r="E4101" s="53">
        <v>14.7</v>
      </c>
      <c r="F4101" s="53">
        <v>0</v>
      </c>
      <c r="G4101" s="53">
        <v>5.7</v>
      </c>
      <c r="H4101" s="53">
        <v>0.151</v>
      </c>
      <c r="I4101" s="53">
        <v>4.4000000000000004</v>
      </c>
      <c r="J4101" s="53" t="s">
        <v>161</v>
      </c>
      <c r="K4101" s="53">
        <v>4.5999999999999996</v>
      </c>
      <c r="L4101" s="53" t="s">
        <v>161</v>
      </c>
      <c r="M4101" s="54">
        <v>0.42888888888888888</v>
      </c>
      <c r="N4101" s="53">
        <v>7.1</v>
      </c>
      <c r="O4101" s="53" t="s">
        <v>154</v>
      </c>
      <c r="P4101" s="54">
        <v>0.43037037037037035</v>
      </c>
      <c r="Q4101" s="53">
        <v>6.7</v>
      </c>
      <c r="R4101" s="53" t="s">
        <v>161</v>
      </c>
      <c r="S4101" s="53">
        <v>1.1000000000000001</v>
      </c>
      <c r="T4101" s="53">
        <v>47.9</v>
      </c>
      <c r="U4101" s="53">
        <v>481</v>
      </c>
      <c r="V4101" s="53">
        <v>306212</v>
      </c>
      <c r="W4101" s="53">
        <v>510</v>
      </c>
      <c r="X4101" s="53">
        <v>0.56799999999999995</v>
      </c>
      <c r="Y4101" s="53">
        <v>20.32</v>
      </c>
      <c r="Z4101" s="11">
        <f t="shared" si="10944"/>
        <v>90.6</v>
      </c>
      <c r="AA4101" s="11">
        <f t="shared" si="10945"/>
        <v>0</v>
      </c>
      <c r="AB4101" s="53">
        <f t="shared" si="10946"/>
        <v>0.22775250893516602</v>
      </c>
      <c r="AC4101" s="63" t="s">
        <v>204</v>
      </c>
    </row>
    <row r="4102" spans="1:46">
      <c r="A4102" s="11">
        <v>4102</v>
      </c>
      <c r="B4102" s="57">
        <v>44955</v>
      </c>
      <c r="C4102" s="54">
        <v>0.4375</v>
      </c>
      <c r="D4102" s="53">
        <v>7.3</v>
      </c>
      <c r="E4102" s="53">
        <v>14.7</v>
      </c>
      <c r="F4102" s="53">
        <v>0</v>
      </c>
      <c r="G4102" s="53">
        <v>5.4</v>
      </c>
      <c r="H4102" s="53">
        <v>0.13</v>
      </c>
      <c r="I4102" s="53">
        <v>4.8</v>
      </c>
      <c r="J4102" s="53" t="s">
        <v>154</v>
      </c>
      <c r="K4102" s="53">
        <v>5</v>
      </c>
      <c r="L4102" s="53" t="s">
        <v>154</v>
      </c>
      <c r="M4102" s="54">
        <v>0.43686342592592592</v>
      </c>
      <c r="N4102" s="53">
        <v>7.5</v>
      </c>
      <c r="O4102" s="53" t="s">
        <v>161</v>
      </c>
      <c r="P4102" s="54">
        <v>0.43322916666666672</v>
      </c>
      <c r="Q4102" s="53">
        <v>2.6</v>
      </c>
      <c r="R4102" s="53" t="s">
        <v>154</v>
      </c>
      <c r="S4102" s="53">
        <v>1.2</v>
      </c>
      <c r="T4102" s="53">
        <v>49.3</v>
      </c>
      <c r="U4102" s="53">
        <v>457</v>
      </c>
      <c r="V4102" s="53">
        <v>268267</v>
      </c>
      <c r="W4102" s="53">
        <v>447</v>
      </c>
      <c r="X4102" s="53">
        <v>0.56799999999999995</v>
      </c>
      <c r="Y4102" s="53">
        <v>20.34</v>
      </c>
      <c r="Z4102" s="11">
        <f t="shared" si="10944"/>
        <v>78</v>
      </c>
      <c r="AA4102" s="11">
        <f t="shared" si="10945"/>
        <v>0</v>
      </c>
      <c r="AB4102" s="53">
        <f t="shared" si="10946"/>
        <v>0.22775250893516602</v>
      </c>
      <c r="AC4102" s="63" t="s">
        <v>204</v>
      </c>
    </row>
    <row r="4103" spans="1:46">
      <c r="A4103" s="11">
        <v>4103</v>
      </c>
      <c r="B4103" s="57">
        <v>44955</v>
      </c>
      <c r="C4103" s="54">
        <v>0.44444444444444442</v>
      </c>
      <c r="D4103" s="53">
        <v>7.3</v>
      </c>
      <c r="E4103" s="53">
        <v>14.7</v>
      </c>
      <c r="F4103" s="53">
        <v>0</v>
      </c>
      <c r="G4103" s="53">
        <v>5.8</v>
      </c>
      <c r="H4103" s="53">
        <v>0.16300000000000001</v>
      </c>
      <c r="I4103" s="53">
        <v>4.2</v>
      </c>
      <c r="J4103" s="53" t="s">
        <v>154</v>
      </c>
      <c r="K4103" s="53">
        <v>4.8</v>
      </c>
      <c r="L4103" s="53" t="s">
        <v>154</v>
      </c>
      <c r="M4103" s="54">
        <v>0.43751157407407404</v>
      </c>
      <c r="N4103" s="53">
        <v>7.6</v>
      </c>
      <c r="O4103" s="53" t="s">
        <v>161</v>
      </c>
      <c r="P4103" s="54">
        <v>0.4422106481481482</v>
      </c>
      <c r="Q4103" s="53">
        <v>3.4</v>
      </c>
      <c r="R4103" s="53" t="s">
        <v>160</v>
      </c>
      <c r="S4103" s="53">
        <v>1</v>
      </c>
      <c r="T4103" s="53">
        <v>50.2</v>
      </c>
      <c r="U4103" s="53">
        <v>532</v>
      </c>
      <c r="V4103" s="53">
        <v>334584</v>
      </c>
      <c r="W4103" s="53">
        <v>558</v>
      </c>
      <c r="X4103" s="53">
        <v>0.56799999999999995</v>
      </c>
      <c r="Y4103" s="53">
        <v>20.350000000000001</v>
      </c>
      <c r="Z4103" s="11">
        <f t="shared" si="10944"/>
        <v>97.8</v>
      </c>
      <c r="AA4103" s="11">
        <f t="shared" si="10945"/>
        <v>0</v>
      </c>
      <c r="AB4103" s="53">
        <f t="shared" si="10946"/>
        <v>0.22775250893516602</v>
      </c>
      <c r="AC4103" s="63" t="s">
        <v>204</v>
      </c>
    </row>
    <row r="4104" spans="1:46">
      <c r="A4104" s="11">
        <v>4104</v>
      </c>
      <c r="B4104" s="57">
        <v>44955</v>
      </c>
      <c r="C4104" s="54">
        <v>0.4513888888888889</v>
      </c>
      <c r="D4104" s="53">
        <v>7.4</v>
      </c>
      <c r="E4104" s="53">
        <v>14.8</v>
      </c>
      <c r="F4104" s="53">
        <v>0</v>
      </c>
      <c r="G4104" s="53">
        <v>6.1</v>
      </c>
      <c r="H4104" s="53">
        <v>0.19700000000000001</v>
      </c>
      <c r="I4104" s="53">
        <v>3.6</v>
      </c>
      <c r="J4104" s="53" t="s">
        <v>161</v>
      </c>
      <c r="K4104" s="53">
        <v>4.2</v>
      </c>
      <c r="L4104" s="53" t="s">
        <v>154</v>
      </c>
      <c r="M4104" s="54">
        <v>0.44449074074074074</v>
      </c>
      <c r="N4104" s="53">
        <v>6.3</v>
      </c>
      <c r="O4104" s="53" t="s">
        <v>161</v>
      </c>
      <c r="P4104" s="54">
        <v>0.44888888888888889</v>
      </c>
      <c r="Q4104" s="53">
        <v>2.9</v>
      </c>
      <c r="R4104" s="53" t="s">
        <v>154</v>
      </c>
      <c r="S4104" s="53">
        <v>0.9</v>
      </c>
      <c r="T4104" s="53">
        <v>51.4</v>
      </c>
      <c r="U4104" s="53">
        <v>1362</v>
      </c>
      <c r="V4104" s="53">
        <v>399296</v>
      </c>
      <c r="W4104" s="53">
        <v>665</v>
      </c>
      <c r="X4104" s="53">
        <v>0.56799999999999995</v>
      </c>
      <c r="Y4104" s="53">
        <v>20.329999999999998</v>
      </c>
      <c r="Z4104" s="11">
        <f t="shared" ref="Z4104:Z4167" si="11107">H4104*3.6/(60)*10*10^3</f>
        <v>118.2</v>
      </c>
      <c r="AA4104" s="11">
        <f t="shared" ref="AA4104:AA4167" si="11108">IF(Z4104&gt;120,10,0)</f>
        <v>0</v>
      </c>
      <c r="AB4104" s="53">
        <f t="shared" ref="AB4104:AB4167" si="11109">-0.071+0.735*X4104+0.75*X4104^2-8.759*X4104^3+21.838*X4104^4-21.998*X4104^5+8.097*X4104^6</f>
        <v>0.22775250893516602</v>
      </c>
      <c r="AC4104" s="63" t="s">
        <v>204</v>
      </c>
    </row>
    <row r="4105" spans="1:46">
      <c r="A4105" s="11">
        <v>4105</v>
      </c>
      <c r="B4105" s="57">
        <v>44955</v>
      </c>
      <c r="C4105" s="54">
        <v>0.45833333333333331</v>
      </c>
      <c r="D4105" s="53">
        <v>7.7</v>
      </c>
      <c r="E4105" s="53">
        <v>14.7</v>
      </c>
      <c r="F4105" s="53">
        <v>0</v>
      </c>
      <c r="G4105" s="53">
        <v>6.2</v>
      </c>
      <c r="H4105" s="53">
        <v>0.27800000000000002</v>
      </c>
      <c r="I4105" s="53">
        <v>3.9</v>
      </c>
      <c r="J4105" s="53" t="s">
        <v>161</v>
      </c>
      <c r="K4105" s="53">
        <v>3.9</v>
      </c>
      <c r="L4105" s="53" t="s">
        <v>161</v>
      </c>
      <c r="M4105" s="54">
        <v>0.45833333333333331</v>
      </c>
      <c r="N4105" s="53">
        <v>6.2</v>
      </c>
      <c r="O4105" s="53" t="s">
        <v>154</v>
      </c>
      <c r="P4105" s="54">
        <v>0.45288194444444446</v>
      </c>
      <c r="Q4105" s="53">
        <v>5</v>
      </c>
      <c r="R4105" s="53" t="s">
        <v>161</v>
      </c>
      <c r="S4105" s="53">
        <v>1</v>
      </c>
      <c r="T4105" s="53">
        <v>50.6</v>
      </c>
      <c r="U4105" s="53">
        <v>1378</v>
      </c>
      <c r="V4105" s="53">
        <v>554304</v>
      </c>
      <c r="W4105" s="53">
        <v>924</v>
      </c>
      <c r="X4105" s="53">
        <v>0.56799999999999995</v>
      </c>
      <c r="Y4105" s="53">
        <v>20.350000000000001</v>
      </c>
      <c r="Z4105" s="11">
        <f t="shared" si="11107"/>
        <v>166.80000000000004</v>
      </c>
      <c r="AA4105" s="11">
        <f t="shared" si="11108"/>
        <v>10</v>
      </c>
      <c r="AB4105" s="53">
        <f t="shared" si="11109"/>
        <v>0.22775250893516602</v>
      </c>
      <c r="AC4105" s="63" t="s">
        <v>204</v>
      </c>
      <c r="AE4105" s="11">
        <f t="shared" ref="AE4105" si="11110">SUM(F4105:F4110)</f>
        <v>0</v>
      </c>
      <c r="AF4105" s="11">
        <f t="shared" ref="AF4105" si="11111">AVERAGE(AB4105:AB4110)</f>
        <v>0.22775250893516599</v>
      </c>
      <c r="AG4105" s="11">
        <f t="shared" ref="AG4105" si="11112">AVERAGE(G4105:G4110)</f>
        <v>6.0666666666666673</v>
      </c>
      <c r="AH4105" s="11" t="e">
        <f t="shared" ref="AH4105" si="11113">AVERAGE(AC4105:AC4110)</f>
        <v>#DIV/0!</v>
      </c>
      <c r="AI4105" s="11">
        <f t="shared" ref="AI4105" si="11114">AVERAGE(T4105:T4110)</f>
        <v>52.1</v>
      </c>
      <c r="AJ4105" s="11">
        <f t="shared" ref="AJ4105" si="11115">SUMIF(H4105:H4110,"&gt;0",H4105:H4110)</f>
        <v>1.302</v>
      </c>
      <c r="AK4105" s="17">
        <f t="shared" ref="AK4105" si="11116">SUM(AA4105:AA4110)/60</f>
        <v>0.66666666666666663</v>
      </c>
      <c r="AL4105" s="17">
        <f t="shared" ref="AL4105" si="11117">SUM(V4105:V4110)</f>
        <v>2636499</v>
      </c>
      <c r="AM4105" s="17">
        <f t="shared" ref="AM4105" si="11118">AVERAGE(W4105:W4110)</f>
        <v>732.5</v>
      </c>
      <c r="AN4105" s="11">
        <f t="shared" ref="AN4105" si="11119">AVERAGE(I4105:I4110)</f>
        <v>4.0333333333333332</v>
      </c>
      <c r="AO4105" s="11">
        <f t="shared" ref="AO4105" si="11120">MAX(K4105:K4110)</f>
        <v>4.5999999999999996</v>
      </c>
      <c r="AP4105" s="13" t="str">
        <f t="shared" ref="AP4105" ca="1" si="11121">INDIRECT(ADDRESS(MATCH(AO4105,K4105:K4110,0)+A4105-1,12))</f>
        <v>WSW</v>
      </c>
      <c r="AQ4105" s="13">
        <f t="shared" ref="AQ4105" ca="1" si="11122">INDIRECT(ADDRESS(MATCH(AO4105,K4105:K4110,0)+A4105-1,13))</f>
        <v>0.4817939814814815</v>
      </c>
      <c r="AR4105" s="11">
        <f t="shared" ref="AR4105" si="11123">MAX(N4105:N4110)</f>
        <v>7.7</v>
      </c>
      <c r="AS4105" s="13" t="str">
        <f t="shared" ref="AS4105" ca="1" si="11124">INDIRECT(ADDRESS(MATCH(AR4105,N4105:N4110,0)+A4105-1,15))</f>
        <v>WSW</v>
      </c>
      <c r="AT4105" s="13">
        <f t="shared" ref="AT4105" ca="1" si="11125">INDIRECT(ADDRESS(MATCH(AR4105,N4105:N4110,0)+A4105-1,16))</f>
        <v>0.48053240740740738</v>
      </c>
    </row>
    <row r="4106" spans="1:46">
      <c r="A4106" s="11">
        <v>4106</v>
      </c>
      <c r="B4106" s="57">
        <v>44955</v>
      </c>
      <c r="C4106" s="54">
        <v>0.46527777777777773</v>
      </c>
      <c r="D4106" s="53">
        <v>8.1</v>
      </c>
      <c r="E4106" s="53">
        <v>14.6</v>
      </c>
      <c r="F4106" s="53">
        <v>0</v>
      </c>
      <c r="G4106" s="53">
        <v>6.1</v>
      </c>
      <c r="H4106" s="53">
        <v>0.29199999999999998</v>
      </c>
      <c r="I4106" s="53">
        <v>4.0999999999999996</v>
      </c>
      <c r="J4106" s="53" t="s">
        <v>161</v>
      </c>
      <c r="K4106" s="53">
        <v>4.3</v>
      </c>
      <c r="L4106" s="53" t="s">
        <v>154</v>
      </c>
      <c r="M4106" s="54">
        <v>0.46356481481481482</v>
      </c>
      <c r="N4106" s="53">
        <v>6.5</v>
      </c>
      <c r="O4106" s="53" t="s">
        <v>154</v>
      </c>
      <c r="P4106" s="54">
        <v>0.46225694444444443</v>
      </c>
      <c r="Q4106" s="53">
        <v>6.1</v>
      </c>
      <c r="R4106" s="53" t="s">
        <v>161</v>
      </c>
      <c r="S4106" s="53">
        <v>1</v>
      </c>
      <c r="T4106" s="53">
        <v>51.1</v>
      </c>
      <c r="U4106" s="53">
        <v>752</v>
      </c>
      <c r="V4106" s="53">
        <v>575713</v>
      </c>
      <c r="W4106" s="53">
        <v>960</v>
      </c>
      <c r="X4106" s="53">
        <v>0.56799999999999995</v>
      </c>
      <c r="Y4106" s="53">
        <v>20.34</v>
      </c>
      <c r="Z4106" s="11">
        <f t="shared" si="11107"/>
        <v>175.19999999999996</v>
      </c>
      <c r="AA4106" s="11">
        <f t="shared" si="11108"/>
        <v>10</v>
      </c>
      <c r="AB4106" s="53">
        <f t="shared" si="11109"/>
        <v>0.22775250893516602</v>
      </c>
      <c r="AC4106" s="63" t="s">
        <v>204</v>
      </c>
    </row>
    <row r="4107" spans="1:46">
      <c r="A4107" s="11">
        <v>4107</v>
      </c>
      <c r="B4107" s="57">
        <v>44955</v>
      </c>
      <c r="C4107" s="54">
        <v>0.47222222222222227</v>
      </c>
      <c r="D4107" s="53">
        <v>8.6</v>
      </c>
      <c r="E4107" s="53">
        <v>14.6</v>
      </c>
      <c r="F4107" s="53">
        <v>0</v>
      </c>
      <c r="G4107" s="53">
        <v>6.3</v>
      </c>
      <c r="H4107" s="53">
        <v>0.29699999999999999</v>
      </c>
      <c r="I4107" s="53">
        <v>4</v>
      </c>
      <c r="J4107" s="53" t="s">
        <v>161</v>
      </c>
      <c r="K4107" s="53">
        <v>4.4000000000000004</v>
      </c>
      <c r="L4107" s="53" t="s">
        <v>161</v>
      </c>
      <c r="M4107" s="54">
        <v>0.46762731481481484</v>
      </c>
      <c r="N4107" s="53">
        <v>7.3</v>
      </c>
      <c r="O4107" s="53" t="s">
        <v>161</v>
      </c>
      <c r="P4107" s="54">
        <v>0.46628472222222223</v>
      </c>
      <c r="Q4107" s="53">
        <v>3.1</v>
      </c>
      <c r="R4107" s="53" t="s">
        <v>160</v>
      </c>
      <c r="S4107" s="53">
        <v>1.2</v>
      </c>
      <c r="T4107" s="53">
        <v>50.5</v>
      </c>
      <c r="U4107" s="53">
        <v>1293</v>
      </c>
      <c r="V4107" s="53">
        <v>589668</v>
      </c>
      <c r="W4107" s="53">
        <v>983</v>
      </c>
      <c r="X4107" s="53">
        <v>0.56799999999999995</v>
      </c>
      <c r="Y4107" s="53">
        <v>20.32</v>
      </c>
      <c r="Z4107" s="11">
        <f t="shared" si="11107"/>
        <v>178.2</v>
      </c>
      <c r="AA4107" s="11">
        <f t="shared" si="11108"/>
        <v>10</v>
      </c>
      <c r="AB4107" s="53">
        <f t="shared" si="11109"/>
        <v>0.22775250893516602</v>
      </c>
      <c r="AC4107" s="63" t="s">
        <v>204</v>
      </c>
    </row>
    <row r="4108" spans="1:46">
      <c r="A4108" s="11">
        <v>4108</v>
      </c>
      <c r="B4108" s="57">
        <v>44955</v>
      </c>
      <c r="C4108" s="54">
        <v>0.47916666666666669</v>
      </c>
      <c r="D4108" s="53">
        <v>9.1</v>
      </c>
      <c r="E4108" s="53">
        <v>14.6</v>
      </c>
      <c r="F4108" s="53">
        <v>0</v>
      </c>
      <c r="G4108" s="53">
        <v>6.3</v>
      </c>
      <c r="H4108" s="53">
        <v>0.21299999999999999</v>
      </c>
      <c r="I4108" s="53">
        <v>3.9</v>
      </c>
      <c r="J4108" s="53" t="s">
        <v>161</v>
      </c>
      <c r="K4108" s="53">
        <v>4</v>
      </c>
      <c r="L4108" s="53" t="s">
        <v>161</v>
      </c>
      <c r="M4108" s="54">
        <v>0.4722337962962963</v>
      </c>
      <c r="N4108" s="53">
        <v>6.4</v>
      </c>
      <c r="O4108" s="53" t="s">
        <v>154</v>
      </c>
      <c r="P4108" s="54">
        <v>0.47502314814814817</v>
      </c>
      <c r="Q4108" s="53">
        <v>4.5999999999999996</v>
      </c>
      <c r="R4108" s="53" t="s">
        <v>161</v>
      </c>
      <c r="S4108" s="53">
        <v>1</v>
      </c>
      <c r="T4108" s="53">
        <v>52.9</v>
      </c>
      <c r="U4108" s="53">
        <v>597</v>
      </c>
      <c r="V4108" s="53">
        <v>436512</v>
      </c>
      <c r="W4108" s="53">
        <v>728</v>
      </c>
      <c r="X4108" s="53">
        <v>0.56799999999999995</v>
      </c>
      <c r="Y4108" s="53">
        <v>20.329999999999998</v>
      </c>
      <c r="Z4108" s="11">
        <f t="shared" si="11107"/>
        <v>127.80000000000003</v>
      </c>
      <c r="AA4108" s="11">
        <f t="shared" si="11108"/>
        <v>10</v>
      </c>
      <c r="AB4108" s="53">
        <f t="shared" si="11109"/>
        <v>0.22775250893516602</v>
      </c>
      <c r="AC4108" s="63" t="s">
        <v>204</v>
      </c>
    </row>
    <row r="4109" spans="1:46">
      <c r="A4109" s="11">
        <v>4109</v>
      </c>
      <c r="B4109" s="57">
        <v>44955</v>
      </c>
      <c r="C4109" s="54">
        <v>0.4861111111111111</v>
      </c>
      <c r="D4109" s="53">
        <v>9.1999999999999993</v>
      </c>
      <c r="E4109" s="53">
        <v>14.6</v>
      </c>
      <c r="F4109" s="53">
        <v>0</v>
      </c>
      <c r="G4109" s="53">
        <v>5.8</v>
      </c>
      <c r="H4109" s="53">
        <v>0.115</v>
      </c>
      <c r="I4109" s="53">
        <v>4.5</v>
      </c>
      <c r="J4109" s="53" t="s">
        <v>161</v>
      </c>
      <c r="K4109" s="53">
        <v>4.5999999999999996</v>
      </c>
      <c r="L4109" s="53" t="s">
        <v>161</v>
      </c>
      <c r="M4109" s="54">
        <v>0.4817939814814815</v>
      </c>
      <c r="N4109" s="53">
        <v>7.7</v>
      </c>
      <c r="O4109" s="53" t="s">
        <v>161</v>
      </c>
      <c r="P4109" s="54">
        <v>0.48053240740740738</v>
      </c>
      <c r="Q4109" s="53">
        <v>5.7</v>
      </c>
      <c r="R4109" s="53" t="s">
        <v>161</v>
      </c>
      <c r="S4109" s="53">
        <v>1</v>
      </c>
      <c r="T4109" s="53">
        <v>53.5</v>
      </c>
      <c r="U4109" s="53">
        <v>289</v>
      </c>
      <c r="V4109" s="53">
        <v>251598</v>
      </c>
      <c r="W4109" s="53">
        <v>419</v>
      </c>
      <c r="X4109" s="53">
        <v>0.56799999999999995</v>
      </c>
      <c r="Y4109" s="53">
        <v>20.32</v>
      </c>
      <c r="Z4109" s="11">
        <f t="shared" si="11107"/>
        <v>69</v>
      </c>
      <c r="AA4109" s="11">
        <f t="shared" si="11108"/>
        <v>0</v>
      </c>
      <c r="AB4109" s="53">
        <f t="shared" si="11109"/>
        <v>0.22775250893516602</v>
      </c>
      <c r="AC4109" s="63" t="s">
        <v>204</v>
      </c>
    </row>
    <row r="4110" spans="1:46">
      <c r="A4110" s="11">
        <v>4110</v>
      </c>
      <c r="B4110" s="57">
        <v>44955</v>
      </c>
      <c r="C4110" s="54">
        <v>0.49305555555555558</v>
      </c>
      <c r="D4110" s="53">
        <v>9.3000000000000007</v>
      </c>
      <c r="E4110" s="53">
        <v>14.6</v>
      </c>
      <c r="F4110" s="53">
        <v>0</v>
      </c>
      <c r="G4110" s="53">
        <v>5.7</v>
      </c>
      <c r="H4110" s="53">
        <v>0.107</v>
      </c>
      <c r="I4110" s="53">
        <v>3.8</v>
      </c>
      <c r="J4110" s="53" t="s">
        <v>161</v>
      </c>
      <c r="K4110" s="53">
        <v>4.5999999999999996</v>
      </c>
      <c r="L4110" s="53" t="s">
        <v>161</v>
      </c>
      <c r="M4110" s="54">
        <v>0.48651620370370369</v>
      </c>
      <c r="N4110" s="53">
        <v>6.3</v>
      </c>
      <c r="O4110" s="53" t="s">
        <v>161</v>
      </c>
      <c r="P4110" s="54">
        <v>0.48618055555555556</v>
      </c>
      <c r="Q4110" s="53">
        <v>3.2</v>
      </c>
      <c r="R4110" s="53" t="s">
        <v>160</v>
      </c>
      <c r="S4110" s="53">
        <v>1</v>
      </c>
      <c r="T4110" s="53">
        <v>54</v>
      </c>
      <c r="U4110" s="53">
        <v>390</v>
      </c>
      <c r="V4110" s="53">
        <v>228704</v>
      </c>
      <c r="W4110" s="53">
        <v>381</v>
      </c>
      <c r="X4110" s="53">
        <v>0.56799999999999995</v>
      </c>
      <c r="Y4110" s="53">
        <v>20.329999999999998</v>
      </c>
      <c r="Z4110" s="11">
        <f t="shared" si="11107"/>
        <v>64.199999999999989</v>
      </c>
      <c r="AA4110" s="11">
        <f t="shared" si="11108"/>
        <v>0</v>
      </c>
      <c r="AB4110" s="53">
        <f t="shared" si="11109"/>
        <v>0.22775250893516602</v>
      </c>
      <c r="AC4110" s="63" t="s">
        <v>204</v>
      </c>
    </row>
    <row r="4111" spans="1:46">
      <c r="A4111" s="11">
        <v>4111</v>
      </c>
      <c r="B4111" s="57">
        <v>44955</v>
      </c>
      <c r="C4111" s="54">
        <v>0.5</v>
      </c>
      <c r="D4111" s="53">
        <v>9</v>
      </c>
      <c r="E4111" s="53">
        <v>14.7</v>
      </c>
      <c r="F4111" s="53">
        <v>0</v>
      </c>
      <c r="G4111" s="53">
        <v>5.9</v>
      </c>
      <c r="H4111" s="53">
        <v>0.125</v>
      </c>
      <c r="I4111" s="53">
        <v>4</v>
      </c>
      <c r="J4111" s="53" t="s">
        <v>161</v>
      </c>
      <c r="K4111" s="53">
        <v>4.2</v>
      </c>
      <c r="L4111" s="53" t="s">
        <v>161</v>
      </c>
      <c r="M4111" s="54">
        <v>0.49684027777777778</v>
      </c>
      <c r="N4111" s="53">
        <v>8.4</v>
      </c>
      <c r="O4111" s="53" t="s">
        <v>161</v>
      </c>
      <c r="P4111" s="54">
        <v>0.49527777777777776</v>
      </c>
      <c r="Q4111" s="53">
        <v>2.5</v>
      </c>
      <c r="R4111" s="53" t="s">
        <v>161</v>
      </c>
      <c r="S4111" s="53">
        <v>1.2</v>
      </c>
      <c r="T4111" s="53">
        <v>54.7</v>
      </c>
      <c r="U4111" s="53">
        <v>468</v>
      </c>
      <c r="V4111" s="53">
        <v>262855</v>
      </c>
      <c r="W4111" s="53">
        <v>438</v>
      </c>
      <c r="X4111" s="53">
        <v>0.56799999999999995</v>
      </c>
      <c r="Y4111" s="53">
        <v>20.34</v>
      </c>
      <c r="Z4111" s="11">
        <f t="shared" si="11107"/>
        <v>75.000000000000014</v>
      </c>
      <c r="AA4111" s="11">
        <f t="shared" si="11108"/>
        <v>0</v>
      </c>
      <c r="AB4111" s="53">
        <f t="shared" si="11109"/>
        <v>0.22775250893516602</v>
      </c>
      <c r="AC4111" s="63" t="s">
        <v>204</v>
      </c>
      <c r="AE4111" s="11">
        <f t="shared" ref="AE4111" si="11126">SUM(F4111:F4116)</f>
        <v>0</v>
      </c>
      <c r="AF4111" s="11">
        <f t="shared" ref="AF4111" si="11127">AVERAGE(AB4111:AB4116)</f>
        <v>0.22757249482699649</v>
      </c>
      <c r="AG4111" s="11">
        <f t="shared" ref="AG4111" si="11128">AVERAGE(G4111:G4116)</f>
        <v>6.3500000000000005</v>
      </c>
      <c r="AH4111" s="11" t="e">
        <f t="shared" ref="AH4111" si="11129">AVERAGE(AC4111:AC4116)</f>
        <v>#DIV/0!</v>
      </c>
      <c r="AI4111" s="11">
        <f t="shared" ref="AI4111" si="11130">AVERAGE(T4111:T4116)</f>
        <v>52.550000000000004</v>
      </c>
      <c r="AJ4111" s="11">
        <f t="shared" ref="AJ4111" si="11131">SUMIF(H4111:H4116,"&gt;0",H4111:H4116)</f>
        <v>1.032</v>
      </c>
      <c r="AK4111" s="17">
        <f t="shared" ref="AK4111" si="11132">SUM(AA4111:AA4116)/60</f>
        <v>0.33333333333333331</v>
      </c>
      <c r="AL4111" s="17">
        <f t="shared" ref="AL4111" si="11133">SUM(V4111:V4116)</f>
        <v>2125942</v>
      </c>
      <c r="AM4111" s="17">
        <f t="shared" ref="AM4111" si="11134">AVERAGE(W4111:W4116)</f>
        <v>590.33333333333337</v>
      </c>
      <c r="AN4111" s="11">
        <f t="shared" ref="AN4111" si="11135">AVERAGE(I4111:I4116)</f>
        <v>4.0666666666666664</v>
      </c>
      <c r="AO4111" s="11">
        <f t="shared" ref="AO4111" si="11136">MAX(K4111:K4116)</f>
        <v>4.4000000000000004</v>
      </c>
      <c r="AP4111" s="13" t="str">
        <f t="shared" ref="AP4111" ca="1" si="11137">INDIRECT(ADDRESS(MATCH(AO4111,K4111:K4116,0)+A4111-1,12))</f>
        <v>WSW</v>
      </c>
      <c r="AQ4111" s="13">
        <f t="shared" ref="AQ4111" ca="1" si="11138">INDIRECT(ADDRESS(MATCH(AO4111,K4111:K4116,0)+A4111-1,13))</f>
        <v>0.52678240740740734</v>
      </c>
      <c r="AR4111" s="11">
        <f t="shared" ref="AR4111" si="11139">MAX(N4111:N4116)</f>
        <v>8.4</v>
      </c>
      <c r="AS4111" s="13" t="str">
        <f t="shared" ref="AS4111" ca="1" si="11140">INDIRECT(ADDRESS(MATCH(AR4111,N4111:N4116,0)+A4111-1,15))</f>
        <v>WSW</v>
      </c>
      <c r="AT4111" s="13">
        <f t="shared" ref="AT4111" ca="1" si="11141">INDIRECT(ADDRESS(MATCH(AR4111,N4111:N4116,0)+A4111-1,16))</f>
        <v>0.49527777777777776</v>
      </c>
    </row>
    <row r="4112" spans="1:46">
      <c r="A4112" s="11">
        <v>4112</v>
      </c>
      <c r="B4112" s="57">
        <v>44955</v>
      </c>
      <c r="C4112" s="54">
        <v>0.50694444444444442</v>
      </c>
      <c r="D4112" s="53">
        <v>8.8000000000000007</v>
      </c>
      <c r="E4112" s="53">
        <v>14.3</v>
      </c>
      <c r="F4112" s="53">
        <v>0</v>
      </c>
      <c r="G4112" s="53">
        <v>6</v>
      </c>
      <c r="H4112" s="53">
        <v>0.13500000000000001</v>
      </c>
      <c r="I4112" s="53">
        <v>3.9</v>
      </c>
      <c r="J4112" s="53" t="s">
        <v>161</v>
      </c>
      <c r="K4112" s="53">
        <v>4.2</v>
      </c>
      <c r="L4112" s="53" t="s">
        <v>161</v>
      </c>
      <c r="M4112" s="54">
        <v>0.5019675925925926</v>
      </c>
      <c r="N4112" s="53">
        <v>6.6</v>
      </c>
      <c r="O4112" s="53" t="s">
        <v>161</v>
      </c>
      <c r="P4112" s="54">
        <v>0.5037962962962963</v>
      </c>
      <c r="Q4112" s="53">
        <v>4.4000000000000004</v>
      </c>
      <c r="R4112" s="53" t="s">
        <v>161</v>
      </c>
      <c r="S4112" s="53">
        <v>0.9</v>
      </c>
      <c r="T4112" s="53">
        <v>55</v>
      </c>
      <c r="U4112" s="53">
        <v>843</v>
      </c>
      <c r="V4112" s="53">
        <v>285737</v>
      </c>
      <c r="W4112" s="53">
        <v>476</v>
      </c>
      <c r="X4112" s="53">
        <v>0.56799999999999995</v>
      </c>
      <c r="Y4112" s="53">
        <v>20.239999999999998</v>
      </c>
      <c r="Z4112" s="11">
        <f t="shared" si="11107"/>
        <v>81.000000000000014</v>
      </c>
      <c r="AA4112" s="11">
        <f t="shared" si="11108"/>
        <v>0</v>
      </c>
      <c r="AB4112" s="53">
        <f t="shared" si="11109"/>
        <v>0.22775250893516602</v>
      </c>
      <c r="AC4112" s="63" t="s">
        <v>204</v>
      </c>
    </row>
    <row r="4113" spans="1:46">
      <c r="A4113" s="11">
        <v>4113</v>
      </c>
      <c r="B4113" s="57">
        <v>44955</v>
      </c>
      <c r="C4113" s="54">
        <v>0.51388888888888895</v>
      </c>
      <c r="D4113" s="53">
        <v>8.8000000000000007</v>
      </c>
      <c r="E4113" s="53">
        <v>14.2</v>
      </c>
      <c r="F4113" s="53">
        <v>0</v>
      </c>
      <c r="G4113" s="53">
        <v>6.3</v>
      </c>
      <c r="H4113" s="53">
        <v>0.20100000000000001</v>
      </c>
      <c r="I4113" s="53">
        <v>4.2</v>
      </c>
      <c r="J4113" s="53" t="s">
        <v>161</v>
      </c>
      <c r="K4113" s="53">
        <v>4.3</v>
      </c>
      <c r="L4113" s="53" t="s">
        <v>161</v>
      </c>
      <c r="M4113" s="54">
        <v>0.51329861111111108</v>
      </c>
      <c r="N4113" s="53">
        <v>6.3</v>
      </c>
      <c r="O4113" s="53" t="s">
        <v>161</v>
      </c>
      <c r="P4113" s="54">
        <v>0.50726851851851851</v>
      </c>
      <c r="Q4113" s="53">
        <v>5</v>
      </c>
      <c r="R4113" s="53" t="s">
        <v>161</v>
      </c>
      <c r="S4113" s="53">
        <v>0.9</v>
      </c>
      <c r="T4113" s="53">
        <v>52.7</v>
      </c>
      <c r="U4113" s="53">
        <v>572</v>
      </c>
      <c r="V4113" s="53">
        <v>409786</v>
      </c>
      <c r="W4113" s="53">
        <v>683</v>
      </c>
      <c r="X4113" s="53">
        <v>0.56799999999999995</v>
      </c>
      <c r="Y4113" s="53">
        <v>20.260000000000002</v>
      </c>
      <c r="Z4113" s="11">
        <f t="shared" si="11107"/>
        <v>120.6</v>
      </c>
      <c r="AA4113" s="11">
        <f t="shared" si="11108"/>
        <v>10</v>
      </c>
      <c r="AB4113" s="53">
        <f t="shared" si="11109"/>
        <v>0.22775250893516602</v>
      </c>
      <c r="AC4113" s="63" t="s">
        <v>204</v>
      </c>
    </row>
    <row r="4114" spans="1:46">
      <c r="A4114" s="11">
        <v>4114</v>
      </c>
      <c r="B4114" s="57">
        <v>44955</v>
      </c>
      <c r="C4114" s="54">
        <v>0.52083333333333337</v>
      </c>
      <c r="D4114" s="53">
        <v>8.6999999999999993</v>
      </c>
      <c r="E4114" s="53">
        <v>14.2</v>
      </c>
      <c r="F4114" s="53">
        <v>0</v>
      </c>
      <c r="G4114" s="53">
        <v>6.7</v>
      </c>
      <c r="H4114" s="53">
        <v>0.19600000000000001</v>
      </c>
      <c r="I4114" s="53">
        <v>3.9</v>
      </c>
      <c r="J4114" s="53" t="s">
        <v>161</v>
      </c>
      <c r="K4114" s="53">
        <v>4.2</v>
      </c>
      <c r="L4114" s="53" t="s">
        <v>161</v>
      </c>
      <c r="M4114" s="54">
        <v>0.51391203703703703</v>
      </c>
      <c r="N4114" s="53">
        <v>7.2</v>
      </c>
      <c r="O4114" s="53" t="s">
        <v>154</v>
      </c>
      <c r="P4114" s="54">
        <v>0.5199421296296296</v>
      </c>
      <c r="Q4114" s="53">
        <v>5.9</v>
      </c>
      <c r="R4114" s="53" t="s">
        <v>154</v>
      </c>
      <c r="S4114" s="53">
        <v>0.9</v>
      </c>
      <c r="T4114" s="53">
        <v>51.2</v>
      </c>
      <c r="U4114" s="53">
        <v>546</v>
      </c>
      <c r="V4114" s="53">
        <v>399292</v>
      </c>
      <c r="W4114" s="53">
        <v>665</v>
      </c>
      <c r="X4114" s="53">
        <v>0.56699999999999995</v>
      </c>
      <c r="Y4114" s="53">
        <v>20.260000000000002</v>
      </c>
      <c r="Z4114" s="11">
        <f t="shared" si="11107"/>
        <v>117.6</v>
      </c>
      <c r="AA4114" s="11">
        <f t="shared" si="11108"/>
        <v>0</v>
      </c>
      <c r="AB4114" s="53">
        <f t="shared" si="11109"/>
        <v>0.22721246661065747</v>
      </c>
      <c r="AC4114" s="63" t="s">
        <v>204</v>
      </c>
    </row>
    <row r="4115" spans="1:46">
      <c r="A4115" s="11">
        <v>4115</v>
      </c>
      <c r="B4115" s="57">
        <v>44955</v>
      </c>
      <c r="C4115" s="54">
        <v>0.52777777777777779</v>
      </c>
      <c r="D4115" s="53">
        <v>8.9</v>
      </c>
      <c r="E4115" s="53">
        <v>14.3</v>
      </c>
      <c r="F4115" s="53">
        <v>0</v>
      </c>
      <c r="G4115" s="53">
        <v>6.1</v>
      </c>
      <c r="H4115" s="53">
        <v>0.14099999999999999</v>
      </c>
      <c r="I4115" s="53">
        <v>4.4000000000000004</v>
      </c>
      <c r="J4115" s="53" t="s">
        <v>161</v>
      </c>
      <c r="K4115" s="53">
        <v>4.4000000000000004</v>
      </c>
      <c r="L4115" s="53" t="s">
        <v>161</v>
      </c>
      <c r="M4115" s="54">
        <v>0.52678240740740734</v>
      </c>
      <c r="N4115" s="53">
        <v>6.7</v>
      </c>
      <c r="O4115" s="53" t="s">
        <v>161</v>
      </c>
      <c r="P4115" s="54">
        <v>0.52418981481481486</v>
      </c>
      <c r="Q4115" s="53">
        <v>5.5</v>
      </c>
      <c r="R4115" s="53" t="s">
        <v>161</v>
      </c>
      <c r="S4115" s="53">
        <v>1.1000000000000001</v>
      </c>
      <c r="T4115" s="53">
        <v>52.3</v>
      </c>
      <c r="U4115" s="53">
        <v>466</v>
      </c>
      <c r="V4115" s="53">
        <v>298354</v>
      </c>
      <c r="W4115" s="53">
        <v>497</v>
      </c>
      <c r="X4115" s="53">
        <v>0.56799999999999995</v>
      </c>
      <c r="Y4115" s="53">
        <v>20.25</v>
      </c>
      <c r="Z4115" s="11">
        <f t="shared" si="11107"/>
        <v>84.59999999999998</v>
      </c>
      <c r="AA4115" s="11">
        <f t="shared" si="11108"/>
        <v>0</v>
      </c>
      <c r="AB4115" s="53">
        <f t="shared" si="11109"/>
        <v>0.22775250893516602</v>
      </c>
      <c r="AC4115" s="63" t="s">
        <v>204</v>
      </c>
    </row>
    <row r="4116" spans="1:46">
      <c r="A4116" s="11">
        <v>4116</v>
      </c>
      <c r="B4116" s="57">
        <v>44955</v>
      </c>
      <c r="C4116" s="54">
        <v>0.53472222222222221</v>
      </c>
      <c r="D4116" s="53">
        <v>8.8000000000000007</v>
      </c>
      <c r="E4116" s="53">
        <v>14.2</v>
      </c>
      <c r="F4116" s="53">
        <v>0</v>
      </c>
      <c r="G4116" s="53">
        <v>7.1</v>
      </c>
      <c r="H4116" s="53">
        <v>0.23400000000000001</v>
      </c>
      <c r="I4116" s="53">
        <v>4</v>
      </c>
      <c r="J4116" s="53" t="s">
        <v>161</v>
      </c>
      <c r="K4116" s="53">
        <v>4.4000000000000004</v>
      </c>
      <c r="L4116" s="53" t="s">
        <v>161</v>
      </c>
      <c r="M4116" s="54">
        <v>0.52787037037037032</v>
      </c>
      <c r="N4116" s="53">
        <v>6.7</v>
      </c>
      <c r="O4116" s="53" t="s">
        <v>161</v>
      </c>
      <c r="P4116" s="54">
        <v>0.53430555555555559</v>
      </c>
      <c r="Q4116" s="53">
        <v>3.7</v>
      </c>
      <c r="R4116" s="53" t="s">
        <v>154</v>
      </c>
      <c r="S4116" s="53">
        <v>1</v>
      </c>
      <c r="T4116" s="53">
        <v>49.4</v>
      </c>
      <c r="U4116" s="53">
        <v>513</v>
      </c>
      <c r="V4116" s="53">
        <v>469918</v>
      </c>
      <c r="W4116" s="53">
        <v>783</v>
      </c>
      <c r="X4116" s="53">
        <v>0.56699999999999995</v>
      </c>
      <c r="Y4116" s="53">
        <v>20.21</v>
      </c>
      <c r="Z4116" s="11">
        <f t="shared" si="11107"/>
        <v>140.4</v>
      </c>
      <c r="AA4116" s="11">
        <f t="shared" si="11108"/>
        <v>10</v>
      </c>
      <c r="AB4116" s="53">
        <f t="shared" si="11109"/>
        <v>0.22721246661065747</v>
      </c>
      <c r="AC4116" s="63" t="s">
        <v>204</v>
      </c>
    </row>
    <row r="4117" spans="1:46">
      <c r="A4117" s="11">
        <v>4117</v>
      </c>
      <c r="B4117" s="57">
        <v>44955</v>
      </c>
      <c r="C4117" s="54">
        <v>0.54166666666666663</v>
      </c>
      <c r="D4117" s="53">
        <v>8.9</v>
      </c>
      <c r="E4117" s="53">
        <v>14.2</v>
      </c>
      <c r="F4117" s="53">
        <v>0</v>
      </c>
      <c r="G4117" s="53">
        <v>7.4</v>
      </c>
      <c r="H4117" s="53">
        <v>0.373</v>
      </c>
      <c r="I4117" s="53">
        <v>3.7</v>
      </c>
      <c r="J4117" s="53" t="s">
        <v>161</v>
      </c>
      <c r="K4117" s="53">
        <v>4.2</v>
      </c>
      <c r="L4117" s="53" t="s">
        <v>154</v>
      </c>
      <c r="M4117" s="54">
        <v>0.53864583333333338</v>
      </c>
      <c r="N4117" s="53">
        <v>6.2</v>
      </c>
      <c r="O4117" s="53" t="s">
        <v>158</v>
      </c>
      <c r="P4117" s="54">
        <v>0.53562500000000002</v>
      </c>
      <c r="Q4117" s="53">
        <v>2.1</v>
      </c>
      <c r="R4117" s="53" t="s">
        <v>160</v>
      </c>
      <c r="S4117" s="53">
        <v>0.8</v>
      </c>
      <c r="T4117" s="53">
        <v>52.4</v>
      </c>
      <c r="U4117" s="53">
        <v>1118</v>
      </c>
      <c r="V4117" s="53">
        <v>731527</v>
      </c>
      <c r="W4117" s="53">
        <v>1219</v>
      </c>
      <c r="X4117" s="53">
        <v>0.56699999999999995</v>
      </c>
      <c r="Y4117" s="53">
        <v>20.21</v>
      </c>
      <c r="Z4117" s="11">
        <f t="shared" si="11107"/>
        <v>223.8</v>
      </c>
      <c r="AA4117" s="11">
        <f t="shared" si="11108"/>
        <v>10</v>
      </c>
      <c r="AB4117" s="53">
        <f t="shared" si="11109"/>
        <v>0.22721246661065747</v>
      </c>
      <c r="AC4117" s="63" t="s">
        <v>204</v>
      </c>
      <c r="AE4117" s="11">
        <f t="shared" ref="AE4117" si="11142">SUM(F4117:F4122)</f>
        <v>0</v>
      </c>
      <c r="AF4117" s="11">
        <f t="shared" ref="AF4117" si="11143">AVERAGE(AB4117:AB4122)</f>
        <v>0.22721246661065744</v>
      </c>
      <c r="AG4117" s="11">
        <f t="shared" ref="AG4117" si="11144">AVERAGE(G4117:G4122)</f>
        <v>6.3000000000000007</v>
      </c>
      <c r="AH4117" s="11" t="e">
        <f t="shared" ref="AH4117" si="11145">AVERAGE(AC4117:AC4122)</f>
        <v>#DIV/0!</v>
      </c>
      <c r="AI4117" s="11">
        <f t="shared" ref="AI4117" si="11146">AVERAGE(T4117:T4122)</f>
        <v>54.85</v>
      </c>
      <c r="AJ4117" s="11">
        <f t="shared" ref="AJ4117" si="11147">SUMIF(H4117:H4122,"&gt;0",H4117:H4122)</f>
        <v>0.93500000000000005</v>
      </c>
      <c r="AK4117" s="17">
        <f t="shared" ref="AK4117" si="11148">SUM(AA4117:AA4122)/60</f>
        <v>0.16666666666666666</v>
      </c>
      <c r="AL4117" s="17">
        <f t="shared" ref="AL4117" si="11149">SUM(V4117:V4122)</f>
        <v>1930860</v>
      </c>
      <c r="AM4117" s="17">
        <f t="shared" ref="AM4117" si="11150">AVERAGE(W4117:W4122)</f>
        <v>536.16666666666663</v>
      </c>
      <c r="AN4117" s="11">
        <f t="shared" ref="AN4117" si="11151">AVERAGE(I4117:I4122)</f>
        <v>3.7666666666666671</v>
      </c>
      <c r="AO4117" s="11">
        <f t="shared" ref="AO4117" si="11152">MAX(K4117:K4122)</f>
        <v>4.5999999999999996</v>
      </c>
      <c r="AP4117" s="13" t="str">
        <f t="shared" ref="AP4117" ca="1" si="11153">INDIRECT(ADDRESS(MATCH(AO4117,K4117:K4122,0)+A4117-1,12))</f>
        <v>WNW</v>
      </c>
      <c r="AQ4117" s="13">
        <f t="shared" ref="AQ4117" ca="1" si="11154">INDIRECT(ADDRESS(MATCH(AO4117,K4117:K4122,0)+A4117-1,13))</f>
        <v>0.57493055555555561</v>
      </c>
      <c r="AR4117" s="11">
        <f t="shared" ref="AR4117" si="11155">MAX(N4117:N4122)</f>
        <v>7.6</v>
      </c>
      <c r="AS4117" s="13" t="str">
        <f t="shared" ref="AS4117" ca="1" si="11156">INDIRECT(ADDRESS(MATCH(AR4117,N4117:N4122,0)+A4117-1,15))</f>
        <v>WNW</v>
      </c>
      <c r="AT4117" s="13">
        <f t="shared" ref="AT4117" ca="1" si="11157">INDIRECT(ADDRESS(MATCH(AR4117,N4117:N4122,0)+A4117-1,16))</f>
        <v>0.57049768518518518</v>
      </c>
    </row>
    <row r="4118" spans="1:46">
      <c r="A4118" s="11">
        <v>4118</v>
      </c>
      <c r="B4118" s="57">
        <v>44955</v>
      </c>
      <c r="C4118" s="54">
        <v>0.54861111111111105</v>
      </c>
      <c r="D4118" s="53">
        <v>9.1999999999999993</v>
      </c>
      <c r="E4118" s="53">
        <v>14.2</v>
      </c>
      <c r="F4118" s="53">
        <v>0</v>
      </c>
      <c r="G4118" s="53">
        <v>6.2</v>
      </c>
      <c r="H4118" s="53">
        <v>0.187</v>
      </c>
      <c r="I4118" s="53">
        <v>3.7</v>
      </c>
      <c r="J4118" s="53" t="s">
        <v>161</v>
      </c>
      <c r="K4118" s="53">
        <v>3.7</v>
      </c>
      <c r="L4118" s="53" t="s">
        <v>161</v>
      </c>
      <c r="M4118" s="54">
        <v>0.54861111111111105</v>
      </c>
      <c r="N4118" s="53">
        <v>5.9</v>
      </c>
      <c r="O4118" s="53" t="s">
        <v>161</v>
      </c>
      <c r="P4118" s="54">
        <v>0.54732638888888896</v>
      </c>
      <c r="Q4118" s="53">
        <v>3.2</v>
      </c>
      <c r="R4118" s="53" t="s">
        <v>161</v>
      </c>
      <c r="S4118" s="53">
        <v>1</v>
      </c>
      <c r="T4118" s="53">
        <v>54.1</v>
      </c>
      <c r="U4118" s="53">
        <v>323</v>
      </c>
      <c r="V4118" s="53">
        <v>390750</v>
      </c>
      <c r="W4118" s="53">
        <v>651</v>
      </c>
      <c r="X4118" s="53">
        <v>0.56699999999999995</v>
      </c>
      <c r="Y4118" s="53">
        <v>20.22</v>
      </c>
      <c r="Z4118" s="11">
        <f t="shared" si="11107"/>
        <v>112.2</v>
      </c>
      <c r="AA4118" s="11">
        <f t="shared" si="11108"/>
        <v>0</v>
      </c>
      <c r="AB4118" s="53">
        <f t="shared" si="11109"/>
        <v>0.22721246661065747</v>
      </c>
      <c r="AC4118" s="63" t="s">
        <v>204</v>
      </c>
    </row>
    <row r="4119" spans="1:46">
      <c r="A4119" s="11">
        <v>4119</v>
      </c>
      <c r="B4119" s="57">
        <v>44955</v>
      </c>
      <c r="C4119" s="54">
        <v>0.55555555555555558</v>
      </c>
      <c r="D4119" s="53">
        <v>9.3000000000000007</v>
      </c>
      <c r="E4119" s="53">
        <v>14.2</v>
      </c>
      <c r="F4119" s="53">
        <v>0</v>
      </c>
      <c r="G4119" s="53">
        <v>6.1</v>
      </c>
      <c r="H4119" s="53">
        <v>0.125</v>
      </c>
      <c r="I4119" s="53">
        <v>3.7</v>
      </c>
      <c r="J4119" s="53" t="s">
        <v>154</v>
      </c>
      <c r="K4119" s="53">
        <v>3.8</v>
      </c>
      <c r="L4119" s="53" t="s">
        <v>154</v>
      </c>
      <c r="M4119" s="54">
        <v>0.55533564814814818</v>
      </c>
      <c r="N4119" s="53">
        <v>6.3</v>
      </c>
      <c r="O4119" s="53" t="s">
        <v>158</v>
      </c>
      <c r="P4119" s="54">
        <v>0.5527199074074074</v>
      </c>
      <c r="Q4119" s="53">
        <v>2.9</v>
      </c>
      <c r="R4119" s="53" t="s">
        <v>154</v>
      </c>
      <c r="S4119" s="53">
        <v>1.1000000000000001</v>
      </c>
      <c r="T4119" s="53">
        <v>53.6</v>
      </c>
      <c r="U4119" s="53">
        <v>390</v>
      </c>
      <c r="V4119" s="53">
        <v>266281</v>
      </c>
      <c r="W4119" s="53">
        <v>444</v>
      </c>
      <c r="X4119" s="53">
        <v>0.56699999999999995</v>
      </c>
      <c r="Y4119" s="53">
        <v>20.18</v>
      </c>
      <c r="Z4119" s="11">
        <f t="shared" si="11107"/>
        <v>75.000000000000014</v>
      </c>
      <c r="AA4119" s="11">
        <f t="shared" si="11108"/>
        <v>0</v>
      </c>
      <c r="AB4119" s="53">
        <f t="shared" si="11109"/>
        <v>0.22721246661065747</v>
      </c>
      <c r="AC4119" s="63" t="s">
        <v>204</v>
      </c>
    </row>
    <row r="4120" spans="1:46">
      <c r="A4120" s="11">
        <v>4120</v>
      </c>
      <c r="B4120" s="57">
        <v>44955</v>
      </c>
      <c r="C4120" s="54">
        <v>0.5625</v>
      </c>
      <c r="D4120" s="53">
        <v>9.5</v>
      </c>
      <c r="E4120" s="53">
        <v>14.2</v>
      </c>
      <c r="F4120" s="53">
        <v>0</v>
      </c>
      <c r="G4120" s="53">
        <v>6.3</v>
      </c>
      <c r="H4120" s="53">
        <v>9.2999999999999999E-2</v>
      </c>
      <c r="I4120" s="53">
        <v>3.7</v>
      </c>
      <c r="J4120" s="53" t="s">
        <v>154</v>
      </c>
      <c r="K4120" s="53">
        <v>4</v>
      </c>
      <c r="L4120" s="53" t="s">
        <v>154</v>
      </c>
      <c r="M4120" s="54">
        <v>0.55877314814814816</v>
      </c>
      <c r="N4120" s="53">
        <v>6</v>
      </c>
      <c r="O4120" s="53" t="s">
        <v>154</v>
      </c>
      <c r="P4120" s="54">
        <v>0.56068287037037035</v>
      </c>
      <c r="Q4120" s="53">
        <v>2.5</v>
      </c>
      <c r="R4120" s="53" t="s">
        <v>161</v>
      </c>
      <c r="S4120" s="53">
        <v>0.9</v>
      </c>
      <c r="T4120" s="53">
        <v>54.4</v>
      </c>
      <c r="U4120" s="53">
        <v>289</v>
      </c>
      <c r="V4120" s="53">
        <v>197348</v>
      </c>
      <c r="W4120" s="53">
        <v>329</v>
      </c>
      <c r="X4120" s="53">
        <v>0.56699999999999995</v>
      </c>
      <c r="Y4120" s="53">
        <v>20.21</v>
      </c>
      <c r="Z4120" s="11">
        <f t="shared" si="11107"/>
        <v>55.800000000000004</v>
      </c>
      <c r="AA4120" s="11">
        <f t="shared" si="11108"/>
        <v>0</v>
      </c>
      <c r="AB4120" s="53">
        <f t="shared" si="11109"/>
        <v>0.22721246661065747</v>
      </c>
      <c r="AC4120" s="63" t="s">
        <v>204</v>
      </c>
    </row>
    <row r="4121" spans="1:46">
      <c r="A4121" s="11">
        <v>4121</v>
      </c>
      <c r="B4121" s="57">
        <v>44955</v>
      </c>
      <c r="C4121" s="54">
        <v>0.56944444444444442</v>
      </c>
      <c r="D4121" s="53">
        <v>9.1999999999999993</v>
      </c>
      <c r="E4121" s="53">
        <v>14.2</v>
      </c>
      <c r="F4121" s="53">
        <v>0</v>
      </c>
      <c r="G4121" s="53">
        <v>6.1</v>
      </c>
      <c r="H4121" s="53">
        <v>0.1</v>
      </c>
      <c r="I4121" s="53">
        <v>3.2</v>
      </c>
      <c r="J4121" s="53" t="s">
        <v>158</v>
      </c>
      <c r="K4121" s="53">
        <v>3.7</v>
      </c>
      <c r="L4121" s="53" t="s">
        <v>154</v>
      </c>
      <c r="M4121" s="54">
        <v>0.56251157407407404</v>
      </c>
      <c r="N4121" s="53">
        <v>5.9</v>
      </c>
      <c r="O4121" s="53" t="s">
        <v>158</v>
      </c>
      <c r="P4121" s="54">
        <v>0.56807870370370372</v>
      </c>
      <c r="Q4121" s="53">
        <v>3.3</v>
      </c>
      <c r="R4121" s="53" t="s">
        <v>158</v>
      </c>
      <c r="S4121" s="53">
        <v>1.1000000000000001</v>
      </c>
      <c r="T4121" s="53">
        <v>57.5</v>
      </c>
      <c r="U4121" s="53">
        <v>234</v>
      </c>
      <c r="V4121" s="53">
        <v>212673</v>
      </c>
      <c r="W4121" s="53">
        <v>354</v>
      </c>
      <c r="X4121" s="53">
        <v>0.56699999999999995</v>
      </c>
      <c r="Y4121" s="53">
        <v>20.2</v>
      </c>
      <c r="Z4121" s="11">
        <f t="shared" si="11107"/>
        <v>60.000000000000014</v>
      </c>
      <c r="AA4121" s="11">
        <f t="shared" si="11108"/>
        <v>0</v>
      </c>
      <c r="AB4121" s="53">
        <f t="shared" si="11109"/>
        <v>0.22721246661065747</v>
      </c>
      <c r="AC4121" s="63" t="s">
        <v>204</v>
      </c>
    </row>
    <row r="4122" spans="1:46">
      <c r="A4122" s="11">
        <v>4122</v>
      </c>
      <c r="B4122" s="57">
        <v>44955</v>
      </c>
      <c r="C4122" s="54">
        <v>0.57638888888888895</v>
      </c>
      <c r="D4122" s="53">
        <v>9.1</v>
      </c>
      <c r="E4122" s="53">
        <v>14.2</v>
      </c>
      <c r="F4122" s="53">
        <v>0</v>
      </c>
      <c r="G4122" s="53">
        <v>5.7</v>
      </c>
      <c r="H4122" s="53">
        <v>5.7000000000000002E-2</v>
      </c>
      <c r="I4122" s="53">
        <v>4.5999999999999996</v>
      </c>
      <c r="J4122" s="53" t="s">
        <v>158</v>
      </c>
      <c r="K4122" s="53">
        <v>4.5999999999999996</v>
      </c>
      <c r="L4122" s="53" t="s">
        <v>158</v>
      </c>
      <c r="M4122" s="54">
        <v>0.57493055555555561</v>
      </c>
      <c r="N4122" s="53">
        <v>7.6</v>
      </c>
      <c r="O4122" s="53" t="s">
        <v>158</v>
      </c>
      <c r="P4122" s="54">
        <v>0.57049768518518518</v>
      </c>
      <c r="Q4122" s="53">
        <v>4.0999999999999996</v>
      </c>
      <c r="R4122" s="53" t="s">
        <v>158</v>
      </c>
      <c r="S4122" s="53">
        <v>1</v>
      </c>
      <c r="T4122" s="53">
        <v>57.1</v>
      </c>
      <c r="U4122" s="53">
        <v>237</v>
      </c>
      <c r="V4122" s="53">
        <v>132281</v>
      </c>
      <c r="W4122" s="53">
        <v>220</v>
      </c>
      <c r="X4122" s="53">
        <v>0.56699999999999995</v>
      </c>
      <c r="Y4122" s="53">
        <v>20.190000000000001</v>
      </c>
      <c r="Z4122" s="11">
        <f t="shared" si="11107"/>
        <v>34.200000000000003</v>
      </c>
      <c r="AA4122" s="11">
        <f t="shared" si="11108"/>
        <v>0</v>
      </c>
      <c r="AB4122" s="53">
        <f t="shared" si="11109"/>
        <v>0.22721246661065747</v>
      </c>
      <c r="AC4122" s="63" t="s">
        <v>204</v>
      </c>
    </row>
    <row r="4123" spans="1:46">
      <c r="A4123" s="11">
        <v>4123</v>
      </c>
      <c r="B4123" s="57">
        <v>44955</v>
      </c>
      <c r="C4123" s="54">
        <v>0.58333333333333337</v>
      </c>
      <c r="D4123" s="53">
        <v>8.6999999999999993</v>
      </c>
      <c r="E4123" s="53">
        <v>14.2</v>
      </c>
      <c r="F4123" s="53">
        <v>0</v>
      </c>
      <c r="G4123" s="53">
        <v>7.6</v>
      </c>
      <c r="H4123" s="53">
        <v>0.27200000000000002</v>
      </c>
      <c r="I4123" s="53">
        <v>3.4</v>
      </c>
      <c r="J4123" s="53" t="s">
        <v>154</v>
      </c>
      <c r="K4123" s="53">
        <v>4.5999999999999996</v>
      </c>
      <c r="L4123" s="53" t="s">
        <v>158</v>
      </c>
      <c r="M4123" s="54">
        <v>0.57726851851851857</v>
      </c>
      <c r="N4123" s="53">
        <v>5.7</v>
      </c>
      <c r="O4123" s="53" t="s">
        <v>154</v>
      </c>
      <c r="P4123" s="54">
        <v>0.57677083333333334</v>
      </c>
      <c r="Q4123" s="53">
        <v>2.9</v>
      </c>
      <c r="R4123" s="53" t="s">
        <v>158</v>
      </c>
      <c r="S4123" s="53">
        <v>0.9</v>
      </c>
      <c r="T4123" s="53">
        <v>52.6</v>
      </c>
      <c r="U4123" s="53">
        <v>1238</v>
      </c>
      <c r="V4123" s="53">
        <v>525508</v>
      </c>
      <c r="W4123" s="53">
        <v>876</v>
      </c>
      <c r="X4123" s="53">
        <v>0.56699999999999995</v>
      </c>
      <c r="Y4123" s="53">
        <v>20.18</v>
      </c>
      <c r="Z4123" s="11">
        <f t="shared" si="11107"/>
        <v>163.20000000000002</v>
      </c>
      <c r="AA4123" s="11">
        <f t="shared" si="11108"/>
        <v>10</v>
      </c>
      <c r="AB4123" s="53">
        <f t="shared" si="11109"/>
        <v>0.22721246661065747</v>
      </c>
      <c r="AC4123" s="63" t="s">
        <v>204</v>
      </c>
      <c r="AE4123" s="11">
        <f t="shared" ref="AE4123" si="11158">SUM(F4123:F4128)</f>
        <v>0</v>
      </c>
      <c r="AF4123" s="11">
        <f t="shared" ref="AF4123" si="11159">AVERAGE(AB4123:AB4128)</f>
        <v>0.22721246661065744</v>
      </c>
      <c r="AG4123" s="11">
        <f t="shared" ref="AG4123" si="11160">AVERAGE(G4123:G4128)</f>
        <v>7.2833333333333323</v>
      </c>
      <c r="AH4123" s="11" t="e">
        <f t="shared" ref="AH4123" si="11161">AVERAGE(AC4123:AC4128)</f>
        <v>#DIV/0!</v>
      </c>
      <c r="AI4123" s="11">
        <f t="shared" ref="AI4123" si="11162">AVERAGE(T4123:T4128)</f>
        <v>46.166666666666664</v>
      </c>
      <c r="AJ4123" s="11">
        <f t="shared" ref="AJ4123" si="11163">SUMIF(H4123:H4128,"&gt;0",H4123:H4128)</f>
        <v>1.4280000000000002</v>
      </c>
      <c r="AK4123" s="17">
        <f t="shared" ref="AK4123" si="11164">SUM(AA4123:AA4128)/60</f>
        <v>0.83333333333333337</v>
      </c>
      <c r="AL4123" s="17">
        <f t="shared" ref="AL4123" si="11165">SUM(V4123:V4128)</f>
        <v>2840830</v>
      </c>
      <c r="AM4123" s="17">
        <f t="shared" ref="AM4123" si="11166">AVERAGE(W4123:W4128)</f>
        <v>789.33333333333337</v>
      </c>
      <c r="AN4123" s="11">
        <f t="shared" ref="AN4123" si="11167">AVERAGE(I4123:I4128)</f>
        <v>4.05</v>
      </c>
      <c r="AO4123" s="11">
        <f t="shared" ref="AO4123" si="11168">MAX(K4123:K4128)</f>
        <v>4.7</v>
      </c>
      <c r="AP4123" s="13" t="str">
        <f t="shared" ref="AP4123" ca="1" si="11169">INDIRECT(ADDRESS(MATCH(AO4123,K4123:K4128,0)+A4123-1,12))</f>
        <v>W</v>
      </c>
      <c r="AQ4123" s="13">
        <f t="shared" ref="AQ4123" ca="1" si="11170">INDIRECT(ADDRESS(MATCH(AO4123,K4123:K4128,0)+A4123-1,13))</f>
        <v>0.60299768518518515</v>
      </c>
      <c r="AR4123" s="11">
        <f t="shared" ref="AR4123" si="11171">MAX(N4123:N4128)</f>
        <v>9</v>
      </c>
      <c r="AS4123" s="13" t="str">
        <f t="shared" ref="AS4123" ca="1" si="11172">INDIRECT(ADDRESS(MATCH(AR4123,N4123:N4128,0)+A4123-1,15))</f>
        <v>WNW</v>
      </c>
      <c r="AT4123" s="13">
        <f t="shared" ref="AT4123" ca="1" si="11173">INDIRECT(ADDRESS(MATCH(AR4123,N4123:N4128,0)+A4123-1,16))</f>
        <v>0.58564814814814814</v>
      </c>
    </row>
    <row r="4124" spans="1:46">
      <c r="A4124" s="11">
        <v>4124</v>
      </c>
      <c r="B4124" s="57">
        <v>44955</v>
      </c>
      <c r="C4124" s="54">
        <v>0.59027777777777779</v>
      </c>
      <c r="D4124" s="53">
        <v>8.6</v>
      </c>
      <c r="E4124" s="53">
        <v>14.2</v>
      </c>
      <c r="F4124" s="53">
        <v>0</v>
      </c>
      <c r="G4124" s="53">
        <v>7.1</v>
      </c>
      <c r="H4124" s="53">
        <v>0.28399999999999997</v>
      </c>
      <c r="I4124" s="53">
        <v>4.5</v>
      </c>
      <c r="J4124" s="53" t="s">
        <v>154</v>
      </c>
      <c r="K4124" s="53">
        <v>4.5</v>
      </c>
      <c r="L4124" s="53" t="s">
        <v>154</v>
      </c>
      <c r="M4124" s="54">
        <v>0.58988425925925925</v>
      </c>
      <c r="N4124" s="53">
        <v>9</v>
      </c>
      <c r="O4124" s="53" t="s">
        <v>158</v>
      </c>
      <c r="P4124" s="54">
        <v>0.58564814814814814</v>
      </c>
      <c r="Q4124" s="53">
        <v>3.7</v>
      </c>
      <c r="R4124" s="53" t="s">
        <v>154</v>
      </c>
      <c r="S4124" s="53">
        <v>1.1000000000000001</v>
      </c>
      <c r="T4124" s="53">
        <v>45.4</v>
      </c>
      <c r="U4124" s="53">
        <v>1032</v>
      </c>
      <c r="V4124" s="53">
        <v>564999</v>
      </c>
      <c r="W4124" s="53">
        <v>942</v>
      </c>
      <c r="X4124" s="53">
        <v>0.56699999999999995</v>
      </c>
      <c r="Y4124" s="53">
        <v>20.16</v>
      </c>
      <c r="Z4124" s="11">
        <f t="shared" si="11107"/>
        <v>170.4</v>
      </c>
      <c r="AA4124" s="11">
        <f t="shared" si="11108"/>
        <v>10</v>
      </c>
      <c r="AB4124" s="53">
        <f t="shared" si="11109"/>
        <v>0.22721246661065747</v>
      </c>
      <c r="AC4124" s="63" t="s">
        <v>204</v>
      </c>
    </row>
    <row r="4125" spans="1:46">
      <c r="A4125" s="11">
        <v>4125</v>
      </c>
      <c r="B4125" s="57">
        <v>44955</v>
      </c>
      <c r="C4125" s="54">
        <v>0.59722222222222221</v>
      </c>
      <c r="D4125" s="53">
        <v>8.9</v>
      </c>
      <c r="E4125" s="53">
        <v>14.2</v>
      </c>
      <c r="F4125" s="53">
        <v>0</v>
      </c>
      <c r="G4125" s="53">
        <v>7.6</v>
      </c>
      <c r="H4125" s="53">
        <v>0.318</v>
      </c>
      <c r="I4125" s="53">
        <v>4.0999999999999996</v>
      </c>
      <c r="J4125" s="53" t="s">
        <v>154</v>
      </c>
      <c r="K4125" s="53">
        <v>4.5999999999999996</v>
      </c>
      <c r="L4125" s="53" t="s">
        <v>154</v>
      </c>
      <c r="M4125" s="54">
        <v>0.59190972222222216</v>
      </c>
      <c r="N4125" s="53">
        <v>8.1</v>
      </c>
      <c r="O4125" s="53" t="s">
        <v>161</v>
      </c>
      <c r="P4125" s="54">
        <v>0.59070601851851856</v>
      </c>
      <c r="Q4125" s="53">
        <v>3.2</v>
      </c>
      <c r="R4125" s="53" t="s">
        <v>158</v>
      </c>
      <c r="S4125" s="53">
        <v>1.1000000000000001</v>
      </c>
      <c r="T4125" s="53">
        <v>43.9</v>
      </c>
      <c r="U4125" s="53">
        <v>1125</v>
      </c>
      <c r="V4125" s="53">
        <v>623955</v>
      </c>
      <c r="W4125" s="53">
        <v>1040</v>
      </c>
      <c r="X4125" s="53">
        <v>0.56699999999999995</v>
      </c>
      <c r="Y4125" s="53">
        <v>20.170000000000002</v>
      </c>
      <c r="Z4125" s="11">
        <f t="shared" si="11107"/>
        <v>190.8</v>
      </c>
      <c r="AA4125" s="11">
        <f t="shared" si="11108"/>
        <v>10</v>
      </c>
      <c r="AB4125" s="53">
        <f t="shared" si="11109"/>
        <v>0.22721246661065747</v>
      </c>
      <c r="AC4125" s="63" t="s">
        <v>204</v>
      </c>
    </row>
    <row r="4126" spans="1:46">
      <c r="A4126" s="11">
        <v>4126</v>
      </c>
      <c r="B4126" s="57">
        <v>44955</v>
      </c>
      <c r="C4126" s="54">
        <v>0.60416666666666663</v>
      </c>
      <c r="D4126" s="53">
        <v>9.3000000000000007</v>
      </c>
      <c r="E4126" s="53">
        <v>14.2</v>
      </c>
      <c r="F4126" s="53">
        <v>0</v>
      </c>
      <c r="G4126" s="53">
        <v>7.6</v>
      </c>
      <c r="H4126" s="53">
        <v>0.26600000000000001</v>
      </c>
      <c r="I4126" s="53">
        <v>4.5999999999999996</v>
      </c>
      <c r="J4126" s="53" t="s">
        <v>154</v>
      </c>
      <c r="K4126" s="53">
        <v>4.7</v>
      </c>
      <c r="L4126" s="53" t="s">
        <v>154</v>
      </c>
      <c r="M4126" s="54">
        <v>0.60299768518518515</v>
      </c>
      <c r="N4126" s="53">
        <v>7.4</v>
      </c>
      <c r="O4126" s="53" t="s">
        <v>158</v>
      </c>
      <c r="P4126" s="54">
        <v>0.60059027777777774</v>
      </c>
      <c r="Q4126" s="53">
        <v>3.9</v>
      </c>
      <c r="R4126" s="53" t="s">
        <v>158</v>
      </c>
      <c r="S4126" s="53">
        <v>1</v>
      </c>
      <c r="T4126" s="53">
        <v>43.5</v>
      </c>
      <c r="U4126" s="53">
        <v>1143</v>
      </c>
      <c r="V4126" s="53">
        <v>529697</v>
      </c>
      <c r="W4126" s="53">
        <v>883</v>
      </c>
      <c r="X4126" s="53">
        <v>0.56699999999999995</v>
      </c>
      <c r="Y4126" s="53">
        <v>20.11</v>
      </c>
      <c r="Z4126" s="11">
        <f t="shared" si="11107"/>
        <v>159.60000000000002</v>
      </c>
      <c r="AA4126" s="11">
        <f t="shared" si="11108"/>
        <v>10</v>
      </c>
      <c r="AB4126" s="53">
        <f t="shared" si="11109"/>
        <v>0.22721246661065747</v>
      </c>
      <c r="AC4126" s="63" t="s">
        <v>204</v>
      </c>
    </row>
    <row r="4127" spans="1:46">
      <c r="A4127" s="11">
        <v>4127</v>
      </c>
      <c r="B4127" s="57">
        <v>44955</v>
      </c>
      <c r="C4127" s="54">
        <v>0.61111111111111105</v>
      </c>
      <c r="D4127" s="53">
        <v>9.5</v>
      </c>
      <c r="E4127" s="53">
        <v>14.2</v>
      </c>
      <c r="F4127" s="53">
        <v>0</v>
      </c>
      <c r="G4127" s="53">
        <v>7.3</v>
      </c>
      <c r="H4127" s="53">
        <v>0.22800000000000001</v>
      </c>
      <c r="I4127" s="53">
        <v>3.8</v>
      </c>
      <c r="J4127" s="53" t="s">
        <v>154</v>
      </c>
      <c r="K4127" s="53">
        <v>4.7</v>
      </c>
      <c r="L4127" s="53" t="s">
        <v>154</v>
      </c>
      <c r="M4127" s="54">
        <v>0.60451388888888891</v>
      </c>
      <c r="N4127" s="53">
        <v>7.2</v>
      </c>
      <c r="O4127" s="53" t="s">
        <v>161</v>
      </c>
      <c r="P4127" s="54">
        <v>0.60872685185185182</v>
      </c>
      <c r="Q4127" s="53">
        <v>4.5999999999999996</v>
      </c>
      <c r="R4127" s="53" t="s">
        <v>161</v>
      </c>
      <c r="S4127" s="53">
        <v>0.8</v>
      </c>
      <c r="T4127" s="53">
        <v>44.9</v>
      </c>
      <c r="U4127" s="53">
        <v>332</v>
      </c>
      <c r="V4127" s="53">
        <v>454647</v>
      </c>
      <c r="W4127" s="53">
        <v>758</v>
      </c>
      <c r="X4127" s="53">
        <v>0.56699999999999995</v>
      </c>
      <c r="Y4127" s="53">
        <v>20.16</v>
      </c>
      <c r="Z4127" s="11">
        <f t="shared" si="11107"/>
        <v>136.80000000000001</v>
      </c>
      <c r="AA4127" s="11">
        <f t="shared" si="11108"/>
        <v>10</v>
      </c>
      <c r="AB4127" s="53">
        <f t="shared" si="11109"/>
        <v>0.22721246661065747</v>
      </c>
      <c r="AC4127" s="63" t="s">
        <v>204</v>
      </c>
    </row>
    <row r="4128" spans="1:46">
      <c r="A4128" s="11">
        <v>4128</v>
      </c>
      <c r="B4128" s="57">
        <v>44955</v>
      </c>
      <c r="C4128" s="54">
        <v>0.61805555555555558</v>
      </c>
      <c r="D4128" s="53">
        <v>9.5</v>
      </c>
      <c r="E4128" s="53">
        <v>14.2</v>
      </c>
      <c r="F4128" s="53">
        <v>0</v>
      </c>
      <c r="G4128" s="53">
        <v>6.5</v>
      </c>
      <c r="H4128" s="53">
        <v>0.06</v>
      </c>
      <c r="I4128" s="53">
        <v>3.9</v>
      </c>
      <c r="J4128" s="53" t="s">
        <v>161</v>
      </c>
      <c r="K4128" s="53">
        <v>4.0999999999999996</v>
      </c>
      <c r="L4128" s="53" t="s">
        <v>161</v>
      </c>
      <c r="M4128" s="54">
        <v>0.61393518518518519</v>
      </c>
      <c r="N4128" s="53">
        <v>7.6</v>
      </c>
      <c r="O4128" s="53" t="s">
        <v>161</v>
      </c>
      <c r="P4128" s="54">
        <v>0.61710648148148151</v>
      </c>
      <c r="Q4128" s="53">
        <v>5.7</v>
      </c>
      <c r="R4128" s="53" t="s">
        <v>154</v>
      </c>
      <c r="S4128" s="53">
        <v>1.1000000000000001</v>
      </c>
      <c r="T4128" s="53">
        <v>46.7</v>
      </c>
      <c r="U4128" s="53">
        <v>218</v>
      </c>
      <c r="V4128" s="53">
        <v>142024</v>
      </c>
      <c r="W4128" s="53">
        <v>237</v>
      </c>
      <c r="X4128" s="53">
        <v>0.56699999999999995</v>
      </c>
      <c r="Y4128" s="53">
        <v>20.149999999999999</v>
      </c>
      <c r="Z4128" s="11">
        <f t="shared" si="11107"/>
        <v>36</v>
      </c>
      <c r="AA4128" s="11">
        <f t="shared" si="11108"/>
        <v>0</v>
      </c>
      <c r="AB4128" s="53">
        <f t="shared" si="11109"/>
        <v>0.22721246661065747</v>
      </c>
      <c r="AC4128" s="63" t="s">
        <v>204</v>
      </c>
    </row>
    <row r="4129" spans="1:46">
      <c r="A4129" s="11">
        <v>4129</v>
      </c>
      <c r="B4129" s="57">
        <v>44955</v>
      </c>
      <c r="C4129" s="54">
        <v>0.625</v>
      </c>
      <c r="D4129" s="53">
        <v>9.5</v>
      </c>
      <c r="E4129" s="53">
        <v>14.2</v>
      </c>
      <c r="F4129" s="53">
        <v>0</v>
      </c>
      <c r="G4129" s="53">
        <v>6.9</v>
      </c>
      <c r="H4129" s="53">
        <v>9.2999999999999999E-2</v>
      </c>
      <c r="I4129" s="53">
        <v>4</v>
      </c>
      <c r="J4129" s="53" t="s">
        <v>154</v>
      </c>
      <c r="K4129" s="53">
        <v>4.2</v>
      </c>
      <c r="L4129" s="53" t="s">
        <v>154</v>
      </c>
      <c r="M4129" s="54">
        <v>0.62326388888888895</v>
      </c>
      <c r="N4129" s="53">
        <v>8</v>
      </c>
      <c r="O4129" s="53" t="s">
        <v>154</v>
      </c>
      <c r="P4129" s="54">
        <v>0.62476851851851845</v>
      </c>
      <c r="Q4129" s="53">
        <v>5.5</v>
      </c>
      <c r="R4129" s="53" t="s">
        <v>154</v>
      </c>
      <c r="S4129" s="53">
        <v>1.3</v>
      </c>
      <c r="T4129" s="53">
        <v>46.5</v>
      </c>
      <c r="U4129" s="53">
        <v>352</v>
      </c>
      <c r="V4129" s="53">
        <v>196862</v>
      </c>
      <c r="W4129" s="53">
        <v>328</v>
      </c>
      <c r="X4129" s="53">
        <v>0.56599999999999995</v>
      </c>
      <c r="Y4129" s="53">
        <v>20.16</v>
      </c>
      <c r="Z4129" s="11">
        <f t="shared" si="11107"/>
        <v>55.800000000000004</v>
      </c>
      <c r="AA4129" s="11">
        <f t="shared" si="11108"/>
        <v>0</v>
      </c>
      <c r="AB4129" s="53">
        <f t="shared" si="11109"/>
        <v>0.22667328250829788</v>
      </c>
      <c r="AC4129" s="63" t="s">
        <v>204</v>
      </c>
      <c r="AE4129" s="11">
        <f t="shared" ref="AE4129" si="11174">SUM(F4129:F4134)</f>
        <v>0</v>
      </c>
      <c r="AF4129" s="11">
        <f t="shared" ref="AF4129" si="11175">AVERAGE(AB4129:AB4134)</f>
        <v>0.22676314652535781</v>
      </c>
      <c r="AG4129" s="11">
        <f t="shared" ref="AG4129" si="11176">AVERAGE(G4129:G4134)</f>
        <v>6.916666666666667</v>
      </c>
      <c r="AH4129" s="11" t="e">
        <f t="shared" ref="AH4129" si="11177">AVERAGE(AC4129:AC4134)</f>
        <v>#DIV/0!</v>
      </c>
      <c r="AI4129" s="11">
        <f t="shared" ref="AI4129" si="11178">AVERAGE(T4129:T4134)</f>
        <v>45.283333333333331</v>
      </c>
      <c r="AJ4129" s="11">
        <f t="shared" ref="AJ4129" si="11179">SUMIF(H4129:H4134,"&gt;0",H4129:H4134)</f>
        <v>0.748</v>
      </c>
      <c r="AK4129" s="17">
        <f t="shared" ref="AK4129" si="11180">SUM(AA4129:AA4134)/60</f>
        <v>0.33333333333333331</v>
      </c>
      <c r="AL4129" s="17">
        <f t="shared" ref="AL4129" si="11181">SUM(V4129:V4134)</f>
        <v>1508224</v>
      </c>
      <c r="AM4129" s="17">
        <f t="shared" ref="AM4129" si="11182">AVERAGE(W4129:W4134)</f>
        <v>418.83333333333331</v>
      </c>
      <c r="AN4129" s="11">
        <f t="shared" ref="AN4129" si="11183">AVERAGE(I4129:I4134)</f>
        <v>4.1333333333333329</v>
      </c>
      <c r="AO4129" s="11">
        <f t="shared" ref="AO4129" si="11184">MAX(K4129:K4134)</f>
        <v>4.8</v>
      </c>
      <c r="AP4129" s="13" t="str">
        <f t="shared" ref="AP4129" ca="1" si="11185">INDIRECT(ADDRESS(MATCH(AO4129,K4129:K4134,0)+A4129-1,12))</f>
        <v>W</v>
      </c>
      <c r="AQ4129" s="13">
        <f t="shared" ref="AQ4129" ca="1" si="11186">INDIRECT(ADDRESS(MATCH(AO4129,K4129:K4134,0)+A4129-1,13))</f>
        <v>0.63143518518518515</v>
      </c>
      <c r="AR4129" s="11">
        <f t="shared" ref="AR4129" si="11187">MAX(N4129:N4134)</f>
        <v>8</v>
      </c>
      <c r="AS4129" s="13" t="str">
        <f t="shared" ref="AS4129" ca="1" si="11188">INDIRECT(ADDRESS(MATCH(AR4129,N4129:N4134,0)+A4129-1,15))</f>
        <v>W</v>
      </c>
      <c r="AT4129" s="13">
        <f t="shared" ref="AT4129" ca="1" si="11189">INDIRECT(ADDRESS(MATCH(AR4129,N4129:N4134,0)+A4129-1,16))</f>
        <v>0.62476851851851845</v>
      </c>
    </row>
    <row r="4130" spans="1:46">
      <c r="A4130" s="11">
        <v>4130</v>
      </c>
      <c r="B4130" s="57">
        <v>44955</v>
      </c>
      <c r="C4130" s="54">
        <v>0.63194444444444442</v>
      </c>
      <c r="D4130" s="53">
        <v>9.3000000000000007</v>
      </c>
      <c r="E4130" s="53">
        <v>14.2</v>
      </c>
      <c r="F4130" s="53">
        <v>0</v>
      </c>
      <c r="G4130" s="53">
        <v>8</v>
      </c>
      <c r="H4130" s="53">
        <v>0.221</v>
      </c>
      <c r="I4130" s="53">
        <v>4.7</v>
      </c>
      <c r="J4130" s="53" t="s">
        <v>154</v>
      </c>
      <c r="K4130" s="53">
        <v>4.8</v>
      </c>
      <c r="L4130" s="53" t="s">
        <v>154</v>
      </c>
      <c r="M4130" s="54">
        <v>0.63143518518518515</v>
      </c>
      <c r="N4130" s="53">
        <v>7.4</v>
      </c>
      <c r="O4130" s="53" t="s">
        <v>154</v>
      </c>
      <c r="P4130" s="54">
        <v>0.62524305555555559</v>
      </c>
      <c r="Q4130" s="53">
        <v>5.2</v>
      </c>
      <c r="R4130" s="53" t="s">
        <v>154</v>
      </c>
      <c r="S4130" s="53">
        <v>0.9</v>
      </c>
      <c r="T4130" s="53">
        <v>44.8</v>
      </c>
      <c r="U4130" s="53">
        <v>917</v>
      </c>
      <c r="V4130" s="53">
        <v>427480</v>
      </c>
      <c r="W4130" s="53">
        <v>712</v>
      </c>
      <c r="X4130" s="53">
        <v>0.56699999999999995</v>
      </c>
      <c r="Y4130" s="53">
        <v>20.13</v>
      </c>
      <c r="Z4130" s="11">
        <f t="shared" si="11107"/>
        <v>132.6</v>
      </c>
      <c r="AA4130" s="11">
        <f t="shared" si="11108"/>
        <v>10</v>
      </c>
      <c r="AB4130" s="53">
        <f t="shared" si="11109"/>
        <v>0.22721246661065747</v>
      </c>
      <c r="AC4130" s="63" t="s">
        <v>204</v>
      </c>
    </row>
    <row r="4131" spans="1:46">
      <c r="A4131" s="11">
        <v>4131</v>
      </c>
      <c r="B4131" s="57">
        <v>44955</v>
      </c>
      <c r="C4131" s="54">
        <v>0.63888888888888895</v>
      </c>
      <c r="D4131" s="53">
        <v>9.4</v>
      </c>
      <c r="E4131" s="53">
        <v>14.2</v>
      </c>
      <c r="F4131" s="53">
        <v>0</v>
      </c>
      <c r="G4131" s="53">
        <v>7.6</v>
      </c>
      <c r="H4131" s="53">
        <v>0.24099999999999999</v>
      </c>
      <c r="I4131" s="53">
        <v>4.3</v>
      </c>
      <c r="J4131" s="53" t="s">
        <v>161</v>
      </c>
      <c r="K4131" s="53">
        <v>4.7</v>
      </c>
      <c r="L4131" s="53" t="s">
        <v>154</v>
      </c>
      <c r="M4131" s="54">
        <v>0.63208333333333333</v>
      </c>
      <c r="N4131" s="53">
        <v>6.9</v>
      </c>
      <c r="O4131" s="53" t="s">
        <v>154</v>
      </c>
      <c r="P4131" s="54">
        <v>0.63202546296296302</v>
      </c>
      <c r="Q4131" s="53">
        <v>2.5</v>
      </c>
      <c r="R4131" s="53" t="s">
        <v>161</v>
      </c>
      <c r="S4131" s="53">
        <v>1</v>
      </c>
      <c r="T4131" s="53">
        <v>42.6</v>
      </c>
      <c r="U4131" s="53">
        <v>690</v>
      </c>
      <c r="V4131" s="53">
        <v>471786</v>
      </c>
      <c r="W4131" s="53">
        <v>786</v>
      </c>
      <c r="X4131" s="53">
        <v>0.56599999999999995</v>
      </c>
      <c r="Y4131" s="53">
        <v>20.14</v>
      </c>
      <c r="Z4131" s="11">
        <f t="shared" si="11107"/>
        <v>144.6</v>
      </c>
      <c r="AA4131" s="11">
        <f t="shared" si="11108"/>
        <v>10</v>
      </c>
      <c r="AB4131" s="53">
        <f t="shared" si="11109"/>
        <v>0.22667328250829788</v>
      </c>
      <c r="AC4131" s="63" t="s">
        <v>204</v>
      </c>
    </row>
    <row r="4132" spans="1:46">
      <c r="A4132" s="11">
        <v>4132</v>
      </c>
      <c r="B4132" s="57">
        <v>44955</v>
      </c>
      <c r="C4132" s="54">
        <v>0.64583333333333337</v>
      </c>
      <c r="D4132" s="53">
        <v>9.5</v>
      </c>
      <c r="E4132" s="53">
        <v>14.2</v>
      </c>
      <c r="F4132" s="53">
        <v>0</v>
      </c>
      <c r="G4132" s="53">
        <v>6.5</v>
      </c>
      <c r="H4132" s="53">
        <v>7.5999999999999998E-2</v>
      </c>
      <c r="I4132" s="53">
        <v>3.9</v>
      </c>
      <c r="J4132" s="53" t="s">
        <v>161</v>
      </c>
      <c r="K4132" s="53">
        <v>4.3</v>
      </c>
      <c r="L4132" s="53" t="s">
        <v>161</v>
      </c>
      <c r="M4132" s="54">
        <v>0.63890046296296299</v>
      </c>
      <c r="N4132" s="53">
        <v>7.3</v>
      </c>
      <c r="O4132" s="53" t="s">
        <v>161</v>
      </c>
      <c r="P4132" s="54">
        <v>0.6431365740740741</v>
      </c>
      <c r="Q4132" s="53">
        <v>6.8</v>
      </c>
      <c r="R4132" s="53" t="s">
        <v>161</v>
      </c>
      <c r="S4132" s="53">
        <v>1</v>
      </c>
      <c r="T4132" s="53">
        <v>46</v>
      </c>
      <c r="U4132" s="53">
        <v>245</v>
      </c>
      <c r="V4132" s="53">
        <v>168563</v>
      </c>
      <c r="W4132" s="53">
        <v>281</v>
      </c>
      <c r="X4132" s="53">
        <v>0.56599999999999995</v>
      </c>
      <c r="Y4132" s="53">
        <v>20.13</v>
      </c>
      <c r="Z4132" s="11">
        <f t="shared" si="11107"/>
        <v>45.6</v>
      </c>
      <c r="AA4132" s="11">
        <f t="shared" si="11108"/>
        <v>0</v>
      </c>
      <c r="AB4132" s="53">
        <f t="shared" si="11109"/>
        <v>0.22667328250829788</v>
      </c>
      <c r="AC4132" s="63" t="s">
        <v>204</v>
      </c>
    </row>
    <row r="4133" spans="1:46">
      <c r="A4133" s="11">
        <v>4133</v>
      </c>
      <c r="B4133" s="57">
        <v>44955</v>
      </c>
      <c r="C4133" s="54">
        <v>0.65277777777777779</v>
      </c>
      <c r="D4133" s="53">
        <v>9.3000000000000007</v>
      </c>
      <c r="E4133" s="53">
        <v>14.2</v>
      </c>
      <c r="F4133" s="53">
        <v>0</v>
      </c>
      <c r="G4133" s="53">
        <v>6.4</v>
      </c>
      <c r="H4133" s="53">
        <v>6.5000000000000002E-2</v>
      </c>
      <c r="I4133" s="53">
        <v>4</v>
      </c>
      <c r="J4133" s="53" t="s">
        <v>161</v>
      </c>
      <c r="K4133" s="53">
        <v>4.4000000000000004</v>
      </c>
      <c r="L4133" s="53" t="s">
        <v>161</v>
      </c>
      <c r="M4133" s="54">
        <v>0.64990740740740738</v>
      </c>
      <c r="N4133" s="53">
        <v>6.9</v>
      </c>
      <c r="O4133" s="53" t="s">
        <v>160</v>
      </c>
      <c r="P4133" s="54">
        <v>0.64585648148148145</v>
      </c>
      <c r="Q4133" s="53">
        <v>3.6</v>
      </c>
      <c r="R4133" s="53" t="s">
        <v>154</v>
      </c>
      <c r="S4133" s="53">
        <v>1</v>
      </c>
      <c r="T4133" s="53">
        <v>46</v>
      </c>
      <c r="U4133" s="53">
        <v>210</v>
      </c>
      <c r="V4133" s="53">
        <v>135573</v>
      </c>
      <c r="W4133" s="53">
        <v>226</v>
      </c>
      <c r="X4133" s="53">
        <v>0.56599999999999995</v>
      </c>
      <c r="Y4133" s="53">
        <v>20.100000000000001</v>
      </c>
      <c r="Z4133" s="11">
        <f t="shared" si="11107"/>
        <v>39</v>
      </c>
      <c r="AA4133" s="11">
        <f t="shared" si="11108"/>
        <v>0</v>
      </c>
      <c r="AB4133" s="53">
        <f t="shared" si="11109"/>
        <v>0.22667328250829788</v>
      </c>
      <c r="AC4133" s="63" t="s">
        <v>204</v>
      </c>
    </row>
    <row r="4134" spans="1:46">
      <c r="A4134" s="11">
        <v>4134</v>
      </c>
      <c r="B4134" s="57">
        <v>44955</v>
      </c>
      <c r="C4134" s="54">
        <v>0.65972222222222221</v>
      </c>
      <c r="D4134" s="53">
        <v>9</v>
      </c>
      <c r="E4134" s="53">
        <v>14.2</v>
      </c>
      <c r="F4134" s="53">
        <v>0</v>
      </c>
      <c r="G4134" s="53">
        <v>6.1</v>
      </c>
      <c r="H4134" s="53">
        <v>5.1999999999999998E-2</v>
      </c>
      <c r="I4134" s="53">
        <v>3.9</v>
      </c>
      <c r="J4134" s="53" t="s">
        <v>161</v>
      </c>
      <c r="K4134" s="53">
        <v>4</v>
      </c>
      <c r="L4134" s="53" t="s">
        <v>161</v>
      </c>
      <c r="M4134" s="54">
        <v>0.65278935185185183</v>
      </c>
      <c r="N4134" s="53">
        <v>6.7</v>
      </c>
      <c r="O4134" s="53" t="s">
        <v>154</v>
      </c>
      <c r="P4134" s="54">
        <v>0.6546643518518519</v>
      </c>
      <c r="Q4134" s="53">
        <v>5.2</v>
      </c>
      <c r="R4134" s="53" t="s">
        <v>161</v>
      </c>
      <c r="S4134" s="53">
        <v>1</v>
      </c>
      <c r="T4134" s="53">
        <v>45.8</v>
      </c>
      <c r="U4134" s="53">
        <v>160</v>
      </c>
      <c r="V4134" s="53">
        <v>107960</v>
      </c>
      <c r="W4134" s="53">
        <v>180</v>
      </c>
      <c r="X4134" s="53">
        <v>0.56599999999999995</v>
      </c>
      <c r="Y4134" s="53">
        <v>20.100000000000001</v>
      </c>
      <c r="Z4134" s="11">
        <f t="shared" si="11107"/>
        <v>31.2</v>
      </c>
      <c r="AA4134" s="11">
        <f t="shared" si="11108"/>
        <v>0</v>
      </c>
      <c r="AB4134" s="53">
        <f t="shared" si="11109"/>
        <v>0.22667328250829788</v>
      </c>
      <c r="AC4134" s="63" t="s">
        <v>204</v>
      </c>
    </row>
    <row r="4135" spans="1:46">
      <c r="A4135" s="11">
        <v>4135</v>
      </c>
      <c r="B4135" s="57">
        <v>44955</v>
      </c>
      <c r="C4135" s="54">
        <v>0.66666666666666663</v>
      </c>
      <c r="D4135" s="53">
        <v>8.6999999999999993</v>
      </c>
      <c r="E4135" s="53">
        <v>14.2</v>
      </c>
      <c r="F4135" s="53">
        <v>0</v>
      </c>
      <c r="G4135" s="53">
        <v>6.3</v>
      </c>
      <c r="H4135" s="53">
        <v>5.0999999999999997E-2</v>
      </c>
      <c r="I4135" s="53">
        <v>3.3</v>
      </c>
      <c r="J4135" s="53" t="s">
        <v>154</v>
      </c>
      <c r="K4135" s="53">
        <v>4.0999999999999996</v>
      </c>
      <c r="L4135" s="53" t="s">
        <v>154</v>
      </c>
      <c r="M4135" s="54">
        <v>0.66059027777777779</v>
      </c>
      <c r="N4135" s="53">
        <v>5.2</v>
      </c>
      <c r="O4135" s="53" t="s">
        <v>161</v>
      </c>
      <c r="P4135" s="54">
        <v>0.66651620370370368</v>
      </c>
      <c r="Q4135" s="53">
        <v>3.3</v>
      </c>
      <c r="R4135" s="53" t="s">
        <v>161</v>
      </c>
      <c r="S4135" s="53">
        <v>0.9</v>
      </c>
      <c r="T4135" s="53">
        <v>48.7</v>
      </c>
      <c r="U4135" s="53">
        <v>153</v>
      </c>
      <c r="V4135" s="53">
        <v>105428</v>
      </c>
      <c r="W4135" s="53">
        <v>176</v>
      </c>
      <c r="X4135" s="53">
        <v>0.56599999999999995</v>
      </c>
      <c r="Y4135" s="53">
        <v>20.12</v>
      </c>
      <c r="Z4135" s="11">
        <f t="shared" si="11107"/>
        <v>30.599999999999998</v>
      </c>
      <c r="AA4135" s="11">
        <f t="shared" si="11108"/>
        <v>0</v>
      </c>
      <c r="AB4135" s="53">
        <f t="shared" si="11109"/>
        <v>0.22667328250829788</v>
      </c>
      <c r="AC4135" s="63" t="s">
        <v>204</v>
      </c>
      <c r="AE4135" s="11">
        <f t="shared" ref="AE4135" si="11190">SUM(F4135:F4140)</f>
        <v>0</v>
      </c>
      <c r="AF4135" s="11">
        <f t="shared" ref="AF4135" si="11191">AVERAGE(AB4135:AB4140)</f>
        <v>0.22667328250829791</v>
      </c>
      <c r="AG4135" s="11">
        <f t="shared" ref="AG4135" si="11192">AVERAGE(G4135:G4140)</f>
        <v>6.166666666666667</v>
      </c>
      <c r="AH4135" s="11" t="e">
        <f t="shared" ref="AH4135" si="11193">AVERAGE(AC4135:AC4140)</f>
        <v>#DIV/0!</v>
      </c>
      <c r="AI4135" s="11">
        <f t="shared" ref="AI4135" si="11194">AVERAGE(T4135:T4140)</f>
        <v>48.466666666666669</v>
      </c>
      <c r="AJ4135" s="11">
        <f t="shared" ref="AJ4135" si="11195">SUMIF(H4135:H4140,"&gt;0",H4135:H4140)</f>
        <v>0.23300000000000001</v>
      </c>
      <c r="AK4135" s="17">
        <f t="shared" ref="AK4135" si="11196">SUM(AA4135:AA4140)/60</f>
        <v>0</v>
      </c>
      <c r="AL4135" s="17">
        <f t="shared" ref="AL4135" si="11197">SUM(V4135:V4140)</f>
        <v>457461</v>
      </c>
      <c r="AM4135" s="17">
        <f t="shared" ref="AM4135" si="11198">AVERAGE(W4135:W4140)</f>
        <v>127.16666666666667</v>
      </c>
      <c r="AN4135" s="11">
        <f t="shared" ref="AN4135" si="11199">AVERAGE(I4135:I4140)</f>
        <v>3.5333333333333332</v>
      </c>
      <c r="AO4135" s="11">
        <f t="shared" ref="AO4135" si="11200">MAX(K4135:K4140)</f>
        <v>4.0999999999999996</v>
      </c>
      <c r="AP4135" s="13" t="str">
        <f t="shared" ref="AP4135" ca="1" si="11201">INDIRECT(ADDRESS(MATCH(AO4135,K4135:K4140,0)+A4135-1,12))</f>
        <v>W</v>
      </c>
      <c r="AQ4135" s="13">
        <f t="shared" ref="AQ4135" ca="1" si="11202">INDIRECT(ADDRESS(MATCH(AO4135,K4135:K4140,0)+A4135-1,13))</f>
        <v>0.66059027777777779</v>
      </c>
      <c r="AR4135" s="11">
        <f t="shared" ref="AR4135" si="11203">MAX(N4135:N4140)</f>
        <v>6.6</v>
      </c>
      <c r="AS4135" s="13" t="str">
        <f t="shared" ref="AS4135" ca="1" si="11204">INDIRECT(ADDRESS(MATCH(AR4135,N4135:N4140,0)+A4135-1,15))</f>
        <v>W</v>
      </c>
      <c r="AT4135" s="13">
        <f t="shared" ref="AT4135" ca="1" si="11205">INDIRECT(ADDRESS(MATCH(AR4135,N4135:N4140,0)+A4135-1,16))</f>
        <v>0.6752893518518519</v>
      </c>
    </row>
    <row r="4136" spans="1:46">
      <c r="A4136" s="11">
        <v>4136</v>
      </c>
      <c r="B4136" s="57">
        <v>44955</v>
      </c>
      <c r="C4136" s="54">
        <v>0.67361111111111116</v>
      </c>
      <c r="D4136" s="53">
        <v>8.4</v>
      </c>
      <c r="E4136" s="53">
        <v>14.2</v>
      </c>
      <c r="F4136" s="53">
        <v>0</v>
      </c>
      <c r="G4136" s="53">
        <v>6.1</v>
      </c>
      <c r="H4136" s="53">
        <v>4.3999999999999997E-2</v>
      </c>
      <c r="I4136" s="53">
        <v>4.0999999999999996</v>
      </c>
      <c r="J4136" s="53" t="s">
        <v>161</v>
      </c>
      <c r="K4136" s="53">
        <v>4.0999999999999996</v>
      </c>
      <c r="L4136" s="53" t="s">
        <v>161</v>
      </c>
      <c r="M4136" s="54">
        <v>0.67335648148148142</v>
      </c>
      <c r="N4136" s="53">
        <v>6.3</v>
      </c>
      <c r="O4136" s="53" t="s">
        <v>161</v>
      </c>
      <c r="P4136" s="54">
        <v>0.66726851851851843</v>
      </c>
      <c r="Q4136" s="53">
        <v>4.0999999999999996</v>
      </c>
      <c r="R4136" s="53" t="s">
        <v>161</v>
      </c>
      <c r="S4136" s="53">
        <v>0.7</v>
      </c>
      <c r="T4136" s="53">
        <v>47.2</v>
      </c>
      <c r="U4136" s="53">
        <v>137</v>
      </c>
      <c r="V4136" s="53">
        <v>90677</v>
      </c>
      <c r="W4136" s="53">
        <v>151</v>
      </c>
      <c r="X4136" s="53">
        <v>0.56599999999999995</v>
      </c>
      <c r="Y4136" s="53">
        <v>20.12</v>
      </c>
      <c r="Z4136" s="11">
        <f t="shared" si="11107"/>
        <v>26.399999999999995</v>
      </c>
      <c r="AA4136" s="11">
        <f t="shared" si="11108"/>
        <v>0</v>
      </c>
      <c r="AB4136" s="53">
        <f t="shared" si="11109"/>
        <v>0.22667328250829788</v>
      </c>
      <c r="AC4136" s="63" t="s">
        <v>204</v>
      </c>
    </row>
    <row r="4137" spans="1:46">
      <c r="A4137" s="11">
        <v>4137</v>
      </c>
      <c r="B4137" s="57">
        <v>44955</v>
      </c>
      <c r="C4137" s="54">
        <v>0.68055555555555547</v>
      </c>
      <c r="D4137" s="53">
        <v>8.1999999999999993</v>
      </c>
      <c r="E4137" s="53">
        <v>14.3</v>
      </c>
      <c r="F4137" s="53">
        <v>0</v>
      </c>
      <c r="G4137" s="53">
        <v>6</v>
      </c>
      <c r="H4137" s="53">
        <v>3.5000000000000003E-2</v>
      </c>
      <c r="I4137" s="53">
        <v>3.7</v>
      </c>
      <c r="J4137" s="53" t="s">
        <v>154</v>
      </c>
      <c r="K4137" s="53">
        <v>4.0999999999999996</v>
      </c>
      <c r="L4137" s="53" t="s">
        <v>161</v>
      </c>
      <c r="M4137" s="54">
        <v>0.6737037037037038</v>
      </c>
      <c r="N4137" s="53">
        <v>6.6</v>
      </c>
      <c r="O4137" s="53" t="s">
        <v>154</v>
      </c>
      <c r="P4137" s="54">
        <v>0.6752893518518519</v>
      </c>
      <c r="Q4137" s="53">
        <v>2.4</v>
      </c>
      <c r="R4137" s="53" t="s">
        <v>154</v>
      </c>
      <c r="S4137" s="53">
        <v>0.8</v>
      </c>
      <c r="T4137" s="53">
        <v>48.2</v>
      </c>
      <c r="U4137" s="53">
        <v>92</v>
      </c>
      <c r="V4137" s="53">
        <v>72732</v>
      </c>
      <c r="W4137" s="53">
        <v>121</v>
      </c>
      <c r="X4137" s="53">
        <v>0.56599999999999995</v>
      </c>
      <c r="Y4137" s="53">
        <v>20.12</v>
      </c>
      <c r="Z4137" s="11">
        <f t="shared" si="11107"/>
        <v>21.000000000000004</v>
      </c>
      <c r="AA4137" s="11">
        <f t="shared" si="11108"/>
        <v>0</v>
      </c>
      <c r="AB4137" s="53">
        <f t="shared" si="11109"/>
        <v>0.22667328250829788</v>
      </c>
      <c r="AC4137" s="63" t="s">
        <v>204</v>
      </c>
    </row>
    <row r="4138" spans="1:46">
      <c r="A4138" s="11">
        <v>4138</v>
      </c>
      <c r="B4138" s="57">
        <v>44955</v>
      </c>
      <c r="C4138" s="54">
        <v>0.6875</v>
      </c>
      <c r="D4138" s="53">
        <v>7.8</v>
      </c>
      <c r="E4138" s="53">
        <v>13.4</v>
      </c>
      <c r="F4138" s="53">
        <v>0</v>
      </c>
      <c r="G4138" s="53">
        <v>6</v>
      </c>
      <c r="H4138" s="53">
        <v>2.3E-2</v>
      </c>
      <c r="I4138" s="53">
        <v>3.1</v>
      </c>
      <c r="J4138" s="53" t="s">
        <v>154</v>
      </c>
      <c r="K4138" s="53">
        <v>3.7</v>
      </c>
      <c r="L4138" s="53" t="s">
        <v>154</v>
      </c>
      <c r="M4138" s="54">
        <v>0.68056712962962962</v>
      </c>
      <c r="N4138" s="53">
        <v>5.8</v>
      </c>
      <c r="O4138" s="53" t="s">
        <v>160</v>
      </c>
      <c r="P4138" s="54">
        <v>0.68204861111111104</v>
      </c>
      <c r="Q4138" s="53">
        <v>3.8</v>
      </c>
      <c r="R4138" s="53" t="s">
        <v>154</v>
      </c>
      <c r="S4138" s="53">
        <v>0.8</v>
      </c>
      <c r="T4138" s="53">
        <v>48.8</v>
      </c>
      <c r="U4138" s="53">
        <v>64</v>
      </c>
      <c r="V4138" s="53">
        <v>47378</v>
      </c>
      <c r="W4138" s="53">
        <v>79</v>
      </c>
      <c r="X4138" s="53">
        <v>0.56599999999999995</v>
      </c>
      <c r="Y4138" s="53">
        <v>19.86</v>
      </c>
      <c r="Z4138" s="11">
        <f t="shared" si="11107"/>
        <v>13.799999999999999</v>
      </c>
      <c r="AA4138" s="11">
        <f t="shared" si="11108"/>
        <v>0</v>
      </c>
      <c r="AB4138" s="53">
        <f t="shared" si="11109"/>
        <v>0.22667328250829788</v>
      </c>
      <c r="AC4138" s="63" t="s">
        <v>204</v>
      </c>
    </row>
    <row r="4139" spans="1:46">
      <c r="A4139" s="11">
        <v>4139</v>
      </c>
      <c r="B4139" s="57">
        <v>44955</v>
      </c>
      <c r="C4139" s="54">
        <v>0.69444444444444453</v>
      </c>
      <c r="D4139" s="53">
        <v>7.7</v>
      </c>
      <c r="E4139" s="53">
        <v>14.3</v>
      </c>
      <c r="F4139" s="53">
        <v>0</v>
      </c>
      <c r="G4139" s="53">
        <v>6.5</v>
      </c>
      <c r="H4139" s="53">
        <v>4.8000000000000001E-2</v>
      </c>
      <c r="I4139" s="53">
        <v>3.7</v>
      </c>
      <c r="J4139" s="53" t="s">
        <v>154</v>
      </c>
      <c r="K4139" s="53">
        <v>3.7</v>
      </c>
      <c r="L4139" s="53" t="s">
        <v>154</v>
      </c>
      <c r="M4139" s="54">
        <v>0.69422453703703713</v>
      </c>
      <c r="N4139" s="53">
        <v>6.2</v>
      </c>
      <c r="O4139" s="53" t="s">
        <v>155</v>
      </c>
      <c r="P4139" s="54">
        <v>0.69096064814814817</v>
      </c>
      <c r="Q4139" s="53">
        <v>3.3</v>
      </c>
      <c r="R4139" s="53" t="s">
        <v>154</v>
      </c>
      <c r="S4139" s="53">
        <v>1</v>
      </c>
      <c r="T4139" s="53">
        <v>47.6</v>
      </c>
      <c r="U4139" s="53">
        <v>159</v>
      </c>
      <c r="V4139" s="53">
        <v>79000</v>
      </c>
      <c r="W4139" s="53">
        <v>132</v>
      </c>
      <c r="X4139" s="53">
        <v>0.56599999999999995</v>
      </c>
      <c r="Y4139" s="53">
        <v>20.11</v>
      </c>
      <c r="Z4139" s="11">
        <f t="shared" si="11107"/>
        <v>28.800000000000004</v>
      </c>
      <c r="AA4139" s="11">
        <f t="shared" si="11108"/>
        <v>0</v>
      </c>
      <c r="AB4139" s="53">
        <f t="shared" si="11109"/>
        <v>0.22667328250829788</v>
      </c>
      <c r="AC4139" s="63" t="s">
        <v>204</v>
      </c>
    </row>
    <row r="4140" spans="1:46">
      <c r="A4140" s="11">
        <v>4140</v>
      </c>
      <c r="B4140" s="57">
        <v>44955</v>
      </c>
      <c r="C4140" s="54">
        <v>0.70138888888888884</v>
      </c>
      <c r="D4140" s="53">
        <v>7.7</v>
      </c>
      <c r="E4140" s="53">
        <v>13.3</v>
      </c>
      <c r="F4140" s="53">
        <v>0</v>
      </c>
      <c r="G4140" s="53">
        <v>6.1</v>
      </c>
      <c r="H4140" s="53">
        <v>3.2000000000000001E-2</v>
      </c>
      <c r="I4140" s="53">
        <v>3.3</v>
      </c>
      <c r="J4140" s="53" t="s">
        <v>158</v>
      </c>
      <c r="K4140" s="53">
        <v>3.7</v>
      </c>
      <c r="L4140" s="53" t="s">
        <v>154</v>
      </c>
      <c r="M4140" s="54">
        <v>0.69446759259259261</v>
      </c>
      <c r="N4140" s="53">
        <v>5.9</v>
      </c>
      <c r="O4140" s="53" t="s">
        <v>158</v>
      </c>
      <c r="P4140" s="54">
        <v>0.69903935185185195</v>
      </c>
      <c r="Q4140" s="53">
        <v>2.5</v>
      </c>
      <c r="R4140" s="53" t="s">
        <v>155</v>
      </c>
      <c r="S4140" s="53">
        <v>0.9</v>
      </c>
      <c r="T4140" s="53">
        <v>50.3</v>
      </c>
      <c r="U4140" s="53">
        <v>43</v>
      </c>
      <c r="V4140" s="53">
        <v>62246</v>
      </c>
      <c r="W4140" s="53">
        <v>104</v>
      </c>
      <c r="X4140" s="53">
        <v>0.56599999999999995</v>
      </c>
      <c r="Y4140" s="53">
        <v>19.72</v>
      </c>
      <c r="Z4140" s="11">
        <f t="shared" si="11107"/>
        <v>19.200000000000003</v>
      </c>
      <c r="AA4140" s="11">
        <f t="shared" si="11108"/>
        <v>0</v>
      </c>
      <c r="AB4140" s="53">
        <f t="shared" si="11109"/>
        <v>0.22667328250829788</v>
      </c>
      <c r="AC4140" s="63" t="s">
        <v>204</v>
      </c>
    </row>
    <row r="4141" spans="1:46">
      <c r="A4141" s="11">
        <v>4141</v>
      </c>
      <c r="B4141" s="57">
        <v>44955</v>
      </c>
      <c r="C4141" s="54">
        <v>0.70833333333333337</v>
      </c>
      <c r="D4141" s="53">
        <v>7.7</v>
      </c>
      <c r="E4141" s="53">
        <v>13.1</v>
      </c>
      <c r="F4141" s="53">
        <v>0</v>
      </c>
      <c r="G4141" s="53">
        <v>6</v>
      </c>
      <c r="H4141" s="53">
        <v>6.0000000000000001E-3</v>
      </c>
      <c r="I4141" s="53">
        <v>2.7</v>
      </c>
      <c r="J4141" s="53" t="s">
        <v>154</v>
      </c>
      <c r="K4141" s="53">
        <v>3.5</v>
      </c>
      <c r="L4141" s="53" t="s">
        <v>154</v>
      </c>
      <c r="M4141" s="54">
        <v>0.70506944444444442</v>
      </c>
      <c r="N4141" s="53">
        <v>5.6</v>
      </c>
      <c r="O4141" s="53" t="s">
        <v>158</v>
      </c>
      <c r="P4141" s="54">
        <v>0.70222222222222219</v>
      </c>
      <c r="Q4141" s="53">
        <v>2.7</v>
      </c>
      <c r="R4141" s="53" t="s">
        <v>154</v>
      </c>
      <c r="S4141" s="53">
        <v>1</v>
      </c>
      <c r="T4141" s="53">
        <v>51.2</v>
      </c>
      <c r="U4141" s="53">
        <v>18</v>
      </c>
      <c r="V4141" s="53">
        <v>17396</v>
      </c>
      <c r="W4141" s="53">
        <v>29</v>
      </c>
      <c r="X4141" s="53">
        <v>0.56599999999999995</v>
      </c>
      <c r="Y4141" s="53">
        <v>19.850000000000001</v>
      </c>
      <c r="Z4141" s="11">
        <f t="shared" si="11107"/>
        <v>3.6000000000000005</v>
      </c>
      <c r="AA4141" s="11">
        <f t="shared" si="11108"/>
        <v>0</v>
      </c>
      <c r="AB4141" s="53">
        <f t="shared" si="11109"/>
        <v>0.22667328250829788</v>
      </c>
      <c r="AC4141" s="63" t="s">
        <v>204</v>
      </c>
      <c r="AE4141" s="11">
        <f t="shared" ref="AE4141" si="11206">SUM(F4141:F4146)</f>
        <v>0</v>
      </c>
      <c r="AF4141" s="11">
        <f t="shared" ref="AF4141" si="11207">AVERAGE(AB4141:AB4146)</f>
        <v>0.22640412085658859</v>
      </c>
      <c r="AG4141" s="11">
        <f t="shared" ref="AG4141" si="11208">AVERAGE(G4141:G4146)</f>
        <v>5.7833333333333341</v>
      </c>
      <c r="AH4141" s="11" t="e">
        <f t="shared" ref="AH4141" si="11209">AVERAGE(AC4141:AC4146)</f>
        <v>#DIV/0!</v>
      </c>
      <c r="AI4141" s="11">
        <f t="shared" ref="AI4141" si="11210">AVERAGE(T4141:T4146)</f>
        <v>51.183333333333337</v>
      </c>
      <c r="AJ4141" s="11">
        <f t="shared" ref="AJ4141" si="11211">SUMIF(H4141:H4146,"&gt;0",H4141:H4146)</f>
        <v>1.1000000000000003E-2</v>
      </c>
      <c r="AK4141" s="17">
        <f t="shared" ref="AK4141" si="11212">SUM(AA4141:AA4146)/60</f>
        <v>0</v>
      </c>
      <c r="AL4141" s="17">
        <f t="shared" ref="AL4141" si="11213">SUM(V4141:V4146)</f>
        <v>31576</v>
      </c>
      <c r="AM4141" s="17">
        <f t="shared" ref="AM4141" si="11214">AVERAGE(W4141:W4146)</f>
        <v>8.8333333333333339</v>
      </c>
      <c r="AN4141" s="11">
        <f t="shared" ref="AN4141" si="11215">AVERAGE(I4141:I4146)</f>
        <v>3.7666666666666671</v>
      </c>
      <c r="AO4141" s="11">
        <f t="shared" ref="AO4141" si="11216">MAX(K4141:K4146)</f>
        <v>4.7</v>
      </c>
      <c r="AP4141" s="13" t="str">
        <f t="shared" ref="AP4141" ca="1" si="11217">INDIRECT(ADDRESS(MATCH(AO4141,K4141:K4146,0)+A4141-1,12))</f>
        <v>W</v>
      </c>
      <c r="AQ4141" s="13">
        <f t="shared" ref="AQ4141" ca="1" si="11218">INDIRECT(ADDRESS(MATCH(AO4141,K4141:K4146,0)+A4141-1,13))</f>
        <v>0.72729166666666656</v>
      </c>
      <c r="AR4141" s="11">
        <f t="shared" ref="AR4141" si="11219">MAX(N4141:N4146)</f>
        <v>6.5</v>
      </c>
      <c r="AS4141" s="13" t="str">
        <f t="shared" ref="AS4141" ca="1" si="11220">INDIRECT(ADDRESS(MATCH(AR4141,N4141:N4146,0)+A4141-1,15))</f>
        <v>WSW</v>
      </c>
      <c r="AT4141" s="13">
        <f t="shared" ref="AT4141" ca="1" si="11221">INDIRECT(ADDRESS(MATCH(AR4141,N4141:N4146,0)+A4141-1,16))</f>
        <v>0.71278935185185188</v>
      </c>
    </row>
    <row r="4142" spans="1:46">
      <c r="A4142" s="11">
        <v>4142</v>
      </c>
      <c r="B4142" s="57">
        <v>44955</v>
      </c>
      <c r="C4142" s="54">
        <v>0.71527777777777779</v>
      </c>
      <c r="D4142" s="53">
        <v>7.5</v>
      </c>
      <c r="E4142" s="53">
        <v>13</v>
      </c>
      <c r="F4142" s="53">
        <v>0</v>
      </c>
      <c r="G4142" s="53">
        <v>5.9</v>
      </c>
      <c r="H4142" s="53">
        <v>3.0000000000000001E-3</v>
      </c>
      <c r="I4142" s="53">
        <v>3.8</v>
      </c>
      <c r="J4142" s="53" t="s">
        <v>154</v>
      </c>
      <c r="K4142" s="53">
        <v>3.8</v>
      </c>
      <c r="L4142" s="53" t="s">
        <v>154</v>
      </c>
      <c r="M4142" s="54">
        <v>0.71527777777777779</v>
      </c>
      <c r="N4142" s="53">
        <v>6.5</v>
      </c>
      <c r="O4142" s="53" t="s">
        <v>161</v>
      </c>
      <c r="P4142" s="54">
        <v>0.71278935185185188</v>
      </c>
      <c r="Q4142" s="53">
        <v>4.9000000000000004</v>
      </c>
      <c r="R4142" s="53" t="s">
        <v>161</v>
      </c>
      <c r="S4142" s="53">
        <v>0.9</v>
      </c>
      <c r="T4142" s="53">
        <v>51.2</v>
      </c>
      <c r="U4142" s="53">
        <v>8</v>
      </c>
      <c r="V4142" s="53">
        <v>7051</v>
      </c>
      <c r="W4142" s="53">
        <v>12</v>
      </c>
      <c r="X4142" s="53">
        <v>0.56599999999999995</v>
      </c>
      <c r="Y4142" s="53">
        <v>19.79</v>
      </c>
      <c r="Z4142" s="11">
        <f t="shared" si="11107"/>
        <v>1.8000000000000003</v>
      </c>
      <c r="AA4142" s="11">
        <f t="shared" si="11108"/>
        <v>0</v>
      </c>
      <c r="AB4142" s="53">
        <f t="shared" si="11109"/>
        <v>0.22667328250829788</v>
      </c>
      <c r="AC4142" s="63" t="s">
        <v>204</v>
      </c>
    </row>
    <row r="4143" spans="1:46">
      <c r="A4143" s="11">
        <v>4143</v>
      </c>
      <c r="B4143" s="57">
        <v>44955</v>
      </c>
      <c r="C4143" s="54">
        <v>0.72222222222222221</v>
      </c>
      <c r="D4143" s="53">
        <v>7.3</v>
      </c>
      <c r="E4143" s="53">
        <v>13</v>
      </c>
      <c r="F4143" s="53">
        <v>0</v>
      </c>
      <c r="G4143" s="53">
        <v>5.9</v>
      </c>
      <c r="H4143" s="53">
        <v>1E-3</v>
      </c>
      <c r="I4143" s="53">
        <v>4</v>
      </c>
      <c r="J4143" s="53" t="s">
        <v>154</v>
      </c>
      <c r="K4143" s="53">
        <v>4.0999999999999996</v>
      </c>
      <c r="L4143" s="53" t="s">
        <v>154</v>
      </c>
      <c r="M4143" s="54">
        <v>0.72190972222222216</v>
      </c>
      <c r="N4143" s="53">
        <v>6.4</v>
      </c>
      <c r="O4143" s="53" t="s">
        <v>158</v>
      </c>
      <c r="P4143" s="54">
        <v>0.72046296296296297</v>
      </c>
      <c r="Q4143" s="53">
        <v>4.4000000000000004</v>
      </c>
      <c r="R4143" s="53" t="s">
        <v>154</v>
      </c>
      <c r="S4143" s="53">
        <v>0.9</v>
      </c>
      <c r="T4143" s="53">
        <v>50.5</v>
      </c>
      <c r="U4143" s="53">
        <v>5</v>
      </c>
      <c r="V4143" s="53">
        <v>3568</v>
      </c>
      <c r="W4143" s="53">
        <v>6</v>
      </c>
      <c r="X4143" s="53">
        <v>0.56599999999999995</v>
      </c>
      <c r="Y4143" s="53">
        <v>19.809999999999999</v>
      </c>
      <c r="Z4143" s="11">
        <f t="shared" si="11107"/>
        <v>0.60000000000000009</v>
      </c>
      <c r="AA4143" s="11">
        <f t="shared" si="11108"/>
        <v>0</v>
      </c>
      <c r="AB4143" s="53">
        <f t="shared" si="11109"/>
        <v>0.22667328250829788</v>
      </c>
      <c r="AC4143" s="63" t="s">
        <v>204</v>
      </c>
    </row>
    <row r="4144" spans="1:46">
      <c r="A4144" s="11">
        <v>4144</v>
      </c>
      <c r="B4144" s="57">
        <v>44955</v>
      </c>
      <c r="C4144" s="54">
        <v>0.72916666666666663</v>
      </c>
      <c r="D4144" s="53">
        <v>7.1</v>
      </c>
      <c r="E4144" s="53">
        <v>12.9</v>
      </c>
      <c r="F4144" s="53">
        <v>0</v>
      </c>
      <c r="G4144" s="53">
        <v>5.8</v>
      </c>
      <c r="H4144" s="53">
        <v>1E-3</v>
      </c>
      <c r="I4144" s="53">
        <v>4.5999999999999996</v>
      </c>
      <c r="J4144" s="53" t="s">
        <v>154</v>
      </c>
      <c r="K4144" s="53">
        <v>4.7</v>
      </c>
      <c r="L4144" s="53" t="s">
        <v>154</v>
      </c>
      <c r="M4144" s="54">
        <v>0.72729166666666656</v>
      </c>
      <c r="N4144" s="53">
        <v>6.5</v>
      </c>
      <c r="O4144" s="53" t="s">
        <v>154</v>
      </c>
      <c r="P4144" s="54">
        <v>0.72608796296296296</v>
      </c>
      <c r="Q4144" s="53">
        <v>4.3</v>
      </c>
      <c r="R4144" s="53" t="s">
        <v>161</v>
      </c>
      <c r="S4144" s="53">
        <v>0.8</v>
      </c>
      <c r="T4144" s="53">
        <v>51.6</v>
      </c>
      <c r="U4144" s="53">
        <v>4</v>
      </c>
      <c r="V4144" s="53">
        <v>2333</v>
      </c>
      <c r="W4144" s="53">
        <v>4</v>
      </c>
      <c r="X4144" s="53">
        <v>0.56499999999999995</v>
      </c>
      <c r="Y4144" s="53">
        <v>19.809999999999999</v>
      </c>
      <c r="Z4144" s="11">
        <f t="shared" si="11107"/>
        <v>0.60000000000000009</v>
      </c>
      <c r="AA4144" s="11">
        <f t="shared" si="11108"/>
        <v>0</v>
      </c>
      <c r="AB4144" s="53">
        <f t="shared" si="11109"/>
        <v>0.2261349592048793</v>
      </c>
      <c r="AC4144" s="63" t="s">
        <v>204</v>
      </c>
    </row>
    <row r="4145" spans="1:46">
      <c r="A4145" s="11">
        <v>4145</v>
      </c>
      <c r="B4145" s="57">
        <v>44955</v>
      </c>
      <c r="C4145" s="54">
        <v>0.73611111111111116</v>
      </c>
      <c r="D4145" s="53">
        <v>6.8</v>
      </c>
      <c r="E4145" s="53">
        <v>12.9</v>
      </c>
      <c r="F4145" s="53">
        <v>0</v>
      </c>
      <c r="G4145" s="53">
        <v>5.6</v>
      </c>
      <c r="H4145" s="53">
        <v>0</v>
      </c>
      <c r="I4145" s="53">
        <v>3.9</v>
      </c>
      <c r="J4145" s="53" t="s">
        <v>154</v>
      </c>
      <c r="K4145" s="53">
        <v>4.7</v>
      </c>
      <c r="L4145" s="53" t="s">
        <v>154</v>
      </c>
      <c r="M4145" s="54">
        <v>0.7292939814814815</v>
      </c>
      <c r="N4145" s="53">
        <v>6.4</v>
      </c>
      <c r="O4145" s="53" t="s">
        <v>154</v>
      </c>
      <c r="P4145" s="54">
        <v>0.73075231481481484</v>
      </c>
      <c r="Q4145" s="53">
        <v>4.5</v>
      </c>
      <c r="R4145" s="53" t="s">
        <v>154</v>
      </c>
      <c r="S4145" s="53">
        <v>1</v>
      </c>
      <c r="T4145" s="53">
        <v>51.6</v>
      </c>
      <c r="U4145" s="53">
        <v>1</v>
      </c>
      <c r="V4145" s="53">
        <v>1031</v>
      </c>
      <c r="W4145" s="53">
        <v>2</v>
      </c>
      <c r="X4145" s="53">
        <v>0.56499999999999995</v>
      </c>
      <c r="Y4145" s="53">
        <v>19.809999999999999</v>
      </c>
      <c r="Z4145" s="11">
        <f t="shared" si="11107"/>
        <v>0</v>
      </c>
      <c r="AA4145" s="11">
        <f t="shared" si="11108"/>
        <v>0</v>
      </c>
      <c r="AB4145" s="53">
        <f t="shared" si="11109"/>
        <v>0.2261349592048793</v>
      </c>
      <c r="AC4145" s="63" t="s">
        <v>204</v>
      </c>
    </row>
    <row r="4146" spans="1:46">
      <c r="A4146" s="11">
        <v>4146</v>
      </c>
      <c r="B4146" s="57">
        <v>44955</v>
      </c>
      <c r="C4146" s="54">
        <v>0.74305555555555547</v>
      </c>
      <c r="D4146" s="53">
        <v>6.6</v>
      </c>
      <c r="E4146" s="53">
        <v>12.9</v>
      </c>
      <c r="F4146" s="53">
        <v>0</v>
      </c>
      <c r="G4146" s="53">
        <v>5.5</v>
      </c>
      <c r="H4146" s="53">
        <v>-1E-3</v>
      </c>
      <c r="I4146" s="53">
        <v>3.6</v>
      </c>
      <c r="J4146" s="53" t="s">
        <v>154</v>
      </c>
      <c r="K4146" s="53">
        <v>3.9</v>
      </c>
      <c r="L4146" s="53" t="s">
        <v>154</v>
      </c>
      <c r="M4146" s="54">
        <v>0.73612268518518509</v>
      </c>
      <c r="N4146" s="53">
        <v>6.4</v>
      </c>
      <c r="O4146" s="53" t="s">
        <v>158</v>
      </c>
      <c r="P4146" s="54">
        <v>0.73729166666666668</v>
      </c>
      <c r="Q4146" s="53">
        <v>2.2999999999999998</v>
      </c>
      <c r="R4146" s="53" t="s">
        <v>154</v>
      </c>
      <c r="S4146" s="53">
        <v>1.1000000000000001</v>
      </c>
      <c r="T4146" s="53">
        <v>51</v>
      </c>
      <c r="U4146" s="53">
        <v>0</v>
      </c>
      <c r="V4146" s="53">
        <v>197</v>
      </c>
      <c r="W4146" s="53">
        <v>0</v>
      </c>
      <c r="X4146" s="53">
        <v>0.56499999999999995</v>
      </c>
      <c r="Y4146" s="53">
        <v>19.809999999999999</v>
      </c>
      <c r="Z4146" s="11">
        <f t="shared" si="11107"/>
        <v>-0.60000000000000009</v>
      </c>
      <c r="AA4146" s="11">
        <f t="shared" si="11108"/>
        <v>0</v>
      </c>
      <c r="AB4146" s="53">
        <f t="shared" si="11109"/>
        <v>0.2261349592048793</v>
      </c>
      <c r="AC4146" s="63" t="s">
        <v>204</v>
      </c>
    </row>
    <row r="4147" spans="1:46">
      <c r="A4147" s="11">
        <v>4147</v>
      </c>
      <c r="B4147" s="57">
        <v>44955</v>
      </c>
      <c r="C4147" s="54">
        <v>0.75</v>
      </c>
      <c r="D4147" s="53">
        <v>6.3</v>
      </c>
      <c r="E4147" s="53">
        <v>12.9</v>
      </c>
      <c r="F4147" s="53">
        <v>0</v>
      </c>
      <c r="G4147" s="53">
        <v>5.6</v>
      </c>
      <c r="H4147" s="53">
        <v>0</v>
      </c>
      <c r="I4147" s="53">
        <v>3.7</v>
      </c>
      <c r="J4147" s="53" t="s">
        <v>154</v>
      </c>
      <c r="K4147" s="53">
        <v>3.7</v>
      </c>
      <c r="L4147" s="53" t="s">
        <v>154</v>
      </c>
      <c r="M4147" s="54">
        <v>0.75</v>
      </c>
      <c r="N4147" s="53">
        <v>5.6</v>
      </c>
      <c r="O4147" s="53" t="s">
        <v>161</v>
      </c>
      <c r="P4147" s="54">
        <v>0.74935185185185194</v>
      </c>
      <c r="Q4147" s="53">
        <v>4.7</v>
      </c>
      <c r="R4147" s="53" t="s">
        <v>161</v>
      </c>
      <c r="S4147" s="53">
        <v>0.8</v>
      </c>
      <c r="T4147" s="53">
        <v>50.6</v>
      </c>
      <c r="U4147" s="53">
        <v>0</v>
      </c>
      <c r="V4147" s="53">
        <v>76</v>
      </c>
      <c r="W4147" s="53">
        <v>0</v>
      </c>
      <c r="X4147" s="53">
        <v>0.56499999999999995</v>
      </c>
      <c r="Y4147" s="53">
        <v>19.84</v>
      </c>
      <c r="Z4147" s="11">
        <f t="shared" si="11107"/>
        <v>0</v>
      </c>
      <c r="AA4147" s="11">
        <f t="shared" si="11108"/>
        <v>0</v>
      </c>
      <c r="AB4147" s="53">
        <f t="shared" si="11109"/>
        <v>0.2261349592048793</v>
      </c>
      <c r="AC4147" s="63" t="s">
        <v>204</v>
      </c>
      <c r="AE4147" s="11">
        <f t="shared" ref="AE4147" si="11222">SUM(F4147:F4152)</f>
        <v>0</v>
      </c>
      <c r="AF4147" s="11">
        <f t="shared" ref="AF4147" si="11223">AVERAGE(AB4147:AB4152)</f>
        <v>0.22613495920487933</v>
      </c>
      <c r="AG4147" s="11">
        <f t="shared" ref="AG4147" si="11224">AVERAGE(G4147:G4152)</f>
        <v>5.583333333333333</v>
      </c>
      <c r="AH4147" s="11" t="e">
        <f t="shared" ref="AH4147" si="11225">AVERAGE(AC4147:AC4152)</f>
        <v>#DIV/0!</v>
      </c>
      <c r="AI4147" s="11">
        <f t="shared" ref="AI4147" si="11226">AVERAGE(T4147:T4152)</f>
        <v>49.333333333333336</v>
      </c>
      <c r="AJ4147" s="11">
        <f t="shared" ref="AJ4147" si="11227">SUMIF(H4147:H4152,"&gt;0",H4147:H4152)</f>
        <v>0</v>
      </c>
      <c r="AK4147" s="17">
        <f t="shared" ref="AK4147" si="11228">SUM(AA4147:AA4152)/60</f>
        <v>0</v>
      </c>
      <c r="AL4147" s="17">
        <f t="shared" ref="AL4147" si="11229">SUM(V4147:V4152)</f>
        <v>465</v>
      </c>
      <c r="AM4147" s="17">
        <f t="shared" ref="AM4147" si="11230">AVERAGE(W4147:W4152)</f>
        <v>0</v>
      </c>
      <c r="AN4147" s="11">
        <f t="shared" ref="AN4147" si="11231">AVERAGE(I4147:I4152)</f>
        <v>3.9833333333333338</v>
      </c>
      <c r="AO4147" s="11">
        <f t="shared" ref="AO4147" si="11232">MAX(K4147:K4152)</f>
        <v>4.9000000000000004</v>
      </c>
      <c r="AP4147" s="13" t="str">
        <f t="shared" ref="AP4147" ca="1" si="11233">INDIRECT(ADDRESS(MATCH(AO4147,K4147:K4152,0)+A4147-1,12))</f>
        <v>W</v>
      </c>
      <c r="AQ4147" s="13">
        <f t="shared" ref="AQ4147" ca="1" si="11234">INDIRECT(ADDRESS(MATCH(AO4147,K4147:K4152,0)+A4147-1,13))</f>
        <v>0.78407407407407403</v>
      </c>
      <c r="AR4147" s="11">
        <f t="shared" ref="AR4147" si="11235">MAX(N4147:N4152)</f>
        <v>8.9</v>
      </c>
      <c r="AS4147" s="13" t="str">
        <f t="shared" ref="AS4147" ca="1" si="11236">INDIRECT(ADDRESS(MATCH(AR4147,N4147:N4152,0)+A4147-1,15))</f>
        <v>SW</v>
      </c>
      <c r="AT4147" s="13">
        <f t="shared" ref="AT4147" ca="1" si="11237">INDIRECT(ADDRESS(MATCH(AR4147,N4147:N4152,0)+A4147-1,16))</f>
        <v>0.77990740740740738</v>
      </c>
    </row>
    <row r="4148" spans="1:46">
      <c r="A4148" s="11">
        <v>4148</v>
      </c>
      <c r="B4148" s="57">
        <v>44955</v>
      </c>
      <c r="C4148" s="54">
        <v>0.75694444444444453</v>
      </c>
      <c r="D4148" s="53">
        <v>6.1</v>
      </c>
      <c r="E4148" s="53">
        <v>12.9</v>
      </c>
      <c r="F4148" s="53">
        <v>0</v>
      </c>
      <c r="G4148" s="53">
        <v>5.4</v>
      </c>
      <c r="H4148" s="53">
        <v>0</v>
      </c>
      <c r="I4148" s="53">
        <v>3.7</v>
      </c>
      <c r="J4148" s="53" t="s">
        <v>161</v>
      </c>
      <c r="K4148" s="53">
        <v>4</v>
      </c>
      <c r="L4148" s="53" t="s">
        <v>161</v>
      </c>
      <c r="M4148" s="54">
        <v>0.75501157407407404</v>
      </c>
      <c r="N4148" s="53">
        <v>6.4</v>
      </c>
      <c r="O4148" s="53" t="s">
        <v>161</v>
      </c>
      <c r="P4148" s="54">
        <v>0.75092592592592589</v>
      </c>
      <c r="Q4148" s="53">
        <v>3.7</v>
      </c>
      <c r="R4148" s="53" t="s">
        <v>161</v>
      </c>
      <c r="S4148" s="53">
        <v>0.8</v>
      </c>
      <c r="T4148" s="53">
        <v>50</v>
      </c>
      <c r="U4148" s="53">
        <v>0</v>
      </c>
      <c r="V4148" s="53">
        <v>66</v>
      </c>
      <c r="W4148" s="53">
        <v>0</v>
      </c>
      <c r="X4148" s="53">
        <v>0.56499999999999995</v>
      </c>
      <c r="Y4148" s="53">
        <v>19.79</v>
      </c>
      <c r="Z4148" s="11">
        <f t="shared" si="11107"/>
        <v>0</v>
      </c>
      <c r="AA4148" s="11">
        <f t="shared" si="11108"/>
        <v>0</v>
      </c>
      <c r="AB4148" s="53">
        <f t="shared" si="11109"/>
        <v>0.2261349592048793</v>
      </c>
      <c r="AC4148" s="63" t="s">
        <v>204</v>
      </c>
    </row>
    <row r="4149" spans="1:46">
      <c r="A4149" s="11">
        <v>4149</v>
      </c>
      <c r="B4149" s="57">
        <v>44955</v>
      </c>
      <c r="C4149" s="54">
        <v>0.76388888888888884</v>
      </c>
      <c r="D4149" s="53">
        <v>5.9</v>
      </c>
      <c r="E4149" s="53">
        <v>12.9</v>
      </c>
      <c r="F4149" s="53">
        <v>0</v>
      </c>
      <c r="G4149" s="53">
        <v>5.7</v>
      </c>
      <c r="H4149" s="53">
        <v>0</v>
      </c>
      <c r="I4149" s="53">
        <v>3.5</v>
      </c>
      <c r="J4149" s="53" t="s">
        <v>154</v>
      </c>
      <c r="K4149" s="53">
        <v>3.8</v>
      </c>
      <c r="L4149" s="53" t="s">
        <v>161</v>
      </c>
      <c r="M4149" s="54">
        <v>0.75762731481481482</v>
      </c>
      <c r="N4149" s="53">
        <v>7.5</v>
      </c>
      <c r="O4149" s="53" t="s">
        <v>160</v>
      </c>
      <c r="P4149" s="54">
        <v>0.76378472222222227</v>
      </c>
      <c r="Q4149" s="53">
        <v>6</v>
      </c>
      <c r="R4149" s="53" t="s">
        <v>154</v>
      </c>
      <c r="S4149" s="53">
        <v>1.2</v>
      </c>
      <c r="T4149" s="53">
        <v>47.6</v>
      </c>
      <c r="U4149" s="53">
        <v>0</v>
      </c>
      <c r="V4149" s="53">
        <v>86</v>
      </c>
      <c r="W4149" s="53">
        <v>0</v>
      </c>
      <c r="X4149" s="53">
        <v>0.56499999999999995</v>
      </c>
      <c r="Y4149" s="53">
        <v>19.760000000000002</v>
      </c>
      <c r="Z4149" s="11">
        <f t="shared" si="11107"/>
        <v>0</v>
      </c>
      <c r="AA4149" s="11">
        <f t="shared" si="11108"/>
        <v>0</v>
      </c>
      <c r="AB4149" s="53">
        <f t="shared" si="11109"/>
        <v>0.2261349592048793</v>
      </c>
      <c r="AC4149" s="63" t="s">
        <v>204</v>
      </c>
    </row>
    <row r="4150" spans="1:46">
      <c r="A4150" s="11">
        <v>4150</v>
      </c>
      <c r="B4150" s="57">
        <v>44955</v>
      </c>
      <c r="C4150" s="54">
        <v>0.77083333333333337</v>
      </c>
      <c r="D4150" s="53">
        <v>5.7</v>
      </c>
      <c r="E4150" s="53">
        <v>12.9</v>
      </c>
      <c r="F4150" s="53">
        <v>0</v>
      </c>
      <c r="G4150" s="53">
        <v>5.7</v>
      </c>
      <c r="H4150" s="53">
        <v>0</v>
      </c>
      <c r="I4150" s="53">
        <v>4.4000000000000004</v>
      </c>
      <c r="J4150" s="53" t="s">
        <v>154</v>
      </c>
      <c r="K4150" s="53">
        <v>4.5999999999999996</v>
      </c>
      <c r="L4150" s="53" t="s">
        <v>154</v>
      </c>
      <c r="M4150" s="54">
        <v>0.76960648148148147</v>
      </c>
      <c r="N4150" s="53">
        <v>8.8000000000000007</v>
      </c>
      <c r="O4150" s="53" t="s">
        <v>161</v>
      </c>
      <c r="P4150" s="54">
        <v>0.76574074074074072</v>
      </c>
      <c r="Q4150" s="53">
        <v>5.5</v>
      </c>
      <c r="R4150" s="53" t="s">
        <v>158</v>
      </c>
      <c r="S4150" s="53">
        <v>1.1000000000000001</v>
      </c>
      <c r="T4150" s="53">
        <v>47.8</v>
      </c>
      <c r="U4150" s="53">
        <v>0</v>
      </c>
      <c r="V4150" s="53">
        <v>77</v>
      </c>
      <c r="W4150" s="53">
        <v>0</v>
      </c>
      <c r="X4150" s="53">
        <v>0.56499999999999995</v>
      </c>
      <c r="Y4150" s="53">
        <v>19.739999999999998</v>
      </c>
      <c r="Z4150" s="11">
        <f t="shared" si="11107"/>
        <v>0</v>
      </c>
      <c r="AA4150" s="11">
        <f t="shared" si="11108"/>
        <v>0</v>
      </c>
      <c r="AB4150" s="53">
        <f t="shared" si="11109"/>
        <v>0.2261349592048793</v>
      </c>
      <c r="AC4150" s="63" t="s">
        <v>204</v>
      </c>
    </row>
    <row r="4151" spans="1:46">
      <c r="A4151" s="11">
        <v>4151</v>
      </c>
      <c r="B4151" s="57">
        <v>44955</v>
      </c>
      <c r="C4151" s="54">
        <v>0.77777777777777779</v>
      </c>
      <c r="D4151" s="53">
        <v>5.6</v>
      </c>
      <c r="E4151" s="53">
        <v>12.9</v>
      </c>
      <c r="F4151" s="53">
        <v>0</v>
      </c>
      <c r="G4151" s="53">
        <v>5.6</v>
      </c>
      <c r="H4151" s="53">
        <v>-1E-3</v>
      </c>
      <c r="I4151" s="53">
        <v>3.8</v>
      </c>
      <c r="J4151" s="53" t="s">
        <v>154</v>
      </c>
      <c r="K4151" s="53">
        <v>4.4000000000000004</v>
      </c>
      <c r="L4151" s="53" t="s">
        <v>154</v>
      </c>
      <c r="M4151" s="54">
        <v>0.77168981481481491</v>
      </c>
      <c r="N4151" s="53">
        <v>7.9</v>
      </c>
      <c r="O4151" s="53" t="s">
        <v>154</v>
      </c>
      <c r="P4151" s="54">
        <v>0.77740740740740744</v>
      </c>
      <c r="Q4151" s="53">
        <v>5.8</v>
      </c>
      <c r="R4151" s="53" t="s">
        <v>158</v>
      </c>
      <c r="S4151" s="53">
        <v>1.1000000000000001</v>
      </c>
      <c r="T4151" s="53">
        <v>51.5</v>
      </c>
      <c r="U4151" s="53">
        <v>0</v>
      </c>
      <c r="V4151" s="53">
        <v>85</v>
      </c>
      <c r="W4151" s="53">
        <v>0</v>
      </c>
      <c r="X4151" s="53">
        <v>0.56499999999999995</v>
      </c>
      <c r="Y4151" s="53">
        <v>19.75</v>
      </c>
      <c r="Z4151" s="11">
        <f t="shared" si="11107"/>
        <v>-0.60000000000000009</v>
      </c>
      <c r="AA4151" s="11">
        <f t="shared" si="11108"/>
        <v>0</v>
      </c>
      <c r="AB4151" s="53">
        <f t="shared" si="11109"/>
        <v>0.2261349592048793</v>
      </c>
      <c r="AC4151" s="63" t="s">
        <v>204</v>
      </c>
    </row>
    <row r="4152" spans="1:46">
      <c r="A4152" s="11">
        <v>4152</v>
      </c>
      <c r="B4152" s="57">
        <v>44955</v>
      </c>
      <c r="C4152" s="54">
        <v>0.78472222222222221</v>
      </c>
      <c r="D4152" s="53">
        <v>5.6</v>
      </c>
      <c r="E4152" s="53">
        <v>12.9</v>
      </c>
      <c r="F4152" s="53">
        <v>0</v>
      </c>
      <c r="G4152" s="53">
        <v>5.5</v>
      </c>
      <c r="H4152" s="53">
        <v>-1E-3</v>
      </c>
      <c r="I4152" s="53">
        <v>4.8</v>
      </c>
      <c r="J4152" s="53" t="s">
        <v>154</v>
      </c>
      <c r="K4152" s="53">
        <v>4.9000000000000004</v>
      </c>
      <c r="L4152" s="53" t="s">
        <v>154</v>
      </c>
      <c r="M4152" s="54">
        <v>0.78407407407407403</v>
      </c>
      <c r="N4152" s="53">
        <v>8.9</v>
      </c>
      <c r="O4152" s="53" t="s">
        <v>160</v>
      </c>
      <c r="P4152" s="54">
        <v>0.77990740740740738</v>
      </c>
      <c r="Q4152" s="53">
        <v>4.8</v>
      </c>
      <c r="R4152" s="53" t="s">
        <v>154</v>
      </c>
      <c r="S4152" s="53">
        <v>1</v>
      </c>
      <c r="T4152" s="53">
        <v>48.5</v>
      </c>
      <c r="U4152" s="53">
        <v>0</v>
      </c>
      <c r="V4152" s="53">
        <v>75</v>
      </c>
      <c r="W4152" s="53">
        <v>0</v>
      </c>
      <c r="X4152" s="53">
        <v>0.56499999999999995</v>
      </c>
      <c r="Y4152" s="53">
        <v>19.72</v>
      </c>
      <c r="Z4152" s="11">
        <f t="shared" si="11107"/>
        <v>-0.60000000000000009</v>
      </c>
      <c r="AA4152" s="11">
        <f t="shared" si="11108"/>
        <v>0</v>
      </c>
      <c r="AB4152" s="53">
        <f t="shared" si="11109"/>
        <v>0.2261349592048793</v>
      </c>
      <c r="AC4152" s="63" t="s">
        <v>204</v>
      </c>
    </row>
    <row r="4153" spans="1:46">
      <c r="A4153" s="11">
        <v>4153</v>
      </c>
      <c r="B4153" s="57">
        <v>44955</v>
      </c>
      <c r="C4153" s="54">
        <v>0.79166666666666663</v>
      </c>
      <c r="D4153" s="53">
        <v>5.4</v>
      </c>
      <c r="E4153" s="53">
        <v>12.9</v>
      </c>
      <c r="F4153" s="53">
        <v>0</v>
      </c>
      <c r="G4153" s="53">
        <v>5.4</v>
      </c>
      <c r="H4153" s="53">
        <v>-1E-3</v>
      </c>
      <c r="I4153" s="53">
        <v>4.3</v>
      </c>
      <c r="J4153" s="53" t="s">
        <v>161</v>
      </c>
      <c r="K4153" s="53">
        <v>4.8</v>
      </c>
      <c r="L4153" s="53" t="s">
        <v>154</v>
      </c>
      <c r="M4153" s="54">
        <v>0.78473379629629625</v>
      </c>
      <c r="N4153" s="53">
        <v>6.9</v>
      </c>
      <c r="O4153" s="53" t="s">
        <v>161</v>
      </c>
      <c r="P4153" s="54">
        <v>0.79148148148148145</v>
      </c>
      <c r="Q4153" s="53">
        <v>5.4</v>
      </c>
      <c r="R4153" s="53" t="s">
        <v>161</v>
      </c>
      <c r="S4153" s="53">
        <v>1</v>
      </c>
      <c r="T4153" s="53">
        <v>46</v>
      </c>
      <c r="U4153" s="53">
        <v>0</v>
      </c>
      <c r="V4153" s="53">
        <v>85</v>
      </c>
      <c r="W4153" s="53">
        <v>0</v>
      </c>
      <c r="X4153" s="53">
        <v>0.56499999999999995</v>
      </c>
      <c r="Y4153" s="53">
        <v>19.75</v>
      </c>
      <c r="Z4153" s="11">
        <f t="shared" si="11107"/>
        <v>-0.60000000000000009</v>
      </c>
      <c r="AA4153" s="11">
        <f t="shared" si="11108"/>
        <v>0</v>
      </c>
      <c r="AB4153" s="53">
        <f t="shared" si="11109"/>
        <v>0.2261349592048793</v>
      </c>
      <c r="AC4153" s="63" t="s">
        <v>204</v>
      </c>
      <c r="AE4153" s="11">
        <f t="shared" ref="AE4153" si="11238">SUM(F4153:F4158)</f>
        <v>0</v>
      </c>
      <c r="AF4153" s="11">
        <f t="shared" ref="AF4153" si="11239">AVERAGE(AB4153:AB4158)</f>
        <v>0.22613495920487933</v>
      </c>
      <c r="AG4153" s="11">
        <f t="shared" ref="AG4153" si="11240">AVERAGE(G4153:G4158)</f>
        <v>5.1833333333333336</v>
      </c>
      <c r="AH4153" s="11" t="e">
        <f t="shared" ref="AH4153" si="11241">AVERAGE(AC4153:AC4158)</f>
        <v>#DIV/0!</v>
      </c>
      <c r="AI4153" s="11">
        <f t="shared" ref="AI4153" si="11242">AVERAGE(T4153:T4158)</f>
        <v>47.699999999999996</v>
      </c>
      <c r="AJ4153" s="11">
        <f t="shared" ref="AJ4153" si="11243">SUMIF(H4153:H4158,"&gt;0",H4153:H4158)</f>
        <v>0</v>
      </c>
      <c r="AK4153" s="17">
        <f t="shared" ref="AK4153" si="11244">SUM(AA4153:AA4158)/60</f>
        <v>0</v>
      </c>
      <c r="AL4153" s="17">
        <f t="shared" ref="AL4153" si="11245">SUM(V4153:V4158)</f>
        <v>518</v>
      </c>
      <c r="AM4153" s="17">
        <f t="shared" ref="AM4153" si="11246">AVERAGE(W4153:W4158)</f>
        <v>0</v>
      </c>
      <c r="AN4153" s="11">
        <f t="shared" ref="AN4153" si="11247">AVERAGE(I4153:I4158)</f>
        <v>3.4499999999999997</v>
      </c>
      <c r="AO4153" s="11">
        <f t="shared" ref="AO4153" si="11248">MAX(K4153:K4158)</f>
        <v>4.8</v>
      </c>
      <c r="AP4153" s="13" t="str">
        <f t="shared" ref="AP4153" ca="1" si="11249">INDIRECT(ADDRESS(MATCH(AO4153,K4153:K4158,0)+A4153-1,12))</f>
        <v>W</v>
      </c>
      <c r="AQ4153" s="13">
        <f t="shared" ref="AQ4153" ca="1" si="11250">INDIRECT(ADDRESS(MATCH(AO4153,K4153:K4158,0)+A4153-1,13))</f>
        <v>0.78473379629629625</v>
      </c>
      <c r="AR4153" s="11">
        <f t="shared" ref="AR4153" si="11251">MAX(N4153:N4158)</f>
        <v>7.6</v>
      </c>
      <c r="AS4153" s="13" t="str">
        <f t="shared" ref="AS4153" ca="1" si="11252">INDIRECT(ADDRESS(MATCH(AR4153,N4153:N4158,0)+A4153-1,15))</f>
        <v>SW</v>
      </c>
      <c r="AT4153" s="13">
        <f t="shared" ref="AT4153" ca="1" si="11253">INDIRECT(ADDRESS(MATCH(AR4153,N4153:N4158,0)+A4153-1,16))</f>
        <v>0.79590277777777774</v>
      </c>
    </row>
    <row r="4154" spans="1:46">
      <c r="A4154" s="11">
        <v>4154</v>
      </c>
      <c r="B4154" s="57">
        <v>44955</v>
      </c>
      <c r="C4154" s="54">
        <v>0.79861111111111116</v>
      </c>
      <c r="D4154" s="53">
        <v>5.3</v>
      </c>
      <c r="E4154" s="53">
        <v>12.9</v>
      </c>
      <c r="F4154" s="53">
        <v>0</v>
      </c>
      <c r="G4154" s="53">
        <v>5.3</v>
      </c>
      <c r="H4154" s="53">
        <v>-1E-3</v>
      </c>
      <c r="I4154" s="53">
        <v>4.0999999999999996</v>
      </c>
      <c r="J4154" s="53" t="s">
        <v>161</v>
      </c>
      <c r="K4154" s="53">
        <v>4.4000000000000004</v>
      </c>
      <c r="L4154" s="53" t="s">
        <v>161</v>
      </c>
      <c r="M4154" s="54">
        <v>0.79211805555555559</v>
      </c>
      <c r="N4154" s="53">
        <v>7.6</v>
      </c>
      <c r="O4154" s="53" t="s">
        <v>160</v>
      </c>
      <c r="P4154" s="54">
        <v>0.79590277777777774</v>
      </c>
      <c r="Q4154" s="53">
        <v>4.0999999999999996</v>
      </c>
      <c r="R4154" s="53" t="s">
        <v>161</v>
      </c>
      <c r="S4154" s="53">
        <v>1</v>
      </c>
      <c r="T4154" s="53">
        <v>46</v>
      </c>
      <c r="U4154" s="53">
        <v>0</v>
      </c>
      <c r="V4154" s="53">
        <v>85</v>
      </c>
      <c r="W4154" s="53">
        <v>0</v>
      </c>
      <c r="X4154" s="53">
        <v>0.56499999999999995</v>
      </c>
      <c r="Y4154" s="53">
        <v>19.77</v>
      </c>
      <c r="Z4154" s="11">
        <f t="shared" si="11107"/>
        <v>-0.60000000000000009</v>
      </c>
      <c r="AA4154" s="11">
        <f t="shared" si="11108"/>
        <v>0</v>
      </c>
      <c r="AB4154" s="53">
        <f t="shared" si="11109"/>
        <v>0.2261349592048793</v>
      </c>
      <c r="AC4154" s="63" t="s">
        <v>204</v>
      </c>
    </row>
    <row r="4155" spans="1:46">
      <c r="A4155" s="11">
        <v>4155</v>
      </c>
      <c r="B4155" s="57">
        <v>44955</v>
      </c>
      <c r="C4155" s="54">
        <v>0.80555555555555547</v>
      </c>
      <c r="D4155" s="53">
        <v>5.0999999999999996</v>
      </c>
      <c r="E4155" s="53">
        <v>12.9</v>
      </c>
      <c r="F4155" s="53">
        <v>0</v>
      </c>
      <c r="G4155" s="53">
        <v>5.4</v>
      </c>
      <c r="H4155" s="53">
        <v>0</v>
      </c>
      <c r="I4155" s="53">
        <v>4.2</v>
      </c>
      <c r="J4155" s="53" t="s">
        <v>161</v>
      </c>
      <c r="K4155" s="53">
        <v>4.4000000000000004</v>
      </c>
      <c r="L4155" s="53" t="s">
        <v>161</v>
      </c>
      <c r="M4155" s="54">
        <v>0.80160879629629633</v>
      </c>
      <c r="N4155" s="53">
        <v>6.4</v>
      </c>
      <c r="O4155" s="53" t="s">
        <v>161</v>
      </c>
      <c r="P4155" s="54">
        <v>0.80500000000000005</v>
      </c>
      <c r="Q4155" s="53">
        <v>3.5</v>
      </c>
      <c r="R4155" s="53" t="s">
        <v>161</v>
      </c>
      <c r="S4155" s="53">
        <v>0.9</v>
      </c>
      <c r="T4155" s="53">
        <v>45.7</v>
      </c>
      <c r="U4155" s="53">
        <v>0</v>
      </c>
      <c r="V4155" s="53">
        <v>102</v>
      </c>
      <c r="W4155" s="53">
        <v>0</v>
      </c>
      <c r="X4155" s="53">
        <v>0.56499999999999995</v>
      </c>
      <c r="Y4155" s="53">
        <v>19.75</v>
      </c>
      <c r="Z4155" s="11">
        <f t="shared" si="11107"/>
        <v>0</v>
      </c>
      <c r="AA4155" s="11">
        <f t="shared" si="11108"/>
        <v>0</v>
      </c>
      <c r="AB4155" s="53">
        <f t="shared" si="11109"/>
        <v>0.2261349592048793</v>
      </c>
      <c r="AC4155" s="63" t="s">
        <v>204</v>
      </c>
    </row>
    <row r="4156" spans="1:46">
      <c r="A4156" s="11">
        <v>4156</v>
      </c>
      <c r="B4156" s="57">
        <v>44955</v>
      </c>
      <c r="C4156" s="54">
        <v>0.8125</v>
      </c>
      <c r="D4156" s="53">
        <v>5</v>
      </c>
      <c r="E4156" s="53">
        <v>12.9</v>
      </c>
      <c r="F4156" s="53">
        <v>0</v>
      </c>
      <c r="G4156" s="53">
        <v>5.2</v>
      </c>
      <c r="H4156" s="53">
        <v>-1E-3</v>
      </c>
      <c r="I4156" s="53">
        <v>2.7</v>
      </c>
      <c r="J4156" s="53" t="s">
        <v>160</v>
      </c>
      <c r="K4156" s="53">
        <v>4.2</v>
      </c>
      <c r="L4156" s="53" t="s">
        <v>161</v>
      </c>
      <c r="M4156" s="54">
        <v>0.80556712962962962</v>
      </c>
      <c r="N4156" s="53">
        <v>4.7</v>
      </c>
      <c r="O4156" s="53" t="s">
        <v>161</v>
      </c>
      <c r="P4156" s="54">
        <v>0.80670138888888887</v>
      </c>
      <c r="Q4156" s="53">
        <v>2.4</v>
      </c>
      <c r="R4156" s="53" t="s">
        <v>161</v>
      </c>
      <c r="S4156" s="53">
        <v>0.8</v>
      </c>
      <c r="T4156" s="53">
        <v>47</v>
      </c>
      <c r="U4156" s="53">
        <v>0</v>
      </c>
      <c r="V4156" s="53">
        <v>78</v>
      </c>
      <c r="W4156" s="53">
        <v>0</v>
      </c>
      <c r="X4156" s="53">
        <v>0.56499999999999995</v>
      </c>
      <c r="Y4156" s="53">
        <v>19.760000000000002</v>
      </c>
      <c r="Z4156" s="11">
        <f t="shared" si="11107"/>
        <v>-0.60000000000000009</v>
      </c>
      <c r="AA4156" s="11">
        <f t="shared" si="11108"/>
        <v>0</v>
      </c>
      <c r="AB4156" s="53">
        <f t="shared" si="11109"/>
        <v>0.2261349592048793</v>
      </c>
      <c r="AC4156" s="63" t="s">
        <v>204</v>
      </c>
    </row>
    <row r="4157" spans="1:46">
      <c r="A4157" s="11">
        <v>4157</v>
      </c>
      <c r="B4157" s="57">
        <v>44955</v>
      </c>
      <c r="C4157" s="54">
        <v>0.81944444444444453</v>
      </c>
      <c r="D4157" s="53">
        <v>4.9000000000000004</v>
      </c>
      <c r="E4157" s="53">
        <v>12.9</v>
      </c>
      <c r="F4157" s="53">
        <v>0</v>
      </c>
      <c r="G4157" s="53">
        <v>4.8</v>
      </c>
      <c r="H4157" s="53">
        <v>-1E-3</v>
      </c>
      <c r="I4157" s="53">
        <v>2.6</v>
      </c>
      <c r="J4157" s="53" t="s">
        <v>160</v>
      </c>
      <c r="K4157" s="53">
        <v>2.7</v>
      </c>
      <c r="L4157" s="53" t="s">
        <v>160</v>
      </c>
      <c r="M4157" s="54">
        <v>0.81275462962962963</v>
      </c>
      <c r="N4157" s="53">
        <v>4.2</v>
      </c>
      <c r="O4157" s="53" t="s">
        <v>160</v>
      </c>
      <c r="P4157" s="54">
        <v>0.81461805555555555</v>
      </c>
      <c r="Q4157" s="53">
        <v>2.8</v>
      </c>
      <c r="R4157" s="53" t="s">
        <v>160</v>
      </c>
      <c r="S4157" s="53">
        <v>0.6</v>
      </c>
      <c r="T4157" s="53">
        <v>51.3</v>
      </c>
      <c r="U4157" s="53">
        <v>0</v>
      </c>
      <c r="V4157" s="53">
        <v>82</v>
      </c>
      <c r="W4157" s="53">
        <v>0</v>
      </c>
      <c r="X4157" s="53">
        <v>0.56499999999999995</v>
      </c>
      <c r="Y4157" s="53">
        <v>19.71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0.2261349592048793</v>
      </c>
      <c r="AC4157" s="63" t="s">
        <v>204</v>
      </c>
    </row>
    <row r="4158" spans="1:46">
      <c r="A4158" s="11">
        <v>4158</v>
      </c>
      <c r="B4158" s="57">
        <v>44955</v>
      </c>
      <c r="C4158" s="54">
        <v>0.82638888888888884</v>
      </c>
      <c r="D4158" s="53">
        <v>4.7</v>
      </c>
      <c r="E4158" s="53">
        <v>12.9</v>
      </c>
      <c r="F4158" s="53">
        <v>0</v>
      </c>
      <c r="G4158" s="53">
        <v>5</v>
      </c>
      <c r="H4158" s="53">
        <v>-1E-3</v>
      </c>
      <c r="I4158" s="53">
        <v>2.8</v>
      </c>
      <c r="J4158" s="53" t="s">
        <v>156</v>
      </c>
      <c r="K4158" s="53">
        <v>2.9</v>
      </c>
      <c r="L4158" s="53" t="s">
        <v>156</v>
      </c>
      <c r="M4158" s="54">
        <v>0.82600694444444445</v>
      </c>
      <c r="N4158" s="53">
        <v>5.0999999999999996</v>
      </c>
      <c r="O4158" s="53" t="s">
        <v>160</v>
      </c>
      <c r="P4158" s="54">
        <v>0.82398148148148154</v>
      </c>
      <c r="Q4158" s="53">
        <v>2.4</v>
      </c>
      <c r="R4158" s="53" t="s">
        <v>156</v>
      </c>
      <c r="S4158" s="53">
        <v>0.7</v>
      </c>
      <c r="T4158" s="53">
        <v>50.2</v>
      </c>
      <c r="U4158" s="53">
        <v>0</v>
      </c>
      <c r="V4158" s="53">
        <v>86</v>
      </c>
      <c r="W4158" s="53">
        <v>0</v>
      </c>
      <c r="X4158" s="53">
        <v>0.56499999999999995</v>
      </c>
      <c r="Y4158" s="53">
        <v>19.72</v>
      </c>
      <c r="Z4158" s="11">
        <f t="shared" si="11107"/>
        <v>-0.60000000000000009</v>
      </c>
      <c r="AA4158" s="11">
        <f t="shared" si="11108"/>
        <v>0</v>
      </c>
      <c r="AB4158" s="53">
        <f t="shared" si="11109"/>
        <v>0.2261349592048793</v>
      </c>
      <c r="AC4158" s="63" t="s">
        <v>204</v>
      </c>
    </row>
    <row r="4159" spans="1:46">
      <c r="A4159" s="11">
        <v>4159</v>
      </c>
      <c r="B4159" s="57">
        <v>44955</v>
      </c>
      <c r="C4159" s="54">
        <v>0.83333333333333337</v>
      </c>
      <c r="D4159" s="53">
        <v>4.5</v>
      </c>
      <c r="E4159" s="53">
        <v>12.9</v>
      </c>
      <c r="F4159" s="53">
        <v>0</v>
      </c>
      <c r="G4159" s="53">
        <v>4.8</v>
      </c>
      <c r="H4159" s="53">
        <v>0</v>
      </c>
      <c r="I4159" s="53">
        <v>2.7</v>
      </c>
      <c r="J4159" s="53" t="s">
        <v>160</v>
      </c>
      <c r="K4159" s="53">
        <v>3.1</v>
      </c>
      <c r="L4159" s="53" t="s">
        <v>156</v>
      </c>
      <c r="M4159" s="54">
        <v>0.82821759259259264</v>
      </c>
      <c r="N4159" s="53">
        <v>6.1</v>
      </c>
      <c r="O4159" s="53" t="s">
        <v>156</v>
      </c>
      <c r="P4159" s="54">
        <v>0.82697916666666671</v>
      </c>
      <c r="Q4159" s="53">
        <v>3.3</v>
      </c>
      <c r="R4159" s="53" t="s">
        <v>154</v>
      </c>
      <c r="S4159" s="53">
        <v>0.8</v>
      </c>
      <c r="T4159" s="53">
        <v>51.3</v>
      </c>
      <c r="U4159" s="53">
        <v>0</v>
      </c>
      <c r="V4159" s="53">
        <v>96</v>
      </c>
      <c r="W4159" s="53">
        <v>0</v>
      </c>
      <c r="X4159" s="53">
        <v>0.56499999999999995</v>
      </c>
      <c r="Y4159" s="53">
        <v>19.72</v>
      </c>
      <c r="Z4159" s="11">
        <f t="shared" si="11107"/>
        <v>0</v>
      </c>
      <c r="AA4159" s="11">
        <f t="shared" si="11108"/>
        <v>0</v>
      </c>
      <c r="AB4159" s="53">
        <f t="shared" si="11109"/>
        <v>0.2261349592048793</v>
      </c>
      <c r="AC4159" s="63" t="s">
        <v>204</v>
      </c>
      <c r="AE4159" s="11">
        <f t="shared" ref="AE4159" si="11254">SUM(F4159:F4164)</f>
        <v>0</v>
      </c>
      <c r="AF4159" s="11">
        <f t="shared" ref="AF4159" si="11255">AVERAGE(AB4159:AB4164)</f>
        <v>0.22595580588359068</v>
      </c>
      <c r="AG4159" s="11">
        <f t="shared" ref="AG4159" si="11256">AVERAGE(G4159:G4164)</f>
        <v>4.8166666666666655</v>
      </c>
      <c r="AH4159" s="11" t="e">
        <f t="shared" ref="AH4159" si="11257">AVERAGE(AC4159:AC4164)</f>
        <v>#DIV/0!</v>
      </c>
      <c r="AI4159" s="11">
        <f t="shared" ref="AI4159" si="11258">AVERAGE(T4159:T4164)</f>
        <v>52.383333333333333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526</v>
      </c>
      <c r="AM4159" s="17">
        <f t="shared" ref="AM4159" si="11262">AVERAGE(W4159:W4164)</f>
        <v>0</v>
      </c>
      <c r="AN4159" s="11">
        <f t="shared" ref="AN4159" si="11263">AVERAGE(I4159:I4164)</f>
        <v>2.5833333333333335</v>
      </c>
      <c r="AO4159" s="11">
        <f t="shared" ref="AO4159" si="11264">MAX(K4159:K4164)</f>
        <v>3.1</v>
      </c>
      <c r="AP4159" s="13" t="str">
        <f t="shared" ref="AP4159" ca="1" si="11265">INDIRECT(ADDRESS(MATCH(AO4159,K4159:K4164,0)+A4159-1,12))</f>
        <v>SSW</v>
      </c>
      <c r="AQ4159" s="13">
        <f t="shared" ref="AQ4159" ca="1" si="11266">INDIRECT(ADDRESS(MATCH(AO4159,K4159:K4164,0)+A4159-1,13))</f>
        <v>0.82821759259259264</v>
      </c>
      <c r="AR4159" s="11">
        <f t="shared" ref="AR4159" si="11267">MAX(N4159:N4164)</f>
        <v>6.1</v>
      </c>
      <c r="AS4159" s="13" t="str">
        <f t="shared" ref="AS4159" ca="1" si="11268">INDIRECT(ADDRESS(MATCH(AR4159,N4159:N4164,0)+A4159-1,15))</f>
        <v>SSW</v>
      </c>
      <c r="AT4159" s="13">
        <f t="shared" ref="AT4159" ca="1" si="11269">INDIRECT(ADDRESS(MATCH(AR4159,N4159:N4164,0)+A4159-1,16))</f>
        <v>0.82697916666666671</v>
      </c>
    </row>
    <row r="4160" spans="1:46">
      <c r="A4160" s="11">
        <v>4160</v>
      </c>
      <c r="B4160" s="57">
        <v>44955</v>
      </c>
      <c r="C4160" s="54">
        <v>0.84027777777777779</v>
      </c>
      <c r="D4160" s="53">
        <v>4.4000000000000004</v>
      </c>
      <c r="E4160" s="53">
        <v>12.9</v>
      </c>
      <c r="F4160" s="53">
        <v>0</v>
      </c>
      <c r="G4160" s="53">
        <v>5.0999999999999996</v>
      </c>
      <c r="H4160" s="53">
        <v>0</v>
      </c>
      <c r="I4160" s="53">
        <v>3</v>
      </c>
      <c r="J4160" s="53" t="s">
        <v>154</v>
      </c>
      <c r="K4160" s="53">
        <v>3.1</v>
      </c>
      <c r="L4160" s="53" t="s">
        <v>154</v>
      </c>
      <c r="M4160" s="54">
        <v>0.83987268518518521</v>
      </c>
      <c r="N4160" s="53">
        <v>6</v>
      </c>
      <c r="O4160" s="53" t="s">
        <v>161</v>
      </c>
      <c r="P4160" s="54">
        <v>0.83912037037037035</v>
      </c>
      <c r="Q4160" s="53">
        <v>1.9</v>
      </c>
      <c r="R4160" s="53" t="s">
        <v>160</v>
      </c>
      <c r="S4160" s="53">
        <v>0.8</v>
      </c>
      <c r="T4160" s="53">
        <v>50</v>
      </c>
      <c r="U4160" s="53">
        <v>1</v>
      </c>
      <c r="V4160" s="53">
        <v>77</v>
      </c>
      <c r="W4160" s="53">
        <v>0</v>
      </c>
      <c r="X4160" s="53">
        <v>0.56499999999999995</v>
      </c>
      <c r="Y4160" s="53">
        <v>19.72</v>
      </c>
      <c r="Z4160" s="11">
        <f t="shared" si="11107"/>
        <v>0</v>
      </c>
      <c r="AA4160" s="11">
        <f t="shared" si="11108"/>
        <v>0</v>
      </c>
      <c r="AB4160" s="53">
        <f t="shared" si="11109"/>
        <v>0.2261349592048793</v>
      </c>
      <c r="AC4160" s="63" t="s">
        <v>204</v>
      </c>
    </row>
    <row r="4161" spans="1:46">
      <c r="A4161" s="11">
        <v>4161</v>
      </c>
      <c r="B4161" s="57">
        <v>44955</v>
      </c>
      <c r="C4161" s="54">
        <v>0.84722222222222221</v>
      </c>
      <c r="D4161" s="53">
        <v>4.2</v>
      </c>
      <c r="E4161" s="53">
        <v>12.9</v>
      </c>
      <c r="F4161" s="53">
        <v>0</v>
      </c>
      <c r="G4161" s="53">
        <v>5.0999999999999996</v>
      </c>
      <c r="H4161" s="53">
        <v>0</v>
      </c>
      <c r="I4161" s="53">
        <v>2.2999999999999998</v>
      </c>
      <c r="J4161" s="53" t="s">
        <v>160</v>
      </c>
      <c r="K4161" s="53">
        <v>3</v>
      </c>
      <c r="L4161" s="53" t="s">
        <v>154</v>
      </c>
      <c r="M4161" s="54">
        <v>0.84028935185185183</v>
      </c>
      <c r="N4161" s="53">
        <v>4.8</v>
      </c>
      <c r="O4161" s="53" t="s">
        <v>161</v>
      </c>
      <c r="P4161" s="54">
        <v>0.84163194444444445</v>
      </c>
      <c r="Q4161" s="53">
        <v>1.6</v>
      </c>
      <c r="R4161" s="53" t="s">
        <v>160</v>
      </c>
      <c r="S4161" s="53">
        <v>0.6</v>
      </c>
      <c r="T4161" s="53">
        <v>52.1</v>
      </c>
      <c r="U4161" s="53">
        <v>0</v>
      </c>
      <c r="V4161" s="53">
        <v>79</v>
      </c>
      <c r="W4161" s="53">
        <v>0</v>
      </c>
      <c r="X4161" s="53">
        <v>0.56399999999999995</v>
      </c>
      <c r="Y4161" s="53">
        <v>19.72</v>
      </c>
      <c r="Z4161" s="11">
        <f t="shared" si="11107"/>
        <v>0</v>
      </c>
      <c r="AA4161" s="11">
        <f t="shared" si="11108"/>
        <v>0</v>
      </c>
      <c r="AB4161" s="53">
        <f t="shared" si="11109"/>
        <v>0.22559749924101336</v>
      </c>
      <c r="AC4161" s="63" t="s">
        <v>204</v>
      </c>
    </row>
    <row r="4162" spans="1:46">
      <c r="A4162" s="11">
        <v>4162</v>
      </c>
      <c r="B4162" s="57">
        <v>44955</v>
      </c>
      <c r="C4162" s="54">
        <v>0.85416666666666663</v>
      </c>
      <c r="D4162" s="53">
        <v>4.2</v>
      </c>
      <c r="E4162" s="53">
        <v>12.9</v>
      </c>
      <c r="F4162" s="53">
        <v>0</v>
      </c>
      <c r="G4162" s="53">
        <v>5.0999999999999996</v>
      </c>
      <c r="H4162" s="53">
        <v>0</v>
      </c>
      <c r="I4162" s="53">
        <v>2.8</v>
      </c>
      <c r="J4162" s="53" t="s">
        <v>156</v>
      </c>
      <c r="K4162" s="53">
        <v>2.8</v>
      </c>
      <c r="L4162" s="53" t="s">
        <v>156</v>
      </c>
      <c r="M4162" s="54">
        <v>0.85416666666666663</v>
      </c>
      <c r="N4162" s="53">
        <v>5.4</v>
      </c>
      <c r="O4162" s="53" t="s">
        <v>161</v>
      </c>
      <c r="P4162" s="54">
        <v>0.84983796296296299</v>
      </c>
      <c r="Q4162" s="53">
        <v>2.7</v>
      </c>
      <c r="R4162" s="53" t="s">
        <v>156</v>
      </c>
      <c r="S4162" s="53">
        <v>0.8</v>
      </c>
      <c r="T4162" s="53">
        <v>53</v>
      </c>
      <c r="U4162" s="53">
        <v>1</v>
      </c>
      <c r="V4162" s="53">
        <v>86</v>
      </c>
      <c r="W4162" s="53">
        <v>0</v>
      </c>
      <c r="X4162" s="53">
        <v>0.56499999999999995</v>
      </c>
      <c r="Y4162" s="53">
        <v>19.72</v>
      </c>
      <c r="Z4162" s="11">
        <f t="shared" si="11107"/>
        <v>0</v>
      </c>
      <c r="AA4162" s="11">
        <f t="shared" si="11108"/>
        <v>0</v>
      </c>
      <c r="AB4162" s="53">
        <f t="shared" si="11109"/>
        <v>0.2261349592048793</v>
      </c>
      <c r="AC4162" s="63" t="s">
        <v>204</v>
      </c>
    </row>
    <row r="4163" spans="1:46">
      <c r="A4163" s="11">
        <v>4163</v>
      </c>
      <c r="B4163" s="57">
        <v>44955</v>
      </c>
      <c r="C4163" s="54">
        <v>0.86111111111111116</v>
      </c>
      <c r="D4163" s="53">
        <v>4.2</v>
      </c>
      <c r="E4163" s="53">
        <v>12.9</v>
      </c>
      <c r="F4163" s="53">
        <v>0</v>
      </c>
      <c r="G4163" s="53">
        <v>4.5999999999999996</v>
      </c>
      <c r="H4163" s="53">
        <v>-2E-3</v>
      </c>
      <c r="I4163" s="53">
        <v>2.6</v>
      </c>
      <c r="J4163" s="53" t="s">
        <v>153</v>
      </c>
      <c r="K4163" s="53">
        <v>2.9</v>
      </c>
      <c r="L4163" s="53" t="s">
        <v>156</v>
      </c>
      <c r="M4163" s="54">
        <v>0.85521990740740739</v>
      </c>
      <c r="N4163" s="53">
        <v>4.8</v>
      </c>
      <c r="O4163" s="53" t="s">
        <v>153</v>
      </c>
      <c r="P4163" s="54">
        <v>0.85734953703703709</v>
      </c>
      <c r="Q4163" s="53">
        <v>2.4</v>
      </c>
      <c r="R4163" s="53" t="s">
        <v>151</v>
      </c>
      <c r="S4163" s="53">
        <v>0.7</v>
      </c>
      <c r="T4163" s="53">
        <v>52.6</v>
      </c>
      <c r="U4163" s="53">
        <v>0</v>
      </c>
      <c r="V4163" s="53">
        <v>87</v>
      </c>
      <c r="W4163" s="53">
        <v>0</v>
      </c>
      <c r="X4163" s="53">
        <v>0.56399999999999995</v>
      </c>
      <c r="Y4163" s="53">
        <v>19.72</v>
      </c>
      <c r="Z4163" s="11">
        <f t="shared" si="11107"/>
        <v>-1.2000000000000002</v>
      </c>
      <c r="AA4163" s="11">
        <f t="shared" si="11108"/>
        <v>0</v>
      </c>
      <c r="AB4163" s="53">
        <f t="shared" si="11109"/>
        <v>0.22559749924101336</v>
      </c>
      <c r="AC4163" s="63" t="s">
        <v>204</v>
      </c>
    </row>
    <row r="4164" spans="1:46">
      <c r="A4164" s="11">
        <v>4164</v>
      </c>
      <c r="B4164" s="57">
        <v>44955</v>
      </c>
      <c r="C4164" s="54">
        <v>0.86805555555555547</v>
      </c>
      <c r="D4164" s="53">
        <v>4.2</v>
      </c>
      <c r="E4164" s="53">
        <v>12.9</v>
      </c>
      <c r="F4164" s="53">
        <v>0</v>
      </c>
      <c r="G4164" s="53">
        <v>4.2</v>
      </c>
      <c r="H4164" s="53">
        <v>-2E-3</v>
      </c>
      <c r="I4164" s="53">
        <v>2.1</v>
      </c>
      <c r="J4164" s="53" t="s">
        <v>153</v>
      </c>
      <c r="K4164" s="53">
        <v>2.6</v>
      </c>
      <c r="L4164" s="53" t="s">
        <v>153</v>
      </c>
      <c r="M4164" s="54">
        <v>0.86112268518518509</v>
      </c>
      <c r="N4164" s="53">
        <v>3.8</v>
      </c>
      <c r="O4164" s="53" t="s">
        <v>153</v>
      </c>
      <c r="P4164" s="54">
        <v>0.86221064814814818</v>
      </c>
      <c r="Q4164" s="53">
        <v>2.1</v>
      </c>
      <c r="R4164" s="53" t="s">
        <v>159</v>
      </c>
      <c r="S4164" s="53">
        <v>0.5</v>
      </c>
      <c r="T4164" s="53">
        <v>55.3</v>
      </c>
      <c r="U4164" s="53">
        <v>0</v>
      </c>
      <c r="V4164" s="53">
        <v>101</v>
      </c>
      <c r="W4164" s="53">
        <v>0</v>
      </c>
      <c r="X4164" s="53">
        <v>0.56499999999999995</v>
      </c>
      <c r="Y4164" s="53">
        <v>19.7</v>
      </c>
      <c r="Z4164" s="11">
        <f t="shared" si="11107"/>
        <v>-1.2000000000000002</v>
      </c>
      <c r="AA4164" s="11">
        <f t="shared" si="11108"/>
        <v>0</v>
      </c>
      <c r="AB4164" s="53">
        <f t="shared" si="11109"/>
        <v>0.2261349592048793</v>
      </c>
      <c r="AC4164" s="63" t="s">
        <v>204</v>
      </c>
    </row>
    <row r="4165" spans="1:46">
      <c r="A4165" s="11">
        <v>4165</v>
      </c>
      <c r="B4165" s="57">
        <v>44955</v>
      </c>
      <c r="C4165" s="54">
        <v>0.875</v>
      </c>
      <c r="D4165" s="53">
        <v>4.0999999999999996</v>
      </c>
      <c r="E4165" s="53">
        <v>12.9</v>
      </c>
      <c r="F4165" s="53">
        <v>0</v>
      </c>
      <c r="G4165" s="53">
        <v>4.7</v>
      </c>
      <c r="H4165" s="53">
        <v>1E-3</v>
      </c>
      <c r="I4165" s="53">
        <v>3</v>
      </c>
      <c r="J4165" s="53" t="s">
        <v>159</v>
      </c>
      <c r="K4165" s="53">
        <v>3</v>
      </c>
      <c r="L4165" s="53" t="s">
        <v>159</v>
      </c>
      <c r="M4165" s="54">
        <v>0.875</v>
      </c>
      <c r="N4165" s="53">
        <v>5.9</v>
      </c>
      <c r="O4165" s="53" t="s">
        <v>153</v>
      </c>
      <c r="P4165" s="54">
        <v>0.8725694444444444</v>
      </c>
      <c r="Q4165" s="53">
        <v>2.6</v>
      </c>
      <c r="R4165" s="53" t="s">
        <v>159</v>
      </c>
      <c r="S4165" s="53">
        <v>0.7</v>
      </c>
      <c r="T4165" s="53">
        <v>53.3</v>
      </c>
      <c r="U4165" s="53">
        <v>1</v>
      </c>
      <c r="V4165" s="53">
        <v>154</v>
      </c>
      <c r="W4165" s="53">
        <v>0</v>
      </c>
      <c r="X4165" s="53">
        <v>0.56399999999999995</v>
      </c>
      <c r="Y4165" s="53">
        <v>19.73</v>
      </c>
      <c r="Z4165" s="11">
        <f t="shared" si="11107"/>
        <v>0.60000000000000009</v>
      </c>
      <c r="AA4165" s="11">
        <f t="shared" si="11108"/>
        <v>0</v>
      </c>
      <c r="AB4165" s="53">
        <f t="shared" si="11109"/>
        <v>0.22559749924101336</v>
      </c>
      <c r="AC4165" s="63" t="s">
        <v>204</v>
      </c>
      <c r="AE4165" s="11">
        <f t="shared" ref="AE4165" si="11270">SUM(F4165:F4170)</f>
        <v>0</v>
      </c>
      <c r="AF4165" s="11">
        <f t="shared" ref="AF4165" si="11271">AVERAGE(AB4165:AB4170)</f>
        <v>0.22559749924101338</v>
      </c>
      <c r="AG4165" s="11">
        <f t="shared" ref="AG4165" si="11272">AVERAGE(G4165:G4170)</f>
        <v>4.4333333333333336</v>
      </c>
      <c r="AH4165" s="11" t="e">
        <f t="shared" ref="AH4165" si="11273">AVERAGE(AC4165:AC4170)</f>
        <v>#DIV/0!</v>
      </c>
      <c r="AI4165" s="11">
        <f t="shared" ref="AI4165" si="11274">AVERAGE(T4165:T4170)</f>
        <v>56.633333333333326</v>
      </c>
      <c r="AJ4165" s="11">
        <f t="shared" ref="AJ4165" si="11275">SUMIF(H4165:H4170,"&gt;0",H4165:H4170)</f>
        <v>1E-3</v>
      </c>
      <c r="AK4165" s="17">
        <f t="shared" ref="AK4165" si="11276">SUM(AA4165:AA4170)/60</f>
        <v>0</v>
      </c>
      <c r="AL4165" s="17">
        <f t="shared" ref="AL4165" si="11277">SUM(V4165:V4170)</f>
        <v>636</v>
      </c>
      <c r="AM4165" s="17">
        <f t="shared" ref="AM4165" si="11278">AVERAGE(W4165:W4170)</f>
        <v>0</v>
      </c>
      <c r="AN4165" s="11">
        <f t="shared" ref="AN4165" si="11279">AVERAGE(I4165:I4170)</f>
        <v>2.7333333333333329</v>
      </c>
      <c r="AO4165" s="11">
        <f t="shared" ref="AO4165" si="11280">MAX(K4165:K4170)</f>
        <v>3.1</v>
      </c>
      <c r="AP4165" s="13" t="str">
        <f t="shared" ref="AP4165" ca="1" si="11281">INDIRECT(ADDRESS(MATCH(AO4165,K4165:K4170,0)+A4165-1,12))</f>
        <v>SSE</v>
      </c>
      <c r="AQ4165" s="13">
        <f t="shared" ref="AQ4165" ca="1" si="11282">INDIRECT(ADDRESS(MATCH(AO4165,K4165:K4170,0)+A4165-1,13))</f>
        <v>0.87780092592592596</v>
      </c>
      <c r="AR4165" s="11">
        <f t="shared" ref="AR4165" si="11283">MAX(N4165:N4170)</f>
        <v>5.9</v>
      </c>
      <c r="AS4165" s="13" t="str">
        <f t="shared" ref="AS4165" ca="1" si="11284">INDIRECT(ADDRESS(MATCH(AR4165,N4165:N4170,0)+A4165-1,15))</f>
        <v>S</v>
      </c>
      <c r="AT4165" s="13">
        <f t="shared" ref="AT4165" ca="1" si="11285">INDIRECT(ADDRESS(MATCH(AR4165,N4165:N4170,0)+A4165-1,16))</f>
        <v>0.8725694444444444</v>
      </c>
    </row>
    <row r="4166" spans="1:46">
      <c r="A4166" s="11">
        <v>4166</v>
      </c>
      <c r="B4166" s="57">
        <v>44955</v>
      </c>
      <c r="C4166" s="54">
        <v>0.88194444444444453</v>
      </c>
      <c r="D4166" s="53">
        <v>4</v>
      </c>
      <c r="E4166" s="53">
        <v>12.8</v>
      </c>
      <c r="F4166" s="53">
        <v>0</v>
      </c>
      <c r="G4166" s="53">
        <v>4.5999999999999996</v>
      </c>
      <c r="H4166" s="53">
        <v>-1E-3</v>
      </c>
      <c r="I4166" s="53">
        <v>2.6</v>
      </c>
      <c r="J4166" s="53" t="s">
        <v>153</v>
      </c>
      <c r="K4166" s="53">
        <v>3.1</v>
      </c>
      <c r="L4166" s="53" t="s">
        <v>159</v>
      </c>
      <c r="M4166" s="54">
        <v>0.87780092592592596</v>
      </c>
      <c r="N4166" s="53">
        <v>4.4000000000000004</v>
      </c>
      <c r="O4166" s="53" t="s">
        <v>153</v>
      </c>
      <c r="P4166" s="54">
        <v>0.87753472222222229</v>
      </c>
      <c r="Q4166" s="53">
        <v>1.6</v>
      </c>
      <c r="R4166" s="53" t="s">
        <v>156</v>
      </c>
      <c r="S4166" s="53">
        <v>0.7</v>
      </c>
      <c r="T4166" s="53">
        <v>54.2</v>
      </c>
      <c r="U4166" s="53">
        <v>0</v>
      </c>
      <c r="V4166" s="53">
        <v>102</v>
      </c>
      <c r="W4166" s="53">
        <v>0</v>
      </c>
      <c r="X4166" s="53">
        <v>0.56399999999999995</v>
      </c>
      <c r="Y4166" s="53">
        <v>19.71</v>
      </c>
      <c r="Z4166" s="11">
        <f t="shared" si="11107"/>
        <v>-0.60000000000000009</v>
      </c>
      <c r="AA4166" s="11">
        <f t="shared" si="11108"/>
        <v>0</v>
      </c>
      <c r="AB4166" s="53">
        <f t="shared" si="11109"/>
        <v>0.22559749924101336</v>
      </c>
      <c r="AC4166" s="63" t="s">
        <v>204</v>
      </c>
    </row>
    <row r="4167" spans="1:46">
      <c r="A4167" s="11">
        <v>4167</v>
      </c>
      <c r="B4167" s="57">
        <v>44955</v>
      </c>
      <c r="C4167" s="54">
        <v>0.88888888888888884</v>
      </c>
      <c r="D4167" s="53">
        <v>4</v>
      </c>
      <c r="E4167" s="53">
        <v>12.8</v>
      </c>
      <c r="F4167" s="53">
        <v>0</v>
      </c>
      <c r="G4167" s="53">
        <v>4.7</v>
      </c>
      <c r="H4167" s="53">
        <v>0</v>
      </c>
      <c r="I4167" s="53">
        <v>3</v>
      </c>
      <c r="J4167" s="53" t="s">
        <v>153</v>
      </c>
      <c r="K4167" s="53">
        <v>3</v>
      </c>
      <c r="L4167" s="53" t="s">
        <v>153</v>
      </c>
      <c r="M4167" s="54">
        <v>0.88888888888888884</v>
      </c>
      <c r="N4167" s="53">
        <v>4.9000000000000004</v>
      </c>
      <c r="O4167" s="53" t="s">
        <v>153</v>
      </c>
      <c r="P4167" s="54">
        <v>0.88672453703703702</v>
      </c>
      <c r="Q4167" s="53">
        <v>3.4</v>
      </c>
      <c r="R4167" s="53" t="s">
        <v>159</v>
      </c>
      <c r="S4167" s="53">
        <v>0.7</v>
      </c>
      <c r="T4167" s="53">
        <v>54.5</v>
      </c>
      <c r="U4167" s="53">
        <v>0</v>
      </c>
      <c r="V4167" s="53">
        <v>107</v>
      </c>
      <c r="W4167" s="53">
        <v>0</v>
      </c>
      <c r="X4167" s="53">
        <v>0.56399999999999995</v>
      </c>
      <c r="Y4167" s="53">
        <v>19.7</v>
      </c>
      <c r="Z4167" s="11">
        <f t="shared" si="11107"/>
        <v>0</v>
      </c>
      <c r="AA4167" s="11">
        <f t="shared" si="11108"/>
        <v>0</v>
      </c>
      <c r="AB4167" s="53">
        <f t="shared" si="11109"/>
        <v>0.22559749924101336</v>
      </c>
      <c r="AC4167" s="63" t="s">
        <v>204</v>
      </c>
    </row>
    <row r="4168" spans="1:46">
      <c r="A4168" s="11">
        <v>4168</v>
      </c>
      <c r="B4168" s="57">
        <v>44955</v>
      </c>
      <c r="C4168" s="54">
        <v>0.89583333333333337</v>
      </c>
      <c r="D4168" s="53">
        <v>4</v>
      </c>
      <c r="E4168" s="53">
        <v>12.8</v>
      </c>
      <c r="F4168" s="53">
        <v>0</v>
      </c>
      <c r="G4168" s="53">
        <v>4.3</v>
      </c>
      <c r="H4168" s="53">
        <v>-1E-3</v>
      </c>
      <c r="I4168" s="53">
        <v>2.8</v>
      </c>
      <c r="J4168" s="53" t="s">
        <v>153</v>
      </c>
      <c r="K4168" s="53">
        <v>3.1</v>
      </c>
      <c r="L4168" s="53" t="s">
        <v>159</v>
      </c>
      <c r="M4168" s="54">
        <v>0.89033564814814825</v>
      </c>
      <c r="N4168" s="53">
        <v>4.4000000000000004</v>
      </c>
      <c r="O4168" s="53" t="s">
        <v>153</v>
      </c>
      <c r="P4168" s="54">
        <v>0.89248842592592592</v>
      </c>
      <c r="Q4168" s="53">
        <v>2.8</v>
      </c>
      <c r="R4168" s="53" t="s">
        <v>156</v>
      </c>
      <c r="S4168" s="53">
        <v>0.5</v>
      </c>
      <c r="T4168" s="53">
        <v>58</v>
      </c>
      <c r="U4168" s="53">
        <v>0</v>
      </c>
      <c r="V4168" s="53">
        <v>97</v>
      </c>
      <c r="W4168" s="53">
        <v>0</v>
      </c>
      <c r="X4168" s="53">
        <v>0.56399999999999995</v>
      </c>
      <c r="Y4168" s="53">
        <v>19.72</v>
      </c>
      <c r="Z4168" s="11">
        <f t="shared" ref="Z4168:Z4231" si="11286">H4168*3.6/(60)*10*10^3</f>
        <v>-0.60000000000000009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0.22559749924101336</v>
      </c>
      <c r="AC4168" s="63" t="s">
        <v>204</v>
      </c>
    </row>
    <row r="4169" spans="1:46">
      <c r="A4169" s="11">
        <v>4169</v>
      </c>
      <c r="B4169" s="57">
        <v>44955</v>
      </c>
      <c r="C4169" s="54">
        <v>0.90277777777777779</v>
      </c>
      <c r="D4169" s="53">
        <v>3.9</v>
      </c>
      <c r="E4169" s="53">
        <v>12.8</v>
      </c>
      <c r="F4169" s="53">
        <v>0</v>
      </c>
      <c r="G4169" s="53">
        <v>4.2</v>
      </c>
      <c r="H4169" s="53">
        <v>-1E-3</v>
      </c>
      <c r="I4169" s="53">
        <v>2.6</v>
      </c>
      <c r="J4169" s="53" t="s">
        <v>153</v>
      </c>
      <c r="K4169" s="53">
        <v>2.9</v>
      </c>
      <c r="L4169" s="53" t="s">
        <v>153</v>
      </c>
      <c r="M4169" s="54">
        <v>0.89844907407407415</v>
      </c>
      <c r="N4169" s="53">
        <v>4</v>
      </c>
      <c r="O4169" s="53" t="s">
        <v>156</v>
      </c>
      <c r="P4169" s="54">
        <v>0.89616898148148139</v>
      </c>
      <c r="Q4169" s="53">
        <v>2</v>
      </c>
      <c r="R4169" s="53" t="s">
        <v>156</v>
      </c>
      <c r="S4169" s="53">
        <v>0.6</v>
      </c>
      <c r="T4169" s="53">
        <v>59.4</v>
      </c>
      <c r="U4169" s="53">
        <v>1</v>
      </c>
      <c r="V4169" s="53">
        <v>80</v>
      </c>
      <c r="W4169" s="53">
        <v>0</v>
      </c>
      <c r="X4169" s="53">
        <v>0.56399999999999995</v>
      </c>
      <c r="Y4169" s="53">
        <v>19.72</v>
      </c>
      <c r="Z4169" s="11">
        <f t="shared" si="11286"/>
        <v>-0.60000000000000009</v>
      </c>
      <c r="AA4169" s="11">
        <f t="shared" si="11287"/>
        <v>0</v>
      </c>
      <c r="AB4169" s="53">
        <f t="shared" si="11288"/>
        <v>0.22559749924101336</v>
      </c>
      <c r="AC4169" s="63" t="s">
        <v>204</v>
      </c>
    </row>
    <row r="4170" spans="1:46">
      <c r="A4170" s="11">
        <v>4170</v>
      </c>
      <c r="B4170" s="57">
        <v>44955</v>
      </c>
      <c r="C4170" s="54">
        <v>0.90972222222222221</v>
      </c>
      <c r="D4170" s="53">
        <v>3.8</v>
      </c>
      <c r="E4170" s="53">
        <v>12.8</v>
      </c>
      <c r="F4170" s="53">
        <v>0</v>
      </c>
      <c r="G4170" s="53">
        <v>4.0999999999999996</v>
      </c>
      <c r="H4170" s="53">
        <v>-1E-3</v>
      </c>
      <c r="I4170" s="53">
        <v>2.4</v>
      </c>
      <c r="J4170" s="53" t="s">
        <v>153</v>
      </c>
      <c r="K4170" s="53">
        <v>2.6</v>
      </c>
      <c r="L4170" s="53" t="s">
        <v>153</v>
      </c>
      <c r="M4170" s="54">
        <v>0.90278935185185183</v>
      </c>
      <c r="N4170" s="53">
        <v>3.9</v>
      </c>
      <c r="O4170" s="53" t="s">
        <v>160</v>
      </c>
      <c r="P4170" s="54">
        <v>0.90413194444444445</v>
      </c>
      <c r="Q4170" s="53">
        <v>1.8</v>
      </c>
      <c r="R4170" s="53" t="s">
        <v>151</v>
      </c>
      <c r="S4170" s="53">
        <v>0.6</v>
      </c>
      <c r="T4170" s="53">
        <v>60.4</v>
      </c>
      <c r="U4170" s="53">
        <v>0</v>
      </c>
      <c r="V4170" s="53">
        <v>96</v>
      </c>
      <c r="W4170" s="53">
        <v>0</v>
      </c>
      <c r="X4170" s="53">
        <v>0.56399999999999995</v>
      </c>
      <c r="Y4170" s="53">
        <v>19.77</v>
      </c>
      <c r="Z4170" s="11">
        <f t="shared" si="11286"/>
        <v>-0.60000000000000009</v>
      </c>
      <c r="AA4170" s="11">
        <f t="shared" si="11287"/>
        <v>0</v>
      </c>
      <c r="AB4170" s="53">
        <f t="shared" si="11288"/>
        <v>0.22559749924101336</v>
      </c>
      <c r="AC4170" s="63" t="s">
        <v>204</v>
      </c>
    </row>
    <row r="4171" spans="1:46">
      <c r="A4171" s="11">
        <v>4171</v>
      </c>
      <c r="B4171" s="57">
        <v>44955</v>
      </c>
      <c r="C4171" s="54">
        <v>0.91666666666666663</v>
      </c>
      <c r="D4171" s="53">
        <v>3.7</v>
      </c>
      <c r="E4171" s="53">
        <v>12.8</v>
      </c>
      <c r="F4171" s="53">
        <v>0</v>
      </c>
      <c r="G4171" s="53">
        <v>4.5</v>
      </c>
      <c r="H4171" s="53">
        <v>0</v>
      </c>
      <c r="I4171" s="53">
        <v>2.8</v>
      </c>
      <c r="J4171" s="53" t="s">
        <v>153</v>
      </c>
      <c r="K4171" s="53">
        <v>2.8</v>
      </c>
      <c r="L4171" s="53" t="s">
        <v>153</v>
      </c>
      <c r="M4171" s="54">
        <v>0.91666666666666663</v>
      </c>
      <c r="N4171" s="53">
        <v>4.7</v>
      </c>
      <c r="O4171" s="53" t="s">
        <v>153</v>
      </c>
      <c r="P4171" s="54">
        <v>0.91396990740740736</v>
      </c>
      <c r="Q4171" s="53">
        <v>2.4</v>
      </c>
      <c r="R4171" s="53" t="s">
        <v>153</v>
      </c>
      <c r="S4171" s="53">
        <v>0.7</v>
      </c>
      <c r="T4171" s="53">
        <v>59.6</v>
      </c>
      <c r="U4171" s="53">
        <v>0</v>
      </c>
      <c r="V4171" s="53">
        <v>94</v>
      </c>
      <c r="W4171" s="53">
        <v>0</v>
      </c>
      <c r="X4171" s="53">
        <v>0.56399999999999995</v>
      </c>
      <c r="Y4171" s="53">
        <v>19.760000000000002</v>
      </c>
      <c r="Z4171" s="11">
        <f t="shared" si="11286"/>
        <v>0</v>
      </c>
      <c r="AA4171" s="11">
        <f t="shared" si="11287"/>
        <v>0</v>
      </c>
      <c r="AB4171" s="53">
        <f t="shared" si="11288"/>
        <v>0.22559749924101336</v>
      </c>
      <c r="AC4171" s="63" t="s">
        <v>204</v>
      </c>
      <c r="AE4171" s="11">
        <f t="shared" ref="AE4171" si="11289">SUM(F4171:F4176)</f>
        <v>0</v>
      </c>
      <c r="AF4171" s="11">
        <f t="shared" ref="AF4171" si="11290">AVERAGE(AB4171:AB4176)</f>
        <v>0.22559749924101338</v>
      </c>
      <c r="AG4171" s="11">
        <f t="shared" ref="AG4171" si="11291">AVERAGE(G4171:G4176)</f>
        <v>4.416666666666667</v>
      </c>
      <c r="AH4171" s="11" t="e">
        <f t="shared" ref="AH4171" si="11292">AVERAGE(AC4171:AC4176)</f>
        <v>#DIV/0!</v>
      </c>
      <c r="AI4171" s="11">
        <f t="shared" ref="AI4171" si="11293">AVERAGE(T4171:T4176)</f>
        <v>64.25</v>
      </c>
      <c r="AJ4171" s="11">
        <f t="shared" ref="AJ4171" si="11294">SUMIF(H4171:H4176,"&gt;0",H4171:H4176)</f>
        <v>0</v>
      </c>
      <c r="AK4171" s="17">
        <f t="shared" ref="AK4171" si="11295">SUM(AA4171:AA4176)/60</f>
        <v>0</v>
      </c>
      <c r="AL4171" s="17">
        <f t="shared" ref="AL4171" si="11296">SUM(V4171:V4176)</f>
        <v>594</v>
      </c>
      <c r="AM4171" s="17">
        <f t="shared" ref="AM4171" si="11297">AVERAGE(W4171:W4176)</f>
        <v>0</v>
      </c>
      <c r="AN4171" s="11">
        <f t="shared" ref="AN4171" si="11298">AVERAGE(I4171:I4176)</f>
        <v>3.2666666666666671</v>
      </c>
      <c r="AO4171" s="11">
        <f t="shared" ref="AO4171" si="11299">MAX(K4171:K4176)</f>
        <v>4.4000000000000004</v>
      </c>
      <c r="AP4171" s="13" t="str">
        <f t="shared" ref="AP4171" ca="1" si="11300">INDIRECT(ADDRESS(MATCH(AO4171,K4171:K4176,0)+A4171-1,12))</f>
        <v>SSE</v>
      </c>
      <c r="AQ4171" s="13">
        <f t="shared" ref="AQ4171" ca="1" si="11301">INDIRECT(ADDRESS(MATCH(AO4171,K4171:K4176,0)+A4171-1,13))</f>
        <v>0.95098379629629637</v>
      </c>
      <c r="AR4171" s="11">
        <f t="shared" ref="AR4171" si="11302">MAX(N4171:N4176)</f>
        <v>7.7</v>
      </c>
      <c r="AS4171" s="13" t="str">
        <f t="shared" ref="AS4171" ca="1" si="11303">INDIRECT(ADDRESS(MATCH(AR4171,N4171:N4176,0)+A4171-1,15))</f>
        <v>S</v>
      </c>
      <c r="AT4171" s="13">
        <f t="shared" ref="AT4171" ca="1" si="11304">INDIRECT(ADDRESS(MATCH(AR4171,N4171:N4176,0)+A4171-1,16))</f>
        <v>0.94775462962962964</v>
      </c>
    </row>
    <row r="4172" spans="1:46">
      <c r="A4172" s="11">
        <v>4172</v>
      </c>
      <c r="B4172" s="57">
        <v>44955</v>
      </c>
      <c r="C4172" s="54">
        <v>0.92361111111111116</v>
      </c>
      <c r="D4172" s="53">
        <v>3.6</v>
      </c>
      <c r="E4172" s="53">
        <v>12.8</v>
      </c>
      <c r="F4172" s="53">
        <v>0</v>
      </c>
      <c r="G4172" s="53">
        <v>4.5999999999999996</v>
      </c>
      <c r="H4172" s="53">
        <v>0</v>
      </c>
      <c r="I4172" s="53">
        <v>3.1</v>
      </c>
      <c r="J4172" s="53" t="s">
        <v>153</v>
      </c>
      <c r="K4172" s="53">
        <v>3.1</v>
      </c>
      <c r="L4172" s="53" t="s">
        <v>153</v>
      </c>
      <c r="M4172" s="54">
        <v>0.92361111111111116</v>
      </c>
      <c r="N4172" s="53">
        <v>5.2</v>
      </c>
      <c r="O4172" s="53" t="s">
        <v>156</v>
      </c>
      <c r="P4172" s="54">
        <v>0.9211111111111111</v>
      </c>
      <c r="Q4172" s="53">
        <v>3.9</v>
      </c>
      <c r="R4172" s="53" t="s">
        <v>153</v>
      </c>
      <c r="S4172" s="53">
        <v>0.7</v>
      </c>
      <c r="T4172" s="53">
        <v>60.5</v>
      </c>
      <c r="U4172" s="53">
        <v>0</v>
      </c>
      <c r="V4172" s="53">
        <v>101</v>
      </c>
      <c r="W4172" s="53">
        <v>0</v>
      </c>
      <c r="X4172" s="53">
        <v>0.56399999999999995</v>
      </c>
      <c r="Y4172" s="53">
        <v>19.760000000000002</v>
      </c>
      <c r="Z4172" s="11">
        <f t="shared" si="11286"/>
        <v>0</v>
      </c>
      <c r="AA4172" s="11">
        <f t="shared" si="11287"/>
        <v>0</v>
      </c>
      <c r="AB4172" s="53">
        <f t="shared" si="11288"/>
        <v>0.22559749924101336</v>
      </c>
      <c r="AC4172" s="63" t="s">
        <v>204</v>
      </c>
    </row>
    <row r="4173" spans="1:46">
      <c r="A4173" s="11">
        <v>4173</v>
      </c>
      <c r="B4173" s="57">
        <v>44955</v>
      </c>
      <c r="C4173" s="54">
        <v>0.93055555555555547</v>
      </c>
      <c r="D4173" s="53">
        <v>3.6</v>
      </c>
      <c r="E4173" s="53">
        <v>12.8</v>
      </c>
      <c r="F4173" s="53">
        <v>0</v>
      </c>
      <c r="G4173" s="53">
        <v>4.2</v>
      </c>
      <c r="H4173" s="53">
        <v>-1E-3</v>
      </c>
      <c r="I4173" s="53">
        <v>2.4</v>
      </c>
      <c r="J4173" s="53" t="s">
        <v>153</v>
      </c>
      <c r="K4173" s="53">
        <v>3.2</v>
      </c>
      <c r="L4173" s="53" t="s">
        <v>153</v>
      </c>
      <c r="M4173" s="54">
        <v>0.92388888888888887</v>
      </c>
      <c r="N4173" s="53">
        <v>4.0999999999999996</v>
      </c>
      <c r="O4173" s="53" t="s">
        <v>153</v>
      </c>
      <c r="P4173" s="54">
        <v>0.92364583333333339</v>
      </c>
      <c r="Q4173" s="53">
        <v>2.8</v>
      </c>
      <c r="R4173" s="53" t="s">
        <v>153</v>
      </c>
      <c r="S4173" s="53">
        <v>0.5</v>
      </c>
      <c r="T4173" s="53">
        <v>62.5</v>
      </c>
      <c r="U4173" s="53">
        <v>0</v>
      </c>
      <c r="V4173" s="53">
        <v>106</v>
      </c>
      <c r="W4173" s="53">
        <v>0</v>
      </c>
      <c r="X4173" s="53">
        <v>0.56399999999999995</v>
      </c>
      <c r="Y4173" s="53">
        <v>19.73</v>
      </c>
      <c r="Z4173" s="11">
        <f t="shared" si="11286"/>
        <v>-0.60000000000000009</v>
      </c>
      <c r="AA4173" s="11">
        <f t="shared" si="11287"/>
        <v>0</v>
      </c>
      <c r="AB4173" s="53">
        <f t="shared" si="11288"/>
        <v>0.22559749924101336</v>
      </c>
      <c r="AC4173" s="63" t="s">
        <v>204</v>
      </c>
    </row>
    <row r="4174" spans="1:46">
      <c r="A4174" s="11">
        <v>4174</v>
      </c>
      <c r="B4174" s="57">
        <v>44955</v>
      </c>
      <c r="C4174" s="54">
        <v>0.9375</v>
      </c>
      <c r="D4174" s="53">
        <v>3.6</v>
      </c>
      <c r="E4174" s="53">
        <v>12.8</v>
      </c>
      <c r="F4174" s="53">
        <v>0</v>
      </c>
      <c r="G4174" s="53">
        <v>4.3</v>
      </c>
      <c r="H4174" s="53">
        <v>0</v>
      </c>
      <c r="I4174" s="53">
        <v>2.8</v>
      </c>
      <c r="J4174" s="53" t="s">
        <v>153</v>
      </c>
      <c r="K4174" s="53">
        <v>2.8</v>
      </c>
      <c r="L4174" s="53" t="s">
        <v>153</v>
      </c>
      <c r="M4174" s="54">
        <v>0.9368981481481482</v>
      </c>
      <c r="N4174" s="53">
        <v>4.9000000000000004</v>
      </c>
      <c r="O4174" s="53" t="s">
        <v>159</v>
      </c>
      <c r="P4174" s="54">
        <v>0.9334837962962963</v>
      </c>
      <c r="Q4174" s="53">
        <v>2.8</v>
      </c>
      <c r="R4174" s="53" t="s">
        <v>153</v>
      </c>
      <c r="S4174" s="53">
        <v>0.6</v>
      </c>
      <c r="T4174" s="53">
        <v>63.1</v>
      </c>
      <c r="U4174" s="53">
        <v>1</v>
      </c>
      <c r="V4174" s="53">
        <v>92</v>
      </c>
      <c r="W4174" s="53">
        <v>0</v>
      </c>
      <c r="X4174" s="53">
        <v>0.56399999999999995</v>
      </c>
      <c r="Y4174" s="53">
        <v>19.73</v>
      </c>
      <c r="Z4174" s="11">
        <f t="shared" si="11286"/>
        <v>0</v>
      </c>
      <c r="AA4174" s="11">
        <f t="shared" si="11287"/>
        <v>0</v>
      </c>
      <c r="AB4174" s="53">
        <f t="shared" si="11288"/>
        <v>0.22559749924101336</v>
      </c>
      <c r="AC4174" s="63" t="s">
        <v>204</v>
      </c>
    </row>
    <row r="4175" spans="1:46">
      <c r="A4175" s="11">
        <v>4175</v>
      </c>
      <c r="B4175" s="57">
        <v>44955</v>
      </c>
      <c r="C4175" s="54">
        <v>0.94444444444444453</v>
      </c>
      <c r="D4175" s="53">
        <v>3.6</v>
      </c>
      <c r="E4175" s="53">
        <v>12.8</v>
      </c>
      <c r="F4175" s="53">
        <v>0</v>
      </c>
      <c r="G4175" s="53">
        <v>4.5</v>
      </c>
      <c r="H4175" s="53">
        <v>0</v>
      </c>
      <c r="I4175" s="53">
        <v>4.0999999999999996</v>
      </c>
      <c r="J4175" s="53" t="s">
        <v>159</v>
      </c>
      <c r="K4175" s="53">
        <v>4.0999999999999996</v>
      </c>
      <c r="L4175" s="53" t="s">
        <v>159</v>
      </c>
      <c r="M4175" s="54">
        <v>0.94444444444444453</v>
      </c>
      <c r="N4175" s="53">
        <v>6.6</v>
      </c>
      <c r="O4175" s="53" t="s">
        <v>153</v>
      </c>
      <c r="P4175" s="54">
        <v>0.94028935185185192</v>
      </c>
      <c r="Q4175" s="53">
        <v>5.6</v>
      </c>
      <c r="R4175" s="53" t="s">
        <v>151</v>
      </c>
      <c r="S4175" s="53">
        <v>1</v>
      </c>
      <c r="T4175" s="53">
        <v>66.7</v>
      </c>
      <c r="U4175" s="53">
        <v>0</v>
      </c>
      <c r="V4175" s="53">
        <v>100</v>
      </c>
      <c r="W4175" s="53">
        <v>0</v>
      </c>
      <c r="X4175" s="53">
        <v>0.56399999999999995</v>
      </c>
      <c r="Y4175" s="53">
        <v>19.739999999999998</v>
      </c>
      <c r="Z4175" s="11">
        <f t="shared" si="11286"/>
        <v>0</v>
      </c>
      <c r="AA4175" s="11">
        <f t="shared" si="11287"/>
        <v>0</v>
      </c>
      <c r="AB4175" s="53">
        <f t="shared" si="11288"/>
        <v>0.22559749924101336</v>
      </c>
      <c r="AC4175" s="63" t="s">
        <v>204</v>
      </c>
    </row>
    <row r="4176" spans="1:46">
      <c r="A4176" s="11">
        <v>4176</v>
      </c>
      <c r="B4176" s="57">
        <v>44955</v>
      </c>
      <c r="C4176" s="54">
        <v>0.95138888888888884</v>
      </c>
      <c r="D4176" s="53">
        <v>3.7</v>
      </c>
      <c r="E4176" s="53">
        <v>12.8</v>
      </c>
      <c r="F4176" s="53">
        <v>0</v>
      </c>
      <c r="G4176" s="53">
        <v>4.4000000000000004</v>
      </c>
      <c r="H4176" s="53">
        <v>0</v>
      </c>
      <c r="I4176" s="53">
        <v>4.4000000000000004</v>
      </c>
      <c r="J4176" s="53" t="s">
        <v>159</v>
      </c>
      <c r="K4176" s="53">
        <v>4.4000000000000004</v>
      </c>
      <c r="L4176" s="53" t="s">
        <v>159</v>
      </c>
      <c r="M4176" s="54">
        <v>0.95098379629629637</v>
      </c>
      <c r="N4176" s="53">
        <v>7.7</v>
      </c>
      <c r="O4176" s="53" t="s">
        <v>153</v>
      </c>
      <c r="P4176" s="54">
        <v>0.94775462962962964</v>
      </c>
      <c r="Q4176" s="53">
        <v>4.7</v>
      </c>
      <c r="R4176" s="53" t="s">
        <v>159</v>
      </c>
      <c r="S4176" s="53">
        <v>0.8</v>
      </c>
      <c r="T4176" s="53">
        <v>73.099999999999994</v>
      </c>
      <c r="U4176" s="53">
        <v>0</v>
      </c>
      <c r="V4176" s="53">
        <v>101</v>
      </c>
      <c r="W4176" s="53">
        <v>0</v>
      </c>
      <c r="X4176" s="53">
        <v>0.56399999999999995</v>
      </c>
      <c r="Y4176" s="53">
        <v>19.77</v>
      </c>
      <c r="Z4176" s="11">
        <f t="shared" si="11286"/>
        <v>0</v>
      </c>
      <c r="AA4176" s="11">
        <f t="shared" si="11287"/>
        <v>0</v>
      </c>
      <c r="AB4176" s="53">
        <f t="shared" si="11288"/>
        <v>0.22559749924101336</v>
      </c>
      <c r="AC4176" s="63" t="s">
        <v>204</v>
      </c>
    </row>
    <row r="4177" spans="1:46">
      <c r="A4177" s="11">
        <v>4177</v>
      </c>
      <c r="B4177" s="57">
        <v>44955</v>
      </c>
      <c r="C4177" s="54">
        <v>0.95833333333333337</v>
      </c>
      <c r="D4177" s="53">
        <v>3.8</v>
      </c>
      <c r="E4177" s="53">
        <v>12.8</v>
      </c>
      <c r="F4177" s="53">
        <v>0</v>
      </c>
      <c r="G4177" s="53">
        <v>4.4000000000000004</v>
      </c>
      <c r="H4177" s="53">
        <v>-1E-3</v>
      </c>
      <c r="I4177" s="53">
        <v>4.4000000000000004</v>
      </c>
      <c r="J4177" s="53" t="s">
        <v>159</v>
      </c>
      <c r="K4177" s="53">
        <v>4.5</v>
      </c>
      <c r="L4177" s="53" t="s">
        <v>159</v>
      </c>
      <c r="M4177" s="54">
        <v>0.95708333333333329</v>
      </c>
      <c r="N4177" s="53">
        <v>7.2</v>
      </c>
      <c r="O4177" s="53" t="s">
        <v>159</v>
      </c>
      <c r="P4177" s="54">
        <v>0.95612268518518517</v>
      </c>
      <c r="Q4177" s="53">
        <v>3.7</v>
      </c>
      <c r="R4177" s="53" t="s">
        <v>159</v>
      </c>
      <c r="S4177" s="53">
        <v>0.8</v>
      </c>
      <c r="T4177" s="53">
        <v>75.099999999999994</v>
      </c>
      <c r="U4177" s="53">
        <v>0</v>
      </c>
      <c r="V4177" s="53">
        <v>93</v>
      </c>
      <c r="W4177" s="53">
        <v>0</v>
      </c>
      <c r="X4177" s="53">
        <v>0.56399999999999995</v>
      </c>
      <c r="Y4177" s="53">
        <v>19.739999999999998</v>
      </c>
      <c r="Z4177" s="11">
        <f t="shared" si="11286"/>
        <v>-0.60000000000000009</v>
      </c>
      <c r="AA4177" s="11">
        <f t="shared" si="11287"/>
        <v>0</v>
      </c>
      <c r="AB4177" s="53">
        <f t="shared" si="11288"/>
        <v>0.22559749924101336</v>
      </c>
      <c r="AC4177" s="63" t="s">
        <v>204</v>
      </c>
      <c r="AE4177" s="11">
        <f t="shared" ref="AE4177" si="11305">SUM(F4177:F4182)</f>
        <v>0</v>
      </c>
      <c r="AF4177" s="11">
        <f t="shared" ref="AF4177" si="11306">AVERAGE(AB4177:AB4182)</f>
        <v>0.22523976982732263</v>
      </c>
      <c r="AG4177" s="11">
        <f t="shared" ref="AG4177" si="11307">AVERAGE(G4177:G4182)</f>
        <v>4.4666666666666668</v>
      </c>
      <c r="AH4177" s="11" t="e">
        <f t="shared" ref="AH4177" si="11308">AVERAGE(AC4177:AC4182)</f>
        <v>#DIV/0!</v>
      </c>
      <c r="AI4177" s="11">
        <f t="shared" ref="AI4177" si="11309">AVERAGE(T4177:T4182)</f>
        <v>75.25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576</v>
      </c>
      <c r="AM4177" s="17">
        <f t="shared" ref="AM4177" si="11313">AVERAGE(W4177:W4182)</f>
        <v>0</v>
      </c>
      <c r="AN4177" s="11">
        <f t="shared" ref="AN4177" si="11314">AVERAGE(I4177:I4182)</f>
        <v>4.0999999999999996</v>
      </c>
      <c r="AO4177" s="11">
        <f t="shared" ref="AO4177" si="11315">MAX(K4177:K4182)</f>
        <v>4.5</v>
      </c>
      <c r="AP4177" s="13" t="str">
        <f t="shared" ref="AP4177" ca="1" si="11316">INDIRECT(ADDRESS(MATCH(AO4177,K4177:K4182,0)+A4177-1,12))</f>
        <v>SSE</v>
      </c>
      <c r="AQ4177" s="13">
        <f t="shared" ref="AQ4177" ca="1" si="11317">INDIRECT(ADDRESS(MATCH(AO4177,K4177:K4182,0)+A4177-1,13))</f>
        <v>0.95708333333333329</v>
      </c>
      <c r="AR4177" s="11">
        <f t="shared" ref="AR4177" si="11318">MAX(N4177:N4182)</f>
        <v>7.2</v>
      </c>
      <c r="AS4177" s="13" t="str">
        <f t="shared" ref="AS4177" ca="1" si="11319">INDIRECT(ADDRESS(MATCH(AR4177,N4177:N4182,0)+A4177-1,15))</f>
        <v>SSE</v>
      </c>
      <c r="AT4177" s="13">
        <f t="shared" ref="AT4177" ca="1" si="11320">INDIRECT(ADDRESS(MATCH(AR4177,N4177:N4182,0)+A4177-1,16))</f>
        <v>0.95612268518518517</v>
      </c>
    </row>
    <row r="4178" spans="1:46">
      <c r="A4178" s="11">
        <v>4178</v>
      </c>
      <c r="B4178" s="57">
        <v>44955</v>
      </c>
      <c r="C4178" s="54">
        <v>0.96527777777777779</v>
      </c>
      <c r="D4178" s="53">
        <v>3.8</v>
      </c>
      <c r="E4178" s="53">
        <v>12.8</v>
      </c>
      <c r="F4178" s="53">
        <v>0</v>
      </c>
      <c r="G4178" s="53">
        <v>4.3</v>
      </c>
      <c r="H4178" s="53">
        <v>-1E-3</v>
      </c>
      <c r="I4178" s="53">
        <v>3.7</v>
      </c>
      <c r="J4178" s="53" t="s">
        <v>159</v>
      </c>
      <c r="K4178" s="53">
        <v>4.4000000000000004</v>
      </c>
      <c r="L4178" s="53" t="s">
        <v>159</v>
      </c>
      <c r="M4178" s="54">
        <v>0.95834490740740741</v>
      </c>
      <c r="N4178" s="53">
        <v>5.9</v>
      </c>
      <c r="O4178" s="53" t="s">
        <v>159</v>
      </c>
      <c r="P4178" s="54">
        <v>0.96318287037037031</v>
      </c>
      <c r="Q4178" s="53">
        <v>3.9</v>
      </c>
      <c r="R4178" s="53" t="s">
        <v>159</v>
      </c>
      <c r="S4178" s="53">
        <v>0.8</v>
      </c>
      <c r="T4178" s="53">
        <v>76.400000000000006</v>
      </c>
      <c r="U4178" s="53">
        <v>0</v>
      </c>
      <c r="V4178" s="53">
        <v>101</v>
      </c>
      <c r="W4178" s="53">
        <v>0</v>
      </c>
      <c r="X4178" s="53">
        <v>0.56399999999999995</v>
      </c>
      <c r="Y4178" s="53">
        <v>19.75</v>
      </c>
      <c r="Z4178" s="11">
        <f t="shared" si="11286"/>
        <v>-0.60000000000000009</v>
      </c>
      <c r="AA4178" s="11">
        <f t="shared" si="11287"/>
        <v>0</v>
      </c>
      <c r="AB4178" s="53">
        <f t="shared" si="11288"/>
        <v>0.22559749924101336</v>
      </c>
      <c r="AC4178" s="63" t="s">
        <v>204</v>
      </c>
    </row>
    <row r="4179" spans="1:46">
      <c r="A4179" s="11">
        <v>4179</v>
      </c>
      <c r="B4179" s="57">
        <v>44955</v>
      </c>
      <c r="C4179" s="54">
        <v>0.97222222222222221</v>
      </c>
      <c r="D4179" s="53">
        <v>3.9</v>
      </c>
      <c r="E4179" s="53">
        <v>12.8</v>
      </c>
      <c r="F4179" s="53">
        <v>0</v>
      </c>
      <c r="G4179" s="53">
        <v>4.4000000000000004</v>
      </c>
      <c r="H4179" s="53">
        <v>0</v>
      </c>
      <c r="I4179" s="53">
        <v>4.0999999999999996</v>
      </c>
      <c r="J4179" s="53" t="s">
        <v>159</v>
      </c>
      <c r="K4179" s="53">
        <v>4.2</v>
      </c>
      <c r="L4179" s="53" t="s">
        <v>159</v>
      </c>
      <c r="M4179" s="54">
        <v>0.97206018518518522</v>
      </c>
      <c r="N4179" s="53">
        <v>6.3</v>
      </c>
      <c r="O4179" s="53" t="s">
        <v>159</v>
      </c>
      <c r="P4179" s="54">
        <v>0.96597222222222223</v>
      </c>
      <c r="Q4179" s="53">
        <v>3.1</v>
      </c>
      <c r="R4179" s="53" t="s">
        <v>159</v>
      </c>
      <c r="S4179" s="53">
        <v>0.7</v>
      </c>
      <c r="T4179" s="53">
        <v>75</v>
      </c>
      <c r="U4179" s="53">
        <v>0</v>
      </c>
      <c r="V4179" s="53">
        <v>99</v>
      </c>
      <c r="W4179" s="53">
        <v>0</v>
      </c>
      <c r="X4179" s="53">
        <v>0.56299999999999994</v>
      </c>
      <c r="Y4179" s="53">
        <v>19.739999999999998</v>
      </c>
      <c r="Z4179" s="11">
        <f t="shared" si="11286"/>
        <v>0</v>
      </c>
      <c r="AA4179" s="11">
        <f t="shared" si="11287"/>
        <v>0</v>
      </c>
      <c r="AB4179" s="53">
        <f t="shared" si="11288"/>
        <v>0.22506090512047727</v>
      </c>
      <c r="AC4179" s="63" t="s">
        <v>204</v>
      </c>
    </row>
    <row r="4180" spans="1:46">
      <c r="A4180" s="11">
        <v>4180</v>
      </c>
      <c r="B4180" s="57">
        <v>44955</v>
      </c>
      <c r="C4180" s="54">
        <v>0.97916666666666663</v>
      </c>
      <c r="D4180" s="53">
        <v>3.9</v>
      </c>
      <c r="E4180" s="53">
        <v>12.8</v>
      </c>
      <c r="F4180" s="53">
        <v>0</v>
      </c>
      <c r="G4180" s="53">
        <v>4.5</v>
      </c>
      <c r="H4180" s="53">
        <v>0</v>
      </c>
      <c r="I4180" s="53">
        <v>4.0999999999999996</v>
      </c>
      <c r="J4180" s="53" t="s">
        <v>159</v>
      </c>
      <c r="K4180" s="53">
        <v>4.0999999999999996</v>
      </c>
      <c r="L4180" s="53" t="s">
        <v>159</v>
      </c>
      <c r="M4180" s="54">
        <v>0.97223379629629625</v>
      </c>
      <c r="N4180" s="53">
        <v>6.6</v>
      </c>
      <c r="O4180" s="53" t="s">
        <v>151</v>
      </c>
      <c r="P4180" s="54">
        <v>0.97753472222222226</v>
      </c>
      <c r="Q4180" s="53">
        <v>4.4000000000000004</v>
      </c>
      <c r="R4180" s="53" t="s">
        <v>159</v>
      </c>
      <c r="S4180" s="53">
        <v>0.7</v>
      </c>
      <c r="T4180" s="53">
        <v>74.400000000000006</v>
      </c>
      <c r="U4180" s="53">
        <v>0</v>
      </c>
      <c r="V4180" s="53">
        <v>115</v>
      </c>
      <c r="W4180" s="53">
        <v>0</v>
      </c>
      <c r="X4180" s="53">
        <v>0.56299999999999994</v>
      </c>
      <c r="Y4180" s="53">
        <v>19.75</v>
      </c>
      <c r="Z4180" s="11">
        <f t="shared" si="11286"/>
        <v>0</v>
      </c>
      <c r="AA4180" s="11">
        <f t="shared" si="11287"/>
        <v>0</v>
      </c>
      <c r="AB4180" s="53">
        <f t="shared" si="11288"/>
        <v>0.22506090512047727</v>
      </c>
      <c r="AC4180" s="63" t="s">
        <v>204</v>
      </c>
    </row>
    <row r="4181" spans="1:46">
      <c r="A4181" s="11">
        <v>4181</v>
      </c>
      <c r="B4181" s="57">
        <v>44955</v>
      </c>
      <c r="C4181" s="54">
        <v>0.98611111111111116</v>
      </c>
      <c r="D4181" s="53">
        <v>3.9</v>
      </c>
      <c r="E4181" s="53">
        <v>12.8</v>
      </c>
      <c r="F4181" s="53">
        <v>0</v>
      </c>
      <c r="G4181" s="53">
        <v>4.7</v>
      </c>
      <c r="H4181" s="53">
        <v>0</v>
      </c>
      <c r="I4181" s="53">
        <v>4.0999999999999996</v>
      </c>
      <c r="J4181" s="53" t="s">
        <v>159</v>
      </c>
      <c r="K4181" s="53">
        <v>4.3</v>
      </c>
      <c r="L4181" s="53" t="s">
        <v>159</v>
      </c>
      <c r="M4181" s="54">
        <v>0.98241898148148143</v>
      </c>
      <c r="N4181" s="53">
        <v>6</v>
      </c>
      <c r="O4181" s="53" t="s">
        <v>159</v>
      </c>
      <c r="P4181" s="54">
        <v>0.98070601851851846</v>
      </c>
      <c r="Q4181" s="53">
        <v>5.0999999999999996</v>
      </c>
      <c r="R4181" s="53" t="s">
        <v>153</v>
      </c>
      <c r="S4181" s="53">
        <v>0.7</v>
      </c>
      <c r="T4181" s="53">
        <v>74.3</v>
      </c>
      <c r="U4181" s="53">
        <v>0</v>
      </c>
      <c r="V4181" s="53">
        <v>96</v>
      </c>
      <c r="W4181" s="53">
        <v>0</v>
      </c>
      <c r="X4181" s="53">
        <v>0.56299999999999994</v>
      </c>
      <c r="Y4181" s="53">
        <v>19.739999999999998</v>
      </c>
      <c r="Z4181" s="11">
        <f t="shared" si="11286"/>
        <v>0</v>
      </c>
      <c r="AA4181" s="11">
        <f t="shared" si="11287"/>
        <v>0</v>
      </c>
      <c r="AB4181" s="53">
        <f t="shared" si="11288"/>
        <v>0.22506090512047727</v>
      </c>
      <c r="AC4181" s="63" t="s">
        <v>204</v>
      </c>
    </row>
    <row r="4182" spans="1:46">
      <c r="A4182" s="11">
        <v>4182</v>
      </c>
      <c r="B4182" s="57">
        <v>44955</v>
      </c>
      <c r="C4182" s="54">
        <v>0.99305555555555547</v>
      </c>
      <c r="D4182" s="53">
        <v>4</v>
      </c>
      <c r="E4182" s="53">
        <v>12.8</v>
      </c>
      <c r="F4182" s="53">
        <v>0</v>
      </c>
      <c r="G4182" s="53">
        <v>4.5</v>
      </c>
      <c r="H4182" s="53">
        <v>0</v>
      </c>
      <c r="I4182" s="53">
        <v>4.2</v>
      </c>
      <c r="J4182" s="53" t="s">
        <v>153</v>
      </c>
      <c r="K4182" s="53">
        <v>4.4000000000000004</v>
      </c>
      <c r="L4182" s="53" t="s">
        <v>153</v>
      </c>
      <c r="M4182" s="54">
        <v>0.99187499999999995</v>
      </c>
      <c r="N4182" s="53">
        <v>7.2</v>
      </c>
      <c r="O4182" s="53" t="s">
        <v>153</v>
      </c>
      <c r="P4182" s="54">
        <v>0.98685185185185187</v>
      </c>
      <c r="Q4182" s="53">
        <v>3.1</v>
      </c>
      <c r="R4182" s="53" t="s">
        <v>159</v>
      </c>
      <c r="S4182" s="53">
        <v>0.9</v>
      </c>
      <c r="T4182" s="53">
        <v>76.3</v>
      </c>
      <c r="U4182" s="53">
        <v>0</v>
      </c>
      <c r="V4182" s="53">
        <v>72</v>
      </c>
      <c r="W4182" s="53">
        <v>0</v>
      </c>
      <c r="X4182" s="53">
        <v>0.56299999999999994</v>
      </c>
      <c r="Y4182" s="53">
        <v>19.739999999999998</v>
      </c>
      <c r="Z4182" s="11">
        <f t="shared" si="11286"/>
        <v>0</v>
      </c>
      <c r="AA4182" s="11">
        <f t="shared" si="11287"/>
        <v>0</v>
      </c>
      <c r="AB4182" s="53">
        <f t="shared" si="11288"/>
        <v>0.22506090512047727</v>
      </c>
      <c r="AC4182" s="63" t="s">
        <v>204</v>
      </c>
    </row>
    <row r="4183" spans="1:46">
      <c r="A4183" s="11">
        <v>4183</v>
      </c>
      <c r="B4183" s="57">
        <v>44956</v>
      </c>
      <c r="C4183" s="54">
        <v>0</v>
      </c>
      <c r="D4183" s="53">
        <v>4.0999999999999996</v>
      </c>
      <c r="E4183" s="53">
        <v>12.8</v>
      </c>
      <c r="F4183" s="53">
        <v>0</v>
      </c>
      <c r="G4183" s="53">
        <v>4.3</v>
      </c>
      <c r="H4183" s="53">
        <v>-1E-3</v>
      </c>
      <c r="I4183" s="53">
        <v>3.5</v>
      </c>
      <c r="J4183" s="53" t="s">
        <v>153</v>
      </c>
      <c r="K4183" s="53">
        <v>4.2</v>
      </c>
      <c r="L4183" s="53" t="s">
        <v>153</v>
      </c>
      <c r="M4183" s="54">
        <v>0.99306712962962962</v>
      </c>
      <c r="N4183" s="53">
        <v>6.7</v>
      </c>
      <c r="O4183" s="53" t="s">
        <v>151</v>
      </c>
      <c r="P4183" s="54">
        <v>0.99982638888888886</v>
      </c>
      <c r="Q4183" s="53">
        <v>4.7</v>
      </c>
      <c r="R4183" s="53" t="s">
        <v>153</v>
      </c>
      <c r="S4183" s="53">
        <v>1</v>
      </c>
      <c r="T4183" s="53">
        <v>78</v>
      </c>
      <c r="U4183" s="53">
        <v>0</v>
      </c>
      <c r="V4183" s="53">
        <v>86</v>
      </c>
      <c r="W4183" s="53">
        <v>0</v>
      </c>
      <c r="X4183" s="53">
        <v>0.56299999999999994</v>
      </c>
      <c r="Y4183" s="53">
        <v>19.75</v>
      </c>
      <c r="Z4183" s="11">
        <f t="shared" si="11286"/>
        <v>-0.60000000000000009</v>
      </c>
      <c r="AA4183" s="11">
        <f t="shared" si="11287"/>
        <v>0</v>
      </c>
      <c r="AB4183" s="53">
        <f t="shared" si="11288"/>
        <v>0.22506090512047727</v>
      </c>
      <c r="AC4183" s="63" t="s">
        <v>204</v>
      </c>
      <c r="AE4183" s="11">
        <f t="shared" ref="AE4183" si="11321">SUM(F4183:F4188)</f>
        <v>0</v>
      </c>
      <c r="AF4183" s="11">
        <f t="shared" ref="AF4183" si="11322">AVERAGE(AB4183:AB4188)</f>
        <v>0.22506090512047727</v>
      </c>
      <c r="AG4183" s="11">
        <f t="shared" ref="AG4183" si="11323">AVERAGE(G4183:G4188)</f>
        <v>4.6833333333333336</v>
      </c>
      <c r="AH4183" s="11" t="e">
        <f t="shared" ref="AH4183" si="11324">AVERAGE(AC4183:AC4188)</f>
        <v>#DIV/0!</v>
      </c>
      <c r="AI4183" s="11">
        <f t="shared" ref="AI4183" si="11325">AVERAGE(T4183:T4188)</f>
        <v>75.716666666666654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555</v>
      </c>
      <c r="AM4183" s="17">
        <f t="shared" ref="AM4183" si="11329">AVERAGE(W4183:W4188)</f>
        <v>0</v>
      </c>
      <c r="AN4183" s="11">
        <f t="shared" ref="AN4183" si="11330">AVERAGE(I4183:I4188)</f>
        <v>4</v>
      </c>
      <c r="AO4183" s="11">
        <f t="shared" ref="AO4183" si="11331">MAX(K4183:K4188)</f>
        <v>4.5</v>
      </c>
      <c r="AP4183" s="13" t="str">
        <f t="shared" ref="AP4183" ca="1" si="11332">INDIRECT(ADDRESS(MATCH(AO4183,K4183:K4188,0)+A4183-1,12))</f>
        <v>SSE</v>
      </c>
      <c r="AQ4183" s="13">
        <f t="shared" ref="AQ4183" ca="1" si="11333">INDIRECT(ADDRESS(MATCH(AO4183,K4183:K4188,0)+A4183-1,13))</f>
        <v>6.5393518518518517E-3</v>
      </c>
      <c r="AR4183" s="11">
        <f t="shared" ref="AR4183" si="11334">MAX(N4183:N4188)</f>
        <v>6.9</v>
      </c>
      <c r="AS4183" s="13" t="str">
        <f t="shared" ref="AS4183" ca="1" si="11335">INDIRECT(ADDRESS(MATCH(AR4183,N4183:N4188,0)+A4183-1,15))</f>
        <v>SSE</v>
      </c>
      <c r="AT4183" s="13">
        <f t="shared" ref="AT4183" ca="1" si="11336">INDIRECT(ADDRESS(MATCH(AR4183,N4183:N4188,0)+A4183-1,16))</f>
        <v>2.7777777777777779E-3</v>
      </c>
    </row>
    <row r="4184" spans="1:46">
      <c r="A4184" s="11">
        <v>4184</v>
      </c>
      <c r="B4184" s="57">
        <v>44956</v>
      </c>
      <c r="C4184" s="54">
        <v>6.9444444444444441E-3</v>
      </c>
      <c r="D4184" s="53">
        <v>4.0999999999999996</v>
      </c>
      <c r="E4184" s="53">
        <v>12.8</v>
      </c>
      <c r="F4184" s="53">
        <v>0</v>
      </c>
      <c r="G4184" s="53">
        <v>4.5</v>
      </c>
      <c r="H4184" s="53">
        <v>0</v>
      </c>
      <c r="I4184" s="53">
        <v>4.4000000000000004</v>
      </c>
      <c r="J4184" s="53" t="s">
        <v>159</v>
      </c>
      <c r="K4184" s="53">
        <v>4.5</v>
      </c>
      <c r="L4184" s="53" t="s">
        <v>159</v>
      </c>
      <c r="M4184" s="54">
        <v>6.5393518518518517E-3</v>
      </c>
      <c r="N4184" s="53">
        <v>6.9</v>
      </c>
      <c r="O4184" s="53" t="s">
        <v>159</v>
      </c>
      <c r="P4184" s="54">
        <v>2.7777777777777779E-3</v>
      </c>
      <c r="Q4184" s="53">
        <v>4.3</v>
      </c>
      <c r="R4184" s="53" t="s">
        <v>151</v>
      </c>
      <c r="S4184" s="53">
        <v>0.8</v>
      </c>
      <c r="T4184" s="53">
        <v>76.900000000000006</v>
      </c>
      <c r="U4184" s="53">
        <v>0</v>
      </c>
      <c r="V4184" s="53">
        <v>79</v>
      </c>
      <c r="W4184" s="53">
        <v>0</v>
      </c>
      <c r="X4184" s="53">
        <v>0.56299999999999994</v>
      </c>
      <c r="Y4184" s="53">
        <v>19.760000000000002</v>
      </c>
      <c r="Z4184" s="11">
        <f t="shared" si="11286"/>
        <v>0</v>
      </c>
      <c r="AA4184" s="11">
        <f t="shared" si="11287"/>
        <v>0</v>
      </c>
      <c r="AB4184" s="53">
        <f t="shared" si="11288"/>
        <v>0.22506090512047727</v>
      </c>
      <c r="AC4184" s="63" t="s">
        <v>204</v>
      </c>
    </row>
    <row r="4185" spans="1:46">
      <c r="A4185" s="11">
        <v>4185</v>
      </c>
      <c r="B4185" s="57">
        <v>44956</v>
      </c>
      <c r="C4185" s="54">
        <v>1.3888888888888888E-2</v>
      </c>
      <c r="D4185" s="53">
        <v>4.0999999999999996</v>
      </c>
      <c r="E4185" s="53">
        <v>12.8</v>
      </c>
      <c r="F4185" s="53">
        <v>0</v>
      </c>
      <c r="G4185" s="53">
        <v>4.5999999999999996</v>
      </c>
      <c r="H4185" s="53">
        <v>0</v>
      </c>
      <c r="I4185" s="53">
        <v>3.9</v>
      </c>
      <c r="J4185" s="53" t="s">
        <v>159</v>
      </c>
      <c r="K4185" s="53">
        <v>4.4000000000000004</v>
      </c>
      <c r="L4185" s="53" t="s">
        <v>159</v>
      </c>
      <c r="M4185" s="54">
        <v>7.0486111111111105E-3</v>
      </c>
      <c r="N4185" s="53">
        <v>5.8</v>
      </c>
      <c r="O4185" s="53" t="s">
        <v>159</v>
      </c>
      <c r="P4185" s="54">
        <v>7.3958333333333341E-3</v>
      </c>
      <c r="Q4185" s="53">
        <v>3.7</v>
      </c>
      <c r="R4185" s="53" t="s">
        <v>153</v>
      </c>
      <c r="S4185" s="53">
        <v>0.7</v>
      </c>
      <c r="T4185" s="53">
        <v>76.5</v>
      </c>
      <c r="U4185" s="53">
        <v>0</v>
      </c>
      <c r="V4185" s="53">
        <v>105</v>
      </c>
      <c r="W4185" s="53">
        <v>0</v>
      </c>
      <c r="X4185" s="53">
        <v>0.56299999999999994</v>
      </c>
      <c r="Y4185" s="53">
        <v>19.739999999999998</v>
      </c>
      <c r="Z4185" s="11">
        <f t="shared" si="11286"/>
        <v>0</v>
      </c>
      <c r="AA4185" s="11">
        <f t="shared" si="11287"/>
        <v>0</v>
      </c>
      <c r="AB4185" s="53">
        <f t="shared" si="11288"/>
        <v>0.22506090512047727</v>
      </c>
      <c r="AC4185" s="63" t="s">
        <v>204</v>
      </c>
    </row>
    <row r="4186" spans="1:46">
      <c r="A4186" s="11">
        <v>4186</v>
      </c>
      <c r="B4186" s="57">
        <v>44956</v>
      </c>
      <c r="C4186" s="54">
        <v>2.0833333333333332E-2</v>
      </c>
      <c r="D4186" s="53">
        <v>4.0999999999999996</v>
      </c>
      <c r="E4186" s="53">
        <v>12.8</v>
      </c>
      <c r="F4186" s="53">
        <v>0</v>
      </c>
      <c r="G4186" s="53">
        <v>4.7</v>
      </c>
      <c r="H4186" s="53">
        <v>0</v>
      </c>
      <c r="I4186" s="53">
        <v>4</v>
      </c>
      <c r="J4186" s="53" t="s">
        <v>159</v>
      </c>
      <c r="K4186" s="53">
        <v>4</v>
      </c>
      <c r="L4186" s="53" t="s">
        <v>159</v>
      </c>
      <c r="M4186" s="54">
        <v>2.0752314814814814E-2</v>
      </c>
      <c r="N4186" s="53">
        <v>6.1</v>
      </c>
      <c r="O4186" s="53" t="s">
        <v>159</v>
      </c>
      <c r="P4186" s="54">
        <v>1.5636574074074074E-2</v>
      </c>
      <c r="Q4186" s="53">
        <v>3.2</v>
      </c>
      <c r="R4186" s="53" t="s">
        <v>159</v>
      </c>
      <c r="S4186" s="53">
        <v>0.7</v>
      </c>
      <c r="T4186" s="53">
        <v>75.5</v>
      </c>
      <c r="U4186" s="53">
        <v>0</v>
      </c>
      <c r="V4186" s="53">
        <v>105</v>
      </c>
      <c r="W4186" s="53">
        <v>0</v>
      </c>
      <c r="X4186" s="53">
        <v>0.56299999999999994</v>
      </c>
      <c r="Y4186" s="53">
        <v>19.75</v>
      </c>
      <c r="Z4186" s="11">
        <f t="shared" si="11286"/>
        <v>0</v>
      </c>
      <c r="AA4186" s="11">
        <f t="shared" si="11287"/>
        <v>0</v>
      </c>
      <c r="AB4186" s="53">
        <f t="shared" si="11288"/>
        <v>0.22506090512047727</v>
      </c>
      <c r="AC4186" s="63" t="s">
        <v>204</v>
      </c>
    </row>
    <row r="4187" spans="1:46">
      <c r="A4187" s="11">
        <v>4187</v>
      </c>
      <c r="B4187" s="57">
        <v>44956</v>
      </c>
      <c r="C4187" s="54">
        <v>2.7777777777777776E-2</v>
      </c>
      <c r="D4187" s="53">
        <v>4.2</v>
      </c>
      <c r="E4187" s="53">
        <v>12.8</v>
      </c>
      <c r="F4187" s="53">
        <v>0</v>
      </c>
      <c r="G4187" s="53">
        <v>4.9000000000000004</v>
      </c>
      <c r="H4187" s="53">
        <v>0</v>
      </c>
      <c r="I4187" s="53">
        <v>4.5</v>
      </c>
      <c r="J4187" s="53" t="s">
        <v>159</v>
      </c>
      <c r="K4187" s="53">
        <v>4.5</v>
      </c>
      <c r="L4187" s="53" t="s">
        <v>159</v>
      </c>
      <c r="M4187" s="54">
        <v>2.7777777777777776E-2</v>
      </c>
      <c r="N4187" s="53">
        <v>6.5</v>
      </c>
      <c r="O4187" s="53" t="s">
        <v>159</v>
      </c>
      <c r="P4187" s="54">
        <v>2.5925925925925925E-2</v>
      </c>
      <c r="Q4187" s="53">
        <v>4.4000000000000004</v>
      </c>
      <c r="R4187" s="53" t="s">
        <v>159</v>
      </c>
      <c r="S4187" s="53">
        <v>0.7</v>
      </c>
      <c r="T4187" s="53">
        <v>74.5</v>
      </c>
      <c r="U4187" s="53">
        <v>0</v>
      </c>
      <c r="V4187" s="53">
        <v>101</v>
      </c>
      <c r="W4187" s="53">
        <v>0</v>
      </c>
      <c r="X4187" s="53">
        <v>0.56299999999999994</v>
      </c>
      <c r="Y4187" s="53">
        <v>19.75</v>
      </c>
      <c r="Z4187" s="11">
        <f t="shared" si="11286"/>
        <v>0</v>
      </c>
      <c r="AA4187" s="11">
        <f t="shared" si="11287"/>
        <v>0</v>
      </c>
      <c r="AB4187" s="53">
        <f t="shared" si="11288"/>
        <v>0.22506090512047727</v>
      </c>
      <c r="AC4187" s="63" t="s">
        <v>204</v>
      </c>
    </row>
    <row r="4188" spans="1:46">
      <c r="A4188" s="11">
        <v>4188</v>
      </c>
      <c r="B4188" s="57">
        <v>44956</v>
      </c>
      <c r="C4188" s="54">
        <v>3.4722222222222224E-2</v>
      </c>
      <c r="D4188" s="53">
        <v>4.3</v>
      </c>
      <c r="E4188" s="53">
        <v>12.8</v>
      </c>
      <c r="F4188" s="53">
        <v>0</v>
      </c>
      <c r="G4188" s="53">
        <v>5.0999999999999996</v>
      </c>
      <c r="H4188" s="53">
        <v>0</v>
      </c>
      <c r="I4188" s="53">
        <v>3.7</v>
      </c>
      <c r="J4188" s="53" t="s">
        <v>159</v>
      </c>
      <c r="K4188" s="53">
        <v>4.5</v>
      </c>
      <c r="L4188" s="53" t="s">
        <v>159</v>
      </c>
      <c r="M4188" s="54">
        <v>2.8125000000000001E-2</v>
      </c>
      <c r="N4188" s="53">
        <v>6.5</v>
      </c>
      <c r="O4188" s="53" t="s">
        <v>153</v>
      </c>
      <c r="P4188" s="54">
        <v>3.1990740740740743E-2</v>
      </c>
      <c r="Q4188" s="53">
        <v>2.7</v>
      </c>
      <c r="R4188" s="53" t="s">
        <v>159</v>
      </c>
      <c r="S4188" s="53">
        <v>1</v>
      </c>
      <c r="T4188" s="53">
        <v>72.900000000000006</v>
      </c>
      <c r="U4188" s="53">
        <v>0</v>
      </c>
      <c r="V4188" s="53">
        <v>79</v>
      </c>
      <c r="W4188" s="53">
        <v>0</v>
      </c>
      <c r="X4188" s="53">
        <v>0.56299999999999994</v>
      </c>
      <c r="Y4188" s="53">
        <v>19.75</v>
      </c>
      <c r="Z4188" s="11">
        <f t="shared" si="11286"/>
        <v>0</v>
      </c>
      <c r="AA4188" s="11">
        <f t="shared" si="11287"/>
        <v>0</v>
      </c>
      <c r="AB4188" s="53">
        <f t="shared" si="11288"/>
        <v>0.22506090512047727</v>
      </c>
      <c r="AC4188" s="63" t="s">
        <v>204</v>
      </c>
    </row>
    <row r="4189" spans="1:46">
      <c r="A4189" s="11">
        <v>4189</v>
      </c>
      <c r="B4189" s="57">
        <v>44956</v>
      </c>
      <c r="C4189" s="54">
        <v>4.1666666666666664E-2</v>
      </c>
      <c r="D4189" s="53">
        <v>4.4000000000000004</v>
      </c>
      <c r="E4189" s="53">
        <v>12.8</v>
      </c>
      <c r="F4189" s="53">
        <v>0</v>
      </c>
      <c r="G4189" s="53">
        <v>5.0999999999999996</v>
      </c>
      <c r="H4189" s="53">
        <v>0</v>
      </c>
      <c r="I4189" s="53">
        <v>3.7</v>
      </c>
      <c r="J4189" s="53" t="s">
        <v>153</v>
      </c>
      <c r="K4189" s="53">
        <v>3.9</v>
      </c>
      <c r="L4189" s="53" t="s">
        <v>153</v>
      </c>
      <c r="M4189" s="54">
        <v>3.8715277777777779E-2</v>
      </c>
      <c r="N4189" s="53">
        <v>6.2</v>
      </c>
      <c r="O4189" s="53" t="s">
        <v>159</v>
      </c>
      <c r="P4189" s="54">
        <v>3.78587962962963E-2</v>
      </c>
      <c r="Q4189" s="53">
        <v>1.6</v>
      </c>
      <c r="R4189" s="53" t="s">
        <v>156</v>
      </c>
      <c r="S4189" s="53">
        <v>0.8</v>
      </c>
      <c r="T4189" s="53">
        <v>72.599999999999994</v>
      </c>
      <c r="U4189" s="53">
        <v>1</v>
      </c>
      <c r="V4189" s="53">
        <v>96</v>
      </c>
      <c r="W4189" s="53">
        <v>0</v>
      </c>
      <c r="X4189" s="53">
        <v>0.56299999999999994</v>
      </c>
      <c r="Y4189" s="53">
        <v>19.739999999999998</v>
      </c>
      <c r="Z4189" s="11">
        <f t="shared" si="11286"/>
        <v>0</v>
      </c>
      <c r="AA4189" s="11">
        <f t="shared" si="11287"/>
        <v>0</v>
      </c>
      <c r="AB4189" s="53">
        <f t="shared" si="11288"/>
        <v>0.22506090512047727</v>
      </c>
      <c r="AC4189" s="63" t="s">
        <v>204</v>
      </c>
      <c r="AE4189" s="11">
        <f t="shared" ref="AE4189" si="11337">SUM(F4189:F4194)</f>
        <v>0</v>
      </c>
      <c r="AF4189" s="11">
        <f t="shared" ref="AF4189" si="11338">AVERAGE(AB4189:AB4194)</f>
        <v>0.22506090512047727</v>
      </c>
      <c r="AG4189" s="11">
        <f t="shared" ref="AG4189" si="11339">AVERAGE(G4189:G4194)</f>
        <v>5.1666666666666661</v>
      </c>
      <c r="AH4189" s="11" t="e">
        <f t="shared" ref="AH4189" si="11340">AVERAGE(AC4189:AC4194)</f>
        <v>#DIV/0!</v>
      </c>
      <c r="AI4189" s="11">
        <f t="shared" ref="AI4189" si="11341">AVERAGE(T4189:T4194)</f>
        <v>69.38333333333334</v>
      </c>
      <c r="AJ4189" s="11">
        <f t="shared" ref="AJ4189" si="11342">SUMIF(H4189:H4194,"&gt;0",H4189:H4194)</f>
        <v>1E-3</v>
      </c>
      <c r="AK4189" s="17">
        <f t="shared" ref="AK4189" si="11343">SUM(AA4189:AA4194)/60</f>
        <v>0</v>
      </c>
      <c r="AL4189" s="17">
        <f t="shared" ref="AL4189" si="11344">SUM(V4189:V4194)</f>
        <v>545</v>
      </c>
      <c r="AM4189" s="17">
        <f t="shared" ref="AM4189" si="11345">AVERAGE(W4189:W4194)</f>
        <v>0</v>
      </c>
      <c r="AN4189" s="11">
        <f t="shared" ref="AN4189" si="11346">AVERAGE(I4189:I4194)</f>
        <v>3.65</v>
      </c>
      <c r="AO4189" s="11">
        <f t="shared" ref="AO4189" si="11347">MAX(K4189:K4194)</f>
        <v>4.5999999999999996</v>
      </c>
      <c r="AP4189" s="13" t="str">
        <f t="shared" ref="AP4189" ca="1" si="11348">INDIRECT(ADDRESS(MATCH(AO4189,K4189:K4194,0)+A4189-1,12))</f>
        <v>S</v>
      </c>
      <c r="AQ4189" s="13">
        <f t="shared" ref="AQ4189" ca="1" si="11349">INDIRECT(ADDRESS(MATCH(AO4189,K4189:K4194,0)+A4189-1,13))</f>
        <v>5.7824074074074076E-2</v>
      </c>
      <c r="AR4189" s="11">
        <f t="shared" ref="AR4189" si="11350">MAX(N4189:N4194)</f>
        <v>7.4</v>
      </c>
      <c r="AS4189" s="13" t="str">
        <f t="shared" ref="AS4189" ca="1" si="11351">INDIRECT(ADDRESS(MATCH(AR4189,N4189:N4194,0)+A4189-1,15))</f>
        <v>S</v>
      </c>
      <c r="AT4189" s="13">
        <f t="shared" ref="AT4189" ca="1" si="11352">INDIRECT(ADDRESS(MATCH(AR4189,N4189:N4194,0)+A4189-1,16))</f>
        <v>5.6701388888888891E-2</v>
      </c>
    </row>
    <row r="4190" spans="1:46">
      <c r="A4190" s="11">
        <v>4190</v>
      </c>
      <c r="B4190" s="57">
        <v>44956</v>
      </c>
      <c r="C4190" s="54">
        <v>4.8611111111111112E-2</v>
      </c>
      <c r="D4190" s="53">
        <v>4.4000000000000004</v>
      </c>
      <c r="E4190" s="53">
        <v>12.8</v>
      </c>
      <c r="F4190" s="53">
        <v>0</v>
      </c>
      <c r="G4190" s="53">
        <v>5.3</v>
      </c>
      <c r="H4190" s="53">
        <v>-1E-3</v>
      </c>
      <c r="I4190" s="53">
        <v>3.7</v>
      </c>
      <c r="J4190" s="53" t="s">
        <v>159</v>
      </c>
      <c r="K4190" s="53">
        <v>3.7</v>
      </c>
      <c r="L4190" s="53" t="s">
        <v>153</v>
      </c>
      <c r="M4190" s="54">
        <v>4.1817129629629628E-2</v>
      </c>
      <c r="N4190" s="53">
        <v>7.3</v>
      </c>
      <c r="O4190" s="53" t="s">
        <v>159</v>
      </c>
      <c r="P4190" s="54">
        <v>4.7199074074074067E-2</v>
      </c>
      <c r="Q4190" s="53">
        <v>3.8</v>
      </c>
      <c r="R4190" s="53" t="s">
        <v>151</v>
      </c>
      <c r="S4190" s="53">
        <v>1</v>
      </c>
      <c r="T4190" s="53">
        <v>71.2</v>
      </c>
      <c r="U4190" s="53">
        <v>0</v>
      </c>
      <c r="V4190" s="53">
        <v>103</v>
      </c>
      <c r="W4190" s="53">
        <v>0</v>
      </c>
      <c r="X4190" s="53">
        <v>0.56299999999999994</v>
      </c>
      <c r="Y4190" s="53">
        <v>19.77</v>
      </c>
      <c r="Z4190" s="11">
        <f t="shared" si="11286"/>
        <v>-0.60000000000000009</v>
      </c>
      <c r="AA4190" s="11">
        <f t="shared" si="11287"/>
        <v>0</v>
      </c>
      <c r="AB4190" s="53">
        <f t="shared" si="11288"/>
        <v>0.22506090512047727</v>
      </c>
      <c r="AC4190" s="63" t="s">
        <v>204</v>
      </c>
    </row>
    <row r="4191" spans="1:46">
      <c r="A4191" s="11">
        <v>4191</v>
      </c>
      <c r="B4191" s="57">
        <v>44956</v>
      </c>
      <c r="C4191" s="54">
        <v>5.5555555555555552E-2</v>
      </c>
      <c r="D4191" s="53">
        <v>4.5</v>
      </c>
      <c r="E4191" s="53">
        <v>12.8</v>
      </c>
      <c r="F4191" s="53">
        <v>0</v>
      </c>
      <c r="G4191" s="53">
        <v>5.2</v>
      </c>
      <c r="H4191" s="53">
        <v>0</v>
      </c>
      <c r="I4191" s="53">
        <v>4.2</v>
      </c>
      <c r="J4191" s="53" t="s">
        <v>159</v>
      </c>
      <c r="K4191" s="53">
        <v>4.4000000000000004</v>
      </c>
      <c r="L4191" s="53" t="s">
        <v>159</v>
      </c>
      <c r="M4191" s="54">
        <v>5.3819444444444448E-2</v>
      </c>
      <c r="N4191" s="53">
        <v>6.2</v>
      </c>
      <c r="O4191" s="53" t="s">
        <v>159</v>
      </c>
      <c r="P4191" s="54">
        <v>5.3738425925925926E-2</v>
      </c>
      <c r="Q4191" s="53">
        <v>2.9</v>
      </c>
      <c r="R4191" s="53" t="s">
        <v>156</v>
      </c>
      <c r="S4191" s="53">
        <v>0.8</v>
      </c>
      <c r="T4191" s="53">
        <v>69.2</v>
      </c>
      <c r="U4191" s="53">
        <v>1</v>
      </c>
      <c r="V4191" s="53">
        <v>107</v>
      </c>
      <c r="W4191" s="53">
        <v>0</v>
      </c>
      <c r="X4191" s="53">
        <v>0.56299999999999994</v>
      </c>
      <c r="Y4191" s="53">
        <v>19.760000000000002</v>
      </c>
      <c r="Z4191" s="11">
        <f t="shared" si="11286"/>
        <v>0</v>
      </c>
      <c r="AA4191" s="11">
        <f t="shared" si="11287"/>
        <v>0</v>
      </c>
      <c r="AB4191" s="53">
        <f t="shared" si="11288"/>
        <v>0.22506090512047727</v>
      </c>
      <c r="AC4191" s="63" t="s">
        <v>204</v>
      </c>
    </row>
    <row r="4192" spans="1:46">
      <c r="A4192" s="11">
        <v>4192</v>
      </c>
      <c r="B4192" s="57">
        <v>44956</v>
      </c>
      <c r="C4192" s="54">
        <v>6.25E-2</v>
      </c>
      <c r="D4192" s="53">
        <v>4.5999999999999996</v>
      </c>
      <c r="E4192" s="53">
        <v>12.7</v>
      </c>
      <c r="F4192" s="53">
        <v>0</v>
      </c>
      <c r="G4192" s="53">
        <v>4.5999999999999996</v>
      </c>
      <c r="H4192" s="53">
        <v>-1E-3</v>
      </c>
      <c r="I4192" s="53">
        <v>3.6</v>
      </c>
      <c r="J4192" s="53" t="s">
        <v>156</v>
      </c>
      <c r="K4192" s="53">
        <v>4.5999999999999996</v>
      </c>
      <c r="L4192" s="53" t="s">
        <v>153</v>
      </c>
      <c r="M4192" s="54">
        <v>5.7824074074074076E-2</v>
      </c>
      <c r="N4192" s="53">
        <v>7.4</v>
      </c>
      <c r="O4192" s="53" t="s">
        <v>153</v>
      </c>
      <c r="P4192" s="54">
        <v>5.6701388888888891E-2</v>
      </c>
      <c r="Q4192" s="53">
        <v>3.5</v>
      </c>
      <c r="R4192" s="53" t="s">
        <v>156</v>
      </c>
      <c r="S4192" s="53">
        <v>1.3</v>
      </c>
      <c r="T4192" s="53">
        <v>72.099999999999994</v>
      </c>
      <c r="U4192" s="53">
        <v>0</v>
      </c>
      <c r="V4192" s="53">
        <v>83</v>
      </c>
      <c r="W4192" s="53">
        <v>0</v>
      </c>
      <c r="X4192" s="53">
        <v>0.56299999999999994</v>
      </c>
      <c r="Y4192" s="53">
        <v>19.73</v>
      </c>
      <c r="Z4192" s="11">
        <f t="shared" si="11286"/>
        <v>-0.60000000000000009</v>
      </c>
      <c r="AA4192" s="11">
        <f t="shared" si="11287"/>
        <v>0</v>
      </c>
      <c r="AB4192" s="53">
        <f t="shared" si="11288"/>
        <v>0.22506090512047727</v>
      </c>
      <c r="AC4192" s="63" t="s">
        <v>204</v>
      </c>
    </row>
    <row r="4193" spans="1:46">
      <c r="A4193" s="11">
        <v>4193</v>
      </c>
      <c r="B4193" s="57">
        <v>44956</v>
      </c>
      <c r="C4193" s="54">
        <v>6.9444444444444434E-2</v>
      </c>
      <c r="D4193" s="53">
        <v>4.5</v>
      </c>
      <c r="E4193" s="53">
        <v>12.8</v>
      </c>
      <c r="F4193" s="53">
        <v>0</v>
      </c>
      <c r="G4193" s="53">
        <v>5.3</v>
      </c>
      <c r="H4193" s="53">
        <v>0</v>
      </c>
      <c r="I4193" s="53">
        <v>3.3</v>
      </c>
      <c r="J4193" s="53" t="s">
        <v>156</v>
      </c>
      <c r="K4193" s="53">
        <v>3.7</v>
      </c>
      <c r="L4193" s="53" t="s">
        <v>156</v>
      </c>
      <c r="M4193" s="54">
        <v>6.2604166666666669E-2</v>
      </c>
      <c r="N4193" s="53">
        <v>5.6</v>
      </c>
      <c r="O4193" s="53" t="s">
        <v>153</v>
      </c>
      <c r="P4193" s="54">
        <v>6.8263888888888888E-2</v>
      </c>
      <c r="Q4193" s="53">
        <v>3.8</v>
      </c>
      <c r="R4193" s="53" t="s">
        <v>153</v>
      </c>
      <c r="S4193" s="53">
        <v>0.7</v>
      </c>
      <c r="T4193" s="53">
        <v>65.3</v>
      </c>
      <c r="U4193" s="53">
        <v>0</v>
      </c>
      <c r="V4193" s="53">
        <v>81</v>
      </c>
      <c r="W4193" s="53">
        <v>0</v>
      </c>
      <c r="X4193" s="53">
        <v>0.56299999999999994</v>
      </c>
      <c r="Y4193" s="53">
        <v>19.739999999999998</v>
      </c>
      <c r="Z4193" s="11">
        <f t="shared" si="11286"/>
        <v>0</v>
      </c>
      <c r="AA4193" s="11">
        <f t="shared" si="11287"/>
        <v>0</v>
      </c>
      <c r="AB4193" s="53">
        <f t="shared" si="11288"/>
        <v>0.22506090512047727</v>
      </c>
      <c r="AC4193" s="63" t="s">
        <v>204</v>
      </c>
    </row>
    <row r="4194" spans="1:46">
      <c r="A4194" s="11">
        <v>4194</v>
      </c>
      <c r="B4194" s="57">
        <v>44956</v>
      </c>
      <c r="C4194" s="54">
        <v>7.6388888888888895E-2</v>
      </c>
      <c r="D4194" s="53">
        <v>4.5</v>
      </c>
      <c r="E4194" s="53">
        <v>12.8</v>
      </c>
      <c r="F4194" s="53">
        <v>0</v>
      </c>
      <c r="G4194" s="53">
        <v>5.5</v>
      </c>
      <c r="H4194" s="53">
        <v>1E-3</v>
      </c>
      <c r="I4194" s="53">
        <v>3.4</v>
      </c>
      <c r="J4194" s="53" t="s">
        <v>156</v>
      </c>
      <c r="K4194" s="53">
        <v>3.5</v>
      </c>
      <c r="L4194" s="53" t="s">
        <v>156</v>
      </c>
      <c r="M4194" s="54">
        <v>7.2164351851851841E-2</v>
      </c>
      <c r="N4194" s="53">
        <v>6.5</v>
      </c>
      <c r="O4194" s="53" t="s">
        <v>161</v>
      </c>
      <c r="P4194" s="54">
        <v>7.3124999999999996E-2</v>
      </c>
      <c r="Q4194" s="53">
        <v>2.4</v>
      </c>
      <c r="R4194" s="53" t="s">
        <v>160</v>
      </c>
      <c r="S4194" s="53">
        <v>0.9</v>
      </c>
      <c r="T4194" s="53">
        <v>65.900000000000006</v>
      </c>
      <c r="U4194" s="53">
        <v>0</v>
      </c>
      <c r="V4194" s="53">
        <v>75</v>
      </c>
      <c r="W4194" s="53">
        <v>0</v>
      </c>
      <c r="X4194" s="53">
        <v>0.56299999999999994</v>
      </c>
      <c r="Y4194" s="53">
        <v>19.72</v>
      </c>
      <c r="Z4194" s="11">
        <f t="shared" si="11286"/>
        <v>0.60000000000000009</v>
      </c>
      <c r="AA4194" s="11">
        <f t="shared" si="11287"/>
        <v>0</v>
      </c>
      <c r="AB4194" s="53">
        <f t="shared" si="11288"/>
        <v>0.22506090512047727</v>
      </c>
      <c r="AC4194" s="63" t="s">
        <v>204</v>
      </c>
    </row>
    <row r="4195" spans="1:46">
      <c r="A4195" s="11">
        <v>4195</v>
      </c>
      <c r="B4195" s="57">
        <v>44956</v>
      </c>
      <c r="C4195" s="54">
        <v>8.3333333333333329E-2</v>
      </c>
      <c r="D4195" s="53">
        <v>4.5</v>
      </c>
      <c r="E4195" s="53">
        <v>12.7</v>
      </c>
      <c r="F4195" s="53">
        <v>0</v>
      </c>
      <c r="G4195" s="53">
        <v>4.9000000000000004</v>
      </c>
      <c r="H4195" s="53">
        <v>-1E-3</v>
      </c>
      <c r="I4195" s="53">
        <v>3.2</v>
      </c>
      <c r="J4195" s="53" t="s">
        <v>153</v>
      </c>
      <c r="K4195" s="53">
        <v>3.5</v>
      </c>
      <c r="L4195" s="53" t="s">
        <v>153</v>
      </c>
      <c r="M4195" s="54">
        <v>8.1400462962962966E-2</v>
      </c>
      <c r="N4195" s="53">
        <v>5.9</v>
      </c>
      <c r="O4195" s="53" t="s">
        <v>159</v>
      </c>
      <c r="P4195" s="54">
        <v>8.0081018518518524E-2</v>
      </c>
      <c r="Q4195" s="53">
        <v>2.8</v>
      </c>
      <c r="R4195" s="53" t="s">
        <v>159</v>
      </c>
      <c r="S4195" s="53">
        <v>0.9</v>
      </c>
      <c r="T4195" s="53">
        <v>68.7</v>
      </c>
      <c r="U4195" s="53">
        <v>0</v>
      </c>
      <c r="V4195" s="53">
        <v>88</v>
      </c>
      <c r="W4195" s="53">
        <v>0</v>
      </c>
      <c r="X4195" s="53">
        <v>0.56299999999999994</v>
      </c>
      <c r="Y4195" s="53">
        <v>19.72</v>
      </c>
      <c r="Z4195" s="11">
        <f t="shared" si="11286"/>
        <v>-0.60000000000000009</v>
      </c>
      <c r="AA4195" s="11">
        <f t="shared" si="11287"/>
        <v>0</v>
      </c>
      <c r="AB4195" s="53">
        <f t="shared" si="11288"/>
        <v>0.22506090512047727</v>
      </c>
      <c r="AC4195" s="63" t="s">
        <v>204</v>
      </c>
      <c r="AE4195" s="11">
        <f t="shared" ref="AE4195" si="11353">SUM(F4195:F4200)</f>
        <v>0</v>
      </c>
      <c r="AF4195" s="11">
        <f t="shared" ref="AF4195" si="11354">AVERAGE(AB4195:AB4200)</f>
        <v>0.22479304221501817</v>
      </c>
      <c r="AG4195" s="11">
        <f t="shared" ref="AG4195" si="11355">AVERAGE(G4195:G4200)</f>
        <v>5.45</v>
      </c>
      <c r="AH4195" s="11" t="e">
        <f t="shared" ref="AH4195" si="11356">AVERAGE(AC4195:AC4200)</f>
        <v>#DIV/0!</v>
      </c>
      <c r="AI4195" s="11">
        <f t="shared" ref="AI4195" si="11357">AVERAGE(T4195:T4200)</f>
        <v>70.13333333333334</v>
      </c>
      <c r="AJ4195" s="11">
        <f t="shared" ref="AJ4195" si="11358">SUMIF(H4195:H4200,"&gt;0",H4195:H4200)</f>
        <v>2E-3</v>
      </c>
      <c r="AK4195" s="17">
        <f t="shared" ref="AK4195" si="11359">SUM(AA4195:AA4200)/60</f>
        <v>0</v>
      </c>
      <c r="AL4195" s="17">
        <f t="shared" ref="AL4195" si="11360">SUM(V4195:V4200)</f>
        <v>535</v>
      </c>
      <c r="AM4195" s="17">
        <f t="shared" ref="AM4195" si="11361">AVERAGE(W4195:W4200)</f>
        <v>0</v>
      </c>
      <c r="AN4195" s="11">
        <f t="shared" ref="AN4195" si="11362">AVERAGE(I4195:I4200)</f>
        <v>3.4166666666666665</v>
      </c>
      <c r="AO4195" s="11">
        <f t="shared" ref="AO4195" si="11363">MAX(K4195:K4200)</f>
        <v>3.8</v>
      </c>
      <c r="AP4195" s="13" t="str">
        <f t="shared" ref="AP4195" ca="1" si="11364">INDIRECT(ADDRESS(MATCH(AO4195,K4195:K4200,0)+A4195-1,12))</f>
        <v>SSW</v>
      </c>
      <c r="AQ4195" s="13">
        <f t="shared" ref="AQ4195" ca="1" si="11365">INDIRECT(ADDRESS(MATCH(AO4195,K4195:K4200,0)+A4195-1,13))</f>
        <v>0.11805555555555557</v>
      </c>
      <c r="AR4195" s="11">
        <f t="shared" ref="AR4195" si="11366">MAX(N4195:N4200)</f>
        <v>6.6</v>
      </c>
      <c r="AS4195" s="13" t="str">
        <f t="shared" ref="AS4195" ca="1" si="11367">INDIRECT(ADDRESS(MATCH(AR4195,N4195:N4200,0)+A4195-1,15))</f>
        <v>SSW</v>
      </c>
      <c r="AT4195" s="13">
        <f t="shared" ref="AT4195" ca="1" si="11368">INDIRECT(ADDRESS(MATCH(AR4195,N4195:N4200,0)+A4195-1,16))</f>
        <v>0.10898148148148147</v>
      </c>
    </row>
    <row r="4196" spans="1:46">
      <c r="A4196" s="11">
        <v>4196</v>
      </c>
      <c r="B4196" s="57">
        <v>44956</v>
      </c>
      <c r="C4196" s="54">
        <v>9.0277777777777776E-2</v>
      </c>
      <c r="D4196" s="53">
        <v>4.5</v>
      </c>
      <c r="E4196" s="53">
        <v>12.8</v>
      </c>
      <c r="F4196" s="53">
        <v>0</v>
      </c>
      <c r="G4196" s="53">
        <v>5.3</v>
      </c>
      <c r="H4196" s="53">
        <v>0</v>
      </c>
      <c r="I4196" s="53">
        <v>3.2</v>
      </c>
      <c r="J4196" s="53" t="s">
        <v>153</v>
      </c>
      <c r="K4196" s="53">
        <v>3.2</v>
      </c>
      <c r="L4196" s="53" t="s">
        <v>153</v>
      </c>
      <c r="M4196" s="54">
        <v>8.3437499999999998E-2</v>
      </c>
      <c r="N4196" s="53">
        <v>5</v>
      </c>
      <c r="O4196" s="53" t="s">
        <v>153</v>
      </c>
      <c r="P4196" s="54">
        <v>8.6585648148148162E-2</v>
      </c>
      <c r="Q4196" s="53">
        <v>4.4000000000000004</v>
      </c>
      <c r="R4196" s="53" t="s">
        <v>159</v>
      </c>
      <c r="S4196" s="53">
        <v>0.7</v>
      </c>
      <c r="T4196" s="53">
        <v>68.5</v>
      </c>
      <c r="U4196" s="53">
        <v>0</v>
      </c>
      <c r="V4196" s="53">
        <v>108</v>
      </c>
      <c r="W4196" s="53">
        <v>0</v>
      </c>
      <c r="X4196" s="53">
        <v>0.56299999999999994</v>
      </c>
      <c r="Y4196" s="53">
        <v>19.73</v>
      </c>
      <c r="Z4196" s="11">
        <f t="shared" si="11286"/>
        <v>0</v>
      </c>
      <c r="AA4196" s="11">
        <f t="shared" si="11287"/>
        <v>0</v>
      </c>
      <c r="AB4196" s="53">
        <f t="shared" si="11288"/>
        <v>0.22506090512047727</v>
      </c>
      <c r="AC4196" s="63" t="s">
        <v>204</v>
      </c>
    </row>
    <row r="4197" spans="1:46">
      <c r="A4197" s="11">
        <v>4197</v>
      </c>
      <c r="B4197" s="57">
        <v>44956</v>
      </c>
      <c r="C4197" s="54">
        <v>9.7222222222222224E-2</v>
      </c>
      <c r="D4197" s="53">
        <v>4.5999999999999996</v>
      </c>
      <c r="E4197" s="53">
        <v>12.8</v>
      </c>
      <c r="F4197" s="53">
        <v>0</v>
      </c>
      <c r="G4197" s="53">
        <v>5.0999999999999996</v>
      </c>
      <c r="H4197" s="53">
        <v>-1E-3</v>
      </c>
      <c r="I4197" s="53">
        <v>3.4</v>
      </c>
      <c r="J4197" s="53" t="s">
        <v>153</v>
      </c>
      <c r="K4197" s="53">
        <v>3.4</v>
      </c>
      <c r="L4197" s="53" t="s">
        <v>153</v>
      </c>
      <c r="M4197" s="54">
        <v>9.256944444444444E-2</v>
      </c>
      <c r="N4197" s="53">
        <v>6.1</v>
      </c>
      <c r="O4197" s="53" t="s">
        <v>156</v>
      </c>
      <c r="P4197" s="54">
        <v>9.5775462962962965E-2</v>
      </c>
      <c r="Q4197" s="53">
        <v>2.7</v>
      </c>
      <c r="R4197" s="53" t="s">
        <v>153</v>
      </c>
      <c r="S4197" s="53">
        <v>0.8</v>
      </c>
      <c r="T4197" s="53">
        <v>70.400000000000006</v>
      </c>
      <c r="U4197" s="53">
        <v>0</v>
      </c>
      <c r="V4197" s="53">
        <v>99</v>
      </c>
      <c r="W4197" s="53">
        <v>0</v>
      </c>
      <c r="X4197" s="53">
        <v>0.56200000000000006</v>
      </c>
      <c r="Y4197" s="53">
        <v>19.739999999999998</v>
      </c>
      <c r="Z4197" s="11">
        <f t="shared" si="11286"/>
        <v>-0.60000000000000009</v>
      </c>
      <c r="AA4197" s="11">
        <f t="shared" si="11287"/>
        <v>0</v>
      </c>
      <c r="AB4197" s="53">
        <f t="shared" si="11288"/>
        <v>0.22452517930955912</v>
      </c>
      <c r="AC4197" s="63" t="s">
        <v>204</v>
      </c>
    </row>
    <row r="4198" spans="1:46">
      <c r="A4198" s="11">
        <v>4198</v>
      </c>
      <c r="B4198" s="57">
        <v>44956</v>
      </c>
      <c r="C4198" s="54">
        <v>0.10416666666666667</v>
      </c>
      <c r="D4198" s="53">
        <v>4.5999999999999996</v>
      </c>
      <c r="E4198" s="53">
        <v>12.8</v>
      </c>
      <c r="F4198" s="53">
        <v>0</v>
      </c>
      <c r="G4198" s="53">
        <v>5.0999999999999996</v>
      </c>
      <c r="H4198" s="53">
        <v>0</v>
      </c>
      <c r="I4198" s="53">
        <v>3.2</v>
      </c>
      <c r="J4198" s="53" t="s">
        <v>156</v>
      </c>
      <c r="K4198" s="53">
        <v>3.4</v>
      </c>
      <c r="L4198" s="53" t="s">
        <v>153</v>
      </c>
      <c r="M4198" s="54">
        <v>0.10072916666666666</v>
      </c>
      <c r="N4198" s="53">
        <v>5.2</v>
      </c>
      <c r="O4198" s="53" t="s">
        <v>156</v>
      </c>
      <c r="P4198" s="54">
        <v>9.7812500000000011E-2</v>
      </c>
      <c r="Q4198" s="53">
        <v>4</v>
      </c>
      <c r="R4198" s="53" t="s">
        <v>153</v>
      </c>
      <c r="S4198" s="53">
        <v>0.5</v>
      </c>
      <c r="T4198" s="53">
        <v>72.7</v>
      </c>
      <c r="U4198" s="53">
        <v>0</v>
      </c>
      <c r="V4198" s="53">
        <v>81</v>
      </c>
      <c r="W4198" s="53">
        <v>0</v>
      </c>
      <c r="X4198" s="53">
        <v>0.56200000000000006</v>
      </c>
      <c r="Y4198" s="53">
        <v>19.77</v>
      </c>
      <c r="Z4198" s="11">
        <f t="shared" si="11286"/>
        <v>0</v>
      </c>
      <c r="AA4198" s="11">
        <f t="shared" si="11287"/>
        <v>0</v>
      </c>
      <c r="AB4198" s="53">
        <f t="shared" si="11288"/>
        <v>0.22452517930955912</v>
      </c>
      <c r="AC4198" s="63" t="s">
        <v>204</v>
      </c>
    </row>
    <row r="4199" spans="1:46">
      <c r="A4199" s="11">
        <v>4199</v>
      </c>
      <c r="B4199" s="57">
        <v>44956</v>
      </c>
      <c r="C4199" s="54">
        <v>0.1111111111111111</v>
      </c>
      <c r="D4199" s="53">
        <v>4.5999999999999996</v>
      </c>
      <c r="E4199" s="53">
        <v>12.8</v>
      </c>
      <c r="F4199" s="53">
        <v>0</v>
      </c>
      <c r="G4199" s="53">
        <v>6.1</v>
      </c>
      <c r="H4199" s="53">
        <v>2E-3</v>
      </c>
      <c r="I4199" s="53">
        <v>3.7</v>
      </c>
      <c r="J4199" s="53" t="s">
        <v>160</v>
      </c>
      <c r="K4199" s="53">
        <v>3.7</v>
      </c>
      <c r="L4199" s="53" t="s">
        <v>156</v>
      </c>
      <c r="M4199" s="54">
        <v>0.11072916666666667</v>
      </c>
      <c r="N4199" s="53">
        <v>6.6</v>
      </c>
      <c r="O4199" s="53" t="s">
        <v>156</v>
      </c>
      <c r="P4199" s="54">
        <v>0.10898148148148147</v>
      </c>
      <c r="Q4199" s="53">
        <v>4</v>
      </c>
      <c r="R4199" s="53" t="s">
        <v>160</v>
      </c>
      <c r="S4199" s="53">
        <v>0.9</v>
      </c>
      <c r="T4199" s="53">
        <v>70.2</v>
      </c>
      <c r="U4199" s="53">
        <v>1</v>
      </c>
      <c r="V4199" s="53">
        <v>83</v>
      </c>
      <c r="W4199" s="53">
        <v>0</v>
      </c>
      <c r="X4199" s="53">
        <v>0.56299999999999994</v>
      </c>
      <c r="Y4199" s="53">
        <v>19.75</v>
      </c>
      <c r="Z4199" s="11">
        <f t="shared" si="11286"/>
        <v>1.2000000000000002</v>
      </c>
      <c r="AA4199" s="11">
        <f t="shared" si="11287"/>
        <v>0</v>
      </c>
      <c r="AB4199" s="53">
        <f t="shared" si="11288"/>
        <v>0.22506090512047727</v>
      </c>
      <c r="AC4199" s="63" t="s">
        <v>204</v>
      </c>
    </row>
    <row r="4200" spans="1:46">
      <c r="A4200" s="11">
        <v>4200</v>
      </c>
      <c r="B4200" s="57">
        <v>44956</v>
      </c>
      <c r="C4200" s="54">
        <v>0.11805555555555557</v>
      </c>
      <c r="D4200" s="53">
        <v>4.8</v>
      </c>
      <c r="E4200" s="53">
        <v>12.7</v>
      </c>
      <c r="F4200" s="53">
        <v>0</v>
      </c>
      <c r="G4200" s="53">
        <v>6.2</v>
      </c>
      <c r="H4200" s="53">
        <v>0</v>
      </c>
      <c r="I4200" s="53">
        <v>3.8</v>
      </c>
      <c r="J4200" s="53" t="s">
        <v>156</v>
      </c>
      <c r="K4200" s="53">
        <v>3.8</v>
      </c>
      <c r="L4200" s="53" t="s">
        <v>156</v>
      </c>
      <c r="M4200" s="54">
        <v>0.11805555555555557</v>
      </c>
      <c r="N4200" s="53">
        <v>6.6</v>
      </c>
      <c r="O4200" s="53" t="s">
        <v>160</v>
      </c>
      <c r="P4200" s="54">
        <v>0.11758101851851853</v>
      </c>
      <c r="Q4200" s="53">
        <v>4.5999999999999996</v>
      </c>
      <c r="R4200" s="53" t="s">
        <v>156</v>
      </c>
      <c r="S4200" s="53">
        <v>1</v>
      </c>
      <c r="T4200" s="53">
        <v>70.3</v>
      </c>
      <c r="U4200" s="53">
        <v>0</v>
      </c>
      <c r="V4200" s="53">
        <v>76</v>
      </c>
      <c r="W4200" s="53">
        <v>0</v>
      </c>
      <c r="X4200" s="53">
        <v>0.56200000000000006</v>
      </c>
      <c r="Y4200" s="53">
        <v>19.75</v>
      </c>
      <c r="Z4200" s="11">
        <f t="shared" si="11286"/>
        <v>0</v>
      </c>
      <c r="AA4200" s="11">
        <f t="shared" si="11287"/>
        <v>0</v>
      </c>
      <c r="AB4200" s="53">
        <f t="shared" si="11288"/>
        <v>0.22452517930955912</v>
      </c>
      <c r="AC4200" s="63" t="s">
        <v>204</v>
      </c>
    </row>
    <row r="4201" spans="1:46">
      <c r="A4201" s="11">
        <v>4201</v>
      </c>
      <c r="B4201" s="57">
        <v>44956</v>
      </c>
      <c r="C4201" s="54">
        <v>0.125</v>
      </c>
      <c r="D4201" s="53">
        <v>5</v>
      </c>
      <c r="E4201" s="53">
        <v>12.7</v>
      </c>
      <c r="F4201" s="53">
        <v>0</v>
      </c>
      <c r="G4201" s="53">
        <v>5.7</v>
      </c>
      <c r="H4201" s="53">
        <v>-1E-3</v>
      </c>
      <c r="I4201" s="53">
        <v>3.3</v>
      </c>
      <c r="J4201" s="53" t="s">
        <v>156</v>
      </c>
      <c r="K4201" s="53">
        <v>3.9</v>
      </c>
      <c r="L4201" s="53" t="s">
        <v>156</v>
      </c>
      <c r="M4201" s="54">
        <v>0.11905092592592592</v>
      </c>
      <c r="N4201" s="53">
        <v>7.3</v>
      </c>
      <c r="O4201" s="53" t="s">
        <v>160</v>
      </c>
      <c r="P4201" s="54">
        <v>0.121875</v>
      </c>
      <c r="Q4201" s="53">
        <v>3.5</v>
      </c>
      <c r="R4201" s="53" t="s">
        <v>160</v>
      </c>
      <c r="S4201" s="53">
        <v>0.9</v>
      </c>
      <c r="T4201" s="53">
        <v>71.7</v>
      </c>
      <c r="U4201" s="53">
        <v>0</v>
      </c>
      <c r="V4201" s="53">
        <v>65</v>
      </c>
      <c r="W4201" s="53">
        <v>0</v>
      </c>
      <c r="X4201" s="53">
        <v>0.56200000000000006</v>
      </c>
      <c r="Y4201" s="53">
        <v>19.739999999999998</v>
      </c>
      <c r="Z4201" s="11">
        <f t="shared" si="11286"/>
        <v>-0.60000000000000009</v>
      </c>
      <c r="AA4201" s="11">
        <f t="shared" si="11287"/>
        <v>0</v>
      </c>
      <c r="AB4201" s="53">
        <f t="shared" si="11288"/>
        <v>0.22452517930955912</v>
      </c>
      <c r="AC4201" s="63" t="s">
        <v>204</v>
      </c>
      <c r="AE4201" s="11">
        <f t="shared" ref="AE4201" si="11369">SUM(F4201:F4206)</f>
        <v>0</v>
      </c>
      <c r="AF4201" s="11">
        <f t="shared" ref="AF4201" si="11370">AVERAGE(AB4201:AB4206)</f>
        <v>0.22452517930955909</v>
      </c>
      <c r="AG4201" s="11">
        <f t="shared" ref="AG4201" si="11371">AVERAGE(G4201:G4206)</f>
        <v>5.8999999999999995</v>
      </c>
      <c r="AH4201" s="11" t="e">
        <f t="shared" ref="AH4201" si="11372">AVERAGE(AC4201:AC4206)</f>
        <v>#DIV/0!</v>
      </c>
      <c r="AI4201" s="11">
        <f t="shared" ref="AI4201" si="11373">AVERAGE(T4201:T4206)</f>
        <v>67.05</v>
      </c>
      <c r="AJ4201" s="11">
        <f t="shared" ref="AJ4201" si="11374">SUMIF(H4201:H4206,"&gt;0",H4201:H4206)</f>
        <v>1E-3</v>
      </c>
      <c r="AK4201" s="17">
        <f t="shared" ref="AK4201" si="11375">SUM(AA4201:AA4206)/60</f>
        <v>0</v>
      </c>
      <c r="AL4201" s="17">
        <f t="shared" ref="AL4201" si="11376">SUM(V4201:V4206)</f>
        <v>440</v>
      </c>
      <c r="AM4201" s="17">
        <f t="shared" ref="AM4201" si="11377">AVERAGE(W4201:W4206)</f>
        <v>0</v>
      </c>
      <c r="AN4201" s="11">
        <f t="shared" ref="AN4201" si="11378">AVERAGE(I4201:I4206)</f>
        <v>4.6833333333333336</v>
      </c>
      <c r="AO4201" s="11">
        <f t="shared" ref="AO4201" si="11379">MAX(K4201:K4206)</f>
        <v>6.3</v>
      </c>
      <c r="AP4201" s="13" t="str">
        <f t="shared" ref="AP4201" ca="1" si="11380">INDIRECT(ADDRESS(MATCH(AO4201,K4201:K4206,0)+A4201-1,12))</f>
        <v>SSW</v>
      </c>
      <c r="AQ4201" s="13">
        <f t="shared" ref="AQ4201" ca="1" si="11381">INDIRECT(ADDRESS(MATCH(AO4201,K4201:K4206,0)+A4201-1,13))</f>
        <v>0.15913194444444445</v>
      </c>
      <c r="AR4201" s="11">
        <f t="shared" ref="AR4201" si="11382">MAX(N4201:N4206)</f>
        <v>10.9</v>
      </c>
      <c r="AS4201" s="13" t="str">
        <f t="shared" ref="AS4201" ca="1" si="11383">INDIRECT(ADDRESS(MATCH(AR4201,N4201:N4206,0)+A4201-1,15))</f>
        <v>WSW</v>
      </c>
      <c r="AT4201" s="13">
        <f t="shared" ref="AT4201" ca="1" si="11384">INDIRECT(ADDRESS(MATCH(AR4201,N4201:N4206,0)+A4201-1,16))</f>
        <v>0.14032407407407407</v>
      </c>
    </row>
    <row r="4202" spans="1:46">
      <c r="A4202" s="11">
        <v>4202</v>
      </c>
      <c r="B4202" s="57">
        <v>44956</v>
      </c>
      <c r="C4202" s="54">
        <v>0.13194444444444445</v>
      </c>
      <c r="D4202" s="53">
        <v>5.0999999999999996</v>
      </c>
      <c r="E4202" s="53">
        <v>12.7</v>
      </c>
      <c r="F4202" s="53">
        <v>0</v>
      </c>
      <c r="G4202" s="53">
        <v>6.4</v>
      </c>
      <c r="H4202" s="53">
        <v>1E-3</v>
      </c>
      <c r="I4202" s="53">
        <v>3.9</v>
      </c>
      <c r="J4202" s="53" t="s">
        <v>160</v>
      </c>
      <c r="K4202" s="53">
        <v>3.9</v>
      </c>
      <c r="L4202" s="53" t="s">
        <v>160</v>
      </c>
      <c r="M4202" s="54">
        <v>0.13194444444444445</v>
      </c>
      <c r="N4202" s="53">
        <v>7.4</v>
      </c>
      <c r="O4202" s="53" t="s">
        <v>161</v>
      </c>
      <c r="P4202" s="54">
        <v>0.12989583333333335</v>
      </c>
      <c r="Q4202" s="53">
        <v>6.1</v>
      </c>
      <c r="R4202" s="53" t="s">
        <v>160</v>
      </c>
      <c r="S4202" s="53">
        <v>1.2</v>
      </c>
      <c r="T4202" s="53">
        <v>63.9</v>
      </c>
      <c r="U4202" s="53">
        <v>0</v>
      </c>
      <c r="V4202" s="53">
        <v>82</v>
      </c>
      <c r="W4202" s="53">
        <v>0</v>
      </c>
      <c r="X4202" s="53">
        <v>0.56200000000000006</v>
      </c>
      <c r="Y4202" s="53">
        <v>19.75</v>
      </c>
      <c r="Z4202" s="11">
        <f t="shared" si="11286"/>
        <v>0.60000000000000009</v>
      </c>
      <c r="AA4202" s="11">
        <f t="shared" si="11287"/>
        <v>0</v>
      </c>
      <c r="AB4202" s="53">
        <f t="shared" si="11288"/>
        <v>0.22452517930955912</v>
      </c>
      <c r="AC4202" s="63" t="s">
        <v>204</v>
      </c>
    </row>
    <row r="4203" spans="1:46">
      <c r="A4203" s="11">
        <v>4203</v>
      </c>
      <c r="B4203" s="57">
        <v>44956</v>
      </c>
      <c r="C4203" s="54">
        <v>0.1388888888888889</v>
      </c>
      <c r="D4203" s="53">
        <v>5.3</v>
      </c>
      <c r="E4203" s="53">
        <v>12.7</v>
      </c>
      <c r="F4203" s="53">
        <v>0</v>
      </c>
      <c r="G4203" s="53">
        <v>6.4</v>
      </c>
      <c r="H4203" s="53">
        <v>0</v>
      </c>
      <c r="I4203" s="53">
        <v>4.8</v>
      </c>
      <c r="J4203" s="53" t="s">
        <v>160</v>
      </c>
      <c r="K4203" s="53">
        <v>4.8</v>
      </c>
      <c r="L4203" s="53" t="s">
        <v>160</v>
      </c>
      <c r="M4203" s="54">
        <v>0.1388888888888889</v>
      </c>
      <c r="N4203" s="53">
        <v>8.6999999999999993</v>
      </c>
      <c r="O4203" s="53" t="s">
        <v>160</v>
      </c>
      <c r="P4203" s="54">
        <v>0.13879629629629631</v>
      </c>
      <c r="Q4203" s="53">
        <v>6.8</v>
      </c>
      <c r="R4203" s="53" t="s">
        <v>156</v>
      </c>
      <c r="S4203" s="53">
        <v>1.3</v>
      </c>
      <c r="T4203" s="53">
        <v>55.6</v>
      </c>
      <c r="U4203" s="53">
        <v>1</v>
      </c>
      <c r="V4203" s="53">
        <v>88</v>
      </c>
      <c r="W4203" s="53">
        <v>0</v>
      </c>
      <c r="X4203" s="53">
        <v>0.56200000000000006</v>
      </c>
      <c r="Y4203" s="53">
        <v>19.760000000000002</v>
      </c>
      <c r="Z4203" s="11">
        <f t="shared" si="11286"/>
        <v>0</v>
      </c>
      <c r="AA4203" s="11">
        <f t="shared" si="11287"/>
        <v>0</v>
      </c>
      <c r="AB4203" s="53">
        <f t="shared" si="11288"/>
        <v>0.22452517930955912</v>
      </c>
      <c r="AC4203" s="63" t="s">
        <v>204</v>
      </c>
    </row>
    <row r="4204" spans="1:46">
      <c r="A4204" s="11">
        <v>4204</v>
      </c>
      <c r="B4204" s="57">
        <v>44956</v>
      </c>
      <c r="C4204" s="54">
        <v>0.14583333333333334</v>
      </c>
      <c r="D4204" s="53">
        <v>5.5</v>
      </c>
      <c r="E4204" s="53">
        <v>12.7</v>
      </c>
      <c r="F4204" s="53">
        <v>0</v>
      </c>
      <c r="G4204" s="53">
        <v>6.4</v>
      </c>
      <c r="H4204" s="53">
        <v>0</v>
      </c>
      <c r="I4204" s="53">
        <v>4.9000000000000004</v>
      </c>
      <c r="J4204" s="53" t="s">
        <v>160</v>
      </c>
      <c r="K4204" s="53">
        <v>5.4</v>
      </c>
      <c r="L4204" s="53" t="s">
        <v>160</v>
      </c>
      <c r="M4204" s="54">
        <v>0.14177083333333332</v>
      </c>
      <c r="N4204" s="53">
        <v>10.9</v>
      </c>
      <c r="O4204" s="53" t="s">
        <v>161</v>
      </c>
      <c r="P4204" s="54">
        <v>0.14032407407407407</v>
      </c>
      <c r="Q4204" s="53">
        <v>6.2</v>
      </c>
      <c r="R4204" s="53" t="s">
        <v>156</v>
      </c>
      <c r="S4204" s="53">
        <v>1.4</v>
      </c>
      <c r="T4204" s="53">
        <v>59.9</v>
      </c>
      <c r="U4204" s="53">
        <v>0</v>
      </c>
      <c r="V4204" s="53">
        <v>61</v>
      </c>
      <c r="W4204" s="53">
        <v>0</v>
      </c>
      <c r="X4204" s="53">
        <v>0.56200000000000006</v>
      </c>
      <c r="Y4204" s="53">
        <v>19.739999999999998</v>
      </c>
      <c r="Z4204" s="11">
        <f t="shared" si="11286"/>
        <v>0</v>
      </c>
      <c r="AA4204" s="11">
        <f t="shared" si="11287"/>
        <v>0</v>
      </c>
      <c r="AB4204" s="53">
        <f t="shared" si="11288"/>
        <v>0.22452517930955912</v>
      </c>
      <c r="AC4204" s="63" t="s">
        <v>204</v>
      </c>
    </row>
    <row r="4205" spans="1:46">
      <c r="A4205" s="11">
        <v>4205</v>
      </c>
      <c r="B4205" s="57">
        <v>44956</v>
      </c>
      <c r="C4205" s="54">
        <v>0.15277777777777776</v>
      </c>
      <c r="D4205" s="53">
        <v>5.7</v>
      </c>
      <c r="E4205" s="53">
        <v>12.7</v>
      </c>
      <c r="F4205" s="53">
        <v>0</v>
      </c>
      <c r="G4205" s="53">
        <v>5.8</v>
      </c>
      <c r="H4205" s="53">
        <v>-1E-3</v>
      </c>
      <c r="I4205" s="53">
        <v>5.0999999999999996</v>
      </c>
      <c r="J4205" s="53" t="s">
        <v>160</v>
      </c>
      <c r="K4205" s="53">
        <v>5.0999999999999996</v>
      </c>
      <c r="L4205" s="53" t="s">
        <v>160</v>
      </c>
      <c r="M4205" s="54">
        <v>0.15277777777777776</v>
      </c>
      <c r="N4205" s="53">
        <v>10.3</v>
      </c>
      <c r="O4205" s="53" t="s">
        <v>160</v>
      </c>
      <c r="P4205" s="54">
        <v>0.15224537037037036</v>
      </c>
      <c r="Q4205" s="53">
        <v>7.6</v>
      </c>
      <c r="R4205" s="53" t="s">
        <v>160</v>
      </c>
      <c r="S4205" s="53">
        <v>1.4</v>
      </c>
      <c r="T4205" s="53">
        <v>71.2</v>
      </c>
      <c r="U4205" s="53">
        <v>0</v>
      </c>
      <c r="V4205" s="53">
        <v>76</v>
      </c>
      <c r="W4205" s="53">
        <v>0</v>
      </c>
      <c r="X4205" s="53">
        <v>0.56200000000000006</v>
      </c>
      <c r="Y4205" s="53">
        <v>19.760000000000002</v>
      </c>
      <c r="Z4205" s="11">
        <f t="shared" si="11286"/>
        <v>-0.60000000000000009</v>
      </c>
      <c r="AA4205" s="11">
        <f t="shared" si="11287"/>
        <v>0</v>
      </c>
      <c r="AB4205" s="53">
        <f t="shared" si="11288"/>
        <v>0.22452517930955912</v>
      </c>
      <c r="AC4205" s="63" t="s">
        <v>204</v>
      </c>
    </row>
    <row r="4206" spans="1:46">
      <c r="A4206" s="11">
        <v>4206</v>
      </c>
      <c r="B4206" s="57">
        <v>44956</v>
      </c>
      <c r="C4206" s="54">
        <v>0.15972222222222224</v>
      </c>
      <c r="D4206" s="53">
        <v>5.8</v>
      </c>
      <c r="E4206" s="53">
        <v>12.7</v>
      </c>
      <c r="F4206" s="53">
        <v>0</v>
      </c>
      <c r="G4206" s="53">
        <v>4.7</v>
      </c>
      <c r="H4206" s="53">
        <v>-2E-3</v>
      </c>
      <c r="I4206" s="53">
        <v>6.1</v>
      </c>
      <c r="J4206" s="53" t="s">
        <v>156</v>
      </c>
      <c r="K4206" s="53">
        <v>6.3</v>
      </c>
      <c r="L4206" s="53" t="s">
        <v>156</v>
      </c>
      <c r="M4206" s="54">
        <v>0.15913194444444445</v>
      </c>
      <c r="N4206" s="53">
        <v>9.6999999999999993</v>
      </c>
      <c r="O4206" s="53" t="s">
        <v>160</v>
      </c>
      <c r="P4206" s="54">
        <v>0.15283564814814815</v>
      </c>
      <c r="Q4206" s="53">
        <v>7.1</v>
      </c>
      <c r="R4206" s="53" t="s">
        <v>153</v>
      </c>
      <c r="S4206" s="53">
        <v>1.4</v>
      </c>
      <c r="T4206" s="53">
        <v>80</v>
      </c>
      <c r="U4206" s="53">
        <v>0</v>
      </c>
      <c r="V4206" s="53">
        <v>68</v>
      </c>
      <c r="W4206" s="53">
        <v>0</v>
      </c>
      <c r="X4206" s="53">
        <v>0.56200000000000006</v>
      </c>
      <c r="Y4206" s="53">
        <v>19.760000000000002</v>
      </c>
      <c r="Z4206" s="11">
        <f t="shared" si="11286"/>
        <v>-1.2000000000000002</v>
      </c>
      <c r="AA4206" s="11">
        <f t="shared" si="11287"/>
        <v>0</v>
      </c>
      <c r="AB4206" s="53">
        <f t="shared" si="11288"/>
        <v>0.22452517930955912</v>
      </c>
      <c r="AC4206" s="63" t="s">
        <v>204</v>
      </c>
    </row>
    <row r="4207" spans="1:46">
      <c r="A4207" s="11">
        <v>4207</v>
      </c>
      <c r="B4207" s="57">
        <v>44956</v>
      </c>
      <c r="C4207" s="54">
        <v>0.16666666666666666</v>
      </c>
      <c r="D4207" s="53">
        <v>5.7</v>
      </c>
      <c r="E4207" s="53">
        <v>12.7</v>
      </c>
      <c r="F4207" s="53">
        <v>0</v>
      </c>
      <c r="G4207" s="53">
        <v>4.2</v>
      </c>
      <c r="H4207" s="53">
        <v>-2E-3</v>
      </c>
      <c r="I4207" s="53">
        <v>4.4000000000000004</v>
      </c>
      <c r="J4207" s="53" t="s">
        <v>153</v>
      </c>
      <c r="K4207" s="53">
        <v>6.1</v>
      </c>
      <c r="L4207" s="53" t="s">
        <v>156</v>
      </c>
      <c r="M4207" s="54">
        <v>0.15973379629629628</v>
      </c>
      <c r="N4207" s="53">
        <v>7</v>
      </c>
      <c r="O4207" s="53" t="s">
        <v>156</v>
      </c>
      <c r="P4207" s="54">
        <v>0.15973379629629628</v>
      </c>
      <c r="Q4207" s="53">
        <v>4.7</v>
      </c>
      <c r="R4207" s="53" t="s">
        <v>153</v>
      </c>
      <c r="S4207" s="53">
        <v>1</v>
      </c>
      <c r="T4207" s="53">
        <v>78</v>
      </c>
      <c r="U4207" s="53">
        <v>0</v>
      </c>
      <c r="V4207" s="53">
        <v>98</v>
      </c>
      <c r="W4207" s="53">
        <v>0</v>
      </c>
      <c r="X4207" s="53">
        <v>0.56200000000000006</v>
      </c>
      <c r="Y4207" s="53">
        <v>19.75</v>
      </c>
      <c r="Z4207" s="11">
        <f t="shared" si="11286"/>
        <v>-1.2000000000000002</v>
      </c>
      <c r="AA4207" s="11">
        <f t="shared" si="11287"/>
        <v>0</v>
      </c>
      <c r="AB4207" s="53">
        <f t="shared" si="11288"/>
        <v>0.22452517930955912</v>
      </c>
      <c r="AC4207" s="63" t="s">
        <v>204</v>
      </c>
      <c r="AE4207" s="11">
        <f t="shared" ref="AE4207" si="11385">SUM(F4207:F4212)</f>
        <v>0</v>
      </c>
      <c r="AF4207" s="11">
        <f t="shared" ref="AF4207" si="11386">AVERAGE(AB4207:AB4212)</f>
        <v>0.22443603679736865</v>
      </c>
      <c r="AG4207" s="11">
        <f t="shared" ref="AG4207" si="11387">AVERAGE(G4207:G4212)</f>
        <v>4.416666666666667</v>
      </c>
      <c r="AH4207" s="11" t="e">
        <f t="shared" ref="AH4207" si="11388">AVERAGE(AC4207:AC4212)</f>
        <v>#DIV/0!</v>
      </c>
      <c r="AI4207" s="11">
        <f t="shared" ref="AI4207" si="11389">AVERAGE(T4207:T4212)</f>
        <v>76.083333333333329</v>
      </c>
      <c r="AJ4207" s="11">
        <f t="shared" ref="AJ4207" si="11390">SUMIF(H4207:H4212,"&gt;0",H4207:H4212)</f>
        <v>0</v>
      </c>
      <c r="AK4207" s="17">
        <f t="shared" ref="AK4207" si="11391">SUM(AA4207:AA4212)/60</f>
        <v>0</v>
      </c>
      <c r="AL4207" s="17">
        <f t="shared" ref="AL4207" si="11392">SUM(V4207:V4212)</f>
        <v>610</v>
      </c>
      <c r="AM4207" s="17">
        <f t="shared" ref="AM4207" si="11393">AVERAGE(W4207:W4212)</f>
        <v>0</v>
      </c>
      <c r="AN4207" s="11">
        <f t="shared" ref="AN4207" si="11394">AVERAGE(I4207:I4212)</f>
        <v>4.8500000000000005</v>
      </c>
      <c r="AO4207" s="11">
        <f t="shared" ref="AO4207" si="11395">MAX(K4207:K4212)</f>
        <v>6.1</v>
      </c>
      <c r="AP4207" s="13" t="str">
        <f t="shared" ref="AP4207" ca="1" si="11396">INDIRECT(ADDRESS(MATCH(AO4207,K4207:K4212,0)+A4207-1,12))</f>
        <v>SSW</v>
      </c>
      <c r="AQ4207" s="13">
        <f t="shared" ref="AQ4207" ca="1" si="11397">INDIRECT(ADDRESS(MATCH(AO4207,K4207:K4212,0)+A4207-1,13))</f>
        <v>0.15973379629629628</v>
      </c>
      <c r="AR4207" s="11">
        <f t="shared" ref="AR4207" si="11398">MAX(N4207:N4212)</f>
        <v>8.4</v>
      </c>
      <c r="AS4207" s="13" t="str">
        <f t="shared" ref="AS4207" ca="1" si="11399">INDIRECT(ADDRESS(MATCH(AR4207,N4207:N4212,0)+A4207-1,15))</f>
        <v>SSE</v>
      </c>
      <c r="AT4207" s="13">
        <f t="shared" ref="AT4207" ca="1" si="11400">INDIRECT(ADDRESS(MATCH(AR4207,N4207:N4212,0)+A4207-1,16))</f>
        <v>0.17704861111111111</v>
      </c>
    </row>
    <row r="4208" spans="1:46">
      <c r="A4208" s="11">
        <v>4208</v>
      </c>
      <c r="B4208" s="57">
        <v>44956</v>
      </c>
      <c r="C4208" s="54">
        <v>0.17361111111111113</v>
      </c>
      <c r="D4208" s="53">
        <v>5.4</v>
      </c>
      <c r="E4208" s="53">
        <v>12.7</v>
      </c>
      <c r="F4208" s="53">
        <v>0</v>
      </c>
      <c r="G4208" s="53">
        <v>4.3</v>
      </c>
      <c r="H4208" s="53">
        <v>-1E-3</v>
      </c>
      <c r="I4208" s="53">
        <v>4.5</v>
      </c>
      <c r="J4208" s="53" t="s">
        <v>159</v>
      </c>
      <c r="K4208" s="53">
        <v>4.5</v>
      </c>
      <c r="L4208" s="53" t="s">
        <v>159</v>
      </c>
      <c r="M4208" s="54">
        <v>0.17361111111111113</v>
      </c>
      <c r="N4208" s="53">
        <v>7.2</v>
      </c>
      <c r="O4208" s="53" t="s">
        <v>159</v>
      </c>
      <c r="P4208" s="54">
        <v>0.17230324074074074</v>
      </c>
      <c r="Q4208" s="53">
        <v>5.5</v>
      </c>
      <c r="R4208" s="53" t="s">
        <v>159</v>
      </c>
      <c r="S4208" s="53">
        <v>1.1000000000000001</v>
      </c>
      <c r="T4208" s="53">
        <v>75.8</v>
      </c>
      <c r="U4208" s="53">
        <v>0</v>
      </c>
      <c r="V4208" s="53">
        <v>108</v>
      </c>
      <c r="W4208" s="53">
        <v>0</v>
      </c>
      <c r="X4208" s="53">
        <v>0.56200000000000006</v>
      </c>
      <c r="Y4208" s="53">
        <v>19.739999999999998</v>
      </c>
      <c r="Z4208" s="11">
        <f t="shared" si="11286"/>
        <v>-0.60000000000000009</v>
      </c>
      <c r="AA4208" s="11">
        <f t="shared" si="11287"/>
        <v>0</v>
      </c>
      <c r="AB4208" s="53">
        <f t="shared" si="11288"/>
        <v>0.22452517930955912</v>
      </c>
      <c r="AC4208" s="63" t="s">
        <v>204</v>
      </c>
    </row>
    <row r="4209" spans="1:46">
      <c r="A4209" s="11">
        <v>4209</v>
      </c>
      <c r="B4209" s="57">
        <v>44956</v>
      </c>
      <c r="C4209" s="54">
        <v>0.18055555555555555</v>
      </c>
      <c r="D4209" s="53">
        <v>5.2</v>
      </c>
      <c r="E4209" s="53">
        <v>12.7</v>
      </c>
      <c r="F4209" s="53">
        <v>0</v>
      </c>
      <c r="G4209" s="53">
        <v>4.5</v>
      </c>
      <c r="H4209" s="53">
        <v>0</v>
      </c>
      <c r="I4209" s="53">
        <v>5.2</v>
      </c>
      <c r="J4209" s="53" t="s">
        <v>159</v>
      </c>
      <c r="K4209" s="53">
        <v>5.4</v>
      </c>
      <c r="L4209" s="53" t="s">
        <v>159</v>
      </c>
      <c r="M4209" s="54">
        <v>0.17869212962962963</v>
      </c>
      <c r="N4209" s="53">
        <v>8.4</v>
      </c>
      <c r="O4209" s="53" t="s">
        <v>159</v>
      </c>
      <c r="P4209" s="54">
        <v>0.17704861111111111</v>
      </c>
      <c r="Q4209" s="53">
        <v>4</v>
      </c>
      <c r="R4209" s="53" t="s">
        <v>159</v>
      </c>
      <c r="S4209" s="53">
        <v>0.9</v>
      </c>
      <c r="T4209" s="53">
        <v>75.099999999999994</v>
      </c>
      <c r="U4209" s="53">
        <v>0</v>
      </c>
      <c r="V4209" s="53">
        <v>97</v>
      </c>
      <c r="W4209" s="53">
        <v>0</v>
      </c>
      <c r="X4209" s="53">
        <v>0.56200000000000006</v>
      </c>
      <c r="Y4209" s="53">
        <v>19.739999999999998</v>
      </c>
      <c r="Z4209" s="11">
        <f t="shared" si="11286"/>
        <v>0</v>
      </c>
      <c r="AA4209" s="11">
        <f t="shared" si="11287"/>
        <v>0</v>
      </c>
      <c r="AB4209" s="53">
        <f t="shared" si="11288"/>
        <v>0.22452517930955912</v>
      </c>
      <c r="AC4209" s="63" t="s">
        <v>204</v>
      </c>
    </row>
    <row r="4210" spans="1:46">
      <c r="A4210" s="11">
        <v>4210</v>
      </c>
      <c r="B4210" s="57">
        <v>44956</v>
      </c>
      <c r="C4210" s="54">
        <v>0.1875</v>
      </c>
      <c r="D4210" s="53">
        <v>4.9000000000000004</v>
      </c>
      <c r="E4210" s="53">
        <v>12.7</v>
      </c>
      <c r="F4210" s="53">
        <v>0</v>
      </c>
      <c r="G4210" s="53">
        <v>4.2</v>
      </c>
      <c r="H4210" s="53">
        <v>-1E-3</v>
      </c>
      <c r="I4210" s="53">
        <v>4.5999999999999996</v>
      </c>
      <c r="J4210" s="53" t="s">
        <v>159</v>
      </c>
      <c r="K4210" s="53">
        <v>5.2</v>
      </c>
      <c r="L4210" s="53" t="s">
        <v>159</v>
      </c>
      <c r="M4210" s="54">
        <v>0.18056712962962962</v>
      </c>
      <c r="N4210" s="53">
        <v>7.9</v>
      </c>
      <c r="O4210" s="53" t="s">
        <v>153</v>
      </c>
      <c r="P4210" s="54">
        <v>0.18237268518518521</v>
      </c>
      <c r="Q4210" s="53">
        <v>5.5</v>
      </c>
      <c r="R4210" s="53" t="s">
        <v>159</v>
      </c>
      <c r="S4210" s="53">
        <v>0.8</v>
      </c>
      <c r="T4210" s="53">
        <v>77.3</v>
      </c>
      <c r="U4210" s="53">
        <v>0</v>
      </c>
      <c r="V4210" s="53">
        <v>97</v>
      </c>
      <c r="W4210" s="53">
        <v>0</v>
      </c>
      <c r="X4210" s="53">
        <v>0.56200000000000006</v>
      </c>
      <c r="Y4210" s="53">
        <v>19.75</v>
      </c>
      <c r="Z4210" s="11">
        <f t="shared" si="11286"/>
        <v>-0.60000000000000009</v>
      </c>
      <c r="AA4210" s="11">
        <f t="shared" si="11287"/>
        <v>0</v>
      </c>
      <c r="AB4210" s="53">
        <f t="shared" si="11288"/>
        <v>0.22452517930955912</v>
      </c>
      <c r="AC4210" s="63" t="s">
        <v>204</v>
      </c>
    </row>
    <row r="4211" spans="1:46">
      <c r="A4211" s="11">
        <v>4211</v>
      </c>
      <c r="B4211" s="57">
        <v>44956</v>
      </c>
      <c r="C4211" s="54">
        <v>0.19444444444444445</v>
      </c>
      <c r="D4211" s="53">
        <v>4.7</v>
      </c>
      <c r="E4211" s="53">
        <v>12.7</v>
      </c>
      <c r="F4211" s="53">
        <v>0</v>
      </c>
      <c r="G4211" s="53">
        <v>4.5</v>
      </c>
      <c r="H4211" s="53">
        <v>0</v>
      </c>
      <c r="I4211" s="53">
        <v>5.3</v>
      </c>
      <c r="J4211" s="53" t="s">
        <v>159</v>
      </c>
      <c r="K4211" s="53">
        <v>5.3</v>
      </c>
      <c r="L4211" s="53" t="s">
        <v>159</v>
      </c>
      <c r="M4211" s="54">
        <v>0.19430555555555554</v>
      </c>
      <c r="N4211" s="53">
        <v>8</v>
      </c>
      <c r="O4211" s="53" t="s">
        <v>159</v>
      </c>
      <c r="P4211" s="54">
        <v>0.18896990740740741</v>
      </c>
      <c r="Q4211" s="53">
        <v>4.0999999999999996</v>
      </c>
      <c r="R4211" s="53" t="s">
        <v>159</v>
      </c>
      <c r="S4211" s="53">
        <v>0.8</v>
      </c>
      <c r="T4211" s="53">
        <v>76.599999999999994</v>
      </c>
      <c r="U4211" s="53">
        <v>0</v>
      </c>
      <c r="V4211" s="53">
        <v>106</v>
      </c>
      <c r="W4211" s="53">
        <v>0</v>
      </c>
      <c r="X4211" s="53">
        <v>0.56200000000000006</v>
      </c>
      <c r="Y4211" s="53">
        <v>19.75</v>
      </c>
      <c r="Z4211" s="11">
        <f t="shared" si="11286"/>
        <v>0</v>
      </c>
      <c r="AA4211" s="11">
        <f t="shared" si="11287"/>
        <v>0</v>
      </c>
      <c r="AB4211" s="53">
        <f t="shared" si="11288"/>
        <v>0.22452517930955912</v>
      </c>
      <c r="AC4211" s="63" t="s">
        <v>204</v>
      </c>
    </row>
    <row r="4212" spans="1:46">
      <c r="A4212" s="11">
        <v>4212</v>
      </c>
      <c r="B4212" s="57">
        <v>44956</v>
      </c>
      <c r="C4212" s="54">
        <v>0.20138888888888887</v>
      </c>
      <c r="D4212" s="53">
        <v>4.5</v>
      </c>
      <c r="E4212" s="53">
        <v>12.7</v>
      </c>
      <c r="F4212" s="53">
        <v>0</v>
      </c>
      <c r="G4212" s="53">
        <v>4.8</v>
      </c>
      <c r="H4212" s="53">
        <v>0</v>
      </c>
      <c r="I4212" s="53">
        <v>5.0999999999999996</v>
      </c>
      <c r="J4212" s="53" t="s">
        <v>159</v>
      </c>
      <c r="K4212" s="53">
        <v>5.3</v>
      </c>
      <c r="L4212" s="53" t="s">
        <v>159</v>
      </c>
      <c r="M4212" s="54">
        <v>0.19449074074074071</v>
      </c>
      <c r="N4212" s="53">
        <v>7.8</v>
      </c>
      <c r="O4212" s="53" t="s">
        <v>159</v>
      </c>
      <c r="P4212" s="54">
        <v>0.19825231481481484</v>
      </c>
      <c r="Q4212" s="53">
        <v>4</v>
      </c>
      <c r="R4212" s="53" t="s">
        <v>153</v>
      </c>
      <c r="S4212" s="53">
        <v>0.8</v>
      </c>
      <c r="T4212" s="53">
        <v>73.7</v>
      </c>
      <c r="U4212" s="53">
        <v>0</v>
      </c>
      <c r="V4212" s="53">
        <v>104</v>
      </c>
      <c r="W4212" s="53">
        <v>0</v>
      </c>
      <c r="X4212" s="53">
        <v>0.56100000000000005</v>
      </c>
      <c r="Y4212" s="53">
        <v>19.73</v>
      </c>
      <c r="Z4212" s="11">
        <f t="shared" si="11286"/>
        <v>0</v>
      </c>
      <c r="AA4212" s="11">
        <f t="shared" si="11287"/>
        <v>0</v>
      </c>
      <c r="AB4212" s="53">
        <f t="shared" si="11288"/>
        <v>0.22399032423641635</v>
      </c>
      <c r="AC4212" s="63" t="s">
        <v>204</v>
      </c>
    </row>
    <row r="4213" spans="1:46">
      <c r="A4213" s="11">
        <v>4213</v>
      </c>
      <c r="B4213" s="57">
        <v>44956</v>
      </c>
      <c r="C4213" s="54">
        <v>0.20833333333333334</v>
      </c>
      <c r="D4213" s="53">
        <v>4.5</v>
      </c>
      <c r="E4213" s="53">
        <v>12.7</v>
      </c>
      <c r="F4213" s="53">
        <v>0</v>
      </c>
      <c r="G4213" s="53">
        <v>4.9000000000000004</v>
      </c>
      <c r="H4213" s="53">
        <v>0</v>
      </c>
      <c r="I4213" s="53">
        <v>4.8</v>
      </c>
      <c r="J4213" s="53" t="s">
        <v>159</v>
      </c>
      <c r="K4213" s="53">
        <v>5.0999999999999996</v>
      </c>
      <c r="L4213" s="53" t="s">
        <v>159</v>
      </c>
      <c r="M4213" s="54">
        <v>0.20140046296296296</v>
      </c>
      <c r="N4213" s="53">
        <v>6.9</v>
      </c>
      <c r="O4213" s="53" t="s">
        <v>153</v>
      </c>
      <c r="P4213" s="54">
        <v>0.20721064814814816</v>
      </c>
      <c r="Q4213" s="53">
        <v>4.0999999999999996</v>
      </c>
      <c r="R4213" s="53" t="s">
        <v>159</v>
      </c>
      <c r="S4213" s="53">
        <v>0.7</v>
      </c>
      <c r="T4213" s="53">
        <v>73.599999999999994</v>
      </c>
      <c r="U4213" s="53">
        <v>1</v>
      </c>
      <c r="V4213" s="53">
        <v>102</v>
      </c>
      <c r="W4213" s="53">
        <v>0</v>
      </c>
      <c r="X4213" s="53">
        <v>0.56200000000000006</v>
      </c>
      <c r="Y4213" s="53">
        <v>19.79</v>
      </c>
      <c r="Z4213" s="11">
        <f t="shared" si="11286"/>
        <v>0</v>
      </c>
      <c r="AA4213" s="11">
        <f t="shared" si="11287"/>
        <v>0</v>
      </c>
      <c r="AB4213" s="53">
        <f t="shared" si="11288"/>
        <v>0.22452517930955912</v>
      </c>
      <c r="AC4213" s="63" t="s">
        <v>204</v>
      </c>
      <c r="AE4213" s="11">
        <f t="shared" ref="AE4213" si="11401">SUM(F4213:F4218)</f>
        <v>0</v>
      </c>
      <c r="AF4213" s="11">
        <f t="shared" ref="AF4213" si="11402">AVERAGE(AB4213:AB4218)</f>
        <v>0.22416860926079726</v>
      </c>
      <c r="AG4213" s="11">
        <f t="shared" ref="AG4213" si="11403">AVERAGE(G4213:G4218)</f>
        <v>5.333333333333333</v>
      </c>
      <c r="AH4213" s="11" t="e">
        <f t="shared" ref="AH4213" si="11404">AVERAGE(AC4213:AC4218)</f>
        <v>#DIV/0!</v>
      </c>
      <c r="AI4213" s="11">
        <f t="shared" ref="AI4213" si="11405">AVERAGE(T4213:T4218)</f>
        <v>69.983333333333334</v>
      </c>
      <c r="AJ4213" s="11">
        <f t="shared" ref="AJ4213" si="11406">SUMIF(H4213:H4218,"&gt;0",H4213:H4218)</f>
        <v>3.0000000000000001E-3</v>
      </c>
      <c r="AK4213" s="17">
        <f t="shared" ref="AK4213" si="11407">SUM(AA4213:AA4218)/60</f>
        <v>0</v>
      </c>
      <c r="AL4213" s="17">
        <f t="shared" ref="AL4213" si="11408">SUM(V4213:V4218)</f>
        <v>584</v>
      </c>
      <c r="AM4213" s="17">
        <f t="shared" ref="AM4213" si="11409">AVERAGE(W4213:W4218)</f>
        <v>0</v>
      </c>
      <c r="AN4213" s="11">
        <f t="shared" ref="AN4213" si="11410">AVERAGE(I4213:I4218)</f>
        <v>4.2833333333333341</v>
      </c>
      <c r="AO4213" s="11">
        <f t="shared" ref="AO4213" si="11411">MAX(K4213:K4218)</f>
        <v>5.0999999999999996</v>
      </c>
      <c r="AP4213" s="13" t="str">
        <f t="shared" ref="AP4213" ca="1" si="11412">INDIRECT(ADDRESS(MATCH(AO4213,K4213:K4218,0)+A4213-1,12))</f>
        <v>SSE</v>
      </c>
      <c r="AQ4213" s="13">
        <f t="shared" ref="AQ4213" ca="1" si="11413">INDIRECT(ADDRESS(MATCH(AO4213,K4213:K4218,0)+A4213-1,13))</f>
        <v>0.20140046296296296</v>
      </c>
      <c r="AR4213" s="11">
        <f t="shared" ref="AR4213" si="11414">MAX(N4213:N4218)</f>
        <v>9.1</v>
      </c>
      <c r="AS4213" s="13" t="str">
        <f t="shared" ref="AS4213" ca="1" si="11415">INDIRECT(ADDRESS(MATCH(AR4213,N4213:N4218,0)+A4213-1,15))</f>
        <v>WSW</v>
      </c>
      <c r="AT4213" s="13">
        <f t="shared" ref="AT4213" ca="1" si="11416">INDIRECT(ADDRESS(MATCH(AR4213,N4213:N4218,0)+A4213-1,16))</f>
        <v>0.24020833333333333</v>
      </c>
    </row>
    <row r="4214" spans="1:46">
      <c r="A4214" s="11">
        <v>4214</v>
      </c>
      <c r="B4214" s="57">
        <v>44956</v>
      </c>
      <c r="C4214" s="54">
        <v>0.21527777777777779</v>
      </c>
      <c r="D4214" s="53">
        <v>4.5</v>
      </c>
      <c r="E4214" s="53">
        <v>12.7</v>
      </c>
      <c r="F4214" s="53">
        <v>0</v>
      </c>
      <c r="G4214" s="53">
        <v>5</v>
      </c>
      <c r="H4214" s="53">
        <v>0</v>
      </c>
      <c r="I4214" s="53">
        <v>4.9000000000000004</v>
      </c>
      <c r="J4214" s="53" t="s">
        <v>159</v>
      </c>
      <c r="K4214" s="53">
        <v>5.0999999999999996</v>
      </c>
      <c r="L4214" s="53" t="s">
        <v>159</v>
      </c>
      <c r="M4214" s="54">
        <v>0.21116898148148147</v>
      </c>
      <c r="N4214" s="53">
        <v>7.3</v>
      </c>
      <c r="O4214" s="53" t="s">
        <v>151</v>
      </c>
      <c r="P4214" s="54">
        <v>0.20974537037037036</v>
      </c>
      <c r="Q4214" s="53">
        <v>5.4</v>
      </c>
      <c r="R4214" s="53" t="s">
        <v>159</v>
      </c>
      <c r="S4214" s="53">
        <v>1</v>
      </c>
      <c r="T4214" s="53">
        <v>73.5</v>
      </c>
      <c r="U4214" s="53">
        <v>0</v>
      </c>
      <c r="V4214" s="53">
        <v>120</v>
      </c>
      <c r="W4214" s="53">
        <v>0</v>
      </c>
      <c r="X4214" s="53">
        <v>0.56200000000000006</v>
      </c>
      <c r="Y4214" s="53">
        <v>19.75</v>
      </c>
      <c r="Z4214" s="11">
        <f t="shared" si="11286"/>
        <v>0</v>
      </c>
      <c r="AA4214" s="11">
        <f t="shared" si="11287"/>
        <v>0</v>
      </c>
      <c r="AB4214" s="53">
        <f t="shared" si="11288"/>
        <v>0.22452517930955912</v>
      </c>
      <c r="AC4214" s="63" t="s">
        <v>204</v>
      </c>
    </row>
    <row r="4215" spans="1:46">
      <c r="A4215" s="11">
        <v>4215</v>
      </c>
      <c r="B4215" s="57">
        <v>44956</v>
      </c>
      <c r="C4215" s="54">
        <v>0.22222222222222221</v>
      </c>
      <c r="D4215" s="53">
        <v>4.5</v>
      </c>
      <c r="E4215" s="53">
        <v>12.7</v>
      </c>
      <c r="F4215" s="53">
        <v>0</v>
      </c>
      <c r="G4215" s="53">
        <v>5</v>
      </c>
      <c r="H4215" s="53">
        <v>-1E-3</v>
      </c>
      <c r="I4215" s="53">
        <v>4.4000000000000004</v>
      </c>
      <c r="J4215" s="53" t="s">
        <v>159</v>
      </c>
      <c r="K4215" s="53">
        <v>4.9000000000000004</v>
      </c>
      <c r="L4215" s="53" t="s">
        <v>159</v>
      </c>
      <c r="M4215" s="54">
        <v>0.21532407407407406</v>
      </c>
      <c r="N4215" s="53">
        <v>7.2</v>
      </c>
      <c r="O4215" s="53" t="s">
        <v>159</v>
      </c>
      <c r="P4215" s="54">
        <v>0.21769675925925924</v>
      </c>
      <c r="Q4215" s="53">
        <v>5.2</v>
      </c>
      <c r="R4215" s="53" t="s">
        <v>159</v>
      </c>
      <c r="S4215" s="53">
        <v>0.7</v>
      </c>
      <c r="T4215" s="53">
        <v>73.400000000000006</v>
      </c>
      <c r="U4215" s="53">
        <v>0</v>
      </c>
      <c r="V4215" s="53">
        <v>102</v>
      </c>
      <c r="W4215" s="53">
        <v>0</v>
      </c>
      <c r="X4215" s="53">
        <v>0.56100000000000005</v>
      </c>
      <c r="Y4215" s="53">
        <v>19.739999999999998</v>
      </c>
      <c r="Z4215" s="11">
        <f t="shared" si="11286"/>
        <v>-0.60000000000000009</v>
      </c>
      <c r="AA4215" s="11">
        <f t="shared" si="11287"/>
        <v>0</v>
      </c>
      <c r="AB4215" s="53">
        <f t="shared" si="11288"/>
        <v>0.22399032423641635</v>
      </c>
      <c r="AC4215" s="63" t="s">
        <v>204</v>
      </c>
    </row>
    <row r="4216" spans="1:46">
      <c r="A4216" s="11">
        <v>4216</v>
      </c>
      <c r="B4216" s="57">
        <v>44956</v>
      </c>
      <c r="C4216" s="54">
        <v>0.22916666666666666</v>
      </c>
      <c r="D4216" s="53">
        <v>4.5</v>
      </c>
      <c r="E4216" s="53">
        <v>12.7</v>
      </c>
      <c r="F4216" s="53">
        <v>0</v>
      </c>
      <c r="G4216" s="53">
        <v>5.2</v>
      </c>
      <c r="H4216" s="53">
        <v>0</v>
      </c>
      <c r="I4216" s="53">
        <v>3.5</v>
      </c>
      <c r="J4216" s="53" t="s">
        <v>153</v>
      </c>
      <c r="K4216" s="53">
        <v>4.4000000000000004</v>
      </c>
      <c r="L4216" s="53" t="s">
        <v>159</v>
      </c>
      <c r="M4216" s="54">
        <v>0.22224537037037037</v>
      </c>
      <c r="N4216" s="53">
        <v>7.3</v>
      </c>
      <c r="O4216" s="53" t="s">
        <v>153</v>
      </c>
      <c r="P4216" s="54">
        <v>0.22372685185185184</v>
      </c>
      <c r="Q4216" s="53">
        <v>1.8</v>
      </c>
      <c r="R4216" s="53" t="s">
        <v>156</v>
      </c>
      <c r="S4216" s="53">
        <v>0.9</v>
      </c>
      <c r="T4216" s="53">
        <v>69.8</v>
      </c>
      <c r="U4216" s="53">
        <v>1</v>
      </c>
      <c r="V4216" s="53">
        <v>90</v>
      </c>
      <c r="W4216" s="53">
        <v>0</v>
      </c>
      <c r="X4216" s="53">
        <v>0.56100000000000005</v>
      </c>
      <c r="Y4216" s="53">
        <v>19.75</v>
      </c>
      <c r="Z4216" s="11">
        <f t="shared" si="11286"/>
        <v>0</v>
      </c>
      <c r="AA4216" s="11">
        <f t="shared" si="11287"/>
        <v>0</v>
      </c>
      <c r="AB4216" s="53">
        <f t="shared" si="11288"/>
        <v>0.22399032423641635</v>
      </c>
      <c r="AC4216" s="63" t="s">
        <v>204</v>
      </c>
    </row>
    <row r="4217" spans="1:46">
      <c r="A4217" s="11">
        <v>4217</v>
      </c>
      <c r="B4217" s="57">
        <v>44956</v>
      </c>
      <c r="C4217" s="54">
        <v>0.23611111111111113</v>
      </c>
      <c r="D4217" s="53">
        <v>4.5</v>
      </c>
      <c r="E4217" s="53">
        <v>12.7</v>
      </c>
      <c r="F4217" s="53">
        <v>0</v>
      </c>
      <c r="G4217" s="53">
        <v>5.2</v>
      </c>
      <c r="H4217" s="53">
        <v>1E-3</v>
      </c>
      <c r="I4217" s="53">
        <v>3.6</v>
      </c>
      <c r="J4217" s="53" t="s">
        <v>156</v>
      </c>
      <c r="K4217" s="53">
        <v>3.7</v>
      </c>
      <c r="L4217" s="53" t="s">
        <v>159</v>
      </c>
      <c r="M4217" s="54">
        <v>0.2333449074074074</v>
      </c>
      <c r="N4217" s="53">
        <v>6.8</v>
      </c>
      <c r="O4217" s="53" t="s">
        <v>153</v>
      </c>
      <c r="P4217" s="54">
        <v>0.23131944444444444</v>
      </c>
      <c r="Q4217" s="53">
        <v>3.9</v>
      </c>
      <c r="R4217" s="53" t="s">
        <v>161</v>
      </c>
      <c r="S4217" s="53">
        <v>1.2</v>
      </c>
      <c r="T4217" s="53">
        <v>70.900000000000006</v>
      </c>
      <c r="U4217" s="53">
        <v>0</v>
      </c>
      <c r="V4217" s="53">
        <v>93</v>
      </c>
      <c r="W4217" s="53">
        <v>0</v>
      </c>
      <c r="X4217" s="53">
        <v>0.56100000000000005</v>
      </c>
      <c r="Y4217" s="53">
        <v>19.760000000000002</v>
      </c>
      <c r="Z4217" s="11">
        <f t="shared" si="11286"/>
        <v>0.60000000000000009</v>
      </c>
      <c r="AA4217" s="11">
        <f t="shared" si="11287"/>
        <v>0</v>
      </c>
      <c r="AB4217" s="53">
        <f t="shared" si="11288"/>
        <v>0.22399032423641635</v>
      </c>
      <c r="AC4217" s="63" t="s">
        <v>204</v>
      </c>
    </row>
    <row r="4218" spans="1:46">
      <c r="A4218" s="11">
        <v>4218</v>
      </c>
      <c r="B4218" s="57">
        <v>44956</v>
      </c>
      <c r="C4218" s="54">
        <v>0.24305555555555555</v>
      </c>
      <c r="D4218" s="53">
        <v>4.5999999999999996</v>
      </c>
      <c r="E4218" s="53">
        <v>12.6</v>
      </c>
      <c r="F4218" s="53">
        <v>0</v>
      </c>
      <c r="G4218" s="53">
        <v>6.7</v>
      </c>
      <c r="H4218" s="53">
        <v>2E-3</v>
      </c>
      <c r="I4218" s="53">
        <v>4.5</v>
      </c>
      <c r="J4218" s="53" t="s">
        <v>160</v>
      </c>
      <c r="K4218" s="53">
        <v>4.5</v>
      </c>
      <c r="L4218" s="53" t="s">
        <v>160</v>
      </c>
      <c r="M4218" s="54">
        <v>0.24305555555555555</v>
      </c>
      <c r="N4218" s="53">
        <v>9.1</v>
      </c>
      <c r="O4218" s="53" t="s">
        <v>161</v>
      </c>
      <c r="P4218" s="54">
        <v>0.24020833333333333</v>
      </c>
      <c r="Q4218" s="53">
        <v>5.5</v>
      </c>
      <c r="R4218" s="53" t="s">
        <v>161</v>
      </c>
      <c r="S4218" s="53">
        <v>1.9</v>
      </c>
      <c r="T4218" s="53">
        <v>58.7</v>
      </c>
      <c r="U4218" s="53">
        <v>0</v>
      </c>
      <c r="V4218" s="53">
        <v>77</v>
      </c>
      <c r="W4218" s="53">
        <v>0</v>
      </c>
      <c r="X4218" s="53">
        <v>0.56100000000000005</v>
      </c>
      <c r="Y4218" s="53">
        <v>19.739999999999998</v>
      </c>
      <c r="Z4218" s="11">
        <f t="shared" si="11286"/>
        <v>1.2000000000000002</v>
      </c>
      <c r="AA4218" s="11">
        <f t="shared" si="11287"/>
        <v>0</v>
      </c>
      <c r="AB4218" s="53">
        <f t="shared" si="11288"/>
        <v>0.22399032423641635</v>
      </c>
      <c r="AC4218" s="63" t="s">
        <v>204</v>
      </c>
    </row>
    <row r="4219" spans="1:46">
      <c r="A4219" s="11">
        <v>4219</v>
      </c>
      <c r="B4219" s="57">
        <v>44956</v>
      </c>
      <c r="C4219" s="54">
        <v>0.25</v>
      </c>
      <c r="D4219" s="53">
        <v>4.9000000000000004</v>
      </c>
      <c r="E4219" s="53">
        <v>12.6</v>
      </c>
      <c r="F4219" s="53">
        <v>0</v>
      </c>
      <c r="G4219" s="53">
        <v>6.9</v>
      </c>
      <c r="H4219" s="53">
        <v>1E-3</v>
      </c>
      <c r="I4219" s="53">
        <v>4.7</v>
      </c>
      <c r="J4219" s="53" t="s">
        <v>154</v>
      </c>
      <c r="K4219" s="53">
        <v>5.3</v>
      </c>
      <c r="L4219" s="53" t="s">
        <v>161</v>
      </c>
      <c r="M4219" s="54">
        <v>0.24681712962962962</v>
      </c>
      <c r="N4219" s="53">
        <v>8.6</v>
      </c>
      <c r="O4219" s="53" t="s">
        <v>154</v>
      </c>
      <c r="P4219" s="54">
        <v>0.24437500000000001</v>
      </c>
      <c r="Q4219" s="53">
        <v>4.7</v>
      </c>
      <c r="R4219" s="53" t="s">
        <v>154</v>
      </c>
      <c r="S4219" s="53">
        <v>1.4</v>
      </c>
      <c r="T4219" s="53">
        <v>58.2</v>
      </c>
      <c r="U4219" s="53">
        <v>0</v>
      </c>
      <c r="V4219" s="53">
        <v>75</v>
      </c>
      <c r="W4219" s="53">
        <v>0</v>
      </c>
      <c r="X4219" s="53">
        <v>0.56100000000000005</v>
      </c>
      <c r="Y4219" s="53">
        <v>19.739999999999998</v>
      </c>
      <c r="Z4219" s="11">
        <f t="shared" si="11286"/>
        <v>0.60000000000000009</v>
      </c>
      <c r="AA4219" s="11">
        <f t="shared" si="11287"/>
        <v>0</v>
      </c>
      <c r="AB4219" s="53">
        <f t="shared" si="11288"/>
        <v>0.22399032423641635</v>
      </c>
      <c r="AC4219" s="63" t="s">
        <v>204</v>
      </c>
      <c r="AE4219" s="11">
        <f t="shared" ref="AE4219" si="11417">SUM(F4219:F4224)</f>
        <v>0</v>
      </c>
      <c r="AF4219" s="11">
        <f t="shared" ref="AF4219" si="11418">AVERAGE(AB4219:AB4224)</f>
        <v>0.22399032423641632</v>
      </c>
      <c r="AG4219" s="11">
        <f t="shared" ref="AG4219" si="11419">AVERAGE(G4219:G4224)</f>
        <v>6.8666666666666663</v>
      </c>
      <c r="AH4219" s="11" t="e">
        <f t="shared" ref="AH4219" si="11420">AVERAGE(AC4219:AC4224)</f>
        <v>#DIV/0!</v>
      </c>
      <c r="AI4219" s="11">
        <f t="shared" ref="AI4219" si="11421">AVERAGE(T4219:T4224)</f>
        <v>57</v>
      </c>
      <c r="AJ4219" s="11">
        <f t="shared" ref="AJ4219" si="11422">SUMIF(H4219:H4224,"&gt;0",H4219:H4224)</f>
        <v>1E-3</v>
      </c>
      <c r="AK4219" s="17">
        <f t="shared" ref="AK4219" si="11423">SUM(AA4219:AA4224)/60</f>
        <v>0</v>
      </c>
      <c r="AL4219" s="17">
        <f t="shared" ref="AL4219" si="11424">SUM(V4219:V4224)</f>
        <v>862</v>
      </c>
      <c r="AM4219" s="17">
        <f t="shared" ref="AM4219" si="11425">AVERAGE(W4219:W4224)</f>
        <v>0.16666666666666666</v>
      </c>
      <c r="AN4219" s="11">
        <f t="shared" ref="AN4219" si="11426">AVERAGE(I4219:I4224)</f>
        <v>4.9000000000000004</v>
      </c>
      <c r="AO4219" s="11">
        <f t="shared" ref="AO4219" si="11427">MAX(K4219:K4224)</f>
        <v>5.8</v>
      </c>
      <c r="AP4219" s="13" t="str">
        <f t="shared" ref="AP4219" ca="1" si="11428">INDIRECT(ADDRESS(MATCH(AO4219,K4219:K4224,0)+A4219-1,12))</f>
        <v>W</v>
      </c>
      <c r="AQ4219" s="13">
        <f t="shared" ref="AQ4219" ca="1" si="11429">INDIRECT(ADDRESS(MATCH(AO4219,K4219:K4224,0)+A4219-1,13))</f>
        <v>0.25750000000000001</v>
      </c>
      <c r="AR4219" s="11">
        <f t="shared" ref="AR4219" si="11430">MAX(N4219:N4224)</f>
        <v>10</v>
      </c>
      <c r="AS4219" s="13" t="str">
        <f t="shared" ref="AS4219" ca="1" si="11431">INDIRECT(ADDRESS(MATCH(AR4219,N4219:N4224,0)+A4219-1,15))</f>
        <v>WSW</v>
      </c>
      <c r="AT4219" s="13">
        <f t="shared" ref="AT4219" ca="1" si="11432">INDIRECT(ADDRESS(MATCH(AR4219,N4219:N4224,0)+A4219-1,16))</f>
        <v>0.25538194444444445</v>
      </c>
    </row>
    <row r="4220" spans="1:46">
      <c r="A4220" s="11">
        <v>4220</v>
      </c>
      <c r="B4220" s="57">
        <v>44956</v>
      </c>
      <c r="C4220" s="54">
        <v>0.25694444444444448</v>
      </c>
      <c r="D4220" s="53">
        <v>5.3</v>
      </c>
      <c r="E4220" s="53">
        <v>12.6</v>
      </c>
      <c r="F4220" s="53">
        <v>0</v>
      </c>
      <c r="G4220" s="53">
        <v>6.9</v>
      </c>
      <c r="H4220" s="53">
        <v>0</v>
      </c>
      <c r="I4220" s="53">
        <v>5.6</v>
      </c>
      <c r="J4220" s="53" t="s">
        <v>154</v>
      </c>
      <c r="K4220" s="53">
        <v>5.6</v>
      </c>
      <c r="L4220" s="53" t="s">
        <v>154</v>
      </c>
      <c r="M4220" s="54">
        <v>0.25694444444444448</v>
      </c>
      <c r="N4220" s="53">
        <v>10</v>
      </c>
      <c r="O4220" s="53" t="s">
        <v>161</v>
      </c>
      <c r="P4220" s="54">
        <v>0.25538194444444445</v>
      </c>
      <c r="Q4220" s="53">
        <v>7.3</v>
      </c>
      <c r="R4220" s="53" t="s">
        <v>154</v>
      </c>
      <c r="S4220" s="53">
        <v>1.5</v>
      </c>
      <c r="T4220" s="53">
        <v>56.8</v>
      </c>
      <c r="U4220" s="53">
        <v>0</v>
      </c>
      <c r="V4220" s="53">
        <v>70</v>
      </c>
      <c r="W4220" s="53">
        <v>0</v>
      </c>
      <c r="X4220" s="53">
        <v>0.56100000000000005</v>
      </c>
      <c r="Y4220" s="53">
        <v>19.75</v>
      </c>
      <c r="Z4220" s="11">
        <f t="shared" si="11286"/>
        <v>0</v>
      </c>
      <c r="AA4220" s="11">
        <f t="shared" si="11287"/>
        <v>0</v>
      </c>
      <c r="AB4220" s="53">
        <f t="shared" si="11288"/>
        <v>0.22399032423641635</v>
      </c>
      <c r="AC4220" s="63" t="s">
        <v>204</v>
      </c>
    </row>
    <row r="4221" spans="1:46">
      <c r="A4221" s="11">
        <v>4221</v>
      </c>
      <c r="B4221" s="57">
        <v>44956</v>
      </c>
      <c r="C4221" s="54">
        <v>0.2638888888888889</v>
      </c>
      <c r="D4221" s="53">
        <v>5.6</v>
      </c>
      <c r="E4221" s="53">
        <v>12.6</v>
      </c>
      <c r="F4221" s="53">
        <v>0</v>
      </c>
      <c r="G4221" s="53">
        <v>6.9</v>
      </c>
      <c r="H4221" s="53">
        <v>0</v>
      </c>
      <c r="I4221" s="53">
        <v>4.9000000000000004</v>
      </c>
      <c r="J4221" s="53" t="s">
        <v>154</v>
      </c>
      <c r="K4221" s="53">
        <v>5.8</v>
      </c>
      <c r="L4221" s="53" t="s">
        <v>154</v>
      </c>
      <c r="M4221" s="54">
        <v>0.25750000000000001</v>
      </c>
      <c r="N4221" s="53">
        <v>8.1999999999999993</v>
      </c>
      <c r="O4221" s="53" t="s">
        <v>158</v>
      </c>
      <c r="P4221" s="54">
        <v>0.25709490740740742</v>
      </c>
      <c r="Q4221" s="53">
        <v>5.6</v>
      </c>
      <c r="R4221" s="53" t="s">
        <v>160</v>
      </c>
      <c r="S4221" s="53">
        <v>1.3</v>
      </c>
      <c r="T4221" s="53">
        <v>58</v>
      </c>
      <c r="U4221" s="53">
        <v>0</v>
      </c>
      <c r="V4221" s="53">
        <v>90</v>
      </c>
      <c r="W4221" s="53">
        <v>0</v>
      </c>
      <c r="X4221" s="53">
        <v>0.56100000000000005</v>
      </c>
      <c r="Y4221" s="53">
        <v>19.75</v>
      </c>
      <c r="Z4221" s="11">
        <f t="shared" si="11286"/>
        <v>0</v>
      </c>
      <c r="AA4221" s="11">
        <f t="shared" si="11287"/>
        <v>0</v>
      </c>
      <c r="AB4221" s="53">
        <f t="shared" si="11288"/>
        <v>0.22399032423641635</v>
      </c>
      <c r="AC4221" s="63" t="s">
        <v>204</v>
      </c>
    </row>
    <row r="4222" spans="1:46">
      <c r="A4222" s="11">
        <v>4222</v>
      </c>
      <c r="B4222" s="57">
        <v>44956</v>
      </c>
      <c r="C4222" s="54">
        <v>0.27083333333333331</v>
      </c>
      <c r="D4222" s="53">
        <v>5.9</v>
      </c>
      <c r="E4222" s="53">
        <v>12.6</v>
      </c>
      <c r="F4222" s="53">
        <v>0</v>
      </c>
      <c r="G4222" s="53">
        <v>6.9</v>
      </c>
      <c r="H4222" s="53">
        <v>0</v>
      </c>
      <c r="I4222" s="53">
        <v>4.9000000000000004</v>
      </c>
      <c r="J4222" s="53" t="s">
        <v>161</v>
      </c>
      <c r="K4222" s="53">
        <v>5.0999999999999996</v>
      </c>
      <c r="L4222" s="53" t="s">
        <v>161</v>
      </c>
      <c r="M4222" s="54">
        <v>0.26921296296296299</v>
      </c>
      <c r="N4222" s="53">
        <v>8.1999999999999993</v>
      </c>
      <c r="O4222" s="53" t="s">
        <v>154</v>
      </c>
      <c r="P4222" s="54">
        <v>0.26635416666666667</v>
      </c>
      <c r="Q4222" s="53">
        <v>6.4</v>
      </c>
      <c r="R4222" s="53" t="s">
        <v>161</v>
      </c>
      <c r="S4222" s="53">
        <v>1.3</v>
      </c>
      <c r="T4222" s="53">
        <v>57.7</v>
      </c>
      <c r="U4222" s="53">
        <v>1</v>
      </c>
      <c r="V4222" s="53">
        <v>64</v>
      </c>
      <c r="W4222" s="53">
        <v>0</v>
      </c>
      <c r="X4222" s="53">
        <v>0.56100000000000005</v>
      </c>
      <c r="Y4222" s="53">
        <v>19.760000000000002</v>
      </c>
      <c r="Z4222" s="11">
        <f t="shared" si="11286"/>
        <v>0</v>
      </c>
      <c r="AA4222" s="11">
        <f t="shared" si="11287"/>
        <v>0</v>
      </c>
      <c r="AB4222" s="53">
        <f t="shared" si="11288"/>
        <v>0.22399032423641635</v>
      </c>
      <c r="AC4222" s="63" t="s">
        <v>204</v>
      </c>
    </row>
    <row r="4223" spans="1:46">
      <c r="A4223" s="11">
        <v>4223</v>
      </c>
      <c r="B4223" s="57">
        <v>44956</v>
      </c>
      <c r="C4223" s="54">
        <v>0.27777777777777779</v>
      </c>
      <c r="D4223" s="53">
        <v>6.1</v>
      </c>
      <c r="E4223" s="53">
        <v>12.6</v>
      </c>
      <c r="F4223" s="53">
        <v>0</v>
      </c>
      <c r="G4223" s="53">
        <v>6.8</v>
      </c>
      <c r="H4223" s="53">
        <v>0</v>
      </c>
      <c r="I4223" s="53">
        <v>4.8</v>
      </c>
      <c r="J4223" s="53" t="s">
        <v>161</v>
      </c>
      <c r="K4223" s="53">
        <v>4.9000000000000004</v>
      </c>
      <c r="L4223" s="53" t="s">
        <v>161</v>
      </c>
      <c r="M4223" s="54">
        <v>0.27098379629629626</v>
      </c>
      <c r="N4223" s="53">
        <v>8.4</v>
      </c>
      <c r="O4223" s="53" t="s">
        <v>154</v>
      </c>
      <c r="P4223" s="54">
        <v>0.27759259259259261</v>
      </c>
      <c r="Q4223" s="53">
        <v>4.7</v>
      </c>
      <c r="R4223" s="53" t="s">
        <v>154</v>
      </c>
      <c r="S4223" s="53">
        <v>1.2</v>
      </c>
      <c r="T4223" s="53">
        <v>56.1</v>
      </c>
      <c r="U4223" s="53">
        <v>0</v>
      </c>
      <c r="V4223" s="53">
        <v>100</v>
      </c>
      <c r="W4223" s="53">
        <v>0</v>
      </c>
      <c r="X4223" s="53">
        <v>0.56100000000000005</v>
      </c>
      <c r="Y4223" s="53">
        <v>19.760000000000002</v>
      </c>
      <c r="Z4223" s="11">
        <f t="shared" si="11286"/>
        <v>0</v>
      </c>
      <c r="AA4223" s="11">
        <f t="shared" si="11287"/>
        <v>0</v>
      </c>
      <c r="AB4223" s="53">
        <f t="shared" si="11288"/>
        <v>0.22399032423641635</v>
      </c>
      <c r="AC4223" s="63" t="s">
        <v>204</v>
      </c>
    </row>
    <row r="4224" spans="1:46">
      <c r="A4224" s="11">
        <v>4224</v>
      </c>
      <c r="B4224" s="57">
        <v>44956</v>
      </c>
      <c r="C4224" s="54">
        <v>0.28472222222222221</v>
      </c>
      <c r="D4224" s="53">
        <v>6.3</v>
      </c>
      <c r="E4224" s="53">
        <v>12.6</v>
      </c>
      <c r="F4224" s="53">
        <v>0</v>
      </c>
      <c r="G4224" s="53">
        <v>6.8</v>
      </c>
      <c r="H4224" s="53">
        <v>0</v>
      </c>
      <c r="I4224" s="53">
        <v>4.5</v>
      </c>
      <c r="J4224" s="53" t="s">
        <v>161</v>
      </c>
      <c r="K4224" s="53">
        <v>5.0999999999999996</v>
      </c>
      <c r="L4224" s="53" t="s">
        <v>161</v>
      </c>
      <c r="M4224" s="54">
        <v>0.27987268518518521</v>
      </c>
      <c r="N4224" s="53">
        <v>7.4</v>
      </c>
      <c r="O4224" s="53" t="s">
        <v>154</v>
      </c>
      <c r="P4224" s="54">
        <v>0.27834490740740742</v>
      </c>
      <c r="Q4224" s="53">
        <v>3.1</v>
      </c>
      <c r="R4224" s="53" t="s">
        <v>161</v>
      </c>
      <c r="S4224" s="53">
        <v>1.1000000000000001</v>
      </c>
      <c r="T4224" s="53">
        <v>55.2</v>
      </c>
      <c r="U4224" s="53">
        <v>1</v>
      </c>
      <c r="V4224" s="53">
        <v>463</v>
      </c>
      <c r="W4224" s="53">
        <v>1</v>
      </c>
      <c r="X4224" s="53">
        <v>0.56100000000000005</v>
      </c>
      <c r="Y4224" s="53">
        <v>19.760000000000002</v>
      </c>
      <c r="Z4224" s="11">
        <f t="shared" si="11286"/>
        <v>0</v>
      </c>
      <c r="AA4224" s="11">
        <f t="shared" si="11287"/>
        <v>0</v>
      </c>
      <c r="AB4224" s="53">
        <f t="shared" si="11288"/>
        <v>0.22399032423641635</v>
      </c>
      <c r="AC4224" s="63" t="s">
        <v>204</v>
      </c>
    </row>
    <row r="4225" spans="1:46">
      <c r="A4225" s="11">
        <v>4225</v>
      </c>
      <c r="B4225" s="57">
        <v>44956</v>
      </c>
      <c r="C4225" s="54">
        <v>0.29166666666666669</v>
      </c>
      <c r="D4225" s="53">
        <v>6.4</v>
      </c>
      <c r="E4225" s="53">
        <v>12.6</v>
      </c>
      <c r="F4225" s="53">
        <v>0</v>
      </c>
      <c r="G4225" s="53">
        <v>6.9</v>
      </c>
      <c r="H4225" s="53">
        <v>1E-3</v>
      </c>
      <c r="I4225" s="53">
        <v>4.9000000000000004</v>
      </c>
      <c r="J4225" s="53" t="s">
        <v>161</v>
      </c>
      <c r="K4225" s="53">
        <v>4.9000000000000004</v>
      </c>
      <c r="L4225" s="53" t="s">
        <v>161</v>
      </c>
      <c r="M4225" s="54">
        <v>0.29166666666666669</v>
      </c>
      <c r="N4225" s="53">
        <v>8.1</v>
      </c>
      <c r="O4225" s="53" t="s">
        <v>161</v>
      </c>
      <c r="P4225" s="54">
        <v>0.28677083333333336</v>
      </c>
      <c r="Q4225" s="53">
        <v>3.9</v>
      </c>
      <c r="R4225" s="53" t="s">
        <v>161</v>
      </c>
      <c r="S4225" s="53">
        <v>1.2</v>
      </c>
      <c r="T4225" s="53">
        <v>56.3</v>
      </c>
      <c r="U4225" s="53">
        <v>3</v>
      </c>
      <c r="V4225" s="53">
        <v>1665</v>
      </c>
      <c r="W4225" s="53">
        <v>3</v>
      </c>
      <c r="X4225" s="53">
        <v>0.56100000000000005</v>
      </c>
      <c r="Y4225" s="53">
        <v>19.760000000000002</v>
      </c>
      <c r="Z4225" s="11">
        <f t="shared" si="11286"/>
        <v>0.60000000000000009</v>
      </c>
      <c r="AA4225" s="11">
        <f t="shared" si="11287"/>
        <v>0</v>
      </c>
      <c r="AB4225" s="53">
        <f t="shared" si="11288"/>
        <v>0.22399032423641635</v>
      </c>
      <c r="AC4225" s="63" t="s">
        <v>204</v>
      </c>
      <c r="AE4225" s="11">
        <f t="shared" ref="AE4225" si="11433">SUM(F4225:F4230)</f>
        <v>0</v>
      </c>
      <c r="AF4225" s="11">
        <f t="shared" ref="AF4225" si="11434">AVERAGE(AB4225:AB4230)</f>
        <v>0.22372333326342411</v>
      </c>
      <c r="AG4225" s="11">
        <f t="shared" ref="AG4225" si="11435">AVERAGE(G4225:G4230)</f>
        <v>6.5000000000000009</v>
      </c>
      <c r="AH4225" s="11" t="e">
        <f t="shared" ref="AH4225" si="11436">AVERAGE(AC4225:AC4230)</f>
        <v>#DIV/0!</v>
      </c>
      <c r="AI4225" s="11">
        <f t="shared" ref="AI4225" si="11437">AVERAGE(T4225:T4230)</f>
        <v>58.233333333333341</v>
      </c>
      <c r="AJ4225" s="11">
        <f t="shared" ref="AJ4225" si="11438">SUMIF(H4225:H4230,"&gt;0",H4225:H4230)</f>
        <v>5.5999999999999994E-2</v>
      </c>
      <c r="AK4225" s="17">
        <f t="shared" ref="AK4225" si="11439">SUM(AA4225:AA4230)/60</f>
        <v>0</v>
      </c>
      <c r="AL4225" s="17">
        <f t="shared" ref="AL4225" si="11440">SUM(V4225:V4230)</f>
        <v>135135</v>
      </c>
      <c r="AM4225" s="17">
        <f t="shared" ref="AM4225" si="11441">AVERAGE(W4225:W4230)</f>
        <v>37.5</v>
      </c>
      <c r="AN4225" s="11">
        <f t="shared" ref="AN4225" si="11442">AVERAGE(I4225:I4230)</f>
        <v>3.9833333333333329</v>
      </c>
      <c r="AO4225" s="11">
        <f t="shared" ref="AO4225" si="11443">MAX(K4225:K4230)</f>
        <v>5</v>
      </c>
      <c r="AP4225" s="13" t="str">
        <f t="shared" ref="AP4225" ca="1" si="11444">INDIRECT(ADDRESS(MATCH(AO4225,K4225:K4230,0)+A4225-1,12))</f>
        <v>WSW</v>
      </c>
      <c r="AQ4225" s="13">
        <f t="shared" ref="AQ4225" ca="1" si="11445">INDIRECT(ADDRESS(MATCH(AO4225,K4225:K4230,0)+A4225-1,13))</f>
        <v>0.291875</v>
      </c>
      <c r="AR4225" s="11">
        <f t="shared" ref="AR4225" si="11446">MAX(N4225:N4230)</f>
        <v>8.1</v>
      </c>
      <c r="AS4225" s="13" t="str">
        <f t="shared" ref="AS4225" ca="1" si="11447">INDIRECT(ADDRESS(MATCH(AR4225,N4225:N4230,0)+A4225-1,15))</f>
        <v>WSW</v>
      </c>
      <c r="AT4225" s="13">
        <f t="shared" ref="AT4225" ca="1" si="11448">INDIRECT(ADDRESS(MATCH(AR4225,N4225:N4230,0)+A4225-1,16))</f>
        <v>0.28677083333333336</v>
      </c>
    </row>
    <row r="4226" spans="1:46">
      <c r="A4226" s="11">
        <v>4226</v>
      </c>
      <c r="B4226" s="57">
        <v>44956</v>
      </c>
      <c r="C4226" s="54">
        <v>0.2986111111111111</v>
      </c>
      <c r="D4226" s="53">
        <v>6.5</v>
      </c>
      <c r="E4226" s="53">
        <v>12.6</v>
      </c>
      <c r="F4226" s="53">
        <v>0</v>
      </c>
      <c r="G4226" s="53">
        <v>6.7</v>
      </c>
      <c r="H4226" s="53">
        <v>1E-3</v>
      </c>
      <c r="I4226" s="53">
        <v>4.3</v>
      </c>
      <c r="J4226" s="53" t="s">
        <v>154</v>
      </c>
      <c r="K4226" s="53">
        <v>5</v>
      </c>
      <c r="L4226" s="53" t="s">
        <v>161</v>
      </c>
      <c r="M4226" s="54">
        <v>0.291875</v>
      </c>
      <c r="N4226" s="53">
        <v>8</v>
      </c>
      <c r="O4226" s="53" t="s">
        <v>154</v>
      </c>
      <c r="P4226" s="54">
        <v>0.29649305555555555</v>
      </c>
      <c r="Q4226" s="53">
        <v>4.7</v>
      </c>
      <c r="R4226" s="53" t="s">
        <v>154</v>
      </c>
      <c r="S4226" s="53">
        <v>1</v>
      </c>
      <c r="T4226" s="53">
        <v>55.6</v>
      </c>
      <c r="U4226" s="53">
        <v>10</v>
      </c>
      <c r="V4226" s="53">
        <v>3295</v>
      </c>
      <c r="W4226" s="53">
        <v>5</v>
      </c>
      <c r="X4226" s="53">
        <v>0.56100000000000005</v>
      </c>
      <c r="Y4226" s="53">
        <v>19.75</v>
      </c>
      <c r="Z4226" s="11">
        <f t="shared" si="11286"/>
        <v>0.60000000000000009</v>
      </c>
      <c r="AA4226" s="11">
        <f t="shared" si="11287"/>
        <v>0</v>
      </c>
      <c r="AB4226" s="53">
        <f t="shared" si="11288"/>
        <v>0.22399032423641635</v>
      </c>
      <c r="AC4226" s="63" t="s">
        <v>204</v>
      </c>
    </row>
    <row r="4227" spans="1:46">
      <c r="A4227" s="11">
        <v>4227</v>
      </c>
      <c r="B4227" s="57">
        <v>44956</v>
      </c>
      <c r="C4227" s="54">
        <v>0.30555555555555552</v>
      </c>
      <c r="D4227" s="53">
        <v>6.5</v>
      </c>
      <c r="E4227" s="53">
        <v>12.6</v>
      </c>
      <c r="F4227" s="53">
        <v>0</v>
      </c>
      <c r="G4227" s="53">
        <v>6.6</v>
      </c>
      <c r="H4227" s="53">
        <v>6.0000000000000001E-3</v>
      </c>
      <c r="I4227" s="53">
        <v>4.0999999999999996</v>
      </c>
      <c r="J4227" s="53" t="s">
        <v>154</v>
      </c>
      <c r="K4227" s="53">
        <v>4.3</v>
      </c>
      <c r="L4227" s="53" t="s">
        <v>154</v>
      </c>
      <c r="M4227" s="54">
        <v>0.29947916666666669</v>
      </c>
      <c r="N4227" s="53">
        <v>6.8</v>
      </c>
      <c r="O4227" s="53" t="s">
        <v>161</v>
      </c>
      <c r="P4227" s="54">
        <v>0.3027199074074074</v>
      </c>
      <c r="Q4227" s="53">
        <v>2.5</v>
      </c>
      <c r="R4227" s="53" t="s">
        <v>158</v>
      </c>
      <c r="S4227" s="53">
        <v>0.9</v>
      </c>
      <c r="T4227" s="53">
        <v>57.4</v>
      </c>
      <c r="U4227" s="53">
        <v>40</v>
      </c>
      <c r="V4227" s="53">
        <v>14459</v>
      </c>
      <c r="W4227" s="53">
        <v>24</v>
      </c>
      <c r="X4227" s="53">
        <v>0.56000000000000005</v>
      </c>
      <c r="Y4227" s="53">
        <v>19.77</v>
      </c>
      <c r="Z4227" s="11">
        <f t="shared" si="11286"/>
        <v>3.6000000000000005</v>
      </c>
      <c r="AA4227" s="11">
        <f t="shared" si="11287"/>
        <v>0</v>
      </c>
      <c r="AB4227" s="53">
        <f t="shared" si="11288"/>
        <v>0.2234563422904319</v>
      </c>
      <c r="AC4227" s="63" t="s">
        <v>204</v>
      </c>
    </row>
    <row r="4228" spans="1:46">
      <c r="A4228" s="11">
        <v>4228</v>
      </c>
      <c r="B4228" s="57">
        <v>44956</v>
      </c>
      <c r="C4228" s="54">
        <v>0.3125</v>
      </c>
      <c r="D4228" s="53">
        <v>6.6</v>
      </c>
      <c r="E4228" s="53">
        <v>12.7</v>
      </c>
      <c r="F4228" s="53">
        <v>0</v>
      </c>
      <c r="G4228" s="53">
        <v>6.4</v>
      </c>
      <c r="H4228" s="53">
        <v>1.4999999999999999E-2</v>
      </c>
      <c r="I4228" s="53">
        <v>4.0999999999999996</v>
      </c>
      <c r="J4228" s="53" t="s">
        <v>158</v>
      </c>
      <c r="K4228" s="53">
        <v>4.3</v>
      </c>
      <c r="L4228" s="53" t="s">
        <v>158</v>
      </c>
      <c r="M4228" s="54">
        <v>0.30962962962962964</v>
      </c>
      <c r="N4228" s="53">
        <v>7.8</v>
      </c>
      <c r="O4228" s="53" t="s">
        <v>154</v>
      </c>
      <c r="P4228" s="54">
        <v>0.30799768518518517</v>
      </c>
      <c r="Q4228" s="53">
        <v>5.5</v>
      </c>
      <c r="R4228" s="53" t="s">
        <v>158</v>
      </c>
      <c r="S4228" s="53">
        <v>1.3</v>
      </c>
      <c r="T4228" s="53">
        <v>59.4</v>
      </c>
      <c r="U4228" s="53">
        <v>61</v>
      </c>
      <c r="V4228" s="53">
        <v>31073</v>
      </c>
      <c r="W4228" s="53">
        <v>52</v>
      </c>
      <c r="X4228" s="53">
        <v>0.56000000000000005</v>
      </c>
      <c r="Y4228" s="53">
        <v>19.78</v>
      </c>
      <c r="Z4228" s="11">
        <f t="shared" si="11286"/>
        <v>9</v>
      </c>
      <c r="AA4228" s="11">
        <f t="shared" si="11287"/>
        <v>0</v>
      </c>
      <c r="AB4228" s="53">
        <f t="shared" si="11288"/>
        <v>0.2234563422904319</v>
      </c>
      <c r="AC4228" s="63" t="s">
        <v>204</v>
      </c>
    </row>
    <row r="4229" spans="1:46">
      <c r="A4229" s="11">
        <v>4229</v>
      </c>
      <c r="B4229" s="57">
        <v>44956</v>
      </c>
      <c r="C4229" s="54">
        <v>0.31944444444444448</v>
      </c>
      <c r="D4229" s="53">
        <v>6.6</v>
      </c>
      <c r="E4229" s="53">
        <v>12.7</v>
      </c>
      <c r="F4229" s="53">
        <v>0</v>
      </c>
      <c r="G4229" s="53">
        <v>6.2</v>
      </c>
      <c r="H4229" s="53">
        <v>1.4999999999999999E-2</v>
      </c>
      <c r="I4229" s="53">
        <v>3.9</v>
      </c>
      <c r="J4229" s="53" t="s">
        <v>158</v>
      </c>
      <c r="K4229" s="53">
        <v>4.4000000000000004</v>
      </c>
      <c r="L4229" s="53" t="s">
        <v>158</v>
      </c>
      <c r="M4229" s="54">
        <v>0.31461805555555555</v>
      </c>
      <c r="N4229" s="53">
        <v>7</v>
      </c>
      <c r="O4229" s="53" t="s">
        <v>158</v>
      </c>
      <c r="P4229" s="54">
        <v>0.31409722222222219</v>
      </c>
      <c r="Q4229" s="53">
        <v>2.4</v>
      </c>
      <c r="R4229" s="53" t="s">
        <v>158</v>
      </c>
      <c r="S4229" s="53">
        <v>1</v>
      </c>
      <c r="T4229" s="53">
        <v>60.2</v>
      </c>
      <c r="U4229" s="53">
        <v>66</v>
      </c>
      <c r="V4229" s="53">
        <v>37155</v>
      </c>
      <c r="W4229" s="53">
        <v>62</v>
      </c>
      <c r="X4229" s="53">
        <v>0.56000000000000005</v>
      </c>
      <c r="Y4229" s="53">
        <v>19.75</v>
      </c>
      <c r="Z4229" s="11">
        <f t="shared" si="11286"/>
        <v>9</v>
      </c>
      <c r="AA4229" s="11">
        <f t="shared" si="11287"/>
        <v>0</v>
      </c>
      <c r="AB4229" s="53">
        <f t="shared" si="11288"/>
        <v>0.2234563422904319</v>
      </c>
      <c r="AC4229" s="63" t="s">
        <v>204</v>
      </c>
    </row>
    <row r="4230" spans="1:46">
      <c r="A4230" s="11">
        <v>4230</v>
      </c>
      <c r="B4230" s="57">
        <v>44956</v>
      </c>
      <c r="C4230" s="54">
        <v>0.3263888888888889</v>
      </c>
      <c r="D4230" s="53">
        <v>6.5</v>
      </c>
      <c r="E4230" s="53">
        <v>12.8</v>
      </c>
      <c r="F4230" s="53">
        <v>0</v>
      </c>
      <c r="G4230" s="53">
        <v>6.2</v>
      </c>
      <c r="H4230" s="53">
        <v>1.7999999999999999E-2</v>
      </c>
      <c r="I4230" s="53">
        <v>2.6</v>
      </c>
      <c r="J4230" s="53" t="s">
        <v>158</v>
      </c>
      <c r="K4230" s="53">
        <v>3.9</v>
      </c>
      <c r="L4230" s="53" t="s">
        <v>158</v>
      </c>
      <c r="M4230" s="54">
        <v>0.31945601851851851</v>
      </c>
      <c r="N4230" s="53">
        <v>4.8</v>
      </c>
      <c r="O4230" s="53" t="s">
        <v>158</v>
      </c>
      <c r="P4230" s="54">
        <v>0.32508101851851851</v>
      </c>
      <c r="Q4230" s="53">
        <v>3.3</v>
      </c>
      <c r="R4230" s="53" t="s">
        <v>154</v>
      </c>
      <c r="S4230" s="53">
        <v>0.7</v>
      </c>
      <c r="T4230" s="53">
        <v>60.5</v>
      </c>
      <c r="U4230" s="53">
        <v>96</v>
      </c>
      <c r="V4230" s="53">
        <v>47488</v>
      </c>
      <c r="W4230" s="53">
        <v>79</v>
      </c>
      <c r="X4230" s="53">
        <v>0.56100000000000005</v>
      </c>
      <c r="Y4230" s="53">
        <v>19.79</v>
      </c>
      <c r="Z4230" s="11">
        <f t="shared" si="11286"/>
        <v>10.8</v>
      </c>
      <c r="AA4230" s="11">
        <f t="shared" si="11287"/>
        <v>0</v>
      </c>
      <c r="AB4230" s="53">
        <f t="shared" si="11288"/>
        <v>0.22399032423641635</v>
      </c>
      <c r="AC4230" s="63" t="s">
        <v>204</v>
      </c>
    </row>
    <row r="4231" spans="1:46">
      <c r="A4231" s="11">
        <v>4231</v>
      </c>
      <c r="B4231" s="57">
        <v>44956</v>
      </c>
      <c r="C4231" s="54">
        <v>0.33333333333333331</v>
      </c>
      <c r="D4231" s="53">
        <v>6.4</v>
      </c>
      <c r="E4231" s="53">
        <v>13</v>
      </c>
      <c r="F4231" s="53">
        <v>0</v>
      </c>
      <c r="G4231" s="53">
        <v>6.3</v>
      </c>
      <c r="H4231" s="53">
        <v>2.8000000000000001E-2</v>
      </c>
      <c r="I4231" s="53">
        <v>3.9</v>
      </c>
      <c r="J4231" s="53" t="s">
        <v>158</v>
      </c>
      <c r="K4231" s="53">
        <v>3.9</v>
      </c>
      <c r="L4231" s="53" t="s">
        <v>158</v>
      </c>
      <c r="M4231" s="54">
        <v>0.33333333333333331</v>
      </c>
      <c r="N4231" s="53">
        <v>7.2</v>
      </c>
      <c r="O4231" s="53" t="s">
        <v>158</v>
      </c>
      <c r="P4231" s="54">
        <v>0.33116898148148149</v>
      </c>
      <c r="Q4231" s="53">
        <v>4.2</v>
      </c>
      <c r="R4231" s="53" t="s">
        <v>154</v>
      </c>
      <c r="S4231" s="53">
        <v>1.2</v>
      </c>
      <c r="T4231" s="53">
        <v>55.6</v>
      </c>
      <c r="U4231" s="53">
        <v>106</v>
      </c>
      <c r="V4231" s="53">
        <v>64888</v>
      </c>
      <c r="W4231" s="53">
        <v>108</v>
      </c>
      <c r="X4231" s="53">
        <v>0.56100000000000005</v>
      </c>
      <c r="Y4231" s="53">
        <v>19.809999999999999</v>
      </c>
      <c r="Z4231" s="11">
        <f t="shared" si="11286"/>
        <v>16.8</v>
      </c>
      <c r="AA4231" s="11">
        <f t="shared" si="11287"/>
        <v>0</v>
      </c>
      <c r="AB4231" s="53">
        <f t="shared" si="11288"/>
        <v>0.22399032423641635</v>
      </c>
      <c r="AC4231" s="63" t="s">
        <v>204</v>
      </c>
      <c r="AE4231" s="11">
        <f t="shared" ref="AE4231" si="11449">SUM(F4231:F4236)</f>
        <v>0</v>
      </c>
      <c r="AF4231" s="11">
        <f t="shared" ref="AF4231" si="11450">AVERAGE(AB4231:AB4236)</f>
        <v>0.22354533928142931</v>
      </c>
      <c r="AG4231" s="11">
        <f t="shared" ref="AG4231" si="11451">AVERAGE(G4231:G4236)</f>
        <v>6.666666666666667</v>
      </c>
      <c r="AH4231" s="11" t="e">
        <f t="shared" ref="AH4231" si="11452">AVERAGE(AC4231:AC4236)</f>
        <v>#DIV/0!</v>
      </c>
      <c r="AI4231" s="11">
        <f t="shared" ref="AI4231" si="11453">AVERAGE(T4231:T4236)</f>
        <v>56.516666666666659</v>
      </c>
      <c r="AJ4231" s="11">
        <f t="shared" ref="AJ4231" si="11454">SUMIF(H4231:H4236,"&gt;0",H4231:H4236)</f>
        <v>0.42599999999999999</v>
      </c>
      <c r="AK4231" s="17">
        <f t="shared" ref="AK4231" si="11455">SUM(AA4231:AA4236)/60</f>
        <v>0</v>
      </c>
      <c r="AL4231" s="17">
        <f t="shared" ref="AL4231" si="11456">SUM(V4231:V4236)</f>
        <v>860698</v>
      </c>
      <c r="AM4231" s="17">
        <f t="shared" ref="AM4231" si="11457">AVERAGE(W4231:W4236)</f>
        <v>239.16666666666666</v>
      </c>
      <c r="AN4231" s="11">
        <f t="shared" ref="AN4231" si="11458">AVERAGE(I4231:I4236)</f>
        <v>3.4666666666666668</v>
      </c>
      <c r="AO4231" s="11">
        <f t="shared" ref="AO4231" si="11459">MAX(K4231:K4236)</f>
        <v>4</v>
      </c>
      <c r="AP4231" s="13" t="str">
        <f t="shared" ref="AP4231" ca="1" si="11460">INDIRECT(ADDRESS(MATCH(AO4231,K4231:K4236,0)+A4231-1,12))</f>
        <v>WNW</v>
      </c>
      <c r="AQ4231" s="13">
        <f t="shared" ref="AQ4231" ca="1" si="11461">INDIRECT(ADDRESS(MATCH(AO4231,K4231:K4236,0)+A4231-1,13))</f>
        <v>0.33756944444444442</v>
      </c>
      <c r="AR4231" s="11">
        <f t="shared" ref="AR4231" si="11462">MAX(N4231:N4236)</f>
        <v>7.2</v>
      </c>
      <c r="AS4231" s="13" t="str">
        <f t="shared" ref="AS4231" ca="1" si="11463">INDIRECT(ADDRESS(MATCH(AR4231,N4231:N4236,0)+A4231-1,15))</f>
        <v>WNW</v>
      </c>
      <c r="AT4231" s="13">
        <f t="shared" ref="AT4231" ca="1" si="11464">INDIRECT(ADDRESS(MATCH(AR4231,N4231:N4236,0)+A4231-1,16))</f>
        <v>0.33116898148148149</v>
      </c>
    </row>
    <row r="4232" spans="1:46">
      <c r="A4232" s="11">
        <v>4232</v>
      </c>
      <c r="B4232" s="57">
        <v>44956</v>
      </c>
      <c r="C4232" s="54">
        <v>0.34027777777777773</v>
      </c>
      <c r="D4232" s="53">
        <v>6.3</v>
      </c>
      <c r="E4232" s="53">
        <v>13.2</v>
      </c>
      <c r="F4232" s="53">
        <v>0</v>
      </c>
      <c r="G4232" s="53">
        <v>6.3</v>
      </c>
      <c r="H4232" s="53">
        <v>3.7999999999999999E-2</v>
      </c>
      <c r="I4232" s="53">
        <v>3.6</v>
      </c>
      <c r="J4232" s="53" t="s">
        <v>158</v>
      </c>
      <c r="K4232" s="53">
        <v>4</v>
      </c>
      <c r="L4232" s="53" t="s">
        <v>158</v>
      </c>
      <c r="M4232" s="54">
        <v>0.33756944444444442</v>
      </c>
      <c r="N4232" s="53">
        <v>6.3</v>
      </c>
      <c r="O4232" s="53" t="s">
        <v>155</v>
      </c>
      <c r="P4232" s="54">
        <v>0.33549768518518519</v>
      </c>
      <c r="Q4232" s="53">
        <v>3.7</v>
      </c>
      <c r="R4232" s="53" t="s">
        <v>158</v>
      </c>
      <c r="S4232" s="53">
        <v>0.8</v>
      </c>
      <c r="T4232" s="53">
        <v>57.9</v>
      </c>
      <c r="U4232" s="53">
        <v>95</v>
      </c>
      <c r="V4232" s="53">
        <v>80909</v>
      </c>
      <c r="W4232" s="53">
        <v>135</v>
      </c>
      <c r="X4232" s="53">
        <v>0.56000000000000005</v>
      </c>
      <c r="Y4232" s="53">
        <v>19.850000000000001</v>
      </c>
      <c r="Z4232" s="11">
        <f t="shared" ref="Z4232:Z4295" si="11465">H4232*3.6/(60)*10*10^3</f>
        <v>22.8</v>
      </c>
      <c r="AA4232" s="11">
        <f t="shared" ref="AA4232:AA4295" si="11466">IF(Z4232&gt;120,10,0)</f>
        <v>0</v>
      </c>
      <c r="AB4232" s="53">
        <f t="shared" ref="AB4232:AB4295" si="11467">-0.071+0.735*X4232+0.75*X4232^2-8.759*X4232^3+21.838*X4232^4-21.998*X4232^5+8.097*X4232^6</f>
        <v>0.2234563422904319</v>
      </c>
      <c r="AC4232" s="63" t="s">
        <v>204</v>
      </c>
    </row>
    <row r="4233" spans="1:46">
      <c r="A4233" s="11">
        <v>4233</v>
      </c>
      <c r="B4233" s="57">
        <v>44956</v>
      </c>
      <c r="C4233" s="54">
        <v>0.34722222222222227</v>
      </c>
      <c r="D4233" s="53">
        <v>6.3</v>
      </c>
      <c r="E4233" s="53">
        <v>13.5</v>
      </c>
      <c r="F4233" s="53">
        <v>0</v>
      </c>
      <c r="G4233" s="53">
        <v>6.5</v>
      </c>
      <c r="H4233" s="53">
        <v>4.4999999999999998E-2</v>
      </c>
      <c r="I4233" s="53">
        <v>3.1</v>
      </c>
      <c r="J4233" s="53" t="s">
        <v>158</v>
      </c>
      <c r="K4233" s="53">
        <v>3.6</v>
      </c>
      <c r="L4233" s="53" t="s">
        <v>158</v>
      </c>
      <c r="M4233" s="54">
        <v>0.34028935185185188</v>
      </c>
      <c r="N4233" s="53">
        <v>5.9</v>
      </c>
      <c r="O4233" s="53" t="s">
        <v>154</v>
      </c>
      <c r="P4233" s="54">
        <v>0.34489583333333335</v>
      </c>
      <c r="Q4233" s="53">
        <v>5.4</v>
      </c>
      <c r="R4233" s="53" t="s">
        <v>158</v>
      </c>
      <c r="S4233" s="53">
        <v>1.1000000000000001</v>
      </c>
      <c r="T4233" s="53">
        <v>57.4</v>
      </c>
      <c r="U4233" s="53">
        <v>358</v>
      </c>
      <c r="V4233" s="53">
        <v>97934</v>
      </c>
      <c r="W4233" s="53">
        <v>163</v>
      </c>
      <c r="X4233" s="53">
        <v>0.56000000000000005</v>
      </c>
      <c r="Y4233" s="53">
        <v>19.989999999999998</v>
      </c>
      <c r="Z4233" s="11">
        <f t="shared" si="11465"/>
        <v>27.000000000000004</v>
      </c>
      <c r="AA4233" s="11">
        <f t="shared" si="11466"/>
        <v>0</v>
      </c>
      <c r="AB4233" s="53">
        <f t="shared" si="11467"/>
        <v>0.2234563422904319</v>
      </c>
      <c r="AC4233" s="63" t="s">
        <v>204</v>
      </c>
    </row>
    <row r="4234" spans="1:46">
      <c r="A4234" s="11">
        <v>4234</v>
      </c>
      <c r="B4234" s="57">
        <v>44956</v>
      </c>
      <c r="C4234" s="54">
        <v>0.35416666666666669</v>
      </c>
      <c r="D4234" s="53">
        <v>6.5</v>
      </c>
      <c r="E4234" s="53">
        <v>13.7</v>
      </c>
      <c r="F4234" s="53">
        <v>0</v>
      </c>
      <c r="G4234" s="53">
        <v>6.8</v>
      </c>
      <c r="H4234" s="53">
        <v>0.104</v>
      </c>
      <c r="I4234" s="53">
        <v>3.5</v>
      </c>
      <c r="J4234" s="53" t="s">
        <v>154</v>
      </c>
      <c r="K4234" s="53">
        <v>3.5</v>
      </c>
      <c r="L4234" s="53" t="s">
        <v>154</v>
      </c>
      <c r="M4234" s="54">
        <v>0.35410879629629632</v>
      </c>
      <c r="N4234" s="53">
        <v>6.5</v>
      </c>
      <c r="O4234" s="53" t="s">
        <v>154</v>
      </c>
      <c r="P4234" s="54">
        <v>0.3528587962962963</v>
      </c>
      <c r="Q4234" s="53">
        <v>4.0999999999999996</v>
      </c>
      <c r="R4234" s="53" t="s">
        <v>154</v>
      </c>
      <c r="S4234" s="53">
        <v>1.1000000000000001</v>
      </c>
      <c r="T4234" s="53">
        <v>56.8</v>
      </c>
      <c r="U4234" s="53">
        <v>197</v>
      </c>
      <c r="V4234" s="53">
        <v>194302</v>
      </c>
      <c r="W4234" s="53">
        <v>324</v>
      </c>
      <c r="X4234" s="53">
        <v>0.56000000000000005</v>
      </c>
      <c r="Y4234" s="53">
        <v>19.940000000000001</v>
      </c>
      <c r="Z4234" s="11">
        <f t="shared" si="11465"/>
        <v>62.4</v>
      </c>
      <c r="AA4234" s="11">
        <f t="shared" si="11466"/>
        <v>0</v>
      </c>
      <c r="AB4234" s="53">
        <f t="shared" si="11467"/>
        <v>0.2234563422904319</v>
      </c>
      <c r="AC4234" s="63" t="s">
        <v>204</v>
      </c>
    </row>
    <row r="4235" spans="1:46">
      <c r="A4235" s="11">
        <v>4235</v>
      </c>
      <c r="B4235" s="57">
        <v>44956</v>
      </c>
      <c r="C4235" s="54">
        <v>0.3611111111111111</v>
      </c>
      <c r="D4235" s="53">
        <v>6.8</v>
      </c>
      <c r="E4235" s="53">
        <v>13.9</v>
      </c>
      <c r="F4235" s="53">
        <v>0</v>
      </c>
      <c r="G4235" s="53">
        <v>7.2</v>
      </c>
      <c r="H4235" s="53">
        <v>0.13200000000000001</v>
      </c>
      <c r="I4235" s="53">
        <v>2.9</v>
      </c>
      <c r="J4235" s="53" t="s">
        <v>154</v>
      </c>
      <c r="K4235" s="53">
        <v>3.5</v>
      </c>
      <c r="L4235" s="53" t="s">
        <v>154</v>
      </c>
      <c r="M4235" s="54">
        <v>0.3551273148148148</v>
      </c>
      <c r="N4235" s="53">
        <v>5.9</v>
      </c>
      <c r="O4235" s="53" t="s">
        <v>158</v>
      </c>
      <c r="P4235" s="54">
        <v>0.36038194444444444</v>
      </c>
      <c r="Q4235" s="53">
        <v>2.2999999999999998</v>
      </c>
      <c r="R4235" s="53" t="s">
        <v>158</v>
      </c>
      <c r="S4235" s="53">
        <v>0.9</v>
      </c>
      <c r="T4235" s="53">
        <v>56</v>
      </c>
      <c r="U4235" s="53">
        <v>465</v>
      </c>
      <c r="V4235" s="53">
        <v>252561</v>
      </c>
      <c r="W4235" s="53">
        <v>421</v>
      </c>
      <c r="X4235" s="53">
        <v>0.56000000000000005</v>
      </c>
      <c r="Y4235" s="53">
        <v>20</v>
      </c>
      <c r="Z4235" s="11">
        <f t="shared" si="11465"/>
        <v>79.199999999999989</v>
      </c>
      <c r="AA4235" s="11">
        <f t="shared" si="11466"/>
        <v>0</v>
      </c>
      <c r="AB4235" s="53">
        <f t="shared" si="11467"/>
        <v>0.2234563422904319</v>
      </c>
      <c r="AC4235" s="63" t="s">
        <v>204</v>
      </c>
    </row>
    <row r="4236" spans="1:46">
      <c r="A4236" s="11">
        <v>4236</v>
      </c>
      <c r="B4236" s="57">
        <v>44956</v>
      </c>
      <c r="C4236" s="54">
        <v>0.36805555555555558</v>
      </c>
      <c r="D4236" s="53">
        <v>7.3</v>
      </c>
      <c r="E4236" s="53">
        <v>13.8</v>
      </c>
      <c r="F4236" s="53">
        <v>0</v>
      </c>
      <c r="G4236" s="53">
        <v>6.9</v>
      </c>
      <c r="H4236" s="53">
        <v>7.9000000000000001E-2</v>
      </c>
      <c r="I4236" s="53">
        <v>3.8</v>
      </c>
      <c r="J4236" s="53" t="s">
        <v>154</v>
      </c>
      <c r="K4236" s="53">
        <v>4</v>
      </c>
      <c r="L4236" s="53" t="s">
        <v>154</v>
      </c>
      <c r="M4236" s="54">
        <v>0.36675925925925923</v>
      </c>
      <c r="N4236" s="53">
        <v>6.3</v>
      </c>
      <c r="O4236" s="53" t="s">
        <v>154</v>
      </c>
      <c r="P4236" s="54">
        <v>0.36458333333333331</v>
      </c>
      <c r="Q4236" s="53">
        <v>2.9</v>
      </c>
      <c r="R4236" s="53" t="s">
        <v>161</v>
      </c>
      <c r="S4236" s="53">
        <v>0.8</v>
      </c>
      <c r="T4236" s="53">
        <v>55.4</v>
      </c>
      <c r="U4236" s="53">
        <v>474</v>
      </c>
      <c r="V4236" s="53">
        <v>170104</v>
      </c>
      <c r="W4236" s="53">
        <v>284</v>
      </c>
      <c r="X4236" s="53">
        <v>0.56000000000000005</v>
      </c>
      <c r="Y4236" s="53">
        <v>19.96</v>
      </c>
      <c r="Z4236" s="11">
        <f t="shared" si="11465"/>
        <v>47.4</v>
      </c>
      <c r="AA4236" s="11">
        <f t="shared" si="11466"/>
        <v>0</v>
      </c>
      <c r="AB4236" s="53">
        <f t="shared" si="11467"/>
        <v>0.2234563422904319</v>
      </c>
      <c r="AC4236" s="63" t="s">
        <v>204</v>
      </c>
    </row>
    <row r="4237" spans="1:46">
      <c r="A4237" s="11">
        <v>4237</v>
      </c>
      <c r="B4237" s="57">
        <v>44956</v>
      </c>
      <c r="C4237" s="54">
        <v>0.375</v>
      </c>
      <c r="D4237" s="53">
        <v>7.7</v>
      </c>
      <c r="E4237" s="53">
        <v>14.1</v>
      </c>
      <c r="F4237" s="53">
        <v>0</v>
      </c>
      <c r="G4237" s="53">
        <v>7.1</v>
      </c>
      <c r="H4237" s="53">
        <v>0.11899999999999999</v>
      </c>
      <c r="I4237" s="53">
        <v>3.7</v>
      </c>
      <c r="J4237" s="53" t="s">
        <v>158</v>
      </c>
      <c r="K4237" s="53">
        <v>4</v>
      </c>
      <c r="L4237" s="53" t="s">
        <v>154</v>
      </c>
      <c r="M4237" s="54">
        <v>0.37010416666666668</v>
      </c>
      <c r="N4237" s="53">
        <v>5.8</v>
      </c>
      <c r="O4237" s="53" t="s">
        <v>158</v>
      </c>
      <c r="P4237" s="54">
        <v>0.3694560185185185</v>
      </c>
      <c r="Q4237" s="53">
        <v>2.4</v>
      </c>
      <c r="R4237" s="53" t="s">
        <v>155</v>
      </c>
      <c r="S4237" s="53">
        <v>1</v>
      </c>
      <c r="T4237" s="53">
        <v>53.2</v>
      </c>
      <c r="U4237" s="53">
        <v>588</v>
      </c>
      <c r="V4237" s="53">
        <v>241610</v>
      </c>
      <c r="W4237" s="53">
        <v>403</v>
      </c>
      <c r="X4237" s="53">
        <v>0.56000000000000005</v>
      </c>
      <c r="Y4237" s="53">
        <v>20.079999999999998</v>
      </c>
      <c r="Z4237" s="11">
        <f t="shared" si="11465"/>
        <v>71.399999999999991</v>
      </c>
      <c r="AA4237" s="11">
        <f t="shared" si="11466"/>
        <v>0</v>
      </c>
      <c r="AB4237" s="53">
        <f t="shared" si="11467"/>
        <v>0.2234563422904319</v>
      </c>
      <c r="AC4237" s="63" t="s">
        <v>204</v>
      </c>
      <c r="AE4237" s="11">
        <f t="shared" ref="AE4237" si="11468">SUM(F4237:F4242)</f>
        <v>0</v>
      </c>
      <c r="AF4237" s="11">
        <f t="shared" ref="AF4237" si="11469">AVERAGE(AB4237:AB4242)</f>
        <v>0.22336749121229074</v>
      </c>
      <c r="AG4237" s="11">
        <f t="shared" ref="AG4237" si="11470">AVERAGE(G4237:G4242)</f>
        <v>7.5</v>
      </c>
      <c r="AH4237" s="11" t="e">
        <f t="shared" ref="AH4237" si="11471">AVERAGE(AC4237:AC4242)</f>
        <v>#DIV/0!</v>
      </c>
      <c r="AI4237" s="11">
        <f t="shared" ref="AI4237" si="11472">AVERAGE(T4237:T4242)</f>
        <v>50.45000000000001</v>
      </c>
      <c r="AJ4237" s="11">
        <f t="shared" ref="AJ4237" si="11473">SUMIF(H4237:H4242,"&gt;0",H4237:H4242)</f>
        <v>1.0459999999999998</v>
      </c>
      <c r="AK4237" s="17">
        <f t="shared" ref="AK4237" si="11474">SUM(AA4237:AA4242)/60</f>
        <v>0.5</v>
      </c>
      <c r="AL4237" s="17">
        <f t="shared" ref="AL4237" si="11475">SUM(V4237:V4242)</f>
        <v>2090444</v>
      </c>
      <c r="AM4237" s="17">
        <f t="shared" ref="AM4237" si="11476">AVERAGE(W4237:W4242)</f>
        <v>580.66666666666663</v>
      </c>
      <c r="AN4237" s="11">
        <f t="shared" ref="AN4237" si="11477">AVERAGE(I4237:I4242)</f>
        <v>4.3500000000000005</v>
      </c>
      <c r="AO4237" s="11">
        <f t="shared" ref="AO4237" si="11478">MAX(K4237:K4242)</f>
        <v>5.2</v>
      </c>
      <c r="AP4237" s="13" t="str">
        <f t="shared" ref="AP4237" ca="1" si="11479">INDIRECT(ADDRESS(MATCH(AO4237,K4237:K4242,0)+A4237-1,12))</f>
        <v>W</v>
      </c>
      <c r="AQ4237" s="13">
        <f t="shared" ref="AQ4237" ca="1" si="11480">INDIRECT(ADDRESS(MATCH(AO4237,K4237:K4242,0)+A4237-1,13))</f>
        <v>0.39126157407407408</v>
      </c>
      <c r="AR4237" s="11">
        <f t="shared" ref="AR4237" si="11481">MAX(N4237:N4242)</f>
        <v>8.1999999999999993</v>
      </c>
      <c r="AS4237" s="13" t="str">
        <f t="shared" ref="AS4237" ca="1" si="11482">INDIRECT(ADDRESS(MATCH(AR4237,N4237:N4242,0)+A4237-1,15))</f>
        <v>W</v>
      </c>
      <c r="AT4237" s="13">
        <f t="shared" ref="AT4237" ca="1" si="11483">INDIRECT(ADDRESS(MATCH(AR4237,N4237:N4242,0)+A4237-1,16))</f>
        <v>0.40155092592592595</v>
      </c>
    </row>
    <row r="4238" spans="1:46">
      <c r="A4238" s="11">
        <v>4238</v>
      </c>
      <c r="B4238" s="57">
        <v>44956</v>
      </c>
      <c r="C4238" s="54">
        <v>0.38194444444444442</v>
      </c>
      <c r="D4238" s="53">
        <v>8.1</v>
      </c>
      <c r="E4238" s="53">
        <v>13.6</v>
      </c>
      <c r="F4238" s="53">
        <v>0</v>
      </c>
      <c r="G4238" s="53">
        <v>7</v>
      </c>
      <c r="H4238" s="53">
        <v>0.112</v>
      </c>
      <c r="I4238" s="53">
        <v>3.5</v>
      </c>
      <c r="J4238" s="53" t="s">
        <v>158</v>
      </c>
      <c r="K4238" s="53">
        <v>3.7</v>
      </c>
      <c r="L4238" s="53" t="s">
        <v>158</v>
      </c>
      <c r="M4238" s="54">
        <v>0.37579861111111112</v>
      </c>
      <c r="N4238" s="53">
        <v>5.8</v>
      </c>
      <c r="O4238" s="53" t="s">
        <v>158</v>
      </c>
      <c r="P4238" s="54">
        <v>0.38071759259259258</v>
      </c>
      <c r="Q4238" s="53">
        <v>2.5</v>
      </c>
      <c r="R4238" s="53" t="s">
        <v>160</v>
      </c>
      <c r="S4238" s="53">
        <v>0.8</v>
      </c>
      <c r="T4238" s="53">
        <v>55.4</v>
      </c>
      <c r="U4238" s="53">
        <v>167</v>
      </c>
      <c r="V4238" s="53">
        <v>236073</v>
      </c>
      <c r="W4238" s="53">
        <v>393</v>
      </c>
      <c r="X4238" s="53">
        <v>0.56000000000000005</v>
      </c>
      <c r="Y4238" s="53">
        <v>19.91</v>
      </c>
      <c r="Z4238" s="11">
        <f t="shared" si="11465"/>
        <v>67.2</v>
      </c>
      <c r="AA4238" s="11">
        <f t="shared" si="11466"/>
        <v>0</v>
      </c>
      <c r="AB4238" s="53">
        <f t="shared" si="11467"/>
        <v>0.2234563422904319</v>
      </c>
      <c r="AC4238" s="63" t="s">
        <v>204</v>
      </c>
    </row>
    <row r="4239" spans="1:46">
      <c r="A4239" s="11">
        <v>4239</v>
      </c>
      <c r="B4239" s="57">
        <v>44956</v>
      </c>
      <c r="C4239" s="54">
        <v>0.3888888888888889</v>
      </c>
      <c r="D4239" s="53">
        <v>8.3000000000000007</v>
      </c>
      <c r="E4239" s="53">
        <v>13.9</v>
      </c>
      <c r="F4239" s="53">
        <v>0</v>
      </c>
      <c r="G4239" s="53">
        <v>7.2</v>
      </c>
      <c r="H4239" s="53">
        <v>0.13700000000000001</v>
      </c>
      <c r="I4239" s="53">
        <v>4.8</v>
      </c>
      <c r="J4239" s="53" t="s">
        <v>154</v>
      </c>
      <c r="K4239" s="53">
        <v>4.8</v>
      </c>
      <c r="L4239" s="53" t="s">
        <v>154</v>
      </c>
      <c r="M4239" s="54">
        <v>0.3888888888888889</v>
      </c>
      <c r="N4239" s="53">
        <v>8.1</v>
      </c>
      <c r="O4239" s="53" t="s">
        <v>154</v>
      </c>
      <c r="P4239" s="54">
        <v>0.38724537037037038</v>
      </c>
      <c r="Q4239" s="53">
        <v>3.2</v>
      </c>
      <c r="R4239" s="53" t="s">
        <v>158</v>
      </c>
      <c r="S4239" s="53">
        <v>1.3</v>
      </c>
      <c r="T4239" s="53">
        <v>52.2</v>
      </c>
      <c r="U4239" s="53">
        <v>504</v>
      </c>
      <c r="V4239" s="53">
        <v>294486</v>
      </c>
      <c r="W4239" s="53">
        <v>491</v>
      </c>
      <c r="X4239" s="53">
        <v>0.56000000000000005</v>
      </c>
      <c r="Y4239" s="53">
        <v>19.98</v>
      </c>
      <c r="Z4239" s="11">
        <f t="shared" si="11465"/>
        <v>82.199999999999989</v>
      </c>
      <c r="AA4239" s="11">
        <f t="shared" si="11466"/>
        <v>0</v>
      </c>
      <c r="AB4239" s="53">
        <f t="shared" si="11467"/>
        <v>0.2234563422904319</v>
      </c>
      <c r="AC4239" s="63" t="s">
        <v>204</v>
      </c>
    </row>
    <row r="4240" spans="1:46">
      <c r="A4240" s="11">
        <v>4240</v>
      </c>
      <c r="B4240" s="57">
        <v>44956</v>
      </c>
      <c r="C4240" s="54">
        <v>0.39583333333333331</v>
      </c>
      <c r="D4240" s="53">
        <v>8.6</v>
      </c>
      <c r="E4240" s="53">
        <v>14.7</v>
      </c>
      <c r="F4240" s="53">
        <v>0</v>
      </c>
      <c r="G4240" s="53">
        <v>7.8</v>
      </c>
      <c r="H4240" s="53">
        <v>0.21</v>
      </c>
      <c r="I4240" s="53">
        <v>4.4000000000000004</v>
      </c>
      <c r="J4240" s="53" t="s">
        <v>158</v>
      </c>
      <c r="K4240" s="53">
        <v>5.2</v>
      </c>
      <c r="L4240" s="53" t="s">
        <v>154</v>
      </c>
      <c r="M4240" s="54">
        <v>0.39126157407407408</v>
      </c>
      <c r="N4240" s="53">
        <v>7.2</v>
      </c>
      <c r="O4240" s="53" t="s">
        <v>158</v>
      </c>
      <c r="P4240" s="54">
        <v>0.3908449074074074</v>
      </c>
      <c r="Q4240" s="53">
        <v>4</v>
      </c>
      <c r="R4240" s="53" t="s">
        <v>161</v>
      </c>
      <c r="S4240" s="53">
        <v>1</v>
      </c>
      <c r="T4240" s="53">
        <v>49.7</v>
      </c>
      <c r="U4240" s="53">
        <v>655</v>
      </c>
      <c r="V4240" s="53">
        <v>401418</v>
      </c>
      <c r="W4240" s="53">
        <v>669</v>
      </c>
      <c r="X4240" s="53">
        <v>0.56000000000000005</v>
      </c>
      <c r="Y4240" s="53">
        <v>20.18</v>
      </c>
      <c r="Z4240" s="11">
        <f t="shared" si="11465"/>
        <v>126</v>
      </c>
      <c r="AA4240" s="11">
        <f t="shared" si="11466"/>
        <v>10</v>
      </c>
      <c r="AB4240" s="53">
        <f t="shared" si="11467"/>
        <v>0.2234563422904319</v>
      </c>
      <c r="AC4240" s="63" t="s">
        <v>204</v>
      </c>
    </row>
    <row r="4241" spans="1:46">
      <c r="A4241" s="11">
        <v>4241</v>
      </c>
      <c r="B4241" s="57">
        <v>44956</v>
      </c>
      <c r="C4241" s="54">
        <v>0.40277777777777773</v>
      </c>
      <c r="D4241" s="53">
        <v>9.1</v>
      </c>
      <c r="E4241" s="53">
        <v>14.7</v>
      </c>
      <c r="F4241" s="53">
        <v>0</v>
      </c>
      <c r="G4241" s="53">
        <v>7.8</v>
      </c>
      <c r="H4241" s="53">
        <v>0.23200000000000001</v>
      </c>
      <c r="I4241" s="53">
        <v>5.0999999999999996</v>
      </c>
      <c r="J4241" s="53" t="s">
        <v>154</v>
      </c>
      <c r="K4241" s="53">
        <v>5.0999999999999996</v>
      </c>
      <c r="L4241" s="53" t="s">
        <v>154</v>
      </c>
      <c r="M4241" s="54">
        <v>0.40277777777777773</v>
      </c>
      <c r="N4241" s="53">
        <v>8.1999999999999993</v>
      </c>
      <c r="O4241" s="53" t="s">
        <v>154</v>
      </c>
      <c r="P4241" s="54">
        <v>0.40155092592592595</v>
      </c>
      <c r="Q4241" s="53">
        <v>6.2</v>
      </c>
      <c r="R4241" s="53" t="s">
        <v>161</v>
      </c>
      <c r="S4241" s="53">
        <v>1.2</v>
      </c>
      <c r="T4241" s="53">
        <v>46.6</v>
      </c>
      <c r="U4241" s="53">
        <v>866</v>
      </c>
      <c r="V4241" s="53">
        <v>460894</v>
      </c>
      <c r="W4241" s="53">
        <v>768</v>
      </c>
      <c r="X4241" s="53">
        <v>0.56000000000000005</v>
      </c>
      <c r="Y4241" s="53">
        <v>20.190000000000001</v>
      </c>
      <c r="Z4241" s="11">
        <f t="shared" si="11465"/>
        <v>139.19999999999999</v>
      </c>
      <c r="AA4241" s="11">
        <f t="shared" si="11466"/>
        <v>10</v>
      </c>
      <c r="AB4241" s="53">
        <f t="shared" si="11467"/>
        <v>0.2234563422904319</v>
      </c>
      <c r="AC4241" s="63" t="s">
        <v>204</v>
      </c>
    </row>
    <row r="4242" spans="1:46">
      <c r="A4242" s="11">
        <v>4242</v>
      </c>
      <c r="B4242" s="57">
        <v>44956</v>
      </c>
      <c r="C4242" s="54">
        <v>0.40972222222222227</v>
      </c>
      <c r="D4242" s="53">
        <v>9.5</v>
      </c>
      <c r="E4242" s="53">
        <v>14.7</v>
      </c>
      <c r="F4242" s="53">
        <v>0</v>
      </c>
      <c r="G4242" s="53">
        <v>8.1</v>
      </c>
      <c r="H4242" s="53">
        <v>0.23599999999999999</v>
      </c>
      <c r="I4242" s="53">
        <v>4.5999999999999996</v>
      </c>
      <c r="J4242" s="53" t="s">
        <v>154</v>
      </c>
      <c r="K4242" s="53">
        <v>5.0999999999999996</v>
      </c>
      <c r="L4242" s="53" t="s">
        <v>154</v>
      </c>
      <c r="M4242" s="54">
        <v>0.40307870370370374</v>
      </c>
      <c r="N4242" s="53">
        <v>6.9</v>
      </c>
      <c r="O4242" s="53" t="s">
        <v>154</v>
      </c>
      <c r="P4242" s="54">
        <v>0.40547453703703701</v>
      </c>
      <c r="Q4242" s="53">
        <v>5.4</v>
      </c>
      <c r="R4242" s="53" t="s">
        <v>154</v>
      </c>
      <c r="S4242" s="53">
        <v>0.9</v>
      </c>
      <c r="T4242" s="53">
        <v>45.6</v>
      </c>
      <c r="U4242" s="53">
        <v>906</v>
      </c>
      <c r="V4242" s="53">
        <v>455963</v>
      </c>
      <c r="W4242" s="53">
        <v>760</v>
      </c>
      <c r="X4242" s="53">
        <v>0.55900000000000005</v>
      </c>
      <c r="Y4242" s="53">
        <v>20.14</v>
      </c>
      <c r="Z4242" s="11">
        <f t="shared" si="11465"/>
        <v>141.6</v>
      </c>
      <c r="AA4242" s="11">
        <f t="shared" si="11466"/>
        <v>10</v>
      </c>
      <c r="AB4242" s="53">
        <f t="shared" si="11467"/>
        <v>0.22292323582158499</v>
      </c>
      <c r="AC4242" s="63" t="s">
        <v>204</v>
      </c>
    </row>
    <row r="4243" spans="1:46">
      <c r="A4243" s="11">
        <v>4243</v>
      </c>
      <c r="B4243" s="57">
        <v>44956</v>
      </c>
      <c r="C4243" s="54">
        <v>0.41666666666666669</v>
      </c>
      <c r="D4243" s="53">
        <v>10.1</v>
      </c>
      <c r="E4243" s="53">
        <v>14.7</v>
      </c>
      <c r="F4243" s="53">
        <v>0</v>
      </c>
      <c r="G4243" s="53">
        <v>8.3000000000000007</v>
      </c>
      <c r="H4243" s="53">
        <v>0.29399999999999998</v>
      </c>
      <c r="I4243" s="53">
        <v>5.0999999999999996</v>
      </c>
      <c r="J4243" s="53" t="s">
        <v>154</v>
      </c>
      <c r="K4243" s="53">
        <v>5.0999999999999996</v>
      </c>
      <c r="L4243" s="53" t="s">
        <v>154</v>
      </c>
      <c r="M4243" s="54">
        <v>0.41658564814814819</v>
      </c>
      <c r="N4243" s="53">
        <v>8.3000000000000007</v>
      </c>
      <c r="O4243" s="53" t="s">
        <v>158</v>
      </c>
      <c r="P4243" s="54">
        <v>0.41248842592592588</v>
      </c>
      <c r="Q4243" s="53">
        <v>5.6</v>
      </c>
      <c r="R4243" s="53" t="s">
        <v>154</v>
      </c>
      <c r="S4243" s="53">
        <v>1.3</v>
      </c>
      <c r="T4243" s="53">
        <v>45.3</v>
      </c>
      <c r="U4243" s="53">
        <v>975</v>
      </c>
      <c r="V4243" s="53">
        <v>573112</v>
      </c>
      <c r="W4243" s="53">
        <v>955</v>
      </c>
      <c r="X4243" s="53">
        <v>0.56000000000000005</v>
      </c>
      <c r="Y4243" s="53">
        <v>20.149999999999999</v>
      </c>
      <c r="Z4243" s="11">
        <f t="shared" si="11465"/>
        <v>176.4</v>
      </c>
      <c r="AA4243" s="11">
        <f t="shared" si="11466"/>
        <v>10</v>
      </c>
      <c r="AB4243" s="53">
        <f t="shared" si="11467"/>
        <v>0.2234563422904319</v>
      </c>
      <c r="AC4243" s="63" t="s">
        <v>204</v>
      </c>
      <c r="AE4243" s="11">
        <f t="shared" ref="AE4243" si="11484">SUM(F4243:F4248)</f>
        <v>0</v>
      </c>
      <c r="AF4243" s="11">
        <f t="shared" ref="AF4243" si="11485">AVERAGE(AB4243:AB4248)</f>
        <v>0.22301208689972615</v>
      </c>
      <c r="AG4243" s="11">
        <f t="shared" ref="AG4243" si="11486">AVERAGE(G4243:G4248)</f>
        <v>7.95</v>
      </c>
      <c r="AH4243" s="11" t="e">
        <f t="shared" ref="AH4243" si="11487">AVERAGE(AC4243:AC4248)</f>
        <v>#DIV/0!</v>
      </c>
      <c r="AI4243" s="11">
        <f t="shared" ref="AI4243" si="11488">AVERAGE(T4243:T4248)</f>
        <v>47.533333333333339</v>
      </c>
      <c r="AJ4243" s="11">
        <f t="shared" ref="AJ4243" si="11489">SUMIF(H4243:H4248,"&gt;0",H4243:H4248)</f>
        <v>1.5379999999999998</v>
      </c>
      <c r="AK4243" s="17">
        <f t="shared" ref="AK4243" si="11490">SUM(AA4243:AA4248)/60</f>
        <v>0.83333333333333337</v>
      </c>
      <c r="AL4243" s="17">
        <f t="shared" ref="AL4243" si="11491">SUM(V4243:V4248)</f>
        <v>3033500</v>
      </c>
      <c r="AM4243" s="17">
        <f t="shared" ref="AM4243" si="11492">AVERAGE(W4243:W4248)</f>
        <v>842.66666666666663</v>
      </c>
      <c r="AN4243" s="11">
        <f t="shared" ref="AN4243" si="11493">AVERAGE(I4243:I4248)</f>
        <v>5.2833333333333323</v>
      </c>
      <c r="AO4243" s="11">
        <f t="shared" ref="AO4243" si="11494">MAX(K4243:K4248)</f>
        <v>6.1</v>
      </c>
      <c r="AP4243" s="13" t="str">
        <f t="shared" ref="AP4243" ca="1" si="11495">INDIRECT(ADDRESS(MATCH(AO4243,K4243:K4248,0)+A4243-1,12))</f>
        <v>WNW</v>
      </c>
      <c r="AQ4243" s="13">
        <f t="shared" ref="AQ4243" ca="1" si="11496">INDIRECT(ADDRESS(MATCH(AO4243,K4243:K4248,0)+A4243-1,13))</f>
        <v>0.43045138888888884</v>
      </c>
      <c r="AR4243" s="11">
        <f t="shared" ref="AR4243" si="11497">MAX(N4243:N4248)</f>
        <v>9.3000000000000007</v>
      </c>
      <c r="AS4243" s="13" t="str">
        <f t="shared" ref="AS4243" ca="1" si="11498">INDIRECT(ADDRESS(MATCH(AR4243,N4243:N4248,0)+A4243-1,15))</f>
        <v>WNW</v>
      </c>
      <c r="AT4243" s="13">
        <f t="shared" ref="AT4243" ca="1" si="11499">INDIRECT(ADDRESS(MATCH(AR4243,N4243:N4248,0)+A4243-1,16))</f>
        <v>0.42777777777777781</v>
      </c>
    </row>
    <row r="4244" spans="1:46">
      <c r="A4244" s="11">
        <v>4244</v>
      </c>
      <c r="B4244" s="57">
        <v>44956</v>
      </c>
      <c r="C4244" s="54">
        <v>0.4236111111111111</v>
      </c>
      <c r="D4244" s="53">
        <v>10.6</v>
      </c>
      <c r="E4244" s="53">
        <v>14.7</v>
      </c>
      <c r="F4244" s="53">
        <v>0</v>
      </c>
      <c r="G4244" s="53">
        <v>8.5</v>
      </c>
      <c r="H4244" s="53">
        <v>0.312</v>
      </c>
      <c r="I4244" s="53">
        <v>4.8</v>
      </c>
      <c r="J4244" s="53" t="s">
        <v>158</v>
      </c>
      <c r="K4244" s="53">
        <v>5.2</v>
      </c>
      <c r="L4244" s="53" t="s">
        <v>154</v>
      </c>
      <c r="M4244" s="54">
        <v>0.41766203703703703</v>
      </c>
      <c r="N4244" s="53">
        <v>8.4</v>
      </c>
      <c r="O4244" s="53" t="s">
        <v>154</v>
      </c>
      <c r="P4244" s="54">
        <v>0.41991898148148149</v>
      </c>
      <c r="Q4244" s="53">
        <v>4.2</v>
      </c>
      <c r="R4244" s="53" t="s">
        <v>155</v>
      </c>
      <c r="S4244" s="53">
        <v>1.1000000000000001</v>
      </c>
      <c r="T4244" s="53">
        <v>44.3</v>
      </c>
      <c r="U4244" s="53">
        <v>1040</v>
      </c>
      <c r="V4244" s="53">
        <v>607099</v>
      </c>
      <c r="W4244" s="53">
        <v>1012</v>
      </c>
      <c r="X4244" s="53">
        <v>0.55900000000000005</v>
      </c>
      <c r="Y4244" s="53">
        <v>20.170000000000002</v>
      </c>
      <c r="Z4244" s="11">
        <f t="shared" si="11465"/>
        <v>187.20000000000002</v>
      </c>
      <c r="AA4244" s="11">
        <f t="shared" si="11466"/>
        <v>10</v>
      </c>
      <c r="AB4244" s="53">
        <f t="shared" si="11467"/>
        <v>0.22292323582158499</v>
      </c>
      <c r="AC4244" s="63" t="s">
        <v>204</v>
      </c>
    </row>
    <row r="4245" spans="1:46">
      <c r="A4245" s="11">
        <v>4245</v>
      </c>
      <c r="B4245" s="57">
        <v>44956</v>
      </c>
      <c r="C4245" s="54">
        <v>0.43055555555555558</v>
      </c>
      <c r="D4245" s="53">
        <v>11.1</v>
      </c>
      <c r="E4245" s="53">
        <v>14.6</v>
      </c>
      <c r="F4245" s="53">
        <v>0</v>
      </c>
      <c r="G4245" s="53">
        <v>7.6</v>
      </c>
      <c r="H4245" s="53">
        <v>0.217</v>
      </c>
      <c r="I4245" s="53">
        <v>6.1</v>
      </c>
      <c r="J4245" s="53" t="s">
        <v>158</v>
      </c>
      <c r="K4245" s="53">
        <v>6.1</v>
      </c>
      <c r="L4245" s="53" t="s">
        <v>158</v>
      </c>
      <c r="M4245" s="54">
        <v>0.43045138888888884</v>
      </c>
      <c r="N4245" s="53">
        <v>9.3000000000000007</v>
      </c>
      <c r="O4245" s="53" t="s">
        <v>158</v>
      </c>
      <c r="P4245" s="54">
        <v>0.42777777777777781</v>
      </c>
      <c r="Q4245" s="53">
        <v>3.9</v>
      </c>
      <c r="R4245" s="53" t="s">
        <v>154</v>
      </c>
      <c r="S4245" s="53">
        <v>1.3</v>
      </c>
      <c r="T4245" s="53">
        <v>47.7</v>
      </c>
      <c r="U4245" s="53">
        <v>347</v>
      </c>
      <c r="V4245" s="53">
        <v>439819</v>
      </c>
      <c r="W4245" s="53">
        <v>733</v>
      </c>
      <c r="X4245" s="53">
        <v>0.55900000000000005</v>
      </c>
      <c r="Y4245" s="53">
        <v>20.2</v>
      </c>
      <c r="Z4245" s="11">
        <f t="shared" si="11465"/>
        <v>130.20000000000002</v>
      </c>
      <c r="AA4245" s="11">
        <f t="shared" si="11466"/>
        <v>10</v>
      </c>
      <c r="AB4245" s="53">
        <f t="shared" si="11467"/>
        <v>0.22292323582158499</v>
      </c>
      <c r="AC4245" s="63" t="s">
        <v>204</v>
      </c>
    </row>
    <row r="4246" spans="1:46">
      <c r="A4246" s="11">
        <v>4246</v>
      </c>
      <c r="B4246" s="57">
        <v>44956</v>
      </c>
      <c r="C4246" s="54">
        <v>0.4375</v>
      </c>
      <c r="D4246" s="53">
        <v>11.2</v>
      </c>
      <c r="E4246" s="53">
        <v>14.6</v>
      </c>
      <c r="F4246" s="53">
        <v>0</v>
      </c>
      <c r="G4246" s="53">
        <v>7.3</v>
      </c>
      <c r="H4246" s="53">
        <v>0.11799999999999999</v>
      </c>
      <c r="I4246" s="53">
        <v>4.8</v>
      </c>
      <c r="J4246" s="53" t="s">
        <v>158</v>
      </c>
      <c r="K4246" s="53">
        <v>6.1</v>
      </c>
      <c r="L4246" s="53" t="s">
        <v>158</v>
      </c>
      <c r="M4246" s="54">
        <v>0.43056712962962962</v>
      </c>
      <c r="N4246" s="53">
        <v>8</v>
      </c>
      <c r="O4246" s="53" t="s">
        <v>158</v>
      </c>
      <c r="P4246" s="54">
        <v>0.43305555555555553</v>
      </c>
      <c r="Q4246" s="53">
        <v>4.8</v>
      </c>
      <c r="R4246" s="53" t="s">
        <v>158</v>
      </c>
      <c r="S4246" s="53">
        <v>1.1000000000000001</v>
      </c>
      <c r="T4246" s="53">
        <v>52.1</v>
      </c>
      <c r="U4246" s="53">
        <v>1102</v>
      </c>
      <c r="V4246" s="53">
        <v>252841</v>
      </c>
      <c r="W4246" s="53">
        <v>421</v>
      </c>
      <c r="X4246" s="53">
        <v>0.55900000000000005</v>
      </c>
      <c r="Y4246" s="53">
        <v>20.23</v>
      </c>
      <c r="Z4246" s="11">
        <f t="shared" si="11465"/>
        <v>70.8</v>
      </c>
      <c r="AA4246" s="11">
        <f t="shared" si="11466"/>
        <v>0</v>
      </c>
      <c r="AB4246" s="53">
        <f t="shared" si="11467"/>
        <v>0.22292323582158499</v>
      </c>
      <c r="AC4246" s="63" t="s">
        <v>204</v>
      </c>
    </row>
    <row r="4247" spans="1:46">
      <c r="A4247" s="11">
        <v>4247</v>
      </c>
      <c r="B4247" s="57">
        <v>44956</v>
      </c>
      <c r="C4247" s="54">
        <v>0.44444444444444442</v>
      </c>
      <c r="D4247" s="53">
        <v>11</v>
      </c>
      <c r="E4247" s="53">
        <v>14.7</v>
      </c>
      <c r="F4247" s="53">
        <v>0</v>
      </c>
      <c r="G4247" s="53">
        <v>7.7</v>
      </c>
      <c r="H4247" s="53">
        <v>0.254</v>
      </c>
      <c r="I4247" s="53">
        <v>5.8</v>
      </c>
      <c r="J4247" s="53" t="s">
        <v>158</v>
      </c>
      <c r="K4247" s="53">
        <v>5.8</v>
      </c>
      <c r="L4247" s="53" t="s">
        <v>158</v>
      </c>
      <c r="M4247" s="54">
        <v>0.44410879629629635</v>
      </c>
      <c r="N4247" s="53">
        <v>9.1999999999999993</v>
      </c>
      <c r="O4247" s="53" t="s">
        <v>158</v>
      </c>
      <c r="P4247" s="54">
        <v>0.44049768518518517</v>
      </c>
      <c r="Q4247" s="53">
        <v>4.8</v>
      </c>
      <c r="R4247" s="53" t="s">
        <v>155</v>
      </c>
      <c r="S4247" s="53">
        <v>1.3</v>
      </c>
      <c r="T4247" s="53">
        <v>47.7</v>
      </c>
      <c r="U4247" s="53">
        <v>1098</v>
      </c>
      <c r="V4247" s="53">
        <v>496590</v>
      </c>
      <c r="W4247" s="53">
        <v>828</v>
      </c>
      <c r="X4247" s="53">
        <v>0.55900000000000005</v>
      </c>
      <c r="Y4247" s="53">
        <v>20.190000000000001</v>
      </c>
      <c r="Z4247" s="11">
        <f t="shared" si="11465"/>
        <v>152.4</v>
      </c>
      <c r="AA4247" s="11">
        <f t="shared" si="11466"/>
        <v>10</v>
      </c>
      <c r="AB4247" s="53">
        <f t="shared" si="11467"/>
        <v>0.22292323582158499</v>
      </c>
      <c r="AC4247" s="63" t="s">
        <v>204</v>
      </c>
    </row>
    <row r="4248" spans="1:46">
      <c r="A4248" s="11">
        <v>4248</v>
      </c>
      <c r="B4248" s="57">
        <v>44956</v>
      </c>
      <c r="C4248" s="54">
        <v>0.4513888888888889</v>
      </c>
      <c r="D4248" s="53">
        <v>11</v>
      </c>
      <c r="E4248" s="53">
        <v>14.7</v>
      </c>
      <c r="F4248" s="53">
        <v>0</v>
      </c>
      <c r="G4248" s="53">
        <v>8.3000000000000007</v>
      </c>
      <c r="H4248" s="53">
        <v>0.34300000000000003</v>
      </c>
      <c r="I4248" s="53">
        <v>5.0999999999999996</v>
      </c>
      <c r="J4248" s="53" t="s">
        <v>158</v>
      </c>
      <c r="K4248" s="53">
        <v>5.8</v>
      </c>
      <c r="L4248" s="53" t="s">
        <v>158</v>
      </c>
      <c r="M4248" s="54">
        <v>0.44450231481481484</v>
      </c>
      <c r="N4248" s="53">
        <v>8.4</v>
      </c>
      <c r="O4248" s="53" t="s">
        <v>158</v>
      </c>
      <c r="P4248" s="54">
        <v>0.448275462962963</v>
      </c>
      <c r="Q4248" s="53">
        <v>6</v>
      </c>
      <c r="R4248" s="53" t="s">
        <v>154</v>
      </c>
      <c r="S4248" s="53">
        <v>1.1000000000000001</v>
      </c>
      <c r="T4248" s="53">
        <v>48.1</v>
      </c>
      <c r="U4248" s="53">
        <v>371</v>
      </c>
      <c r="V4248" s="53">
        <v>664039</v>
      </c>
      <c r="W4248" s="53">
        <v>1107</v>
      </c>
      <c r="X4248" s="53">
        <v>0.55900000000000005</v>
      </c>
      <c r="Y4248" s="53">
        <v>20.16</v>
      </c>
      <c r="Z4248" s="11">
        <f t="shared" si="11465"/>
        <v>205.8</v>
      </c>
      <c r="AA4248" s="11">
        <f t="shared" si="11466"/>
        <v>10</v>
      </c>
      <c r="AB4248" s="53">
        <f t="shared" si="11467"/>
        <v>0.22292323582158499</v>
      </c>
      <c r="AC4248" s="63" t="s">
        <v>204</v>
      </c>
    </row>
    <row r="4249" spans="1:46">
      <c r="A4249" s="11">
        <v>4249</v>
      </c>
      <c r="B4249" s="57">
        <v>44956</v>
      </c>
      <c r="C4249" s="54">
        <v>0.45833333333333331</v>
      </c>
      <c r="D4249" s="53">
        <v>11</v>
      </c>
      <c r="E4249" s="53">
        <v>14.7</v>
      </c>
      <c r="F4249" s="53">
        <v>0</v>
      </c>
      <c r="G4249" s="53">
        <v>8.4</v>
      </c>
      <c r="H4249" s="53">
        <v>0.30299999999999999</v>
      </c>
      <c r="I4249" s="53">
        <v>5.2</v>
      </c>
      <c r="J4249" s="53" t="s">
        <v>158</v>
      </c>
      <c r="K4249" s="53">
        <v>5.4</v>
      </c>
      <c r="L4249" s="53" t="s">
        <v>158</v>
      </c>
      <c r="M4249" s="54">
        <v>0.45518518518518519</v>
      </c>
      <c r="N4249" s="53">
        <v>8.8000000000000007</v>
      </c>
      <c r="O4249" s="53" t="s">
        <v>158</v>
      </c>
      <c r="P4249" s="54">
        <v>0.45425925925925931</v>
      </c>
      <c r="Q4249" s="53">
        <v>7.6</v>
      </c>
      <c r="R4249" s="53" t="s">
        <v>154</v>
      </c>
      <c r="S4249" s="53">
        <v>1.3</v>
      </c>
      <c r="T4249" s="53">
        <v>47</v>
      </c>
      <c r="U4249" s="53">
        <v>1165</v>
      </c>
      <c r="V4249" s="53">
        <v>600511</v>
      </c>
      <c r="W4249" s="53">
        <v>1001</v>
      </c>
      <c r="X4249" s="53">
        <v>0.55900000000000005</v>
      </c>
      <c r="Y4249" s="53">
        <v>20.18</v>
      </c>
      <c r="Z4249" s="11">
        <f t="shared" si="11465"/>
        <v>181.79999999999998</v>
      </c>
      <c r="AA4249" s="11">
        <f t="shared" si="11466"/>
        <v>10</v>
      </c>
      <c r="AB4249" s="53">
        <f t="shared" si="11467"/>
        <v>0.22292323582158499</v>
      </c>
      <c r="AC4249" s="63" t="s">
        <v>204</v>
      </c>
      <c r="AE4249" s="11">
        <f t="shared" ref="AE4249" si="11500">SUM(F4249:F4254)</f>
        <v>0</v>
      </c>
      <c r="AF4249" s="11">
        <f t="shared" ref="AF4249" si="11501">AVERAGE(AB4249:AB4254)</f>
        <v>0.22292323582158499</v>
      </c>
      <c r="AG4249" s="11">
        <f t="shared" ref="AG4249" si="11502">AVERAGE(G4249:G4254)</f>
        <v>8.1833333333333353</v>
      </c>
      <c r="AH4249" s="11" t="e">
        <f t="shared" ref="AH4249" si="11503">AVERAGE(AC4249:AC4254)</f>
        <v>#DIV/0!</v>
      </c>
      <c r="AI4249" s="11">
        <f t="shared" ref="AI4249" si="11504">AVERAGE(T4249:T4254)</f>
        <v>42.766666666666673</v>
      </c>
      <c r="AJ4249" s="11">
        <f t="shared" ref="AJ4249" si="11505">SUMIF(H4249:H4254,"&gt;0",H4249:H4254)</f>
        <v>2.1829999999999998</v>
      </c>
      <c r="AK4249" s="17">
        <f t="shared" ref="AK4249" si="11506">SUM(AA4249:AA4254)/60</f>
        <v>1</v>
      </c>
      <c r="AL4249" s="17">
        <f t="shared" ref="AL4249" si="11507">SUM(V4249:V4254)</f>
        <v>4261105</v>
      </c>
      <c r="AM4249" s="17">
        <f t="shared" ref="AM4249" si="11508">AVERAGE(W4249:W4254)</f>
        <v>1183.5</v>
      </c>
      <c r="AN4249" s="11">
        <f t="shared" ref="AN4249" si="11509">AVERAGE(I4249:I4254)</f>
        <v>5.4499999999999993</v>
      </c>
      <c r="AO4249" s="11">
        <f t="shared" ref="AO4249" si="11510">MAX(K4249:K4254)</f>
        <v>6.4</v>
      </c>
      <c r="AP4249" s="13" t="str">
        <f t="shared" ref="AP4249" ca="1" si="11511">INDIRECT(ADDRESS(MATCH(AO4249,K4249:K4254,0)+A4249-1,12))</f>
        <v>W</v>
      </c>
      <c r="AQ4249" s="13">
        <f t="shared" ref="AQ4249" ca="1" si="11512">INDIRECT(ADDRESS(MATCH(AO4249,K4249:K4254,0)+A4249-1,13))</f>
        <v>0.47758101851851853</v>
      </c>
      <c r="AR4249" s="11">
        <f t="shared" ref="AR4249" si="11513">MAX(N4249:N4254)</f>
        <v>9.9</v>
      </c>
      <c r="AS4249" s="13" t="str">
        <f t="shared" ref="AS4249" ca="1" si="11514">INDIRECT(ADDRESS(MATCH(AR4249,N4249:N4254,0)+A4249-1,15))</f>
        <v>W</v>
      </c>
      <c r="AT4249" s="13">
        <f t="shared" ref="AT4249" ca="1" si="11515">INDIRECT(ADDRESS(MATCH(AR4249,N4249:N4254,0)+A4249-1,16))</f>
        <v>0.46738425925925925</v>
      </c>
    </row>
    <row r="4250" spans="1:46">
      <c r="A4250" s="11">
        <v>4250</v>
      </c>
      <c r="B4250" s="57">
        <v>44956</v>
      </c>
      <c r="C4250" s="54">
        <v>0.46527777777777773</v>
      </c>
      <c r="D4250" s="53">
        <v>11.3</v>
      </c>
      <c r="E4250" s="53">
        <v>14.6</v>
      </c>
      <c r="F4250" s="53">
        <v>0</v>
      </c>
      <c r="G4250" s="53">
        <v>8.3000000000000007</v>
      </c>
      <c r="H4250" s="53">
        <v>0.36199999999999999</v>
      </c>
      <c r="I4250" s="53">
        <v>5.6</v>
      </c>
      <c r="J4250" s="53" t="s">
        <v>158</v>
      </c>
      <c r="K4250" s="53">
        <v>5.7</v>
      </c>
      <c r="L4250" s="53" t="s">
        <v>158</v>
      </c>
      <c r="M4250" s="54">
        <v>0.4647222222222222</v>
      </c>
      <c r="N4250" s="53">
        <v>9.1999999999999993</v>
      </c>
      <c r="O4250" s="53" t="s">
        <v>154</v>
      </c>
      <c r="P4250" s="54">
        <v>0.46015046296296297</v>
      </c>
      <c r="Q4250" s="53">
        <v>4.5999999999999996</v>
      </c>
      <c r="R4250" s="53" t="s">
        <v>158</v>
      </c>
      <c r="S4250" s="53">
        <v>1.4</v>
      </c>
      <c r="T4250" s="53">
        <v>42.1</v>
      </c>
      <c r="U4250" s="53">
        <v>1198</v>
      </c>
      <c r="V4250" s="53">
        <v>705250</v>
      </c>
      <c r="W4250" s="53">
        <v>1175</v>
      </c>
      <c r="X4250" s="53">
        <v>0.55900000000000005</v>
      </c>
      <c r="Y4250" s="53">
        <v>20.190000000000001</v>
      </c>
      <c r="Z4250" s="11">
        <f t="shared" si="11465"/>
        <v>217.20000000000002</v>
      </c>
      <c r="AA4250" s="11">
        <f t="shared" si="11466"/>
        <v>10</v>
      </c>
      <c r="AB4250" s="53">
        <f t="shared" si="11467"/>
        <v>0.22292323582158499</v>
      </c>
      <c r="AC4250" s="63" t="s">
        <v>204</v>
      </c>
    </row>
    <row r="4251" spans="1:46">
      <c r="A4251" s="11">
        <v>4251</v>
      </c>
      <c r="B4251" s="57">
        <v>44956</v>
      </c>
      <c r="C4251" s="54">
        <v>0.47222222222222227</v>
      </c>
      <c r="D4251" s="53">
        <v>11.4</v>
      </c>
      <c r="E4251" s="53">
        <v>14.6</v>
      </c>
      <c r="F4251" s="53">
        <v>0</v>
      </c>
      <c r="G4251" s="53">
        <v>8.1999999999999993</v>
      </c>
      <c r="H4251" s="53">
        <v>0.371</v>
      </c>
      <c r="I4251" s="53">
        <v>5.7</v>
      </c>
      <c r="J4251" s="53" t="s">
        <v>158</v>
      </c>
      <c r="K4251" s="53">
        <v>5.7</v>
      </c>
      <c r="L4251" s="53" t="s">
        <v>158</v>
      </c>
      <c r="M4251" s="54">
        <v>0.4689814814814815</v>
      </c>
      <c r="N4251" s="53">
        <v>9.9</v>
      </c>
      <c r="O4251" s="53" t="s">
        <v>154</v>
      </c>
      <c r="P4251" s="54">
        <v>0.46738425925925925</v>
      </c>
      <c r="Q4251" s="53">
        <v>8.8000000000000007</v>
      </c>
      <c r="R4251" s="53" t="s">
        <v>158</v>
      </c>
      <c r="S4251" s="53">
        <v>1.6</v>
      </c>
      <c r="T4251" s="53">
        <v>41.2</v>
      </c>
      <c r="U4251" s="53">
        <v>1221</v>
      </c>
      <c r="V4251" s="53">
        <v>724481</v>
      </c>
      <c r="W4251" s="53">
        <v>1207</v>
      </c>
      <c r="X4251" s="53">
        <v>0.55900000000000005</v>
      </c>
      <c r="Y4251" s="53">
        <v>20.21</v>
      </c>
      <c r="Z4251" s="11">
        <f t="shared" si="11465"/>
        <v>222.60000000000002</v>
      </c>
      <c r="AA4251" s="11">
        <f t="shared" si="11466"/>
        <v>10</v>
      </c>
      <c r="AB4251" s="53">
        <f t="shared" si="11467"/>
        <v>0.22292323582158499</v>
      </c>
      <c r="AC4251" s="63" t="s">
        <v>204</v>
      </c>
    </row>
    <row r="4252" spans="1:46">
      <c r="A4252" s="11">
        <v>4252</v>
      </c>
      <c r="B4252" s="57">
        <v>44956</v>
      </c>
      <c r="C4252" s="54">
        <v>0.47916666666666669</v>
      </c>
      <c r="D4252" s="53">
        <v>11.6</v>
      </c>
      <c r="E4252" s="53">
        <v>14.2</v>
      </c>
      <c r="F4252" s="53">
        <v>0</v>
      </c>
      <c r="G4252" s="53">
        <v>8</v>
      </c>
      <c r="H4252" s="53">
        <v>0.377</v>
      </c>
      <c r="I4252" s="53">
        <v>6</v>
      </c>
      <c r="J4252" s="53" t="s">
        <v>154</v>
      </c>
      <c r="K4252" s="53">
        <v>6.4</v>
      </c>
      <c r="L4252" s="53" t="s">
        <v>154</v>
      </c>
      <c r="M4252" s="54">
        <v>0.47758101851851853</v>
      </c>
      <c r="N4252" s="53">
        <v>9.8000000000000007</v>
      </c>
      <c r="O4252" s="53" t="s">
        <v>158</v>
      </c>
      <c r="P4252" s="54">
        <v>0.47456018518518522</v>
      </c>
      <c r="Q4252" s="53">
        <v>4.4000000000000004</v>
      </c>
      <c r="R4252" s="53" t="s">
        <v>161</v>
      </c>
      <c r="S4252" s="53">
        <v>1.4</v>
      </c>
      <c r="T4252" s="53">
        <v>44</v>
      </c>
      <c r="U4252" s="53">
        <v>1225</v>
      </c>
      <c r="V4252" s="53">
        <v>734931</v>
      </c>
      <c r="W4252" s="53">
        <v>1225</v>
      </c>
      <c r="X4252" s="53">
        <v>0.55900000000000005</v>
      </c>
      <c r="Y4252" s="53">
        <v>20.11</v>
      </c>
      <c r="Z4252" s="11">
        <f t="shared" si="11465"/>
        <v>226.2</v>
      </c>
      <c r="AA4252" s="11">
        <f t="shared" si="11466"/>
        <v>10</v>
      </c>
      <c r="AB4252" s="53">
        <f t="shared" si="11467"/>
        <v>0.22292323582158499</v>
      </c>
      <c r="AC4252" s="63" t="s">
        <v>204</v>
      </c>
    </row>
    <row r="4253" spans="1:46">
      <c r="A4253" s="11">
        <v>4253</v>
      </c>
      <c r="B4253" s="57">
        <v>44956</v>
      </c>
      <c r="C4253" s="54">
        <v>0.4861111111111111</v>
      </c>
      <c r="D4253" s="53">
        <v>11.8</v>
      </c>
      <c r="E4253" s="53">
        <v>14.2</v>
      </c>
      <c r="F4253" s="53">
        <v>0</v>
      </c>
      <c r="G4253" s="53">
        <v>8</v>
      </c>
      <c r="H4253" s="53">
        <v>0.38300000000000001</v>
      </c>
      <c r="I4253" s="53">
        <v>5.4</v>
      </c>
      <c r="J4253" s="53" t="s">
        <v>158</v>
      </c>
      <c r="K4253" s="53">
        <v>6.1</v>
      </c>
      <c r="L4253" s="53" t="s">
        <v>154</v>
      </c>
      <c r="M4253" s="54">
        <v>0.48017361111111106</v>
      </c>
      <c r="N4253" s="53">
        <v>8.1999999999999993</v>
      </c>
      <c r="O4253" s="53" t="s">
        <v>158</v>
      </c>
      <c r="P4253" s="54">
        <v>0.4801273148148148</v>
      </c>
      <c r="Q4253" s="53">
        <v>4.8</v>
      </c>
      <c r="R4253" s="53" t="s">
        <v>154</v>
      </c>
      <c r="S4253" s="53">
        <v>1.2</v>
      </c>
      <c r="T4253" s="53">
        <v>42.3</v>
      </c>
      <c r="U4253" s="53">
        <v>1253</v>
      </c>
      <c r="V4253" s="53">
        <v>743416</v>
      </c>
      <c r="W4253" s="53">
        <v>1239</v>
      </c>
      <c r="X4253" s="53">
        <v>0.55900000000000005</v>
      </c>
      <c r="Y4253" s="53">
        <v>20.100000000000001</v>
      </c>
      <c r="Z4253" s="11">
        <f t="shared" si="11465"/>
        <v>229.8</v>
      </c>
      <c r="AA4253" s="11">
        <f t="shared" si="11466"/>
        <v>10</v>
      </c>
      <c r="AB4253" s="53">
        <f t="shared" si="11467"/>
        <v>0.22292323582158499</v>
      </c>
      <c r="AC4253" s="63" t="s">
        <v>204</v>
      </c>
    </row>
    <row r="4254" spans="1:46">
      <c r="A4254" s="11">
        <v>4254</v>
      </c>
      <c r="B4254" s="57">
        <v>44956</v>
      </c>
      <c r="C4254" s="54">
        <v>0.49305555555555558</v>
      </c>
      <c r="D4254" s="53">
        <v>11.9</v>
      </c>
      <c r="E4254" s="53">
        <v>14.2</v>
      </c>
      <c r="F4254" s="53">
        <v>0</v>
      </c>
      <c r="G4254" s="53">
        <v>8.1999999999999993</v>
      </c>
      <c r="H4254" s="53">
        <v>0.38700000000000001</v>
      </c>
      <c r="I4254" s="53">
        <v>4.8</v>
      </c>
      <c r="J4254" s="53" t="s">
        <v>154</v>
      </c>
      <c r="K4254" s="53">
        <v>5.4</v>
      </c>
      <c r="L4254" s="53" t="s">
        <v>158</v>
      </c>
      <c r="M4254" s="54">
        <v>0.48613425925925924</v>
      </c>
      <c r="N4254" s="53">
        <v>8.5</v>
      </c>
      <c r="O4254" s="53" t="s">
        <v>158</v>
      </c>
      <c r="P4254" s="54">
        <v>0.49201388888888892</v>
      </c>
      <c r="Q4254" s="53">
        <v>4.5</v>
      </c>
      <c r="R4254" s="53" t="s">
        <v>158</v>
      </c>
      <c r="S4254" s="53">
        <v>1.2</v>
      </c>
      <c r="T4254" s="53">
        <v>40</v>
      </c>
      <c r="U4254" s="53">
        <v>1263</v>
      </c>
      <c r="V4254" s="53">
        <v>752516</v>
      </c>
      <c r="W4254" s="53">
        <v>1254</v>
      </c>
      <c r="X4254" s="53">
        <v>0.55900000000000005</v>
      </c>
      <c r="Y4254" s="53">
        <v>20.100000000000001</v>
      </c>
      <c r="Z4254" s="11">
        <f t="shared" si="11465"/>
        <v>232.20000000000002</v>
      </c>
      <c r="AA4254" s="11">
        <f t="shared" si="11466"/>
        <v>10</v>
      </c>
      <c r="AB4254" s="53">
        <f t="shared" si="11467"/>
        <v>0.22292323582158499</v>
      </c>
      <c r="AC4254" s="63" t="s">
        <v>204</v>
      </c>
    </row>
    <row r="4255" spans="1:46">
      <c r="A4255" s="11">
        <v>4255</v>
      </c>
      <c r="B4255" s="57">
        <v>44956</v>
      </c>
      <c r="C4255" s="54">
        <v>0.5</v>
      </c>
      <c r="D4255" s="53">
        <v>12.1</v>
      </c>
      <c r="E4255" s="53">
        <v>14.2</v>
      </c>
      <c r="F4255" s="53">
        <v>0</v>
      </c>
      <c r="G4255" s="53">
        <v>8.3000000000000007</v>
      </c>
      <c r="H4255" s="53">
        <v>0.38600000000000001</v>
      </c>
      <c r="I4255" s="53">
        <v>4.5999999999999996</v>
      </c>
      <c r="J4255" s="53" t="s">
        <v>154</v>
      </c>
      <c r="K4255" s="53">
        <v>5.2</v>
      </c>
      <c r="L4255" s="53" t="s">
        <v>154</v>
      </c>
      <c r="M4255" s="54">
        <v>0.49537037037037041</v>
      </c>
      <c r="N4255" s="53">
        <v>8</v>
      </c>
      <c r="O4255" s="53" t="s">
        <v>154</v>
      </c>
      <c r="P4255" s="54">
        <v>0.49986111111111109</v>
      </c>
      <c r="Q4255" s="53">
        <v>7.4</v>
      </c>
      <c r="R4255" s="53" t="s">
        <v>154</v>
      </c>
      <c r="S4255" s="53">
        <v>1.2</v>
      </c>
      <c r="T4255" s="53">
        <v>39.799999999999997</v>
      </c>
      <c r="U4255" s="53">
        <v>1248</v>
      </c>
      <c r="V4255" s="53">
        <v>754099</v>
      </c>
      <c r="W4255" s="53">
        <v>1257</v>
      </c>
      <c r="X4255" s="53">
        <v>0.55900000000000005</v>
      </c>
      <c r="Y4255" s="53">
        <v>20.09</v>
      </c>
      <c r="Z4255" s="11">
        <f t="shared" si="11465"/>
        <v>231.60000000000002</v>
      </c>
      <c r="AA4255" s="11">
        <f t="shared" si="11466"/>
        <v>10</v>
      </c>
      <c r="AB4255" s="53">
        <f t="shared" si="11467"/>
        <v>0.22292323582158499</v>
      </c>
      <c r="AC4255" s="63" t="s">
        <v>204</v>
      </c>
      <c r="AE4255" s="11">
        <f t="shared" ref="AE4255" si="11516">SUM(F4255:F4260)</f>
        <v>0</v>
      </c>
      <c r="AF4255" s="11">
        <f t="shared" ref="AF4255" si="11517">AVERAGE(AB4255:AB4260)</f>
        <v>0.22265712148070285</v>
      </c>
      <c r="AG4255" s="11">
        <f t="shared" ref="AG4255" si="11518">AVERAGE(G4255:G4260)</f>
        <v>8.4500000000000011</v>
      </c>
      <c r="AH4255" s="11" t="e">
        <f t="shared" ref="AH4255" si="11519">AVERAGE(AC4255:AC4260)</f>
        <v>#DIV/0!</v>
      </c>
      <c r="AI4255" s="11">
        <f t="shared" ref="AI4255" si="11520">AVERAGE(T4255:T4260)</f>
        <v>38.283333333333331</v>
      </c>
      <c r="AJ4255" s="11">
        <f t="shared" ref="AJ4255" si="11521">SUMIF(H4255:H4260,"&gt;0",H4255:H4260)</f>
        <v>2.29</v>
      </c>
      <c r="AK4255" s="17">
        <f t="shared" ref="AK4255" si="11522">SUM(AA4255:AA4260)/60</f>
        <v>1</v>
      </c>
      <c r="AL4255" s="17">
        <f t="shared" ref="AL4255" si="11523">SUM(V4255:V4260)</f>
        <v>4491240</v>
      </c>
      <c r="AM4255" s="17">
        <f t="shared" ref="AM4255" si="11524">AVERAGE(W4255:W4260)</f>
        <v>1247.6666666666667</v>
      </c>
      <c r="AN4255" s="11">
        <f t="shared" ref="AN4255" si="11525">AVERAGE(I4255:I4260)</f>
        <v>4.5666666666666664</v>
      </c>
      <c r="AO4255" s="11">
        <f t="shared" ref="AO4255" si="11526">MAX(K4255:K4260)</f>
        <v>5.2</v>
      </c>
      <c r="AP4255" s="13" t="str">
        <f t="shared" ref="AP4255" ca="1" si="11527">INDIRECT(ADDRESS(MATCH(AO4255,K4255:K4260,0)+A4255-1,12))</f>
        <v>W</v>
      </c>
      <c r="AQ4255" s="13">
        <f t="shared" ref="AQ4255" ca="1" si="11528">INDIRECT(ADDRESS(MATCH(AO4255,K4255:K4260,0)+A4255-1,13))</f>
        <v>0.49537037037037041</v>
      </c>
      <c r="AR4255" s="11">
        <f t="shared" ref="AR4255" si="11529">MAX(N4255:N4260)</f>
        <v>8.3000000000000007</v>
      </c>
      <c r="AS4255" s="13" t="str">
        <f t="shared" ref="AS4255" ca="1" si="11530">INDIRECT(ADDRESS(MATCH(AR4255,N4255:N4260,0)+A4255-1,15))</f>
        <v>W</v>
      </c>
      <c r="AT4255" s="13">
        <f t="shared" ref="AT4255" ca="1" si="11531">INDIRECT(ADDRESS(MATCH(AR4255,N4255:N4260,0)+A4255-1,16))</f>
        <v>0.50009259259259264</v>
      </c>
    </row>
    <row r="4256" spans="1:46">
      <c r="A4256" s="11">
        <v>4256</v>
      </c>
      <c r="B4256" s="57">
        <v>44956</v>
      </c>
      <c r="C4256" s="54">
        <v>0.50694444444444442</v>
      </c>
      <c r="D4256" s="53">
        <v>12.2</v>
      </c>
      <c r="E4256" s="53">
        <v>14.1</v>
      </c>
      <c r="F4256" s="53">
        <v>0</v>
      </c>
      <c r="G4256" s="53">
        <v>8.5</v>
      </c>
      <c r="H4256" s="53">
        <v>0.38700000000000001</v>
      </c>
      <c r="I4256" s="53">
        <v>4.8</v>
      </c>
      <c r="J4256" s="53" t="s">
        <v>154</v>
      </c>
      <c r="K4256" s="53">
        <v>5.2</v>
      </c>
      <c r="L4256" s="53" t="s">
        <v>154</v>
      </c>
      <c r="M4256" s="54">
        <v>0.5053819444444444</v>
      </c>
      <c r="N4256" s="53">
        <v>8.3000000000000007</v>
      </c>
      <c r="O4256" s="53" t="s">
        <v>154</v>
      </c>
      <c r="P4256" s="54">
        <v>0.50009259259259264</v>
      </c>
      <c r="Q4256" s="53">
        <v>5.0999999999999996</v>
      </c>
      <c r="R4256" s="53" t="s">
        <v>158</v>
      </c>
      <c r="S4256" s="53">
        <v>1.3</v>
      </c>
      <c r="T4256" s="53">
        <v>40.799999999999997</v>
      </c>
      <c r="U4256" s="53">
        <v>1263</v>
      </c>
      <c r="V4256" s="53">
        <v>756682</v>
      </c>
      <c r="W4256" s="53">
        <v>1261</v>
      </c>
      <c r="X4256" s="53">
        <v>0.55900000000000005</v>
      </c>
      <c r="Y4256" s="53">
        <v>20.05</v>
      </c>
      <c r="Z4256" s="11">
        <f t="shared" si="11465"/>
        <v>232.20000000000002</v>
      </c>
      <c r="AA4256" s="11">
        <f t="shared" si="11466"/>
        <v>10</v>
      </c>
      <c r="AB4256" s="53">
        <f t="shared" si="11467"/>
        <v>0.22292323582158499</v>
      </c>
      <c r="AC4256" s="63" t="s">
        <v>204</v>
      </c>
    </row>
    <row r="4257" spans="1:46">
      <c r="A4257" s="11">
        <v>4257</v>
      </c>
      <c r="B4257" s="57">
        <v>44956</v>
      </c>
      <c r="C4257" s="54">
        <v>0.51388888888888895</v>
      </c>
      <c r="D4257" s="53">
        <v>12.4</v>
      </c>
      <c r="E4257" s="53">
        <v>14.1</v>
      </c>
      <c r="F4257" s="53">
        <v>0</v>
      </c>
      <c r="G4257" s="53">
        <v>8.4</v>
      </c>
      <c r="H4257" s="53">
        <v>0.38700000000000001</v>
      </c>
      <c r="I4257" s="53">
        <v>4.5</v>
      </c>
      <c r="J4257" s="53" t="s">
        <v>154</v>
      </c>
      <c r="K4257" s="53">
        <v>4.8</v>
      </c>
      <c r="L4257" s="53" t="s">
        <v>154</v>
      </c>
      <c r="M4257" s="54">
        <v>0.50695601851851857</v>
      </c>
      <c r="N4257" s="53">
        <v>7.8</v>
      </c>
      <c r="O4257" s="53" t="s">
        <v>154</v>
      </c>
      <c r="P4257" s="54">
        <v>0.51196759259259261</v>
      </c>
      <c r="Q4257" s="53">
        <v>6</v>
      </c>
      <c r="R4257" s="53" t="s">
        <v>158</v>
      </c>
      <c r="S4257" s="53">
        <v>1.2</v>
      </c>
      <c r="T4257" s="53">
        <v>39.4</v>
      </c>
      <c r="U4257" s="53">
        <v>1265</v>
      </c>
      <c r="V4257" s="53">
        <v>757078</v>
      </c>
      <c r="W4257" s="53">
        <v>1262</v>
      </c>
      <c r="X4257" s="53">
        <v>0.55900000000000005</v>
      </c>
      <c r="Y4257" s="53">
        <v>20.09</v>
      </c>
      <c r="Z4257" s="11">
        <f t="shared" si="11465"/>
        <v>232.20000000000002</v>
      </c>
      <c r="AA4257" s="11">
        <f t="shared" si="11466"/>
        <v>10</v>
      </c>
      <c r="AB4257" s="53">
        <f t="shared" si="11467"/>
        <v>0.22292323582158499</v>
      </c>
      <c r="AC4257" s="63" t="s">
        <v>204</v>
      </c>
    </row>
    <row r="4258" spans="1:46">
      <c r="A4258" s="11">
        <v>4258</v>
      </c>
      <c r="B4258" s="57">
        <v>44956</v>
      </c>
      <c r="C4258" s="54">
        <v>0.52083333333333337</v>
      </c>
      <c r="D4258" s="53">
        <v>12.5</v>
      </c>
      <c r="E4258" s="53">
        <v>14.1</v>
      </c>
      <c r="F4258" s="53">
        <v>0</v>
      </c>
      <c r="G4258" s="53">
        <v>8.5</v>
      </c>
      <c r="H4258" s="53">
        <v>0.38600000000000001</v>
      </c>
      <c r="I4258" s="53">
        <v>4.0999999999999996</v>
      </c>
      <c r="J4258" s="53" t="s">
        <v>154</v>
      </c>
      <c r="K4258" s="53">
        <v>4.5</v>
      </c>
      <c r="L4258" s="53" t="s">
        <v>154</v>
      </c>
      <c r="M4258" s="54">
        <v>0.51754629629629634</v>
      </c>
      <c r="N4258" s="53">
        <v>7.7</v>
      </c>
      <c r="O4258" s="53" t="s">
        <v>161</v>
      </c>
      <c r="P4258" s="54">
        <v>0.51552083333333332</v>
      </c>
      <c r="Q4258" s="53">
        <v>3.8</v>
      </c>
      <c r="R4258" s="53" t="s">
        <v>161</v>
      </c>
      <c r="S4258" s="53">
        <v>1.1000000000000001</v>
      </c>
      <c r="T4258" s="53">
        <v>40.700000000000003</v>
      </c>
      <c r="U4258" s="53">
        <v>1255</v>
      </c>
      <c r="V4258" s="53">
        <v>756951</v>
      </c>
      <c r="W4258" s="53">
        <v>1262</v>
      </c>
      <c r="X4258" s="53">
        <v>0.55800000000000005</v>
      </c>
      <c r="Y4258" s="53">
        <v>20.079999999999998</v>
      </c>
      <c r="Z4258" s="11">
        <f t="shared" si="11465"/>
        <v>231.60000000000002</v>
      </c>
      <c r="AA4258" s="11">
        <f t="shared" si="11466"/>
        <v>10</v>
      </c>
      <c r="AB4258" s="53">
        <f t="shared" si="11467"/>
        <v>0.22239100713982074</v>
      </c>
      <c r="AC4258" s="63" t="s">
        <v>204</v>
      </c>
    </row>
    <row r="4259" spans="1:46">
      <c r="A4259" s="11">
        <v>4259</v>
      </c>
      <c r="B4259" s="57">
        <v>44956</v>
      </c>
      <c r="C4259" s="54">
        <v>0.52777777777777779</v>
      </c>
      <c r="D4259" s="53">
        <v>12.6</v>
      </c>
      <c r="E4259" s="53">
        <v>14.1</v>
      </c>
      <c r="F4259" s="53">
        <v>0</v>
      </c>
      <c r="G4259" s="53">
        <v>8.3000000000000007</v>
      </c>
      <c r="H4259" s="53">
        <v>0.35899999999999999</v>
      </c>
      <c r="I4259" s="53">
        <v>4.3</v>
      </c>
      <c r="J4259" s="53" t="s">
        <v>154</v>
      </c>
      <c r="K4259" s="53">
        <v>4.3</v>
      </c>
      <c r="L4259" s="53" t="s">
        <v>154</v>
      </c>
      <c r="M4259" s="54">
        <v>0.52721064814814811</v>
      </c>
      <c r="N4259" s="53">
        <v>8.1</v>
      </c>
      <c r="O4259" s="53" t="s">
        <v>158</v>
      </c>
      <c r="P4259" s="54">
        <v>0.52590277777777772</v>
      </c>
      <c r="Q4259" s="53">
        <v>3.3</v>
      </c>
      <c r="R4259" s="53" t="s">
        <v>158</v>
      </c>
      <c r="S4259" s="53">
        <v>1.2</v>
      </c>
      <c r="T4259" s="53">
        <v>34.4</v>
      </c>
      <c r="U4259" s="53">
        <v>1271</v>
      </c>
      <c r="V4259" s="53">
        <v>712327</v>
      </c>
      <c r="W4259" s="53">
        <v>1187</v>
      </c>
      <c r="X4259" s="53">
        <v>0.55800000000000005</v>
      </c>
      <c r="Y4259" s="53">
        <v>20.079999999999998</v>
      </c>
      <c r="Z4259" s="11">
        <f t="shared" si="11465"/>
        <v>215.4</v>
      </c>
      <c r="AA4259" s="11">
        <f t="shared" si="11466"/>
        <v>10</v>
      </c>
      <c r="AB4259" s="53">
        <f t="shared" si="11467"/>
        <v>0.22239100713982074</v>
      </c>
      <c r="AC4259" s="63" t="s">
        <v>204</v>
      </c>
    </row>
    <row r="4260" spans="1:46">
      <c r="A4260" s="11">
        <v>4260</v>
      </c>
      <c r="B4260" s="57">
        <v>44956</v>
      </c>
      <c r="C4260" s="54">
        <v>0.53472222222222221</v>
      </c>
      <c r="D4260" s="53">
        <v>12.7</v>
      </c>
      <c r="E4260" s="53">
        <v>14.1</v>
      </c>
      <c r="F4260" s="53">
        <v>0</v>
      </c>
      <c r="G4260" s="53">
        <v>8.6999999999999993</v>
      </c>
      <c r="H4260" s="53">
        <v>0.38500000000000001</v>
      </c>
      <c r="I4260" s="53">
        <v>5.0999999999999996</v>
      </c>
      <c r="J4260" s="53" t="s">
        <v>154</v>
      </c>
      <c r="K4260" s="53">
        <v>5.0999999999999996</v>
      </c>
      <c r="L4260" s="53" t="s">
        <v>154</v>
      </c>
      <c r="M4260" s="54">
        <v>0.53304398148148147</v>
      </c>
      <c r="N4260" s="53">
        <v>8.3000000000000007</v>
      </c>
      <c r="O4260" s="53" t="s">
        <v>158</v>
      </c>
      <c r="P4260" s="54">
        <v>0.53011574074074075</v>
      </c>
      <c r="Q4260" s="53">
        <v>5.5</v>
      </c>
      <c r="R4260" s="53" t="s">
        <v>158</v>
      </c>
      <c r="S4260" s="53">
        <v>1.2</v>
      </c>
      <c r="T4260" s="53">
        <v>34.6</v>
      </c>
      <c r="U4260" s="53">
        <v>1245</v>
      </c>
      <c r="V4260" s="53">
        <v>754103</v>
      </c>
      <c r="W4260" s="53">
        <v>1257</v>
      </c>
      <c r="X4260" s="53">
        <v>0.55800000000000005</v>
      </c>
      <c r="Y4260" s="53">
        <v>20.07</v>
      </c>
      <c r="Z4260" s="11">
        <f t="shared" si="11465"/>
        <v>231.00000000000003</v>
      </c>
      <c r="AA4260" s="11">
        <f t="shared" si="11466"/>
        <v>10</v>
      </c>
      <c r="AB4260" s="53">
        <f t="shared" si="11467"/>
        <v>0.22239100713982074</v>
      </c>
      <c r="AC4260" s="63" t="s">
        <v>204</v>
      </c>
    </row>
    <row r="4261" spans="1:46">
      <c r="A4261" s="11">
        <v>4261</v>
      </c>
      <c r="B4261" s="57">
        <v>44956</v>
      </c>
      <c r="C4261" s="54">
        <v>0.54166666666666663</v>
      </c>
      <c r="D4261" s="53">
        <v>12.6</v>
      </c>
      <c r="E4261" s="53">
        <v>14.1</v>
      </c>
      <c r="F4261" s="53">
        <v>0</v>
      </c>
      <c r="G4261" s="53">
        <v>9.1</v>
      </c>
      <c r="H4261" s="53">
        <v>0.375</v>
      </c>
      <c r="I4261" s="53">
        <v>5.5</v>
      </c>
      <c r="J4261" s="53" t="s">
        <v>154</v>
      </c>
      <c r="K4261" s="53">
        <v>5.6</v>
      </c>
      <c r="L4261" s="53" t="s">
        <v>158</v>
      </c>
      <c r="M4261" s="54">
        <v>0.53931712962962963</v>
      </c>
      <c r="N4261" s="53">
        <v>8.6</v>
      </c>
      <c r="O4261" s="53" t="s">
        <v>158</v>
      </c>
      <c r="P4261" s="54">
        <v>0.53528935185185189</v>
      </c>
      <c r="Q4261" s="53">
        <v>7.1</v>
      </c>
      <c r="R4261" s="53" t="s">
        <v>154</v>
      </c>
      <c r="S4261" s="53">
        <v>1.2</v>
      </c>
      <c r="T4261" s="53">
        <v>33.5</v>
      </c>
      <c r="U4261" s="53">
        <v>1226</v>
      </c>
      <c r="V4261" s="53">
        <v>737579</v>
      </c>
      <c r="W4261" s="53">
        <v>1229</v>
      </c>
      <c r="X4261" s="53">
        <v>0.55800000000000005</v>
      </c>
      <c r="Y4261" s="53">
        <v>20.059999999999999</v>
      </c>
      <c r="Z4261" s="11">
        <f t="shared" si="11465"/>
        <v>225.00000000000003</v>
      </c>
      <c r="AA4261" s="11">
        <f t="shared" si="11466"/>
        <v>10</v>
      </c>
      <c r="AB4261" s="53">
        <f t="shared" si="11467"/>
        <v>0.22239100713982074</v>
      </c>
      <c r="AC4261" s="63" t="s">
        <v>204</v>
      </c>
      <c r="AE4261" s="11">
        <f t="shared" ref="AE4261" si="11532">SUM(F4261:F4266)</f>
        <v>0</v>
      </c>
      <c r="AF4261" s="11">
        <f t="shared" ref="AF4261" si="11533">AVERAGE(AB4261:AB4266)</f>
        <v>0.22239100713982074</v>
      </c>
      <c r="AG4261" s="11">
        <f t="shared" ref="AG4261" si="11534">AVERAGE(G4261:G4266)</f>
        <v>9.2000000000000011</v>
      </c>
      <c r="AH4261" s="11" t="e">
        <f t="shared" ref="AH4261" si="11535">AVERAGE(AC4261:AC4266)</f>
        <v>#DIV/0!</v>
      </c>
      <c r="AI4261" s="11">
        <f t="shared" ref="AI4261" si="11536">AVERAGE(T4261:T4266)</f>
        <v>33.716666666666669</v>
      </c>
      <c r="AJ4261" s="11">
        <f t="shared" ref="AJ4261" si="11537">SUMIF(H4261:H4266,"&gt;0",H4261:H4266)</f>
        <v>2.1350000000000002</v>
      </c>
      <c r="AK4261" s="17">
        <f t="shared" ref="AK4261" si="11538">SUM(AA4261:AA4266)/60</f>
        <v>1</v>
      </c>
      <c r="AL4261" s="17">
        <f t="shared" ref="AL4261" si="11539">SUM(V4261:V4266)</f>
        <v>4217502</v>
      </c>
      <c r="AM4261" s="17">
        <f t="shared" ref="AM4261" si="11540">AVERAGE(W4261:W4266)</f>
        <v>1171.6666666666667</v>
      </c>
      <c r="AN4261" s="11">
        <f t="shared" ref="AN4261" si="11541">AVERAGE(I4261:I4266)</f>
        <v>4.45</v>
      </c>
      <c r="AO4261" s="11">
        <f t="shared" ref="AO4261" si="11542">MAX(K4261:K4266)</f>
        <v>5.6</v>
      </c>
      <c r="AP4261" s="13" t="str">
        <f t="shared" ref="AP4261" ca="1" si="11543">INDIRECT(ADDRESS(MATCH(AO4261,K4261:K4266,0)+A4261-1,12))</f>
        <v>WNW</v>
      </c>
      <c r="AQ4261" s="13">
        <f t="shared" ref="AQ4261" ca="1" si="11544">INDIRECT(ADDRESS(MATCH(AO4261,K4261:K4266,0)+A4261-1,13))</f>
        <v>0.53931712962962963</v>
      </c>
      <c r="AR4261" s="11">
        <f t="shared" ref="AR4261" si="11545">MAX(N4261:N4266)</f>
        <v>8.6</v>
      </c>
      <c r="AS4261" s="13" t="str">
        <f t="shared" ref="AS4261" ca="1" si="11546">INDIRECT(ADDRESS(MATCH(AR4261,N4261:N4266,0)+A4261-1,15))</f>
        <v>WNW</v>
      </c>
      <c r="AT4261" s="13">
        <f t="shared" ref="AT4261" ca="1" si="11547">INDIRECT(ADDRESS(MATCH(AR4261,N4261:N4266,0)+A4261-1,16))</f>
        <v>0.53528935185185189</v>
      </c>
    </row>
    <row r="4262" spans="1:46">
      <c r="A4262" s="11">
        <v>4262</v>
      </c>
      <c r="B4262" s="57">
        <v>44956</v>
      </c>
      <c r="C4262" s="54">
        <v>0.54861111111111105</v>
      </c>
      <c r="D4262" s="53">
        <v>12.5</v>
      </c>
      <c r="E4262" s="53">
        <v>14.1</v>
      </c>
      <c r="F4262" s="53">
        <v>0</v>
      </c>
      <c r="G4262" s="53">
        <v>9.3000000000000007</v>
      </c>
      <c r="H4262" s="53">
        <v>0.37</v>
      </c>
      <c r="I4262" s="53">
        <v>4.4000000000000004</v>
      </c>
      <c r="J4262" s="53" t="s">
        <v>154</v>
      </c>
      <c r="K4262" s="53">
        <v>5.5</v>
      </c>
      <c r="L4262" s="53" t="s">
        <v>154</v>
      </c>
      <c r="M4262" s="54">
        <v>0.54168981481481482</v>
      </c>
      <c r="N4262" s="53">
        <v>7.7</v>
      </c>
      <c r="O4262" s="53" t="s">
        <v>154</v>
      </c>
      <c r="P4262" s="54">
        <v>0.54231481481481481</v>
      </c>
      <c r="Q4262" s="53">
        <v>5.5</v>
      </c>
      <c r="R4262" s="53" t="s">
        <v>158</v>
      </c>
      <c r="S4262" s="53">
        <v>1.2</v>
      </c>
      <c r="T4262" s="53">
        <v>34.4</v>
      </c>
      <c r="U4262" s="53">
        <v>1202</v>
      </c>
      <c r="V4262" s="53">
        <v>726969</v>
      </c>
      <c r="W4262" s="53">
        <v>1212</v>
      </c>
      <c r="X4262" s="53">
        <v>0.55800000000000005</v>
      </c>
      <c r="Y4262" s="53">
        <v>20.059999999999999</v>
      </c>
      <c r="Z4262" s="11">
        <f t="shared" si="11465"/>
        <v>222</v>
      </c>
      <c r="AA4262" s="11">
        <f t="shared" si="11466"/>
        <v>10</v>
      </c>
      <c r="AB4262" s="53">
        <f t="shared" si="11467"/>
        <v>0.22239100713982074</v>
      </c>
      <c r="AC4262" s="63" t="s">
        <v>204</v>
      </c>
    </row>
    <row r="4263" spans="1:46">
      <c r="A4263" s="11">
        <v>4263</v>
      </c>
      <c r="B4263" s="57">
        <v>44956</v>
      </c>
      <c r="C4263" s="54">
        <v>0.55555555555555558</v>
      </c>
      <c r="D4263" s="53">
        <v>12.5</v>
      </c>
      <c r="E4263" s="53">
        <v>14.1</v>
      </c>
      <c r="F4263" s="53">
        <v>0</v>
      </c>
      <c r="G4263" s="53">
        <v>9.1999999999999993</v>
      </c>
      <c r="H4263" s="53">
        <v>0.36299999999999999</v>
      </c>
      <c r="I4263" s="53">
        <v>4.2</v>
      </c>
      <c r="J4263" s="53" t="s">
        <v>158</v>
      </c>
      <c r="K4263" s="53">
        <v>4.4000000000000004</v>
      </c>
      <c r="L4263" s="53" t="s">
        <v>154</v>
      </c>
      <c r="M4263" s="54">
        <v>0.5486226851851852</v>
      </c>
      <c r="N4263" s="53">
        <v>6.9</v>
      </c>
      <c r="O4263" s="53" t="s">
        <v>158</v>
      </c>
      <c r="P4263" s="54">
        <v>0.54920138888888892</v>
      </c>
      <c r="Q4263" s="53">
        <v>3.9</v>
      </c>
      <c r="R4263" s="53" t="s">
        <v>154</v>
      </c>
      <c r="S4263" s="53">
        <v>1</v>
      </c>
      <c r="T4263" s="53">
        <v>34.9</v>
      </c>
      <c r="U4263" s="53">
        <v>1186</v>
      </c>
      <c r="V4263" s="53">
        <v>716447</v>
      </c>
      <c r="W4263" s="53">
        <v>1194</v>
      </c>
      <c r="X4263" s="53">
        <v>0.55800000000000005</v>
      </c>
      <c r="Y4263" s="53">
        <v>20.05</v>
      </c>
      <c r="Z4263" s="11">
        <f t="shared" si="11465"/>
        <v>217.79999999999998</v>
      </c>
      <c r="AA4263" s="11">
        <f t="shared" si="11466"/>
        <v>10</v>
      </c>
      <c r="AB4263" s="53">
        <f t="shared" si="11467"/>
        <v>0.22239100713982074</v>
      </c>
      <c r="AC4263" s="63" t="s">
        <v>204</v>
      </c>
    </row>
    <row r="4264" spans="1:46">
      <c r="A4264" s="11">
        <v>4264</v>
      </c>
      <c r="B4264" s="57">
        <v>44956</v>
      </c>
      <c r="C4264" s="54">
        <v>0.5625</v>
      </c>
      <c r="D4264" s="53">
        <v>12.5</v>
      </c>
      <c r="E4264" s="53">
        <v>14.1</v>
      </c>
      <c r="F4264" s="53">
        <v>0</v>
      </c>
      <c r="G4264" s="53">
        <v>9.1999999999999993</v>
      </c>
      <c r="H4264" s="53">
        <v>0.35399999999999998</v>
      </c>
      <c r="I4264" s="53">
        <v>4.4000000000000004</v>
      </c>
      <c r="J4264" s="53" t="s">
        <v>154</v>
      </c>
      <c r="K4264" s="53">
        <v>4.4000000000000004</v>
      </c>
      <c r="L4264" s="53" t="s">
        <v>154</v>
      </c>
      <c r="M4264" s="54">
        <v>0.56240740740740736</v>
      </c>
      <c r="N4264" s="53">
        <v>8.6</v>
      </c>
      <c r="O4264" s="53" t="s">
        <v>158</v>
      </c>
      <c r="P4264" s="54">
        <v>0.55959490740740747</v>
      </c>
      <c r="Q4264" s="53">
        <v>4</v>
      </c>
      <c r="R4264" s="53" t="s">
        <v>154</v>
      </c>
      <c r="S4264" s="53">
        <v>1.1000000000000001</v>
      </c>
      <c r="T4264" s="53">
        <v>33.5</v>
      </c>
      <c r="U4264" s="53">
        <v>1145</v>
      </c>
      <c r="V4264" s="53">
        <v>701119</v>
      </c>
      <c r="W4264" s="53">
        <v>1169</v>
      </c>
      <c r="X4264" s="53">
        <v>0.55800000000000005</v>
      </c>
      <c r="Y4264" s="53">
        <v>20.03</v>
      </c>
      <c r="Z4264" s="11">
        <f t="shared" si="11465"/>
        <v>212.39999999999998</v>
      </c>
      <c r="AA4264" s="11">
        <f t="shared" si="11466"/>
        <v>10</v>
      </c>
      <c r="AB4264" s="53">
        <f t="shared" si="11467"/>
        <v>0.22239100713982074</v>
      </c>
      <c r="AC4264" s="63" t="s">
        <v>204</v>
      </c>
    </row>
    <row r="4265" spans="1:46">
      <c r="A4265" s="11">
        <v>4265</v>
      </c>
      <c r="B4265" s="57">
        <v>44956</v>
      </c>
      <c r="C4265" s="54">
        <v>0.56944444444444442</v>
      </c>
      <c r="D4265" s="53">
        <v>12.6</v>
      </c>
      <c r="E4265" s="53">
        <v>14.1</v>
      </c>
      <c r="F4265" s="53">
        <v>0</v>
      </c>
      <c r="G4265" s="53">
        <v>9.1999999999999993</v>
      </c>
      <c r="H4265" s="53">
        <v>0.34200000000000003</v>
      </c>
      <c r="I4265" s="53">
        <v>4.4000000000000004</v>
      </c>
      <c r="J4265" s="53" t="s">
        <v>154</v>
      </c>
      <c r="K4265" s="53">
        <v>4.7</v>
      </c>
      <c r="L4265" s="53" t="s">
        <v>154</v>
      </c>
      <c r="M4265" s="54">
        <v>0.56563657407407408</v>
      </c>
      <c r="N4265" s="53">
        <v>7.8</v>
      </c>
      <c r="O4265" s="53" t="s">
        <v>154</v>
      </c>
      <c r="P4265" s="54">
        <v>0.56670138888888888</v>
      </c>
      <c r="Q4265" s="53">
        <v>5.2</v>
      </c>
      <c r="R4265" s="53" t="s">
        <v>154</v>
      </c>
      <c r="S4265" s="53">
        <v>1.2</v>
      </c>
      <c r="T4265" s="53">
        <v>32.1</v>
      </c>
      <c r="U4265" s="53">
        <v>1112</v>
      </c>
      <c r="V4265" s="53">
        <v>678023</v>
      </c>
      <c r="W4265" s="53">
        <v>1130</v>
      </c>
      <c r="X4265" s="53">
        <v>0.55800000000000005</v>
      </c>
      <c r="Y4265" s="53">
        <v>20.04</v>
      </c>
      <c r="Z4265" s="11">
        <f t="shared" si="11465"/>
        <v>205.2</v>
      </c>
      <c r="AA4265" s="11">
        <f t="shared" si="11466"/>
        <v>10</v>
      </c>
      <c r="AB4265" s="53">
        <f t="shared" si="11467"/>
        <v>0.22239100713982074</v>
      </c>
      <c r="AC4265" s="63" t="s">
        <v>204</v>
      </c>
    </row>
    <row r="4266" spans="1:46">
      <c r="A4266" s="11">
        <v>4266</v>
      </c>
      <c r="B4266" s="57">
        <v>44956</v>
      </c>
      <c r="C4266" s="54">
        <v>0.57638888888888895</v>
      </c>
      <c r="D4266" s="53">
        <v>12.6</v>
      </c>
      <c r="E4266" s="53">
        <v>14.1</v>
      </c>
      <c r="F4266" s="53">
        <v>0</v>
      </c>
      <c r="G4266" s="53">
        <v>9.1999999999999993</v>
      </c>
      <c r="H4266" s="53">
        <v>0.33100000000000002</v>
      </c>
      <c r="I4266" s="53">
        <v>3.8</v>
      </c>
      <c r="J4266" s="53" t="s">
        <v>158</v>
      </c>
      <c r="K4266" s="53">
        <v>4.5</v>
      </c>
      <c r="L4266" s="53" t="s">
        <v>154</v>
      </c>
      <c r="M4266" s="54">
        <v>0.57016203703703705</v>
      </c>
      <c r="N4266" s="53">
        <v>6.7</v>
      </c>
      <c r="O4266" s="53" t="s">
        <v>158</v>
      </c>
      <c r="P4266" s="54">
        <v>0.57229166666666664</v>
      </c>
      <c r="Q4266" s="53">
        <v>1.9</v>
      </c>
      <c r="R4266" s="53" t="s">
        <v>158</v>
      </c>
      <c r="S4266" s="53">
        <v>1.1000000000000001</v>
      </c>
      <c r="T4266" s="53">
        <v>33.9</v>
      </c>
      <c r="U4266" s="53">
        <v>1080</v>
      </c>
      <c r="V4266" s="53">
        <v>657365</v>
      </c>
      <c r="W4266" s="53">
        <v>1096</v>
      </c>
      <c r="X4266" s="53">
        <v>0.55800000000000005</v>
      </c>
      <c r="Y4266" s="53">
        <v>20.02</v>
      </c>
      <c r="Z4266" s="11">
        <f t="shared" si="11465"/>
        <v>198.6</v>
      </c>
      <c r="AA4266" s="11">
        <f t="shared" si="11466"/>
        <v>10</v>
      </c>
      <c r="AB4266" s="53">
        <f t="shared" si="11467"/>
        <v>0.22239100713982074</v>
      </c>
      <c r="AC4266" s="63" t="s">
        <v>204</v>
      </c>
    </row>
    <row r="4267" spans="1:46">
      <c r="A4267" s="11">
        <v>4267</v>
      </c>
      <c r="B4267" s="57">
        <v>44956</v>
      </c>
      <c r="C4267" s="54">
        <v>0.58333333333333337</v>
      </c>
      <c r="D4267" s="53">
        <v>12.5</v>
      </c>
      <c r="E4267" s="53">
        <v>14.1</v>
      </c>
      <c r="F4267" s="53">
        <v>0</v>
      </c>
      <c r="G4267" s="53">
        <v>9.1</v>
      </c>
      <c r="H4267" s="53">
        <v>0.32200000000000001</v>
      </c>
      <c r="I4267" s="53">
        <v>3.9</v>
      </c>
      <c r="J4267" s="53" t="s">
        <v>154</v>
      </c>
      <c r="K4267" s="53">
        <v>3.9</v>
      </c>
      <c r="L4267" s="53" t="s">
        <v>154</v>
      </c>
      <c r="M4267" s="54">
        <v>0.58333333333333337</v>
      </c>
      <c r="N4267" s="53">
        <v>6.7</v>
      </c>
      <c r="O4267" s="53" t="s">
        <v>154</v>
      </c>
      <c r="P4267" s="54">
        <v>0.58120370370370367</v>
      </c>
      <c r="Q4267" s="53">
        <v>3.9</v>
      </c>
      <c r="R4267" s="53" t="s">
        <v>154</v>
      </c>
      <c r="S4267" s="53">
        <v>0.9</v>
      </c>
      <c r="T4267" s="53">
        <v>32.5</v>
      </c>
      <c r="U4267" s="53">
        <v>1055</v>
      </c>
      <c r="V4267" s="53">
        <v>640426</v>
      </c>
      <c r="W4267" s="53">
        <v>1067</v>
      </c>
      <c r="X4267" s="53">
        <v>0.55800000000000005</v>
      </c>
      <c r="Y4267" s="53">
        <v>20.04</v>
      </c>
      <c r="Z4267" s="11">
        <f t="shared" si="11465"/>
        <v>193.20000000000002</v>
      </c>
      <c r="AA4267" s="11">
        <f t="shared" si="11466"/>
        <v>10</v>
      </c>
      <c r="AB4267" s="53">
        <f t="shared" si="11467"/>
        <v>0.22239100713982074</v>
      </c>
      <c r="AC4267" s="63" t="s">
        <v>204</v>
      </c>
      <c r="AE4267" s="11">
        <f t="shared" ref="AE4267" si="11548">SUM(F4267:F4272)</f>
        <v>0</v>
      </c>
      <c r="AF4267" s="11">
        <f t="shared" ref="AF4267" si="11549">AVERAGE(AB4267:AB4272)</f>
        <v>0.22230244903558838</v>
      </c>
      <c r="AG4267" s="11">
        <f t="shared" ref="AG4267" si="11550">AVERAGE(G4267:G4272)</f>
        <v>9.1999999999999993</v>
      </c>
      <c r="AH4267" s="11" t="e">
        <f t="shared" ref="AH4267" si="11551">AVERAGE(AC4267:AC4272)</f>
        <v>#DIV/0!</v>
      </c>
      <c r="AI4267" s="11">
        <f t="shared" ref="AI4267" si="11552">AVERAGE(T4267:T4272)</f>
        <v>34.85</v>
      </c>
      <c r="AJ4267" s="11">
        <f t="shared" ref="AJ4267" si="11553">SUMIF(H4267:H4272,"&gt;0",H4267:H4272)</f>
        <v>1.8659999999999999</v>
      </c>
      <c r="AK4267" s="17">
        <f t="shared" ref="AK4267" si="11554">SUM(AA4267:AA4272)/60</f>
        <v>1</v>
      </c>
      <c r="AL4267" s="17">
        <f t="shared" ref="AL4267" si="11555">SUM(V4267:V4272)</f>
        <v>3699134</v>
      </c>
      <c r="AM4267" s="17">
        <f t="shared" ref="AM4267" si="11556">AVERAGE(W4267:W4272)</f>
        <v>1027.5</v>
      </c>
      <c r="AN4267" s="11">
        <f t="shared" ref="AN4267" si="11557">AVERAGE(I4267:I4272)</f>
        <v>3.8333333333333335</v>
      </c>
      <c r="AO4267" s="11">
        <f t="shared" ref="AO4267" si="11558">MAX(K4267:K4272)</f>
        <v>4.9000000000000004</v>
      </c>
      <c r="AP4267" s="13" t="str">
        <f t="shared" ref="AP4267" ca="1" si="11559">INDIRECT(ADDRESS(MATCH(AO4267,K4267:K4272,0)+A4267-1,12))</f>
        <v>WNW</v>
      </c>
      <c r="AQ4267" s="13">
        <f t="shared" ref="AQ4267" ca="1" si="11560">INDIRECT(ADDRESS(MATCH(AO4267,K4267:K4272,0)+A4267-1,13))</f>
        <v>0.59243055555555557</v>
      </c>
      <c r="AR4267" s="11">
        <f t="shared" ref="AR4267" si="11561">MAX(N4267:N4272)</f>
        <v>7.3</v>
      </c>
      <c r="AS4267" s="13" t="str">
        <f t="shared" ref="AS4267" ca="1" si="11562">INDIRECT(ADDRESS(MATCH(AR4267,N4267:N4272,0)+A4267-1,15))</f>
        <v>WNW</v>
      </c>
      <c r="AT4267" s="13">
        <f t="shared" ref="AT4267" ca="1" si="11563">INDIRECT(ADDRESS(MATCH(AR4267,N4267:N4272,0)+A4267-1,16))</f>
        <v>0.59152777777777776</v>
      </c>
    </row>
    <row r="4268" spans="1:46">
      <c r="A4268" s="11">
        <v>4268</v>
      </c>
      <c r="B4268" s="57">
        <v>44956</v>
      </c>
      <c r="C4268" s="54">
        <v>0.59027777777777779</v>
      </c>
      <c r="D4268" s="53">
        <v>12.5</v>
      </c>
      <c r="E4268" s="53">
        <v>14.1</v>
      </c>
      <c r="F4268" s="53">
        <v>0</v>
      </c>
      <c r="G4268" s="53">
        <v>8.9</v>
      </c>
      <c r="H4268" s="53">
        <v>0.311</v>
      </c>
      <c r="I4268" s="53">
        <v>4.4000000000000004</v>
      </c>
      <c r="J4268" s="53" t="s">
        <v>158</v>
      </c>
      <c r="K4268" s="53">
        <v>4.4000000000000004</v>
      </c>
      <c r="L4268" s="53" t="s">
        <v>158</v>
      </c>
      <c r="M4268" s="54">
        <v>0.5899537037037037</v>
      </c>
      <c r="N4268" s="53">
        <v>6.8</v>
      </c>
      <c r="O4268" s="53" t="s">
        <v>158</v>
      </c>
      <c r="P4268" s="54">
        <v>0.58773148148148147</v>
      </c>
      <c r="Q4268" s="53">
        <v>3.7</v>
      </c>
      <c r="R4268" s="53" t="s">
        <v>161</v>
      </c>
      <c r="S4268" s="53">
        <v>0.8</v>
      </c>
      <c r="T4268" s="53">
        <v>34.9</v>
      </c>
      <c r="U4268" s="53">
        <v>1013</v>
      </c>
      <c r="V4268" s="53">
        <v>620886</v>
      </c>
      <c r="W4268" s="53">
        <v>1035</v>
      </c>
      <c r="X4268" s="53">
        <v>0.55800000000000005</v>
      </c>
      <c r="Y4268" s="53">
        <v>20.05</v>
      </c>
      <c r="Z4268" s="11">
        <f t="shared" si="11465"/>
        <v>186.6</v>
      </c>
      <c r="AA4268" s="11">
        <f t="shared" si="11466"/>
        <v>10</v>
      </c>
      <c r="AB4268" s="53">
        <f t="shared" si="11467"/>
        <v>0.22239100713982074</v>
      </c>
      <c r="AC4268" s="63" t="s">
        <v>204</v>
      </c>
    </row>
    <row r="4269" spans="1:46">
      <c r="A4269" s="11">
        <v>4269</v>
      </c>
      <c r="B4269" s="57">
        <v>44956</v>
      </c>
      <c r="C4269" s="54">
        <v>0.59722222222222221</v>
      </c>
      <c r="D4269" s="53">
        <v>12.3</v>
      </c>
      <c r="E4269" s="53">
        <v>14.1</v>
      </c>
      <c r="F4269" s="53">
        <v>0</v>
      </c>
      <c r="G4269" s="53">
        <v>8.9</v>
      </c>
      <c r="H4269" s="53">
        <v>0.30099999999999999</v>
      </c>
      <c r="I4269" s="53">
        <v>4.2</v>
      </c>
      <c r="J4269" s="53" t="s">
        <v>158</v>
      </c>
      <c r="K4269" s="53">
        <v>4.9000000000000004</v>
      </c>
      <c r="L4269" s="53" t="s">
        <v>158</v>
      </c>
      <c r="M4269" s="54">
        <v>0.59243055555555557</v>
      </c>
      <c r="N4269" s="53">
        <v>7.3</v>
      </c>
      <c r="O4269" s="53" t="s">
        <v>158</v>
      </c>
      <c r="P4269" s="54">
        <v>0.59152777777777776</v>
      </c>
      <c r="Q4269" s="53">
        <v>2.8</v>
      </c>
      <c r="R4269" s="53" t="s">
        <v>155</v>
      </c>
      <c r="S4269" s="53">
        <v>1.4</v>
      </c>
      <c r="T4269" s="53">
        <v>35.4</v>
      </c>
      <c r="U4269" s="53">
        <v>989</v>
      </c>
      <c r="V4269" s="53">
        <v>599384</v>
      </c>
      <c r="W4269" s="53">
        <v>999</v>
      </c>
      <c r="X4269" s="53">
        <v>0.55800000000000005</v>
      </c>
      <c r="Y4269" s="53">
        <v>20.02</v>
      </c>
      <c r="Z4269" s="11">
        <f t="shared" si="11465"/>
        <v>180.6</v>
      </c>
      <c r="AA4269" s="11">
        <f t="shared" si="11466"/>
        <v>10</v>
      </c>
      <c r="AB4269" s="53">
        <f t="shared" si="11467"/>
        <v>0.22239100713982074</v>
      </c>
      <c r="AC4269" s="63" t="s">
        <v>204</v>
      </c>
    </row>
    <row r="4270" spans="1:46">
      <c r="A4270" s="11">
        <v>4270</v>
      </c>
      <c r="B4270" s="57">
        <v>44956</v>
      </c>
      <c r="C4270" s="54">
        <v>0.60416666666666663</v>
      </c>
      <c r="D4270" s="53">
        <v>12.3</v>
      </c>
      <c r="E4270" s="53">
        <v>14.1</v>
      </c>
      <c r="F4270" s="53">
        <v>0</v>
      </c>
      <c r="G4270" s="53">
        <v>9</v>
      </c>
      <c r="H4270" s="53">
        <v>0.30399999999999999</v>
      </c>
      <c r="I4270" s="53">
        <v>3.8</v>
      </c>
      <c r="J4270" s="53" t="s">
        <v>154</v>
      </c>
      <c r="K4270" s="53">
        <v>4.2</v>
      </c>
      <c r="L4270" s="53" t="s">
        <v>158</v>
      </c>
      <c r="M4270" s="54">
        <v>0.59723379629629625</v>
      </c>
      <c r="N4270" s="53">
        <v>6.3</v>
      </c>
      <c r="O4270" s="53" t="s">
        <v>161</v>
      </c>
      <c r="P4270" s="54">
        <v>0.60068287037037038</v>
      </c>
      <c r="Q4270" s="53">
        <v>2.4</v>
      </c>
      <c r="R4270" s="53" t="s">
        <v>160</v>
      </c>
      <c r="S4270" s="53">
        <v>0.9</v>
      </c>
      <c r="T4270" s="53">
        <v>33.9</v>
      </c>
      <c r="U4270" s="53">
        <v>1080</v>
      </c>
      <c r="V4270" s="53">
        <v>602835</v>
      </c>
      <c r="W4270" s="53">
        <v>1005</v>
      </c>
      <c r="X4270" s="53">
        <v>0.55800000000000005</v>
      </c>
      <c r="Y4270" s="53">
        <v>20</v>
      </c>
      <c r="Z4270" s="11">
        <f t="shared" si="11465"/>
        <v>182.4</v>
      </c>
      <c r="AA4270" s="11">
        <f t="shared" si="11466"/>
        <v>10</v>
      </c>
      <c r="AB4270" s="53">
        <f t="shared" si="11467"/>
        <v>0.22239100713982074</v>
      </c>
      <c r="AC4270" s="63" t="s">
        <v>204</v>
      </c>
    </row>
    <row r="4271" spans="1:46">
      <c r="A4271" s="11">
        <v>4271</v>
      </c>
      <c r="B4271" s="57">
        <v>44956</v>
      </c>
      <c r="C4271" s="54">
        <v>0.61111111111111105</v>
      </c>
      <c r="D4271" s="53">
        <v>12.3</v>
      </c>
      <c r="E4271" s="53">
        <v>14.1</v>
      </c>
      <c r="F4271" s="53">
        <v>0</v>
      </c>
      <c r="G4271" s="53">
        <v>9.6999999999999993</v>
      </c>
      <c r="H4271" s="53">
        <v>0.32900000000000001</v>
      </c>
      <c r="I4271" s="53">
        <v>3.5</v>
      </c>
      <c r="J4271" s="53" t="s">
        <v>158</v>
      </c>
      <c r="K4271" s="53">
        <v>3.8</v>
      </c>
      <c r="L4271" s="53" t="s">
        <v>154</v>
      </c>
      <c r="M4271" s="54">
        <v>0.60421296296296301</v>
      </c>
      <c r="N4271" s="53">
        <v>6.7</v>
      </c>
      <c r="O4271" s="53" t="s">
        <v>154</v>
      </c>
      <c r="P4271" s="54">
        <v>0.60806712962962961</v>
      </c>
      <c r="Q4271" s="53">
        <v>2.6</v>
      </c>
      <c r="R4271" s="53" t="s">
        <v>158</v>
      </c>
      <c r="S4271" s="53">
        <v>1.1000000000000001</v>
      </c>
      <c r="T4271" s="53">
        <v>37.1</v>
      </c>
      <c r="U4271" s="53">
        <v>1061</v>
      </c>
      <c r="V4271" s="53">
        <v>644409</v>
      </c>
      <c r="W4271" s="53">
        <v>1074</v>
      </c>
      <c r="X4271" s="53">
        <v>0.55800000000000005</v>
      </c>
      <c r="Y4271" s="53">
        <v>19.989999999999998</v>
      </c>
      <c r="Z4271" s="11">
        <f t="shared" si="11465"/>
        <v>197.40000000000003</v>
      </c>
      <c r="AA4271" s="11">
        <f t="shared" si="11466"/>
        <v>10</v>
      </c>
      <c r="AB4271" s="53">
        <f t="shared" si="11467"/>
        <v>0.22239100713982074</v>
      </c>
      <c r="AC4271" s="63" t="s">
        <v>204</v>
      </c>
    </row>
    <row r="4272" spans="1:46">
      <c r="A4272" s="11">
        <v>4272</v>
      </c>
      <c r="B4272" s="57">
        <v>44956</v>
      </c>
      <c r="C4272" s="54">
        <v>0.61805555555555558</v>
      </c>
      <c r="D4272" s="53">
        <v>12.4</v>
      </c>
      <c r="E4272" s="53">
        <v>14.1</v>
      </c>
      <c r="F4272" s="53">
        <v>0</v>
      </c>
      <c r="G4272" s="53">
        <v>9.6</v>
      </c>
      <c r="H4272" s="53">
        <v>0.29899999999999999</v>
      </c>
      <c r="I4272" s="53">
        <v>3.2</v>
      </c>
      <c r="J4272" s="53" t="s">
        <v>158</v>
      </c>
      <c r="K4272" s="53">
        <v>3.6</v>
      </c>
      <c r="L4272" s="53" t="s">
        <v>158</v>
      </c>
      <c r="M4272" s="54">
        <v>0.61285879629629625</v>
      </c>
      <c r="N4272" s="53">
        <v>6.9</v>
      </c>
      <c r="O4272" s="53" t="s">
        <v>158</v>
      </c>
      <c r="P4272" s="54">
        <v>0.61800925925925931</v>
      </c>
      <c r="Q4272" s="53">
        <v>6.1</v>
      </c>
      <c r="R4272" s="53" t="s">
        <v>155</v>
      </c>
      <c r="S4272" s="53">
        <v>1.2</v>
      </c>
      <c r="T4272" s="53">
        <v>35.299999999999997</v>
      </c>
      <c r="U4272" s="53">
        <v>876</v>
      </c>
      <c r="V4272" s="53">
        <v>591194</v>
      </c>
      <c r="W4272" s="53">
        <v>985</v>
      </c>
      <c r="X4272" s="53">
        <v>0.55700000000000005</v>
      </c>
      <c r="Y4272" s="53">
        <v>19.97</v>
      </c>
      <c r="Z4272" s="11">
        <f t="shared" si="11465"/>
        <v>179.4</v>
      </c>
      <c r="AA4272" s="11">
        <f t="shared" si="11466"/>
        <v>10</v>
      </c>
      <c r="AB4272" s="53">
        <f t="shared" si="11467"/>
        <v>0.22185965851442663</v>
      </c>
      <c r="AC4272" s="63" t="s">
        <v>204</v>
      </c>
    </row>
    <row r="4273" spans="1:46">
      <c r="A4273" s="11">
        <v>4273</v>
      </c>
      <c r="B4273" s="57">
        <v>44956</v>
      </c>
      <c r="C4273" s="54">
        <v>0.625</v>
      </c>
      <c r="D4273" s="53">
        <v>12.5</v>
      </c>
      <c r="E4273" s="53">
        <v>14.1</v>
      </c>
      <c r="F4273" s="53">
        <v>0</v>
      </c>
      <c r="G4273" s="53">
        <v>9</v>
      </c>
      <c r="H4273" s="53">
        <v>0.24399999999999999</v>
      </c>
      <c r="I4273" s="53">
        <v>4.4000000000000004</v>
      </c>
      <c r="J4273" s="53" t="s">
        <v>155</v>
      </c>
      <c r="K4273" s="53">
        <v>4.4000000000000004</v>
      </c>
      <c r="L4273" s="53" t="s">
        <v>155</v>
      </c>
      <c r="M4273" s="54">
        <v>0.6247800925925926</v>
      </c>
      <c r="N4273" s="53">
        <v>7.4</v>
      </c>
      <c r="O4273" s="53" t="s">
        <v>157</v>
      </c>
      <c r="P4273" s="54">
        <v>0.62420138888888888</v>
      </c>
      <c r="Q4273" s="53">
        <v>4.5999999999999996</v>
      </c>
      <c r="R4273" s="53" t="s">
        <v>157</v>
      </c>
      <c r="S4273" s="53">
        <v>1.2</v>
      </c>
      <c r="T4273" s="53">
        <v>39.4</v>
      </c>
      <c r="U4273" s="53">
        <v>775</v>
      </c>
      <c r="V4273" s="53">
        <v>493037</v>
      </c>
      <c r="W4273" s="53">
        <v>822</v>
      </c>
      <c r="X4273" s="53">
        <v>0.55700000000000005</v>
      </c>
      <c r="Y4273" s="53">
        <v>19.98</v>
      </c>
      <c r="Z4273" s="11">
        <f t="shared" si="11465"/>
        <v>146.39999999999998</v>
      </c>
      <c r="AA4273" s="11">
        <f t="shared" si="11466"/>
        <v>10</v>
      </c>
      <c r="AB4273" s="53">
        <f t="shared" si="11467"/>
        <v>0.22185965851442663</v>
      </c>
      <c r="AC4273" s="63" t="s">
        <v>204</v>
      </c>
      <c r="AE4273" s="11">
        <f t="shared" ref="AE4273" si="11564">SUM(F4273:F4278)</f>
        <v>0</v>
      </c>
      <c r="AF4273" s="11">
        <f t="shared" ref="AF4273" si="11565">AVERAGE(AB4273:AB4278)</f>
        <v>0.2218596585144266</v>
      </c>
      <c r="AG4273" s="11">
        <f t="shared" ref="AG4273" si="11566">AVERAGE(G4273:G4278)</f>
        <v>8.5333333333333332</v>
      </c>
      <c r="AH4273" s="11" t="e">
        <f t="shared" ref="AH4273" si="11567">AVERAGE(AC4273:AC4278)</f>
        <v>#DIV/0!</v>
      </c>
      <c r="AI4273" s="11">
        <f t="shared" ref="AI4273" si="11568">AVERAGE(T4273:T4278)</f>
        <v>40.916666666666664</v>
      </c>
      <c r="AJ4273" s="11">
        <f t="shared" ref="AJ4273" si="11569">SUMIF(H4273:H4278,"&gt;0",H4273:H4278)</f>
        <v>0.97</v>
      </c>
      <c r="AK4273" s="17">
        <f t="shared" ref="AK4273" si="11570">SUM(AA4273:AA4278)/60</f>
        <v>0.33333333333333331</v>
      </c>
      <c r="AL4273" s="17">
        <f t="shared" ref="AL4273" si="11571">SUM(V4273:V4278)</f>
        <v>2016195</v>
      </c>
      <c r="AM4273" s="17">
        <f t="shared" ref="AM4273" si="11572">AVERAGE(W4273:W4278)</f>
        <v>560</v>
      </c>
      <c r="AN4273" s="11">
        <f t="shared" ref="AN4273" si="11573">AVERAGE(I4273:I4278)</f>
        <v>3.7999999999999994</v>
      </c>
      <c r="AO4273" s="11">
        <f t="shared" ref="AO4273" si="11574">MAX(K4273:K4278)</f>
        <v>4.4000000000000004</v>
      </c>
      <c r="AP4273" s="13" t="str">
        <f t="shared" ref="AP4273" ca="1" si="11575">INDIRECT(ADDRESS(MATCH(AO4273,K4273:K4278,0)+A4273-1,12))</f>
        <v>NW</v>
      </c>
      <c r="AQ4273" s="13">
        <f t="shared" ref="AQ4273" ca="1" si="11576">INDIRECT(ADDRESS(MATCH(AO4273,K4273:K4278,0)+A4273-1,13))</f>
        <v>0.6247800925925926</v>
      </c>
      <c r="AR4273" s="11">
        <f t="shared" ref="AR4273" si="11577">MAX(N4273:N4278)</f>
        <v>7.4</v>
      </c>
      <c r="AS4273" s="13" t="str">
        <f t="shared" ref="AS4273" ca="1" si="11578">INDIRECT(ADDRESS(MATCH(AR4273,N4273:N4278,0)+A4273-1,15))</f>
        <v>NNW</v>
      </c>
      <c r="AT4273" s="13">
        <f t="shared" ref="AT4273" ca="1" si="11579">INDIRECT(ADDRESS(MATCH(AR4273,N4273:N4278,0)+A4273-1,16))</f>
        <v>0.62420138888888888</v>
      </c>
    </row>
    <row r="4274" spans="1:46">
      <c r="A4274" s="11">
        <v>4274</v>
      </c>
      <c r="B4274" s="57">
        <v>44956</v>
      </c>
      <c r="C4274" s="54">
        <v>0.63194444444444442</v>
      </c>
      <c r="D4274" s="53">
        <v>12.4</v>
      </c>
      <c r="E4274" s="53">
        <v>14.1</v>
      </c>
      <c r="F4274" s="53">
        <v>0</v>
      </c>
      <c r="G4274" s="53">
        <v>9.1999999999999993</v>
      </c>
      <c r="H4274" s="53">
        <v>0.219</v>
      </c>
      <c r="I4274" s="53">
        <v>3.6</v>
      </c>
      <c r="J4274" s="53" t="s">
        <v>155</v>
      </c>
      <c r="K4274" s="53">
        <v>4.4000000000000004</v>
      </c>
      <c r="L4274" s="53" t="s">
        <v>155</v>
      </c>
      <c r="M4274" s="54">
        <v>0.62519675925925922</v>
      </c>
      <c r="N4274" s="53">
        <v>5.8</v>
      </c>
      <c r="O4274" s="53" t="s">
        <v>155</v>
      </c>
      <c r="P4274" s="54">
        <v>0.63003472222222223</v>
      </c>
      <c r="Q4274" s="53">
        <v>4.5999999999999996</v>
      </c>
      <c r="R4274" s="53" t="s">
        <v>155</v>
      </c>
      <c r="S4274" s="53">
        <v>0.9</v>
      </c>
      <c r="T4274" s="53">
        <v>39.700000000000003</v>
      </c>
      <c r="U4274" s="53">
        <v>710</v>
      </c>
      <c r="V4274" s="53">
        <v>443840</v>
      </c>
      <c r="W4274" s="53">
        <v>740</v>
      </c>
      <c r="X4274" s="53">
        <v>0.55700000000000005</v>
      </c>
      <c r="Y4274" s="53">
        <v>20</v>
      </c>
      <c r="Z4274" s="11">
        <f t="shared" si="11465"/>
        <v>131.4</v>
      </c>
      <c r="AA4274" s="11">
        <f t="shared" si="11466"/>
        <v>10</v>
      </c>
      <c r="AB4274" s="53">
        <f t="shared" si="11467"/>
        <v>0.22185965851442663</v>
      </c>
      <c r="AC4274" s="63" t="s">
        <v>204</v>
      </c>
    </row>
    <row r="4275" spans="1:46">
      <c r="A4275" s="11">
        <v>4275</v>
      </c>
      <c r="B4275" s="57">
        <v>44956</v>
      </c>
      <c r="C4275" s="54">
        <v>0.63888888888888895</v>
      </c>
      <c r="D4275" s="53">
        <v>12.2</v>
      </c>
      <c r="E4275" s="53">
        <v>14.1</v>
      </c>
      <c r="F4275" s="53">
        <v>0</v>
      </c>
      <c r="G4275" s="53">
        <v>7.8</v>
      </c>
      <c r="H4275" s="53">
        <v>9.8000000000000004E-2</v>
      </c>
      <c r="I4275" s="53">
        <v>3.6</v>
      </c>
      <c r="J4275" s="53" t="s">
        <v>158</v>
      </c>
      <c r="K4275" s="53">
        <v>3.8</v>
      </c>
      <c r="L4275" s="53" t="s">
        <v>155</v>
      </c>
      <c r="M4275" s="54">
        <v>0.63684027777777785</v>
      </c>
      <c r="N4275" s="53">
        <v>6.3</v>
      </c>
      <c r="O4275" s="53" t="s">
        <v>155</v>
      </c>
      <c r="P4275" s="54">
        <v>0.63809027777777783</v>
      </c>
      <c r="Q4275" s="53">
        <v>4.0999999999999996</v>
      </c>
      <c r="R4275" s="53" t="s">
        <v>155</v>
      </c>
      <c r="S4275" s="53">
        <v>0.8</v>
      </c>
      <c r="T4275" s="53">
        <v>43</v>
      </c>
      <c r="U4275" s="53">
        <v>646</v>
      </c>
      <c r="V4275" s="53">
        <v>225131</v>
      </c>
      <c r="W4275" s="53">
        <v>375</v>
      </c>
      <c r="X4275" s="53">
        <v>0.55700000000000005</v>
      </c>
      <c r="Y4275" s="53">
        <v>20.02</v>
      </c>
      <c r="Z4275" s="11">
        <f t="shared" si="11465"/>
        <v>58.8</v>
      </c>
      <c r="AA4275" s="11">
        <f t="shared" si="11466"/>
        <v>0</v>
      </c>
      <c r="AB4275" s="53">
        <f t="shared" si="11467"/>
        <v>0.22185965851442663</v>
      </c>
      <c r="AC4275" s="63" t="s">
        <v>204</v>
      </c>
    </row>
    <row r="4276" spans="1:46">
      <c r="A4276" s="11">
        <v>4276</v>
      </c>
      <c r="B4276" s="57">
        <v>44956</v>
      </c>
      <c r="C4276" s="54">
        <v>0.64583333333333337</v>
      </c>
      <c r="D4276" s="53">
        <v>11.9</v>
      </c>
      <c r="E4276" s="53">
        <v>14.2</v>
      </c>
      <c r="F4276" s="53">
        <v>0</v>
      </c>
      <c r="G4276" s="53">
        <v>8.8000000000000007</v>
      </c>
      <c r="H4276" s="53">
        <v>0.14099999999999999</v>
      </c>
      <c r="I4276" s="53">
        <v>3.7</v>
      </c>
      <c r="J4276" s="53" t="s">
        <v>155</v>
      </c>
      <c r="K4276" s="53">
        <v>4</v>
      </c>
      <c r="L4276" s="53" t="s">
        <v>155</v>
      </c>
      <c r="M4276" s="54">
        <v>0.64414351851851859</v>
      </c>
      <c r="N4276" s="53">
        <v>6.6</v>
      </c>
      <c r="O4276" s="53" t="s">
        <v>157</v>
      </c>
      <c r="P4276" s="54">
        <v>0.64142361111111112</v>
      </c>
      <c r="Q4276" s="53">
        <v>5.2</v>
      </c>
      <c r="R4276" s="53" t="s">
        <v>155</v>
      </c>
      <c r="S4276" s="53">
        <v>1.1000000000000001</v>
      </c>
      <c r="T4276" s="53">
        <v>41.8</v>
      </c>
      <c r="U4276" s="53">
        <v>589</v>
      </c>
      <c r="V4276" s="53">
        <v>291802</v>
      </c>
      <c r="W4276" s="53">
        <v>486</v>
      </c>
      <c r="X4276" s="53">
        <v>0.55700000000000005</v>
      </c>
      <c r="Y4276" s="53">
        <v>20</v>
      </c>
      <c r="Z4276" s="11">
        <f t="shared" si="11465"/>
        <v>84.59999999999998</v>
      </c>
      <c r="AA4276" s="11">
        <f t="shared" si="11466"/>
        <v>0</v>
      </c>
      <c r="AB4276" s="53">
        <f t="shared" si="11467"/>
        <v>0.22185965851442663</v>
      </c>
      <c r="AC4276" s="63" t="s">
        <v>204</v>
      </c>
    </row>
    <row r="4277" spans="1:46">
      <c r="A4277" s="11">
        <v>4277</v>
      </c>
      <c r="B4277" s="57">
        <v>44956</v>
      </c>
      <c r="C4277" s="54">
        <v>0.65277777777777779</v>
      </c>
      <c r="D4277" s="53">
        <v>11.6</v>
      </c>
      <c r="E4277" s="53">
        <v>14.1</v>
      </c>
      <c r="F4277" s="53">
        <v>0</v>
      </c>
      <c r="G4277" s="53">
        <v>8.6</v>
      </c>
      <c r="H4277" s="53">
        <v>0.16600000000000001</v>
      </c>
      <c r="I4277" s="53">
        <v>4.0999999999999996</v>
      </c>
      <c r="J4277" s="53" t="s">
        <v>155</v>
      </c>
      <c r="K4277" s="53">
        <v>4.2</v>
      </c>
      <c r="L4277" s="53" t="s">
        <v>155</v>
      </c>
      <c r="M4277" s="54">
        <v>0.65243055555555551</v>
      </c>
      <c r="N4277" s="53">
        <v>6.4</v>
      </c>
      <c r="O4277" s="53" t="s">
        <v>155</v>
      </c>
      <c r="P4277" s="54">
        <v>0.65010416666666659</v>
      </c>
      <c r="Q4277" s="53">
        <v>3.3</v>
      </c>
      <c r="R4277" s="53" t="s">
        <v>155</v>
      </c>
      <c r="S4277" s="53">
        <v>0.9</v>
      </c>
      <c r="T4277" s="53">
        <v>38.5</v>
      </c>
      <c r="U4277" s="53">
        <v>546</v>
      </c>
      <c r="V4277" s="53">
        <v>338062</v>
      </c>
      <c r="W4277" s="53">
        <v>563</v>
      </c>
      <c r="X4277" s="53">
        <v>0.55700000000000005</v>
      </c>
      <c r="Y4277" s="53">
        <v>19.989999999999998</v>
      </c>
      <c r="Z4277" s="11">
        <f t="shared" si="11465"/>
        <v>99.6</v>
      </c>
      <c r="AA4277" s="11">
        <f t="shared" si="11466"/>
        <v>0</v>
      </c>
      <c r="AB4277" s="53">
        <f t="shared" si="11467"/>
        <v>0.22185965851442663</v>
      </c>
      <c r="AC4277" s="63" t="s">
        <v>204</v>
      </c>
    </row>
    <row r="4278" spans="1:46">
      <c r="A4278" s="11">
        <v>4278</v>
      </c>
      <c r="B4278" s="57">
        <v>44956</v>
      </c>
      <c r="C4278" s="54">
        <v>0.65972222222222221</v>
      </c>
      <c r="D4278" s="53">
        <v>11.4</v>
      </c>
      <c r="E4278" s="53">
        <v>14.1</v>
      </c>
      <c r="F4278" s="53">
        <v>0</v>
      </c>
      <c r="G4278" s="53">
        <v>7.8</v>
      </c>
      <c r="H4278" s="53">
        <v>0.10199999999999999</v>
      </c>
      <c r="I4278" s="53">
        <v>3.4</v>
      </c>
      <c r="J4278" s="53" t="s">
        <v>155</v>
      </c>
      <c r="K4278" s="53">
        <v>4.0999999999999996</v>
      </c>
      <c r="L4278" s="53" t="s">
        <v>155</v>
      </c>
      <c r="M4278" s="54">
        <v>0.65278935185185183</v>
      </c>
      <c r="N4278" s="53">
        <v>6.5</v>
      </c>
      <c r="O4278" s="53" t="s">
        <v>155</v>
      </c>
      <c r="P4278" s="54">
        <v>0.65953703703703703</v>
      </c>
      <c r="Q4278" s="53">
        <v>4.7</v>
      </c>
      <c r="R4278" s="53" t="s">
        <v>155</v>
      </c>
      <c r="S4278" s="53">
        <v>0.8</v>
      </c>
      <c r="T4278" s="53">
        <v>43.1</v>
      </c>
      <c r="U4278" s="53">
        <v>416</v>
      </c>
      <c r="V4278" s="53">
        <v>224323</v>
      </c>
      <c r="W4278" s="53">
        <v>374</v>
      </c>
      <c r="X4278" s="53">
        <v>0.55700000000000005</v>
      </c>
      <c r="Y4278" s="53">
        <v>19.989999999999998</v>
      </c>
      <c r="Z4278" s="11">
        <f t="shared" si="11465"/>
        <v>61.199999999999996</v>
      </c>
      <c r="AA4278" s="11">
        <f t="shared" si="11466"/>
        <v>0</v>
      </c>
      <c r="AB4278" s="53">
        <f t="shared" si="11467"/>
        <v>0.22185965851442663</v>
      </c>
      <c r="AC4278" s="63" t="s">
        <v>204</v>
      </c>
    </row>
    <row r="4279" spans="1:46">
      <c r="A4279" s="11">
        <v>4279</v>
      </c>
      <c r="B4279" s="57">
        <v>44956</v>
      </c>
      <c r="C4279" s="54">
        <v>0.66666666666666663</v>
      </c>
      <c r="D4279" s="53">
        <v>11.2</v>
      </c>
      <c r="E4279" s="53">
        <v>14.2</v>
      </c>
      <c r="F4279" s="53">
        <v>0</v>
      </c>
      <c r="G4279" s="53">
        <v>8.4</v>
      </c>
      <c r="H4279" s="53">
        <v>0.127</v>
      </c>
      <c r="I4279" s="53">
        <v>3.9</v>
      </c>
      <c r="J4279" s="53" t="s">
        <v>155</v>
      </c>
      <c r="K4279" s="53">
        <v>4.3</v>
      </c>
      <c r="L4279" s="53" t="s">
        <v>155</v>
      </c>
      <c r="M4279" s="54">
        <v>0.66464120370370372</v>
      </c>
      <c r="N4279" s="53">
        <v>7.2</v>
      </c>
      <c r="O4279" s="53" t="s">
        <v>155</v>
      </c>
      <c r="P4279" s="54">
        <v>0.6622569444444445</v>
      </c>
      <c r="Q4279" s="53">
        <v>2.7</v>
      </c>
      <c r="R4279" s="53" t="s">
        <v>158</v>
      </c>
      <c r="S4279" s="53">
        <v>1</v>
      </c>
      <c r="T4279" s="53">
        <v>40.299999999999997</v>
      </c>
      <c r="U4279" s="53">
        <v>411</v>
      </c>
      <c r="V4279" s="53">
        <v>260433</v>
      </c>
      <c r="W4279" s="53">
        <v>434</v>
      </c>
      <c r="X4279" s="53">
        <v>0.55700000000000005</v>
      </c>
      <c r="Y4279" s="53">
        <v>19.96</v>
      </c>
      <c r="Z4279" s="11">
        <f t="shared" si="11465"/>
        <v>76.2</v>
      </c>
      <c r="AA4279" s="11">
        <f t="shared" si="11466"/>
        <v>0</v>
      </c>
      <c r="AB4279" s="53">
        <f t="shared" si="11467"/>
        <v>0.22185965851442663</v>
      </c>
      <c r="AC4279" s="63" t="s">
        <v>204</v>
      </c>
      <c r="AE4279" s="11">
        <f t="shared" ref="AE4279" si="11580">SUM(F4279:F4284)</f>
        <v>0</v>
      </c>
      <c r="AF4279" s="11">
        <f t="shared" ref="AF4279" si="11581">AVERAGE(AB4279:AB4284)</f>
        <v>0.2218596585144266</v>
      </c>
      <c r="AG4279" s="11">
        <f t="shared" ref="AG4279" si="11582">AVERAGE(G4279:G4284)</f>
        <v>7.6500000000000012</v>
      </c>
      <c r="AH4279" s="11" t="e">
        <f t="shared" ref="AH4279" si="11583">AVERAGE(AC4279:AC4284)</f>
        <v>#DIV/0!</v>
      </c>
      <c r="AI4279" s="11">
        <f t="shared" ref="AI4279" si="11584">AVERAGE(T4279:T4284)</f>
        <v>41.716666666666669</v>
      </c>
      <c r="AJ4279" s="11">
        <f t="shared" ref="AJ4279" si="11585">SUMIF(H4279:H4284,"&gt;0",H4279:H4284)</f>
        <v>0.43099999999999994</v>
      </c>
      <c r="AK4279" s="17">
        <f t="shared" ref="AK4279" si="11586">SUM(AA4279:AA4284)/60</f>
        <v>0</v>
      </c>
      <c r="AL4279" s="17">
        <f t="shared" ref="AL4279" si="11587">SUM(V4279:V4284)</f>
        <v>929111</v>
      </c>
      <c r="AM4279" s="17">
        <f t="shared" ref="AM4279" si="11588">AVERAGE(W4279:W4284)</f>
        <v>258.16666666666669</v>
      </c>
      <c r="AN4279" s="11">
        <f t="shared" ref="AN4279" si="11589">AVERAGE(I4279:I4284)</f>
        <v>3.5</v>
      </c>
      <c r="AO4279" s="11">
        <f t="shared" ref="AO4279" si="11590">MAX(K4279:K4284)</f>
        <v>4.3</v>
      </c>
      <c r="AP4279" s="13" t="str">
        <f t="shared" ref="AP4279" ca="1" si="11591">INDIRECT(ADDRESS(MATCH(AO4279,K4279:K4284,0)+A4279-1,12))</f>
        <v>NW</v>
      </c>
      <c r="AQ4279" s="13">
        <f t="shared" ref="AQ4279" ca="1" si="11592">INDIRECT(ADDRESS(MATCH(AO4279,K4279:K4284,0)+A4279-1,13))</f>
        <v>0.66464120370370372</v>
      </c>
      <c r="AR4279" s="11">
        <f t="shared" ref="AR4279" si="11593">MAX(N4279:N4284)</f>
        <v>7.2</v>
      </c>
      <c r="AS4279" s="13" t="str">
        <f t="shared" ref="AS4279" ca="1" si="11594">INDIRECT(ADDRESS(MATCH(AR4279,N4279:N4284,0)+A4279-1,15))</f>
        <v>NW</v>
      </c>
      <c r="AT4279" s="13">
        <f t="shared" ref="AT4279" ca="1" si="11595">INDIRECT(ADDRESS(MATCH(AR4279,N4279:N4284,0)+A4279-1,16))</f>
        <v>0.6622569444444445</v>
      </c>
    </row>
    <row r="4280" spans="1:46">
      <c r="A4280" s="11">
        <v>4280</v>
      </c>
      <c r="B4280" s="57">
        <v>44956</v>
      </c>
      <c r="C4280" s="54">
        <v>0.67361111111111116</v>
      </c>
      <c r="D4280" s="53">
        <v>11.1</v>
      </c>
      <c r="E4280" s="53">
        <v>14.2</v>
      </c>
      <c r="F4280" s="53">
        <v>0</v>
      </c>
      <c r="G4280" s="53">
        <v>8.3000000000000007</v>
      </c>
      <c r="H4280" s="53">
        <v>0.108</v>
      </c>
      <c r="I4280" s="53">
        <v>2.7</v>
      </c>
      <c r="J4280" s="53" t="s">
        <v>157</v>
      </c>
      <c r="K4280" s="53">
        <v>3.9</v>
      </c>
      <c r="L4280" s="53" t="s">
        <v>155</v>
      </c>
      <c r="M4280" s="54">
        <v>0.66667824074074078</v>
      </c>
      <c r="N4280" s="53">
        <v>4.8</v>
      </c>
      <c r="O4280" s="53" t="s">
        <v>157</v>
      </c>
      <c r="P4280" s="54">
        <v>0.67309027777777775</v>
      </c>
      <c r="Q4280" s="53">
        <v>3.3</v>
      </c>
      <c r="R4280" s="53" t="s">
        <v>157</v>
      </c>
      <c r="S4280" s="53">
        <v>0.8</v>
      </c>
      <c r="T4280" s="53">
        <v>39.6</v>
      </c>
      <c r="U4280" s="53">
        <v>350</v>
      </c>
      <c r="V4280" s="53">
        <v>224472</v>
      </c>
      <c r="W4280" s="53">
        <v>374</v>
      </c>
      <c r="X4280" s="53">
        <v>0.55700000000000005</v>
      </c>
      <c r="Y4280" s="53">
        <v>19.920000000000002</v>
      </c>
      <c r="Z4280" s="11">
        <f t="shared" si="11465"/>
        <v>64.8</v>
      </c>
      <c r="AA4280" s="11">
        <f t="shared" si="11466"/>
        <v>0</v>
      </c>
      <c r="AB4280" s="53">
        <f t="shared" si="11467"/>
        <v>0.22185965851442663</v>
      </c>
      <c r="AC4280" s="63" t="s">
        <v>204</v>
      </c>
    </row>
    <row r="4281" spans="1:46">
      <c r="A4281" s="11">
        <v>4281</v>
      </c>
      <c r="B4281" s="57">
        <v>44956</v>
      </c>
      <c r="C4281" s="54">
        <v>0.68055555555555547</v>
      </c>
      <c r="D4281" s="53">
        <v>11.1</v>
      </c>
      <c r="E4281" s="53">
        <v>14.2</v>
      </c>
      <c r="F4281" s="53">
        <v>0</v>
      </c>
      <c r="G4281" s="53">
        <v>7.9</v>
      </c>
      <c r="H4281" s="53">
        <v>8.5000000000000006E-2</v>
      </c>
      <c r="I4281" s="53">
        <v>3.8</v>
      </c>
      <c r="J4281" s="53" t="s">
        <v>157</v>
      </c>
      <c r="K4281" s="53">
        <v>3.8</v>
      </c>
      <c r="L4281" s="53" t="s">
        <v>157</v>
      </c>
      <c r="M4281" s="54">
        <v>0.68055555555555547</v>
      </c>
      <c r="N4281" s="53">
        <v>6.4</v>
      </c>
      <c r="O4281" s="53" t="s">
        <v>155</v>
      </c>
      <c r="P4281" s="54">
        <v>0.67843749999999992</v>
      </c>
      <c r="Q4281" s="53">
        <v>4.3</v>
      </c>
      <c r="R4281" s="53" t="s">
        <v>157</v>
      </c>
      <c r="S4281" s="53">
        <v>1</v>
      </c>
      <c r="T4281" s="53">
        <v>43.5</v>
      </c>
      <c r="U4281" s="53">
        <v>290</v>
      </c>
      <c r="V4281" s="53">
        <v>185127</v>
      </c>
      <c r="W4281" s="53">
        <v>309</v>
      </c>
      <c r="X4281" s="53">
        <v>0.55700000000000005</v>
      </c>
      <c r="Y4281" s="53">
        <v>19.920000000000002</v>
      </c>
      <c r="Z4281" s="11">
        <f t="shared" si="11465"/>
        <v>51.000000000000007</v>
      </c>
      <c r="AA4281" s="11">
        <f t="shared" si="11466"/>
        <v>0</v>
      </c>
      <c r="AB4281" s="53">
        <f t="shared" si="11467"/>
        <v>0.22185965851442663</v>
      </c>
      <c r="AC4281" s="63" t="s">
        <v>204</v>
      </c>
    </row>
    <row r="4282" spans="1:46">
      <c r="A4282" s="11">
        <v>4282</v>
      </c>
      <c r="B4282" s="57">
        <v>44956</v>
      </c>
      <c r="C4282" s="54">
        <v>0.6875</v>
      </c>
      <c r="D4282" s="53">
        <v>11</v>
      </c>
      <c r="E4282" s="53">
        <v>14.2</v>
      </c>
      <c r="F4282" s="53">
        <v>0</v>
      </c>
      <c r="G4282" s="53">
        <v>7.1</v>
      </c>
      <c r="H4282" s="53">
        <v>3.5000000000000003E-2</v>
      </c>
      <c r="I4282" s="53">
        <v>3.6</v>
      </c>
      <c r="J4282" s="53" t="s">
        <v>157</v>
      </c>
      <c r="K4282" s="53">
        <v>3.8</v>
      </c>
      <c r="L4282" s="53" t="s">
        <v>157</v>
      </c>
      <c r="M4282" s="54">
        <v>0.68081018518518521</v>
      </c>
      <c r="N4282" s="53">
        <v>5.8</v>
      </c>
      <c r="O4282" s="53" t="s">
        <v>155</v>
      </c>
      <c r="P4282" s="54">
        <v>0.68391203703703696</v>
      </c>
      <c r="Q4282" s="53">
        <v>4.2</v>
      </c>
      <c r="R4282" s="53" t="s">
        <v>155</v>
      </c>
      <c r="S4282" s="53">
        <v>1.2</v>
      </c>
      <c r="T4282" s="53">
        <v>38.700000000000003</v>
      </c>
      <c r="U4282" s="53">
        <v>95</v>
      </c>
      <c r="V4282" s="53">
        <v>93949</v>
      </c>
      <c r="W4282" s="53">
        <v>157</v>
      </c>
      <c r="X4282" s="53">
        <v>0.55700000000000005</v>
      </c>
      <c r="Y4282" s="53">
        <v>19.91</v>
      </c>
      <c r="Z4282" s="11">
        <f t="shared" si="11465"/>
        <v>21.000000000000004</v>
      </c>
      <c r="AA4282" s="11">
        <f t="shared" si="11466"/>
        <v>0</v>
      </c>
      <c r="AB4282" s="53">
        <f t="shared" si="11467"/>
        <v>0.22185965851442663</v>
      </c>
      <c r="AC4282" s="63" t="s">
        <v>204</v>
      </c>
    </row>
    <row r="4283" spans="1:46">
      <c r="A4283" s="11">
        <v>4283</v>
      </c>
      <c r="B4283" s="57">
        <v>44956</v>
      </c>
      <c r="C4283" s="54">
        <v>0.69444444444444453</v>
      </c>
      <c r="D4283" s="53">
        <v>10.7</v>
      </c>
      <c r="E4283" s="53">
        <v>14.2</v>
      </c>
      <c r="F4283" s="53">
        <v>0</v>
      </c>
      <c r="G4283" s="53">
        <v>7.2</v>
      </c>
      <c r="H4283" s="53">
        <v>3.7999999999999999E-2</v>
      </c>
      <c r="I4283" s="53">
        <v>3.9</v>
      </c>
      <c r="J4283" s="53" t="s">
        <v>157</v>
      </c>
      <c r="K4283" s="53">
        <v>4</v>
      </c>
      <c r="L4283" s="53" t="s">
        <v>157</v>
      </c>
      <c r="M4283" s="54">
        <v>0.69076388888888884</v>
      </c>
      <c r="N4283" s="53">
        <v>6.9</v>
      </c>
      <c r="O4283" s="53" t="s">
        <v>155</v>
      </c>
      <c r="P4283" s="54">
        <v>0.69379629629629624</v>
      </c>
      <c r="Q4283" s="53">
        <v>4.5999999999999996</v>
      </c>
      <c r="R4283" s="53" t="s">
        <v>155</v>
      </c>
      <c r="S4283" s="53">
        <v>1</v>
      </c>
      <c r="T4283" s="53">
        <v>43.7</v>
      </c>
      <c r="U4283" s="53">
        <v>161</v>
      </c>
      <c r="V4283" s="53">
        <v>85289</v>
      </c>
      <c r="W4283" s="53">
        <v>142</v>
      </c>
      <c r="X4283" s="53">
        <v>0.55700000000000005</v>
      </c>
      <c r="Y4283" s="53">
        <v>19.96</v>
      </c>
      <c r="Z4283" s="11">
        <f t="shared" si="11465"/>
        <v>22.8</v>
      </c>
      <c r="AA4283" s="11">
        <f t="shared" si="11466"/>
        <v>0</v>
      </c>
      <c r="AB4283" s="53">
        <f t="shared" si="11467"/>
        <v>0.22185965851442663</v>
      </c>
      <c r="AC4283" s="63" t="s">
        <v>204</v>
      </c>
    </row>
    <row r="4284" spans="1:46">
      <c r="A4284" s="11">
        <v>4284</v>
      </c>
      <c r="B4284" s="57">
        <v>44956</v>
      </c>
      <c r="C4284" s="54">
        <v>0.70138888888888884</v>
      </c>
      <c r="D4284" s="53">
        <v>10.199999999999999</v>
      </c>
      <c r="E4284" s="53">
        <v>14.2</v>
      </c>
      <c r="F4284" s="53">
        <v>0</v>
      </c>
      <c r="G4284" s="53">
        <v>7</v>
      </c>
      <c r="H4284" s="53">
        <v>3.7999999999999999E-2</v>
      </c>
      <c r="I4284" s="53">
        <v>3.1</v>
      </c>
      <c r="J4284" s="53" t="s">
        <v>157</v>
      </c>
      <c r="K4284" s="53">
        <v>4</v>
      </c>
      <c r="L4284" s="53" t="s">
        <v>157</v>
      </c>
      <c r="M4284" s="54">
        <v>0.69706018518518509</v>
      </c>
      <c r="N4284" s="53">
        <v>5.9</v>
      </c>
      <c r="O4284" s="53" t="s">
        <v>155</v>
      </c>
      <c r="P4284" s="54">
        <v>0.69459490740740737</v>
      </c>
      <c r="Q4284" s="53">
        <v>2.7</v>
      </c>
      <c r="R4284" s="53" t="s">
        <v>157</v>
      </c>
      <c r="S4284" s="53">
        <v>0.9</v>
      </c>
      <c r="T4284" s="53">
        <v>44.5</v>
      </c>
      <c r="U4284" s="53">
        <v>111</v>
      </c>
      <c r="V4284" s="53">
        <v>79841</v>
      </c>
      <c r="W4284" s="53">
        <v>133</v>
      </c>
      <c r="X4284" s="53">
        <v>0.55700000000000005</v>
      </c>
      <c r="Y4284" s="53">
        <v>19.95</v>
      </c>
      <c r="Z4284" s="11">
        <f t="shared" si="11465"/>
        <v>22.8</v>
      </c>
      <c r="AA4284" s="11">
        <f t="shared" si="11466"/>
        <v>0</v>
      </c>
      <c r="AB4284" s="53">
        <f t="shared" si="11467"/>
        <v>0.22185965851442663</v>
      </c>
      <c r="AC4284" s="63" t="s">
        <v>204</v>
      </c>
    </row>
    <row r="4285" spans="1:46">
      <c r="A4285" s="11">
        <v>4285</v>
      </c>
      <c r="B4285" s="57">
        <v>44956</v>
      </c>
      <c r="C4285" s="54">
        <v>0.70833333333333337</v>
      </c>
      <c r="D4285" s="53">
        <v>9.9</v>
      </c>
      <c r="E4285" s="53">
        <v>14.2</v>
      </c>
      <c r="F4285" s="53">
        <v>0</v>
      </c>
      <c r="G4285" s="53">
        <v>6.8</v>
      </c>
      <c r="H4285" s="53">
        <v>2.4E-2</v>
      </c>
      <c r="I4285" s="53">
        <v>2.9</v>
      </c>
      <c r="J4285" s="53" t="s">
        <v>157</v>
      </c>
      <c r="K4285" s="53">
        <v>3.1</v>
      </c>
      <c r="L4285" s="53" t="s">
        <v>157</v>
      </c>
      <c r="M4285" s="54">
        <v>0.70140046296296299</v>
      </c>
      <c r="N4285" s="53">
        <v>4.7</v>
      </c>
      <c r="O4285" s="53" t="s">
        <v>162</v>
      </c>
      <c r="P4285" s="54">
        <v>0.70413194444444438</v>
      </c>
      <c r="Q4285" s="53">
        <v>2.4</v>
      </c>
      <c r="R4285" s="53" t="s">
        <v>157</v>
      </c>
      <c r="S4285" s="53">
        <v>0.7</v>
      </c>
      <c r="T4285" s="53">
        <v>46.8</v>
      </c>
      <c r="U4285" s="53">
        <v>69</v>
      </c>
      <c r="V4285" s="53">
        <v>54039</v>
      </c>
      <c r="W4285" s="53">
        <v>90</v>
      </c>
      <c r="X4285" s="53">
        <v>0.55700000000000005</v>
      </c>
      <c r="Y4285" s="53">
        <v>19.989999999999998</v>
      </c>
      <c r="Z4285" s="11">
        <f t="shared" si="11465"/>
        <v>14.400000000000002</v>
      </c>
      <c r="AA4285" s="11">
        <f t="shared" si="11466"/>
        <v>0</v>
      </c>
      <c r="AB4285" s="53">
        <f t="shared" si="11467"/>
        <v>0.22185965851442663</v>
      </c>
      <c r="AC4285" s="63" t="s">
        <v>204</v>
      </c>
      <c r="AE4285" s="11">
        <f t="shared" ref="AE4285" si="11596">SUM(F4285:F4290)</f>
        <v>0</v>
      </c>
      <c r="AF4285" s="11">
        <f t="shared" ref="AF4285" si="11597">AVERAGE(AB4285:AB4290)</f>
        <v>0.2218596585144266</v>
      </c>
      <c r="AG4285" s="11">
        <f t="shared" ref="AG4285" si="11598">AVERAGE(G4285:G4290)</f>
        <v>6.1000000000000005</v>
      </c>
      <c r="AH4285" s="11" t="e">
        <f t="shared" ref="AH4285" si="11599">AVERAGE(AC4285:AC4290)</f>
        <v>#DIV/0!</v>
      </c>
      <c r="AI4285" s="11">
        <f t="shared" ref="AI4285" si="11600">AVERAGE(T4285:T4290)</f>
        <v>47.066666666666663</v>
      </c>
      <c r="AJ4285" s="11">
        <f t="shared" ref="AJ4285" si="11601">SUMIF(H4285:H4290,"&gt;0",H4285:H4290)</f>
        <v>4.3999999999999997E-2</v>
      </c>
      <c r="AK4285" s="17">
        <f t="shared" ref="AK4285" si="11602">SUM(AA4285:AA4290)/60</f>
        <v>0</v>
      </c>
      <c r="AL4285" s="17">
        <f t="shared" ref="AL4285" si="11603">SUM(V4285:V4290)</f>
        <v>111425</v>
      </c>
      <c r="AM4285" s="17">
        <f t="shared" ref="AM4285" si="11604">AVERAGE(W4285:W4290)</f>
        <v>31</v>
      </c>
      <c r="AN4285" s="11">
        <f t="shared" ref="AN4285" si="11605">AVERAGE(I4285:I4290)</f>
        <v>2.9499999999999997</v>
      </c>
      <c r="AO4285" s="11">
        <f t="shared" ref="AO4285" si="11606">MAX(K4285:K4290)</f>
        <v>3.2</v>
      </c>
      <c r="AP4285" s="13" t="str">
        <f t="shared" ref="AP4285" ca="1" si="11607">INDIRECT(ADDRESS(MATCH(AO4285,K4285:K4290,0)+A4285-1,12))</f>
        <v>NNW</v>
      </c>
      <c r="AQ4285" s="13">
        <f t="shared" ref="AQ4285" ca="1" si="11608">INDIRECT(ADDRESS(MATCH(AO4285,K4285:K4290,0)+A4285-1,13))</f>
        <v>0.71386574074074083</v>
      </c>
      <c r="AR4285" s="11">
        <f t="shared" ref="AR4285" si="11609">MAX(N4285:N4290)</f>
        <v>5.7</v>
      </c>
      <c r="AS4285" s="13" t="str">
        <f t="shared" ref="AS4285" ca="1" si="11610">INDIRECT(ADDRESS(MATCH(AR4285,N4285:N4290,0)+A4285-1,15))</f>
        <v>N</v>
      </c>
      <c r="AT4285" s="13">
        <f t="shared" ref="AT4285" ca="1" si="11611">INDIRECT(ADDRESS(MATCH(AR4285,N4285:N4290,0)+A4285-1,16))</f>
        <v>0.73851851851851846</v>
      </c>
    </row>
    <row r="4286" spans="1:46">
      <c r="A4286" s="11">
        <v>4286</v>
      </c>
      <c r="B4286" s="57">
        <v>44956</v>
      </c>
      <c r="C4286" s="54">
        <v>0.71527777777777779</v>
      </c>
      <c r="D4286" s="53">
        <v>9.6</v>
      </c>
      <c r="E4286" s="53">
        <v>13.5</v>
      </c>
      <c r="F4286" s="53">
        <v>0</v>
      </c>
      <c r="G4286" s="53">
        <v>6.5</v>
      </c>
      <c r="H4286" s="53">
        <v>1.2999999999999999E-2</v>
      </c>
      <c r="I4286" s="53">
        <v>3.2</v>
      </c>
      <c r="J4286" s="53" t="s">
        <v>157</v>
      </c>
      <c r="K4286" s="53">
        <v>3.2</v>
      </c>
      <c r="L4286" s="53" t="s">
        <v>157</v>
      </c>
      <c r="M4286" s="54">
        <v>0.71386574074074083</v>
      </c>
      <c r="N4286" s="53">
        <v>5.4</v>
      </c>
      <c r="O4286" s="53" t="s">
        <v>157</v>
      </c>
      <c r="P4286" s="54">
        <v>0.70981481481481479</v>
      </c>
      <c r="Q4286" s="53">
        <v>2.2999999999999998</v>
      </c>
      <c r="R4286" s="53" t="s">
        <v>157</v>
      </c>
      <c r="S4286" s="53">
        <v>0.7</v>
      </c>
      <c r="T4286" s="53">
        <v>46.1</v>
      </c>
      <c r="U4286" s="53">
        <v>37</v>
      </c>
      <c r="V4286" s="53">
        <v>32104</v>
      </c>
      <c r="W4286" s="53">
        <v>54</v>
      </c>
      <c r="X4286" s="53">
        <v>0.55700000000000005</v>
      </c>
      <c r="Y4286" s="53">
        <v>19.62</v>
      </c>
      <c r="Z4286" s="11">
        <f t="shared" si="11465"/>
        <v>7.8</v>
      </c>
      <c r="AA4286" s="11">
        <f t="shared" si="11466"/>
        <v>0</v>
      </c>
      <c r="AB4286" s="53">
        <f t="shared" si="11467"/>
        <v>0.22185965851442663</v>
      </c>
      <c r="AC4286" s="63" t="s">
        <v>204</v>
      </c>
    </row>
    <row r="4287" spans="1:46">
      <c r="A4287" s="11">
        <v>4287</v>
      </c>
      <c r="B4287" s="57">
        <v>44956</v>
      </c>
      <c r="C4287" s="54">
        <v>0.72222222222222221</v>
      </c>
      <c r="D4287" s="53">
        <v>9.1</v>
      </c>
      <c r="E4287" s="53">
        <v>13.2</v>
      </c>
      <c r="F4287" s="53">
        <v>0</v>
      </c>
      <c r="G4287" s="53">
        <v>6.2</v>
      </c>
      <c r="H4287" s="53">
        <v>6.0000000000000001E-3</v>
      </c>
      <c r="I4287" s="53">
        <v>2.8</v>
      </c>
      <c r="J4287" s="53" t="s">
        <v>157</v>
      </c>
      <c r="K4287" s="53">
        <v>3.2</v>
      </c>
      <c r="L4287" s="53" t="s">
        <v>157</v>
      </c>
      <c r="M4287" s="54">
        <v>0.71528935185185183</v>
      </c>
      <c r="N4287" s="53">
        <v>5.5</v>
      </c>
      <c r="O4287" s="53" t="s">
        <v>157</v>
      </c>
      <c r="P4287" s="54">
        <v>0.72098379629629628</v>
      </c>
      <c r="Q4287" s="53">
        <v>1.9</v>
      </c>
      <c r="R4287" s="53" t="s">
        <v>157</v>
      </c>
      <c r="S4287" s="53">
        <v>0.9</v>
      </c>
      <c r="T4287" s="53">
        <v>46.9</v>
      </c>
      <c r="U4287" s="53">
        <v>18</v>
      </c>
      <c r="V4287" s="53">
        <v>16451</v>
      </c>
      <c r="W4287" s="53">
        <v>27</v>
      </c>
      <c r="X4287" s="53">
        <v>0.55700000000000005</v>
      </c>
      <c r="Y4287" s="53">
        <v>19.73</v>
      </c>
      <c r="Z4287" s="11">
        <f t="shared" si="11465"/>
        <v>3.6000000000000005</v>
      </c>
      <c r="AA4287" s="11">
        <f t="shared" si="11466"/>
        <v>0</v>
      </c>
      <c r="AB4287" s="53">
        <f t="shared" si="11467"/>
        <v>0.22185965851442663</v>
      </c>
      <c r="AC4287" s="63" t="s">
        <v>204</v>
      </c>
    </row>
    <row r="4288" spans="1:46">
      <c r="A4288" s="11">
        <v>4288</v>
      </c>
      <c r="B4288" s="57">
        <v>44956</v>
      </c>
      <c r="C4288" s="54">
        <v>0.72916666666666663</v>
      </c>
      <c r="D4288" s="53">
        <v>8.6999999999999993</v>
      </c>
      <c r="E4288" s="53">
        <v>13</v>
      </c>
      <c r="F4288" s="53">
        <v>0</v>
      </c>
      <c r="G4288" s="53">
        <v>5.8</v>
      </c>
      <c r="H4288" s="53">
        <v>1E-3</v>
      </c>
      <c r="I4288" s="53">
        <v>2.9</v>
      </c>
      <c r="J4288" s="53" t="s">
        <v>157</v>
      </c>
      <c r="K4288" s="53">
        <v>3.1</v>
      </c>
      <c r="L4288" s="53" t="s">
        <v>157</v>
      </c>
      <c r="M4288" s="54">
        <v>0.72725694444444444</v>
      </c>
      <c r="N4288" s="53">
        <v>5.2</v>
      </c>
      <c r="O4288" s="53" t="s">
        <v>157</v>
      </c>
      <c r="P4288" s="54">
        <v>0.72688657407407409</v>
      </c>
      <c r="Q4288" s="53">
        <v>3.5</v>
      </c>
      <c r="R4288" s="53" t="s">
        <v>162</v>
      </c>
      <c r="S4288" s="53">
        <v>0.7</v>
      </c>
      <c r="T4288" s="53">
        <v>47.1</v>
      </c>
      <c r="U4288" s="53">
        <v>6</v>
      </c>
      <c r="V4288" s="53">
        <v>6614</v>
      </c>
      <c r="W4288" s="53">
        <v>11</v>
      </c>
      <c r="X4288" s="53">
        <v>0.55700000000000005</v>
      </c>
      <c r="Y4288" s="53">
        <v>19.71</v>
      </c>
      <c r="Z4288" s="11">
        <f t="shared" si="11465"/>
        <v>0.60000000000000009</v>
      </c>
      <c r="AA4288" s="11">
        <f t="shared" si="11466"/>
        <v>0</v>
      </c>
      <c r="AB4288" s="53">
        <f t="shared" si="11467"/>
        <v>0.22185965851442663</v>
      </c>
      <c r="AC4288" s="63" t="s">
        <v>204</v>
      </c>
    </row>
    <row r="4289" spans="1:46">
      <c r="A4289" s="11">
        <v>4289</v>
      </c>
      <c r="B4289" s="57">
        <v>44956</v>
      </c>
      <c r="C4289" s="54">
        <v>0.73611111111111116</v>
      </c>
      <c r="D4289" s="53">
        <v>8.1</v>
      </c>
      <c r="E4289" s="53">
        <v>13</v>
      </c>
      <c r="F4289" s="53">
        <v>0</v>
      </c>
      <c r="G4289" s="53">
        <v>5.8</v>
      </c>
      <c r="H4289" s="53">
        <v>0</v>
      </c>
      <c r="I4289" s="53">
        <v>2.9</v>
      </c>
      <c r="J4289" s="53" t="s">
        <v>157</v>
      </c>
      <c r="K4289" s="53">
        <v>3</v>
      </c>
      <c r="L4289" s="53" t="s">
        <v>157</v>
      </c>
      <c r="M4289" s="54">
        <v>0.73103009259259266</v>
      </c>
      <c r="N4289" s="53">
        <v>5.0999999999999996</v>
      </c>
      <c r="O4289" s="53" t="s">
        <v>157</v>
      </c>
      <c r="P4289" s="54">
        <v>0.73215277777777776</v>
      </c>
      <c r="Q4289" s="53">
        <v>3.8</v>
      </c>
      <c r="R4289" s="53" t="s">
        <v>155</v>
      </c>
      <c r="S4289" s="53">
        <v>0.7</v>
      </c>
      <c r="T4289" s="53">
        <v>46.8</v>
      </c>
      <c r="U4289" s="53">
        <v>1</v>
      </c>
      <c r="V4289" s="53">
        <v>1904</v>
      </c>
      <c r="W4289" s="53">
        <v>3</v>
      </c>
      <c r="X4289" s="53">
        <v>0.55700000000000005</v>
      </c>
      <c r="Y4289" s="53">
        <v>19.71</v>
      </c>
      <c r="Z4289" s="11">
        <f t="shared" si="11465"/>
        <v>0</v>
      </c>
      <c r="AA4289" s="11">
        <f t="shared" si="11466"/>
        <v>0</v>
      </c>
      <c r="AB4289" s="53">
        <f t="shared" si="11467"/>
        <v>0.22185965851442663</v>
      </c>
      <c r="AC4289" s="63" t="s">
        <v>204</v>
      </c>
    </row>
    <row r="4290" spans="1:46">
      <c r="A4290" s="11">
        <v>4290</v>
      </c>
      <c r="B4290" s="57">
        <v>44956</v>
      </c>
      <c r="C4290" s="54">
        <v>0.74305555555555547</v>
      </c>
      <c r="D4290" s="53">
        <v>7.5</v>
      </c>
      <c r="E4290" s="53">
        <v>13</v>
      </c>
      <c r="F4290" s="53">
        <v>0</v>
      </c>
      <c r="G4290" s="53">
        <v>5.5</v>
      </c>
      <c r="H4290" s="53">
        <v>0</v>
      </c>
      <c r="I4290" s="53">
        <v>3</v>
      </c>
      <c r="J4290" s="53" t="s">
        <v>157</v>
      </c>
      <c r="K4290" s="53">
        <v>3.2</v>
      </c>
      <c r="L4290" s="53" t="s">
        <v>157</v>
      </c>
      <c r="M4290" s="54">
        <v>0.74055555555555552</v>
      </c>
      <c r="N4290" s="53">
        <v>5.7</v>
      </c>
      <c r="O4290" s="53" t="s">
        <v>162</v>
      </c>
      <c r="P4290" s="54">
        <v>0.73851851851851846</v>
      </c>
      <c r="Q4290" s="53">
        <v>3.4</v>
      </c>
      <c r="R4290" s="53" t="s">
        <v>157</v>
      </c>
      <c r="S4290" s="53">
        <v>1</v>
      </c>
      <c r="T4290" s="53">
        <v>48.7</v>
      </c>
      <c r="U4290" s="53">
        <v>0</v>
      </c>
      <c r="V4290" s="53">
        <v>313</v>
      </c>
      <c r="W4290" s="53">
        <v>1</v>
      </c>
      <c r="X4290" s="53">
        <v>0.55700000000000005</v>
      </c>
      <c r="Y4290" s="53">
        <v>19.68</v>
      </c>
      <c r="Z4290" s="11">
        <f t="shared" si="11465"/>
        <v>0</v>
      </c>
      <c r="AA4290" s="11">
        <f t="shared" si="11466"/>
        <v>0</v>
      </c>
      <c r="AB4290" s="53">
        <f t="shared" si="11467"/>
        <v>0.22185965851442663</v>
      </c>
      <c r="AC4290" s="63" t="s">
        <v>204</v>
      </c>
    </row>
    <row r="4291" spans="1:46">
      <c r="A4291" s="11">
        <v>4291</v>
      </c>
      <c r="B4291" s="57">
        <v>44956</v>
      </c>
      <c r="C4291" s="54">
        <v>0.75</v>
      </c>
      <c r="D4291" s="53">
        <v>6.9</v>
      </c>
      <c r="E4291" s="53">
        <v>12.9</v>
      </c>
      <c r="F4291" s="53">
        <v>0</v>
      </c>
      <c r="G4291" s="53">
        <v>5.4</v>
      </c>
      <c r="H4291" s="53">
        <v>0</v>
      </c>
      <c r="I4291" s="53">
        <v>2.9</v>
      </c>
      <c r="J4291" s="53" t="s">
        <v>157</v>
      </c>
      <c r="K4291" s="53">
        <v>3.2</v>
      </c>
      <c r="L4291" s="53" t="s">
        <v>157</v>
      </c>
      <c r="M4291" s="54">
        <v>0.74493055555555554</v>
      </c>
      <c r="N4291" s="53">
        <v>4.9000000000000004</v>
      </c>
      <c r="O4291" s="53" t="s">
        <v>155</v>
      </c>
      <c r="P4291" s="54">
        <v>0.74743055555555549</v>
      </c>
      <c r="Q4291" s="53">
        <v>4.5</v>
      </c>
      <c r="R4291" s="53" t="s">
        <v>162</v>
      </c>
      <c r="S4291" s="53">
        <v>0.7</v>
      </c>
      <c r="T4291" s="53">
        <v>50</v>
      </c>
      <c r="U4291" s="53">
        <v>0</v>
      </c>
      <c r="V4291" s="53">
        <v>92</v>
      </c>
      <c r="W4291" s="53">
        <v>0</v>
      </c>
      <c r="X4291" s="53">
        <v>0.55600000000000005</v>
      </c>
      <c r="Y4291" s="53">
        <v>19.63</v>
      </c>
      <c r="Z4291" s="11">
        <f t="shared" si="11465"/>
        <v>0</v>
      </c>
      <c r="AA4291" s="11">
        <f t="shared" si="11466"/>
        <v>0</v>
      </c>
      <c r="AB4291" s="53">
        <f t="shared" si="11467"/>
        <v>0.22132919217342115</v>
      </c>
      <c r="AC4291" s="63" t="s">
        <v>204</v>
      </c>
      <c r="AE4291" s="11">
        <f t="shared" ref="AE4291" si="11612">SUM(F4291:F4296)</f>
        <v>0</v>
      </c>
      <c r="AF4291" s="11">
        <f t="shared" ref="AF4291" si="11613">AVERAGE(AB4291:AB4296)</f>
        <v>0.22132919217342115</v>
      </c>
      <c r="AG4291" s="11">
        <f t="shared" ref="AG4291" si="11614">AVERAGE(G4291:G4296)</f>
        <v>5.2833333333333341</v>
      </c>
      <c r="AH4291" s="11" t="e">
        <f t="shared" ref="AH4291" si="11615">AVERAGE(AC4291:AC4296)</f>
        <v>#DIV/0!</v>
      </c>
      <c r="AI4291" s="11">
        <f t="shared" ref="AI4291" si="11616">AVERAGE(T4291:T4296)</f>
        <v>49.56666666666667</v>
      </c>
      <c r="AJ4291" s="11">
        <f t="shared" ref="AJ4291" si="11617">SUMIF(H4291:H4296,"&gt;0",H4291:H4296)</f>
        <v>0</v>
      </c>
      <c r="AK4291" s="17">
        <f t="shared" ref="AK4291" si="11618">SUM(AA4291:AA4296)/60</f>
        <v>0</v>
      </c>
      <c r="AL4291" s="17">
        <f t="shared" ref="AL4291" si="11619">SUM(V4291:V4296)</f>
        <v>465</v>
      </c>
      <c r="AM4291" s="17">
        <f t="shared" ref="AM4291" si="11620">AVERAGE(W4291:W4296)</f>
        <v>0</v>
      </c>
      <c r="AN4291" s="11">
        <f t="shared" ref="AN4291" si="11621">AVERAGE(I4291:I4296)</f>
        <v>3.1333333333333333</v>
      </c>
      <c r="AO4291" s="11">
        <f t="shared" ref="AO4291" si="11622">MAX(K4291:K4296)</f>
        <v>4.3</v>
      </c>
      <c r="AP4291" s="13" t="str">
        <f t="shared" ref="AP4291" ca="1" si="11623">INDIRECT(ADDRESS(MATCH(AO4291,K4291:K4296,0)+A4291-1,12))</f>
        <v>NNW</v>
      </c>
      <c r="AQ4291" s="13">
        <f t="shared" ref="AQ4291" ca="1" si="11624">INDIRECT(ADDRESS(MATCH(AO4291,K4291:K4296,0)+A4291-1,13))</f>
        <v>0.7680324074074073</v>
      </c>
      <c r="AR4291" s="11">
        <f t="shared" ref="AR4291" si="11625">MAX(N4291:N4296)</f>
        <v>6.5</v>
      </c>
      <c r="AS4291" s="13" t="str">
        <f t="shared" ref="AS4291" ca="1" si="11626">INDIRECT(ADDRESS(MATCH(AR4291,N4291:N4296,0)+A4291-1,15))</f>
        <v>NW</v>
      </c>
      <c r="AT4291" s="13">
        <f t="shared" ref="AT4291" ca="1" si="11627">INDIRECT(ADDRESS(MATCH(AR4291,N4291:N4296,0)+A4291-1,16))</f>
        <v>0.76680555555555552</v>
      </c>
    </row>
    <row r="4292" spans="1:46">
      <c r="A4292" s="11">
        <v>4292</v>
      </c>
      <c r="B4292" s="57">
        <v>44956</v>
      </c>
      <c r="C4292" s="54">
        <v>0.75694444444444453</v>
      </c>
      <c r="D4292" s="53">
        <v>6.5</v>
      </c>
      <c r="E4292" s="53">
        <v>13</v>
      </c>
      <c r="F4292" s="53">
        <v>0</v>
      </c>
      <c r="G4292" s="53">
        <v>5.4</v>
      </c>
      <c r="H4292" s="53">
        <v>0</v>
      </c>
      <c r="I4292" s="53">
        <v>3.1</v>
      </c>
      <c r="J4292" s="53" t="s">
        <v>157</v>
      </c>
      <c r="K4292" s="53">
        <v>3.2</v>
      </c>
      <c r="L4292" s="53" t="s">
        <v>157</v>
      </c>
      <c r="M4292" s="54">
        <v>0.75555555555555554</v>
      </c>
      <c r="N4292" s="53">
        <v>5.3</v>
      </c>
      <c r="O4292" s="53" t="s">
        <v>155</v>
      </c>
      <c r="P4292" s="54">
        <v>0.75417824074074069</v>
      </c>
      <c r="Q4292" s="53">
        <v>1.8</v>
      </c>
      <c r="R4292" s="53" t="s">
        <v>157</v>
      </c>
      <c r="S4292" s="53">
        <v>0.9</v>
      </c>
      <c r="T4292" s="53">
        <v>49.9</v>
      </c>
      <c r="U4292" s="53">
        <v>0</v>
      </c>
      <c r="V4292" s="53">
        <v>66</v>
      </c>
      <c r="W4292" s="53">
        <v>0</v>
      </c>
      <c r="X4292" s="53">
        <v>0.55600000000000005</v>
      </c>
      <c r="Y4292" s="53">
        <v>19.63</v>
      </c>
      <c r="Z4292" s="11">
        <f t="shared" si="11465"/>
        <v>0</v>
      </c>
      <c r="AA4292" s="11">
        <f t="shared" si="11466"/>
        <v>0</v>
      </c>
      <c r="AB4292" s="53">
        <f t="shared" si="11467"/>
        <v>0.22132919217342115</v>
      </c>
      <c r="AC4292" s="63" t="s">
        <v>204</v>
      </c>
    </row>
    <row r="4293" spans="1:46">
      <c r="A4293" s="11">
        <v>4293</v>
      </c>
      <c r="B4293" s="57">
        <v>44956</v>
      </c>
      <c r="C4293" s="54">
        <v>0.76388888888888884</v>
      </c>
      <c r="D4293" s="53">
        <v>6</v>
      </c>
      <c r="E4293" s="53">
        <v>12.9</v>
      </c>
      <c r="F4293" s="53">
        <v>0</v>
      </c>
      <c r="G4293" s="53">
        <v>5.4</v>
      </c>
      <c r="H4293" s="53">
        <v>0</v>
      </c>
      <c r="I4293" s="53">
        <v>3.3</v>
      </c>
      <c r="J4293" s="53" t="s">
        <v>157</v>
      </c>
      <c r="K4293" s="53">
        <v>3.3</v>
      </c>
      <c r="L4293" s="53" t="s">
        <v>157</v>
      </c>
      <c r="M4293" s="54">
        <v>0.76388888888888884</v>
      </c>
      <c r="N4293" s="53">
        <v>6.1</v>
      </c>
      <c r="O4293" s="53" t="s">
        <v>155</v>
      </c>
      <c r="P4293" s="54">
        <v>0.76155092592592588</v>
      </c>
      <c r="Q4293" s="53">
        <v>2.6</v>
      </c>
      <c r="R4293" s="53" t="s">
        <v>162</v>
      </c>
      <c r="S4293" s="53">
        <v>1.1000000000000001</v>
      </c>
      <c r="T4293" s="53">
        <v>47.2</v>
      </c>
      <c r="U4293" s="53">
        <v>0</v>
      </c>
      <c r="V4293" s="53">
        <v>85</v>
      </c>
      <c r="W4293" s="53">
        <v>0</v>
      </c>
      <c r="X4293" s="53">
        <v>0.55600000000000005</v>
      </c>
      <c r="Y4293" s="53">
        <v>19.649999999999999</v>
      </c>
      <c r="Z4293" s="11">
        <f t="shared" si="11465"/>
        <v>0</v>
      </c>
      <c r="AA4293" s="11">
        <f t="shared" si="11466"/>
        <v>0</v>
      </c>
      <c r="AB4293" s="53">
        <f t="shared" si="11467"/>
        <v>0.22132919217342115</v>
      </c>
      <c r="AC4293" s="63" t="s">
        <v>204</v>
      </c>
    </row>
    <row r="4294" spans="1:46">
      <c r="A4294" s="11">
        <v>4294</v>
      </c>
      <c r="B4294" s="57">
        <v>44956</v>
      </c>
      <c r="C4294" s="54">
        <v>0.77083333333333337</v>
      </c>
      <c r="D4294" s="53">
        <v>5.7</v>
      </c>
      <c r="E4294" s="53">
        <v>12.9</v>
      </c>
      <c r="F4294" s="53">
        <v>0</v>
      </c>
      <c r="G4294" s="53">
        <v>5.4</v>
      </c>
      <c r="H4294" s="53">
        <v>0</v>
      </c>
      <c r="I4294" s="53">
        <v>4.0999999999999996</v>
      </c>
      <c r="J4294" s="53" t="s">
        <v>157</v>
      </c>
      <c r="K4294" s="53">
        <v>4.3</v>
      </c>
      <c r="L4294" s="53" t="s">
        <v>157</v>
      </c>
      <c r="M4294" s="54">
        <v>0.7680324074074073</v>
      </c>
      <c r="N4294" s="53">
        <v>6.5</v>
      </c>
      <c r="O4294" s="53" t="s">
        <v>155</v>
      </c>
      <c r="P4294" s="54">
        <v>0.76680555555555552</v>
      </c>
      <c r="Q4294" s="53">
        <v>3</v>
      </c>
      <c r="R4294" s="53" t="s">
        <v>157</v>
      </c>
      <c r="S4294" s="53">
        <v>1</v>
      </c>
      <c r="T4294" s="53">
        <v>47.1</v>
      </c>
      <c r="U4294" s="53">
        <v>0</v>
      </c>
      <c r="V4294" s="53">
        <v>71</v>
      </c>
      <c r="W4294" s="53">
        <v>0</v>
      </c>
      <c r="X4294" s="53">
        <v>0.55600000000000005</v>
      </c>
      <c r="Y4294" s="53">
        <v>19.64</v>
      </c>
      <c r="Z4294" s="11">
        <f t="shared" si="11465"/>
        <v>0</v>
      </c>
      <c r="AA4294" s="11">
        <f t="shared" si="11466"/>
        <v>0</v>
      </c>
      <c r="AB4294" s="53">
        <f t="shared" si="11467"/>
        <v>0.22132919217342115</v>
      </c>
      <c r="AC4294" s="63" t="s">
        <v>204</v>
      </c>
    </row>
    <row r="4295" spans="1:46">
      <c r="A4295" s="11">
        <v>4295</v>
      </c>
      <c r="B4295" s="57">
        <v>44956</v>
      </c>
      <c r="C4295" s="54">
        <v>0.77777777777777779</v>
      </c>
      <c r="D4295" s="53">
        <v>5.5</v>
      </c>
      <c r="E4295" s="53">
        <v>12.9</v>
      </c>
      <c r="F4295" s="53">
        <v>0</v>
      </c>
      <c r="G4295" s="53">
        <v>5.2</v>
      </c>
      <c r="H4295" s="53">
        <v>-1E-3</v>
      </c>
      <c r="I4295" s="53">
        <v>2.8</v>
      </c>
      <c r="J4295" s="53" t="s">
        <v>157</v>
      </c>
      <c r="K4295" s="53">
        <v>4.0999999999999996</v>
      </c>
      <c r="L4295" s="53" t="s">
        <v>157</v>
      </c>
      <c r="M4295" s="54">
        <v>0.77085648148148145</v>
      </c>
      <c r="N4295" s="53">
        <v>6</v>
      </c>
      <c r="O4295" s="53" t="s">
        <v>157</v>
      </c>
      <c r="P4295" s="54">
        <v>0.77394675925925915</v>
      </c>
      <c r="Q4295" s="53">
        <v>1.7</v>
      </c>
      <c r="R4295" s="53" t="s">
        <v>157</v>
      </c>
      <c r="S4295" s="53">
        <v>0.8</v>
      </c>
      <c r="T4295" s="53">
        <v>50.5</v>
      </c>
      <c r="U4295" s="53">
        <v>0</v>
      </c>
      <c r="V4295" s="53">
        <v>74</v>
      </c>
      <c r="W4295" s="53">
        <v>0</v>
      </c>
      <c r="X4295" s="53">
        <v>0.55600000000000005</v>
      </c>
      <c r="Y4295" s="53">
        <v>19.62</v>
      </c>
      <c r="Z4295" s="11">
        <f t="shared" si="11465"/>
        <v>-0.60000000000000009</v>
      </c>
      <c r="AA4295" s="11">
        <f t="shared" si="11466"/>
        <v>0</v>
      </c>
      <c r="AB4295" s="53">
        <f t="shared" si="11467"/>
        <v>0.22132919217342115</v>
      </c>
      <c r="AC4295" s="63" t="s">
        <v>204</v>
      </c>
    </row>
    <row r="4296" spans="1:46">
      <c r="A4296" s="11">
        <v>4296</v>
      </c>
      <c r="B4296" s="57">
        <v>44956</v>
      </c>
      <c r="C4296" s="54">
        <v>0.78472222222222221</v>
      </c>
      <c r="D4296" s="53">
        <v>5.2</v>
      </c>
      <c r="E4296" s="53">
        <v>12.9</v>
      </c>
      <c r="F4296" s="53">
        <v>0</v>
      </c>
      <c r="G4296" s="53">
        <v>4.9000000000000004</v>
      </c>
      <c r="H4296" s="53">
        <v>-1E-3</v>
      </c>
      <c r="I4296" s="53">
        <v>2.6</v>
      </c>
      <c r="J4296" s="53" t="s">
        <v>162</v>
      </c>
      <c r="K4296" s="53">
        <v>3</v>
      </c>
      <c r="L4296" s="53" t="s">
        <v>162</v>
      </c>
      <c r="M4296" s="54">
        <v>0.78041666666666665</v>
      </c>
      <c r="N4296" s="53">
        <v>5.2</v>
      </c>
      <c r="O4296" s="53" t="s">
        <v>162</v>
      </c>
      <c r="P4296" s="54">
        <v>0.78017361111111105</v>
      </c>
      <c r="Q4296" s="53">
        <v>1.8</v>
      </c>
      <c r="R4296" s="53" t="s">
        <v>162</v>
      </c>
      <c r="S4296" s="53">
        <v>0.8</v>
      </c>
      <c r="T4296" s="53">
        <v>52.7</v>
      </c>
      <c r="U4296" s="53">
        <v>0</v>
      </c>
      <c r="V4296" s="53">
        <v>77</v>
      </c>
      <c r="W4296" s="53">
        <v>0</v>
      </c>
      <c r="X4296" s="53">
        <v>0.55600000000000005</v>
      </c>
      <c r="Y4296" s="53">
        <v>19.62</v>
      </c>
      <c r="Z4296" s="11">
        <f t="shared" ref="Z4296:Z4326" si="11628">H4296*3.6/(60)*10*10^3</f>
        <v>-0.60000000000000009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0.22132919217342115</v>
      </c>
      <c r="AC4296" s="63" t="s">
        <v>204</v>
      </c>
    </row>
    <row r="4297" spans="1:46">
      <c r="A4297" s="11">
        <v>4297</v>
      </c>
      <c r="B4297" s="57">
        <v>44956</v>
      </c>
      <c r="C4297" s="54">
        <v>0.79166666666666663</v>
      </c>
      <c r="D4297" s="53">
        <v>5</v>
      </c>
      <c r="E4297" s="53">
        <v>12.9</v>
      </c>
      <c r="F4297" s="53">
        <v>0</v>
      </c>
      <c r="G4297" s="53">
        <v>5.0999999999999996</v>
      </c>
      <c r="H4297" s="53">
        <v>0</v>
      </c>
      <c r="I4297" s="53">
        <v>2.2999999999999998</v>
      </c>
      <c r="J4297" s="53" t="s">
        <v>157</v>
      </c>
      <c r="K4297" s="53">
        <v>2.6</v>
      </c>
      <c r="L4297" s="53" t="s">
        <v>162</v>
      </c>
      <c r="M4297" s="54">
        <v>0.7847453703703704</v>
      </c>
      <c r="N4297" s="53">
        <v>4.0999999999999996</v>
      </c>
      <c r="O4297" s="53" t="s">
        <v>162</v>
      </c>
      <c r="P4297" s="54">
        <v>0.78716435185185185</v>
      </c>
      <c r="Q4297" s="53">
        <v>2.4</v>
      </c>
      <c r="R4297" s="53" t="s">
        <v>155</v>
      </c>
      <c r="S4297" s="53">
        <v>0.7</v>
      </c>
      <c r="T4297" s="53">
        <v>52.5</v>
      </c>
      <c r="U4297" s="53">
        <v>0</v>
      </c>
      <c r="V4297" s="53">
        <v>80</v>
      </c>
      <c r="W4297" s="53">
        <v>0</v>
      </c>
      <c r="X4297" s="53">
        <v>0.55600000000000005</v>
      </c>
      <c r="Y4297" s="53">
        <v>19.62</v>
      </c>
      <c r="Z4297" s="11">
        <f t="shared" si="11628"/>
        <v>0</v>
      </c>
      <c r="AA4297" s="11">
        <f t="shared" si="11629"/>
        <v>0</v>
      </c>
      <c r="AB4297" s="53">
        <f t="shared" si="11630"/>
        <v>0.22132919217342115</v>
      </c>
      <c r="AC4297" s="63" t="s">
        <v>204</v>
      </c>
      <c r="AE4297" s="11">
        <f t="shared" ref="AE4297" si="11631">SUM(F4297:F4302)</f>
        <v>0</v>
      </c>
      <c r="AF4297" s="11">
        <f t="shared" ref="AF4297" si="11632">AVERAGE(AB4297:AB4302)</f>
        <v>0.22132919217342115</v>
      </c>
      <c r="AG4297" s="11">
        <f t="shared" ref="AG4297" si="11633">AVERAGE(G4297:G4302)</f>
        <v>4.8166666666666673</v>
      </c>
      <c r="AH4297" s="11" t="e">
        <f t="shared" ref="AH4297" si="11634">AVERAGE(AC4297:AC4302)</f>
        <v>#DIV/0!</v>
      </c>
      <c r="AI4297" s="11">
        <f t="shared" ref="AI4297" si="11635">AVERAGE(T4297:T4302)</f>
        <v>52.400000000000006</v>
      </c>
      <c r="AJ4297" s="11">
        <f t="shared" ref="AJ4297" si="11636">SUMIF(H4297:H4302,"&gt;0",H4297:H4302)</f>
        <v>0</v>
      </c>
      <c r="AK4297" s="17">
        <f t="shared" ref="AK4297" si="11637">SUM(AA4297:AA4302)/60</f>
        <v>0</v>
      </c>
      <c r="AL4297" s="17">
        <f t="shared" ref="AL4297" si="11638">SUM(V4297:V4302)</f>
        <v>445</v>
      </c>
      <c r="AM4297" s="17">
        <f t="shared" ref="AM4297" si="11639">AVERAGE(W4297:W4302)</f>
        <v>0</v>
      </c>
      <c r="AN4297" s="11">
        <f t="shared" ref="AN4297" si="11640">AVERAGE(I4297:I4302)</f>
        <v>2.7166666666666668</v>
      </c>
      <c r="AO4297" s="11">
        <f t="shared" ref="AO4297" si="11641">MAX(K4297:K4302)</f>
        <v>3.2</v>
      </c>
      <c r="AP4297" s="13" t="str">
        <f t="shared" ref="AP4297" ca="1" si="11642">INDIRECT(ADDRESS(MATCH(AO4297,K4297:K4302,0)+A4297-1,12))</f>
        <v>NNW</v>
      </c>
      <c r="AQ4297" s="13">
        <f t="shared" ref="AQ4297" ca="1" si="11643">INDIRECT(ADDRESS(MATCH(AO4297,K4297:K4302,0)+A4297-1,13))</f>
        <v>0.81054398148148143</v>
      </c>
      <c r="AR4297" s="11">
        <f t="shared" ref="AR4297" si="11644">MAX(N4297:N4302)</f>
        <v>6.5</v>
      </c>
      <c r="AS4297" s="13" t="str">
        <f t="shared" ref="AS4297" ca="1" si="11645">INDIRECT(ADDRESS(MATCH(AR4297,N4297:N4302,0)+A4297-1,15))</f>
        <v>WNW</v>
      </c>
      <c r="AT4297" s="13">
        <f t="shared" ref="AT4297" ca="1" si="11646">INDIRECT(ADDRESS(MATCH(AR4297,N4297:N4302,0)+A4297-1,16))</f>
        <v>0.80494212962962963</v>
      </c>
    </row>
    <row r="4298" spans="1:46">
      <c r="A4298" s="11">
        <v>4298</v>
      </c>
      <c r="B4298" s="57">
        <v>44956</v>
      </c>
      <c r="C4298" s="54">
        <v>0.79861111111111116</v>
      </c>
      <c r="D4298" s="53">
        <v>4.7</v>
      </c>
      <c r="E4298" s="53">
        <v>12.9</v>
      </c>
      <c r="F4298" s="53">
        <v>0</v>
      </c>
      <c r="G4298" s="53">
        <v>4.9000000000000004</v>
      </c>
      <c r="H4298" s="53">
        <v>0</v>
      </c>
      <c r="I4298" s="53">
        <v>2.7</v>
      </c>
      <c r="J4298" s="53" t="s">
        <v>157</v>
      </c>
      <c r="K4298" s="53">
        <v>2.7</v>
      </c>
      <c r="L4298" s="53" t="s">
        <v>157</v>
      </c>
      <c r="M4298" s="54">
        <v>0.79702546296296306</v>
      </c>
      <c r="N4298" s="53">
        <v>4.3</v>
      </c>
      <c r="O4298" s="53" t="s">
        <v>155</v>
      </c>
      <c r="P4298" s="54">
        <v>0.79680555555555566</v>
      </c>
      <c r="Q4298" s="53">
        <v>1.9</v>
      </c>
      <c r="R4298" s="53" t="s">
        <v>157</v>
      </c>
      <c r="S4298" s="53">
        <v>0.7</v>
      </c>
      <c r="T4298" s="53">
        <v>52.9</v>
      </c>
      <c r="U4298" s="53">
        <v>0</v>
      </c>
      <c r="V4298" s="53">
        <v>84</v>
      </c>
      <c r="W4298" s="53">
        <v>0</v>
      </c>
      <c r="X4298" s="53">
        <v>0.55600000000000005</v>
      </c>
      <c r="Y4298" s="53">
        <v>19.61</v>
      </c>
      <c r="Z4298" s="11">
        <f t="shared" si="11628"/>
        <v>0</v>
      </c>
      <c r="AA4298" s="11">
        <f t="shared" si="11629"/>
        <v>0</v>
      </c>
      <c r="AB4298" s="53">
        <f t="shared" si="11630"/>
        <v>0.22132919217342115</v>
      </c>
      <c r="AC4298" s="63" t="s">
        <v>204</v>
      </c>
    </row>
    <row r="4299" spans="1:46">
      <c r="A4299" s="11">
        <v>4299</v>
      </c>
      <c r="B4299" s="57">
        <v>44956</v>
      </c>
      <c r="C4299" s="54">
        <v>0.80555555555555547</v>
      </c>
      <c r="D4299" s="53">
        <v>4.5</v>
      </c>
      <c r="E4299" s="53">
        <v>12.9</v>
      </c>
      <c r="F4299" s="53">
        <v>0</v>
      </c>
      <c r="G4299" s="53">
        <v>4.9000000000000004</v>
      </c>
      <c r="H4299" s="53">
        <v>0</v>
      </c>
      <c r="I4299" s="53">
        <v>2.7</v>
      </c>
      <c r="J4299" s="53" t="s">
        <v>157</v>
      </c>
      <c r="K4299" s="53">
        <v>2.7</v>
      </c>
      <c r="L4299" s="53" t="s">
        <v>157</v>
      </c>
      <c r="M4299" s="54">
        <v>0.80555555555555547</v>
      </c>
      <c r="N4299" s="53">
        <v>6.5</v>
      </c>
      <c r="O4299" s="53" t="s">
        <v>158</v>
      </c>
      <c r="P4299" s="54">
        <v>0.80494212962962963</v>
      </c>
      <c r="Q4299" s="53">
        <v>3.9</v>
      </c>
      <c r="R4299" s="53" t="s">
        <v>157</v>
      </c>
      <c r="S4299" s="53">
        <v>1</v>
      </c>
      <c r="T4299" s="53">
        <v>55.1</v>
      </c>
      <c r="U4299" s="53">
        <v>0</v>
      </c>
      <c r="V4299" s="53">
        <v>67</v>
      </c>
      <c r="W4299" s="53">
        <v>0</v>
      </c>
      <c r="X4299" s="53">
        <v>0.55600000000000005</v>
      </c>
      <c r="Y4299" s="53">
        <v>19.579999999999998</v>
      </c>
      <c r="Z4299" s="11">
        <f t="shared" si="11628"/>
        <v>0</v>
      </c>
      <c r="AA4299" s="11">
        <f t="shared" si="11629"/>
        <v>0</v>
      </c>
      <c r="AB4299" s="53">
        <f t="shared" si="11630"/>
        <v>0.22132919217342115</v>
      </c>
      <c r="AC4299" s="63" t="s">
        <v>204</v>
      </c>
    </row>
    <row r="4300" spans="1:46">
      <c r="A4300" s="11">
        <v>4300</v>
      </c>
      <c r="B4300" s="57">
        <v>44956</v>
      </c>
      <c r="C4300" s="54">
        <v>0.8125</v>
      </c>
      <c r="D4300" s="53">
        <v>4.4000000000000004</v>
      </c>
      <c r="E4300" s="53">
        <v>12.9</v>
      </c>
      <c r="F4300" s="53">
        <v>0</v>
      </c>
      <c r="G4300" s="53">
        <v>4.7</v>
      </c>
      <c r="H4300" s="53">
        <v>0</v>
      </c>
      <c r="I4300" s="53">
        <v>2.8</v>
      </c>
      <c r="J4300" s="53" t="s">
        <v>157</v>
      </c>
      <c r="K4300" s="53">
        <v>3.2</v>
      </c>
      <c r="L4300" s="53" t="s">
        <v>157</v>
      </c>
      <c r="M4300" s="54">
        <v>0.81054398148148143</v>
      </c>
      <c r="N4300" s="53">
        <v>5.4</v>
      </c>
      <c r="O4300" s="53" t="s">
        <v>157</v>
      </c>
      <c r="P4300" s="54">
        <v>0.81008101851851855</v>
      </c>
      <c r="Q4300" s="53">
        <v>3.5</v>
      </c>
      <c r="R4300" s="53" t="s">
        <v>158</v>
      </c>
      <c r="S4300" s="53">
        <v>0.8</v>
      </c>
      <c r="T4300" s="53">
        <v>54.1</v>
      </c>
      <c r="U4300" s="53">
        <v>0</v>
      </c>
      <c r="V4300" s="53">
        <v>71</v>
      </c>
      <c r="W4300" s="53">
        <v>0</v>
      </c>
      <c r="X4300" s="53">
        <v>0.55600000000000005</v>
      </c>
      <c r="Y4300" s="53">
        <v>19.5</v>
      </c>
      <c r="Z4300" s="11">
        <f t="shared" si="11628"/>
        <v>0</v>
      </c>
      <c r="AA4300" s="11">
        <f t="shared" si="11629"/>
        <v>0</v>
      </c>
      <c r="AB4300" s="53">
        <f t="shared" si="11630"/>
        <v>0.22132919217342115</v>
      </c>
      <c r="AC4300" s="63" t="s">
        <v>204</v>
      </c>
    </row>
    <row r="4301" spans="1:46">
      <c r="A4301" s="11">
        <v>4301</v>
      </c>
      <c r="B4301" s="57">
        <v>44956</v>
      </c>
      <c r="C4301" s="54">
        <v>0.81944444444444453</v>
      </c>
      <c r="D4301" s="53">
        <v>4.2</v>
      </c>
      <c r="E4301" s="53">
        <v>12.9</v>
      </c>
      <c r="F4301" s="53">
        <v>0</v>
      </c>
      <c r="G4301" s="53">
        <v>4.5999999999999996</v>
      </c>
      <c r="H4301" s="53">
        <v>0</v>
      </c>
      <c r="I4301" s="53">
        <v>2.8</v>
      </c>
      <c r="J4301" s="53" t="s">
        <v>157</v>
      </c>
      <c r="K4301" s="53">
        <v>3</v>
      </c>
      <c r="L4301" s="53" t="s">
        <v>157</v>
      </c>
      <c r="M4301" s="54">
        <v>0.81596064814814817</v>
      </c>
      <c r="N4301" s="53">
        <v>5.5</v>
      </c>
      <c r="O4301" s="53" t="s">
        <v>157</v>
      </c>
      <c r="P4301" s="54">
        <v>0.81424768518518509</v>
      </c>
      <c r="Q4301" s="53">
        <v>2</v>
      </c>
      <c r="R4301" s="53" t="s">
        <v>162</v>
      </c>
      <c r="S4301" s="53">
        <v>0.8</v>
      </c>
      <c r="T4301" s="53">
        <v>50.2</v>
      </c>
      <c r="U4301" s="53">
        <v>0</v>
      </c>
      <c r="V4301" s="53">
        <v>71</v>
      </c>
      <c r="W4301" s="53">
        <v>0</v>
      </c>
      <c r="X4301" s="53">
        <v>0.55600000000000005</v>
      </c>
      <c r="Y4301" s="53">
        <v>19.5</v>
      </c>
      <c r="Z4301" s="11">
        <f t="shared" si="11628"/>
        <v>0</v>
      </c>
      <c r="AA4301" s="11">
        <f t="shared" si="11629"/>
        <v>0</v>
      </c>
      <c r="AB4301" s="53">
        <f t="shared" si="11630"/>
        <v>0.22132919217342115</v>
      </c>
      <c r="AC4301" s="63" t="s">
        <v>204</v>
      </c>
    </row>
    <row r="4302" spans="1:46">
      <c r="A4302" s="11">
        <v>4302</v>
      </c>
      <c r="B4302" s="57">
        <v>44956</v>
      </c>
      <c r="C4302" s="54">
        <v>0.82638888888888884</v>
      </c>
      <c r="D4302" s="53">
        <v>4.0999999999999996</v>
      </c>
      <c r="E4302" s="53">
        <v>12.9</v>
      </c>
      <c r="F4302" s="53">
        <v>0</v>
      </c>
      <c r="G4302" s="53">
        <v>4.7</v>
      </c>
      <c r="H4302" s="53">
        <v>0</v>
      </c>
      <c r="I4302" s="53">
        <v>3</v>
      </c>
      <c r="J4302" s="53" t="s">
        <v>157</v>
      </c>
      <c r="K4302" s="53">
        <v>3</v>
      </c>
      <c r="L4302" s="53" t="s">
        <v>157</v>
      </c>
      <c r="M4302" s="54">
        <v>0.82490740740740742</v>
      </c>
      <c r="N4302" s="53">
        <v>6.3</v>
      </c>
      <c r="O4302" s="53" t="s">
        <v>155</v>
      </c>
      <c r="P4302" s="54">
        <v>0.82052083333333325</v>
      </c>
      <c r="Q4302" s="53">
        <v>2.4</v>
      </c>
      <c r="R4302" s="53" t="s">
        <v>149</v>
      </c>
      <c r="S4302" s="53">
        <v>0.9</v>
      </c>
      <c r="T4302" s="53">
        <v>49.6</v>
      </c>
      <c r="U4302" s="53">
        <v>1</v>
      </c>
      <c r="V4302" s="53">
        <v>72</v>
      </c>
      <c r="W4302" s="53">
        <v>0</v>
      </c>
      <c r="X4302" s="53">
        <v>0.55600000000000005</v>
      </c>
      <c r="Y4302" s="53">
        <v>19.510000000000002</v>
      </c>
      <c r="Z4302" s="11">
        <f t="shared" si="11628"/>
        <v>0</v>
      </c>
      <c r="AA4302" s="11">
        <f t="shared" si="11629"/>
        <v>0</v>
      </c>
      <c r="AB4302" s="53">
        <f t="shared" si="11630"/>
        <v>0.22132919217342115</v>
      </c>
      <c r="AC4302" s="63" t="s">
        <v>204</v>
      </c>
    </row>
    <row r="4303" spans="1:46">
      <c r="A4303" s="11">
        <v>4303</v>
      </c>
      <c r="B4303" s="57">
        <v>44956</v>
      </c>
      <c r="C4303" s="54">
        <v>0.83333333333333337</v>
      </c>
      <c r="D4303" s="53">
        <v>4</v>
      </c>
      <c r="E4303" s="53">
        <v>12.9</v>
      </c>
      <c r="F4303" s="53">
        <v>0</v>
      </c>
      <c r="G4303" s="53">
        <v>4.5</v>
      </c>
      <c r="H4303" s="53">
        <v>-1E-3</v>
      </c>
      <c r="I4303" s="53">
        <v>1.9</v>
      </c>
      <c r="J4303" s="53" t="s">
        <v>162</v>
      </c>
      <c r="K4303" s="53">
        <v>3</v>
      </c>
      <c r="L4303" s="53" t="s">
        <v>157</v>
      </c>
      <c r="M4303" s="54">
        <v>0.82641203703703703</v>
      </c>
      <c r="N4303" s="53">
        <v>4.5</v>
      </c>
      <c r="O4303" s="53" t="s">
        <v>149</v>
      </c>
      <c r="P4303" s="54">
        <v>0.82777777777777783</v>
      </c>
      <c r="Q4303" s="53">
        <v>0.7</v>
      </c>
      <c r="R4303" s="53" t="s">
        <v>152</v>
      </c>
      <c r="S4303" s="53">
        <v>0.8</v>
      </c>
      <c r="T4303" s="53">
        <v>52.4</v>
      </c>
      <c r="U4303" s="53">
        <v>0</v>
      </c>
      <c r="V4303" s="53">
        <v>83</v>
      </c>
      <c r="W4303" s="53">
        <v>0</v>
      </c>
      <c r="X4303" s="53">
        <v>0.55600000000000005</v>
      </c>
      <c r="Y4303" s="53">
        <v>19.52</v>
      </c>
      <c r="Z4303" s="11">
        <f t="shared" si="11628"/>
        <v>-0.60000000000000009</v>
      </c>
      <c r="AA4303" s="11">
        <f t="shared" si="11629"/>
        <v>0</v>
      </c>
      <c r="AB4303" s="53">
        <f t="shared" si="11630"/>
        <v>0.22132919217342115</v>
      </c>
      <c r="AC4303" s="63" t="s">
        <v>204</v>
      </c>
      <c r="AE4303" s="11">
        <f t="shared" ref="AE4303" si="11647">SUM(F4303:F4308)</f>
        <v>0</v>
      </c>
      <c r="AF4303" s="11">
        <f t="shared" ref="AF4303" si="11648">AVERAGE(AB4303:AB4308)</f>
        <v>0.22124092852834065</v>
      </c>
      <c r="AG4303" s="11">
        <f t="shared" ref="AG4303" si="11649">AVERAGE(G4303:G4308)</f>
        <v>4.0000000000000009</v>
      </c>
      <c r="AH4303" s="11" t="e">
        <f t="shared" ref="AH4303" si="11650">AVERAGE(AC4303:AC4308)</f>
        <v>#DIV/0!</v>
      </c>
      <c r="AI4303" s="11">
        <f t="shared" ref="AI4303" si="11651">AVERAGE(T4303:T4308)</f>
        <v>55.666666666666664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614</v>
      </c>
      <c r="AM4303" s="17">
        <f t="shared" ref="AM4303" si="11655">AVERAGE(W4303:W4308)</f>
        <v>0</v>
      </c>
      <c r="AN4303" s="11">
        <f t="shared" ref="AN4303" si="11656">AVERAGE(I4303:I4308)</f>
        <v>1.25</v>
      </c>
      <c r="AO4303" s="11">
        <f t="shared" ref="AO4303" si="11657">MAX(K4303:K4308)</f>
        <v>3</v>
      </c>
      <c r="AP4303" s="13" t="str">
        <f t="shared" ref="AP4303" ca="1" si="11658">INDIRECT(ADDRESS(MATCH(AO4303,K4303:K4308,0)+A4303-1,12))</f>
        <v>NNW</v>
      </c>
      <c r="AQ4303" s="13">
        <f t="shared" ref="AQ4303" ca="1" si="11659">INDIRECT(ADDRESS(MATCH(AO4303,K4303:K4308,0)+A4303-1,13))</f>
        <v>0.82641203703703703</v>
      </c>
      <c r="AR4303" s="11">
        <f t="shared" ref="AR4303" si="11660">MAX(N4303:N4308)</f>
        <v>4.5</v>
      </c>
      <c r="AS4303" s="13" t="str">
        <f t="shared" ref="AS4303" ca="1" si="11661">INDIRECT(ADDRESS(MATCH(AR4303,N4303:N4308,0)+A4303-1,15))</f>
        <v>NNE</v>
      </c>
      <c r="AT4303" s="13">
        <f t="shared" ref="AT4303" ca="1" si="11662">INDIRECT(ADDRESS(MATCH(AR4303,N4303:N4308,0)+A4303-1,16))</f>
        <v>0.82777777777777783</v>
      </c>
    </row>
    <row r="4304" spans="1:46">
      <c r="A4304" s="11">
        <v>4304</v>
      </c>
      <c r="B4304" s="57">
        <v>44956</v>
      </c>
      <c r="C4304" s="54">
        <v>0.84027777777777779</v>
      </c>
      <c r="D4304" s="53">
        <v>3.8</v>
      </c>
      <c r="E4304" s="53">
        <v>12.9</v>
      </c>
      <c r="F4304" s="53">
        <v>0</v>
      </c>
      <c r="G4304" s="53">
        <v>3.9</v>
      </c>
      <c r="H4304" s="53">
        <v>-1E-3</v>
      </c>
      <c r="I4304" s="53">
        <v>1.6</v>
      </c>
      <c r="J4304" s="53" t="s">
        <v>152</v>
      </c>
      <c r="K4304" s="53">
        <v>1.9</v>
      </c>
      <c r="L4304" s="53" t="s">
        <v>162</v>
      </c>
      <c r="M4304" s="54">
        <v>0.83334490740740741</v>
      </c>
      <c r="N4304" s="53">
        <v>2.6</v>
      </c>
      <c r="O4304" s="53" t="s">
        <v>152</v>
      </c>
      <c r="P4304" s="54">
        <v>0.8396527777777778</v>
      </c>
      <c r="Q4304" s="53">
        <v>2.2999999999999998</v>
      </c>
      <c r="R4304" s="53" t="s">
        <v>152</v>
      </c>
      <c r="S4304" s="53">
        <v>0.4</v>
      </c>
      <c r="T4304" s="53">
        <v>55.7</v>
      </c>
      <c r="U4304" s="53">
        <v>0</v>
      </c>
      <c r="V4304" s="53">
        <v>100</v>
      </c>
      <c r="W4304" s="53">
        <v>0</v>
      </c>
      <c r="X4304" s="53">
        <v>0.55600000000000005</v>
      </c>
      <c r="Y4304" s="53">
        <v>19.579999999999998</v>
      </c>
      <c r="Z4304" s="11">
        <f t="shared" si="11628"/>
        <v>-0.60000000000000009</v>
      </c>
      <c r="AA4304" s="11">
        <f t="shared" si="11629"/>
        <v>0</v>
      </c>
      <c r="AB4304" s="53">
        <f t="shared" si="11630"/>
        <v>0.22132919217342115</v>
      </c>
      <c r="AC4304" s="63" t="s">
        <v>204</v>
      </c>
    </row>
    <row r="4305" spans="1:46">
      <c r="A4305" s="11">
        <v>4305</v>
      </c>
      <c r="B4305" s="57">
        <v>44956</v>
      </c>
      <c r="C4305" s="54">
        <v>0.84722222222222221</v>
      </c>
      <c r="D4305" s="53">
        <v>3.6</v>
      </c>
      <c r="E4305" s="53">
        <v>12.9</v>
      </c>
      <c r="F4305" s="53">
        <v>0</v>
      </c>
      <c r="G4305" s="53">
        <v>4.7</v>
      </c>
      <c r="H4305" s="53">
        <v>0</v>
      </c>
      <c r="I4305" s="53">
        <v>1.3</v>
      </c>
      <c r="J4305" s="53" t="s">
        <v>147</v>
      </c>
      <c r="K4305" s="53">
        <v>1.7</v>
      </c>
      <c r="L4305" s="53" t="s">
        <v>148</v>
      </c>
      <c r="M4305" s="54">
        <v>0.84078703703703705</v>
      </c>
      <c r="N4305" s="53">
        <v>2.6</v>
      </c>
      <c r="O4305" s="53" t="s">
        <v>147</v>
      </c>
      <c r="P4305" s="54">
        <v>0.84356481481481482</v>
      </c>
      <c r="Q4305" s="53">
        <v>1.5</v>
      </c>
      <c r="R4305" s="53" t="s">
        <v>147</v>
      </c>
      <c r="S4305" s="53">
        <v>0.5</v>
      </c>
      <c r="T4305" s="53">
        <v>52.4</v>
      </c>
      <c r="U4305" s="53">
        <v>0</v>
      </c>
      <c r="V4305" s="53">
        <v>118</v>
      </c>
      <c r="W4305" s="53">
        <v>0</v>
      </c>
      <c r="X4305" s="53">
        <v>0.55600000000000005</v>
      </c>
      <c r="Y4305" s="53">
        <v>19.53</v>
      </c>
      <c r="Z4305" s="11">
        <f t="shared" si="11628"/>
        <v>0</v>
      </c>
      <c r="AA4305" s="11">
        <f t="shared" si="11629"/>
        <v>0</v>
      </c>
      <c r="AB4305" s="53">
        <f t="shared" si="11630"/>
        <v>0.22132919217342115</v>
      </c>
      <c r="AC4305" s="63" t="s">
        <v>204</v>
      </c>
    </row>
    <row r="4306" spans="1:46">
      <c r="A4306" s="11">
        <v>4306</v>
      </c>
      <c r="B4306" s="57">
        <v>44956</v>
      </c>
      <c r="C4306" s="54">
        <v>0.85416666666666663</v>
      </c>
      <c r="D4306" s="53">
        <v>3.4</v>
      </c>
      <c r="E4306" s="53">
        <v>12.9</v>
      </c>
      <c r="F4306" s="53">
        <v>0</v>
      </c>
      <c r="G4306" s="53">
        <v>3.8</v>
      </c>
      <c r="H4306" s="53">
        <v>-1E-3</v>
      </c>
      <c r="I4306" s="53">
        <v>1</v>
      </c>
      <c r="J4306" s="53" t="s">
        <v>148</v>
      </c>
      <c r="K4306" s="53">
        <v>1.3</v>
      </c>
      <c r="L4306" s="53" t="s">
        <v>147</v>
      </c>
      <c r="M4306" s="54">
        <v>0.84733796296296304</v>
      </c>
      <c r="N4306" s="53">
        <v>2.4</v>
      </c>
      <c r="O4306" s="53" t="s">
        <v>152</v>
      </c>
      <c r="P4306" s="54">
        <v>0.84929398148148139</v>
      </c>
      <c r="Q4306" s="53">
        <v>0.5</v>
      </c>
      <c r="R4306" s="53" t="s">
        <v>149</v>
      </c>
      <c r="S4306" s="53">
        <v>0.4</v>
      </c>
      <c r="T4306" s="53">
        <v>57.1</v>
      </c>
      <c r="U4306" s="53">
        <v>0</v>
      </c>
      <c r="V4306" s="53">
        <v>96</v>
      </c>
      <c r="W4306" s="53">
        <v>0</v>
      </c>
      <c r="X4306" s="53">
        <v>0.55600000000000005</v>
      </c>
      <c r="Y4306" s="53">
        <v>19.55</v>
      </c>
      <c r="Z4306" s="11">
        <f t="shared" si="11628"/>
        <v>-0.60000000000000009</v>
      </c>
      <c r="AA4306" s="11">
        <f t="shared" si="11629"/>
        <v>0</v>
      </c>
      <c r="AB4306" s="53">
        <f t="shared" si="11630"/>
        <v>0.22132919217342115</v>
      </c>
      <c r="AC4306" s="63" t="s">
        <v>204</v>
      </c>
    </row>
    <row r="4307" spans="1:46">
      <c r="A4307" s="11">
        <v>4307</v>
      </c>
      <c r="B4307" s="57">
        <v>44956</v>
      </c>
      <c r="C4307" s="54">
        <v>0.86111111111111116</v>
      </c>
      <c r="D4307" s="53">
        <v>3.2</v>
      </c>
      <c r="E4307" s="53">
        <v>12.8</v>
      </c>
      <c r="F4307" s="53">
        <v>0</v>
      </c>
      <c r="G4307" s="53">
        <v>3.5</v>
      </c>
      <c r="H4307" s="53">
        <v>-1E-3</v>
      </c>
      <c r="I4307" s="53">
        <v>0.8</v>
      </c>
      <c r="J4307" s="53" t="s">
        <v>147</v>
      </c>
      <c r="K4307" s="53">
        <v>1</v>
      </c>
      <c r="L4307" s="53" t="s">
        <v>148</v>
      </c>
      <c r="M4307" s="54">
        <v>0.85493055555555564</v>
      </c>
      <c r="N4307" s="53">
        <v>1.5</v>
      </c>
      <c r="O4307" s="53" t="s">
        <v>147</v>
      </c>
      <c r="P4307" s="54">
        <v>0.85975694444444439</v>
      </c>
      <c r="Q4307" s="53">
        <v>1.3</v>
      </c>
      <c r="R4307" s="53" t="s">
        <v>148</v>
      </c>
      <c r="S4307" s="53">
        <v>0.3</v>
      </c>
      <c r="T4307" s="53">
        <v>57.9</v>
      </c>
      <c r="U4307" s="53">
        <v>0</v>
      </c>
      <c r="V4307" s="53">
        <v>102</v>
      </c>
      <c r="W4307" s="53">
        <v>0</v>
      </c>
      <c r="X4307" s="53">
        <v>0.55600000000000005</v>
      </c>
      <c r="Y4307" s="53">
        <v>19.52</v>
      </c>
      <c r="Z4307" s="11">
        <f t="shared" si="11628"/>
        <v>-0.60000000000000009</v>
      </c>
      <c r="AA4307" s="11">
        <f t="shared" si="11629"/>
        <v>0</v>
      </c>
      <c r="AB4307" s="53">
        <f t="shared" si="11630"/>
        <v>0.22132919217342115</v>
      </c>
      <c r="AC4307" s="63" t="s">
        <v>204</v>
      </c>
    </row>
    <row r="4308" spans="1:46">
      <c r="A4308" s="11">
        <v>4308</v>
      </c>
      <c r="B4308" s="57">
        <v>44956</v>
      </c>
      <c r="C4308" s="54">
        <v>0.86805555555555547</v>
      </c>
      <c r="D4308" s="53">
        <v>3.1</v>
      </c>
      <c r="E4308" s="53">
        <v>12.8</v>
      </c>
      <c r="F4308" s="53">
        <v>0</v>
      </c>
      <c r="G4308" s="53">
        <v>3.6</v>
      </c>
      <c r="H4308" s="53">
        <v>0</v>
      </c>
      <c r="I4308" s="53">
        <v>0.9</v>
      </c>
      <c r="J4308" s="53" t="s">
        <v>148</v>
      </c>
      <c r="K4308" s="53">
        <v>1</v>
      </c>
      <c r="L4308" s="53" t="s">
        <v>148</v>
      </c>
      <c r="M4308" s="54">
        <v>0.86479166666666663</v>
      </c>
      <c r="N4308" s="53">
        <v>2.1</v>
      </c>
      <c r="O4308" s="53" t="s">
        <v>148</v>
      </c>
      <c r="P4308" s="54">
        <v>0.86228009259259253</v>
      </c>
      <c r="Q4308" s="53">
        <v>1</v>
      </c>
      <c r="R4308" s="53" t="s">
        <v>148</v>
      </c>
      <c r="S4308" s="53">
        <v>0.4</v>
      </c>
      <c r="T4308" s="53">
        <v>58.5</v>
      </c>
      <c r="U4308" s="53">
        <v>0</v>
      </c>
      <c r="V4308" s="53">
        <v>115</v>
      </c>
      <c r="W4308" s="53">
        <v>0</v>
      </c>
      <c r="X4308" s="53">
        <v>0.55500000000000005</v>
      </c>
      <c r="Y4308" s="53">
        <v>19.53</v>
      </c>
      <c r="Z4308" s="11">
        <f t="shared" si="11628"/>
        <v>0</v>
      </c>
      <c r="AA4308" s="11">
        <f t="shared" si="11629"/>
        <v>0</v>
      </c>
      <c r="AB4308" s="53">
        <f t="shared" si="11630"/>
        <v>0.22079961030293807</v>
      </c>
      <c r="AC4308" s="63" t="s">
        <v>204</v>
      </c>
    </row>
    <row r="4309" spans="1:46">
      <c r="A4309" s="11">
        <v>4309</v>
      </c>
      <c r="B4309" s="57">
        <v>44956</v>
      </c>
      <c r="C4309" s="54">
        <v>0.875</v>
      </c>
      <c r="D4309" s="53">
        <v>2.9</v>
      </c>
      <c r="E4309" s="53">
        <v>12.8</v>
      </c>
      <c r="F4309" s="53">
        <v>0</v>
      </c>
      <c r="G4309" s="53">
        <v>3.1</v>
      </c>
      <c r="H4309" s="53">
        <v>-1E-3</v>
      </c>
      <c r="I4309" s="53">
        <v>0.7</v>
      </c>
      <c r="J4309" s="53" t="s">
        <v>148</v>
      </c>
      <c r="K4309" s="53">
        <v>0.9</v>
      </c>
      <c r="L4309" s="53" t="s">
        <v>148</v>
      </c>
      <c r="M4309" s="54">
        <v>0.86872685185185183</v>
      </c>
      <c r="N4309" s="53">
        <v>2</v>
      </c>
      <c r="O4309" s="53" t="s">
        <v>148</v>
      </c>
      <c r="P4309" s="54">
        <v>0.86812500000000004</v>
      </c>
      <c r="Q4309" s="53">
        <v>1</v>
      </c>
      <c r="R4309" s="53" t="s">
        <v>147</v>
      </c>
      <c r="S4309" s="53">
        <v>0.4</v>
      </c>
      <c r="T4309" s="53">
        <v>62.7</v>
      </c>
      <c r="U4309" s="53">
        <v>0</v>
      </c>
      <c r="V4309" s="53">
        <v>105</v>
      </c>
      <c r="W4309" s="53">
        <v>0</v>
      </c>
      <c r="X4309" s="53">
        <v>0.55600000000000005</v>
      </c>
      <c r="Y4309" s="53">
        <v>19.52</v>
      </c>
      <c r="Z4309" s="11">
        <f t="shared" si="11628"/>
        <v>-0.60000000000000009</v>
      </c>
      <c r="AA4309" s="11">
        <f t="shared" si="11629"/>
        <v>0</v>
      </c>
      <c r="AB4309" s="53">
        <f t="shared" si="11630"/>
        <v>0.22132919217342115</v>
      </c>
      <c r="AC4309" s="63" t="s">
        <v>204</v>
      </c>
      <c r="AE4309" s="11">
        <f t="shared" ref="AE4309" si="11663">SUM(F4309:F4314)</f>
        <v>0</v>
      </c>
      <c r="AF4309" s="11">
        <f t="shared" ref="AF4309" si="11664">AVERAGE(AB4309:AB4314)</f>
        <v>0.22088787394801859</v>
      </c>
      <c r="AG4309" s="11">
        <f t="shared" ref="AG4309" si="11665">AVERAGE(G4309:G4314)</f>
        <v>3.8666666666666667</v>
      </c>
      <c r="AH4309" s="11" t="e">
        <f t="shared" ref="AH4309" si="11666">AVERAGE(AC4309:AC4314)</f>
        <v>#DIV/0!</v>
      </c>
      <c r="AI4309" s="11">
        <f t="shared" ref="AI4309" si="11667">AVERAGE(T4309:T4314)</f>
        <v>58.233333333333341</v>
      </c>
      <c r="AJ4309" s="11">
        <f t="shared" ref="AJ4309" si="11668">SUMIF(H4309:H4314,"&gt;0",H4309:H4314)</f>
        <v>1E-3</v>
      </c>
      <c r="AK4309" s="17">
        <f t="shared" ref="AK4309" si="11669">SUM(AA4309:AA4314)/60</f>
        <v>0</v>
      </c>
      <c r="AL4309" s="17">
        <f t="shared" ref="AL4309" si="11670">SUM(V4309:V4314)</f>
        <v>549</v>
      </c>
      <c r="AM4309" s="17">
        <f t="shared" ref="AM4309" si="11671">AVERAGE(W4309:W4314)</f>
        <v>0</v>
      </c>
      <c r="AN4309" s="11">
        <f t="shared" ref="AN4309" si="11672">AVERAGE(I4309:I4314)</f>
        <v>1.0166666666666666</v>
      </c>
      <c r="AO4309" s="11">
        <f t="shared" ref="AO4309" si="11673">MAX(K4309:K4314)</f>
        <v>1.4</v>
      </c>
      <c r="AP4309" s="13" t="str">
        <f t="shared" ref="AP4309" ca="1" si="11674">INDIRECT(ADDRESS(MATCH(AO4309,K4309:K4314,0)+A4309-1,12))</f>
        <v>ENE</v>
      </c>
      <c r="AQ4309" s="13">
        <f t="shared" ref="AQ4309" ca="1" si="11675">INDIRECT(ADDRESS(MATCH(AO4309,K4309:K4314,0)+A4309-1,13))</f>
        <v>0.90774305555555557</v>
      </c>
      <c r="AR4309" s="11">
        <f t="shared" ref="AR4309" si="11676">MAX(N4309:N4314)</f>
        <v>2.5</v>
      </c>
      <c r="AS4309" s="13" t="str">
        <f t="shared" ref="AS4309" ca="1" si="11677">INDIRECT(ADDRESS(MATCH(AR4309,N4309:N4314,0)+A4309-1,15))</f>
        <v>ENE</v>
      </c>
      <c r="AT4309" s="13">
        <f t="shared" ref="AT4309" ca="1" si="11678">INDIRECT(ADDRESS(MATCH(AR4309,N4309:N4314,0)+A4309-1,16))</f>
        <v>0.88107638888888884</v>
      </c>
    </row>
    <row r="4310" spans="1:46">
      <c r="A4310" s="11">
        <v>4310</v>
      </c>
      <c r="B4310" s="57">
        <v>44956</v>
      </c>
      <c r="C4310" s="54">
        <v>0.88194444444444453</v>
      </c>
      <c r="D4310" s="53">
        <v>2.8</v>
      </c>
      <c r="E4310" s="53">
        <v>12.8</v>
      </c>
      <c r="F4310" s="53">
        <v>0</v>
      </c>
      <c r="G4310" s="53">
        <v>4.2</v>
      </c>
      <c r="H4310" s="53">
        <v>1E-3</v>
      </c>
      <c r="I4310" s="53">
        <v>1.1000000000000001</v>
      </c>
      <c r="J4310" s="53" t="s">
        <v>148</v>
      </c>
      <c r="K4310" s="53">
        <v>1.1000000000000001</v>
      </c>
      <c r="L4310" s="53" t="s">
        <v>148</v>
      </c>
      <c r="M4310" s="54">
        <v>0.88194444444444453</v>
      </c>
      <c r="N4310" s="53">
        <v>2.5</v>
      </c>
      <c r="O4310" s="53" t="s">
        <v>148</v>
      </c>
      <c r="P4310" s="54">
        <v>0.88107638888888884</v>
      </c>
      <c r="Q4310" s="53">
        <v>1.4</v>
      </c>
      <c r="R4310" s="53" t="s">
        <v>152</v>
      </c>
      <c r="S4310" s="53">
        <v>0.4</v>
      </c>
      <c r="T4310" s="53">
        <v>56.1</v>
      </c>
      <c r="U4310" s="53">
        <v>0</v>
      </c>
      <c r="V4310" s="53">
        <v>93</v>
      </c>
      <c r="W4310" s="53">
        <v>0</v>
      </c>
      <c r="X4310" s="53">
        <v>0.55500000000000005</v>
      </c>
      <c r="Y4310" s="53">
        <v>19.46</v>
      </c>
      <c r="Z4310" s="11">
        <f t="shared" si="11628"/>
        <v>0.60000000000000009</v>
      </c>
      <c r="AA4310" s="11">
        <f t="shared" si="11629"/>
        <v>0</v>
      </c>
      <c r="AB4310" s="53">
        <f t="shared" si="11630"/>
        <v>0.22079961030293807</v>
      </c>
      <c r="AC4310" s="63" t="s">
        <v>204</v>
      </c>
    </row>
    <row r="4311" spans="1:46">
      <c r="A4311" s="11">
        <v>4311</v>
      </c>
      <c r="B4311" s="57">
        <v>44956</v>
      </c>
      <c r="C4311" s="54">
        <v>0.88888888888888884</v>
      </c>
      <c r="D4311" s="53">
        <v>2.8</v>
      </c>
      <c r="E4311" s="53">
        <v>12.8</v>
      </c>
      <c r="F4311" s="53">
        <v>0</v>
      </c>
      <c r="G4311" s="53">
        <v>4.2</v>
      </c>
      <c r="H4311" s="53">
        <v>0</v>
      </c>
      <c r="I4311" s="53">
        <v>1.1000000000000001</v>
      </c>
      <c r="J4311" s="53" t="s">
        <v>148</v>
      </c>
      <c r="K4311" s="53">
        <v>1.2</v>
      </c>
      <c r="L4311" s="53" t="s">
        <v>148</v>
      </c>
      <c r="M4311" s="54">
        <v>0.88224537037037043</v>
      </c>
      <c r="N4311" s="53">
        <v>2.2999999999999998</v>
      </c>
      <c r="O4311" s="53" t="s">
        <v>148</v>
      </c>
      <c r="P4311" s="54">
        <v>0.88704861111111111</v>
      </c>
      <c r="Q4311" s="53">
        <v>1.4</v>
      </c>
      <c r="R4311" s="53" t="s">
        <v>148</v>
      </c>
      <c r="S4311" s="53">
        <v>0.4</v>
      </c>
      <c r="T4311" s="53">
        <v>56.9</v>
      </c>
      <c r="U4311" s="53">
        <v>0</v>
      </c>
      <c r="V4311" s="53">
        <v>70</v>
      </c>
      <c r="W4311" s="53">
        <v>0</v>
      </c>
      <c r="X4311" s="53">
        <v>0.55500000000000005</v>
      </c>
      <c r="Y4311" s="53">
        <v>19.559999999999999</v>
      </c>
      <c r="Z4311" s="11">
        <f t="shared" si="11628"/>
        <v>0</v>
      </c>
      <c r="AA4311" s="11">
        <f t="shared" si="11629"/>
        <v>0</v>
      </c>
      <c r="AB4311" s="53">
        <f t="shared" si="11630"/>
        <v>0.22079961030293807</v>
      </c>
      <c r="AC4311" s="63" t="s">
        <v>204</v>
      </c>
    </row>
    <row r="4312" spans="1:46">
      <c r="A4312" s="11">
        <v>4312</v>
      </c>
      <c r="B4312" s="57">
        <v>44956</v>
      </c>
      <c r="C4312" s="54">
        <v>0.89583333333333337</v>
      </c>
      <c r="D4312" s="53">
        <v>2.8</v>
      </c>
      <c r="E4312" s="53">
        <v>12.8</v>
      </c>
      <c r="F4312" s="53">
        <v>0</v>
      </c>
      <c r="G4312" s="53">
        <v>4</v>
      </c>
      <c r="H4312" s="53">
        <v>0</v>
      </c>
      <c r="I4312" s="53">
        <v>0.8</v>
      </c>
      <c r="J4312" s="53" t="s">
        <v>148</v>
      </c>
      <c r="K4312" s="53">
        <v>1.1000000000000001</v>
      </c>
      <c r="L4312" s="53" t="s">
        <v>148</v>
      </c>
      <c r="M4312" s="54">
        <v>0.88890046296296299</v>
      </c>
      <c r="N4312" s="53">
        <v>1.9</v>
      </c>
      <c r="O4312" s="53" t="s">
        <v>148</v>
      </c>
      <c r="P4312" s="54">
        <v>0.89428240740740739</v>
      </c>
      <c r="Q4312" s="53">
        <v>1</v>
      </c>
      <c r="R4312" s="53" t="s">
        <v>148</v>
      </c>
      <c r="S4312" s="53">
        <v>0.3</v>
      </c>
      <c r="T4312" s="53">
        <v>57.4</v>
      </c>
      <c r="U4312" s="53">
        <v>1</v>
      </c>
      <c r="V4312" s="53">
        <v>86</v>
      </c>
      <c r="W4312" s="53">
        <v>0</v>
      </c>
      <c r="X4312" s="53">
        <v>0.55500000000000005</v>
      </c>
      <c r="Y4312" s="53">
        <v>19.55</v>
      </c>
      <c r="Z4312" s="11">
        <f t="shared" si="11628"/>
        <v>0</v>
      </c>
      <c r="AA4312" s="11">
        <f t="shared" si="11629"/>
        <v>0</v>
      </c>
      <c r="AB4312" s="53">
        <f t="shared" si="11630"/>
        <v>0.22079961030293807</v>
      </c>
      <c r="AC4312" s="63" t="s">
        <v>204</v>
      </c>
    </row>
    <row r="4313" spans="1:46">
      <c r="A4313" s="11">
        <v>4313</v>
      </c>
      <c r="B4313" s="57">
        <v>44956</v>
      </c>
      <c r="C4313" s="54">
        <v>0.90277777777777779</v>
      </c>
      <c r="D4313" s="53">
        <v>2.8</v>
      </c>
      <c r="E4313" s="53">
        <v>12.8</v>
      </c>
      <c r="F4313" s="53">
        <v>0</v>
      </c>
      <c r="G4313" s="53">
        <v>4</v>
      </c>
      <c r="H4313" s="53">
        <v>0</v>
      </c>
      <c r="I4313" s="53">
        <v>1</v>
      </c>
      <c r="J4313" s="53" t="s">
        <v>148</v>
      </c>
      <c r="K4313" s="53">
        <v>1</v>
      </c>
      <c r="L4313" s="53" t="s">
        <v>148</v>
      </c>
      <c r="M4313" s="54">
        <v>0.90277777777777779</v>
      </c>
      <c r="N4313" s="53">
        <v>2.2999999999999998</v>
      </c>
      <c r="O4313" s="53" t="s">
        <v>152</v>
      </c>
      <c r="P4313" s="54">
        <v>0.90166666666666673</v>
      </c>
      <c r="Q4313" s="53">
        <v>1.4</v>
      </c>
      <c r="R4313" s="53" t="s">
        <v>149</v>
      </c>
      <c r="S4313" s="53">
        <v>0.4</v>
      </c>
      <c r="T4313" s="53">
        <v>57</v>
      </c>
      <c r="U4313" s="53">
        <v>0</v>
      </c>
      <c r="V4313" s="53">
        <v>92</v>
      </c>
      <c r="W4313" s="53">
        <v>0</v>
      </c>
      <c r="X4313" s="53">
        <v>0.55500000000000005</v>
      </c>
      <c r="Y4313" s="53">
        <v>19.54</v>
      </c>
      <c r="Z4313" s="11">
        <f t="shared" si="11628"/>
        <v>0</v>
      </c>
      <c r="AA4313" s="11">
        <f t="shared" si="11629"/>
        <v>0</v>
      </c>
      <c r="AB4313" s="53">
        <f t="shared" si="11630"/>
        <v>0.22079961030293807</v>
      </c>
      <c r="AC4313" s="63" t="s">
        <v>204</v>
      </c>
    </row>
    <row r="4314" spans="1:46">
      <c r="A4314" s="11">
        <v>4314</v>
      </c>
      <c r="B4314" s="57">
        <v>44956</v>
      </c>
      <c r="C4314" s="54">
        <v>0.90972222222222221</v>
      </c>
      <c r="D4314" s="53">
        <v>2.9</v>
      </c>
      <c r="E4314" s="53">
        <v>12.8</v>
      </c>
      <c r="F4314" s="53">
        <v>0</v>
      </c>
      <c r="G4314" s="53">
        <v>3.7</v>
      </c>
      <c r="H4314" s="53">
        <v>-1E-3</v>
      </c>
      <c r="I4314" s="53">
        <v>1.4</v>
      </c>
      <c r="J4314" s="53" t="s">
        <v>148</v>
      </c>
      <c r="K4314" s="53">
        <v>1.4</v>
      </c>
      <c r="L4314" s="53" t="s">
        <v>148</v>
      </c>
      <c r="M4314" s="54">
        <v>0.90774305555555557</v>
      </c>
      <c r="N4314" s="53">
        <v>2.1</v>
      </c>
      <c r="O4314" s="53" t="s">
        <v>152</v>
      </c>
      <c r="P4314" s="54">
        <v>0.9044212962962962</v>
      </c>
      <c r="Q4314" s="53">
        <v>0.7</v>
      </c>
      <c r="R4314" s="53" t="s">
        <v>147</v>
      </c>
      <c r="S4314" s="53">
        <v>0.3</v>
      </c>
      <c r="T4314" s="53">
        <v>59.3</v>
      </c>
      <c r="U4314" s="53">
        <v>0</v>
      </c>
      <c r="V4314" s="53">
        <v>103</v>
      </c>
      <c r="W4314" s="53">
        <v>0</v>
      </c>
      <c r="X4314" s="53">
        <v>0.55500000000000005</v>
      </c>
      <c r="Y4314" s="53">
        <v>19.52</v>
      </c>
      <c r="Z4314" s="11">
        <f t="shared" si="11628"/>
        <v>-0.60000000000000009</v>
      </c>
      <c r="AA4314" s="11">
        <f t="shared" si="11629"/>
        <v>0</v>
      </c>
      <c r="AB4314" s="53">
        <f t="shared" si="11630"/>
        <v>0.22079961030293807</v>
      </c>
      <c r="AC4314" s="63" t="s">
        <v>204</v>
      </c>
    </row>
    <row r="4315" spans="1:46">
      <c r="A4315" s="11">
        <v>4315</v>
      </c>
      <c r="B4315" s="57">
        <v>44956</v>
      </c>
      <c r="C4315" s="54">
        <v>0.91666666666666663</v>
      </c>
      <c r="D4315" s="53">
        <v>2.8</v>
      </c>
      <c r="E4315" s="53">
        <v>12.8</v>
      </c>
      <c r="F4315" s="53">
        <v>0</v>
      </c>
      <c r="G4315" s="53">
        <v>3.2</v>
      </c>
      <c r="H4315" s="53">
        <v>-1E-3</v>
      </c>
      <c r="I4315" s="53">
        <v>1.4</v>
      </c>
      <c r="J4315" s="53" t="s">
        <v>152</v>
      </c>
      <c r="K4315" s="53">
        <v>1.4</v>
      </c>
      <c r="L4315" s="53" t="s">
        <v>152</v>
      </c>
      <c r="M4315" s="54">
        <v>0.91666666666666663</v>
      </c>
      <c r="N4315" s="53">
        <v>2.5</v>
      </c>
      <c r="O4315" s="53" t="s">
        <v>152</v>
      </c>
      <c r="P4315" s="54">
        <v>0.91615740740740748</v>
      </c>
      <c r="Q4315" s="53">
        <v>1.6</v>
      </c>
      <c r="R4315" s="53" t="s">
        <v>152</v>
      </c>
      <c r="S4315" s="53">
        <v>0.4</v>
      </c>
      <c r="T4315" s="53">
        <v>61.3</v>
      </c>
      <c r="U4315" s="53">
        <v>0</v>
      </c>
      <c r="V4315" s="53">
        <v>95</v>
      </c>
      <c r="W4315" s="53">
        <v>0</v>
      </c>
      <c r="X4315" s="53">
        <v>0.55500000000000005</v>
      </c>
      <c r="Y4315" s="53">
        <v>19.53</v>
      </c>
      <c r="Z4315" s="11">
        <f t="shared" si="11628"/>
        <v>-0.60000000000000009</v>
      </c>
      <c r="AA4315" s="11">
        <f t="shared" si="11629"/>
        <v>0</v>
      </c>
      <c r="AB4315" s="53">
        <f t="shared" si="11630"/>
        <v>0.22079961030293807</v>
      </c>
      <c r="AC4315" s="63" t="s">
        <v>204</v>
      </c>
      <c r="AE4315" s="11">
        <f t="shared" ref="AE4315" si="11679">SUM(F4315:F4320)</f>
        <v>0</v>
      </c>
      <c r="AF4315" s="11">
        <f t="shared" ref="AF4315" si="11680">AVERAGE(AB4315:AB4320)</f>
        <v>0.22079961030293807</v>
      </c>
      <c r="AG4315" s="11">
        <f t="shared" ref="AG4315" si="11681">AVERAGE(G4315:G4320)</f>
        <v>3.0666666666666669</v>
      </c>
      <c r="AH4315" s="11" t="e">
        <f t="shared" ref="AH4315" si="11682">AVERAGE(AC4315:AC4320)</f>
        <v>#DIV/0!</v>
      </c>
      <c r="AI4315" s="11">
        <f t="shared" ref="AI4315" si="11683">AVERAGE(T4315:T4320)</f>
        <v>63.5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633</v>
      </c>
      <c r="AM4315" s="17">
        <f t="shared" ref="AM4315" si="11687">AVERAGE(W4315:W4320)</f>
        <v>0</v>
      </c>
      <c r="AN4315" s="11">
        <f t="shared" ref="AN4315" si="11688">AVERAGE(I4315:I4320)</f>
        <v>1.5666666666666664</v>
      </c>
      <c r="AO4315" s="11">
        <f t="shared" ref="AO4315" si="11689">MAX(K4315:K4320)</f>
        <v>1.7</v>
      </c>
      <c r="AP4315" s="13" t="str">
        <f t="shared" ref="AP4315" ca="1" si="11690">INDIRECT(ADDRESS(MATCH(AO4315,K4315:K4320,0)+A4315-1,12))</f>
        <v>E</v>
      </c>
      <c r="AQ4315" s="13">
        <f t="shared" ref="AQ4315" ca="1" si="11691">INDIRECT(ADDRESS(MATCH(AO4315,K4315:K4320,0)+A4315-1,13))</f>
        <v>0.93584490740740733</v>
      </c>
      <c r="AR4315" s="11">
        <f t="shared" ref="AR4315" si="11692">MAX(N4315:N4320)</f>
        <v>2.5</v>
      </c>
      <c r="AS4315" s="13" t="str">
        <f t="shared" ref="AS4315" ca="1" si="11693">INDIRECT(ADDRESS(MATCH(AR4315,N4315:N4320,0)+A4315-1,15))</f>
        <v>E</v>
      </c>
      <c r="AT4315" s="13">
        <f t="shared" ref="AT4315" ca="1" si="11694">INDIRECT(ADDRESS(MATCH(AR4315,N4315:N4320,0)+A4315-1,16))</f>
        <v>0.91615740740740748</v>
      </c>
    </row>
    <row r="4316" spans="1:46">
      <c r="A4316" s="11">
        <v>4316</v>
      </c>
      <c r="B4316" s="57">
        <v>44956</v>
      </c>
      <c r="C4316" s="54">
        <v>0.92361111111111116</v>
      </c>
      <c r="D4316" s="53">
        <v>2.8</v>
      </c>
      <c r="E4316" s="53">
        <v>12.8</v>
      </c>
      <c r="F4316" s="53">
        <v>0</v>
      </c>
      <c r="G4316" s="53">
        <v>3</v>
      </c>
      <c r="H4316" s="53">
        <v>-1E-3</v>
      </c>
      <c r="I4316" s="53">
        <v>1.6</v>
      </c>
      <c r="J4316" s="53" t="s">
        <v>152</v>
      </c>
      <c r="K4316" s="53">
        <v>1.6</v>
      </c>
      <c r="L4316" s="53" t="s">
        <v>152</v>
      </c>
      <c r="M4316" s="54">
        <v>0.92237268518518523</v>
      </c>
      <c r="N4316" s="53">
        <v>2.5</v>
      </c>
      <c r="O4316" s="53" t="s">
        <v>152</v>
      </c>
      <c r="P4316" s="54">
        <v>0.92236111111111108</v>
      </c>
      <c r="Q4316" s="53">
        <v>1.4</v>
      </c>
      <c r="R4316" s="53" t="s">
        <v>148</v>
      </c>
      <c r="S4316" s="53">
        <v>0.3</v>
      </c>
      <c r="T4316" s="53">
        <v>64.5</v>
      </c>
      <c r="U4316" s="53">
        <v>0</v>
      </c>
      <c r="V4316" s="53">
        <v>120</v>
      </c>
      <c r="W4316" s="53">
        <v>0</v>
      </c>
      <c r="X4316" s="53">
        <v>0.55500000000000005</v>
      </c>
      <c r="Y4316" s="53">
        <v>19.559999999999999</v>
      </c>
      <c r="Z4316" s="11">
        <f t="shared" si="11628"/>
        <v>-0.60000000000000009</v>
      </c>
      <c r="AA4316" s="11">
        <f t="shared" si="11629"/>
        <v>0</v>
      </c>
      <c r="AB4316" s="53">
        <f t="shared" si="11630"/>
        <v>0.22079961030293807</v>
      </c>
      <c r="AC4316" s="63" t="s">
        <v>204</v>
      </c>
    </row>
    <row r="4317" spans="1:46">
      <c r="A4317" s="11">
        <v>4317</v>
      </c>
      <c r="B4317" s="57">
        <v>44956</v>
      </c>
      <c r="C4317" s="54">
        <v>0.93055555555555547</v>
      </c>
      <c r="D4317" s="53">
        <v>2.7</v>
      </c>
      <c r="E4317" s="53">
        <v>12.8</v>
      </c>
      <c r="F4317" s="53">
        <v>0</v>
      </c>
      <c r="G4317" s="53">
        <v>3.2</v>
      </c>
      <c r="H4317" s="53">
        <v>0</v>
      </c>
      <c r="I4317" s="53">
        <v>1.5</v>
      </c>
      <c r="J4317" s="53" t="s">
        <v>152</v>
      </c>
      <c r="K4317" s="53">
        <v>1.6</v>
      </c>
      <c r="L4317" s="53" t="s">
        <v>148</v>
      </c>
      <c r="M4317" s="54">
        <v>0.92765046296296294</v>
      </c>
      <c r="N4317" s="53">
        <v>2.4</v>
      </c>
      <c r="O4317" s="53" t="s">
        <v>152</v>
      </c>
      <c r="P4317" s="54">
        <v>0.93011574074074066</v>
      </c>
      <c r="Q4317" s="53">
        <v>1.5</v>
      </c>
      <c r="R4317" s="53" t="s">
        <v>152</v>
      </c>
      <c r="S4317" s="53">
        <v>0.3</v>
      </c>
      <c r="T4317" s="53">
        <v>62</v>
      </c>
      <c r="U4317" s="53">
        <v>0</v>
      </c>
      <c r="V4317" s="53">
        <v>111</v>
      </c>
      <c r="W4317" s="53">
        <v>0</v>
      </c>
      <c r="X4317" s="53">
        <v>0.55500000000000005</v>
      </c>
      <c r="Y4317" s="53">
        <v>19.559999999999999</v>
      </c>
      <c r="Z4317" s="11">
        <f t="shared" si="11628"/>
        <v>0</v>
      </c>
      <c r="AA4317" s="11">
        <f t="shared" si="11629"/>
        <v>0</v>
      </c>
      <c r="AB4317" s="53">
        <f t="shared" si="11630"/>
        <v>0.22079961030293807</v>
      </c>
      <c r="AC4317" s="63" t="s">
        <v>204</v>
      </c>
    </row>
    <row r="4318" spans="1:46">
      <c r="A4318" s="11">
        <v>4318</v>
      </c>
      <c r="B4318" s="57">
        <v>44956</v>
      </c>
      <c r="C4318" s="54">
        <v>0.9375</v>
      </c>
      <c r="D4318" s="53">
        <v>2.6</v>
      </c>
      <c r="E4318" s="53">
        <v>12.8</v>
      </c>
      <c r="F4318" s="53">
        <v>0</v>
      </c>
      <c r="G4318" s="53">
        <v>3.1</v>
      </c>
      <c r="H4318" s="53">
        <v>-1E-3</v>
      </c>
      <c r="I4318" s="53">
        <v>1.6</v>
      </c>
      <c r="J4318" s="53" t="s">
        <v>152</v>
      </c>
      <c r="K4318" s="53">
        <v>1.7</v>
      </c>
      <c r="L4318" s="53" t="s">
        <v>152</v>
      </c>
      <c r="M4318" s="54">
        <v>0.93584490740740733</v>
      </c>
      <c r="N4318" s="53">
        <v>2.2999999999999998</v>
      </c>
      <c r="O4318" s="53" t="s">
        <v>152</v>
      </c>
      <c r="P4318" s="54">
        <v>0.93212962962962964</v>
      </c>
      <c r="Q4318" s="53">
        <v>1.3</v>
      </c>
      <c r="R4318" s="53" t="s">
        <v>152</v>
      </c>
      <c r="S4318" s="53">
        <v>0.3</v>
      </c>
      <c r="T4318" s="53">
        <v>63.1</v>
      </c>
      <c r="U4318" s="53">
        <v>0</v>
      </c>
      <c r="V4318" s="53">
        <v>102</v>
      </c>
      <c r="W4318" s="53">
        <v>0</v>
      </c>
      <c r="X4318" s="53">
        <v>0.55500000000000005</v>
      </c>
      <c r="Y4318" s="53">
        <v>19.52</v>
      </c>
      <c r="Z4318" s="11">
        <f t="shared" si="11628"/>
        <v>-0.60000000000000009</v>
      </c>
      <c r="AA4318" s="11">
        <f t="shared" si="11629"/>
        <v>0</v>
      </c>
      <c r="AB4318" s="53">
        <f t="shared" si="11630"/>
        <v>0.22079961030293807</v>
      </c>
      <c r="AC4318" s="63" t="s">
        <v>204</v>
      </c>
    </row>
    <row r="4319" spans="1:46">
      <c r="A4319" s="11">
        <v>4319</v>
      </c>
      <c r="B4319" s="57">
        <v>44956</v>
      </c>
      <c r="C4319" s="54">
        <v>0.94444444444444453</v>
      </c>
      <c r="D4319" s="53">
        <v>2.5</v>
      </c>
      <c r="E4319" s="53">
        <v>12.8</v>
      </c>
      <c r="F4319" s="53">
        <v>0</v>
      </c>
      <c r="G4319" s="53">
        <v>2.8</v>
      </c>
      <c r="H4319" s="53">
        <v>0</v>
      </c>
      <c r="I4319" s="53">
        <v>1.6</v>
      </c>
      <c r="J4319" s="53" t="s">
        <v>148</v>
      </c>
      <c r="K4319" s="53">
        <v>1.6</v>
      </c>
      <c r="L4319" s="53" t="s">
        <v>152</v>
      </c>
      <c r="M4319" s="54">
        <v>0.93758101851851849</v>
      </c>
      <c r="N4319" s="53">
        <v>2.4</v>
      </c>
      <c r="O4319" s="53" t="s">
        <v>147</v>
      </c>
      <c r="P4319" s="54">
        <v>0.93754629629629627</v>
      </c>
      <c r="Q4319" s="53">
        <v>1.4</v>
      </c>
      <c r="R4319" s="53" t="s">
        <v>148</v>
      </c>
      <c r="S4319" s="53">
        <v>0.3</v>
      </c>
      <c r="T4319" s="53">
        <v>65.8</v>
      </c>
      <c r="U4319" s="53">
        <v>0</v>
      </c>
      <c r="V4319" s="53">
        <v>105</v>
      </c>
      <c r="W4319" s="53">
        <v>0</v>
      </c>
      <c r="X4319" s="53">
        <v>0.55500000000000005</v>
      </c>
      <c r="Y4319" s="53">
        <v>19.52</v>
      </c>
      <c r="Z4319" s="11">
        <f t="shared" si="11628"/>
        <v>0</v>
      </c>
      <c r="AA4319" s="11">
        <f t="shared" si="11629"/>
        <v>0</v>
      </c>
      <c r="AB4319" s="53">
        <f t="shared" si="11630"/>
        <v>0.22079961030293807</v>
      </c>
      <c r="AC4319" s="63" t="s">
        <v>204</v>
      </c>
    </row>
    <row r="4320" spans="1:46">
      <c r="A4320" s="11">
        <v>4320</v>
      </c>
      <c r="B4320" s="57">
        <v>44956</v>
      </c>
      <c r="C4320" s="54">
        <v>0.95138888888888884</v>
      </c>
      <c r="D4320" s="53">
        <v>2.4</v>
      </c>
      <c r="E4320" s="53">
        <v>12.8</v>
      </c>
      <c r="F4320" s="53">
        <v>0</v>
      </c>
      <c r="G4320" s="53">
        <v>3.1</v>
      </c>
      <c r="H4320" s="53">
        <v>0</v>
      </c>
      <c r="I4320" s="53">
        <v>1.7</v>
      </c>
      <c r="J4320" s="53" t="s">
        <v>152</v>
      </c>
      <c r="K4320" s="53">
        <v>1.7</v>
      </c>
      <c r="L4320" s="53" t="s">
        <v>152</v>
      </c>
      <c r="M4320" s="54">
        <v>0.95138888888888884</v>
      </c>
      <c r="N4320" s="53">
        <v>2.5</v>
      </c>
      <c r="O4320" s="53" t="s">
        <v>148</v>
      </c>
      <c r="P4320" s="54">
        <v>0.9491087962962963</v>
      </c>
      <c r="Q4320" s="53">
        <v>2</v>
      </c>
      <c r="R4320" s="53" t="s">
        <v>152</v>
      </c>
      <c r="S4320" s="53">
        <v>0.3</v>
      </c>
      <c r="T4320" s="53">
        <v>64.3</v>
      </c>
      <c r="U4320" s="53">
        <v>0</v>
      </c>
      <c r="V4320" s="53">
        <v>100</v>
      </c>
      <c r="W4320" s="53">
        <v>0</v>
      </c>
      <c r="X4320" s="53">
        <v>0.55500000000000005</v>
      </c>
      <c r="Y4320" s="53">
        <v>19.55</v>
      </c>
      <c r="Z4320" s="11">
        <f t="shared" si="11628"/>
        <v>0</v>
      </c>
      <c r="AA4320" s="11">
        <f t="shared" si="11629"/>
        <v>0</v>
      </c>
      <c r="AB4320" s="53">
        <f t="shared" si="11630"/>
        <v>0.22079961030293807</v>
      </c>
      <c r="AC4320" s="63" t="s">
        <v>204</v>
      </c>
    </row>
    <row r="4321" spans="1:46">
      <c r="A4321" s="11">
        <v>4321</v>
      </c>
      <c r="B4321" s="57">
        <v>44956</v>
      </c>
      <c r="C4321" s="54">
        <v>0.95833333333333337</v>
      </c>
      <c r="D4321" s="53">
        <v>2.4</v>
      </c>
      <c r="E4321" s="53">
        <v>12.8</v>
      </c>
      <c r="F4321" s="53">
        <v>0</v>
      </c>
      <c r="G4321" s="53">
        <v>3.3</v>
      </c>
      <c r="H4321" s="53">
        <v>0</v>
      </c>
      <c r="I4321" s="53">
        <v>1.5</v>
      </c>
      <c r="J4321" s="53" t="s">
        <v>152</v>
      </c>
      <c r="K4321" s="53">
        <v>1.7</v>
      </c>
      <c r="L4321" s="53" t="s">
        <v>152</v>
      </c>
      <c r="M4321" s="54">
        <v>0.95371527777777787</v>
      </c>
      <c r="N4321" s="53">
        <v>2.2999999999999998</v>
      </c>
      <c r="O4321" s="53" t="s">
        <v>148</v>
      </c>
      <c r="P4321" s="54">
        <v>0.95504629629629623</v>
      </c>
      <c r="Q4321" s="53">
        <v>1.6</v>
      </c>
      <c r="R4321" s="53" t="s">
        <v>152</v>
      </c>
      <c r="S4321" s="53">
        <v>0.3</v>
      </c>
      <c r="T4321" s="53">
        <v>63.9</v>
      </c>
      <c r="U4321" s="53">
        <v>0</v>
      </c>
      <c r="V4321" s="53">
        <v>100</v>
      </c>
      <c r="W4321" s="53">
        <v>0</v>
      </c>
      <c r="X4321" s="53">
        <v>0.55500000000000005</v>
      </c>
      <c r="Y4321" s="53">
        <v>19.559999999999999</v>
      </c>
      <c r="Z4321" s="11">
        <f t="shared" si="11628"/>
        <v>0</v>
      </c>
      <c r="AA4321" s="11">
        <f t="shared" si="11629"/>
        <v>0</v>
      </c>
      <c r="AB4321" s="53">
        <f t="shared" si="11630"/>
        <v>0.22079961030293807</v>
      </c>
      <c r="AC4321" s="63" t="s">
        <v>204</v>
      </c>
      <c r="AE4321" s="11">
        <f>SUM(F4321:F4326)</f>
        <v>0</v>
      </c>
      <c r="AF4321" s="11">
        <f t="shared" ref="AF4321" si="11695">AVERAGE(AB4321:AB4326)</f>
        <v>0.22071149442688587</v>
      </c>
      <c r="AG4321" s="11">
        <f t="shared" ref="AG4321" si="11696">AVERAGE(G4321:G4326)</f>
        <v>3.1</v>
      </c>
      <c r="AH4321" s="11" t="e">
        <f t="shared" ref="AH4321" si="11697">AVERAGE(AC4321:AC4326)</f>
        <v>#DIV/0!</v>
      </c>
      <c r="AI4321" s="11">
        <f t="shared" ref="AI4321" si="11698">AVERAGE(T4321:T4326)</f>
        <v>65.399999999999991</v>
      </c>
      <c r="AJ4321" s="11">
        <f t="shared" ref="AJ4321" si="11699">SUMIF(H4321:H4326,"&gt;0",H4321:H4326)</f>
        <v>0</v>
      </c>
      <c r="AK4321" s="17">
        <f t="shared" ref="AK4321" si="11700">SUM(AA4321:AA4326)/60</f>
        <v>0</v>
      </c>
      <c r="AL4321" s="17">
        <f t="shared" ref="AL4321" si="11701">SUM(V4321:V4326)</f>
        <v>554</v>
      </c>
      <c r="AM4321" s="17">
        <f t="shared" ref="AM4321" si="11702">AVERAGE(W4321:W4326)</f>
        <v>0</v>
      </c>
      <c r="AN4321" s="11">
        <f t="shared" ref="AN4321" si="11703">AVERAGE(I4321:I4326)</f>
        <v>1.3666666666666665</v>
      </c>
      <c r="AO4321" s="11">
        <f t="shared" ref="AO4321" si="11704">MAX(K4321:K4326)</f>
        <v>1.7</v>
      </c>
      <c r="AP4321" s="13" t="str">
        <f t="shared" ref="AP4321" ca="1" si="11705">INDIRECT(ADDRESS(MATCH(AO4321,K4321:K4326,0)+A4321-1,12))</f>
        <v>E</v>
      </c>
      <c r="AQ4321" s="13">
        <f t="shared" ref="AQ4321" ca="1" si="11706">INDIRECT(ADDRESS(MATCH(AO4321,K4321:K4326,0)+A4321-1,13))</f>
        <v>0.95371527777777787</v>
      </c>
      <c r="AR4321" s="11">
        <f t="shared" ref="AR4321" si="11707">MAX(N4321:N4326)</f>
        <v>2.7</v>
      </c>
      <c r="AS4321" s="13" t="str">
        <f t="shared" ref="AS4321" ca="1" si="11708">INDIRECT(ADDRESS(MATCH(AR4321,N4321:N4326,0)+A4321-1,15))</f>
        <v>ESE</v>
      </c>
      <c r="AT4321" s="13">
        <f t="shared" ref="AT4321" ca="1" si="11709">INDIRECT(ADDRESS(MATCH(AR4321,N4321:N4326,0)+A4321-1,16))</f>
        <v>0.96681712962962962</v>
      </c>
    </row>
    <row r="4322" spans="1:46">
      <c r="A4322" s="11">
        <v>4322</v>
      </c>
      <c r="B4322" s="57">
        <v>44956</v>
      </c>
      <c r="C4322" s="54">
        <v>0.96527777777777779</v>
      </c>
      <c r="D4322" s="53">
        <v>2.5</v>
      </c>
      <c r="E4322" s="53">
        <v>12.8</v>
      </c>
      <c r="F4322" s="53">
        <v>0</v>
      </c>
      <c r="G4322" s="53">
        <v>3.7</v>
      </c>
      <c r="H4322" s="53">
        <v>0</v>
      </c>
      <c r="I4322" s="53">
        <v>1.4</v>
      </c>
      <c r="J4322" s="53" t="s">
        <v>148</v>
      </c>
      <c r="K4322" s="53">
        <v>1.5</v>
      </c>
      <c r="L4322" s="53" t="s">
        <v>152</v>
      </c>
      <c r="M4322" s="54">
        <v>0.95834490740740741</v>
      </c>
      <c r="N4322" s="53">
        <v>2.4</v>
      </c>
      <c r="O4322" s="53" t="s">
        <v>152</v>
      </c>
      <c r="P4322" s="54">
        <v>0.96247685185185183</v>
      </c>
      <c r="Q4322" s="53">
        <v>2</v>
      </c>
      <c r="R4322" s="53" t="s">
        <v>152</v>
      </c>
      <c r="S4322" s="53">
        <v>0.4</v>
      </c>
      <c r="T4322" s="53">
        <v>62.4</v>
      </c>
      <c r="U4322" s="53">
        <v>0</v>
      </c>
      <c r="V4322" s="53">
        <v>99</v>
      </c>
      <c r="W4322" s="53">
        <v>0</v>
      </c>
      <c r="X4322" s="53">
        <v>0.55500000000000005</v>
      </c>
      <c r="Y4322" s="53">
        <v>19.54</v>
      </c>
      <c r="Z4322" s="11">
        <f t="shared" si="11628"/>
        <v>0</v>
      </c>
      <c r="AA4322" s="11">
        <f t="shared" si="11629"/>
        <v>0</v>
      </c>
      <c r="AB4322" s="53">
        <f t="shared" si="11630"/>
        <v>0.22079961030293807</v>
      </c>
      <c r="AC4322" s="63" t="s">
        <v>204</v>
      </c>
    </row>
    <row r="4323" spans="1:46">
      <c r="A4323" s="11">
        <v>4323</v>
      </c>
      <c r="B4323" s="57">
        <v>44956</v>
      </c>
      <c r="C4323" s="54">
        <v>0.97222222222222221</v>
      </c>
      <c r="D4323" s="53">
        <v>2.5</v>
      </c>
      <c r="E4323" s="53">
        <v>12.8</v>
      </c>
      <c r="F4323" s="53">
        <v>0</v>
      </c>
      <c r="G4323" s="53">
        <v>3.5</v>
      </c>
      <c r="H4323" s="53">
        <v>0</v>
      </c>
      <c r="I4323" s="53">
        <v>1.6</v>
      </c>
      <c r="J4323" s="53" t="s">
        <v>152</v>
      </c>
      <c r="K4323" s="53">
        <v>1.7</v>
      </c>
      <c r="L4323" s="53" t="s">
        <v>152</v>
      </c>
      <c r="M4323" s="54">
        <v>0.96998842592592593</v>
      </c>
      <c r="N4323" s="53">
        <v>2.7</v>
      </c>
      <c r="O4323" s="53" t="s">
        <v>150</v>
      </c>
      <c r="P4323" s="54">
        <v>0.96681712962962962</v>
      </c>
      <c r="Q4323" s="53">
        <v>1</v>
      </c>
      <c r="R4323" s="53" t="s">
        <v>148</v>
      </c>
      <c r="S4323" s="53">
        <v>0.4</v>
      </c>
      <c r="T4323" s="53">
        <v>62.5</v>
      </c>
      <c r="U4323" s="53">
        <v>0</v>
      </c>
      <c r="V4323" s="53">
        <v>93</v>
      </c>
      <c r="W4323" s="53">
        <v>0</v>
      </c>
      <c r="X4323" s="53">
        <v>0.55500000000000005</v>
      </c>
      <c r="Y4323" s="53">
        <v>19.559999999999999</v>
      </c>
      <c r="Z4323" s="11">
        <f t="shared" si="11628"/>
        <v>0</v>
      </c>
      <c r="AA4323" s="11">
        <f t="shared" si="11629"/>
        <v>0</v>
      </c>
      <c r="AB4323" s="53">
        <f t="shared" si="11630"/>
        <v>0.22079961030293807</v>
      </c>
      <c r="AC4323" s="63" t="s">
        <v>204</v>
      </c>
    </row>
    <row r="4324" spans="1:46">
      <c r="A4324" s="11">
        <v>4324</v>
      </c>
      <c r="B4324" s="57">
        <v>44956</v>
      </c>
      <c r="C4324" s="54">
        <v>0.97916666666666663</v>
      </c>
      <c r="D4324" s="53">
        <v>2.6</v>
      </c>
      <c r="E4324" s="53">
        <v>12.8</v>
      </c>
      <c r="F4324" s="53">
        <v>0</v>
      </c>
      <c r="G4324" s="53">
        <v>3.1</v>
      </c>
      <c r="H4324" s="53">
        <v>-2E-3</v>
      </c>
      <c r="I4324" s="53">
        <v>1.2</v>
      </c>
      <c r="J4324" s="53" t="s">
        <v>152</v>
      </c>
      <c r="K4324" s="53">
        <v>1.6</v>
      </c>
      <c r="L4324" s="53" t="s">
        <v>152</v>
      </c>
      <c r="M4324" s="54">
        <v>0.97223379629629625</v>
      </c>
      <c r="N4324" s="53">
        <v>1.9</v>
      </c>
      <c r="O4324" s="53" t="s">
        <v>152</v>
      </c>
      <c r="P4324" s="54">
        <v>0.97502314814814817</v>
      </c>
      <c r="Q4324" s="53">
        <v>1.5</v>
      </c>
      <c r="R4324" s="53" t="s">
        <v>152</v>
      </c>
      <c r="S4324" s="53">
        <v>0.3</v>
      </c>
      <c r="T4324" s="53">
        <v>65.5</v>
      </c>
      <c r="U4324" s="53">
        <v>1</v>
      </c>
      <c r="V4324" s="53">
        <v>94</v>
      </c>
      <c r="W4324" s="53">
        <v>0</v>
      </c>
      <c r="X4324" s="53">
        <v>0.55500000000000005</v>
      </c>
      <c r="Y4324" s="53">
        <v>19.559999999999999</v>
      </c>
      <c r="Z4324" s="11">
        <f t="shared" si="11628"/>
        <v>-1.2000000000000002</v>
      </c>
      <c r="AA4324" s="11">
        <f t="shared" si="11629"/>
        <v>0</v>
      </c>
      <c r="AB4324" s="53">
        <f t="shared" si="11630"/>
        <v>0.22079961030293807</v>
      </c>
      <c r="AC4324" s="63" t="s">
        <v>204</v>
      </c>
    </row>
    <row r="4325" spans="1:46">
      <c r="A4325" s="11">
        <v>4325</v>
      </c>
      <c r="B4325" s="57">
        <v>44956</v>
      </c>
      <c r="C4325" s="54">
        <v>0.98611111111111116</v>
      </c>
      <c r="D4325" s="53">
        <v>2.6</v>
      </c>
      <c r="E4325" s="53">
        <v>12.8</v>
      </c>
      <c r="F4325" s="53">
        <v>0</v>
      </c>
      <c r="G4325" s="53">
        <v>2.7</v>
      </c>
      <c r="H4325" s="53">
        <v>-1E-3</v>
      </c>
      <c r="I4325" s="53">
        <v>1.4</v>
      </c>
      <c r="J4325" s="53" t="s">
        <v>152</v>
      </c>
      <c r="K4325" s="53">
        <v>1.5</v>
      </c>
      <c r="L4325" s="53" t="s">
        <v>152</v>
      </c>
      <c r="M4325" s="54">
        <v>0.9857407407407407</v>
      </c>
      <c r="N4325" s="53">
        <v>2.6</v>
      </c>
      <c r="O4325" s="53" t="s">
        <v>152</v>
      </c>
      <c r="P4325" s="54">
        <v>0.98146990740740747</v>
      </c>
      <c r="Q4325" s="53">
        <v>1.1000000000000001</v>
      </c>
      <c r="R4325" s="53" t="s">
        <v>152</v>
      </c>
      <c r="S4325" s="53">
        <v>0.3</v>
      </c>
      <c r="T4325" s="53">
        <v>68</v>
      </c>
      <c r="U4325" s="53">
        <v>1</v>
      </c>
      <c r="V4325" s="53">
        <v>74</v>
      </c>
      <c r="W4325" s="53">
        <v>0</v>
      </c>
      <c r="X4325" s="53">
        <v>0.55500000000000005</v>
      </c>
      <c r="Y4325" s="53">
        <v>19.54</v>
      </c>
      <c r="Z4325" s="11">
        <f t="shared" si="11628"/>
        <v>-0.60000000000000009</v>
      </c>
      <c r="AA4325" s="11">
        <f t="shared" si="11629"/>
        <v>0</v>
      </c>
      <c r="AB4325" s="53">
        <f t="shared" si="11630"/>
        <v>0.22079961030293807</v>
      </c>
      <c r="AC4325" s="63" t="s">
        <v>204</v>
      </c>
    </row>
    <row r="4326" spans="1:46">
      <c r="A4326" s="11">
        <v>4326</v>
      </c>
      <c r="B4326" s="57">
        <v>44956</v>
      </c>
      <c r="C4326" s="54">
        <v>0.99305555555555547</v>
      </c>
      <c r="D4326" s="53">
        <v>2.4</v>
      </c>
      <c r="E4326" s="53">
        <v>12.8</v>
      </c>
      <c r="F4326" s="53">
        <v>0</v>
      </c>
      <c r="G4326" s="53">
        <v>2.2999999999999998</v>
      </c>
      <c r="H4326" s="53">
        <v>-1E-3</v>
      </c>
      <c r="I4326" s="53">
        <v>1.1000000000000001</v>
      </c>
      <c r="J4326" s="53" t="s">
        <v>152</v>
      </c>
      <c r="K4326" s="53">
        <v>1.4</v>
      </c>
      <c r="L4326" s="53" t="s">
        <v>152</v>
      </c>
      <c r="M4326" s="54">
        <v>0.98612268518518509</v>
      </c>
      <c r="N4326" s="53">
        <v>2</v>
      </c>
      <c r="O4326" s="53" t="s">
        <v>152</v>
      </c>
      <c r="P4326" s="54">
        <v>0.98679398148148145</v>
      </c>
      <c r="Q4326" s="53">
        <v>1.2</v>
      </c>
      <c r="R4326" s="53" t="s">
        <v>152</v>
      </c>
      <c r="S4326" s="53">
        <v>0.4</v>
      </c>
      <c r="T4326" s="53">
        <v>70.099999999999994</v>
      </c>
      <c r="U4326" s="53">
        <v>0</v>
      </c>
      <c r="V4326" s="53">
        <v>94</v>
      </c>
      <c r="W4326" s="53">
        <v>0</v>
      </c>
      <c r="X4326" s="53">
        <v>0.55400000000000005</v>
      </c>
      <c r="Y4326" s="53">
        <v>19.55</v>
      </c>
      <c r="Z4326" s="11">
        <f t="shared" si="11628"/>
        <v>-0.60000000000000009</v>
      </c>
      <c r="AA4326" s="11">
        <f t="shared" si="11629"/>
        <v>0</v>
      </c>
      <c r="AB4326" s="53">
        <f t="shared" si="11630"/>
        <v>0.22027091504662497</v>
      </c>
      <c r="AC4326" s="63" t="s">
        <v>204</v>
      </c>
    </row>
    <row r="4327" spans="1:46">
      <c r="A4327" s="11">
        <v>4327</v>
      </c>
      <c r="B4327" s="12">
        <v>44957</v>
      </c>
      <c r="C4327" s="56">
        <v>0</v>
      </c>
      <c r="D4327" s="11">
        <v>2.2999999999999998</v>
      </c>
      <c r="E4327" s="11">
        <v>12.8</v>
      </c>
      <c r="F4327" s="11">
        <v>0</v>
      </c>
      <c r="G4327" s="11">
        <v>2.7</v>
      </c>
      <c r="H4327" s="11">
        <v>0</v>
      </c>
      <c r="I4327" s="11">
        <v>1</v>
      </c>
      <c r="J4327" s="11" t="s">
        <v>148</v>
      </c>
      <c r="K4327" s="11">
        <v>1.2</v>
      </c>
      <c r="L4327" s="11" t="s">
        <v>152</v>
      </c>
      <c r="M4327" s="11">
        <v>0.99832175925925926</v>
      </c>
      <c r="N4327" s="11">
        <v>1.9</v>
      </c>
      <c r="O4327" s="11" t="s">
        <v>152</v>
      </c>
      <c r="P4327" s="11">
        <v>0.99384259259259267</v>
      </c>
      <c r="Q4327" s="11">
        <v>0.5</v>
      </c>
      <c r="R4327" s="11" t="s">
        <v>148</v>
      </c>
      <c r="S4327" s="11">
        <v>0.3</v>
      </c>
      <c r="T4327" s="11">
        <v>69.400000000000006</v>
      </c>
      <c r="U4327" s="11">
        <v>0</v>
      </c>
      <c r="V4327" s="11">
        <v>93</v>
      </c>
      <c r="W4327" s="11">
        <v>0</v>
      </c>
      <c r="X4327" s="11">
        <v>0.55500000000000005</v>
      </c>
      <c r="Y4327" s="11">
        <v>19.579999999999998</v>
      </c>
      <c r="Z4327" s="11">
        <f t="shared" ref="Z4327:Z4390" si="11710">H4327*3.6/(60)*10*10^3</f>
        <v>0</v>
      </c>
      <c r="AA4327" s="11">
        <f t="shared" ref="AA4327:AA4390" si="11711">IF(Z4327&gt;120,10,0)</f>
        <v>0</v>
      </c>
      <c r="AB4327" s="53">
        <f t="shared" ref="AB4327:AB4390" si="11712">-0.071+0.735*X4327+0.75*X4327^2-8.759*X4327^3+21.838*X4327^4-21.998*X4327^5+8.097*X4327^6</f>
        <v>0.22079961030293807</v>
      </c>
      <c r="AC4327" s="63" t="s">
        <v>204</v>
      </c>
      <c r="AE4327" s="11">
        <f t="shared" ref="AE4327" si="11713">SUM(F4327:F4332)</f>
        <v>0</v>
      </c>
      <c r="AF4327" s="11">
        <f t="shared" ref="AF4327" si="11714">AVERAGE(AB4327:AB4332)</f>
        <v>0.22035903092267714</v>
      </c>
      <c r="AG4327" s="11">
        <f t="shared" ref="AG4327" si="11715">AVERAGE(G4327:G4332)</f>
        <v>2.6</v>
      </c>
      <c r="AH4327" s="11" t="e">
        <f t="shared" ref="AH4327" si="11716">AVERAGE(AC4327:AC4332)</f>
        <v>#DIV/0!</v>
      </c>
      <c r="AI4327" s="11">
        <f t="shared" ref="AI4327" si="11717">AVERAGE(T4327:T4332)</f>
        <v>69.133333333333326</v>
      </c>
      <c r="AJ4327" s="11">
        <f t="shared" ref="AJ4327" si="11718">SUMIF(H4327:H4332,"&gt;0",H4327:H4332)</f>
        <v>0</v>
      </c>
      <c r="AK4327" s="17">
        <f t="shared" ref="AK4327" si="11719">SUM(AA4327:AA4332)/60</f>
        <v>0</v>
      </c>
      <c r="AL4327" s="17">
        <f t="shared" ref="AL4327" si="11720">SUM(V4327:V4332)</f>
        <v>504</v>
      </c>
      <c r="AM4327" s="17">
        <f t="shared" ref="AM4327" si="11721">AVERAGE(W4327:W4332)</f>
        <v>0</v>
      </c>
      <c r="AN4327" s="11">
        <f t="shared" ref="AN4327" si="11722">AVERAGE(I4327:I4332)</f>
        <v>1.3333333333333333</v>
      </c>
      <c r="AO4327" s="11">
        <f t="shared" ref="AO4327" si="11723">MAX(K4327:K4332)</f>
        <v>1.9</v>
      </c>
      <c r="AP4327" s="13" t="str">
        <f t="shared" ref="AP4327" ca="1" si="11724">INDIRECT(ADDRESS(MATCH(AO4327,K4327:K4332,0)+A4327-1,12))</f>
        <v>E</v>
      </c>
      <c r="AQ4327" s="13">
        <f t="shared" ref="AQ4327" ca="1" si="11725">INDIRECT(ADDRESS(MATCH(AO4327,K4327:K4332,0)+A4327-1,13))</f>
        <v>1.6597222222222222E-2</v>
      </c>
      <c r="AR4327" s="11">
        <f t="shared" ref="AR4327" si="11726">MAX(N4327:N4332)</f>
        <v>2.7</v>
      </c>
      <c r="AS4327" s="13" t="str">
        <f t="shared" ref="AS4327" ca="1" si="11727">INDIRECT(ADDRESS(MATCH(AR4327,N4327:N4332,0)+A4327-1,15))</f>
        <v>E</v>
      </c>
      <c r="AT4327" s="13">
        <f t="shared" ref="AT4327" ca="1" si="11728">INDIRECT(ADDRESS(MATCH(AR4327,N4327:N4332,0)+A4327-1,16))</f>
        <v>1.5706018518518518E-2</v>
      </c>
    </row>
    <row r="4328" spans="1:46">
      <c r="A4328" s="11">
        <v>4328</v>
      </c>
      <c r="B4328" s="12">
        <v>44957</v>
      </c>
      <c r="C4328" s="56">
        <v>6.9444444444444441E-3</v>
      </c>
      <c r="D4328" s="11">
        <v>2.2000000000000002</v>
      </c>
      <c r="E4328" s="11">
        <v>12.8</v>
      </c>
      <c r="F4328" s="11">
        <v>0</v>
      </c>
      <c r="G4328" s="11">
        <v>2.5</v>
      </c>
      <c r="H4328" s="11">
        <v>0</v>
      </c>
      <c r="I4328" s="11">
        <v>0.9</v>
      </c>
      <c r="J4328" s="11" t="s">
        <v>148</v>
      </c>
      <c r="K4328" s="11">
        <v>1</v>
      </c>
      <c r="L4328" s="11" t="s">
        <v>148</v>
      </c>
      <c r="M4328" s="11">
        <v>1.1574074074074073E-5</v>
      </c>
      <c r="N4328" s="11">
        <v>1.9</v>
      </c>
      <c r="O4328" s="11" t="s">
        <v>152</v>
      </c>
      <c r="P4328" s="11">
        <v>6.3541666666666668E-3</v>
      </c>
      <c r="Q4328" s="11">
        <v>1.3</v>
      </c>
      <c r="R4328" s="11" t="s">
        <v>150</v>
      </c>
      <c r="S4328" s="11">
        <v>0.4</v>
      </c>
      <c r="T4328" s="11">
        <v>69.8</v>
      </c>
      <c r="U4328" s="11">
        <v>0</v>
      </c>
      <c r="V4328" s="11">
        <v>81</v>
      </c>
      <c r="W4328" s="11">
        <v>0</v>
      </c>
      <c r="X4328" s="11">
        <v>0.55400000000000005</v>
      </c>
      <c r="Y4328" s="11">
        <v>19.57</v>
      </c>
      <c r="Z4328" s="11">
        <f t="shared" si="11710"/>
        <v>0</v>
      </c>
      <c r="AA4328" s="11">
        <f t="shared" si="11711"/>
        <v>0</v>
      </c>
      <c r="AB4328" s="53">
        <f t="shared" si="11712"/>
        <v>0.22027091504662497</v>
      </c>
      <c r="AC4328" s="63" t="s">
        <v>204</v>
      </c>
    </row>
    <row r="4329" spans="1:46">
      <c r="A4329" s="11">
        <v>4329</v>
      </c>
      <c r="B4329" s="12">
        <v>44957</v>
      </c>
      <c r="C4329" s="56">
        <v>1.3888888888888888E-2</v>
      </c>
      <c r="D4329" s="11">
        <v>2.1</v>
      </c>
      <c r="E4329" s="11">
        <v>12.8</v>
      </c>
      <c r="F4329" s="11">
        <v>0</v>
      </c>
      <c r="G4329" s="11">
        <v>2.7</v>
      </c>
      <c r="H4329" s="11">
        <v>0</v>
      </c>
      <c r="I4329" s="11">
        <v>1.7</v>
      </c>
      <c r="J4329" s="11" t="s">
        <v>152</v>
      </c>
      <c r="K4329" s="11">
        <v>1.7</v>
      </c>
      <c r="L4329" s="11" t="s">
        <v>152</v>
      </c>
      <c r="M4329" s="11">
        <v>1.3888888888888888E-2</v>
      </c>
      <c r="N4329" s="11">
        <v>2.6</v>
      </c>
      <c r="O4329" s="11" t="s">
        <v>152</v>
      </c>
      <c r="P4329" s="11">
        <v>1.3657407407407408E-2</v>
      </c>
      <c r="Q4329" s="11">
        <v>2.2000000000000002</v>
      </c>
      <c r="R4329" s="11" t="s">
        <v>148</v>
      </c>
      <c r="S4329" s="11">
        <v>0.5</v>
      </c>
      <c r="T4329" s="11">
        <v>68.099999999999994</v>
      </c>
      <c r="U4329" s="11">
        <v>0</v>
      </c>
      <c r="V4329" s="11">
        <v>94</v>
      </c>
      <c r="W4329" s="11">
        <v>0</v>
      </c>
      <c r="X4329" s="11">
        <v>0.55400000000000005</v>
      </c>
      <c r="Y4329" s="11">
        <v>19.579999999999998</v>
      </c>
      <c r="Z4329" s="11">
        <f t="shared" si="11710"/>
        <v>0</v>
      </c>
      <c r="AA4329" s="11">
        <f t="shared" si="11711"/>
        <v>0</v>
      </c>
      <c r="AB4329" s="53">
        <f t="shared" si="11712"/>
        <v>0.22027091504662497</v>
      </c>
      <c r="AC4329" s="63" t="s">
        <v>204</v>
      </c>
    </row>
    <row r="4330" spans="1:46">
      <c r="A4330" s="11">
        <v>4330</v>
      </c>
      <c r="B4330" s="12">
        <v>44957</v>
      </c>
      <c r="C4330" s="56">
        <v>2.0833333333333332E-2</v>
      </c>
      <c r="D4330" s="11">
        <v>2.1</v>
      </c>
      <c r="E4330" s="11">
        <v>12.8</v>
      </c>
      <c r="F4330" s="11">
        <v>0</v>
      </c>
      <c r="G4330" s="11">
        <v>2.4</v>
      </c>
      <c r="H4330" s="11">
        <v>0</v>
      </c>
      <c r="I4330" s="11">
        <v>1.6</v>
      </c>
      <c r="J4330" s="11" t="s">
        <v>148</v>
      </c>
      <c r="K4330" s="11">
        <v>1.9</v>
      </c>
      <c r="L4330" s="11" t="s">
        <v>152</v>
      </c>
      <c r="M4330" s="11">
        <v>1.6597222222222222E-2</v>
      </c>
      <c r="N4330" s="11">
        <v>2.7</v>
      </c>
      <c r="O4330" s="11" t="s">
        <v>152</v>
      </c>
      <c r="P4330" s="11">
        <v>1.5706018518518518E-2</v>
      </c>
      <c r="Q4330" s="11">
        <v>1.1000000000000001</v>
      </c>
      <c r="R4330" s="11" t="s">
        <v>152</v>
      </c>
      <c r="S4330" s="11">
        <v>0.4</v>
      </c>
      <c r="T4330" s="11">
        <v>69.099999999999994</v>
      </c>
      <c r="U4330" s="11">
        <v>0</v>
      </c>
      <c r="V4330" s="11">
        <v>70</v>
      </c>
      <c r="W4330" s="11">
        <v>0</v>
      </c>
      <c r="X4330" s="11">
        <v>0.55400000000000005</v>
      </c>
      <c r="Y4330" s="11">
        <v>19.579999999999998</v>
      </c>
      <c r="Z4330" s="11">
        <f t="shared" si="11710"/>
        <v>0</v>
      </c>
      <c r="AA4330" s="11">
        <f t="shared" si="11711"/>
        <v>0</v>
      </c>
      <c r="AB4330" s="53">
        <f t="shared" si="11712"/>
        <v>0.22027091504662497</v>
      </c>
      <c r="AC4330" s="63" t="s">
        <v>204</v>
      </c>
    </row>
    <row r="4331" spans="1:46">
      <c r="A4331" s="11">
        <v>4331</v>
      </c>
      <c r="B4331" s="12">
        <v>44957</v>
      </c>
      <c r="C4331" s="56">
        <v>2.7777777777777776E-2</v>
      </c>
      <c r="D4331" s="11">
        <v>2.1</v>
      </c>
      <c r="E4331" s="11">
        <v>12.8</v>
      </c>
      <c r="F4331" s="11">
        <v>0</v>
      </c>
      <c r="G4331" s="11">
        <v>2.6</v>
      </c>
      <c r="H4331" s="11">
        <v>0</v>
      </c>
      <c r="I4331" s="11">
        <v>1.6</v>
      </c>
      <c r="J4331" s="11" t="s">
        <v>152</v>
      </c>
      <c r="K4331" s="11">
        <v>1.6</v>
      </c>
      <c r="L4331" s="11" t="s">
        <v>152</v>
      </c>
      <c r="M4331" s="11">
        <v>2.7777777777777776E-2</v>
      </c>
      <c r="N4331" s="11">
        <v>2.5</v>
      </c>
      <c r="O4331" s="11" t="s">
        <v>152</v>
      </c>
      <c r="P4331" s="11">
        <v>2.3842592592592596E-2</v>
      </c>
      <c r="Q4331" s="11">
        <v>1.7</v>
      </c>
      <c r="R4331" s="11" t="s">
        <v>148</v>
      </c>
      <c r="S4331" s="11">
        <v>0.4</v>
      </c>
      <c r="T4331" s="11">
        <v>69.400000000000006</v>
      </c>
      <c r="U4331" s="11">
        <v>0</v>
      </c>
      <c r="V4331" s="11">
        <v>76</v>
      </c>
      <c r="W4331" s="11">
        <v>0</v>
      </c>
      <c r="X4331" s="11">
        <v>0.55400000000000005</v>
      </c>
      <c r="Y4331" s="11">
        <v>19.559999999999999</v>
      </c>
      <c r="Z4331" s="11">
        <f t="shared" si="11710"/>
        <v>0</v>
      </c>
      <c r="AA4331" s="11">
        <f t="shared" si="11711"/>
        <v>0</v>
      </c>
      <c r="AB4331" s="53">
        <f t="shared" si="11712"/>
        <v>0.22027091504662497</v>
      </c>
      <c r="AC4331" s="63" t="s">
        <v>204</v>
      </c>
    </row>
    <row r="4332" spans="1:46">
      <c r="A4332" s="11">
        <v>4332</v>
      </c>
      <c r="B4332" s="12">
        <v>44957</v>
      </c>
      <c r="C4332" s="56">
        <v>3.4722222222222224E-2</v>
      </c>
      <c r="D4332" s="11">
        <v>2.1</v>
      </c>
      <c r="E4332" s="11">
        <v>12.8</v>
      </c>
      <c r="F4332" s="11">
        <v>0</v>
      </c>
      <c r="G4332" s="11">
        <v>2.7</v>
      </c>
      <c r="H4332" s="11">
        <v>0</v>
      </c>
      <c r="I4332" s="11">
        <v>1.2</v>
      </c>
      <c r="J4332" s="11" t="s">
        <v>152</v>
      </c>
      <c r="K4332" s="11">
        <v>1.7</v>
      </c>
      <c r="L4332" s="11" t="s">
        <v>152</v>
      </c>
      <c r="M4332" s="11">
        <v>2.9849537037037036E-2</v>
      </c>
      <c r="N4332" s="11">
        <v>2.6</v>
      </c>
      <c r="O4332" s="11" t="s">
        <v>152</v>
      </c>
      <c r="P4332" s="11">
        <v>2.8321759259259258E-2</v>
      </c>
      <c r="Q4332" s="11">
        <v>1.1000000000000001</v>
      </c>
      <c r="R4332" s="11" t="s">
        <v>152</v>
      </c>
      <c r="S4332" s="11">
        <v>0.4</v>
      </c>
      <c r="T4332" s="11">
        <v>69</v>
      </c>
      <c r="U4332" s="11">
        <v>0</v>
      </c>
      <c r="V4332" s="11">
        <v>90</v>
      </c>
      <c r="W4332" s="11">
        <v>0</v>
      </c>
      <c r="X4332" s="11">
        <v>0.55400000000000005</v>
      </c>
      <c r="Y4332" s="11">
        <v>19.559999999999999</v>
      </c>
      <c r="Z4332" s="11">
        <f t="shared" si="11710"/>
        <v>0</v>
      </c>
      <c r="AA4332" s="11">
        <f t="shared" si="11711"/>
        <v>0</v>
      </c>
      <c r="AB4332" s="53">
        <f t="shared" si="11712"/>
        <v>0.22027091504662497</v>
      </c>
      <c r="AC4332" s="63" t="s">
        <v>204</v>
      </c>
    </row>
    <row r="4333" spans="1:46">
      <c r="A4333" s="11">
        <v>4333</v>
      </c>
      <c r="B4333" s="12">
        <v>44957</v>
      </c>
      <c r="C4333" s="56">
        <v>4.1666666666666664E-2</v>
      </c>
      <c r="D4333" s="11">
        <v>2.1</v>
      </c>
      <c r="E4333" s="11">
        <v>12.8</v>
      </c>
      <c r="F4333" s="11">
        <v>0</v>
      </c>
      <c r="G4333" s="11">
        <v>2.6</v>
      </c>
      <c r="H4333" s="11">
        <v>-1E-3</v>
      </c>
      <c r="I4333" s="11">
        <v>1.2</v>
      </c>
      <c r="J4333" s="11" t="s">
        <v>152</v>
      </c>
      <c r="K4333" s="11">
        <v>1.3</v>
      </c>
      <c r="L4333" s="11" t="s">
        <v>152</v>
      </c>
      <c r="M4333" s="11">
        <v>4.1412037037037039E-2</v>
      </c>
      <c r="N4333" s="11">
        <v>2.1</v>
      </c>
      <c r="O4333" s="11" t="s">
        <v>152</v>
      </c>
      <c r="P4333" s="11">
        <v>3.802083333333333E-2</v>
      </c>
      <c r="Q4333" s="11">
        <v>1.6</v>
      </c>
      <c r="R4333" s="11" t="s">
        <v>148</v>
      </c>
      <c r="S4333" s="11">
        <v>0.3</v>
      </c>
      <c r="T4333" s="11">
        <v>69.5</v>
      </c>
      <c r="U4333" s="11">
        <v>0</v>
      </c>
      <c r="V4333" s="11">
        <v>89</v>
      </c>
      <c r="W4333" s="11">
        <v>0</v>
      </c>
      <c r="X4333" s="11">
        <v>0.55400000000000005</v>
      </c>
      <c r="Y4333" s="11">
        <v>19.53</v>
      </c>
      <c r="Z4333" s="11">
        <f t="shared" si="11710"/>
        <v>-0.60000000000000009</v>
      </c>
      <c r="AA4333" s="11">
        <f t="shared" si="11711"/>
        <v>0</v>
      </c>
      <c r="AB4333" s="53">
        <f t="shared" si="11712"/>
        <v>0.22027091504662497</v>
      </c>
      <c r="AC4333" s="63" t="s">
        <v>204</v>
      </c>
      <c r="AE4333" s="11">
        <f t="shared" ref="AE4333" si="11729">SUM(F4333:F4338)</f>
        <v>0</v>
      </c>
      <c r="AF4333" s="11">
        <f t="shared" ref="AF4333" si="11730">AVERAGE(AB4333:AB4338)</f>
        <v>0.22027091504662497</v>
      </c>
      <c r="AG4333" s="11">
        <f t="shared" ref="AG4333" si="11731">AVERAGE(G4333:G4338)</f>
        <v>2.15</v>
      </c>
      <c r="AH4333" s="11" t="e">
        <f t="shared" ref="AH4333" si="11732">AVERAGE(AC4333:AC4338)</f>
        <v>#DIV/0!</v>
      </c>
      <c r="AI4333" s="11">
        <f t="shared" ref="AI4333" si="11733">AVERAGE(T4333:T4338)</f>
        <v>71.933333333333337</v>
      </c>
      <c r="AJ4333" s="11">
        <f t="shared" ref="AJ4333" si="11734">SUMIF(H4333:H4338,"&gt;0",H4333:H4338)</f>
        <v>0</v>
      </c>
      <c r="AK4333" s="17">
        <f t="shared" ref="AK4333" si="11735">SUM(AA4333:AA4338)/60</f>
        <v>0</v>
      </c>
      <c r="AL4333" s="17">
        <f t="shared" ref="AL4333" si="11736">SUM(V4333:V4338)</f>
        <v>542</v>
      </c>
      <c r="AM4333" s="17">
        <f t="shared" ref="AM4333" si="11737">AVERAGE(W4333:W4338)</f>
        <v>0</v>
      </c>
      <c r="AN4333" s="11">
        <f t="shared" ref="AN4333" si="11738">AVERAGE(I4333:I4338)</f>
        <v>1.4000000000000001</v>
      </c>
      <c r="AO4333" s="11">
        <f t="shared" ref="AO4333" si="11739">MAX(K4333:K4338)</f>
        <v>1.9</v>
      </c>
      <c r="AP4333" s="13" t="str">
        <f t="shared" ref="AP4333" ca="1" si="11740">INDIRECT(ADDRESS(MATCH(AO4333,K4333:K4338,0)+A4333-1,12))</f>
        <v>E</v>
      </c>
      <c r="AQ4333" s="13">
        <f t="shared" ref="AQ4333" ca="1" si="11741">INDIRECT(ADDRESS(MATCH(AO4333,K4333:K4338,0)+A4333-1,13))</f>
        <v>7.2511574074074062E-2</v>
      </c>
      <c r="AR4333" s="11">
        <f t="shared" ref="AR4333" si="11742">MAX(N4333:N4338)</f>
        <v>2.6</v>
      </c>
      <c r="AS4333" s="13" t="str">
        <f t="shared" ref="AS4333" ca="1" si="11743">INDIRECT(ADDRESS(MATCH(AR4333,N4333:N4338,0)+A4333-1,15))</f>
        <v>E</v>
      </c>
      <c r="AT4333" s="13">
        <f t="shared" ref="AT4333" ca="1" si="11744">INDIRECT(ADDRESS(MATCH(AR4333,N4333:N4338,0)+A4333-1,16))</f>
        <v>7.0740740740740743E-2</v>
      </c>
    </row>
    <row r="4334" spans="1:46">
      <c r="A4334" s="11">
        <v>4334</v>
      </c>
      <c r="B4334" s="12">
        <v>44957</v>
      </c>
      <c r="C4334" s="56">
        <v>4.8611111111111112E-2</v>
      </c>
      <c r="D4334" s="11">
        <v>2</v>
      </c>
      <c r="E4334" s="11">
        <v>12.8</v>
      </c>
      <c r="F4334" s="11">
        <v>0</v>
      </c>
      <c r="G4334" s="11">
        <v>2.5</v>
      </c>
      <c r="H4334" s="11">
        <v>-1E-3</v>
      </c>
      <c r="I4334" s="11">
        <v>1.2</v>
      </c>
      <c r="J4334" s="11" t="s">
        <v>152</v>
      </c>
      <c r="K4334" s="11">
        <v>1.3</v>
      </c>
      <c r="L4334" s="11" t="s">
        <v>152</v>
      </c>
      <c r="M4334" s="11">
        <v>4.1979166666666672E-2</v>
      </c>
      <c r="N4334" s="11">
        <v>2</v>
      </c>
      <c r="O4334" s="11" t="s">
        <v>152</v>
      </c>
      <c r="P4334" s="11">
        <v>4.1724537037037039E-2</v>
      </c>
      <c r="Q4334" s="11">
        <v>0.6</v>
      </c>
      <c r="R4334" s="11" t="s">
        <v>152</v>
      </c>
      <c r="S4334" s="11">
        <v>0.3</v>
      </c>
      <c r="T4334" s="11">
        <v>70.5</v>
      </c>
      <c r="U4334" s="11">
        <v>0</v>
      </c>
      <c r="V4334" s="11">
        <v>79</v>
      </c>
      <c r="W4334" s="11">
        <v>0</v>
      </c>
      <c r="X4334" s="11">
        <v>0.55400000000000005</v>
      </c>
      <c r="Y4334" s="11">
        <v>19.53</v>
      </c>
      <c r="Z4334" s="11">
        <f t="shared" si="11710"/>
        <v>-0.60000000000000009</v>
      </c>
      <c r="AA4334" s="11">
        <f t="shared" si="11711"/>
        <v>0</v>
      </c>
      <c r="AB4334" s="53">
        <f t="shared" si="11712"/>
        <v>0.22027091504662497</v>
      </c>
      <c r="AC4334" s="63" t="s">
        <v>204</v>
      </c>
    </row>
    <row r="4335" spans="1:46">
      <c r="A4335" s="11">
        <v>4335</v>
      </c>
      <c r="B4335" s="12">
        <v>44957</v>
      </c>
      <c r="C4335" s="56">
        <v>5.5555555555555552E-2</v>
      </c>
      <c r="D4335" s="11">
        <v>1.9</v>
      </c>
      <c r="E4335" s="11">
        <v>12.8</v>
      </c>
      <c r="F4335" s="11">
        <v>0</v>
      </c>
      <c r="G4335" s="11">
        <v>2.5</v>
      </c>
      <c r="H4335" s="11">
        <v>-1E-3</v>
      </c>
      <c r="I4335" s="11">
        <v>1.1000000000000001</v>
      </c>
      <c r="J4335" s="11" t="s">
        <v>152</v>
      </c>
      <c r="K4335" s="11">
        <v>1.2</v>
      </c>
      <c r="L4335" s="11" t="s">
        <v>152</v>
      </c>
      <c r="M4335" s="11">
        <v>5.1249999999999997E-2</v>
      </c>
      <c r="N4335" s="11">
        <v>2</v>
      </c>
      <c r="O4335" s="11" t="s">
        <v>152</v>
      </c>
      <c r="P4335" s="11">
        <v>5.1041666666666673E-2</v>
      </c>
      <c r="Q4335" s="11">
        <v>1.1000000000000001</v>
      </c>
      <c r="R4335" s="11" t="s">
        <v>152</v>
      </c>
      <c r="S4335" s="11">
        <v>0.3</v>
      </c>
      <c r="T4335" s="11">
        <v>70.3</v>
      </c>
      <c r="U4335" s="11">
        <v>0</v>
      </c>
      <c r="V4335" s="11">
        <v>106</v>
      </c>
      <c r="W4335" s="11">
        <v>0</v>
      </c>
      <c r="X4335" s="11">
        <v>0.55400000000000005</v>
      </c>
      <c r="Y4335" s="11">
        <v>19.54</v>
      </c>
      <c r="Z4335" s="11">
        <f t="shared" si="11710"/>
        <v>-0.60000000000000009</v>
      </c>
      <c r="AA4335" s="11">
        <f t="shared" si="11711"/>
        <v>0</v>
      </c>
      <c r="AB4335" s="53">
        <f t="shared" si="11712"/>
        <v>0.22027091504662497</v>
      </c>
      <c r="AC4335" s="63" t="s">
        <v>204</v>
      </c>
    </row>
    <row r="4336" spans="1:46">
      <c r="A4336" s="11">
        <v>4336</v>
      </c>
      <c r="B4336" s="12">
        <v>44957</v>
      </c>
      <c r="C4336" s="56">
        <v>6.25E-2</v>
      </c>
      <c r="D4336" s="11">
        <v>1.8</v>
      </c>
      <c r="E4336" s="11">
        <v>12.7</v>
      </c>
      <c r="F4336" s="11">
        <v>0</v>
      </c>
      <c r="G4336" s="11">
        <v>2.1</v>
      </c>
      <c r="H4336" s="11">
        <v>-1E-3</v>
      </c>
      <c r="I4336" s="11">
        <v>1.4</v>
      </c>
      <c r="J4336" s="11" t="s">
        <v>152</v>
      </c>
      <c r="K4336" s="11">
        <v>1.4</v>
      </c>
      <c r="L4336" s="11" t="s">
        <v>152</v>
      </c>
      <c r="M4336" s="11">
        <v>6.2488425925925926E-2</v>
      </c>
      <c r="N4336" s="11">
        <v>2</v>
      </c>
      <c r="O4336" s="11" t="s">
        <v>152</v>
      </c>
      <c r="P4336" s="11">
        <v>5.8229166666666665E-2</v>
      </c>
      <c r="Q4336" s="11">
        <v>1</v>
      </c>
      <c r="R4336" s="11" t="s">
        <v>152</v>
      </c>
      <c r="S4336" s="11">
        <v>0.3</v>
      </c>
      <c r="T4336" s="11">
        <v>72.599999999999994</v>
      </c>
      <c r="U4336" s="11">
        <v>0</v>
      </c>
      <c r="V4336" s="11">
        <v>78</v>
      </c>
      <c r="W4336" s="11">
        <v>0</v>
      </c>
      <c r="X4336" s="11">
        <v>0.55400000000000005</v>
      </c>
      <c r="Y4336" s="11">
        <v>19.55</v>
      </c>
      <c r="Z4336" s="11">
        <f t="shared" si="11710"/>
        <v>-0.60000000000000009</v>
      </c>
      <c r="AA4336" s="11">
        <f t="shared" si="11711"/>
        <v>0</v>
      </c>
      <c r="AB4336" s="53">
        <f t="shared" si="11712"/>
        <v>0.22027091504662497</v>
      </c>
      <c r="AC4336" s="63" t="s">
        <v>204</v>
      </c>
    </row>
    <row r="4337" spans="1:46">
      <c r="A4337" s="11">
        <v>4337</v>
      </c>
      <c r="B4337" s="12">
        <v>44957</v>
      </c>
      <c r="C4337" s="56">
        <v>6.9444444444444434E-2</v>
      </c>
      <c r="D4337" s="11">
        <v>1.7</v>
      </c>
      <c r="E4337" s="11">
        <v>12.8</v>
      </c>
      <c r="F4337" s="11">
        <v>0</v>
      </c>
      <c r="G4337" s="11">
        <v>1.7</v>
      </c>
      <c r="H4337" s="11">
        <v>-1E-3</v>
      </c>
      <c r="I4337" s="11">
        <v>1.7</v>
      </c>
      <c r="J4337" s="11" t="s">
        <v>152</v>
      </c>
      <c r="K4337" s="11">
        <v>1.7</v>
      </c>
      <c r="L4337" s="11" t="s">
        <v>152</v>
      </c>
      <c r="M4337" s="11">
        <v>6.9444444444444434E-2</v>
      </c>
      <c r="N4337" s="11">
        <v>2.5</v>
      </c>
      <c r="O4337" s="11" t="s">
        <v>152</v>
      </c>
      <c r="P4337" s="11">
        <v>6.806712962962963E-2</v>
      </c>
      <c r="Q4337" s="11">
        <v>1.9</v>
      </c>
      <c r="R4337" s="11" t="s">
        <v>152</v>
      </c>
      <c r="S4337" s="11">
        <v>0.3</v>
      </c>
      <c r="T4337" s="11">
        <v>73.599999999999994</v>
      </c>
      <c r="U4337" s="11">
        <v>0</v>
      </c>
      <c r="V4337" s="11">
        <v>94</v>
      </c>
      <c r="W4337" s="11">
        <v>0</v>
      </c>
      <c r="X4337" s="11">
        <v>0.55400000000000005</v>
      </c>
      <c r="Y4337" s="11">
        <v>19.53</v>
      </c>
      <c r="Z4337" s="11">
        <f t="shared" si="11710"/>
        <v>-0.60000000000000009</v>
      </c>
      <c r="AA4337" s="11">
        <f t="shared" si="11711"/>
        <v>0</v>
      </c>
      <c r="AB4337" s="53">
        <f t="shared" si="11712"/>
        <v>0.22027091504662497</v>
      </c>
      <c r="AC4337" s="63" t="s">
        <v>204</v>
      </c>
    </row>
    <row r="4338" spans="1:46">
      <c r="A4338" s="11">
        <v>4338</v>
      </c>
      <c r="B4338" s="12">
        <v>44957</v>
      </c>
      <c r="C4338" s="56">
        <v>7.6388888888888895E-2</v>
      </c>
      <c r="D4338" s="11">
        <v>1.5</v>
      </c>
      <c r="E4338" s="11">
        <v>12.8</v>
      </c>
      <c r="F4338" s="11">
        <v>0</v>
      </c>
      <c r="G4338" s="11">
        <v>1.5</v>
      </c>
      <c r="H4338" s="11">
        <v>-1E-3</v>
      </c>
      <c r="I4338" s="11">
        <v>1.8</v>
      </c>
      <c r="J4338" s="11" t="s">
        <v>152</v>
      </c>
      <c r="K4338" s="11">
        <v>1.9</v>
      </c>
      <c r="L4338" s="11" t="s">
        <v>152</v>
      </c>
      <c r="M4338" s="11">
        <v>7.2511574074074062E-2</v>
      </c>
      <c r="N4338" s="11">
        <v>2.6</v>
      </c>
      <c r="O4338" s="11" t="s">
        <v>152</v>
      </c>
      <c r="P4338" s="11">
        <v>7.0740740740740743E-2</v>
      </c>
      <c r="Q4338" s="11">
        <v>1.5</v>
      </c>
      <c r="R4338" s="11" t="s">
        <v>152</v>
      </c>
      <c r="S4338" s="11">
        <v>0.3</v>
      </c>
      <c r="T4338" s="11">
        <v>75.099999999999994</v>
      </c>
      <c r="U4338" s="11">
        <v>0</v>
      </c>
      <c r="V4338" s="11">
        <v>96</v>
      </c>
      <c r="W4338" s="11">
        <v>0</v>
      </c>
      <c r="X4338" s="11">
        <v>0.55400000000000005</v>
      </c>
      <c r="Y4338" s="11">
        <v>19.57</v>
      </c>
      <c r="Z4338" s="11">
        <f t="shared" si="11710"/>
        <v>-0.60000000000000009</v>
      </c>
      <c r="AA4338" s="11">
        <f t="shared" si="11711"/>
        <v>0</v>
      </c>
      <c r="AB4338" s="53">
        <f t="shared" si="11712"/>
        <v>0.22027091504662497</v>
      </c>
      <c r="AC4338" s="63" t="s">
        <v>204</v>
      </c>
    </row>
    <row r="4339" spans="1:46">
      <c r="A4339" s="11">
        <v>4339</v>
      </c>
      <c r="B4339" s="12">
        <v>44957</v>
      </c>
      <c r="C4339" s="56">
        <v>8.3333333333333329E-2</v>
      </c>
      <c r="D4339" s="11">
        <v>1.3</v>
      </c>
      <c r="E4339" s="11">
        <v>12.7</v>
      </c>
      <c r="F4339" s="11">
        <v>0</v>
      </c>
      <c r="G4339" s="11">
        <v>1.5</v>
      </c>
      <c r="H4339" s="11">
        <v>-1E-3</v>
      </c>
      <c r="I4339" s="11">
        <v>1.5</v>
      </c>
      <c r="J4339" s="11" t="s">
        <v>152</v>
      </c>
      <c r="K4339" s="11">
        <v>1.8</v>
      </c>
      <c r="L4339" s="11" t="s">
        <v>152</v>
      </c>
      <c r="M4339" s="11">
        <v>7.6400462962962962E-2</v>
      </c>
      <c r="N4339" s="11">
        <v>2.2999999999999998</v>
      </c>
      <c r="O4339" s="11" t="s">
        <v>152</v>
      </c>
      <c r="P4339" s="11">
        <v>8.262731481481482E-2</v>
      </c>
      <c r="Q4339" s="11">
        <v>1.4</v>
      </c>
      <c r="R4339" s="11" t="s">
        <v>152</v>
      </c>
      <c r="S4339" s="11">
        <v>0.3</v>
      </c>
      <c r="T4339" s="11">
        <v>75.400000000000006</v>
      </c>
      <c r="U4339" s="11">
        <v>0</v>
      </c>
      <c r="V4339" s="11">
        <v>93</v>
      </c>
      <c r="W4339" s="11">
        <v>0</v>
      </c>
      <c r="X4339" s="11">
        <v>0.55400000000000005</v>
      </c>
      <c r="Y4339" s="11">
        <v>19.600000000000001</v>
      </c>
      <c r="Z4339" s="11">
        <f t="shared" si="11710"/>
        <v>-0.60000000000000009</v>
      </c>
      <c r="AA4339" s="11">
        <f t="shared" si="11711"/>
        <v>0</v>
      </c>
      <c r="AB4339" s="53">
        <f t="shared" si="11712"/>
        <v>0.22027091504662497</v>
      </c>
      <c r="AC4339" s="63" t="s">
        <v>204</v>
      </c>
      <c r="AE4339" s="11">
        <f t="shared" ref="AE4339" si="11745">SUM(F4339:F4344)</f>
        <v>0</v>
      </c>
      <c r="AF4339" s="11">
        <f t="shared" ref="AF4339" si="11746">AVERAGE(AB4339:AB4344)</f>
        <v>0.21991904401890452</v>
      </c>
      <c r="AG4339" s="11">
        <f t="shared" ref="AG4339" si="11747">AVERAGE(G4339:G4344)</f>
        <v>1.2333333333333332</v>
      </c>
      <c r="AH4339" s="11" t="e">
        <f t="shared" ref="AH4339" si="11748">AVERAGE(AC4339:AC4344)</f>
        <v>#DIV/0!</v>
      </c>
      <c r="AI4339" s="11">
        <f t="shared" ref="AI4339" si="11749">AVERAGE(T4339:T4344)</f>
        <v>76.733333333333334</v>
      </c>
      <c r="AJ4339" s="11">
        <f t="shared" ref="AJ4339" si="11750">SUMIF(H4339:H4344,"&gt;0",H4339:H4344)</f>
        <v>0</v>
      </c>
      <c r="AK4339" s="17">
        <f t="shared" ref="AK4339" si="11751">SUM(AA4339:AA4344)/60</f>
        <v>0</v>
      </c>
      <c r="AL4339" s="17">
        <f t="shared" ref="AL4339" si="11752">SUM(V4339:V4344)</f>
        <v>578</v>
      </c>
      <c r="AM4339" s="17">
        <f t="shared" ref="AM4339" si="11753">AVERAGE(W4339:W4344)</f>
        <v>0</v>
      </c>
      <c r="AN4339" s="11">
        <f t="shared" ref="AN4339" si="11754">AVERAGE(I4339:I4344)</f>
        <v>1.1833333333333333</v>
      </c>
      <c r="AO4339" s="11">
        <f t="shared" ref="AO4339" si="11755">MAX(K4339:K4344)</f>
        <v>1.9</v>
      </c>
      <c r="AP4339" s="13" t="str">
        <f t="shared" ref="AP4339" ca="1" si="11756">INDIRECT(ADDRESS(MATCH(AO4339,K4339:K4344,0)+A4339-1,12))</f>
        <v>E</v>
      </c>
      <c r="AQ4339" s="13">
        <f t="shared" ref="AQ4339" ca="1" si="11757">INDIRECT(ADDRESS(MATCH(AO4339,K4339:K4344,0)+A4339-1,13))</f>
        <v>9.1446759259259255E-2</v>
      </c>
      <c r="AR4339" s="11">
        <f t="shared" ref="AR4339" si="11758">MAX(N4339:N4344)</f>
        <v>3.1</v>
      </c>
      <c r="AS4339" s="13" t="str">
        <f t="shared" ref="AS4339" ca="1" si="11759">INDIRECT(ADDRESS(MATCH(AR4339,N4339:N4344,0)+A4339-1,15))</f>
        <v>ESE</v>
      </c>
      <c r="AT4339" s="13">
        <f t="shared" ref="AT4339" ca="1" si="11760">INDIRECT(ADDRESS(MATCH(AR4339,N4339:N4344,0)+A4339-1,16))</f>
        <v>9.116898148148149E-2</v>
      </c>
    </row>
    <row r="4340" spans="1:46">
      <c r="A4340" s="11">
        <v>4340</v>
      </c>
      <c r="B4340" s="12">
        <v>44957</v>
      </c>
      <c r="C4340" s="56">
        <v>9.0277777777777776E-2</v>
      </c>
      <c r="D4340" s="11">
        <v>1.1000000000000001</v>
      </c>
      <c r="E4340" s="11">
        <v>12.7</v>
      </c>
      <c r="F4340" s="11">
        <v>0</v>
      </c>
      <c r="G4340" s="11">
        <v>1.8</v>
      </c>
      <c r="H4340" s="11">
        <v>0</v>
      </c>
      <c r="I4340" s="11">
        <v>1.8</v>
      </c>
      <c r="J4340" s="11" t="s">
        <v>152</v>
      </c>
      <c r="K4340" s="11">
        <v>1.8</v>
      </c>
      <c r="L4340" s="11" t="s">
        <v>152</v>
      </c>
      <c r="M4340" s="11">
        <v>9.0277777777777776E-2</v>
      </c>
      <c r="N4340" s="11">
        <v>2.8</v>
      </c>
      <c r="O4340" s="11" t="s">
        <v>148</v>
      </c>
      <c r="P4340" s="11">
        <v>8.6990740740740743E-2</v>
      </c>
      <c r="Q4340" s="11">
        <v>2.2999999999999998</v>
      </c>
      <c r="R4340" s="11" t="s">
        <v>152</v>
      </c>
      <c r="S4340" s="11">
        <v>0.3</v>
      </c>
      <c r="T4340" s="11">
        <v>74.599999999999994</v>
      </c>
      <c r="U4340" s="11">
        <v>0</v>
      </c>
      <c r="V4340" s="11">
        <v>108</v>
      </c>
      <c r="W4340" s="11">
        <v>0</v>
      </c>
      <c r="X4340" s="11">
        <v>0.55300000000000005</v>
      </c>
      <c r="Y4340" s="11">
        <v>19.600000000000001</v>
      </c>
      <c r="Z4340" s="11">
        <f t="shared" si="11710"/>
        <v>0</v>
      </c>
      <c r="AA4340" s="11">
        <f t="shared" si="11711"/>
        <v>0</v>
      </c>
      <c r="AB4340" s="53">
        <f t="shared" si="11712"/>
        <v>0.2197431085050443</v>
      </c>
      <c r="AC4340" s="63" t="s">
        <v>204</v>
      </c>
    </row>
    <row r="4341" spans="1:46">
      <c r="A4341" s="11">
        <v>4341</v>
      </c>
      <c r="B4341" s="12">
        <v>44957</v>
      </c>
      <c r="C4341" s="56">
        <v>9.7222222222222224E-2</v>
      </c>
      <c r="D4341" s="11">
        <v>1</v>
      </c>
      <c r="E4341" s="11">
        <v>12.7</v>
      </c>
      <c r="F4341" s="11">
        <v>0</v>
      </c>
      <c r="G4341" s="11">
        <v>2.2999999999999998</v>
      </c>
      <c r="H4341" s="11">
        <v>0</v>
      </c>
      <c r="I4341" s="11">
        <v>1.4</v>
      </c>
      <c r="J4341" s="11" t="s">
        <v>152</v>
      </c>
      <c r="K4341" s="11">
        <v>1.9</v>
      </c>
      <c r="L4341" s="11" t="s">
        <v>152</v>
      </c>
      <c r="M4341" s="11">
        <v>9.1446759259259255E-2</v>
      </c>
      <c r="N4341" s="11">
        <v>3.1</v>
      </c>
      <c r="O4341" s="11" t="s">
        <v>150</v>
      </c>
      <c r="P4341" s="11">
        <v>9.116898148148149E-2</v>
      </c>
      <c r="Q4341" s="11">
        <v>1.2</v>
      </c>
      <c r="R4341" s="11" t="s">
        <v>148</v>
      </c>
      <c r="S4341" s="11">
        <v>0.6</v>
      </c>
      <c r="T4341" s="11">
        <v>70.900000000000006</v>
      </c>
      <c r="U4341" s="11">
        <v>0</v>
      </c>
      <c r="V4341" s="11">
        <v>108</v>
      </c>
      <c r="W4341" s="11">
        <v>0</v>
      </c>
      <c r="X4341" s="11">
        <v>0.55400000000000005</v>
      </c>
      <c r="Y4341" s="11">
        <v>19.61</v>
      </c>
      <c r="Z4341" s="11">
        <f t="shared" si="11710"/>
        <v>0</v>
      </c>
      <c r="AA4341" s="11">
        <f t="shared" si="11711"/>
        <v>0</v>
      </c>
      <c r="AB4341" s="53">
        <f t="shared" si="11712"/>
        <v>0.22027091504662497</v>
      </c>
      <c r="AC4341" s="63" t="s">
        <v>204</v>
      </c>
    </row>
    <row r="4342" spans="1:46">
      <c r="A4342" s="11">
        <v>4342</v>
      </c>
      <c r="B4342" s="12">
        <v>44957</v>
      </c>
      <c r="C4342" s="56">
        <v>0.10416666666666667</v>
      </c>
      <c r="D4342" s="11">
        <v>0.9</v>
      </c>
      <c r="E4342" s="11">
        <v>12.7</v>
      </c>
      <c r="F4342" s="11">
        <v>0</v>
      </c>
      <c r="G4342" s="11">
        <v>1.5</v>
      </c>
      <c r="H4342" s="11">
        <v>-2E-3</v>
      </c>
      <c r="I4342" s="11">
        <v>1.1000000000000001</v>
      </c>
      <c r="J4342" s="11" t="s">
        <v>152</v>
      </c>
      <c r="K4342" s="11">
        <v>1.4</v>
      </c>
      <c r="L4342" s="11" t="s">
        <v>152</v>
      </c>
      <c r="M4342" s="11">
        <v>9.723379629629629E-2</v>
      </c>
      <c r="N4342" s="11">
        <v>1.8</v>
      </c>
      <c r="O4342" s="11" t="s">
        <v>149</v>
      </c>
      <c r="P4342" s="11">
        <v>9.7997685185185188E-2</v>
      </c>
      <c r="Q4342" s="11">
        <v>0.4</v>
      </c>
      <c r="R4342" s="11" t="s">
        <v>152</v>
      </c>
      <c r="S4342" s="11">
        <v>0.3</v>
      </c>
      <c r="T4342" s="11">
        <v>75.8</v>
      </c>
      <c r="U4342" s="11">
        <v>0</v>
      </c>
      <c r="V4342" s="11">
        <v>91</v>
      </c>
      <c r="W4342" s="11">
        <v>0</v>
      </c>
      <c r="X4342" s="11">
        <v>0.55300000000000005</v>
      </c>
      <c r="Y4342" s="11">
        <v>19.68</v>
      </c>
      <c r="Z4342" s="11">
        <f t="shared" si="11710"/>
        <v>-1.2000000000000002</v>
      </c>
      <c r="AA4342" s="11">
        <f t="shared" si="11711"/>
        <v>0</v>
      </c>
      <c r="AB4342" s="53">
        <f t="shared" si="11712"/>
        <v>0.2197431085050443</v>
      </c>
      <c r="AC4342" s="63" t="s">
        <v>204</v>
      </c>
    </row>
    <row r="4343" spans="1:46">
      <c r="A4343" s="11">
        <v>4343</v>
      </c>
      <c r="B4343" s="12">
        <v>44957</v>
      </c>
      <c r="C4343" s="56">
        <v>0.1111111111111111</v>
      </c>
      <c r="D4343" s="11">
        <v>0.7</v>
      </c>
      <c r="E4343" s="11">
        <v>12.7</v>
      </c>
      <c r="F4343" s="11">
        <v>0</v>
      </c>
      <c r="G4343" s="11">
        <v>0.6</v>
      </c>
      <c r="H4343" s="11">
        <v>-2E-3</v>
      </c>
      <c r="I4343" s="11">
        <v>0.9</v>
      </c>
      <c r="J4343" s="11" t="s">
        <v>159</v>
      </c>
      <c r="K4343" s="11">
        <v>1.1000000000000001</v>
      </c>
      <c r="L4343" s="11" t="s">
        <v>152</v>
      </c>
      <c r="M4343" s="11">
        <v>0.10417824074074074</v>
      </c>
      <c r="N4343" s="11">
        <v>1.9</v>
      </c>
      <c r="O4343" s="11" t="s">
        <v>159</v>
      </c>
      <c r="P4343" s="11">
        <v>0.10859953703703702</v>
      </c>
      <c r="Q4343" s="11">
        <v>1.6</v>
      </c>
      <c r="R4343" s="11" t="s">
        <v>150</v>
      </c>
      <c r="S4343" s="11">
        <v>0.4</v>
      </c>
      <c r="T4343" s="11">
        <v>82</v>
      </c>
      <c r="U4343" s="11">
        <v>0</v>
      </c>
      <c r="V4343" s="11">
        <v>104</v>
      </c>
      <c r="W4343" s="11">
        <v>0</v>
      </c>
      <c r="X4343" s="11">
        <v>0.55300000000000005</v>
      </c>
      <c r="Y4343" s="11">
        <v>19.670000000000002</v>
      </c>
      <c r="Z4343" s="11">
        <f t="shared" si="11710"/>
        <v>-1.2000000000000002</v>
      </c>
      <c r="AA4343" s="11">
        <f t="shared" si="11711"/>
        <v>0</v>
      </c>
      <c r="AB4343" s="53">
        <f t="shared" si="11712"/>
        <v>0.2197431085050443</v>
      </c>
      <c r="AC4343" s="63" t="s">
        <v>204</v>
      </c>
    </row>
    <row r="4344" spans="1:46">
      <c r="A4344" s="11">
        <v>4344</v>
      </c>
      <c r="B4344" s="12">
        <v>44957</v>
      </c>
      <c r="C4344" s="56">
        <v>0.11805555555555557</v>
      </c>
      <c r="D4344" s="11">
        <v>0.4</v>
      </c>
      <c r="E4344" s="11">
        <v>12.7</v>
      </c>
      <c r="F4344" s="11">
        <v>0</v>
      </c>
      <c r="G4344" s="11">
        <v>-0.3</v>
      </c>
      <c r="H4344" s="11">
        <v>-1E-3</v>
      </c>
      <c r="I4344" s="11">
        <v>0.4</v>
      </c>
      <c r="J4344" s="11" t="s">
        <v>149</v>
      </c>
      <c r="K4344" s="11">
        <v>1.1000000000000001</v>
      </c>
      <c r="L4344" s="11" t="s">
        <v>159</v>
      </c>
      <c r="M4344" s="11">
        <v>0.11297453703703704</v>
      </c>
      <c r="N4344" s="11">
        <v>2</v>
      </c>
      <c r="O4344" s="11" t="s">
        <v>150</v>
      </c>
      <c r="P4344" s="11">
        <v>0.11206018518518518</v>
      </c>
      <c r="Q4344" s="11">
        <v>0</v>
      </c>
      <c r="R4344" s="11" t="s">
        <v>155</v>
      </c>
      <c r="S4344" s="11">
        <v>0.5</v>
      </c>
      <c r="T4344" s="11">
        <v>81.7</v>
      </c>
      <c r="U4344" s="11">
        <v>0</v>
      </c>
      <c r="V4344" s="11">
        <v>74</v>
      </c>
      <c r="W4344" s="11">
        <v>0</v>
      </c>
      <c r="X4344" s="11">
        <v>0.55300000000000005</v>
      </c>
      <c r="Y4344" s="11">
        <v>19.690000000000001</v>
      </c>
      <c r="Z4344" s="11">
        <f t="shared" si="11710"/>
        <v>-0.60000000000000009</v>
      </c>
      <c r="AA4344" s="11">
        <f t="shared" si="11711"/>
        <v>0</v>
      </c>
      <c r="AB4344" s="53">
        <f t="shared" si="11712"/>
        <v>0.2197431085050443</v>
      </c>
      <c r="AC4344" s="63" t="s">
        <v>204</v>
      </c>
    </row>
    <row r="4345" spans="1:46">
      <c r="A4345" s="11">
        <v>4345</v>
      </c>
      <c r="B4345" s="12">
        <v>44957</v>
      </c>
      <c r="C4345" s="56">
        <v>0.125</v>
      </c>
      <c r="D4345" s="11">
        <v>0.1</v>
      </c>
      <c r="E4345" s="11">
        <v>12.7</v>
      </c>
      <c r="F4345" s="11">
        <v>0</v>
      </c>
      <c r="G4345" s="11">
        <v>-0.4</v>
      </c>
      <c r="H4345" s="11">
        <v>-1E-3</v>
      </c>
      <c r="I4345" s="11">
        <v>0</v>
      </c>
      <c r="J4345" s="11" t="s">
        <v>161</v>
      </c>
      <c r="K4345" s="11">
        <v>0.4</v>
      </c>
      <c r="L4345" s="11" t="s">
        <v>149</v>
      </c>
      <c r="M4345" s="11">
        <v>0.11806712962962962</v>
      </c>
      <c r="N4345" s="11">
        <v>0.6</v>
      </c>
      <c r="O4345" s="11" t="s">
        <v>154</v>
      </c>
      <c r="P4345" s="11">
        <v>0.1212037037037037</v>
      </c>
      <c r="Q4345" s="11">
        <v>0</v>
      </c>
      <c r="R4345" s="11" t="s">
        <v>154</v>
      </c>
      <c r="S4345" s="11">
        <v>0.1</v>
      </c>
      <c r="T4345" s="11">
        <v>84</v>
      </c>
      <c r="U4345" s="11">
        <v>0</v>
      </c>
      <c r="V4345" s="11">
        <v>73</v>
      </c>
      <c r="W4345" s="11">
        <v>0</v>
      </c>
      <c r="X4345" s="11">
        <v>0.55300000000000005</v>
      </c>
      <c r="Y4345" s="11">
        <v>19.690000000000001</v>
      </c>
      <c r="Z4345" s="11">
        <f t="shared" si="11710"/>
        <v>-0.60000000000000009</v>
      </c>
      <c r="AA4345" s="11">
        <f t="shared" si="11711"/>
        <v>0</v>
      </c>
      <c r="AB4345" s="53">
        <f t="shared" si="11712"/>
        <v>0.2197431085050443</v>
      </c>
      <c r="AC4345" s="63" t="s">
        <v>204</v>
      </c>
      <c r="AE4345" s="11">
        <f t="shared" ref="AE4345" si="11761">SUM(F4345:F4350)</f>
        <v>0</v>
      </c>
      <c r="AF4345" s="11">
        <f t="shared" ref="AF4345" si="11762">AVERAGE(AB4345:AB4350)</f>
        <v>0.2197431085050443</v>
      </c>
      <c r="AG4345" s="11">
        <f t="shared" ref="AG4345" si="11763">AVERAGE(G4345:G4350)</f>
        <v>8.3333333333333329E-2</v>
      </c>
      <c r="AH4345" s="11" t="e">
        <f t="shared" ref="AH4345" si="11764">AVERAGE(AC4345:AC4350)</f>
        <v>#DIV/0!</v>
      </c>
      <c r="AI4345" s="11">
        <f t="shared" ref="AI4345" si="11765">AVERAGE(T4345:T4350)</f>
        <v>82.65</v>
      </c>
      <c r="AJ4345" s="11">
        <f t="shared" ref="AJ4345" si="11766">SUMIF(H4345:H4350,"&gt;0",H4345:H4350)</f>
        <v>1E-3</v>
      </c>
      <c r="AK4345" s="17">
        <f t="shared" ref="AK4345" si="11767">SUM(AA4345:AA4350)/60</f>
        <v>0</v>
      </c>
      <c r="AL4345" s="17">
        <f t="shared" ref="AL4345" si="11768">SUM(V4345:V4350)</f>
        <v>451</v>
      </c>
      <c r="AM4345" s="17">
        <f t="shared" ref="AM4345" si="11769">AVERAGE(W4345:W4350)</f>
        <v>0</v>
      </c>
      <c r="AN4345" s="11">
        <f t="shared" ref="AN4345" si="11770">AVERAGE(I4345:I4350)</f>
        <v>0.21666666666666667</v>
      </c>
      <c r="AO4345" s="11">
        <f t="shared" ref="AO4345" si="11771">MAX(K4345:K4350)</f>
        <v>0.6</v>
      </c>
      <c r="AP4345" s="13" t="str">
        <f t="shared" ref="AP4345" ca="1" si="11772">INDIRECT(ADDRESS(MATCH(AO4345,K4345:K4350,0)+A4345-1,12))</f>
        <v>SSW</v>
      </c>
      <c r="AQ4345" s="13">
        <f t="shared" ref="AQ4345" ca="1" si="11773">INDIRECT(ADDRESS(MATCH(AO4345,K4345:K4350,0)+A4345-1,13))</f>
        <v>0.13625000000000001</v>
      </c>
      <c r="AR4345" s="11">
        <f t="shared" ref="AR4345" si="11774">MAX(N4345:N4350)</f>
        <v>1.1000000000000001</v>
      </c>
      <c r="AS4345" s="13" t="str">
        <f t="shared" ref="AS4345" ca="1" si="11775">INDIRECT(ADDRESS(MATCH(AR4345,N4345:N4350,0)+A4345-1,15))</f>
        <v>S</v>
      </c>
      <c r="AT4345" s="13">
        <f t="shared" ref="AT4345" ca="1" si="11776">INDIRECT(ADDRESS(MATCH(AR4345,N4345:N4350,0)+A4345-1,16))</f>
        <v>0.13572916666666665</v>
      </c>
    </row>
    <row r="4346" spans="1:46">
      <c r="A4346" s="11">
        <v>4346</v>
      </c>
      <c r="B4346" s="12">
        <v>44957</v>
      </c>
      <c r="C4346" s="56">
        <v>0.13194444444444445</v>
      </c>
      <c r="D4346" s="11">
        <v>-0.2</v>
      </c>
      <c r="E4346" s="11">
        <v>12.7</v>
      </c>
      <c r="F4346" s="11">
        <v>0</v>
      </c>
      <c r="G4346" s="11">
        <v>-0.5</v>
      </c>
      <c r="H4346" s="11">
        <v>-1E-3</v>
      </c>
      <c r="I4346" s="11">
        <v>0.2</v>
      </c>
      <c r="J4346" s="11" t="s">
        <v>160</v>
      </c>
      <c r="K4346" s="11">
        <v>0.2</v>
      </c>
      <c r="L4346" s="11" t="s">
        <v>160</v>
      </c>
      <c r="M4346" s="11">
        <v>0.13194444444444445</v>
      </c>
      <c r="N4346" s="11">
        <v>0.7</v>
      </c>
      <c r="O4346" s="11" t="s">
        <v>156</v>
      </c>
      <c r="P4346" s="11">
        <v>0.13037037037037039</v>
      </c>
      <c r="Q4346" s="11">
        <v>0.4</v>
      </c>
      <c r="R4346" s="11" t="s">
        <v>156</v>
      </c>
      <c r="S4346" s="11">
        <v>0.2</v>
      </c>
      <c r="T4346" s="11">
        <v>83.9</v>
      </c>
      <c r="U4346" s="11">
        <v>0</v>
      </c>
      <c r="V4346" s="11">
        <v>80</v>
      </c>
      <c r="W4346" s="11">
        <v>0</v>
      </c>
      <c r="X4346" s="11">
        <v>0.55300000000000005</v>
      </c>
      <c r="Y4346" s="11">
        <v>19.690000000000001</v>
      </c>
      <c r="Z4346" s="11">
        <f t="shared" si="11710"/>
        <v>-0.60000000000000009</v>
      </c>
      <c r="AA4346" s="11">
        <f t="shared" si="11711"/>
        <v>0</v>
      </c>
      <c r="AB4346" s="53">
        <f t="shared" si="11712"/>
        <v>0.2197431085050443</v>
      </c>
      <c r="AC4346" s="63" t="s">
        <v>204</v>
      </c>
    </row>
    <row r="4347" spans="1:46">
      <c r="A4347" s="11">
        <v>4347</v>
      </c>
      <c r="B4347" s="12">
        <v>44957</v>
      </c>
      <c r="C4347" s="56">
        <v>0.1388888888888889</v>
      </c>
      <c r="D4347" s="11">
        <v>-0.5</v>
      </c>
      <c r="E4347" s="11">
        <v>12.7</v>
      </c>
      <c r="F4347" s="11">
        <v>0</v>
      </c>
      <c r="G4347" s="11">
        <v>0.2</v>
      </c>
      <c r="H4347" s="11">
        <v>0</v>
      </c>
      <c r="I4347" s="11">
        <v>0.5</v>
      </c>
      <c r="J4347" s="11" t="s">
        <v>153</v>
      </c>
      <c r="K4347" s="11">
        <v>0.6</v>
      </c>
      <c r="L4347" s="11" t="s">
        <v>156</v>
      </c>
      <c r="M4347" s="11">
        <v>0.13625000000000001</v>
      </c>
      <c r="N4347" s="11">
        <v>1.1000000000000001</v>
      </c>
      <c r="O4347" s="11" t="s">
        <v>153</v>
      </c>
      <c r="P4347" s="11">
        <v>0.13572916666666665</v>
      </c>
      <c r="Q4347" s="11">
        <v>0</v>
      </c>
      <c r="R4347" s="11" t="s">
        <v>159</v>
      </c>
      <c r="S4347" s="11">
        <v>0.3</v>
      </c>
      <c r="T4347" s="11">
        <v>82.8</v>
      </c>
      <c r="U4347" s="11">
        <v>1</v>
      </c>
      <c r="V4347" s="11">
        <v>82</v>
      </c>
      <c r="W4347" s="11">
        <v>0</v>
      </c>
      <c r="X4347" s="11">
        <v>0.55300000000000005</v>
      </c>
      <c r="Y4347" s="11">
        <v>19.66</v>
      </c>
      <c r="Z4347" s="11">
        <f t="shared" si="11710"/>
        <v>0</v>
      </c>
      <c r="AA4347" s="11">
        <f t="shared" si="11711"/>
        <v>0</v>
      </c>
      <c r="AB4347" s="53">
        <f t="shared" si="11712"/>
        <v>0.2197431085050443</v>
      </c>
      <c r="AC4347" s="63" t="s">
        <v>204</v>
      </c>
    </row>
    <row r="4348" spans="1:46">
      <c r="A4348" s="11">
        <v>4348</v>
      </c>
      <c r="B4348" s="12">
        <v>44957</v>
      </c>
      <c r="C4348" s="56">
        <v>0.14583333333333334</v>
      </c>
      <c r="D4348" s="11">
        <v>-0.7</v>
      </c>
      <c r="E4348" s="11">
        <v>12.7</v>
      </c>
      <c r="F4348" s="11">
        <v>0</v>
      </c>
      <c r="G4348" s="11">
        <v>0.2</v>
      </c>
      <c r="H4348" s="11">
        <v>1E-3</v>
      </c>
      <c r="I4348" s="11">
        <v>0.1</v>
      </c>
      <c r="J4348" s="11" t="s">
        <v>159</v>
      </c>
      <c r="K4348" s="11">
        <v>0.5</v>
      </c>
      <c r="L4348" s="11" t="s">
        <v>153</v>
      </c>
      <c r="M4348" s="11">
        <v>0.13890046296296296</v>
      </c>
      <c r="N4348" s="11">
        <v>0.9</v>
      </c>
      <c r="O4348" s="11" t="s">
        <v>150</v>
      </c>
      <c r="P4348" s="11">
        <v>0.14431712962962964</v>
      </c>
      <c r="Q4348" s="11">
        <v>0.3</v>
      </c>
      <c r="R4348" s="11" t="s">
        <v>153</v>
      </c>
      <c r="S4348" s="11">
        <v>0.2</v>
      </c>
      <c r="T4348" s="11">
        <v>83.5</v>
      </c>
      <c r="U4348" s="11">
        <v>0</v>
      </c>
      <c r="V4348" s="11">
        <v>75</v>
      </c>
      <c r="W4348" s="11">
        <v>0</v>
      </c>
      <c r="X4348" s="11">
        <v>0.55300000000000005</v>
      </c>
      <c r="Y4348" s="11">
        <v>19.71</v>
      </c>
      <c r="Z4348" s="11">
        <f t="shared" si="11710"/>
        <v>0.60000000000000009</v>
      </c>
      <c r="AA4348" s="11">
        <f t="shared" si="11711"/>
        <v>0</v>
      </c>
      <c r="AB4348" s="53">
        <f t="shared" si="11712"/>
        <v>0.2197431085050443</v>
      </c>
      <c r="AC4348" s="63" t="s">
        <v>204</v>
      </c>
    </row>
    <row r="4349" spans="1:46">
      <c r="A4349" s="11">
        <v>4349</v>
      </c>
      <c r="B4349" s="12">
        <v>44957</v>
      </c>
      <c r="C4349" s="56">
        <v>0.15277777777777776</v>
      </c>
      <c r="D4349" s="11">
        <v>-0.7</v>
      </c>
      <c r="E4349" s="11">
        <v>12.8</v>
      </c>
      <c r="F4349" s="11">
        <v>0</v>
      </c>
      <c r="G4349" s="11">
        <v>0.6</v>
      </c>
      <c r="H4349" s="11">
        <v>0</v>
      </c>
      <c r="I4349" s="11">
        <v>0.4</v>
      </c>
      <c r="J4349" s="11" t="s">
        <v>153</v>
      </c>
      <c r="K4349" s="11">
        <v>0.5</v>
      </c>
      <c r="L4349" s="11" t="s">
        <v>153</v>
      </c>
      <c r="M4349" s="11">
        <v>0.15016203703703704</v>
      </c>
      <c r="N4349" s="11">
        <v>0.9</v>
      </c>
      <c r="O4349" s="11" t="s">
        <v>153</v>
      </c>
      <c r="P4349" s="11">
        <v>0.14826388888888889</v>
      </c>
      <c r="Q4349" s="11">
        <v>0.5</v>
      </c>
      <c r="R4349" s="11" t="s">
        <v>160</v>
      </c>
      <c r="S4349" s="11">
        <v>0.3</v>
      </c>
      <c r="T4349" s="11">
        <v>81.400000000000006</v>
      </c>
      <c r="U4349" s="11">
        <v>0</v>
      </c>
      <c r="V4349" s="11">
        <v>74</v>
      </c>
      <c r="W4349" s="11">
        <v>0</v>
      </c>
      <c r="X4349" s="11">
        <v>0.55300000000000005</v>
      </c>
      <c r="Y4349" s="11">
        <v>19.72</v>
      </c>
      <c r="Z4349" s="11">
        <f t="shared" si="11710"/>
        <v>0</v>
      </c>
      <c r="AA4349" s="11">
        <f t="shared" si="11711"/>
        <v>0</v>
      </c>
      <c r="AB4349" s="53">
        <f t="shared" si="11712"/>
        <v>0.2197431085050443</v>
      </c>
      <c r="AC4349" s="63" t="s">
        <v>204</v>
      </c>
    </row>
    <row r="4350" spans="1:46">
      <c r="A4350" s="11">
        <v>4350</v>
      </c>
      <c r="B4350" s="12">
        <v>44957</v>
      </c>
      <c r="C4350" s="56">
        <v>0.15972222222222224</v>
      </c>
      <c r="D4350" s="11">
        <v>-0.8</v>
      </c>
      <c r="E4350" s="11">
        <v>12.7</v>
      </c>
      <c r="F4350" s="11">
        <v>0</v>
      </c>
      <c r="G4350" s="11">
        <v>0.4</v>
      </c>
      <c r="H4350" s="11">
        <v>0</v>
      </c>
      <c r="I4350" s="11">
        <v>0.1</v>
      </c>
      <c r="J4350" s="11" t="s">
        <v>153</v>
      </c>
      <c r="K4350" s="11">
        <v>0.4</v>
      </c>
      <c r="L4350" s="11" t="s">
        <v>153</v>
      </c>
      <c r="M4350" s="11">
        <v>0.15335648148148148</v>
      </c>
      <c r="N4350" s="11">
        <v>0.6</v>
      </c>
      <c r="O4350" s="11" t="s">
        <v>160</v>
      </c>
      <c r="P4350" s="11">
        <v>0.15278935185185186</v>
      </c>
      <c r="Q4350" s="11">
        <v>0</v>
      </c>
      <c r="R4350" s="11" t="s">
        <v>153</v>
      </c>
      <c r="S4350" s="11">
        <v>0.2</v>
      </c>
      <c r="T4350" s="11">
        <v>80.3</v>
      </c>
      <c r="U4350" s="11">
        <v>0</v>
      </c>
      <c r="V4350" s="11">
        <v>67</v>
      </c>
      <c r="W4350" s="11">
        <v>0</v>
      </c>
      <c r="X4350" s="11">
        <v>0.55300000000000005</v>
      </c>
      <c r="Y4350" s="11">
        <v>19.73</v>
      </c>
      <c r="Z4350" s="11">
        <f t="shared" si="11710"/>
        <v>0</v>
      </c>
      <c r="AA4350" s="11">
        <f t="shared" si="11711"/>
        <v>0</v>
      </c>
      <c r="AB4350" s="53">
        <f t="shared" si="11712"/>
        <v>0.2197431085050443</v>
      </c>
      <c r="AC4350" s="63" t="s">
        <v>204</v>
      </c>
    </row>
    <row r="4351" spans="1:46">
      <c r="A4351" s="11">
        <v>4351</v>
      </c>
      <c r="B4351" s="12">
        <v>44957</v>
      </c>
      <c r="C4351" s="56">
        <v>0.16666666666666666</v>
      </c>
      <c r="D4351" s="11">
        <v>-0.7</v>
      </c>
      <c r="E4351" s="11">
        <v>12.7</v>
      </c>
      <c r="F4351" s="11">
        <v>0</v>
      </c>
      <c r="G4351" s="11">
        <v>-0.2</v>
      </c>
      <c r="H4351" s="11">
        <v>0</v>
      </c>
      <c r="I4351" s="11">
        <v>0.1</v>
      </c>
      <c r="J4351" s="11" t="s">
        <v>160</v>
      </c>
      <c r="K4351" s="11">
        <v>0.1</v>
      </c>
      <c r="L4351" s="11" t="s">
        <v>153</v>
      </c>
      <c r="M4351" s="11">
        <v>0.15973379629629628</v>
      </c>
      <c r="N4351" s="11">
        <v>0.5</v>
      </c>
      <c r="O4351" s="11" t="s">
        <v>161</v>
      </c>
      <c r="P4351" s="11">
        <v>0.16354166666666667</v>
      </c>
      <c r="Q4351" s="11">
        <v>0</v>
      </c>
      <c r="R4351" s="11" t="s">
        <v>161</v>
      </c>
      <c r="S4351" s="11">
        <v>0.1</v>
      </c>
      <c r="T4351" s="11">
        <v>85.2</v>
      </c>
      <c r="U4351" s="11">
        <v>0</v>
      </c>
      <c r="V4351" s="11">
        <v>60</v>
      </c>
      <c r="W4351" s="11">
        <v>0</v>
      </c>
      <c r="X4351" s="11">
        <v>0.55300000000000005</v>
      </c>
      <c r="Y4351" s="11">
        <v>19.72</v>
      </c>
      <c r="Z4351" s="11">
        <f t="shared" si="11710"/>
        <v>0</v>
      </c>
      <c r="AA4351" s="11">
        <f t="shared" si="11711"/>
        <v>0</v>
      </c>
      <c r="AB4351" s="53">
        <f t="shared" si="11712"/>
        <v>0.2197431085050443</v>
      </c>
      <c r="AC4351" s="63" t="s">
        <v>204</v>
      </c>
      <c r="AE4351" s="11">
        <f t="shared" ref="AE4351" si="11777">SUM(F4351:F4356)</f>
        <v>0</v>
      </c>
      <c r="AF4351" s="11">
        <f t="shared" ref="AF4351" si="11778">AVERAGE(AB4351:AB4356)</f>
        <v>0.21965528921005026</v>
      </c>
      <c r="AG4351" s="11">
        <f t="shared" ref="AG4351" si="11779">AVERAGE(G4351:G4356)</f>
        <v>6.666666666666668E-2</v>
      </c>
      <c r="AH4351" s="11" t="e">
        <f t="shared" ref="AH4351" si="11780">AVERAGE(AC4351:AC4356)</f>
        <v>#DIV/0!</v>
      </c>
      <c r="AI4351" s="11">
        <f t="shared" ref="AI4351" si="11781">AVERAGE(T4351:T4356)</f>
        <v>83.13333333333334</v>
      </c>
      <c r="AJ4351" s="11">
        <f t="shared" ref="AJ4351" si="11782">SUMIF(H4351:H4356,"&gt;0",H4351:H4356)</f>
        <v>0</v>
      </c>
      <c r="AK4351" s="17">
        <f t="shared" ref="AK4351" si="11783">SUM(AA4351:AA4356)/60</f>
        <v>0</v>
      </c>
      <c r="AL4351" s="17">
        <f t="shared" ref="AL4351" si="11784">SUM(V4351:V4356)</f>
        <v>473</v>
      </c>
      <c r="AM4351" s="17">
        <f t="shared" ref="AM4351" si="11785">AVERAGE(W4351:W4356)</f>
        <v>0</v>
      </c>
      <c r="AN4351" s="11">
        <f t="shared" ref="AN4351" si="11786">AVERAGE(I4351:I4356)</f>
        <v>3.3333333333333333E-2</v>
      </c>
      <c r="AO4351" s="11">
        <f t="shared" ref="AO4351" si="11787">MAX(K4351:K4356)</f>
        <v>0.1</v>
      </c>
      <c r="AP4351" s="13" t="str">
        <f t="shared" ref="AP4351" ca="1" si="11788">INDIRECT(ADDRESS(MATCH(AO4351,K4351:K4356,0)+A4351-1,12))</f>
        <v>S</v>
      </c>
      <c r="AQ4351" s="13">
        <f t="shared" ref="AQ4351" ca="1" si="11789">INDIRECT(ADDRESS(MATCH(AO4351,K4351:K4356,0)+A4351-1,13))</f>
        <v>0.15973379629629628</v>
      </c>
      <c r="AR4351" s="11">
        <f t="shared" ref="AR4351" si="11790">MAX(N4351:N4356)</f>
        <v>0.6</v>
      </c>
      <c r="AS4351" s="13" t="str">
        <f t="shared" ref="AS4351" ca="1" si="11791">INDIRECT(ADDRESS(MATCH(AR4351,N4351:N4356,0)+A4351-1,15))</f>
        <v>ESE</v>
      </c>
      <c r="AT4351" s="13">
        <f t="shared" ref="AT4351" ca="1" si="11792">INDIRECT(ADDRESS(MATCH(AR4351,N4351:N4356,0)+A4351-1,16))</f>
        <v>0.20038194444444443</v>
      </c>
    </row>
    <row r="4352" spans="1:46">
      <c r="A4352" s="11">
        <v>4352</v>
      </c>
      <c r="B4352" s="12">
        <v>44957</v>
      </c>
      <c r="C4352" s="56">
        <v>0.17361111111111113</v>
      </c>
      <c r="D4352" s="11">
        <v>-0.7</v>
      </c>
      <c r="E4352" s="11">
        <v>12.7</v>
      </c>
      <c r="F4352" s="11">
        <v>0</v>
      </c>
      <c r="G4352" s="11">
        <v>0.5</v>
      </c>
      <c r="H4352" s="11">
        <v>0</v>
      </c>
      <c r="I4352" s="11">
        <v>0</v>
      </c>
      <c r="J4352" s="11" t="s">
        <v>153</v>
      </c>
      <c r="K4352" s="11">
        <v>0.1</v>
      </c>
      <c r="L4352" s="11" t="s">
        <v>160</v>
      </c>
      <c r="M4352" s="11">
        <v>0.16667824074074075</v>
      </c>
      <c r="N4352" s="11">
        <v>0.4</v>
      </c>
      <c r="O4352" s="11" t="s">
        <v>159</v>
      </c>
      <c r="P4352" s="11">
        <v>0.17123842592592595</v>
      </c>
      <c r="Q4352" s="11">
        <v>0</v>
      </c>
      <c r="R4352" s="11" t="s">
        <v>159</v>
      </c>
      <c r="S4352" s="11">
        <v>0.1</v>
      </c>
      <c r="T4352" s="11">
        <v>82.5</v>
      </c>
      <c r="U4352" s="11">
        <v>1</v>
      </c>
      <c r="V4352" s="11">
        <v>89</v>
      </c>
      <c r="W4352" s="11">
        <v>0</v>
      </c>
      <c r="X4352" s="11">
        <v>0.55300000000000005</v>
      </c>
      <c r="Y4352" s="11">
        <v>19.739999999999998</v>
      </c>
      <c r="Z4352" s="11">
        <f t="shared" si="11710"/>
        <v>0</v>
      </c>
      <c r="AA4352" s="11">
        <f t="shared" si="11711"/>
        <v>0</v>
      </c>
      <c r="AB4352" s="53">
        <f t="shared" si="11712"/>
        <v>0.2197431085050443</v>
      </c>
      <c r="AC4352" s="63" t="s">
        <v>204</v>
      </c>
    </row>
    <row r="4353" spans="1:46">
      <c r="A4353" s="11">
        <v>4353</v>
      </c>
      <c r="B4353" s="12">
        <v>44957</v>
      </c>
      <c r="C4353" s="56">
        <v>0.18055555555555555</v>
      </c>
      <c r="D4353" s="11">
        <v>-0.8</v>
      </c>
      <c r="E4353" s="11">
        <v>12.7</v>
      </c>
      <c r="F4353" s="11">
        <v>0</v>
      </c>
      <c r="G4353" s="11">
        <v>0.4</v>
      </c>
      <c r="H4353" s="11">
        <v>0</v>
      </c>
      <c r="I4353" s="11">
        <v>0</v>
      </c>
      <c r="J4353" s="11" t="s">
        <v>159</v>
      </c>
      <c r="K4353" s="11">
        <v>0</v>
      </c>
      <c r="L4353" s="11" t="s">
        <v>159</v>
      </c>
      <c r="M4353" s="11">
        <v>0.17782407407407408</v>
      </c>
      <c r="N4353" s="11">
        <v>0</v>
      </c>
      <c r="O4353" s="11" t="s">
        <v>159</v>
      </c>
      <c r="P4353" s="11">
        <v>0.1736226851851852</v>
      </c>
      <c r="Q4353" s="11">
        <v>0</v>
      </c>
      <c r="R4353" s="11" t="s">
        <v>159</v>
      </c>
      <c r="S4353" s="11">
        <v>0</v>
      </c>
      <c r="T4353" s="11">
        <v>81.400000000000006</v>
      </c>
      <c r="U4353" s="11">
        <v>0</v>
      </c>
      <c r="V4353" s="11">
        <v>98</v>
      </c>
      <c r="W4353" s="11">
        <v>0</v>
      </c>
      <c r="X4353" s="11">
        <v>0.55300000000000005</v>
      </c>
      <c r="Y4353" s="11">
        <v>19.71</v>
      </c>
      <c r="Z4353" s="11">
        <f t="shared" si="11710"/>
        <v>0</v>
      </c>
      <c r="AA4353" s="11">
        <f t="shared" si="11711"/>
        <v>0</v>
      </c>
      <c r="AB4353" s="53">
        <f t="shared" si="11712"/>
        <v>0.2197431085050443</v>
      </c>
      <c r="AC4353" s="63" t="s">
        <v>204</v>
      </c>
    </row>
    <row r="4354" spans="1:46">
      <c r="A4354" s="11">
        <v>4354</v>
      </c>
      <c r="B4354" s="12">
        <v>44957</v>
      </c>
      <c r="C4354" s="56">
        <v>0.1875</v>
      </c>
      <c r="D4354" s="11">
        <v>-0.8</v>
      </c>
      <c r="E4354" s="11">
        <v>12.7</v>
      </c>
      <c r="F4354" s="11">
        <v>0</v>
      </c>
      <c r="G4354" s="11">
        <v>0.4</v>
      </c>
      <c r="H4354" s="11">
        <v>0</v>
      </c>
      <c r="I4354" s="11">
        <v>0</v>
      </c>
      <c r="J4354" s="11" t="s">
        <v>159</v>
      </c>
      <c r="K4354" s="11">
        <v>0</v>
      </c>
      <c r="L4354" s="11" t="s">
        <v>159</v>
      </c>
      <c r="M4354" s="11">
        <v>0.18056712962962962</v>
      </c>
      <c r="N4354" s="11">
        <v>0</v>
      </c>
      <c r="O4354" s="11" t="s">
        <v>159</v>
      </c>
      <c r="P4354" s="11">
        <v>0.18056712962962962</v>
      </c>
      <c r="Q4354" s="11">
        <v>0</v>
      </c>
      <c r="R4354" s="11" t="s">
        <v>159</v>
      </c>
      <c r="S4354" s="11">
        <v>0</v>
      </c>
      <c r="T4354" s="11">
        <v>82.7</v>
      </c>
      <c r="U4354" s="11">
        <v>0</v>
      </c>
      <c r="V4354" s="11">
        <v>99</v>
      </c>
      <c r="W4354" s="11">
        <v>0</v>
      </c>
      <c r="X4354" s="11">
        <v>0.55300000000000005</v>
      </c>
      <c r="Y4354" s="11">
        <v>19.78</v>
      </c>
      <c r="Z4354" s="11">
        <f t="shared" si="11710"/>
        <v>0</v>
      </c>
      <c r="AA4354" s="11">
        <f t="shared" si="11711"/>
        <v>0</v>
      </c>
      <c r="AB4354" s="53">
        <f t="shared" si="11712"/>
        <v>0.2197431085050443</v>
      </c>
      <c r="AC4354" s="63" t="s">
        <v>204</v>
      </c>
    </row>
    <row r="4355" spans="1:46">
      <c r="A4355" s="11">
        <v>4355</v>
      </c>
      <c r="B4355" s="12">
        <v>44957</v>
      </c>
      <c r="C4355" s="56">
        <v>0.19444444444444445</v>
      </c>
      <c r="D4355" s="11">
        <v>-0.9</v>
      </c>
      <c r="E4355" s="11">
        <v>12.7</v>
      </c>
      <c r="F4355" s="11">
        <v>0</v>
      </c>
      <c r="G4355" s="11">
        <v>-0.4</v>
      </c>
      <c r="H4355" s="11">
        <v>-1E-3</v>
      </c>
      <c r="I4355" s="11">
        <v>0</v>
      </c>
      <c r="J4355" s="11" t="s">
        <v>159</v>
      </c>
      <c r="K4355" s="11">
        <v>0</v>
      </c>
      <c r="L4355" s="11" t="s">
        <v>159</v>
      </c>
      <c r="M4355" s="11">
        <v>0.18751157407407407</v>
      </c>
      <c r="N4355" s="11">
        <v>0</v>
      </c>
      <c r="O4355" s="11" t="s">
        <v>159</v>
      </c>
      <c r="P4355" s="11">
        <v>0.18751157407407407</v>
      </c>
      <c r="Q4355" s="11">
        <v>0</v>
      </c>
      <c r="R4355" s="11" t="s">
        <v>153</v>
      </c>
      <c r="S4355" s="11">
        <v>0</v>
      </c>
      <c r="T4355" s="11">
        <v>81.8</v>
      </c>
      <c r="U4355" s="11">
        <v>0</v>
      </c>
      <c r="V4355" s="11">
        <v>66</v>
      </c>
      <c r="W4355" s="11">
        <v>0</v>
      </c>
      <c r="X4355" s="11">
        <v>0.55300000000000005</v>
      </c>
      <c r="Y4355" s="11">
        <v>19.75</v>
      </c>
      <c r="Z4355" s="11">
        <f t="shared" si="11710"/>
        <v>-0.60000000000000009</v>
      </c>
      <c r="AA4355" s="11">
        <f t="shared" si="11711"/>
        <v>0</v>
      </c>
      <c r="AB4355" s="53">
        <f t="shared" si="11712"/>
        <v>0.2197431085050443</v>
      </c>
      <c r="AC4355" s="63" t="s">
        <v>204</v>
      </c>
    </row>
    <row r="4356" spans="1:46">
      <c r="A4356" s="11">
        <v>4356</v>
      </c>
      <c r="B4356" s="12">
        <v>44957</v>
      </c>
      <c r="C4356" s="56">
        <v>0.20138888888888887</v>
      </c>
      <c r="D4356" s="11">
        <v>-1</v>
      </c>
      <c r="E4356" s="11">
        <v>12.7</v>
      </c>
      <c r="F4356" s="11">
        <v>0</v>
      </c>
      <c r="G4356" s="11">
        <v>-0.3</v>
      </c>
      <c r="H4356" s="11">
        <v>-1E-3</v>
      </c>
      <c r="I4356" s="11">
        <v>0.1</v>
      </c>
      <c r="J4356" s="11" t="s">
        <v>160</v>
      </c>
      <c r="K4356" s="11">
        <v>0.1</v>
      </c>
      <c r="L4356" s="11" t="s">
        <v>160</v>
      </c>
      <c r="M4356" s="11">
        <v>0.2010763888888889</v>
      </c>
      <c r="N4356" s="11">
        <v>0.6</v>
      </c>
      <c r="O4356" s="11" t="s">
        <v>150</v>
      </c>
      <c r="P4356" s="11">
        <v>0.20038194444444443</v>
      </c>
      <c r="Q4356" s="11">
        <v>0</v>
      </c>
      <c r="R4356" s="11" t="s">
        <v>152</v>
      </c>
      <c r="S4356" s="11">
        <v>0.1</v>
      </c>
      <c r="T4356" s="11">
        <v>85.2</v>
      </c>
      <c r="U4356" s="11">
        <v>0</v>
      </c>
      <c r="V4356" s="11">
        <v>61</v>
      </c>
      <c r="W4356" s="11">
        <v>0</v>
      </c>
      <c r="X4356" s="11">
        <v>0.55200000000000005</v>
      </c>
      <c r="Y4356" s="11">
        <v>19.75</v>
      </c>
      <c r="Z4356" s="11">
        <f t="shared" si="11710"/>
        <v>-0.60000000000000009</v>
      </c>
      <c r="AA4356" s="11">
        <f t="shared" si="11711"/>
        <v>0</v>
      </c>
      <c r="AB4356" s="53">
        <f t="shared" si="11712"/>
        <v>0.21921619273508003</v>
      </c>
      <c r="AC4356" s="63" t="s">
        <v>204</v>
      </c>
    </row>
    <row r="4357" spans="1:46">
      <c r="A4357" s="11">
        <v>4357</v>
      </c>
      <c r="B4357" s="12">
        <v>44957</v>
      </c>
      <c r="C4357" s="56">
        <v>0.20833333333333334</v>
      </c>
      <c r="D4357" s="11">
        <v>-1.2</v>
      </c>
      <c r="E4357" s="11">
        <v>12.7</v>
      </c>
      <c r="F4357" s="11">
        <v>0</v>
      </c>
      <c r="G4357" s="11">
        <v>-0.8</v>
      </c>
      <c r="H4357" s="11">
        <v>-1E-3</v>
      </c>
      <c r="I4357" s="11">
        <v>0</v>
      </c>
      <c r="J4357" s="11" t="s">
        <v>152</v>
      </c>
      <c r="K4357" s="11">
        <v>0.1</v>
      </c>
      <c r="L4357" s="11" t="s">
        <v>160</v>
      </c>
      <c r="M4357" s="11">
        <v>0.20140046296296296</v>
      </c>
      <c r="N4357" s="11">
        <v>0.4</v>
      </c>
      <c r="O4357" s="11" t="s">
        <v>152</v>
      </c>
      <c r="P4357" s="11">
        <v>0.20792824074074076</v>
      </c>
      <c r="Q4357" s="11">
        <v>0.4</v>
      </c>
      <c r="R4357" s="11" t="s">
        <v>152</v>
      </c>
      <c r="S4357" s="11">
        <v>0.1</v>
      </c>
      <c r="T4357" s="11">
        <v>86.7</v>
      </c>
      <c r="U4357" s="11">
        <v>0</v>
      </c>
      <c r="V4357" s="11">
        <v>29</v>
      </c>
      <c r="W4357" s="11">
        <v>0</v>
      </c>
      <c r="X4357" s="11">
        <v>0.55200000000000005</v>
      </c>
      <c r="Y4357" s="11">
        <v>19.78</v>
      </c>
      <c r="Z4357" s="11">
        <f t="shared" si="11710"/>
        <v>-0.60000000000000009</v>
      </c>
      <c r="AA4357" s="11">
        <f t="shared" si="11711"/>
        <v>0</v>
      </c>
      <c r="AB4357" s="53">
        <f t="shared" si="11712"/>
        <v>0.21921619273508003</v>
      </c>
      <c r="AC4357" s="63" t="s">
        <v>204</v>
      </c>
      <c r="AE4357" s="11">
        <f t="shared" ref="AE4357" si="11793">SUM(F4357:F4362)</f>
        <v>0</v>
      </c>
      <c r="AF4357" s="11">
        <f t="shared" ref="AF4357" si="11794">AVERAGE(AB4357:AB4362)</f>
        <v>0.21921619273508</v>
      </c>
      <c r="AG4357" s="11">
        <f t="shared" ref="AG4357" si="11795">AVERAGE(G4357:G4362)</f>
        <v>-0.4333333333333334</v>
      </c>
      <c r="AH4357" s="11" t="e">
        <f t="shared" ref="AH4357" si="11796">AVERAGE(AC4357:AC4362)</f>
        <v>#DIV/0!</v>
      </c>
      <c r="AI4357" s="11">
        <f t="shared" ref="AI4357" si="11797">AVERAGE(T4357:T4362)</f>
        <v>85.483333333333334</v>
      </c>
      <c r="AJ4357" s="11">
        <f t="shared" ref="AJ4357" si="11798">SUMIF(H4357:H4362,"&gt;0",H4357:H4362)</f>
        <v>0</v>
      </c>
      <c r="AK4357" s="17">
        <f t="shared" ref="AK4357" si="11799">SUM(AA4357:AA4362)/60</f>
        <v>0</v>
      </c>
      <c r="AL4357" s="17">
        <f t="shared" ref="AL4357" si="11800">SUM(V4357:V4362)</f>
        <v>260</v>
      </c>
      <c r="AM4357" s="17">
        <f t="shared" ref="AM4357" si="11801">AVERAGE(W4357:W4362)</f>
        <v>0</v>
      </c>
      <c r="AN4357" s="11">
        <f t="shared" ref="AN4357" si="11802">AVERAGE(I4357:I4362)</f>
        <v>0.16666666666666666</v>
      </c>
      <c r="AO4357" s="11">
        <f t="shared" ref="AO4357" si="11803">MAX(K4357:K4362)</f>
        <v>0.5</v>
      </c>
      <c r="AP4357" s="13" t="str">
        <f t="shared" ref="AP4357" ca="1" si="11804">INDIRECT(ADDRESS(MATCH(AO4357,K4357:K4362,0)+A4357-1,12))</f>
        <v>SW</v>
      </c>
      <c r="AQ4357" s="13">
        <f t="shared" ref="AQ4357" ca="1" si="11805">INDIRECT(ADDRESS(MATCH(AO4357,K4357:K4362,0)+A4357-1,13))</f>
        <v>0.21510416666666665</v>
      </c>
      <c r="AR4357" s="11">
        <f t="shared" ref="AR4357" si="11806">MAX(N4357:N4362)</f>
        <v>0.8</v>
      </c>
      <c r="AS4357" s="13" t="str">
        <f t="shared" ref="AS4357" ca="1" si="11807">INDIRECT(ADDRESS(MATCH(AR4357,N4357:N4362,0)+A4357-1,15))</f>
        <v>SE</v>
      </c>
      <c r="AT4357" s="13">
        <f t="shared" ref="AT4357" ca="1" si="11808">INDIRECT(ADDRESS(MATCH(AR4357,N4357:N4362,0)+A4357-1,16))</f>
        <v>0.21681712962962962</v>
      </c>
    </row>
    <row r="4358" spans="1:46">
      <c r="A4358" s="11">
        <v>4358</v>
      </c>
      <c r="B4358" s="12">
        <v>44957</v>
      </c>
      <c r="C4358" s="56">
        <v>0.21527777777777779</v>
      </c>
      <c r="D4358" s="11">
        <v>-1.5</v>
      </c>
      <c r="E4358" s="11">
        <v>12.7</v>
      </c>
      <c r="F4358" s="11">
        <v>0</v>
      </c>
      <c r="G4358" s="11">
        <v>-0.4</v>
      </c>
      <c r="H4358" s="11">
        <v>0</v>
      </c>
      <c r="I4358" s="11">
        <v>0.5</v>
      </c>
      <c r="J4358" s="11" t="s">
        <v>160</v>
      </c>
      <c r="K4358" s="11">
        <v>0.5</v>
      </c>
      <c r="L4358" s="11" t="s">
        <v>160</v>
      </c>
      <c r="M4358" s="11">
        <v>0.21510416666666665</v>
      </c>
      <c r="N4358" s="11">
        <v>0.7</v>
      </c>
      <c r="O4358" s="11" t="s">
        <v>160</v>
      </c>
      <c r="P4358" s="11">
        <v>0.21063657407407407</v>
      </c>
      <c r="Q4358" s="11">
        <v>0.1</v>
      </c>
      <c r="R4358" s="11" t="s">
        <v>156</v>
      </c>
      <c r="S4358" s="11">
        <v>0.1</v>
      </c>
      <c r="T4358" s="11">
        <v>86.7</v>
      </c>
      <c r="U4358" s="11">
        <v>0</v>
      </c>
      <c r="V4358" s="11">
        <v>41</v>
      </c>
      <c r="W4358" s="11">
        <v>0</v>
      </c>
      <c r="X4358" s="11">
        <v>0.55200000000000005</v>
      </c>
      <c r="Y4358" s="11">
        <v>19.809999999999999</v>
      </c>
      <c r="Z4358" s="11">
        <f t="shared" si="11710"/>
        <v>0</v>
      </c>
      <c r="AA4358" s="11">
        <f t="shared" si="11711"/>
        <v>0</v>
      </c>
      <c r="AB4358" s="53">
        <f t="shared" si="11712"/>
        <v>0.21921619273508003</v>
      </c>
      <c r="AC4358" s="63" t="s">
        <v>204</v>
      </c>
    </row>
    <row r="4359" spans="1:46">
      <c r="A4359" s="11">
        <v>4359</v>
      </c>
      <c r="B4359" s="12">
        <v>44957</v>
      </c>
      <c r="C4359" s="56">
        <v>0.22222222222222221</v>
      </c>
      <c r="D4359" s="11">
        <v>-1.6</v>
      </c>
      <c r="E4359" s="11">
        <v>12.7</v>
      </c>
      <c r="F4359" s="11">
        <v>0</v>
      </c>
      <c r="G4359" s="11">
        <v>-0.6</v>
      </c>
      <c r="H4359" s="11">
        <v>0</v>
      </c>
      <c r="I4359" s="11">
        <v>0.2</v>
      </c>
      <c r="J4359" s="11" t="s">
        <v>151</v>
      </c>
      <c r="K4359" s="11">
        <v>0.5</v>
      </c>
      <c r="L4359" s="11" t="s">
        <v>160</v>
      </c>
      <c r="M4359" s="11">
        <v>0.21528935185185186</v>
      </c>
      <c r="N4359" s="11">
        <v>0.8</v>
      </c>
      <c r="O4359" s="11" t="s">
        <v>151</v>
      </c>
      <c r="P4359" s="11">
        <v>0.21681712962962962</v>
      </c>
      <c r="Q4359" s="11">
        <v>0.4</v>
      </c>
      <c r="R4359" s="11" t="s">
        <v>148</v>
      </c>
      <c r="S4359" s="11">
        <v>0.2</v>
      </c>
      <c r="T4359" s="11">
        <v>85.3</v>
      </c>
      <c r="U4359" s="11">
        <v>1</v>
      </c>
      <c r="V4359" s="11">
        <v>52</v>
      </c>
      <c r="W4359" s="11">
        <v>0</v>
      </c>
      <c r="X4359" s="11">
        <v>0.55200000000000005</v>
      </c>
      <c r="Y4359" s="11">
        <v>19.77</v>
      </c>
      <c r="Z4359" s="11">
        <f t="shared" si="11710"/>
        <v>0</v>
      </c>
      <c r="AA4359" s="11">
        <f t="shared" si="11711"/>
        <v>0</v>
      </c>
      <c r="AB4359" s="53">
        <f t="shared" si="11712"/>
        <v>0.21921619273508003</v>
      </c>
      <c r="AC4359" s="63" t="s">
        <v>204</v>
      </c>
    </row>
    <row r="4360" spans="1:46">
      <c r="A4360" s="11">
        <v>4360</v>
      </c>
      <c r="B4360" s="12">
        <v>44957</v>
      </c>
      <c r="C4360" s="56">
        <v>0.22916666666666666</v>
      </c>
      <c r="D4360" s="11">
        <v>-1.7</v>
      </c>
      <c r="E4360" s="11">
        <v>12.7</v>
      </c>
      <c r="F4360" s="11">
        <v>0</v>
      </c>
      <c r="G4360" s="11">
        <v>0.3</v>
      </c>
      <c r="H4360" s="11">
        <v>0</v>
      </c>
      <c r="I4360" s="11">
        <v>0.2</v>
      </c>
      <c r="J4360" s="11" t="s">
        <v>148</v>
      </c>
      <c r="K4360" s="11">
        <v>0.3</v>
      </c>
      <c r="L4360" s="11" t="s">
        <v>148</v>
      </c>
      <c r="M4360" s="11">
        <v>0.22765046296296296</v>
      </c>
      <c r="N4360" s="11">
        <v>0.6</v>
      </c>
      <c r="O4360" s="11" t="s">
        <v>148</v>
      </c>
      <c r="P4360" s="11">
        <v>0.22468750000000001</v>
      </c>
      <c r="Q4360" s="11">
        <v>0</v>
      </c>
      <c r="R4360" s="11" t="s">
        <v>148</v>
      </c>
      <c r="S4360" s="11">
        <v>0.2</v>
      </c>
      <c r="T4360" s="11">
        <v>84</v>
      </c>
      <c r="U4360" s="11">
        <v>0</v>
      </c>
      <c r="V4360" s="11">
        <v>39</v>
      </c>
      <c r="W4360" s="11">
        <v>0</v>
      </c>
      <c r="X4360" s="11">
        <v>0.55200000000000005</v>
      </c>
      <c r="Y4360" s="11">
        <v>19.79</v>
      </c>
      <c r="Z4360" s="11">
        <f t="shared" si="11710"/>
        <v>0</v>
      </c>
      <c r="AA4360" s="11">
        <f t="shared" si="11711"/>
        <v>0</v>
      </c>
      <c r="AB4360" s="53">
        <f t="shared" si="11712"/>
        <v>0.21921619273508003</v>
      </c>
      <c r="AC4360" s="63" t="s">
        <v>204</v>
      </c>
    </row>
    <row r="4361" spans="1:46">
      <c r="A4361" s="11">
        <v>4361</v>
      </c>
      <c r="B4361" s="12">
        <v>44957</v>
      </c>
      <c r="C4361" s="56">
        <v>0.23611111111111113</v>
      </c>
      <c r="D4361" s="11">
        <v>-1.7</v>
      </c>
      <c r="E4361" s="11">
        <v>12.6</v>
      </c>
      <c r="F4361" s="11">
        <v>0</v>
      </c>
      <c r="G4361" s="11">
        <v>-0.9</v>
      </c>
      <c r="H4361" s="11">
        <v>-1E-3</v>
      </c>
      <c r="I4361" s="11">
        <v>0.1</v>
      </c>
      <c r="J4361" s="11" t="s">
        <v>148</v>
      </c>
      <c r="K4361" s="11">
        <v>0.2</v>
      </c>
      <c r="L4361" s="11" t="s">
        <v>148</v>
      </c>
      <c r="M4361" s="11">
        <v>0.22917824074074075</v>
      </c>
      <c r="N4361" s="11">
        <v>0.6</v>
      </c>
      <c r="O4361" s="11" t="s">
        <v>148</v>
      </c>
      <c r="P4361" s="11">
        <v>0.23579861111111111</v>
      </c>
      <c r="Q4361" s="11">
        <v>0.4</v>
      </c>
      <c r="R4361" s="11" t="s">
        <v>148</v>
      </c>
      <c r="S4361" s="11">
        <v>0.1</v>
      </c>
      <c r="T4361" s="11">
        <v>84.8</v>
      </c>
      <c r="U4361" s="11">
        <v>0</v>
      </c>
      <c r="V4361" s="11">
        <v>53</v>
      </c>
      <c r="W4361" s="11">
        <v>0</v>
      </c>
      <c r="X4361" s="11">
        <v>0.55200000000000005</v>
      </c>
      <c r="Y4361" s="11">
        <v>19.78</v>
      </c>
      <c r="Z4361" s="11">
        <f t="shared" si="11710"/>
        <v>-0.60000000000000009</v>
      </c>
      <c r="AA4361" s="11">
        <f t="shared" si="11711"/>
        <v>0</v>
      </c>
      <c r="AB4361" s="53">
        <f t="shared" si="11712"/>
        <v>0.21921619273508003</v>
      </c>
      <c r="AC4361" s="63" t="s">
        <v>204</v>
      </c>
    </row>
    <row r="4362" spans="1:46">
      <c r="A4362" s="11">
        <v>4362</v>
      </c>
      <c r="B4362" s="12">
        <v>44957</v>
      </c>
      <c r="C4362" s="56">
        <v>0.24305555555555555</v>
      </c>
      <c r="D4362" s="11">
        <v>-1.8</v>
      </c>
      <c r="E4362" s="11">
        <v>12.6</v>
      </c>
      <c r="F4362" s="11">
        <v>0</v>
      </c>
      <c r="G4362" s="11">
        <v>-0.2</v>
      </c>
      <c r="H4362" s="11">
        <v>-1E-3</v>
      </c>
      <c r="I4362" s="11">
        <v>0</v>
      </c>
      <c r="J4362" s="11" t="s">
        <v>153</v>
      </c>
      <c r="K4362" s="11">
        <v>0.1</v>
      </c>
      <c r="L4362" s="11" t="s">
        <v>159</v>
      </c>
      <c r="M4362" s="11">
        <v>0.24201388888888889</v>
      </c>
      <c r="N4362" s="11">
        <v>0.4</v>
      </c>
      <c r="O4362" s="11" t="s">
        <v>148</v>
      </c>
      <c r="P4362" s="11">
        <v>0.2361226851851852</v>
      </c>
      <c r="Q4362" s="11">
        <v>0</v>
      </c>
      <c r="R4362" s="11" t="s">
        <v>153</v>
      </c>
      <c r="S4362" s="11">
        <v>0.1</v>
      </c>
      <c r="T4362" s="11">
        <v>85.4</v>
      </c>
      <c r="U4362" s="11">
        <v>1</v>
      </c>
      <c r="V4362" s="11">
        <v>46</v>
      </c>
      <c r="W4362" s="11">
        <v>0</v>
      </c>
      <c r="X4362" s="11">
        <v>0.55200000000000005</v>
      </c>
      <c r="Y4362" s="11">
        <v>19.809999999999999</v>
      </c>
      <c r="Z4362" s="11">
        <f t="shared" si="11710"/>
        <v>-0.60000000000000009</v>
      </c>
      <c r="AA4362" s="11">
        <f t="shared" si="11711"/>
        <v>0</v>
      </c>
      <c r="AB4362" s="53">
        <f t="shared" si="11712"/>
        <v>0.21921619273508003</v>
      </c>
      <c r="AC4362" s="63" t="s">
        <v>204</v>
      </c>
    </row>
    <row r="4363" spans="1:46">
      <c r="A4363" s="11">
        <v>4363</v>
      </c>
      <c r="B4363" s="12">
        <v>44957</v>
      </c>
      <c r="C4363" s="56">
        <v>0.25</v>
      </c>
      <c r="D4363" s="11">
        <v>-1.8</v>
      </c>
      <c r="E4363" s="11">
        <v>12.6</v>
      </c>
      <c r="F4363" s="11">
        <v>0</v>
      </c>
      <c r="G4363" s="11">
        <v>-0.8</v>
      </c>
      <c r="H4363" s="11">
        <v>0</v>
      </c>
      <c r="I4363" s="11">
        <v>0.7</v>
      </c>
      <c r="J4363" s="11" t="s">
        <v>161</v>
      </c>
      <c r="K4363" s="11">
        <v>0.7</v>
      </c>
      <c r="L4363" s="11" t="s">
        <v>161</v>
      </c>
      <c r="M4363" s="11">
        <v>0.25</v>
      </c>
      <c r="N4363" s="11">
        <v>2.1</v>
      </c>
      <c r="O4363" s="11" t="s">
        <v>161</v>
      </c>
      <c r="P4363" s="11">
        <v>0.24597222222222223</v>
      </c>
      <c r="Q4363" s="11">
        <v>0.6</v>
      </c>
      <c r="R4363" s="11" t="s">
        <v>156</v>
      </c>
      <c r="S4363" s="11">
        <v>0.5</v>
      </c>
      <c r="T4363" s="11">
        <v>88.7</v>
      </c>
      <c r="U4363" s="11">
        <v>0</v>
      </c>
      <c r="V4363" s="11">
        <v>57</v>
      </c>
      <c r="W4363" s="11">
        <v>0</v>
      </c>
      <c r="X4363" s="11">
        <v>0.55200000000000005</v>
      </c>
      <c r="Y4363" s="11">
        <v>19.79</v>
      </c>
      <c r="Z4363" s="11">
        <f t="shared" si="11710"/>
        <v>0</v>
      </c>
      <c r="AA4363" s="11">
        <f t="shared" si="11711"/>
        <v>0</v>
      </c>
      <c r="AB4363" s="53">
        <f t="shared" si="11712"/>
        <v>0.21921619273508003</v>
      </c>
      <c r="AC4363" s="63" t="s">
        <v>204</v>
      </c>
      <c r="AE4363" s="11">
        <f t="shared" ref="AE4363" si="11809">SUM(F4363:F4368)</f>
        <v>0</v>
      </c>
      <c r="AF4363" s="11">
        <f t="shared" ref="AF4363" si="11810">AVERAGE(AB4363:AB4368)</f>
        <v>0.21921619273508</v>
      </c>
      <c r="AG4363" s="11">
        <f t="shared" ref="AG4363" si="11811">AVERAGE(G4363:G4368)</f>
        <v>-0.15000000000000002</v>
      </c>
      <c r="AH4363" s="11" t="e">
        <f t="shared" ref="AH4363" si="11812">AVERAGE(AC4363:AC4368)</f>
        <v>#DIV/0!</v>
      </c>
      <c r="AI4363" s="11">
        <f t="shared" ref="AI4363" si="11813">AVERAGE(T4363:T4368)</f>
        <v>85.550000000000011</v>
      </c>
      <c r="AJ4363" s="11">
        <f t="shared" ref="AJ4363" si="11814">SUMIF(H4363:H4368,"&gt;0",H4363:H4368)</f>
        <v>0</v>
      </c>
      <c r="AK4363" s="17">
        <f t="shared" ref="AK4363" si="11815">SUM(AA4363:AA4368)/60</f>
        <v>0</v>
      </c>
      <c r="AL4363" s="17">
        <f t="shared" ref="AL4363" si="11816">SUM(V4363:V4368)</f>
        <v>1583</v>
      </c>
      <c r="AM4363" s="17">
        <f t="shared" ref="AM4363" si="11817">AVERAGE(W4363:W4368)</f>
        <v>0.33333333333333331</v>
      </c>
      <c r="AN4363" s="11">
        <f t="shared" ref="AN4363" si="11818">AVERAGE(I4363:I4368)</f>
        <v>0.48333333333333339</v>
      </c>
      <c r="AO4363" s="11">
        <f t="shared" ref="AO4363" si="11819">MAX(K4363:K4368)</f>
        <v>1</v>
      </c>
      <c r="AP4363" s="13" t="str">
        <f t="shared" ref="AP4363" ca="1" si="11820">INDIRECT(ADDRESS(MATCH(AO4363,K4363:K4368,0)+A4363-1,12))</f>
        <v>SE</v>
      </c>
      <c r="AQ4363" s="13">
        <f t="shared" ref="AQ4363" ca="1" si="11821">INDIRECT(ADDRESS(MATCH(AO4363,K4363:K4368,0)+A4363-1,13))</f>
        <v>0.27291666666666664</v>
      </c>
      <c r="AR4363" s="11">
        <f t="shared" ref="AR4363" si="11822">MAX(N4363:N4368)</f>
        <v>2.1</v>
      </c>
      <c r="AS4363" s="13" t="str">
        <f t="shared" ref="AS4363" ca="1" si="11823">INDIRECT(ADDRESS(MATCH(AR4363,N4363:N4368,0)+A4363-1,15))</f>
        <v>WSW</v>
      </c>
      <c r="AT4363" s="13">
        <f t="shared" ref="AT4363" ca="1" si="11824">INDIRECT(ADDRESS(MATCH(AR4363,N4363:N4368,0)+A4363-1,16))</f>
        <v>0.24597222222222223</v>
      </c>
    </row>
    <row r="4364" spans="1:46">
      <c r="A4364" s="11">
        <v>4364</v>
      </c>
      <c r="B4364" s="12">
        <v>44957</v>
      </c>
      <c r="C4364" s="56">
        <v>0.25694444444444448</v>
      </c>
      <c r="D4364" s="11">
        <v>-1.9</v>
      </c>
      <c r="E4364" s="11">
        <v>12.6</v>
      </c>
      <c r="F4364" s="11">
        <v>0</v>
      </c>
      <c r="G4364" s="11">
        <v>-0.3</v>
      </c>
      <c r="H4364" s="11">
        <v>0</v>
      </c>
      <c r="I4364" s="11">
        <v>0.2</v>
      </c>
      <c r="J4364" s="11" t="s">
        <v>156</v>
      </c>
      <c r="K4364" s="11">
        <v>0.8</v>
      </c>
      <c r="L4364" s="11" t="s">
        <v>160</v>
      </c>
      <c r="M4364" s="11">
        <v>0.25128472222222226</v>
      </c>
      <c r="N4364" s="11">
        <v>0.9</v>
      </c>
      <c r="O4364" s="11" t="s">
        <v>156</v>
      </c>
      <c r="P4364" s="11">
        <v>0.25126157407407407</v>
      </c>
      <c r="Q4364" s="11">
        <v>0.5</v>
      </c>
      <c r="R4364" s="11" t="s">
        <v>150</v>
      </c>
      <c r="S4364" s="11">
        <v>0.2</v>
      </c>
      <c r="T4364" s="11">
        <v>85.8</v>
      </c>
      <c r="U4364" s="11">
        <v>1</v>
      </c>
      <c r="V4364" s="11">
        <v>82</v>
      </c>
      <c r="W4364" s="11">
        <v>0</v>
      </c>
      <c r="X4364" s="11">
        <v>0.55200000000000005</v>
      </c>
      <c r="Y4364" s="11">
        <v>19.79</v>
      </c>
      <c r="Z4364" s="11">
        <f t="shared" si="11710"/>
        <v>0</v>
      </c>
      <c r="AA4364" s="11">
        <f t="shared" si="11711"/>
        <v>0</v>
      </c>
      <c r="AB4364" s="53">
        <f t="shared" si="11712"/>
        <v>0.21921619273508003</v>
      </c>
      <c r="AC4364" s="63" t="s">
        <v>204</v>
      </c>
    </row>
    <row r="4365" spans="1:46">
      <c r="A4365" s="11">
        <v>4365</v>
      </c>
      <c r="B4365" s="12">
        <v>44957</v>
      </c>
      <c r="C4365" s="56">
        <v>0.2638888888888889</v>
      </c>
      <c r="D4365" s="11">
        <v>-1.8</v>
      </c>
      <c r="E4365" s="11">
        <v>12.6</v>
      </c>
      <c r="F4365" s="11">
        <v>0</v>
      </c>
      <c r="G4365" s="11">
        <v>0.3</v>
      </c>
      <c r="H4365" s="11">
        <v>0</v>
      </c>
      <c r="I4365" s="11">
        <v>0.2</v>
      </c>
      <c r="J4365" s="11" t="s">
        <v>150</v>
      </c>
      <c r="K4365" s="11">
        <v>0.2</v>
      </c>
      <c r="L4365" s="11" t="s">
        <v>150</v>
      </c>
      <c r="M4365" s="11">
        <v>0.2638888888888889</v>
      </c>
      <c r="N4365" s="11">
        <v>0.8</v>
      </c>
      <c r="O4365" s="11" t="s">
        <v>150</v>
      </c>
      <c r="P4365" s="11">
        <v>0.25724537037037037</v>
      </c>
      <c r="Q4365" s="11">
        <v>0.5</v>
      </c>
      <c r="R4365" s="11" t="s">
        <v>159</v>
      </c>
      <c r="S4365" s="11">
        <v>0.3</v>
      </c>
      <c r="T4365" s="11">
        <v>83.4</v>
      </c>
      <c r="U4365" s="11">
        <v>0</v>
      </c>
      <c r="V4365" s="11">
        <v>87</v>
      </c>
      <c r="W4365" s="11">
        <v>0</v>
      </c>
      <c r="X4365" s="11">
        <v>0.55200000000000005</v>
      </c>
      <c r="Y4365" s="11">
        <v>19.8</v>
      </c>
      <c r="Z4365" s="11">
        <f t="shared" si="11710"/>
        <v>0</v>
      </c>
      <c r="AA4365" s="11">
        <f t="shared" si="11711"/>
        <v>0</v>
      </c>
      <c r="AB4365" s="53">
        <f t="shared" si="11712"/>
        <v>0.21921619273508003</v>
      </c>
      <c r="AC4365" s="63" t="s">
        <v>204</v>
      </c>
    </row>
    <row r="4366" spans="1:46">
      <c r="A4366" s="11">
        <v>4366</v>
      </c>
      <c r="B4366" s="12">
        <v>44957</v>
      </c>
      <c r="C4366" s="56">
        <v>0.27083333333333331</v>
      </c>
      <c r="D4366" s="11">
        <v>-1.7</v>
      </c>
      <c r="E4366" s="11">
        <v>12.6</v>
      </c>
      <c r="F4366" s="11">
        <v>0</v>
      </c>
      <c r="G4366" s="11">
        <v>0.1</v>
      </c>
      <c r="H4366" s="11">
        <v>0</v>
      </c>
      <c r="I4366" s="11">
        <v>0.9</v>
      </c>
      <c r="J4366" s="11" t="s">
        <v>151</v>
      </c>
      <c r="K4366" s="11">
        <v>0.9</v>
      </c>
      <c r="L4366" s="11" t="s">
        <v>151</v>
      </c>
      <c r="M4366" s="11">
        <v>0.27083333333333331</v>
      </c>
      <c r="N4366" s="11">
        <v>1.5</v>
      </c>
      <c r="O4366" s="11" t="s">
        <v>150</v>
      </c>
      <c r="P4366" s="11">
        <v>0.27023148148148152</v>
      </c>
      <c r="Q4366" s="11">
        <v>1</v>
      </c>
      <c r="R4366" s="11" t="s">
        <v>150</v>
      </c>
      <c r="S4366" s="11">
        <v>0.2</v>
      </c>
      <c r="T4366" s="11">
        <v>83.6</v>
      </c>
      <c r="U4366" s="11">
        <v>1</v>
      </c>
      <c r="V4366" s="11">
        <v>74</v>
      </c>
      <c r="W4366" s="11">
        <v>0</v>
      </c>
      <c r="X4366" s="11">
        <v>0.55200000000000005</v>
      </c>
      <c r="Y4366" s="11">
        <v>19.8</v>
      </c>
      <c r="Z4366" s="11">
        <f t="shared" si="11710"/>
        <v>0</v>
      </c>
      <c r="AA4366" s="11">
        <f t="shared" si="11711"/>
        <v>0</v>
      </c>
      <c r="AB4366" s="53">
        <f t="shared" si="11712"/>
        <v>0.21921619273508003</v>
      </c>
      <c r="AC4366" s="63" t="s">
        <v>204</v>
      </c>
    </row>
    <row r="4367" spans="1:46">
      <c r="A4367" s="11">
        <v>4367</v>
      </c>
      <c r="B4367" s="12">
        <v>44957</v>
      </c>
      <c r="C4367" s="56">
        <v>0.27777777777777779</v>
      </c>
      <c r="D4367" s="11">
        <v>-1.6</v>
      </c>
      <c r="E4367" s="11">
        <v>12.6</v>
      </c>
      <c r="F4367" s="11">
        <v>0</v>
      </c>
      <c r="G4367" s="11">
        <v>-0.4</v>
      </c>
      <c r="H4367" s="11">
        <v>-1E-3</v>
      </c>
      <c r="I4367" s="11">
        <v>0.7</v>
      </c>
      <c r="J4367" s="11" t="s">
        <v>152</v>
      </c>
      <c r="K4367" s="11">
        <v>1</v>
      </c>
      <c r="L4367" s="11" t="s">
        <v>151</v>
      </c>
      <c r="M4367" s="11">
        <v>0.27291666666666664</v>
      </c>
      <c r="N4367" s="11">
        <v>1.4</v>
      </c>
      <c r="O4367" s="11" t="s">
        <v>150</v>
      </c>
      <c r="P4367" s="11">
        <v>0.27103009259259259</v>
      </c>
      <c r="Q4367" s="11">
        <v>0.4</v>
      </c>
      <c r="R4367" s="11" t="s">
        <v>148</v>
      </c>
      <c r="S4367" s="11">
        <v>0.4</v>
      </c>
      <c r="T4367" s="11">
        <v>86.1</v>
      </c>
      <c r="U4367" s="11">
        <v>1</v>
      </c>
      <c r="V4367" s="11">
        <v>106</v>
      </c>
      <c r="W4367" s="11">
        <v>0</v>
      </c>
      <c r="X4367" s="11">
        <v>0.55200000000000005</v>
      </c>
      <c r="Y4367" s="11">
        <v>19.809999999999999</v>
      </c>
      <c r="Z4367" s="11">
        <f t="shared" si="11710"/>
        <v>-0.60000000000000009</v>
      </c>
      <c r="AA4367" s="11">
        <f t="shared" si="11711"/>
        <v>0</v>
      </c>
      <c r="AB4367" s="53">
        <f t="shared" si="11712"/>
        <v>0.21921619273508003</v>
      </c>
      <c r="AC4367" s="63" t="s">
        <v>204</v>
      </c>
    </row>
    <row r="4368" spans="1:46">
      <c r="A4368" s="11">
        <v>4368</v>
      </c>
      <c r="B4368" s="12">
        <v>44957</v>
      </c>
      <c r="C4368" s="56">
        <v>0.28472222222222221</v>
      </c>
      <c r="D4368" s="11">
        <v>-1.6</v>
      </c>
      <c r="E4368" s="11">
        <v>12.6</v>
      </c>
      <c r="F4368" s="11">
        <v>0</v>
      </c>
      <c r="G4368" s="11">
        <v>0.2</v>
      </c>
      <c r="H4368" s="11">
        <v>0</v>
      </c>
      <c r="I4368" s="11">
        <v>0.2</v>
      </c>
      <c r="J4368" s="11" t="s">
        <v>152</v>
      </c>
      <c r="K4368" s="11">
        <v>0.6</v>
      </c>
      <c r="L4368" s="11" t="s">
        <v>152</v>
      </c>
      <c r="M4368" s="11">
        <v>0.27778935185185188</v>
      </c>
      <c r="N4368" s="11">
        <v>0.7</v>
      </c>
      <c r="O4368" s="11" t="s">
        <v>148</v>
      </c>
      <c r="P4368" s="11">
        <v>0.27886574074074072</v>
      </c>
      <c r="Q4368" s="11">
        <v>0.6</v>
      </c>
      <c r="R4368" s="11" t="s">
        <v>159</v>
      </c>
      <c r="S4368" s="11">
        <v>0.2</v>
      </c>
      <c r="T4368" s="11">
        <v>85.7</v>
      </c>
      <c r="U4368" s="11">
        <v>3</v>
      </c>
      <c r="V4368" s="11">
        <v>1177</v>
      </c>
      <c r="W4368" s="11">
        <v>2</v>
      </c>
      <c r="X4368" s="11">
        <v>0.55200000000000005</v>
      </c>
      <c r="Y4368" s="11">
        <v>19.87</v>
      </c>
      <c r="Z4368" s="11">
        <f t="shared" si="11710"/>
        <v>0</v>
      </c>
      <c r="AA4368" s="11">
        <f t="shared" si="11711"/>
        <v>0</v>
      </c>
      <c r="AB4368" s="53">
        <f t="shared" si="11712"/>
        <v>0.21921619273508003</v>
      </c>
      <c r="AC4368" s="63" t="s">
        <v>204</v>
      </c>
    </row>
    <row r="4369" spans="1:46">
      <c r="A4369" s="11">
        <v>4369</v>
      </c>
      <c r="B4369" s="12">
        <v>44957</v>
      </c>
      <c r="C4369" s="56">
        <v>0.29166666666666669</v>
      </c>
      <c r="D4369" s="11">
        <v>-1.6</v>
      </c>
      <c r="E4369" s="11">
        <v>12.6</v>
      </c>
      <c r="F4369" s="11">
        <v>0</v>
      </c>
      <c r="G4369" s="11">
        <v>0.4</v>
      </c>
      <c r="H4369" s="11">
        <v>2E-3</v>
      </c>
      <c r="I4369" s="11">
        <v>0.4</v>
      </c>
      <c r="J4369" s="11" t="s">
        <v>151</v>
      </c>
      <c r="K4369" s="11">
        <v>0.4</v>
      </c>
      <c r="L4369" s="11" t="s">
        <v>151</v>
      </c>
      <c r="M4369" s="11">
        <v>0.29089120370370369</v>
      </c>
      <c r="N4369" s="11">
        <v>0.9</v>
      </c>
      <c r="O4369" s="11" t="s">
        <v>159</v>
      </c>
      <c r="P4369" s="11">
        <v>0.28574074074074074</v>
      </c>
      <c r="Q4369" s="11">
        <v>0.4</v>
      </c>
      <c r="R4369" s="11" t="s">
        <v>152</v>
      </c>
      <c r="S4369" s="11">
        <v>0.3</v>
      </c>
      <c r="T4369" s="11">
        <v>82.2</v>
      </c>
      <c r="U4369" s="11">
        <v>13</v>
      </c>
      <c r="V4369" s="11">
        <v>4884</v>
      </c>
      <c r="W4369" s="11">
        <v>8</v>
      </c>
      <c r="X4369" s="11">
        <v>0.55200000000000005</v>
      </c>
      <c r="Y4369" s="11">
        <v>19.84</v>
      </c>
      <c r="Z4369" s="11">
        <f t="shared" si="11710"/>
        <v>1.2000000000000002</v>
      </c>
      <c r="AA4369" s="11">
        <f t="shared" si="11711"/>
        <v>0</v>
      </c>
      <c r="AB4369" s="53">
        <f t="shared" si="11712"/>
        <v>0.21921619273508003</v>
      </c>
      <c r="AC4369" s="63" t="s">
        <v>204</v>
      </c>
      <c r="AE4369" s="11">
        <f t="shared" ref="AE4369" si="11825">SUM(F4369:F4374)</f>
        <v>0</v>
      </c>
      <c r="AF4369" s="11">
        <f t="shared" ref="AF4369" si="11826">AVERAGE(AB4369:AB4374)</f>
        <v>0.21895318124221486</v>
      </c>
      <c r="AG4369" s="11">
        <f t="shared" ref="AG4369" si="11827">AVERAGE(G4369:G4374)</f>
        <v>0.11666666666666665</v>
      </c>
      <c r="AH4369" s="11" t="e">
        <f t="shared" ref="AH4369" si="11828">AVERAGE(AC4369:AC4374)</f>
        <v>#DIV/0!</v>
      </c>
      <c r="AI4369" s="11">
        <f t="shared" ref="AI4369" si="11829">AVERAGE(T4369:T4374)</f>
        <v>85.533333333333346</v>
      </c>
      <c r="AJ4369" s="11">
        <f t="shared" ref="AJ4369" si="11830">SUMIF(H4369:H4374,"&gt;0",H4369:H4374)</f>
        <v>7.9000000000000001E-2</v>
      </c>
      <c r="AK4369" s="17">
        <f t="shared" ref="AK4369" si="11831">SUM(AA4369:AA4374)/60</f>
        <v>0</v>
      </c>
      <c r="AL4369" s="17">
        <f t="shared" ref="AL4369" si="11832">SUM(V4369:V4374)</f>
        <v>189171</v>
      </c>
      <c r="AM4369" s="17">
        <f t="shared" ref="AM4369" si="11833">AVERAGE(W4369:W4374)</f>
        <v>52.5</v>
      </c>
      <c r="AN4369" s="11">
        <f t="shared" ref="AN4369" si="11834">AVERAGE(I4369:I4374)</f>
        <v>8.3333333333333329E-2</v>
      </c>
      <c r="AO4369" s="11">
        <f t="shared" ref="AO4369" si="11835">MAX(K4369:K4374)</f>
        <v>0.4</v>
      </c>
      <c r="AP4369" s="13" t="str">
        <f t="shared" ref="AP4369" ca="1" si="11836">INDIRECT(ADDRESS(MATCH(AO4369,K4369:K4374,0)+A4369-1,12))</f>
        <v>SE</v>
      </c>
      <c r="AQ4369" s="13">
        <f t="shared" ref="AQ4369" ca="1" si="11837">INDIRECT(ADDRESS(MATCH(AO4369,K4369:K4374,0)+A4369-1,13))</f>
        <v>0.29089120370370369</v>
      </c>
      <c r="AR4369" s="11">
        <f t="shared" ref="AR4369" si="11838">MAX(N4369:N4374)</f>
        <v>0.9</v>
      </c>
      <c r="AS4369" s="13" t="str">
        <f t="shared" ref="AS4369" ca="1" si="11839">INDIRECT(ADDRESS(MATCH(AR4369,N4369:N4374,0)+A4369-1,15))</f>
        <v>SSE</v>
      </c>
      <c r="AT4369" s="13">
        <f t="shared" ref="AT4369" ca="1" si="11840">INDIRECT(ADDRESS(MATCH(AR4369,N4369:N4374,0)+A4369-1,16))</f>
        <v>0.28574074074074074</v>
      </c>
    </row>
    <row r="4370" spans="1:46">
      <c r="A4370" s="11">
        <v>4370</v>
      </c>
      <c r="B4370" s="12">
        <v>44957</v>
      </c>
      <c r="C4370" s="56">
        <v>0.2986111111111111</v>
      </c>
      <c r="D4370" s="11">
        <v>-1.6</v>
      </c>
      <c r="E4370" s="11">
        <v>12.6</v>
      </c>
      <c r="F4370" s="11">
        <v>0</v>
      </c>
      <c r="G4370" s="11">
        <v>-1</v>
      </c>
      <c r="H4370" s="11">
        <v>3.0000000000000001E-3</v>
      </c>
      <c r="I4370" s="11">
        <v>0</v>
      </c>
      <c r="J4370" s="11" t="s">
        <v>147</v>
      </c>
      <c r="K4370" s="11">
        <v>0.4</v>
      </c>
      <c r="L4370" s="11" t="s">
        <v>151</v>
      </c>
      <c r="M4370" s="11">
        <v>0.29167824074074072</v>
      </c>
      <c r="N4370" s="11">
        <v>0.4</v>
      </c>
      <c r="O4370" s="11" t="s">
        <v>152</v>
      </c>
      <c r="P4370" s="11">
        <v>0.29168981481481482</v>
      </c>
      <c r="Q4370" s="11">
        <v>0</v>
      </c>
      <c r="R4370" s="11" t="s">
        <v>147</v>
      </c>
      <c r="S4370" s="11">
        <v>0.1</v>
      </c>
      <c r="T4370" s="11">
        <v>88.3</v>
      </c>
      <c r="U4370" s="11">
        <v>28</v>
      </c>
      <c r="V4370" s="11">
        <v>11875</v>
      </c>
      <c r="W4370" s="11">
        <v>20</v>
      </c>
      <c r="X4370" s="11">
        <v>0.55200000000000005</v>
      </c>
      <c r="Y4370" s="11">
        <v>19.84</v>
      </c>
      <c r="Z4370" s="11">
        <f t="shared" si="11710"/>
        <v>1.8000000000000003</v>
      </c>
      <c r="AA4370" s="11">
        <f t="shared" si="11711"/>
        <v>0</v>
      </c>
      <c r="AB4370" s="53">
        <f t="shared" si="11712"/>
        <v>0.21921619273508003</v>
      </c>
      <c r="AC4370" s="63" t="s">
        <v>204</v>
      </c>
    </row>
    <row r="4371" spans="1:46">
      <c r="A4371" s="11">
        <v>4371</v>
      </c>
      <c r="B4371" s="12">
        <v>44957</v>
      </c>
      <c r="C4371" s="56">
        <v>0.30555555555555552</v>
      </c>
      <c r="D4371" s="11">
        <v>-1.6</v>
      </c>
      <c r="E4371" s="11">
        <v>12.7</v>
      </c>
      <c r="F4371" s="11">
        <v>0</v>
      </c>
      <c r="G4371" s="11">
        <v>0.2</v>
      </c>
      <c r="H4371" s="11">
        <v>8.0000000000000002E-3</v>
      </c>
      <c r="I4371" s="11">
        <v>0</v>
      </c>
      <c r="J4371" s="11" t="s">
        <v>152</v>
      </c>
      <c r="K4371" s="11">
        <v>0</v>
      </c>
      <c r="L4371" s="11" t="s">
        <v>152</v>
      </c>
      <c r="M4371" s="11">
        <v>0.30555555555555552</v>
      </c>
      <c r="N4371" s="11">
        <v>0.5</v>
      </c>
      <c r="O4371" s="11" t="s">
        <v>150</v>
      </c>
      <c r="P4371" s="11">
        <v>0.30307870370370371</v>
      </c>
      <c r="Q4371" s="11">
        <v>0</v>
      </c>
      <c r="R4371" s="11" t="s">
        <v>150</v>
      </c>
      <c r="S4371" s="11">
        <v>0.1</v>
      </c>
      <c r="T4371" s="11">
        <v>86.7</v>
      </c>
      <c r="U4371" s="11">
        <v>46</v>
      </c>
      <c r="V4371" s="11">
        <v>21765</v>
      </c>
      <c r="W4371" s="11">
        <v>36</v>
      </c>
      <c r="X4371" s="11">
        <v>0.55200000000000005</v>
      </c>
      <c r="Y4371" s="11">
        <v>19.850000000000001</v>
      </c>
      <c r="Z4371" s="11">
        <f t="shared" si="11710"/>
        <v>4.8000000000000007</v>
      </c>
      <c r="AA4371" s="11">
        <f t="shared" si="11711"/>
        <v>0</v>
      </c>
      <c r="AB4371" s="53">
        <f t="shared" si="11712"/>
        <v>0.21921619273508003</v>
      </c>
      <c r="AC4371" s="63" t="s">
        <v>204</v>
      </c>
    </row>
    <row r="4372" spans="1:46">
      <c r="A4372" s="11">
        <v>4372</v>
      </c>
      <c r="B4372" s="12">
        <v>44957</v>
      </c>
      <c r="C4372" s="56">
        <v>0.3125</v>
      </c>
      <c r="D4372" s="11">
        <v>-1.7</v>
      </c>
      <c r="E4372" s="11">
        <v>12.7</v>
      </c>
      <c r="F4372" s="11">
        <v>0</v>
      </c>
      <c r="G4372" s="11">
        <v>-0.1</v>
      </c>
      <c r="H4372" s="11">
        <v>1.4E-2</v>
      </c>
      <c r="I4372" s="11">
        <v>0</v>
      </c>
      <c r="J4372" s="11" t="s">
        <v>150</v>
      </c>
      <c r="K4372" s="11">
        <v>0</v>
      </c>
      <c r="L4372" s="11" t="s">
        <v>150</v>
      </c>
      <c r="M4372" s="11">
        <v>0.3125</v>
      </c>
      <c r="N4372" s="11">
        <v>0.5</v>
      </c>
      <c r="O4372" s="11" t="s">
        <v>150</v>
      </c>
      <c r="P4372" s="11">
        <v>0.31237268518518518</v>
      </c>
      <c r="Q4372" s="11">
        <v>0.3</v>
      </c>
      <c r="R4372" s="11" t="s">
        <v>150</v>
      </c>
      <c r="S4372" s="11">
        <v>0.1</v>
      </c>
      <c r="T4372" s="11">
        <v>87</v>
      </c>
      <c r="U4372" s="11">
        <v>70</v>
      </c>
      <c r="V4372" s="11">
        <v>34335</v>
      </c>
      <c r="W4372" s="11">
        <v>57</v>
      </c>
      <c r="X4372" s="11">
        <v>0.55100000000000005</v>
      </c>
      <c r="Y4372" s="11">
        <v>19.89</v>
      </c>
      <c r="Z4372" s="11">
        <f t="shared" si="11710"/>
        <v>8.4</v>
      </c>
      <c r="AA4372" s="11">
        <f t="shared" si="11711"/>
        <v>0</v>
      </c>
      <c r="AB4372" s="53">
        <f t="shared" si="11712"/>
        <v>0.21869016974934966</v>
      </c>
      <c r="AC4372" s="63" t="s">
        <v>204</v>
      </c>
    </row>
    <row r="4373" spans="1:46">
      <c r="A4373" s="11">
        <v>4373</v>
      </c>
      <c r="B4373" s="12">
        <v>44957</v>
      </c>
      <c r="C4373" s="56">
        <v>0.31944444444444448</v>
      </c>
      <c r="D4373" s="11">
        <v>-1.6</v>
      </c>
      <c r="E4373" s="11">
        <v>12.8</v>
      </c>
      <c r="F4373" s="11">
        <v>0</v>
      </c>
      <c r="G4373" s="11">
        <v>0.5</v>
      </c>
      <c r="H4373" s="11">
        <v>2.3E-2</v>
      </c>
      <c r="I4373" s="11">
        <v>0.1</v>
      </c>
      <c r="J4373" s="11" t="s">
        <v>151</v>
      </c>
      <c r="K4373" s="11">
        <v>0.1</v>
      </c>
      <c r="L4373" s="11" t="s">
        <v>150</v>
      </c>
      <c r="M4373" s="11">
        <v>0.31905092592592593</v>
      </c>
      <c r="N4373" s="11">
        <v>0.5</v>
      </c>
      <c r="O4373" s="11" t="s">
        <v>150</v>
      </c>
      <c r="P4373" s="11">
        <v>0.31467592592592591</v>
      </c>
      <c r="Q4373" s="11">
        <v>0</v>
      </c>
      <c r="R4373" s="11" t="s">
        <v>151</v>
      </c>
      <c r="S4373" s="11">
        <v>0.1</v>
      </c>
      <c r="T4373" s="11">
        <v>83.3</v>
      </c>
      <c r="U4373" s="11">
        <v>100</v>
      </c>
      <c r="V4373" s="11">
        <v>49870</v>
      </c>
      <c r="W4373" s="11">
        <v>83</v>
      </c>
      <c r="X4373" s="11">
        <v>0.55100000000000005</v>
      </c>
      <c r="Y4373" s="11">
        <v>19.93</v>
      </c>
      <c r="Z4373" s="11">
        <f t="shared" si="11710"/>
        <v>13.799999999999999</v>
      </c>
      <c r="AA4373" s="11">
        <f t="shared" si="11711"/>
        <v>0</v>
      </c>
      <c r="AB4373" s="53">
        <f t="shared" si="11712"/>
        <v>0.21869016974934966</v>
      </c>
      <c r="AC4373" s="63" t="s">
        <v>204</v>
      </c>
    </row>
    <row r="4374" spans="1:46">
      <c r="A4374" s="11">
        <v>4374</v>
      </c>
      <c r="B4374" s="12">
        <v>44957</v>
      </c>
      <c r="C4374" s="56">
        <v>0.3263888888888889</v>
      </c>
      <c r="D4374" s="11">
        <v>-1.5</v>
      </c>
      <c r="E4374" s="11">
        <v>13</v>
      </c>
      <c r="F4374" s="11">
        <v>0</v>
      </c>
      <c r="G4374" s="11">
        <v>0.7</v>
      </c>
      <c r="H4374" s="11">
        <v>2.9000000000000001E-2</v>
      </c>
      <c r="I4374" s="11">
        <v>0</v>
      </c>
      <c r="J4374" s="11" t="s">
        <v>151</v>
      </c>
      <c r="K4374" s="11">
        <v>0.1</v>
      </c>
      <c r="L4374" s="11" t="s">
        <v>151</v>
      </c>
      <c r="M4374" s="11">
        <v>0.31945601851851851</v>
      </c>
      <c r="N4374" s="11">
        <v>0</v>
      </c>
      <c r="O4374" s="11" t="s">
        <v>151</v>
      </c>
      <c r="P4374" s="11">
        <v>0.31945601851851851</v>
      </c>
      <c r="Q4374" s="11">
        <v>0</v>
      </c>
      <c r="R4374" s="11" t="s">
        <v>150</v>
      </c>
      <c r="S4374" s="11">
        <v>0</v>
      </c>
      <c r="T4374" s="11">
        <v>85.7</v>
      </c>
      <c r="U4374" s="11">
        <v>114</v>
      </c>
      <c r="V4374" s="11">
        <v>66442</v>
      </c>
      <c r="W4374" s="11">
        <v>111</v>
      </c>
      <c r="X4374" s="11">
        <v>0.55100000000000005</v>
      </c>
      <c r="Y4374" s="11">
        <v>19.95</v>
      </c>
      <c r="Z4374" s="11">
        <f t="shared" si="11710"/>
        <v>17.399999999999999</v>
      </c>
      <c r="AA4374" s="11">
        <f t="shared" si="11711"/>
        <v>0</v>
      </c>
      <c r="AB4374" s="53">
        <f t="shared" si="11712"/>
        <v>0.21869016974934966</v>
      </c>
      <c r="AC4374" s="63" t="s">
        <v>204</v>
      </c>
    </row>
    <row r="4375" spans="1:46">
      <c r="A4375" s="11">
        <v>4375</v>
      </c>
      <c r="B4375" s="12">
        <v>44957</v>
      </c>
      <c r="C4375" s="56">
        <v>0.33333333333333331</v>
      </c>
      <c r="D4375" s="11">
        <v>-1.3</v>
      </c>
      <c r="E4375" s="11">
        <v>13.8</v>
      </c>
      <c r="F4375" s="11">
        <v>0</v>
      </c>
      <c r="G4375" s="11">
        <v>0.3</v>
      </c>
      <c r="H4375" s="11">
        <v>8.2000000000000003E-2</v>
      </c>
      <c r="I4375" s="11">
        <v>0</v>
      </c>
      <c r="J4375" s="11" t="s">
        <v>150</v>
      </c>
      <c r="K4375" s="11">
        <v>0</v>
      </c>
      <c r="L4375" s="11" t="s">
        <v>150</v>
      </c>
      <c r="M4375" s="11">
        <v>0.33333333333333331</v>
      </c>
      <c r="N4375" s="11">
        <v>0.4</v>
      </c>
      <c r="O4375" s="11" t="s">
        <v>156</v>
      </c>
      <c r="P4375" s="11">
        <v>0.33296296296296296</v>
      </c>
      <c r="Q4375" s="11">
        <v>0.3</v>
      </c>
      <c r="R4375" s="11" t="s">
        <v>156</v>
      </c>
      <c r="S4375" s="11">
        <v>0.1</v>
      </c>
      <c r="T4375" s="11">
        <v>88.4</v>
      </c>
      <c r="U4375" s="11">
        <v>306</v>
      </c>
      <c r="V4375" s="11">
        <v>152196</v>
      </c>
      <c r="W4375" s="11">
        <v>254</v>
      </c>
      <c r="X4375" s="11">
        <v>0.55100000000000005</v>
      </c>
      <c r="Y4375" s="11">
        <v>20.16</v>
      </c>
      <c r="Z4375" s="11">
        <f t="shared" si="11710"/>
        <v>49.2</v>
      </c>
      <c r="AA4375" s="11">
        <f t="shared" si="11711"/>
        <v>0</v>
      </c>
      <c r="AB4375" s="53">
        <f t="shared" si="11712"/>
        <v>0.21869016974934966</v>
      </c>
      <c r="AC4375" s="63" t="s">
        <v>204</v>
      </c>
      <c r="AE4375" s="11">
        <f t="shared" ref="AE4375" si="11841">SUM(F4375:F4380)</f>
        <v>0</v>
      </c>
      <c r="AF4375" s="11">
        <f t="shared" ref="AF4375" si="11842">AVERAGE(AB4375:AB4380)</f>
        <v>0.21869016974934966</v>
      </c>
      <c r="AG4375" s="11">
        <f t="shared" ref="AG4375" si="11843">AVERAGE(G4375:G4380)</f>
        <v>2.9833333333333329</v>
      </c>
      <c r="AH4375" s="11" t="e">
        <f t="shared" ref="AH4375" si="11844">AVERAGE(AC4375:AC4380)</f>
        <v>#DIV/0!</v>
      </c>
      <c r="AI4375" s="11">
        <f t="shared" ref="AI4375" si="11845">AVERAGE(T4375:T4380)</f>
        <v>76.566666666666677</v>
      </c>
      <c r="AJ4375" s="11">
        <f t="shared" ref="AJ4375" si="11846">SUMIF(H4375:H4380,"&gt;0",H4375:H4380)</f>
        <v>0.79800000000000004</v>
      </c>
      <c r="AK4375" s="17">
        <f t="shared" ref="AK4375" si="11847">SUM(AA4375:AA4380)/60</f>
        <v>0</v>
      </c>
      <c r="AL4375" s="17">
        <f t="shared" ref="AL4375" si="11848">SUM(V4375:V4380)</f>
        <v>1536932</v>
      </c>
      <c r="AM4375" s="17">
        <f t="shared" ref="AM4375" si="11849">AVERAGE(W4375:W4380)</f>
        <v>426.83333333333331</v>
      </c>
      <c r="AN4375" s="11">
        <f t="shared" ref="AN4375" si="11850">AVERAGE(I4375:I4380)</f>
        <v>0.10000000000000002</v>
      </c>
      <c r="AO4375" s="11">
        <f t="shared" ref="AO4375" si="11851">MAX(K4375:K4380)</f>
        <v>0.5</v>
      </c>
      <c r="AP4375" s="13" t="str">
        <f t="shared" ref="AP4375" ca="1" si="11852">INDIRECT(ADDRESS(MATCH(AO4375,K4375:K4380,0)+A4375-1,12))</f>
        <v>SSW</v>
      </c>
      <c r="AQ4375" s="13">
        <f t="shared" ref="AQ4375" ca="1" si="11853">INDIRECT(ADDRESS(MATCH(AO4375,K4375:K4380,0)+A4375-1,13))</f>
        <v>0.34162037037037035</v>
      </c>
      <c r="AR4375" s="11">
        <f t="shared" ref="AR4375" si="11854">MAX(N4375:N4380)</f>
        <v>0.9</v>
      </c>
      <c r="AS4375" s="13" t="str">
        <f t="shared" ref="AS4375" ca="1" si="11855">INDIRECT(ADDRESS(MATCH(AR4375,N4375:N4380,0)+A4375-1,15))</f>
        <v>SW</v>
      </c>
      <c r="AT4375" s="13">
        <f t="shared" ref="AT4375" ca="1" si="11856">INDIRECT(ADDRESS(MATCH(AR4375,N4375:N4380,0)+A4375-1,16))</f>
        <v>0.34085648148148145</v>
      </c>
    </row>
    <row r="4376" spans="1:46">
      <c r="A4376" s="11">
        <v>4376</v>
      </c>
      <c r="B4376" s="12">
        <v>44957</v>
      </c>
      <c r="C4376" s="56">
        <v>0.34027777777777773</v>
      </c>
      <c r="D4376" s="11">
        <v>-0.7</v>
      </c>
      <c r="E4376" s="11">
        <v>14</v>
      </c>
      <c r="F4376" s="11">
        <v>0</v>
      </c>
      <c r="G4376" s="11">
        <v>1.2</v>
      </c>
      <c r="H4376" s="11">
        <v>0.105</v>
      </c>
      <c r="I4376" s="11">
        <v>0.4</v>
      </c>
      <c r="J4376" s="11" t="s">
        <v>156</v>
      </c>
      <c r="K4376" s="11">
        <v>0.4</v>
      </c>
      <c r="L4376" s="11" t="s">
        <v>156</v>
      </c>
      <c r="M4376" s="11">
        <v>0.34027777777777773</v>
      </c>
      <c r="N4376" s="11">
        <v>0.8</v>
      </c>
      <c r="O4376" s="11" t="s">
        <v>160</v>
      </c>
      <c r="P4376" s="11">
        <v>0.3402546296296296</v>
      </c>
      <c r="Q4376" s="11">
        <v>0.7</v>
      </c>
      <c r="R4376" s="11" t="s">
        <v>160</v>
      </c>
      <c r="S4376" s="11">
        <v>0.2</v>
      </c>
      <c r="T4376" s="11">
        <v>85.1</v>
      </c>
      <c r="U4376" s="11">
        <v>387</v>
      </c>
      <c r="V4376" s="11">
        <v>194697</v>
      </c>
      <c r="W4376" s="11">
        <v>324</v>
      </c>
      <c r="X4376" s="11">
        <v>0.55100000000000005</v>
      </c>
      <c r="Y4376" s="11">
        <v>20.2</v>
      </c>
      <c r="Z4376" s="11">
        <f t="shared" si="11710"/>
        <v>63</v>
      </c>
      <c r="AA4376" s="11">
        <f t="shared" si="11711"/>
        <v>0</v>
      </c>
      <c r="AB4376" s="53">
        <f t="shared" si="11712"/>
        <v>0.21869016974934966</v>
      </c>
      <c r="AC4376" s="63" t="s">
        <v>204</v>
      </c>
    </row>
    <row r="4377" spans="1:46">
      <c r="A4377" s="11">
        <v>4377</v>
      </c>
      <c r="B4377" s="12">
        <v>44957</v>
      </c>
      <c r="C4377" s="56">
        <v>0.34722222222222227</v>
      </c>
      <c r="D4377" s="11">
        <v>0.2</v>
      </c>
      <c r="E4377" s="11">
        <v>14.4</v>
      </c>
      <c r="F4377" s="11">
        <v>0</v>
      </c>
      <c r="G4377" s="11">
        <v>2.4</v>
      </c>
      <c r="H4377" s="11">
        <v>0.126</v>
      </c>
      <c r="I4377" s="11">
        <v>0.2</v>
      </c>
      <c r="J4377" s="11" t="s">
        <v>161</v>
      </c>
      <c r="K4377" s="11">
        <v>0.5</v>
      </c>
      <c r="L4377" s="11" t="s">
        <v>156</v>
      </c>
      <c r="M4377" s="11">
        <v>0.34162037037037035</v>
      </c>
      <c r="N4377" s="11">
        <v>0.9</v>
      </c>
      <c r="O4377" s="11" t="s">
        <v>160</v>
      </c>
      <c r="P4377" s="11">
        <v>0.34085648148148145</v>
      </c>
      <c r="Q4377" s="11">
        <v>0</v>
      </c>
      <c r="R4377" s="11" t="s">
        <v>161</v>
      </c>
      <c r="S4377" s="11">
        <v>0.3</v>
      </c>
      <c r="T4377" s="11">
        <v>79.7</v>
      </c>
      <c r="U4377" s="11">
        <v>409</v>
      </c>
      <c r="V4377" s="11">
        <v>238420</v>
      </c>
      <c r="W4377" s="11">
        <v>397</v>
      </c>
      <c r="X4377" s="11">
        <v>0.55100000000000005</v>
      </c>
      <c r="Y4377" s="11">
        <v>20.25</v>
      </c>
      <c r="Z4377" s="11">
        <f t="shared" si="11710"/>
        <v>75.599999999999994</v>
      </c>
      <c r="AA4377" s="11">
        <f t="shared" si="11711"/>
        <v>0</v>
      </c>
      <c r="AB4377" s="53">
        <f t="shared" si="11712"/>
        <v>0.21869016974934966</v>
      </c>
      <c r="AC4377" s="63" t="s">
        <v>204</v>
      </c>
    </row>
    <row r="4378" spans="1:46">
      <c r="A4378" s="11">
        <v>4378</v>
      </c>
      <c r="B4378" s="12">
        <v>44957</v>
      </c>
      <c r="C4378" s="56">
        <v>0.35416666666666669</v>
      </c>
      <c r="D4378" s="11">
        <v>1.5</v>
      </c>
      <c r="E4378" s="11">
        <v>14.9</v>
      </c>
      <c r="F4378" s="11">
        <v>0</v>
      </c>
      <c r="G4378" s="11">
        <v>3.5</v>
      </c>
      <c r="H4378" s="11">
        <v>0.13800000000000001</v>
      </c>
      <c r="I4378" s="11">
        <v>0</v>
      </c>
      <c r="J4378" s="11" t="s">
        <v>161</v>
      </c>
      <c r="K4378" s="11">
        <v>0.2</v>
      </c>
      <c r="L4378" s="11" t="s">
        <v>161</v>
      </c>
      <c r="M4378" s="11">
        <v>0.3472337962962963</v>
      </c>
      <c r="N4378" s="11">
        <v>0</v>
      </c>
      <c r="O4378" s="11" t="s">
        <v>161</v>
      </c>
      <c r="P4378" s="11">
        <v>0.3472337962962963</v>
      </c>
      <c r="Q4378" s="11">
        <v>0</v>
      </c>
      <c r="R4378" s="11" t="s">
        <v>161</v>
      </c>
      <c r="S4378" s="11">
        <v>0</v>
      </c>
      <c r="T4378" s="11">
        <v>70.400000000000006</v>
      </c>
      <c r="U4378" s="11">
        <v>500</v>
      </c>
      <c r="V4378" s="11">
        <v>268179</v>
      </c>
      <c r="W4378" s="11">
        <v>447</v>
      </c>
      <c r="X4378" s="11">
        <v>0.55100000000000005</v>
      </c>
      <c r="Y4378" s="11">
        <v>20.399999999999999</v>
      </c>
      <c r="Z4378" s="11">
        <f t="shared" si="11710"/>
        <v>82.800000000000011</v>
      </c>
      <c r="AA4378" s="11">
        <f t="shared" si="11711"/>
        <v>0</v>
      </c>
      <c r="AB4378" s="53">
        <f t="shared" si="11712"/>
        <v>0.21869016974934966</v>
      </c>
      <c r="AC4378" s="63" t="s">
        <v>204</v>
      </c>
    </row>
    <row r="4379" spans="1:46">
      <c r="A4379" s="11">
        <v>4379</v>
      </c>
      <c r="B4379" s="12">
        <v>44957</v>
      </c>
      <c r="C4379" s="56">
        <v>0.3611111111111111</v>
      </c>
      <c r="D4379" s="11">
        <v>3</v>
      </c>
      <c r="E4379" s="11">
        <v>14.8</v>
      </c>
      <c r="F4379" s="11">
        <v>0</v>
      </c>
      <c r="G4379" s="11">
        <v>5</v>
      </c>
      <c r="H4379" s="11">
        <v>0.18099999999999999</v>
      </c>
      <c r="I4379" s="11">
        <v>0</v>
      </c>
      <c r="J4379" s="11" t="s">
        <v>161</v>
      </c>
      <c r="K4379" s="11">
        <v>0</v>
      </c>
      <c r="L4379" s="11" t="s">
        <v>161</v>
      </c>
      <c r="M4379" s="11">
        <v>0.35417824074074072</v>
      </c>
      <c r="N4379" s="11">
        <v>0</v>
      </c>
      <c r="O4379" s="11" t="s">
        <v>161</v>
      </c>
      <c r="P4379" s="11">
        <v>0.35417824074074072</v>
      </c>
      <c r="Q4379" s="11">
        <v>0</v>
      </c>
      <c r="R4379" s="11" t="s">
        <v>158</v>
      </c>
      <c r="S4379" s="11">
        <v>0</v>
      </c>
      <c r="T4379" s="11">
        <v>69.099999999999994</v>
      </c>
      <c r="U4379" s="11">
        <v>617</v>
      </c>
      <c r="V4379" s="11">
        <v>350320</v>
      </c>
      <c r="W4379" s="11">
        <v>584</v>
      </c>
      <c r="X4379" s="11">
        <v>0.55100000000000005</v>
      </c>
      <c r="Y4379" s="11">
        <v>20.37</v>
      </c>
      <c r="Z4379" s="11">
        <f t="shared" si="11710"/>
        <v>108.60000000000001</v>
      </c>
      <c r="AA4379" s="11">
        <f t="shared" si="11711"/>
        <v>0</v>
      </c>
      <c r="AB4379" s="53">
        <f t="shared" si="11712"/>
        <v>0.21869016974934966</v>
      </c>
      <c r="AC4379" s="63" t="s">
        <v>204</v>
      </c>
    </row>
    <row r="4380" spans="1:46">
      <c r="A4380" s="11">
        <v>4380</v>
      </c>
      <c r="B4380" s="12">
        <v>44957</v>
      </c>
      <c r="C4380" s="56">
        <v>0.36805555555555558</v>
      </c>
      <c r="D4380" s="11">
        <v>4.5999999999999996</v>
      </c>
      <c r="E4380" s="11">
        <v>14.8</v>
      </c>
      <c r="F4380" s="11">
        <v>0</v>
      </c>
      <c r="G4380" s="11">
        <v>5.5</v>
      </c>
      <c r="H4380" s="11">
        <v>0.16600000000000001</v>
      </c>
      <c r="I4380" s="11">
        <v>0</v>
      </c>
      <c r="J4380" s="11" t="s">
        <v>158</v>
      </c>
      <c r="K4380" s="11">
        <v>0</v>
      </c>
      <c r="L4380" s="11" t="s">
        <v>158</v>
      </c>
      <c r="M4380" s="11">
        <v>0.36805555555555558</v>
      </c>
      <c r="N4380" s="11">
        <v>0.3</v>
      </c>
      <c r="O4380" s="11" t="s">
        <v>158</v>
      </c>
      <c r="P4380" s="11">
        <v>0.36753472222222222</v>
      </c>
      <c r="Q4380" s="11">
        <v>0.3</v>
      </c>
      <c r="R4380" s="11" t="s">
        <v>158</v>
      </c>
      <c r="S4380" s="11">
        <v>0.1</v>
      </c>
      <c r="T4380" s="11">
        <v>66.7</v>
      </c>
      <c r="U4380" s="11">
        <v>598</v>
      </c>
      <c r="V4380" s="11">
        <v>333120</v>
      </c>
      <c r="W4380" s="11">
        <v>555</v>
      </c>
      <c r="X4380" s="11">
        <v>0.55100000000000005</v>
      </c>
      <c r="Y4380" s="11">
        <v>20.41</v>
      </c>
      <c r="Z4380" s="11">
        <f t="shared" si="11710"/>
        <v>99.6</v>
      </c>
      <c r="AA4380" s="11">
        <f t="shared" si="11711"/>
        <v>0</v>
      </c>
      <c r="AB4380" s="53">
        <f t="shared" si="11712"/>
        <v>0.21869016974934966</v>
      </c>
      <c r="AC4380" s="63" t="s">
        <v>204</v>
      </c>
    </row>
    <row r="4381" spans="1:46">
      <c r="A4381" s="11">
        <v>4381</v>
      </c>
      <c r="B4381" s="12">
        <v>44957</v>
      </c>
      <c r="C4381" s="56">
        <v>0.375</v>
      </c>
      <c r="D4381" s="11">
        <v>6.1</v>
      </c>
      <c r="E4381" s="11">
        <v>14.8</v>
      </c>
      <c r="F4381" s="11">
        <v>0</v>
      </c>
      <c r="G4381" s="11">
        <v>5.7</v>
      </c>
      <c r="H4381" s="11">
        <v>0.157</v>
      </c>
      <c r="I4381" s="11">
        <v>0.1</v>
      </c>
      <c r="J4381" s="11" t="s">
        <v>158</v>
      </c>
      <c r="K4381" s="11">
        <v>0.1</v>
      </c>
      <c r="L4381" s="11" t="s">
        <v>158</v>
      </c>
      <c r="M4381" s="11">
        <v>0.37391203703703701</v>
      </c>
      <c r="N4381" s="11">
        <v>0.4</v>
      </c>
      <c r="O4381" s="11" t="s">
        <v>158</v>
      </c>
      <c r="P4381" s="11">
        <v>0.37078703703703703</v>
      </c>
      <c r="Q4381" s="11">
        <v>0</v>
      </c>
      <c r="R4381" s="11" t="s">
        <v>158</v>
      </c>
      <c r="S4381" s="11">
        <v>0.1</v>
      </c>
      <c r="T4381" s="11">
        <v>68.2</v>
      </c>
      <c r="U4381" s="11">
        <v>667</v>
      </c>
      <c r="V4381" s="11">
        <v>324237</v>
      </c>
      <c r="W4381" s="11">
        <v>540</v>
      </c>
      <c r="X4381" s="11">
        <v>0.55100000000000005</v>
      </c>
      <c r="Y4381" s="11">
        <v>20.39</v>
      </c>
      <c r="Z4381" s="11">
        <f t="shared" si="11710"/>
        <v>94.2</v>
      </c>
      <c r="AA4381" s="11">
        <f t="shared" si="11711"/>
        <v>0</v>
      </c>
      <c r="AB4381" s="53">
        <f t="shared" si="11712"/>
        <v>0.21869016974934966</v>
      </c>
      <c r="AC4381" s="63" t="s">
        <v>204</v>
      </c>
      <c r="AE4381" s="11">
        <f t="shared" ref="AE4381" si="11857">SUM(F4381:F4386)</f>
        <v>0</v>
      </c>
      <c r="AF4381" s="11">
        <f t="shared" ref="AF4381" si="11858">AVERAGE(AB4381:AB4386)</f>
        <v>0.21869016974934966</v>
      </c>
      <c r="AG4381" s="11">
        <f t="shared" ref="AG4381" si="11859">AVERAGE(G4381:G4386)</f>
        <v>6.166666666666667</v>
      </c>
      <c r="AH4381" s="11" t="e">
        <f t="shared" ref="AH4381" si="11860">AVERAGE(AC4381:AC4386)</f>
        <v>#DIV/0!</v>
      </c>
      <c r="AI4381" s="11">
        <f t="shared" ref="AI4381" si="11861">AVERAGE(T4381:T4386)</f>
        <v>60.483333333333341</v>
      </c>
      <c r="AJ4381" s="11">
        <f t="shared" ref="AJ4381" si="11862">SUMIF(H4381:H4386,"&gt;0",H4381:H4386)</f>
        <v>1.153</v>
      </c>
      <c r="AK4381" s="17">
        <f t="shared" ref="AK4381" si="11863">SUM(AA4381:AA4386)/60</f>
        <v>0.33333333333333331</v>
      </c>
      <c r="AL4381" s="17">
        <f t="shared" ref="AL4381" si="11864">SUM(V4381:V4386)</f>
        <v>2359290</v>
      </c>
      <c r="AM4381" s="17">
        <f t="shared" ref="AM4381" si="11865">AVERAGE(W4381:W4386)</f>
        <v>655.33333333333337</v>
      </c>
      <c r="AN4381" s="11">
        <f t="shared" ref="AN4381" si="11866">AVERAGE(I4381:I4386)</f>
        <v>0.25</v>
      </c>
      <c r="AO4381" s="11">
        <f t="shared" ref="AO4381" si="11867">MAX(K4381:K4386)</f>
        <v>0.5</v>
      </c>
      <c r="AP4381" s="13" t="str">
        <f t="shared" ref="AP4381" ca="1" si="11868">INDIRECT(ADDRESS(MATCH(AO4381,K4381:K4386,0)+A4381-1,12))</f>
        <v>NNE</v>
      </c>
      <c r="AQ4381" s="13">
        <f t="shared" ref="AQ4381" ca="1" si="11869">INDIRECT(ADDRESS(MATCH(AO4381,K4381:K4386,0)+A4381-1,13))</f>
        <v>0.39928240740740745</v>
      </c>
      <c r="AR4381" s="11">
        <f t="shared" ref="AR4381" si="11870">MAX(N4381:N4386)</f>
        <v>1.5</v>
      </c>
      <c r="AS4381" s="13" t="str">
        <f t="shared" ref="AS4381" ca="1" si="11871">INDIRECT(ADDRESS(MATCH(AR4381,N4381:N4386,0)+A4381-1,15))</f>
        <v>NW</v>
      </c>
      <c r="AT4381" s="13">
        <f t="shared" ref="AT4381" ca="1" si="11872">INDIRECT(ADDRESS(MATCH(AR4381,N4381:N4386,0)+A4381-1,16))</f>
        <v>0.40753472222222226</v>
      </c>
    </row>
    <row r="4382" spans="1:46">
      <c r="A4382" s="11">
        <v>4382</v>
      </c>
      <c r="B4382" s="12">
        <v>44957</v>
      </c>
      <c r="C4382" s="56">
        <v>0.38194444444444442</v>
      </c>
      <c r="D4382" s="11">
        <v>7.5</v>
      </c>
      <c r="E4382" s="11">
        <v>13.8</v>
      </c>
      <c r="F4382" s="11">
        <v>0</v>
      </c>
      <c r="G4382" s="11">
        <v>5.5</v>
      </c>
      <c r="H4382" s="11">
        <v>0.182</v>
      </c>
      <c r="I4382" s="11">
        <v>0</v>
      </c>
      <c r="J4382" s="11" t="s">
        <v>160</v>
      </c>
      <c r="K4382" s="11">
        <v>0.1</v>
      </c>
      <c r="L4382" s="11" t="s">
        <v>158</v>
      </c>
      <c r="M4382" s="11">
        <v>0.37754629629629632</v>
      </c>
      <c r="N4382" s="11">
        <v>0.5</v>
      </c>
      <c r="O4382" s="11" t="s">
        <v>151</v>
      </c>
      <c r="P4382" s="11">
        <v>0.38010416666666669</v>
      </c>
      <c r="Q4382" s="11">
        <v>0</v>
      </c>
      <c r="R4382" s="11" t="s">
        <v>159</v>
      </c>
      <c r="S4382" s="11">
        <v>0.1</v>
      </c>
      <c r="T4382" s="11">
        <v>66.2</v>
      </c>
      <c r="U4382" s="11">
        <v>221</v>
      </c>
      <c r="V4382" s="11">
        <v>369322</v>
      </c>
      <c r="W4382" s="11">
        <v>616</v>
      </c>
      <c r="X4382" s="11">
        <v>0.55100000000000005</v>
      </c>
      <c r="Y4382" s="11">
        <v>20.02</v>
      </c>
      <c r="Z4382" s="11">
        <f t="shared" si="11710"/>
        <v>109.2</v>
      </c>
      <c r="AA4382" s="11">
        <f t="shared" si="11711"/>
        <v>0</v>
      </c>
      <c r="AB4382" s="53">
        <f t="shared" si="11712"/>
        <v>0.21869016974934966</v>
      </c>
      <c r="AC4382" s="63" t="s">
        <v>204</v>
      </c>
    </row>
    <row r="4383" spans="1:46">
      <c r="A4383" s="11">
        <v>4383</v>
      </c>
      <c r="B4383" s="12">
        <v>44957</v>
      </c>
      <c r="C4383" s="56">
        <v>0.3888888888888889</v>
      </c>
      <c r="D4383" s="11">
        <v>8.9</v>
      </c>
      <c r="E4383" s="11">
        <v>14.8</v>
      </c>
      <c r="F4383" s="11">
        <v>0</v>
      </c>
      <c r="G4383" s="11">
        <v>5.7</v>
      </c>
      <c r="H4383" s="11">
        <v>0.18099999999999999</v>
      </c>
      <c r="I4383" s="11">
        <v>0.2</v>
      </c>
      <c r="J4383" s="11" t="s">
        <v>159</v>
      </c>
      <c r="K4383" s="11">
        <v>0.2</v>
      </c>
      <c r="L4383" s="11" t="s">
        <v>159</v>
      </c>
      <c r="M4383" s="11">
        <v>0.3888888888888889</v>
      </c>
      <c r="N4383" s="11">
        <v>0.8</v>
      </c>
      <c r="O4383" s="11" t="s">
        <v>151</v>
      </c>
      <c r="P4383" s="11">
        <v>0.38649305555555552</v>
      </c>
      <c r="Q4383" s="11">
        <v>0.2</v>
      </c>
      <c r="R4383" s="11" t="s">
        <v>151</v>
      </c>
      <c r="S4383" s="11">
        <v>0.3</v>
      </c>
      <c r="T4383" s="11">
        <v>60.2</v>
      </c>
      <c r="U4383" s="11">
        <v>802</v>
      </c>
      <c r="V4383" s="11">
        <v>391455</v>
      </c>
      <c r="W4383" s="11">
        <v>652</v>
      </c>
      <c r="X4383" s="11">
        <v>0.55100000000000005</v>
      </c>
      <c r="Y4383" s="11">
        <v>20.36</v>
      </c>
      <c r="Z4383" s="11">
        <f t="shared" si="11710"/>
        <v>108.60000000000001</v>
      </c>
      <c r="AA4383" s="11">
        <f t="shared" si="11711"/>
        <v>0</v>
      </c>
      <c r="AB4383" s="53">
        <f t="shared" si="11712"/>
        <v>0.21869016974934966</v>
      </c>
      <c r="AC4383" s="63" t="s">
        <v>204</v>
      </c>
    </row>
    <row r="4384" spans="1:46">
      <c r="A4384" s="11">
        <v>4384</v>
      </c>
      <c r="B4384" s="12">
        <v>44957</v>
      </c>
      <c r="C4384" s="56">
        <v>0.39583333333333331</v>
      </c>
      <c r="D4384" s="11">
        <v>10.1</v>
      </c>
      <c r="E4384" s="11">
        <v>14.7</v>
      </c>
      <c r="F4384" s="11">
        <v>0</v>
      </c>
      <c r="G4384" s="11">
        <v>5.7</v>
      </c>
      <c r="H4384" s="11">
        <v>0.13600000000000001</v>
      </c>
      <c r="I4384" s="11">
        <v>0.3</v>
      </c>
      <c r="J4384" s="11" t="s">
        <v>148</v>
      </c>
      <c r="K4384" s="11">
        <v>0.3</v>
      </c>
      <c r="L4384" s="11" t="s">
        <v>148</v>
      </c>
      <c r="M4384" s="11">
        <v>0.39583333333333331</v>
      </c>
      <c r="N4384" s="11">
        <v>0.7</v>
      </c>
      <c r="O4384" s="11" t="s">
        <v>149</v>
      </c>
      <c r="P4384" s="11">
        <v>0.3949537037037037</v>
      </c>
      <c r="Q4384" s="11">
        <v>0.6</v>
      </c>
      <c r="R4384" s="11" t="s">
        <v>149</v>
      </c>
      <c r="S4384" s="11">
        <v>0.2</v>
      </c>
      <c r="T4384" s="11">
        <v>60.9</v>
      </c>
      <c r="U4384" s="11">
        <v>452</v>
      </c>
      <c r="V4384" s="11">
        <v>293995</v>
      </c>
      <c r="W4384" s="11">
        <v>490</v>
      </c>
      <c r="X4384" s="11">
        <v>0.55100000000000005</v>
      </c>
      <c r="Y4384" s="11">
        <v>20.39</v>
      </c>
      <c r="Z4384" s="11">
        <f t="shared" si="11710"/>
        <v>81.600000000000009</v>
      </c>
      <c r="AA4384" s="11">
        <f t="shared" si="11711"/>
        <v>0</v>
      </c>
      <c r="AB4384" s="53">
        <f t="shared" si="11712"/>
        <v>0.21869016974934966</v>
      </c>
      <c r="AC4384" s="63" t="s">
        <v>204</v>
      </c>
    </row>
    <row r="4385" spans="1:46">
      <c r="A4385" s="11">
        <v>4385</v>
      </c>
      <c r="B4385" s="12">
        <v>44957</v>
      </c>
      <c r="C4385" s="56">
        <v>0.40277777777777773</v>
      </c>
      <c r="D4385" s="11">
        <v>10.9</v>
      </c>
      <c r="E4385" s="11">
        <v>14.7</v>
      </c>
      <c r="F4385" s="11">
        <v>0</v>
      </c>
      <c r="G4385" s="11">
        <v>7.3</v>
      </c>
      <c r="H4385" s="11">
        <v>0.22600000000000001</v>
      </c>
      <c r="I4385" s="11">
        <v>0.5</v>
      </c>
      <c r="J4385" s="11" t="s">
        <v>162</v>
      </c>
      <c r="K4385" s="11">
        <v>0.5</v>
      </c>
      <c r="L4385" s="11" t="s">
        <v>149</v>
      </c>
      <c r="M4385" s="11">
        <v>0.39928240740740745</v>
      </c>
      <c r="N4385" s="11">
        <v>1</v>
      </c>
      <c r="O4385" s="11" t="s">
        <v>162</v>
      </c>
      <c r="P4385" s="11">
        <v>0.40136574074074072</v>
      </c>
      <c r="Q4385" s="11">
        <v>0.3</v>
      </c>
      <c r="R4385" s="11" t="s">
        <v>162</v>
      </c>
      <c r="S4385" s="11">
        <v>0.2</v>
      </c>
      <c r="T4385" s="11">
        <v>56.6</v>
      </c>
      <c r="U4385" s="11">
        <v>902</v>
      </c>
      <c r="V4385" s="11">
        <v>439656</v>
      </c>
      <c r="W4385" s="11">
        <v>733</v>
      </c>
      <c r="X4385" s="11">
        <v>0.55100000000000005</v>
      </c>
      <c r="Y4385" s="11">
        <v>20.36</v>
      </c>
      <c r="Z4385" s="11">
        <f t="shared" si="11710"/>
        <v>135.6</v>
      </c>
      <c r="AA4385" s="11">
        <f t="shared" si="11711"/>
        <v>10</v>
      </c>
      <c r="AB4385" s="53">
        <f t="shared" si="11712"/>
        <v>0.21869016974934966</v>
      </c>
      <c r="AC4385" s="63" t="s">
        <v>204</v>
      </c>
    </row>
    <row r="4386" spans="1:46">
      <c r="A4386" s="11">
        <v>4386</v>
      </c>
      <c r="B4386" s="12">
        <v>44957</v>
      </c>
      <c r="C4386" s="56">
        <v>0.40972222222222227</v>
      </c>
      <c r="D4386" s="11">
        <v>11.6</v>
      </c>
      <c r="E4386" s="11">
        <v>14.7</v>
      </c>
      <c r="F4386" s="11">
        <v>0</v>
      </c>
      <c r="G4386" s="11">
        <v>7.1</v>
      </c>
      <c r="H4386" s="11">
        <v>0.27100000000000002</v>
      </c>
      <c r="I4386" s="11">
        <v>0.4</v>
      </c>
      <c r="J4386" s="11" t="s">
        <v>157</v>
      </c>
      <c r="K4386" s="11">
        <v>0.5</v>
      </c>
      <c r="L4386" s="11" t="s">
        <v>157</v>
      </c>
      <c r="M4386" s="11">
        <v>0.40788194444444442</v>
      </c>
      <c r="N4386" s="11">
        <v>1.5</v>
      </c>
      <c r="O4386" s="11" t="s">
        <v>155</v>
      </c>
      <c r="P4386" s="11">
        <v>0.40753472222222226</v>
      </c>
      <c r="Q4386" s="11">
        <v>0.3</v>
      </c>
      <c r="R4386" s="11" t="s">
        <v>149</v>
      </c>
      <c r="S4386" s="11">
        <v>0.4</v>
      </c>
      <c r="T4386" s="11">
        <v>50.8</v>
      </c>
      <c r="U4386" s="11">
        <v>842</v>
      </c>
      <c r="V4386" s="11">
        <v>540625</v>
      </c>
      <c r="W4386" s="11">
        <v>901</v>
      </c>
      <c r="X4386" s="11">
        <v>0.55100000000000005</v>
      </c>
      <c r="Y4386" s="11">
        <v>20.37</v>
      </c>
      <c r="Z4386" s="11">
        <f t="shared" si="11710"/>
        <v>162.60000000000002</v>
      </c>
      <c r="AA4386" s="11">
        <f t="shared" si="11711"/>
        <v>10</v>
      </c>
      <c r="AB4386" s="53">
        <f t="shared" si="11712"/>
        <v>0.21869016974934966</v>
      </c>
      <c r="AC4386" s="63" t="s">
        <v>204</v>
      </c>
    </row>
    <row r="4387" spans="1:46">
      <c r="A4387" s="11">
        <v>4387</v>
      </c>
      <c r="B4387" s="12">
        <v>44957</v>
      </c>
      <c r="C4387" s="56">
        <v>0.41666666666666669</v>
      </c>
      <c r="D4387" s="11">
        <v>12.5</v>
      </c>
      <c r="E4387" s="11">
        <v>14.7</v>
      </c>
      <c r="F4387" s="11">
        <v>0</v>
      </c>
      <c r="G4387" s="11">
        <v>6.8</v>
      </c>
      <c r="H4387" s="11">
        <v>0.28699999999999998</v>
      </c>
      <c r="I4387" s="11">
        <v>0.6</v>
      </c>
      <c r="J4387" s="11" t="s">
        <v>160</v>
      </c>
      <c r="K4387" s="11">
        <v>0.6</v>
      </c>
      <c r="L4387" s="11" t="s">
        <v>160</v>
      </c>
      <c r="M4387" s="11">
        <v>0.41666666666666669</v>
      </c>
      <c r="N4387" s="11">
        <v>1.6</v>
      </c>
      <c r="O4387" s="11" t="s">
        <v>158</v>
      </c>
      <c r="P4387" s="11">
        <v>0.41180555555555554</v>
      </c>
      <c r="Q4387" s="11">
        <v>0.7</v>
      </c>
      <c r="R4387" s="11" t="s">
        <v>150</v>
      </c>
      <c r="S4387" s="11">
        <v>0.5</v>
      </c>
      <c r="T4387" s="11">
        <v>50.7</v>
      </c>
      <c r="U4387" s="11">
        <v>969</v>
      </c>
      <c r="V4387" s="11">
        <v>570602</v>
      </c>
      <c r="W4387" s="11">
        <v>951</v>
      </c>
      <c r="X4387" s="11">
        <v>0.55000000000000004</v>
      </c>
      <c r="Y4387" s="11">
        <v>20.329999999999998</v>
      </c>
      <c r="Z4387" s="11">
        <f t="shared" si="11710"/>
        <v>172.2</v>
      </c>
      <c r="AA4387" s="11">
        <f t="shared" si="11711"/>
        <v>10</v>
      </c>
      <c r="AB4387" s="53">
        <f t="shared" si="11712"/>
        <v>0.2181650415156248</v>
      </c>
      <c r="AC4387" s="63" t="s">
        <v>204</v>
      </c>
      <c r="AE4387" s="11">
        <f t="shared" ref="AE4387" si="11873">SUM(F4387:F4392)</f>
        <v>0</v>
      </c>
      <c r="AF4387" s="11">
        <f t="shared" ref="AF4387" si="11874">AVERAGE(AB4387:AB4392)</f>
        <v>0.21834008426019977</v>
      </c>
      <c r="AG4387" s="11">
        <f t="shared" ref="AG4387" si="11875">AVERAGE(G4387:G4392)</f>
        <v>7.3999999999999995</v>
      </c>
      <c r="AH4387" s="11" t="e">
        <f t="shared" ref="AH4387" si="11876">AVERAGE(AC4387:AC4392)</f>
        <v>#DIV/0!</v>
      </c>
      <c r="AI4387" s="11">
        <f t="shared" ref="AI4387" si="11877">AVERAGE(T4387:T4392)</f>
        <v>49.666666666666657</v>
      </c>
      <c r="AJ4387" s="11">
        <f t="shared" ref="AJ4387" si="11878">SUMIF(H4387:H4392,"&gt;0",H4387:H4392)</f>
        <v>1.8790000000000002</v>
      </c>
      <c r="AK4387" s="17">
        <f t="shared" ref="AK4387" si="11879">SUM(AA4387:AA4392)/60</f>
        <v>1</v>
      </c>
      <c r="AL4387" s="17">
        <f t="shared" ref="AL4387" si="11880">SUM(V4387:V4392)</f>
        <v>3759303</v>
      </c>
      <c r="AM4387" s="17">
        <f t="shared" ref="AM4387" si="11881">AVERAGE(W4387:W4392)</f>
        <v>1044.1666666666667</v>
      </c>
      <c r="AN4387" s="11">
        <f t="shared" ref="AN4387" si="11882">AVERAGE(I4387:I4392)</f>
        <v>1.1833333333333333</v>
      </c>
      <c r="AO4387" s="11">
        <f t="shared" ref="AO4387" si="11883">MAX(K4387:K4392)</f>
        <v>2.7</v>
      </c>
      <c r="AP4387" s="13" t="str">
        <f t="shared" ref="AP4387" ca="1" si="11884">INDIRECT(ADDRESS(MATCH(AO4387,K4387:K4392,0)+A4387-1,12))</f>
        <v>W</v>
      </c>
      <c r="AQ4387" s="13">
        <f t="shared" ref="AQ4387" ca="1" si="11885">INDIRECT(ADDRESS(MATCH(AO4387,K4387:K4392,0)+A4387-1,13))</f>
        <v>0.4513888888888889</v>
      </c>
      <c r="AR4387" s="11">
        <f t="shared" ref="AR4387" si="11886">MAX(N4387:N4392)</f>
        <v>4.3</v>
      </c>
      <c r="AS4387" s="13" t="str">
        <f t="shared" ref="AS4387" ca="1" si="11887">INDIRECT(ADDRESS(MATCH(AR4387,N4387:N4392,0)+A4387-1,15))</f>
        <v>W</v>
      </c>
      <c r="AT4387" s="13">
        <f t="shared" ref="AT4387" ca="1" si="11888">INDIRECT(ADDRESS(MATCH(AR4387,N4387:N4392,0)+A4387-1,16))</f>
        <v>0.44929398148148153</v>
      </c>
    </row>
    <row r="4388" spans="1:46">
      <c r="A4388" s="11">
        <v>4388</v>
      </c>
      <c r="B4388" s="12">
        <v>44957</v>
      </c>
      <c r="C4388" s="56">
        <v>0.4236111111111111</v>
      </c>
      <c r="D4388" s="11">
        <v>13.5</v>
      </c>
      <c r="E4388" s="11">
        <v>14.6</v>
      </c>
      <c r="F4388" s="11">
        <v>0</v>
      </c>
      <c r="G4388" s="11">
        <v>7.9</v>
      </c>
      <c r="H4388" s="11">
        <v>0.29699999999999999</v>
      </c>
      <c r="I4388" s="11">
        <v>0.3</v>
      </c>
      <c r="J4388" s="11" t="s">
        <v>158</v>
      </c>
      <c r="K4388" s="11">
        <v>0.6</v>
      </c>
      <c r="L4388" s="11" t="s">
        <v>160</v>
      </c>
      <c r="M4388" s="11">
        <v>0.41687500000000005</v>
      </c>
      <c r="N4388" s="11">
        <v>0.9</v>
      </c>
      <c r="O4388" s="11" t="s">
        <v>155</v>
      </c>
      <c r="P4388" s="11">
        <v>0.42261574074074071</v>
      </c>
      <c r="Q4388" s="11">
        <v>0.1</v>
      </c>
      <c r="R4388" s="11" t="s">
        <v>160</v>
      </c>
      <c r="S4388" s="11">
        <v>0.2</v>
      </c>
      <c r="T4388" s="11">
        <v>46.9</v>
      </c>
      <c r="U4388" s="11">
        <v>1008</v>
      </c>
      <c r="V4388" s="11">
        <v>594630</v>
      </c>
      <c r="W4388" s="11">
        <v>991</v>
      </c>
      <c r="X4388" s="11">
        <v>0.55100000000000005</v>
      </c>
      <c r="Y4388" s="11">
        <v>20.34</v>
      </c>
      <c r="Z4388" s="11">
        <f t="shared" si="11710"/>
        <v>178.2</v>
      </c>
      <c r="AA4388" s="11">
        <f t="shared" si="11711"/>
        <v>10</v>
      </c>
      <c r="AB4388" s="53">
        <f t="shared" si="11712"/>
        <v>0.21869016974934966</v>
      </c>
      <c r="AC4388" s="63" t="s">
        <v>204</v>
      </c>
    </row>
    <row r="4389" spans="1:46">
      <c r="A4389" s="11">
        <v>4389</v>
      </c>
      <c r="B4389" s="12">
        <v>44957</v>
      </c>
      <c r="C4389" s="56">
        <v>0.43055555555555558</v>
      </c>
      <c r="D4389" s="11">
        <v>14.3</v>
      </c>
      <c r="E4389" s="11">
        <v>14.6</v>
      </c>
      <c r="F4389" s="11">
        <v>0</v>
      </c>
      <c r="G4389" s="11">
        <v>7</v>
      </c>
      <c r="H4389" s="11">
        <v>0.30499999999999999</v>
      </c>
      <c r="I4389" s="11">
        <v>0.6</v>
      </c>
      <c r="J4389" s="11" t="s">
        <v>160</v>
      </c>
      <c r="K4389" s="11">
        <v>0.6</v>
      </c>
      <c r="L4389" s="11" t="s">
        <v>160</v>
      </c>
      <c r="M4389" s="11">
        <v>0.43055555555555558</v>
      </c>
      <c r="N4389" s="11">
        <v>2.5</v>
      </c>
      <c r="O4389" s="11" t="s">
        <v>154</v>
      </c>
      <c r="P4389" s="11">
        <v>0.4304398148148148</v>
      </c>
      <c r="Q4389" s="11">
        <v>2.4</v>
      </c>
      <c r="R4389" s="11" t="s">
        <v>158</v>
      </c>
      <c r="S4389" s="11">
        <v>0.7</v>
      </c>
      <c r="T4389" s="11">
        <v>51.8</v>
      </c>
      <c r="U4389" s="11">
        <v>1041</v>
      </c>
      <c r="V4389" s="11">
        <v>614599</v>
      </c>
      <c r="W4389" s="11">
        <v>1024</v>
      </c>
      <c r="X4389" s="11">
        <v>0.55100000000000005</v>
      </c>
      <c r="Y4389" s="11">
        <v>20.34</v>
      </c>
      <c r="Z4389" s="11">
        <f t="shared" si="11710"/>
        <v>183</v>
      </c>
      <c r="AA4389" s="11">
        <f t="shared" si="11711"/>
        <v>10</v>
      </c>
      <c r="AB4389" s="53">
        <f t="shared" si="11712"/>
        <v>0.21869016974934966</v>
      </c>
      <c r="AC4389" s="63" t="s">
        <v>204</v>
      </c>
    </row>
    <row r="4390" spans="1:46">
      <c r="A4390" s="11">
        <v>4390</v>
      </c>
      <c r="B4390" s="12">
        <v>44957</v>
      </c>
      <c r="C4390" s="56">
        <v>0.4375</v>
      </c>
      <c r="D4390" s="11">
        <v>15.1</v>
      </c>
      <c r="E4390" s="11">
        <v>14.6</v>
      </c>
      <c r="F4390" s="11">
        <v>0</v>
      </c>
      <c r="G4390" s="11">
        <v>7.2</v>
      </c>
      <c r="H4390" s="11">
        <v>0.316</v>
      </c>
      <c r="I4390" s="11">
        <v>1.5</v>
      </c>
      <c r="J4390" s="11" t="s">
        <v>154</v>
      </c>
      <c r="K4390" s="11">
        <v>1.5</v>
      </c>
      <c r="L4390" s="11" t="s">
        <v>154</v>
      </c>
      <c r="M4390" s="11">
        <v>0.43694444444444441</v>
      </c>
      <c r="N4390" s="11">
        <v>2.6</v>
      </c>
      <c r="O4390" s="11" t="s">
        <v>158</v>
      </c>
      <c r="P4390" s="11">
        <v>0.43619212962962961</v>
      </c>
      <c r="Q4390" s="11">
        <v>2</v>
      </c>
      <c r="R4390" s="11" t="s">
        <v>158</v>
      </c>
      <c r="S4390" s="11">
        <v>0.5</v>
      </c>
      <c r="T4390" s="11">
        <v>49.1</v>
      </c>
      <c r="U4390" s="11">
        <v>1086</v>
      </c>
      <c r="V4390" s="11">
        <v>637302</v>
      </c>
      <c r="W4390" s="11">
        <v>1062</v>
      </c>
      <c r="X4390" s="11">
        <v>0.55000000000000004</v>
      </c>
      <c r="Y4390" s="11">
        <v>20.34</v>
      </c>
      <c r="Z4390" s="11">
        <f t="shared" si="11710"/>
        <v>189.6</v>
      </c>
      <c r="AA4390" s="11">
        <f t="shared" si="11711"/>
        <v>10</v>
      </c>
      <c r="AB4390" s="53">
        <f t="shared" si="11712"/>
        <v>0.2181650415156248</v>
      </c>
      <c r="AC4390" s="63" t="s">
        <v>204</v>
      </c>
    </row>
    <row r="4391" spans="1:46">
      <c r="A4391" s="11">
        <v>4391</v>
      </c>
      <c r="B4391" s="12">
        <v>44957</v>
      </c>
      <c r="C4391" s="56">
        <v>0.44444444444444442</v>
      </c>
      <c r="D4391" s="11">
        <v>15.6</v>
      </c>
      <c r="E4391" s="11">
        <v>14.6</v>
      </c>
      <c r="F4391" s="11">
        <v>0</v>
      </c>
      <c r="G4391" s="11">
        <v>8</v>
      </c>
      <c r="H4391" s="11">
        <v>0.33400000000000002</v>
      </c>
      <c r="I4391" s="11">
        <v>1.4</v>
      </c>
      <c r="J4391" s="11" t="s">
        <v>158</v>
      </c>
      <c r="K4391" s="11">
        <v>1.7</v>
      </c>
      <c r="L4391" s="11" t="s">
        <v>154</v>
      </c>
      <c r="M4391" s="11">
        <v>0.44010416666666669</v>
      </c>
      <c r="N4391" s="11">
        <v>3.2</v>
      </c>
      <c r="O4391" s="11" t="s">
        <v>154</v>
      </c>
      <c r="P4391" s="11">
        <v>0.43783564814814818</v>
      </c>
      <c r="Q4391" s="11">
        <v>1.8</v>
      </c>
      <c r="R4391" s="11" t="s">
        <v>154</v>
      </c>
      <c r="S4391" s="11">
        <v>0.7</v>
      </c>
      <c r="T4391" s="11">
        <v>46.6</v>
      </c>
      <c r="U4391" s="11">
        <v>1122</v>
      </c>
      <c r="V4391" s="11">
        <v>661843</v>
      </c>
      <c r="W4391" s="11">
        <v>1103</v>
      </c>
      <c r="X4391" s="11">
        <v>0.55000000000000004</v>
      </c>
      <c r="Y4391" s="11">
        <v>20.36</v>
      </c>
      <c r="Z4391" s="11">
        <f t="shared" ref="Z4391:Z4454" si="11889">H4391*3.6/(60)*10*10^3</f>
        <v>200.40000000000003</v>
      </c>
      <c r="AA4391" s="11">
        <f t="shared" ref="AA4391:AA4454" si="11890">IF(Z4391&gt;120,10,0)</f>
        <v>10</v>
      </c>
      <c r="AB4391" s="53">
        <f t="shared" ref="AB4391:AB4454" si="11891">-0.071+0.735*X4391+0.75*X4391^2-8.759*X4391^3+21.838*X4391^4-21.998*X4391^5+8.097*X4391^6</f>
        <v>0.2181650415156248</v>
      </c>
      <c r="AC4391" s="63" t="s">
        <v>204</v>
      </c>
    </row>
    <row r="4392" spans="1:46">
      <c r="A4392" s="11">
        <v>4392</v>
      </c>
      <c r="B4392" s="12">
        <v>44957</v>
      </c>
      <c r="C4392" s="56">
        <v>0.4513888888888889</v>
      </c>
      <c r="D4392" s="11">
        <v>15.8</v>
      </c>
      <c r="E4392" s="11">
        <v>14.5</v>
      </c>
      <c r="F4392" s="11">
        <v>0</v>
      </c>
      <c r="G4392" s="11">
        <v>7.5</v>
      </c>
      <c r="H4392" s="11">
        <v>0.34</v>
      </c>
      <c r="I4392" s="11">
        <v>2.7</v>
      </c>
      <c r="J4392" s="11" t="s">
        <v>154</v>
      </c>
      <c r="K4392" s="11">
        <v>2.7</v>
      </c>
      <c r="L4392" s="11" t="s">
        <v>154</v>
      </c>
      <c r="M4392" s="11">
        <v>0.4513888888888889</v>
      </c>
      <c r="N4392" s="11">
        <v>4.3</v>
      </c>
      <c r="O4392" s="11" t="s">
        <v>154</v>
      </c>
      <c r="P4392" s="11">
        <v>0.44929398148148153</v>
      </c>
      <c r="Q4392" s="11">
        <v>2.4</v>
      </c>
      <c r="R4392" s="11" t="s">
        <v>161</v>
      </c>
      <c r="S4392" s="11">
        <v>0.7</v>
      </c>
      <c r="T4392" s="11">
        <v>52.9</v>
      </c>
      <c r="U4392" s="11">
        <v>1144</v>
      </c>
      <c r="V4392" s="11">
        <v>680327</v>
      </c>
      <c r="W4392" s="11">
        <v>1134</v>
      </c>
      <c r="X4392" s="11">
        <v>0.55000000000000004</v>
      </c>
      <c r="Y4392" s="11">
        <v>20.34</v>
      </c>
      <c r="Z4392" s="11">
        <f t="shared" si="11889"/>
        <v>204.00000000000003</v>
      </c>
      <c r="AA4392" s="11">
        <f t="shared" si="11890"/>
        <v>10</v>
      </c>
      <c r="AB4392" s="53">
        <f t="shared" si="11891"/>
        <v>0.2181650415156248</v>
      </c>
      <c r="AC4392" s="63" t="s">
        <v>204</v>
      </c>
    </row>
    <row r="4393" spans="1:46">
      <c r="A4393" s="11">
        <v>4393</v>
      </c>
      <c r="B4393" s="12">
        <v>44957</v>
      </c>
      <c r="C4393" s="56">
        <v>0.45833333333333331</v>
      </c>
      <c r="D4393" s="11">
        <v>15.9</v>
      </c>
      <c r="E4393" s="11">
        <v>14.2</v>
      </c>
      <c r="F4393" s="11">
        <v>0</v>
      </c>
      <c r="G4393" s="11">
        <v>7.5</v>
      </c>
      <c r="H4393" s="11">
        <v>0.35099999999999998</v>
      </c>
      <c r="I4393" s="11">
        <v>2.6</v>
      </c>
      <c r="J4393" s="11" t="s">
        <v>154</v>
      </c>
      <c r="K4393" s="11">
        <v>2.7</v>
      </c>
      <c r="L4393" s="11" t="s">
        <v>154</v>
      </c>
      <c r="M4393" s="11">
        <v>0.45438657407407407</v>
      </c>
      <c r="N4393" s="11">
        <v>4</v>
      </c>
      <c r="O4393" s="11" t="s">
        <v>154</v>
      </c>
      <c r="P4393" s="11">
        <v>0.45561342592592591</v>
      </c>
      <c r="Q4393" s="11">
        <v>3.4</v>
      </c>
      <c r="R4393" s="11" t="s">
        <v>154</v>
      </c>
      <c r="S4393" s="11">
        <v>0.7</v>
      </c>
      <c r="T4393" s="11">
        <v>50.6</v>
      </c>
      <c r="U4393" s="11">
        <v>1167</v>
      </c>
      <c r="V4393" s="11">
        <v>694044</v>
      </c>
      <c r="W4393" s="11">
        <v>1157</v>
      </c>
      <c r="X4393" s="11">
        <v>0.55000000000000004</v>
      </c>
      <c r="Y4393" s="11">
        <v>20.14</v>
      </c>
      <c r="Z4393" s="11">
        <f t="shared" si="11889"/>
        <v>210.60000000000002</v>
      </c>
      <c r="AA4393" s="11">
        <f t="shared" si="11890"/>
        <v>10</v>
      </c>
      <c r="AB4393" s="53">
        <f t="shared" si="11891"/>
        <v>0.2181650415156248</v>
      </c>
      <c r="AC4393" s="63" t="s">
        <v>204</v>
      </c>
      <c r="AE4393" s="11">
        <f t="shared" ref="AE4393" si="11892">SUM(F4393:F4398)</f>
        <v>0</v>
      </c>
      <c r="AF4393" s="11">
        <f t="shared" ref="AF4393" si="11893">AVERAGE(AB4393:AB4398)</f>
        <v>0.2181650415156248</v>
      </c>
      <c r="AG4393" s="11">
        <f t="shared" ref="AG4393" si="11894">AVERAGE(G4393:G4398)</f>
        <v>7.8</v>
      </c>
      <c r="AH4393" s="11" t="e">
        <f t="shared" ref="AH4393" si="11895">AVERAGE(AC4393:AC4398)</f>
        <v>#DIV/0!</v>
      </c>
      <c r="AI4393" s="11">
        <f t="shared" ref="AI4393" si="11896">AVERAGE(T4393:T4398)</f>
        <v>45.949999999999996</v>
      </c>
      <c r="AJ4393" s="11">
        <f t="shared" ref="AJ4393" si="11897">SUMIF(H4393:H4398,"&gt;0",H4393:H4398)</f>
        <v>2.1920000000000002</v>
      </c>
      <c r="AK4393" s="17">
        <f t="shared" ref="AK4393" si="11898">SUM(AA4393:AA4398)/60</f>
        <v>1</v>
      </c>
      <c r="AL4393" s="17">
        <f t="shared" ref="AL4393" si="11899">SUM(V4393:V4398)</f>
        <v>4315038</v>
      </c>
      <c r="AM4393" s="17">
        <f t="shared" ref="AM4393" si="11900">AVERAGE(W4393:W4398)</f>
        <v>1198.6666666666667</v>
      </c>
      <c r="AN4393" s="11">
        <f t="shared" ref="AN4393" si="11901">AVERAGE(I4393:I4398)</f>
        <v>2.7666666666666671</v>
      </c>
      <c r="AO4393" s="11">
        <f t="shared" ref="AO4393" si="11902">MAX(K4393:K4398)</f>
        <v>3.3</v>
      </c>
      <c r="AP4393" s="13" t="str">
        <f t="shared" ref="AP4393" ca="1" si="11903">INDIRECT(ADDRESS(MATCH(AO4393,K4393:K4398,0)+A4393-1,12))</f>
        <v>WSW</v>
      </c>
      <c r="AQ4393" s="13">
        <f t="shared" ref="AQ4393" ca="1" si="11904">INDIRECT(ADDRESS(MATCH(AO4393,K4393:K4398,0)+A4393-1,13))</f>
        <v>0.47221064814814812</v>
      </c>
      <c r="AR4393" s="11">
        <f t="shared" ref="AR4393" si="11905">MAX(N4393:N4398)</f>
        <v>4.5999999999999996</v>
      </c>
      <c r="AS4393" s="13" t="str">
        <f t="shared" ref="AS4393" ca="1" si="11906">INDIRECT(ADDRESS(MATCH(AR4393,N4393:N4398,0)+A4393-1,15))</f>
        <v>WSW</v>
      </c>
      <c r="AT4393" s="13">
        <f t="shared" ref="AT4393" ca="1" si="11907">INDIRECT(ADDRESS(MATCH(AR4393,N4393:N4398,0)+A4393-1,16))</f>
        <v>0.46936342592592589</v>
      </c>
    </row>
    <row r="4394" spans="1:46">
      <c r="A4394" s="11">
        <v>4394</v>
      </c>
      <c r="B4394" s="12">
        <v>44957</v>
      </c>
      <c r="C4394" s="56">
        <v>0.46527777777777773</v>
      </c>
      <c r="D4394" s="11">
        <v>15.7</v>
      </c>
      <c r="E4394" s="11">
        <v>14.1</v>
      </c>
      <c r="F4394" s="11">
        <v>0</v>
      </c>
      <c r="G4394" s="11">
        <v>7.7</v>
      </c>
      <c r="H4394" s="11">
        <v>0.35899999999999999</v>
      </c>
      <c r="I4394" s="11">
        <v>2.9</v>
      </c>
      <c r="J4394" s="11" t="s">
        <v>161</v>
      </c>
      <c r="K4394" s="11">
        <v>3</v>
      </c>
      <c r="L4394" s="11" t="s">
        <v>154</v>
      </c>
      <c r="M4394" s="11">
        <v>0.46239583333333334</v>
      </c>
      <c r="N4394" s="11">
        <v>4.5</v>
      </c>
      <c r="O4394" s="11" t="s">
        <v>154</v>
      </c>
      <c r="P4394" s="11">
        <v>0.46028935185185182</v>
      </c>
      <c r="Q4394" s="11">
        <v>3</v>
      </c>
      <c r="R4394" s="11" t="s">
        <v>154</v>
      </c>
      <c r="S4394" s="11">
        <v>0.6</v>
      </c>
      <c r="T4394" s="11">
        <v>48.1</v>
      </c>
      <c r="U4394" s="11">
        <v>1190</v>
      </c>
      <c r="V4394" s="11">
        <v>707131</v>
      </c>
      <c r="W4394" s="11">
        <v>1179</v>
      </c>
      <c r="X4394" s="11">
        <v>0.55000000000000004</v>
      </c>
      <c r="Y4394" s="11">
        <v>20.239999999999998</v>
      </c>
      <c r="Z4394" s="11">
        <f t="shared" si="11889"/>
        <v>215.4</v>
      </c>
      <c r="AA4394" s="11">
        <f t="shared" si="11890"/>
        <v>10</v>
      </c>
      <c r="AB4394" s="53">
        <f t="shared" si="11891"/>
        <v>0.2181650415156248</v>
      </c>
      <c r="AC4394" s="63" t="s">
        <v>204</v>
      </c>
    </row>
    <row r="4395" spans="1:46">
      <c r="A4395" s="11">
        <v>4395</v>
      </c>
      <c r="B4395" s="12">
        <v>44957</v>
      </c>
      <c r="C4395" s="56">
        <v>0.47222222222222227</v>
      </c>
      <c r="D4395" s="11">
        <v>15.5</v>
      </c>
      <c r="E4395" s="11">
        <v>14.1</v>
      </c>
      <c r="F4395" s="11">
        <v>0</v>
      </c>
      <c r="G4395" s="11">
        <v>7.5</v>
      </c>
      <c r="H4395" s="11">
        <v>0.36499999999999999</v>
      </c>
      <c r="I4395" s="11">
        <v>3.3</v>
      </c>
      <c r="J4395" s="11" t="s">
        <v>161</v>
      </c>
      <c r="K4395" s="11">
        <v>3.3</v>
      </c>
      <c r="L4395" s="11" t="s">
        <v>161</v>
      </c>
      <c r="M4395" s="11">
        <v>0.47221064814814812</v>
      </c>
      <c r="N4395" s="11">
        <v>4.5999999999999996</v>
      </c>
      <c r="O4395" s="11" t="s">
        <v>161</v>
      </c>
      <c r="P4395" s="11">
        <v>0.46936342592592589</v>
      </c>
      <c r="Q4395" s="11">
        <v>2.9</v>
      </c>
      <c r="R4395" s="11" t="s">
        <v>160</v>
      </c>
      <c r="S4395" s="11">
        <v>0.5</v>
      </c>
      <c r="T4395" s="11">
        <v>46.5</v>
      </c>
      <c r="U4395" s="11">
        <v>1208</v>
      </c>
      <c r="V4395" s="11">
        <v>719326</v>
      </c>
      <c r="W4395" s="11">
        <v>1199</v>
      </c>
      <c r="X4395" s="11">
        <v>0.55000000000000004</v>
      </c>
      <c r="Y4395" s="11">
        <v>20.25</v>
      </c>
      <c r="Z4395" s="11">
        <f t="shared" si="11889"/>
        <v>219</v>
      </c>
      <c r="AA4395" s="11">
        <f t="shared" si="11890"/>
        <v>10</v>
      </c>
      <c r="AB4395" s="53">
        <f t="shared" si="11891"/>
        <v>0.2181650415156248</v>
      </c>
      <c r="AC4395" s="63" t="s">
        <v>204</v>
      </c>
    </row>
    <row r="4396" spans="1:46">
      <c r="A4396" s="11">
        <v>4396</v>
      </c>
      <c r="B4396" s="12">
        <v>44957</v>
      </c>
      <c r="C4396" s="56">
        <v>0.47916666666666669</v>
      </c>
      <c r="D4396" s="11">
        <v>15.3</v>
      </c>
      <c r="E4396" s="11">
        <v>14.1</v>
      </c>
      <c r="F4396" s="11">
        <v>0</v>
      </c>
      <c r="G4396" s="11">
        <v>8.1</v>
      </c>
      <c r="H4396" s="11">
        <v>0.371</v>
      </c>
      <c r="I4396" s="11">
        <v>2.8</v>
      </c>
      <c r="J4396" s="11" t="s">
        <v>154</v>
      </c>
      <c r="K4396" s="11">
        <v>3.3</v>
      </c>
      <c r="L4396" s="11" t="s">
        <v>161</v>
      </c>
      <c r="M4396" s="11">
        <v>0.4722337962962963</v>
      </c>
      <c r="N4396" s="11">
        <v>4.2</v>
      </c>
      <c r="O4396" s="11" t="s">
        <v>154</v>
      </c>
      <c r="P4396" s="11">
        <v>0.47401620370370368</v>
      </c>
      <c r="Q4396" s="11">
        <v>2.9</v>
      </c>
      <c r="R4396" s="11" t="s">
        <v>161</v>
      </c>
      <c r="S4396" s="11">
        <v>0.6</v>
      </c>
      <c r="T4396" s="11">
        <v>48</v>
      </c>
      <c r="U4396" s="11">
        <v>1214</v>
      </c>
      <c r="V4396" s="11">
        <v>727979</v>
      </c>
      <c r="W4396" s="11">
        <v>1213</v>
      </c>
      <c r="X4396" s="11">
        <v>0.55000000000000004</v>
      </c>
      <c r="Y4396" s="11">
        <v>20.239999999999998</v>
      </c>
      <c r="Z4396" s="11">
        <f t="shared" si="11889"/>
        <v>222.60000000000002</v>
      </c>
      <c r="AA4396" s="11">
        <f t="shared" si="11890"/>
        <v>10</v>
      </c>
      <c r="AB4396" s="53">
        <f t="shared" si="11891"/>
        <v>0.2181650415156248</v>
      </c>
      <c r="AC4396" s="63" t="s">
        <v>204</v>
      </c>
    </row>
    <row r="4397" spans="1:46">
      <c r="A4397" s="11">
        <v>4397</v>
      </c>
      <c r="B4397" s="12">
        <v>44957</v>
      </c>
      <c r="C4397" s="56">
        <v>0.4861111111111111</v>
      </c>
      <c r="D4397" s="11">
        <v>15.1</v>
      </c>
      <c r="E4397" s="11">
        <v>14.1</v>
      </c>
      <c r="F4397" s="11">
        <v>0</v>
      </c>
      <c r="G4397" s="11">
        <v>7.8</v>
      </c>
      <c r="H4397" s="11">
        <v>0.372</v>
      </c>
      <c r="I4397" s="11">
        <v>2.6</v>
      </c>
      <c r="J4397" s="11" t="s">
        <v>161</v>
      </c>
      <c r="K4397" s="11">
        <v>3</v>
      </c>
      <c r="L4397" s="11" t="s">
        <v>154</v>
      </c>
      <c r="M4397" s="11">
        <v>0.4808912037037037</v>
      </c>
      <c r="N4397" s="11">
        <v>4.5999999999999996</v>
      </c>
      <c r="O4397" s="11" t="s">
        <v>161</v>
      </c>
      <c r="P4397" s="11">
        <v>0.47954861111111113</v>
      </c>
      <c r="Q4397" s="11">
        <v>2.6</v>
      </c>
      <c r="R4397" s="11" t="s">
        <v>161</v>
      </c>
      <c r="S4397" s="11">
        <v>0.8</v>
      </c>
      <c r="T4397" s="11">
        <v>44.1</v>
      </c>
      <c r="U4397" s="11">
        <v>1223</v>
      </c>
      <c r="V4397" s="11">
        <v>731384</v>
      </c>
      <c r="W4397" s="11">
        <v>1219</v>
      </c>
      <c r="X4397" s="11">
        <v>0.55000000000000004</v>
      </c>
      <c r="Y4397" s="11">
        <v>20.260000000000002</v>
      </c>
      <c r="Z4397" s="11">
        <f t="shared" si="11889"/>
        <v>223.20000000000002</v>
      </c>
      <c r="AA4397" s="11">
        <f t="shared" si="11890"/>
        <v>10</v>
      </c>
      <c r="AB4397" s="53">
        <f t="shared" si="11891"/>
        <v>0.2181650415156248</v>
      </c>
      <c r="AC4397" s="63" t="s">
        <v>204</v>
      </c>
    </row>
    <row r="4398" spans="1:46">
      <c r="A4398" s="11">
        <v>4398</v>
      </c>
      <c r="B4398" s="12">
        <v>44957</v>
      </c>
      <c r="C4398" s="56">
        <v>0.49305555555555558</v>
      </c>
      <c r="D4398" s="11">
        <v>15</v>
      </c>
      <c r="E4398" s="11">
        <v>14.1</v>
      </c>
      <c r="F4398" s="11">
        <v>0</v>
      </c>
      <c r="G4398" s="11">
        <v>8.1999999999999993</v>
      </c>
      <c r="H4398" s="11">
        <v>0.374</v>
      </c>
      <c r="I4398" s="11">
        <v>2.4</v>
      </c>
      <c r="J4398" s="11" t="s">
        <v>154</v>
      </c>
      <c r="K4398" s="11">
        <v>2.7</v>
      </c>
      <c r="L4398" s="11" t="s">
        <v>161</v>
      </c>
      <c r="M4398" s="11">
        <v>0.48636574074074074</v>
      </c>
      <c r="N4398" s="11">
        <v>4.5999999999999996</v>
      </c>
      <c r="O4398" s="11" t="s">
        <v>154</v>
      </c>
      <c r="P4398" s="11">
        <v>0.49181712962962965</v>
      </c>
      <c r="Q4398" s="11">
        <v>2</v>
      </c>
      <c r="R4398" s="11" t="s">
        <v>160</v>
      </c>
      <c r="S4398" s="11">
        <v>0.8</v>
      </c>
      <c r="T4398" s="11">
        <v>38.4</v>
      </c>
      <c r="U4398" s="11">
        <v>1230</v>
      </c>
      <c r="V4398" s="11">
        <v>735174</v>
      </c>
      <c r="W4398" s="11">
        <v>1225</v>
      </c>
      <c r="X4398" s="11">
        <v>0.55000000000000004</v>
      </c>
      <c r="Y4398" s="11">
        <v>20.21</v>
      </c>
      <c r="Z4398" s="11">
        <f t="shared" si="11889"/>
        <v>224.4</v>
      </c>
      <c r="AA4398" s="11">
        <f t="shared" si="11890"/>
        <v>10</v>
      </c>
      <c r="AB4398" s="53">
        <f t="shared" si="11891"/>
        <v>0.2181650415156248</v>
      </c>
      <c r="AC4398" s="63" t="s">
        <v>204</v>
      </c>
    </row>
    <row r="4399" spans="1:46">
      <c r="A4399" s="11">
        <v>4399</v>
      </c>
      <c r="B4399" s="12">
        <v>44957</v>
      </c>
      <c r="C4399" s="56">
        <v>0.5</v>
      </c>
      <c r="D4399" s="11">
        <v>14.9</v>
      </c>
      <c r="E4399" s="11">
        <v>14.1</v>
      </c>
      <c r="F4399" s="11">
        <v>0</v>
      </c>
      <c r="G4399" s="11">
        <v>8.5</v>
      </c>
      <c r="H4399" s="11">
        <v>0.376</v>
      </c>
      <c r="I4399" s="11">
        <v>2.1</v>
      </c>
      <c r="J4399" s="11" t="s">
        <v>160</v>
      </c>
      <c r="K4399" s="11">
        <v>2.4</v>
      </c>
      <c r="L4399" s="11" t="s">
        <v>154</v>
      </c>
      <c r="M4399" s="11">
        <v>0.49306712962962962</v>
      </c>
      <c r="N4399" s="11">
        <v>4.0999999999999996</v>
      </c>
      <c r="O4399" s="11" t="s">
        <v>161</v>
      </c>
      <c r="P4399" s="11">
        <v>0.49802083333333336</v>
      </c>
      <c r="Q4399" s="11">
        <v>3.8</v>
      </c>
      <c r="R4399" s="11" t="s">
        <v>161</v>
      </c>
      <c r="S4399" s="11">
        <v>0.9</v>
      </c>
      <c r="T4399" s="11">
        <v>41.5</v>
      </c>
      <c r="U4399" s="11">
        <v>1241</v>
      </c>
      <c r="V4399" s="11">
        <v>740887</v>
      </c>
      <c r="W4399" s="11">
        <v>1235</v>
      </c>
      <c r="X4399" s="11">
        <v>0.55000000000000004</v>
      </c>
      <c r="Y4399" s="11">
        <v>20.2</v>
      </c>
      <c r="Z4399" s="11">
        <f t="shared" si="11889"/>
        <v>225.60000000000002</v>
      </c>
      <c r="AA4399" s="11">
        <f t="shared" si="11890"/>
        <v>10</v>
      </c>
      <c r="AB4399" s="53">
        <f t="shared" si="11891"/>
        <v>0.2181650415156248</v>
      </c>
      <c r="AC4399" s="63" t="s">
        <v>204</v>
      </c>
      <c r="AE4399" s="11">
        <f t="shared" ref="AE4399" si="11908">SUM(F4399:F4404)</f>
        <v>0</v>
      </c>
      <c r="AF4399" s="11">
        <f t="shared" ref="AF4399" si="11909">AVERAGE(AB4399:AB4404)</f>
        <v>0.21799029766250153</v>
      </c>
      <c r="AG4399" s="11">
        <f t="shared" ref="AG4399" si="11910">AVERAGE(G4399:G4404)</f>
        <v>8.4</v>
      </c>
      <c r="AH4399" s="11" t="e">
        <f t="shared" ref="AH4399" si="11911">AVERAGE(AC4399:AC4404)</f>
        <v>#DIV/0!</v>
      </c>
      <c r="AI4399" s="11">
        <f t="shared" ref="AI4399" si="11912">AVERAGE(T4399:T4404)</f>
        <v>44.966666666666669</v>
      </c>
      <c r="AJ4399" s="11">
        <f t="shared" ref="AJ4399" si="11913">SUMIF(H4399:H4404,"&gt;0",H4399:H4404)</f>
        <v>2.2469999999999999</v>
      </c>
      <c r="AK4399" s="17">
        <f t="shared" ref="AK4399" si="11914">SUM(AA4399:AA4404)/60</f>
        <v>1</v>
      </c>
      <c r="AL4399" s="17">
        <f t="shared" ref="AL4399" si="11915">SUM(V4399:V4404)</f>
        <v>4448447</v>
      </c>
      <c r="AM4399" s="17">
        <f t="shared" ref="AM4399" si="11916">AVERAGE(W4399:W4404)</f>
        <v>1235.6666666666667</v>
      </c>
      <c r="AN4399" s="11">
        <f t="shared" ref="AN4399" si="11917">AVERAGE(I4399:I4404)</f>
        <v>2.8666666666666667</v>
      </c>
      <c r="AO4399" s="11">
        <f t="shared" ref="AO4399" si="11918">MAX(K4399:K4404)</f>
        <v>3.5</v>
      </c>
      <c r="AP4399" s="13" t="str">
        <f t="shared" ref="AP4399" ca="1" si="11919">INDIRECT(ADDRESS(MATCH(AO4399,K4399:K4404,0)+A4399-1,12))</f>
        <v>W</v>
      </c>
      <c r="AQ4399" s="13">
        <f t="shared" ref="AQ4399" ca="1" si="11920">INDIRECT(ADDRESS(MATCH(AO4399,K4399:K4404,0)+A4399-1,13))</f>
        <v>0.51124999999999998</v>
      </c>
      <c r="AR4399" s="11">
        <f t="shared" ref="AR4399" si="11921">MAX(N4399:N4404)</f>
        <v>5.6</v>
      </c>
      <c r="AS4399" s="13" t="str">
        <f t="shared" ref="AS4399" ca="1" si="11922">INDIRECT(ADDRESS(MATCH(AR4399,N4399:N4404,0)+A4399-1,15))</f>
        <v>WNW</v>
      </c>
      <c r="AT4399" s="13">
        <f t="shared" ref="AT4399" ca="1" si="11923">INDIRECT(ADDRESS(MATCH(AR4399,N4399:N4404,0)+A4399-1,16))</f>
        <v>0.51018518518518519</v>
      </c>
    </row>
    <row r="4400" spans="1:46">
      <c r="A4400" s="11">
        <v>4400</v>
      </c>
      <c r="B4400" s="12">
        <v>44957</v>
      </c>
      <c r="C4400" s="56">
        <v>0.50694444444444442</v>
      </c>
      <c r="D4400" s="11">
        <v>15</v>
      </c>
      <c r="E4400" s="11">
        <v>14.1</v>
      </c>
      <c r="F4400" s="11">
        <v>0</v>
      </c>
      <c r="G4400" s="11">
        <v>8.1999999999999993</v>
      </c>
      <c r="H4400" s="11">
        <v>0.375</v>
      </c>
      <c r="I4400" s="11">
        <v>3.2</v>
      </c>
      <c r="J4400" s="11" t="s">
        <v>161</v>
      </c>
      <c r="K4400" s="11">
        <v>3.2</v>
      </c>
      <c r="L4400" s="11" t="s">
        <v>161</v>
      </c>
      <c r="M4400" s="11">
        <v>0.5060648148148148</v>
      </c>
      <c r="N4400" s="11">
        <v>4.7</v>
      </c>
      <c r="O4400" s="11" t="s">
        <v>161</v>
      </c>
      <c r="P4400" s="11">
        <v>0.50143518518518515</v>
      </c>
      <c r="Q4400" s="11">
        <v>3.1</v>
      </c>
      <c r="R4400" s="11" t="s">
        <v>160</v>
      </c>
      <c r="S4400" s="11">
        <v>0.6</v>
      </c>
      <c r="T4400" s="11">
        <v>47.5</v>
      </c>
      <c r="U4400" s="11">
        <v>1248</v>
      </c>
      <c r="V4400" s="11">
        <v>746065</v>
      </c>
      <c r="W4400" s="11">
        <v>1243</v>
      </c>
      <c r="X4400" s="11">
        <v>0.55000000000000004</v>
      </c>
      <c r="Y4400" s="11">
        <v>20.190000000000001</v>
      </c>
      <c r="Z4400" s="11">
        <f t="shared" si="11889"/>
        <v>225.00000000000003</v>
      </c>
      <c r="AA4400" s="11">
        <f t="shared" si="11890"/>
        <v>10</v>
      </c>
      <c r="AB4400" s="53">
        <f t="shared" si="11891"/>
        <v>0.2181650415156248</v>
      </c>
      <c r="AC4400" s="63" t="s">
        <v>204</v>
      </c>
    </row>
    <row r="4401" spans="1:46">
      <c r="A4401" s="11">
        <v>4401</v>
      </c>
      <c r="B4401" s="12">
        <v>44957</v>
      </c>
      <c r="C4401" s="56">
        <v>0.51388888888888895</v>
      </c>
      <c r="D4401" s="11">
        <v>14.9</v>
      </c>
      <c r="E4401" s="11">
        <v>14.1</v>
      </c>
      <c r="F4401" s="11">
        <v>0</v>
      </c>
      <c r="G4401" s="11">
        <v>8.3000000000000007</v>
      </c>
      <c r="H4401" s="11">
        <v>0.378</v>
      </c>
      <c r="I4401" s="11">
        <v>3.3</v>
      </c>
      <c r="J4401" s="11" t="s">
        <v>154</v>
      </c>
      <c r="K4401" s="11">
        <v>3.5</v>
      </c>
      <c r="L4401" s="11" t="s">
        <v>154</v>
      </c>
      <c r="M4401" s="11">
        <v>0.51124999999999998</v>
      </c>
      <c r="N4401" s="11">
        <v>5.6</v>
      </c>
      <c r="O4401" s="11" t="s">
        <v>158</v>
      </c>
      <c r="P4401" s="11">
        <v>0.51018518518518519</v>
      </c>
      <c r="Q4401" s="11">
        <v>3.7</v>
      </c>
      <c r="R4401" s="11" t="s">
        <v>161</v>
      </c>
      <c r="S4401" s="11">
        <v>0.9</v>
      </c>
      <c r="T4401" s="11">
        <v>46.4</v>
      </c>
      <c r="U4401" s="11">
        <v>1241</v>
      </c>
      <c r="V4401" s="11">
        <v>747176</v>
      </c>
      <c r="W4401" s="11">
        <v>1245</v>
      </c>
      <c r="X4401" s="11">
        <v>0.55000000000000004</v>
      </c>
      <c r="Y4401" s="11">
        <v>20.21</v>
      </c>
      <c r="Z4401" s="11">
        <f t="shared" si="11889"/>
        <v>226.8</v>
      </c>
      <c r="AA4401" s="11">
        <f t="shared" si="11890"/>
        <v>10</v>
      </c>
      <c r="AB4401" s="53">
        <f t="shared" si="11891"/>
        <v>0.2181650415156248</v>
      </c>
      <c r="AC4401" s="63" t="s">
        <v>204</v>
      </c>
    </row>
    <row r="4402" spans="1:46">
      <c r="A4402" s="11">
        <v>4402</v>
      </c>
      <c r="B4402" s="12">
        <v>44957</v>
      </c>
      <c r="C4402" s="56">
        <v>0.52083333333333337</v>
      </c>
      <c r="D4402" s="11">
        <v>14.7</v>
      </c>
      <c r="E4402" s="11">
        <v>14.1</v>
      </c>
      <c r="F4402" s="11">
        <v>0</v>
      </c>
      <c r="G4402" s="11">
        <v>8.3000000000000007</v>
      </c>
      <c r="H4402" s="11">
        <v>0.375</v>
      </c>
      <c r="I4402" s="11">
        <v>3</v>
      </c>
      <c r="J4402" s="11" t="s">
        <v>154</v>
      </c>
      <c r="K4402" s="11">
        <v>3.3</v>
      </c>
      <c r="L4402" s="11" t="s">
        <v>154</v>
      </c>
      <c r="M4402" s="11">
        <v>0.51410879629629636</v>
      </c>
      <c r="N4402" s="11">
        <v>4.9000000000000004</v>
      </c>
      <c r="O4402" s="11" t="s">
        <v>154</v>
      </c>
      <c r="P4402" s="11">
        <v>0.51598379629629632</v>
      </c>
      <c r="Q4402" s="11">
        <v>3.7</v>
      </c>
      <c r="R4402" s="11" t="s">
        <v>158</v>
      </c>
      <c r="S4402" s="11">
        <v>0.7</v>
      </c>
      <c r="T4402" s="11">
        <v>46.4</v>
      </c>
      <c r="U4402" s="11">
        <v>1238</v>
      </c>
      <c r="V4402" s="11">
        <v>742548</v>
      </c>
      <c r="W4402" s="11">
        <v>1238</v>
      </c>
      <c r="X4402" s="11">
        <v>0.55000000000000004</v>
      </c>
      <c r="Y4402" s="11">
        <v>20.190000000000001</v>
      </c>
      <c r="Z4402" s="11">
        <f t="shared" si="11889"/>
        <v>225.00000000000003</v>
      </c>
      <c r="AA4402" s="11">
        <f t="shared" si="11890"/>
        <v>10</v>
      </c>
      <c r="AB4402" s="53">
        <f t="shared" si="11891"/>
        <v>0.2181650415156248</v>
      </c>
      <c r="AC4402" s="63" t="s">
        <v>204</v>
      </c>
    </row>
    <row r="4403" spans="1:46">
      <c r="A4403" s="11">
        <v>4403</v>
      </c>
      <c r="B4403" s="12">
        <v>44957</v>
      </c>
      <c r="C4403" s="56">
        <v>0.52777777777777779</v>
      </c>
      <c r="D4403" s="11">
        <v>14.5</v>
      </c>
      <c r="E4403" s="11">
        <v>14.1</v>
      </c>
      <c r="F4403" s="11">
        <v>0</v>
      </c>
      <c r="G4403" s="11">
        <v>8.5</v>
      </c>
      <c r="H4403" s="11">
        <v>0.374</v>
      </c>
      <c r="I4403" s="11">
        <v>2.7</v>
      </c>
      <c r="J4403" s="11" t="s">
        <v>154</v>
      </c>
      <c r="K4403" s="11">
        <v>3</v>
      </c>
      <c r="L4403" s="11" t="s">
        <v>154</v>
      </c>
      <c r="M4403" s="11">
        <v>0.52225694444444437</v>
      </c>
      <c r="N4403" s="11">
        <v>4.3</v>
      </c>
      <c r="O4403" s="11" t="s">
        <v>154</v>
      </c>
      <c r="P4403" s="11">
        <v>0.5276157407407408</v>
      </c>
      <c r="Q4403" s="11">
        <v>3.4</v>
      </c>
      <c r="R4403" s="11" t="s">
        <v>154</v>
      </c>
      <c r="S4403" s="11">
        <v>0.7</v>
      </c>
      <c r="T4403" s="11">
        <v>45.5</v>
      </c>
      <c r="U4403" s="11">
        <v>1230</v>
      </c>
      <c r="V4403" s="11">
        <v>739388</v>
      </c>
      <c r="W4403" s="11">
        <v>1232</v>
      </c>
      <c r="X4403" s="11">
        <v>0.54900000000000004</v>
      </c>
      <c r="Y4403" s="11">
        <v>20.18</v>
      </c>
      <c r="Z4403" s="11">
        <f t="shared" si="11889"/>
        <v>224.4</v>
      </c>
      <c r="AA4403" s="11">
        <f t="shared" si="11890"/>
        <v>10</v>
      </c>
      <c r="AB4403" s="53">
        <f t="shared" si="11891"/>
        <v>0.21764080995625498</v>
      </c>
      <c r="AC4403" s="63" t="s">
        <v>204</v>
      </c>
    </row>
    <row r="4404" spans="1:46">
      <c r="A4404" s="11">
        <v>4404</v>
      </c>
      <c r="B4404" s="12">
        <v>44957</v>
      </c>
      <c r="C4404" s="56">
        <v>0.53472222222222221</v>
      </c>
      <c r="D4404" s="11">
        <v>14.4</v>
      </c>
      <c r="E4404" s="11">
        <v>14.1</v>
      </c>
      <c r="F4404" s="11">
        <v>0</v>
      </c>
      <c r="G4404" s="11">
        <v>8.6</v>
      </c>
      <c r="H4404" s="11">
        <v>0.36899999999999999</v>
      </c>
      <c r="I4404" s="11">
        <v>2.9</v>
      </c>
      <c r="J4404" s="11" t="s">
        <v>154</v>
      </c>
      <c r="K4404" s="11">
        <v>3</v>
      </c>
      <c r="L4404" s="11" t="s">
        <v>154</v>
      </c>
      <c r="M4404" s="11">
        <v>0.53423611111111113</v>
      </c>
      <c r="N4404" s="11">
        <v>4.8</v>
      </c>
      <c r="O4404" s="11" t="s">
        <v>154</v>
      </c>
      <c r="P4404" s="11">
        <v>0.52930555555555558</v>
      </c>
      <c r="Q4404" s="11">
        <v>1.1000000000000001</v>
      </c>
      <c r="R4404" s="11" t="s">
        <v>154</v>
      </c>
      <c r="S4404" s="11">
        <v>0.8</v>
      </c>
      <c r="T4404" s="11">
        <v>42.5</v>
      </c>
      <c r="U4404" s="11">
        <v>1213</v>
      </c>
      <c r="V4404" s="11">
        <v>732383</v>
      </c>
      <c r="W4404" s="11">
        <v>1221</v>
      </c>
      <c r="X4404" s="11">
        <v>0.54900000000000004</v>
      </c>
      <c r="Y4404" s="11">
        <v>20.170000000000002</v>
      </c>
      <c r="Z4404" s="11">
        <f t="shared" si="11889"/>
        <v>221.39999999999998</v>
      </c>
      <c r="AA4404" s="11">
        <f t="shared" si="11890"/>
        <v>10</v>
      </c>
      <c r="AB4404" s="53">
        <f t="shared" si="11891"/>
        <v>0.21764080995625498</v>
      </c>
      <c r="AC4404" s="63" t="s">
        <v>204</v>
      </c>
    </row>
    <row r="4405" spans="1:46">
      <c r="A4405" s="11">
        <v>4405</v>
      </c>
      <c r="B4405" s="12">
        <v>44957</v>
      </c>
      <c r="C4405" s="56">
        <v>0.54166666666666663</v>
      </c>
      <c r="D4405" s="11">
        <v>14.2</v>
      </c>
      <c r="E4405" s="11">
        <v>14.1</v>
      </c>
      <c r="F4405" s="11">
        <v>0</v>
      </c>
      <c r="G4405" s="11">
        <v>8.5</v>
      </c>
      <c r="H4405" s="11">
        <v>0.36199999999999999</v>
      </c>
      <c r="I4405" s="11">
        <v>2.9</v>
      </c>
      <c r="J4405" s="11" t="s">
        <v>154</v>
      </c>
      <c r="K4405" s="11">
        <v>3</v>
      </c>
      <c r="L4405" s="11" t="s">
        <v>154</v>
      </c>
      <c r="M4405" s="11">
        <v>0.53971064814814818</v>
      </c>
      <c r="N4405" s="11">
        <v>4.9000000000000004</v>
      </c>
      <c r="O4405" s="11" t="s">
        <v>161</v>
      </c>
      <c r="P4405" s="11">
        <v>0.54129629629629628</v>
      </c>
      <c r="Q4405" s="11">
        <v>2.6</v>
      </c>
      <c r="R4405" s="11" t="s">
        <v>154</v>
      </c>
      <c r="S4405" s="11">
        <v>0.7</v>
      </c>
      <c r="T4405" s="11">
        <v>42.2</v>
      </c>
      <c r="U4405" s="11">
        <v>1181</v>
      </c>
      <c r="V4405" s="11">
        <v>718864</v>
      </c>
      <c r="W4405" s="11">
        <v>1198</v>
      </c>
      <c r="X4405" s="11">
        <v>0.54900000000000004</v>
      </c>
      <c r="Y4405" s="11">
        <v>20.16</v>
      </c>
      <c r="Z4405" s="11">
        <f t="shared" si="11889"/>
        <v>217.20000000000002</v>
      </c>
      <c r="AA4405" s="11">
        <f t="shared" si="11890"/>
        <v>10</v>
      </c>
      <c r="AB4405" s="53">
        <f t="shared" si="11891"/>
        <v>0.21764080995625498</v>
      </c>
      <c r="AC4405" s="63" t="s">
        <v>204</v>
      </c>
      <c r="AE4405" s="11">
        <f t="shared" ref="AE4405" si="11924">SUM(F4405:F4410)</f>
        <v>0</v>
      </c>
      <c r="AF4405" s="11">
        <f t="shared" ref="AF4405" si="11925">AVERAGE(AB4405:AB4410)</f>
        <v>0.21764080995625498</v>
      </c>
      <c r="AG4405" s="11">
        <f t="shared" ref="AG4405" si="11926">AVERAGE(G4405:G4410)</f>
        <v>8.6</v>
      </c>
      <c r="AH4405" s="11" t="e">
        <f t="shared" ref="AH4405" si="11927">AVERAGE(AC4405:AC4410)</f>
        <v>#DIV/0!</v>
      </c>
      <c r="AI4405" s="11">
        <f t="shared" ref="AI4405" si="11928">AVERAGE(T4405:T4410)</f>
        <v>43.300000000000004</v>
      </c>
      <c r="AJ4405" s="11">
        <f t="shared" ref="AJ4405" si="11929">SUMIF(H4405:H4410,"&gt;0",H4405:H4410)</f>
        <v>1.9410000000000001</v>
      </c>
      <c r="AK4405" s="17">
        <f t="shared" ref="AK4405" si="11930">SUM(AA4405:AA4410)/60</f>
        <v>1</v>
      </c>
      <c r="AL4405" s="17">
        <f t="shared" ref="AL4405" si="11931">SUM(V4405:V4410)</f>
        <v>3873827</v>
      </c>
      <c r="AM4405" s="17">
        <f t="shared" ref="AM4405" si="11932">AVERAGE(W4405:W4410)</f>
        <v>1076</v>
      </c>
      <c r="AN4405" s="11">
        <f t="shared" ref="AN4405" si="11933">AVERAGE(I4405:I4410)</f>
        <v>2.8833333333333333</v>
      </c>
      <c r="AO4405" s="11">
        <f t="shared" ref="AO4405" si="11934">MAX(K4405:K4410)</f>
        <v>3.4</v>
      </c>
      <c r="AP4405" s="13" t="str">
        <f t="shared" ref="AP4405" ca="1" si="11935">INDIRECT(ADDRESS(MATCH(AO4405,K4405:K4410,0)+A4405-1,12))</f>
        <v>W</v>
      </c>
      <c r="AQ4405" s="13">
        <f t="shared" ref="AQ4405" ca="1" si="11936">INDIRECT(ADDRESS(MATCH(AO4405,K4405:K4410,0)+A4405-1,13))</f>
        <v>0.5602314814814815</v>
      </c>
      <c r="AR4405" s="11">
        <f t="shared" ref="AR4405" si="11937">MAX(N4405:N4410)</f>
        <v>5.4</v>
      </c>
      <c r="AS4405" s="13" t="str">
        <f t="shared" ref="AS4405" ca="1" si="11938">INDIRECT(ADDRESS(MATCH(AR4405,N4405:N4410,0)+A4405-1,15))</f>
        <v>W</v>
      </c>
      <c r="AT4405" s="13">
        <f t="shared" ref="AT4405" ca="1" si="11939">INDIRECT(ADDRESS(MATCH(AR4405,N4405:N4410,0)+A4405-1,16))</f>
        <v>0.56912037037037033</v>
      </c>
    </row>
    <row r="4406" spans="1:46">
      <c r="A4406" s="11">
        <v>4406</v>
      </c>
      <c r="B4406" s="12">
        <v>44957</v>
      </c>
      <c r="C4406" s="56">
        <v>0.54861111111111105</v>
      </c>
      <c r="D4406" s="11">
        <v>14</v>
      </c>
      <c r="E4406" s="11">
        <v>14.1</v>
      </c>
      <c r="F4406" s="11">
        <v>0</v>
      </c>
      <c r="G4406" s="11">
        <v>8.8000000000000007</v>
      </c>
      <c r="H4406" s="11">
        <v>0.35599999999999998</v>
      </c>
      <c r="I4406" s="11">
        <v>2.9</v>
      </c>
      <c r="J4406" s="11" t="s">
        <v>154</v>
      </c>
      <c r="K4406" s="11">
        <v>3.2</v>
      </c>
      <c r="L4406" s="11" t="s">
        <v>154</v>
      </c>
      <c r="M4406" s="11">
        <v>0.54561342592592588</v>
      </c>
      <c r="N4406" s="11">
        <v>5</v>
      </c>
      <c r="O4406" s="11" t="s">
        <v>161</v>
      </c>
      <c r="P4406" s="11">
        <v>0.54481481481481475</v>
      </c>
      <c r="Q4406" s="11">
        <v>3</v>
      </c>
      <c r="R4406" s="11" t="s">
        <v>154</v>
      </c>
      <c r="S4406" s="11">
        <v>0.9</v>
      </c>
      <c r="T4406" s="11">
        <v>45.3</v>
      </c>
      <c r="U4406" s="11">
        <v>1163</v>
      </c>
      <c r="V4406" s="11">
        <v>705631</v>
      </c>
      <c r="W4406" s="11">
        <v>1176</v>
      </c>
      <c r="X4406" s="11">
        <v>0.54900000000000004</v>
      </c>
      <c r="Y4406" s="11">
        <v>20.149999999999999</v>
      </c>
      <c r="Z4406" s="11">
        <f t="shared" si="11889"/>
        <v>213.60000000000002</v>
      </c>
      <c r="AA4406" s="11">
        <f t="shared" si="11890"/>
        <v>10</v>
      </c>
      <c r="AB4406" s="53">
        <f t="shared" si="11891"/>
        <v>0.21764080995625498</v>
      </c>
      <c r="AC4406" s="63" t="s">
        <v>204</v>
      </c>
    </row>
    <row r="4407" spans="1:46">
      <c r="A4407" s="11">
        <v>4407</v>
      </c>
      <c r="B4407" s="12">
        <v>44957</v>
      </c>
      <c r="C4407" s="56">
        <v>0.55555555555555558</v>
      </c>
      <c r="D4407" s="11">
        <v>13.9</v>
      </c>
      <c r="E4407" s="11">
        <v>14</v>
      </c>
      <c r="F4407" s="11">
        <v>0</v>
      </c>
      <c r="G4407" s="11">
        <v>8.4</v>
      </c>
      <c r="H4407" s="11">
        <v>0.34300000000000003</v>
      </c>
      <c r="I4407" s="11">
        <v>3.2</v>
      </c>
      <c r="J4407" s="11" t="s">
        <v>154</v>
      </c>
      <c r="K4407" s="11">
        <v>3.3</v>
      </c>
      <c r="L4407" s="11" t="s">
        <v>154</v>
      </c>
      <c r="M4407" s="11">
        <v>0.5548495370370371</v>
      </c>
      <c r="N4407" s="11">
        <v>5.0999999999999996</v>
      </c>
      <c r="O4407" s="11" t="s">
        <v>158</v>
      </c>
      <c r="P4407" s="11">
        <v>0.55459490740740736</v>
      </c>
      <c r="Q4407" s="11">
        <v>2.1</v>
      </c>
      <c r="R4407" s="11" t="s">
        <v>158</v>
      </c>
      <c r="S4407" s="11">
        <v>0.7</v>
      </c>
      <c r="T4407" s="11">
        <v>43.7</v>
      </c>
      <c r="U4407" s="11">
        <v>1164</v>
      </c>
      <c r="V4407" s="11">
        <v>683998</v>
      </c>
      <c r="W4407" s="11">
        <v>1140</v>
      </c>
      <c r="X4407" s="11">
        <v>0.54900000000000004</v>
      </c>
      <c r="Y4407" s="11">
        <v>20.18</v>
      </c>
      <c r="Z4407" s="11">
        <f t="shared" si="11889"/>
        <v>205.8</v>
      </c>
      <c r="AA4407" s="11">
        <f t="shared" si="11890"/>
        <v>10</v>
      </c>
      <c r="AB4407" s="53">
        <f t="shared" si="11891"/>
        <v>0.21764080995625498</v>
      </c>
      <c r="AC4407" s="63" t="s">
        <v>204</v>
      </c>
    </row>
    <row r="4408" spans="1:46">
      <c r="A4408" s="11">
        <v>4408</v>
      </c>
      <c r="B4408" s="12">
        <v>44957</v>
      </c>
      <c r="C4408" s="56">
        <v>0.5625</v>
      </c>
      <c r="D4408" s="11">
        <v>13.7</v>
      </c>
      <c r="E4408" s="11">
        <v>14.1</v>
      </c>
      <c r="F4408" s="11">
        <v>0</v>
      </c>
      <c r="G4408" s="11">
        <v>8.6999999999999993</v>
      </c>
      <c r="H4408" s="11">
        <v>0.34100000000000003</v>
      </c>
      <c r="I4408" s="11">
        <v>3.3</v>
      </c>
      <c r="J4408" s="11" t="s">
        <v>154</v>
      </c>
      <c r="K4408" s="11">
        <v>3.4</v>
      </c>
      <c r="L4408" s="11" t="s">
        <v>154</v>
      </c>
      <c r="M4408" s="11">
        <v>0.5602314814814815</v>
      </c>
      <c r="N4408" s="11">
        <v>4.8</v>
      </c>
      <c r="O4408" s="11" t="s">
        <v>154</v>
      </c>
      <c r="P4408" s="11">
        <v>0.55660879629629634</v>
      </c>
      <c r="Q4408" s="11">
        <v>2.1</v>
      </c>
      <c r="R4408" s="11" t="s">
        <v>158</v>
      </c>
      <c r="S4408" s="11">
        <v>0.8</v>
      </c>
      <c r="T4408" s="11">
        <v>44.1</v>
      </c>
      <c r="U4408" s="11">
        <v>1125</v>
      </c>
      <c r="V4408" s="11">
        <v>678912</v>
      </c>
      <c r="W4408" s="11">
        <v>1132</v>
      </c>
      <c r="X4408" s="11">
        <v>0.54900000000000004</v>
      </c>
      <c r="Y4408" s="11">
        <v>20.14</v>
      </c>
      <c r="Z4408" s="11">
        <f t="shared" si="11889"/>
        <v>204.6</v>
      </c>
      <c r="AA4408" s="11">
        <f t="shared" si="11890"/>
        <v>10</v>
      </c>
      <c r="AB4408" s="53">
        <f t="shared" si="11891"/>
        <v>0.21764080995625498</v>
      </c>
      <c r="AC4408" s="63" t="s">
        <v>204</v>
      </c>
    </row>
    <row r="4409" spans="1:46">
      <c r="A4409" s="11">
        <v>4409</v>
      </c>
      <c r="B4409" s="12">
        <v>44957</v>
      </c>
      <c r="C4409" s="56">
        <v>0.56944444444444442</v>
      </c>
      <c r="D4409" s="11">
        <v>13.5</v>
      </c>
      <c r="E4409" s="11">
        <v>14</v>
      </c>
      <c r="F4409" s="11">
        <v>0</v>
      </c>
      <c r="G4409" s="11">
        <v>8.8000000000000007</v>
      </c>
      <c r="H4409" s="11">
        <v>0.316</v>
      </c>
      <c r="I4409" s="11">
        <v>3.1</v>
      </c>
      <c r="J4409" s="11" t="s">
        <v>158</v>
      </c>
      <c r="K4409" s="11">
        <v>3.4</v>
      </c>
      <c r="L4409" s="11" t="s">
        <v>158</v>
      </c>
      <c r="M4409" s="11">
        <v>0.56312499999999999</v>
      </c>
      <c r="N4409" s="11">
        <v>5.4</v>
      </c>
      <c r="O4409" s="11" t="s">
        <v>154</v>
      </c>
      <c r="P4409" s="11">
        <v>0.56912037037037033</v>
      </c>
      <c r="Q4409" s="11">
        <v>2.7</v>
      </c>
      <c r="R4409" s="11" t="s">
        <v>161</v>
      </c>
      <c r="S4409" s="11">
        <v>0.7</v>
      </c>
      <c r="T4409" s="11">
        <v>42.9</v>
      </c>
      <c r="U4409" s="11">
        <v>953</v>
      </c>
      <c r="V4409" s="11">
        <v>630296</v>
      </c>
      <c r="W4409" s="11">
        <v>1050</v>
      </c>
      <c r="X4409" s="11">
        <v>0.54900000000000004</v>
      </c>
      <c r="Y4409" s="11">
        <v>20.16</v>
      </c>
      <c r="Z4409" s="11">
        <f t="shared" si="11889"/>
        <v>189.6</v>
      </c>
      <c r="AA4409" s="11">
        <f t="shared" si="11890"/>
        <v>10</v>
      </c>
      <c r="AB4409" s="53">
        <f t="shared" si="11891"/>
        <v>0.21764080995625498</v>
      </c>
      <c r="AC4409" s="63" t="s">
        <v>204</v>
      </c>
    </row>
    <row r="4410" spans="1:46">
      <c r="A4410" s="11">
        <v>4410</v>
      </c>
      <c r="B4410" s="12">
        <v>44957</v>
      </c>
      <c r="C4410" s="56">
        <v>0.57638888888888895</v>
      </c>
      <c r="D4410" s="11">
        <v>13.4</v>
      </c>
      <c r="E4410" s="11">
        <v>14</v>
      </c>
      <c r="F4410" s="11">
        <v>0</v>
      </c>
      <c r="G4410" s="11">
        <v>8.4</v>
      </c>
      <c r="H4410" s="11">
        <v>0.223</v>
      </c>
      <c r="I4410" s="11">
        <v>1.9</v>
      </c>
      <c r="J4410" s="11" t="s">
        <v>161</v>
      </c>
      <c r="K4410" s="11">
        <v>3.1</v>
      </c>
      <c r="L4410" s="11" t="s">
        <v>158</v>
      </c>
      <c r="M4410" s="11">
        <v>0.56950231481481484</v>
      </c>
      <c r="N4410" s="11">
        <v>4.7</v>
      </c>
      <c r="O4410" s="11" t="s">
        <v>154</v>
      </c>
      <c r="P4410" s="11">
        <v>0.57611111111111113</v>
      </c>
      <c r="Q4410" s="11">
        <v>3.6</v>
      </c>
      <c r="R4410" s="11" t="s">
        <v>154</v>
      </c>
      <c r="S4410" s="11">
        <v>0.9</v>
      </c>
      <c r="T4410" s="11">
        <v>41.6</v>
      </c>
      <c r="U4410" s="11">
        <v>600</v>
      </c>
      <c r="V4410" s="11">
        <v>456126</v>
      </c>
      <c r="W4410" s="11">
        <v>760</v>
      </c>
      <c r="X4410" s="11">
        <v>0.54900000000000004</v>
      </c>
      <c r="Y4410" s="11">
        <v>20.16</v>
      </c>
      <c r="Z4410" s="11">
        <f t="shared" si="11889"/>
        <v>133.80000000000001</v>
      </c>
      <c r="AA4410" s="11">
        <f t="shared" si="11890"/>
        <v>10</v>
      </c>
      <c r="AB4410" s="53">
        <f t="shared" si="11891"/>
        <v>0.21764080995625498</v>
      </c>
      <c r="AC4410" s="63" t="s">
        <v>204</v>
      </c>
    </row>
    <row r="4411" spans="1:46">
      <c r="A4411" s="11">
        <v>4411</v>
      </c>
      <c r="B4411" s="12">
        <v>44957</v>
      </c>
      <c r="C4411" s="56">
        <v>0.58333333333333337</v>
      </c>
      <c r="D4411" s="11">
        <v>13.1</v>
      </c>
      <c r="E4411" s="11">
        <v>14.1</v>
      </c>
      <c r="F4411" s="11">
        <v>0</v>
      </c>
      <c r="G4411" s="11">
        <v>7.8</v>
      </c>
      <c r="H4411" s="11">
        <v>0.16800000000000001</v>
      </c>
      <c r="I4411" s="11">
        <v>2.6</v>
      </c>
      <c r="J4411" s="11" t="s">
        <v>161</v>
      </c>
      <c r="K4411" s="11">
        <v>2.6</v>
      </c>
      <c r="L4411" s="11" t="s">
        <v>161</v>
      </c>
      <c r="M4411" s="11">
        <v>0.58206018518518521</v>
      </c>
      <c r="N4411" s="11">
        <v>4.5</v>
      </c>
      <c r="O4411" s="11" t="s">
        <v>154</v>
      </c>
      <c r="P4411" s="11">
        <v>0.57642361111111107</v>
      </c>
      <c r="Q4411" s="11">
        <v>3.3</v>
      </c>
      <c r="R4411" s="11" t="s">
        <v>161</v>
      </c>
      <c r="S4411" s="11">
        <v>0.8</v>
      </c>
      <c r="T4411" s="11">
        <v>44.8</v>
      </c>
      <c r="U4411" s="11">
        <v>604</v>
      </c>
      <c r="V4411" s="11">
        <v>354356</v>
      </c>
      <c r="W4411" s="11">
        <v>591</v>
      </c>
      <c r="X4411" s="11">
        <v>0.54900000000000004</v>
      </c>
      <c r="Y4411" s="11">
        <v>20.14</v>
      </c>
      <c r="Z4411" s="11">
        <f t="shared" si="11889"/>
        <v>100.8</v>
      </c>
      <c r="AA4411" s="11">
        <f t="shared" si="11890"/>
        <v>0</v>
      </c>
      <c r="AB4411" s="53">
        <f t="shared" si="11891"/>
        <v>0.21764080995625498</v>
      </c>
      <c r="AC4411" s="63" t="s">
        <v>204</v>
      </c>
      <c r="AE4411" s="11">
        <f t="shared" ref="AE4411" si="11940">SUM(F4411:F4416)</f>
        <v>0</v>
      </c>
      <c r="AF4411" s="11">
        <f t="shared" ref="AF4411" si="11941">AVERAGE(AB4411:AB4416)</f>
        <v>0.21764080995625498</v>
      </c>
      <c r="AG4411" s="11">
        <f t="shared" ref="AG4411" si="11942">AVERAGE(G4411:G4416)</f>
        <v>8.1666666666666661</v>
      </c>
      <c r="AH4411" s="11" t="e">
        <f t="shared" ref="AH4411" si="11943">AVERAGE(AC4411:AC4416)</f>
        <v>#DIV/0!</v>
      </c>
      <c r="AI4411" s="11">
        <f t="shared" ref="AI4411" si="11944">AVERAGE(T4411:T4416)</f>
        <v>46.433333333333337</v>
      </c>
      <c r="AJ4411" s="11">
        <f t="shared" ref="AJ4411" si="11945">SUMIF(H4411:H4416,"&gt;0",H4411:H4416)</f>
        <v>1.2989999999999999</v>
      </c>
      <c r="AK4411" s="17">
        <f t="shared" ref="AK4411" si="11946">SUM(AA4411:AA4416)/60</f>
        <v>0.5</v>
      </c>
      <c r="AL4411" s="17">
        <f t="shared" ref="AL4411" si="11947">SUM(V4411:V4416)</f>
        <v>2644864</v>
      </c>
      <c r="AM4411" s="17">
        <f t="shared" ref="AM4411" si="11948">AVERAGE(W4411:W4416)</f>
        <v>734.66666666666663</v>
      </c>
      <c r="AN4411" s="11">
        <f t="shared" ref="AN4411" si="11949">AVERAGE(I4411:I4416)</f>
        <v>2.5333333333333332</v>
      </c>
      <c r="AO4411" s="11">
        <f t="shared" ref="AO4411" si="11950">MAX(K4411:K4416)</f>
        <v>3</v>
      </c>
      <c r="AP4411" s="13" t="str">
        <f t="shared" ref="AP4411" ca="1" si="11951">INDIRECT(ADDRESS(MATCH(AO4411,K4411:K4416,0)+A4411-1,12))</f>
        <v>WSW</v>
      </c>
      <c r="AQ4411" s="13">
        <f t="shared" ref="AQ4411" ca="1" si="11952">INDIRECT(ADDRESS(MATCH(AO4411,K4411:K4416,0)+A4411-1,13))</f>
        <v>0.60381944444444446</v>
      </c>
      <c r="AR4411" s="11">
        <f t="shared" ref="AR4411" si="11953">MAX(N4411:N4416)</f>
        <v>4.7</v>
      </c>
      <c r="AS4411" s="13" t="str">
        <f t="shared" ref="AS4411" ca="1" si="11954">INDIRECT(ADDRESS(MATCH(AR4411,N4411:N4416,0)+A4411-1,15))</f>
        <v>W</v>
      </c>
      <c r="AT4411" s="13">
        <f t="shared" ref="AT4411" ca="1" si="11955">INDIRECT(ADDRESS(MATCH(AR4411,N4411:N4416,0)+A4411-1,16))</f>
        <v>0.60114583333333338</v>
      </c>
    </row>
    <row r="4412" spans="1:46">
      <c r="A4412" s="11">
        <v>4412</v>
      </c>
      <c r="B4412" s="12">
        <v>44957</v>
      </c>
      <c r="C4412" s="56">
        <v>0.59027777777777779</v>
      </c>
      <c r="D4412" s="11">
        <v>12.7</v>
      </c>
      <c r="E4412" s="11">
        <v>14.1</v>
      </c>
      <c r="F4412" s="11">
        <v>0</v>
      </c>
      <c r="G4412" s="11">
        <v>8.4</v>
      </c>
      <c r="H4412" s="11">
        <v>0.19500000000000001</v>
      </c>
      <c r="I4412" s="11">
        <v>2.1</v>
      </c>
      <c r="J4412" s="11" t="s">
        <v>161</v>
      </c>
      <c r="K4412" s="11">
        <v>2.6</v>
      </c>
      <c r="L4412" s="11" t="s">
        <v>161</v>
      </c>
      <c r="M4412" s="11">
        <v>0.58334490740740741</v>
      </c>
      <c r="N4412" s="11">
        <v>3.8</v>
      </c>
      <c r="O4412" s="11" t="s">
        <v>154</v>
      </c>
      <c r="P4412" s="11">
        <v>0.58603009259259264</v>
      </c>
      <c r="Q4412" s="11">
        <v>0.5</v>
      </c>
      <c r="R4412" s="11" t="s">
        <v>157</v>
      </c>
      <c r="S4412" s="11">
        <v>0.6</v>
      </c>
      <c r="T4412" s="11">
        <v>46.3</v>
      </c>
      <c r="U4412" s="11">
        <v>721</v>
      </c>
      <c r="V4412" s="11">
        <v>398001</v>
      </c>
      <c r="W4412" s="11">
        <v>663</v>
      </c>
      <c r="X4412" s="11">
        <v>0.54900000000000004</v>
      </c>
      <c r="Y4412" s="11">
        <v>20.100000000000001</v>
      </c>
      <c r="Z4412" s="11">
        <f t="shared" si="11889"/>
        <v>117</v>
      </c>
      <c r="AA4412" s="11">
        <f t="shared" si="11890"/>
        <v>0</v>
      </c>
      <c r="AB4412" s="53">
        <f t="shared" si="11891"/>
        <v>0.21764080995625498</v>
      </c>
      <c r="AC4412" s="63" t="s">
        <v>204</v>
      </c>
    </row>
    <row r="4413" spans="1:46">
      <c r="A4413" s="11">
        <v>4413</v>
      </c>
      <c r="B4413" s="12">
        <v>44957</v>
      </c>
      <c r="C4413" s="56">
        <v>0.59722222222222221</v>
      </c>
      <c r="D4413" s="11">
        <v>12.4</v>
      </c>
      <c r="E4413" s="11">
        <v>14.1</v>
      </c>
      <c r="F4413" s="11">
        <v>0</v>
      </c>
      <c r="G4413" s="11">
        <v>7.8</v>
      </c>
      <c r="H4413" s="11">
        <v>0.19</v>
      </c>
      <c r="I4413" s="11">
        <v>2.7</v>
      </c>
      <c r="J4413" s="11" t="s">
        <v>161</v>
      </c>
      <c r="K4413" s="11">
        <v>2.7</v>
      </c>
      <c r="L4413" s="11" t="s">
        <v>161</v>
      </c>
      <c r="M4413" s="11">
        <v>0.59722222222222221</v>
      </c>
      <c r="N4413" s="11">
        <v>4.3</v>
      </c>
      <c r="O4413" s="11" t="s">
        <v>160</v>
      </c>
      <c r="P4413" s="11">
        <v>0.59526620370370364</v>
      </c>
      <c r="Q4413" s="11">
        <v>3.8</v>
      </c>
      <c r="R4413" s="11" t="s">
        <v>161</v>
      </c>
      <c r="S4413" s="11">
        <v>0.7</v>
      </c>
      <c r="T4413" s="11">
        <v>47.7</v>
      </c>
      <c r="U4413" s="11">
        <v>608</v>
      </c>
      <c r="V4413" s="11">
        <v>389552</v>
      </c>
      <c r="W4413" s="11">
        <v>649</v>
      </c>
      <c r="X4413" s="11">
        <v>0.54900000000000004</v>
      </c>
      <c r="Y4413" s="11">
        <v>20.11</v>
      </c>
      <c r="Z4413" s="11">
        <f t="shared" si="11889"/>
        <v>114</v>
      </c>
      <c r="AA4413" s="11">
        <f t="shared" si="11890"/>
        <v>0</v>
      </c>
      <c r="AB4413" s="53">
        <f t="shared" si="11891"/>
        <v>0.21764080995625498</v>
      </c>
      <c r="AC4413" s="63" t="s">
        <v>204</v>
      </c>
    </row>
    <row r="4414" spans="1:46">
      <c r="A4414" s="11">
        <v>4414</v>
      </c>
      <c r="B4414" s="12">
        <v>44957</v>
      </c>
      <c r="C4414" s="56">
        <v>0.60416666666666663</v>
      </c>
      <c r="D4414" s="11">
        <v>12</v>
      </c>
      <c r="E4414" s="11">
        <v>14.1</v>
      </c>
      <c r="F4414" s="11">
        <v>0</v>
      </c>
      <c r="G4414" s="11">
        <v>8.1999999999999993</v>
      </c>
      <c r="H4414" s="11">
        <v>0.24</v>
      </c>
      <c r="I4414" s="11">
        <v>2.9</v>
      </c>
      <c r="J4414" s="11" t="s">
        <v>161</v>
      </c>
      <c r="K4414" s="11">
        <v>3</v>
      </c>
      <c r="L4414" s="11" t="s">
        <v>161</v>
      </c>
      <c r="M4414" s="11">
        <v>0.60381944444444446</v>
      </c>
      <c r="N4414" s="11">
        <v>4.7</v>
      </c>
      <c r="O4414" s="11" t="s">
        <v>154</v>
      </c>
      <c r="P4414" s="11">
        <v>0.60114583333333338</v>
      </c>
      <c r="Q4414" s="11">
        <v>1.9</v>
      </c>
      <c r="R4414" s="11" t="s">
        <v>154</v>
      </c>
      <c r="S4414" s="11">
        <v>0.6</v>
      </c>
      <c r="T4414" s="11">
        <v>47.6</v>
      </c>
      <c r="U4414" s="11">
        <v>755</v>
      </c>
      <c r="V4414" s="11">
        <v>483561</v>
      </c>
      <c r="W4414" s="11">
        <v>806</v>
      </c>
      <c r="X4414" s="11">
        <v>0.54900000000000004</v>
      </c>
      <c r="Y4414" s="11">
        <v>20.13</v>
      </c>
      <c r="Z4414" s="11">
        <f t="shared" si="11889"/>
        <v>144</v>
      </c>
      <c r="AA4414" s="11">
        <f t="shared" si="11890"/>
        <v>10</v>
      </c>
      <c r="AB4414" s="53">
        <f t="shared" si="11891"/>
        <v>0.21764080995625498</v>
      </c>
      <c r="AC4414" s="63" t="s">
        <v>204</v>
      </c>
    </row>
    <row r="4415" spans="1:46">
      <c r="A4415" s="11">
        <v>4415</v>
      </c>
      <c r="B4415" s="12">
        <v>44957</v>
      </c>
      <c r="C4415" s="56">
        <v>0.61111111111111105</v>
      </c>
      <c r="D4415" s="11">
        <v>11.8</v>
      </c>
      <c r="E4415" s="11">
        <v>14.1</v>
      </c>
      <c r="F4415" s="11">
        <v>0</v>
      </c>
      <c r="G4415" s="11">
        <v>8.6</v>
      </c>
      <c r="H4415" s="11">
        <v>0.26100000000000001</v>
      </c>
      <c r="I4415" s="11">
        <v>2.2000000000000002</v>
      </c>
      <c r="J4415" s="11" t="s">
        <v>161</v>
      </c>
      <c r="K4415" s="11">
        <v>3</v>
      </c>
      <c r="L4415" s="11" t="s">
        <v>161</v>
      </c>
      <c r="M4415" s="11">
        <v>0.60643518518518513</v>
      </c>
      <c r="N4415" s="11">
        <v>4.3</v>
      </c>
      <c r="O4415" s="11" t="s">
        <v>160</v>
      </c>
      <c r="P4415" s="11">
        <v>0.60619212962962965</v>
      </c>
      <c r="Q4415" s="11">
        <v>3.7</v>
      </c>
      <c r="R4415" s="11" t="s">
        <v>154</v>
      </c>
      <c r="S4415" s="11">
        <v>0.8</v>
      </c>
      <c r="T4415" s="11">
        <v>48.7</v>
      </c>
      <c r="U4415" s="11">
        <v>855</v>
      </c>
      <c r="V4415" s="11">
        <v>521887</v>
      </c>
      <c r="W4415" s="11">
        <v>870</v>
      </c>
      <c r="X4415" s="11">
        <v>0.54900000000000004</v>
      </c>
      <c r="Y4415" s="11">
        <v>20.11</v>
      </c>
      <c r="Z4415" s="11">
        <f t="shared" si="11889"/>
        <v>156.60000000000002</v>
      </c>
      <c r="AA4415" s="11">
        <f t="shared" si="11890"/>
        <v>10</v>
      </c>
      <c r="AB4415" s="53">
        <f t="shared" si="11891"/>
        <v>0.21764080995625498</v>
      </c>
      <c r="AC4415" s="63" t="s">
        <v>204</v>
      </c>
    </row>
    <row r="4416" spans="1:46">
      <c r="A4416" s="11">
        <v>4416</v>
      </c>
      <c r="B4416" s="12">
        <v>44957</v>
      </c>
      <c r="C4416" s="56">
        <v>0.61805555555555558</v>
      </c>
      <c r="D4416" s="11">
        <v>11.8</v>
      </c>
      <c r="E4416" s="11">
        <v>14.1</v>
      </c>
      <c r="F4416" s="11">
        <v>0</v>
      </c>
      <c r="G4416" s="11">
        <v>8.1999999999999993</v>
      </c>
      <c r="H4416" s="11">
        <v>0.245</v>
      </c>
      <c r="I4416" s="11">
        <v>2.7</v>
      </c>
      <c r="J4416" s="11" t="s">
        <v>161</v>
      </c>
      <c r="K4416" s="11">
        <v>2.7</v>
      </c>
      <c r="L4416" s="11" t="s">
        <v>161</v>
      </c>
      <c r="M4416" s="11">
        <v>0.61800925925925931</v>
      </c>
      <c r="N4416" s="11">
        <v>4.7</v>
      </c>
      <c r="O4416" s="11" t="s">
        <v>154</v>
      </c>
      <c r="P4416" s="11">
        <v>0.61128472222222219</v>
      </c>
      <c r="Q4416" s="11">
        <v>2.6</v>
      </c>
      <c r="R4416" s="11" t="s">
        <v>160</v>
      </c>
      <c r="S4416" s="11">
        <v>0.9</v>
      </c>
      <c r="T4416" s="11">
        <v>43.5</v>
      </c>
      <c r="U4416" s="11">
        <v>802</v>
      </c>
      <c r="V4416" s="11">
        <v>497507</v>
      </c>
      <c r="W4416" s="11">
        <v>829</v>
      </c>
      <c r="X4416" s="11">
        <v>0.54900000000000004</v>
      </c>
      <c r="Y4416" s="11">
        <v>20.100000000000001</v>
      </c>
      <c r="Z4416" s="11">
        <f t="shared" si="11889"/>
        <v>147</v>
      </c>
      <c r="AA4416" s="11">
        <f t="shared" si="11890"/>
        <v>10</v>
      </c>
      <c r="AB4416" s="53">
        <f t="shared" si="11891"/>
        <v>0.21764080995625498</v>
      </c>
      <c r="AC4416" s="63" t="s">
        <v>204</v>
      </c>
    </row>
    <row r="4417" spans="1:46">
      <c r="A4417" s="11">
        <v>4417</v>
      </c>
      <c r="B4417" s="12">
        <v>44957</v>
      </c>
      <c r="C4417" s="56">
        <v>0.625</v>
      </c>
      <c r="D4417" s="11">
        <v>11.8</v>
      </c>
      <c r="E4417" s="11">
        <v>14.1</v>
      </c>
      <c r="F4417" s="11">
        <v>0</v>
      </c>
      <c r="G4417" s="11">
        <v>8.6999999999999993</v>
      </c>
      <c r="H4417" s="11">
        <v>0.22900000000000001</v>
      </c>
      <c r="I4417" s="11">
        <v>2.2000000000000002</v>
      </c>
      <c r="J4417" s="11" t="s">
        <v>156</v>
      </c>
      <c r="K4417" s="11">
        <v>2.9</v>
      </c>
      <c r="L4417" s="11" t="s">
        <v>160</v>
      </c>
      <c r="M4417" s="11">
        <v>0.62179398148148146</v>
      </c>
      <c r="N4417" s="11">
        <v>4.5</v>
      </c>
      <c r="O4417" s="11" t="s">
        <v>153</v>
      </c>
      <c r="P4417" s="11">
        <v>0.62035879629629631</v>
      </c>
      <c r="Q4417" s="11">
        <v>1.9</v>
      </c>
      <c r="R4417" s="11" t="s">
        <v>156</v>
      </c>
      <c r="S4417" s="11">
        <v>0.9</v>
      </c>
      <c r="T4417" s="11">
        <v>46.2</v>
      </c>
      <c r="U4417" s="11">
        <v>749</v>
      </c>
      <c r="V4417" s="11">
        <v>464134</v>
      </c>
      <c r="W4417" s="11">
        <v>774</v>
      </c>
      <c r="X4417" s="11">
        <v>0.54900000000000004</v>
      </c>
      <c r="Y4417" s="11">
        <v>20.07</v>
      </c>
      <c r="Z4417" s="11">
        <f t="shared" si="11889"/>
        <v>137.4</v>
      </c>
      <c r="AA4417" s="11">
        <f t="shared" si="11890"/>
        <v>10</v>
      </c>
      <c r="AB4417" s="53">
        <f t="shared" si="11891"/>
        <v>0.21764080995625498</v>
      </c>
      <c r="AC4417" s="63" t="s">
        <v>204</v>
      </c>
      <c r="AE4417" s="11">
        <f t="shared" ref="AE4417" si="11956">SUM(F4417:F4422)</f>
        <v>0</v>
      </c>
      <c r="AF4417" s="11">
        <f t="shared" ref="AF4417" si="11957">AVERAGE(AB4417:AB4422)</f>
        <v>0.21755358778814538</v>
      </c>
      <c r="AG4417" s="11">
        <f t="shared" ref="AG4417" si="11958">AVERAGE(G4417:G4422)</f>
        <v>8.3666666666666671</v>
      </c>
      <c r="AH4417" s="11" t="e">
        <f t="shared" ref="AH4417" si="11959">AVERAGE(AC4417:AC4422)</f>
        <v>#DIV/0!</v>
      </c>
      <c r="AI4417" s="11">
        <f t="shared" ref="AI4417" si="11960">AVERAGE(T4417:T4422)</f>
        <v>45.85</v>
      </c>
      <c r="AJ4417" s="11">
        <f t="shared" ref="AJ4417" si="11961">SUMIF(H4417:H4422,"&gt;0",H4417:H4422)</f>
        <v>1.113</v>
      </c>
      <c r="AK4417" s="17">
        <f t="shared" ref="AK4417" si="11962">SUM(AA4417:AA4422)/60</f>
        <v>0.33333333333333331</v>
      </c>
      <c r="AL4417" s="17">
        <f t="shared" ref="AL4417" si="11963">SUM(V4417:V4422)</f>
        <v>2281307</v>
      </c>
      <c r="AM4417" s="17">
        <f t="shared" ref="AM4417" si="11964">AVERAGE(W4417:W4422)</f>
        <v>633.83333333333337</v>
      </c>
      <c r="AN4417" s="11">
        <f t="shared" ref="AN4417" si="11965">AVERAGE(I4417:I4422)</f>
        <v>2.6666666666666665</v>
      </c>
      <c r="AO4417" s="11">
        <f t="shared" ref="AO4417" si="11966">MAX(K4417:K4422)</f>
        <v>3.3</v>
      </c>
      <c r="AP4417" s="13" t="str">
        <f t="shared" ref="AP4417" ca="1" si="11967">INDIRECT(ADDRESS(MATCH(AO4417,K4417:K4422,0)+A4417-1,12))</f>
        <v>SW</v>
      </c>
      <c r="AQ4417" s="13">
        <f t="shared" ref="AQ4417" ca="1" si="11968">INDIRECT(ADDRESS(MATCH(AO4417,K4417:K4422,0)+A4417-1,13))</f>
        <v>0.64697916666666666</v>
      </c>
      <c r="AR4417" s="11">
        <f t="shared" ref="AR4417" si="11969">MAX(N4417:N4422)</f>
        <v>5.2</v>
      </c>
      <c r="AS4417" s="13" t="str">
        <f t="shared" ref="AS4417" ca="1" si="11970">INDIRECT(ADDRESS(MATCH(AR4417,N4417:N4422,0)+A4417-1,15))</f>
        <v>SW</v>
      </c>
      <c r="AT4417" s="13">
        <f t="shared" ref="AT4417" ca="1" si="11971">INDIRECT(ADDRESS(MATCH(AR4417,N4417:N4422,0)+A4417-1,16))</f>
        <v>0.63216435185185182</v>
      </c>
    </row>
    <row r="4418" spans="1:46">
      <c r="A4418" s="11">
        <v>4418</v>
      </c>
      <c r="B4418" s="12">
        <v>44957</v>
      </c>
      <c r="C4418" s="56">
        <v>0.63194444444444442</v>
      </c>
      <c r="D4418" s="11">
        <v>11.8</v>
      </c>
      <c r="E4418" s="11">
        <v>14.1</v>
      </c>
      <c r="F4418" s="11">
        <v>0</v>
      </c>
      <c r="G4418" s="11">
        <v>8.6</v>
      </c>
      <c r="H4418" s="11">
        <v>0.21199999999999999</v>
      </c>
      <c r="I4418" s="11">
        <v>2.7</v>
      </c>
      <c r="J4418" s="11" t="s">
        <v>160</v>
      </c>
      <c r="K4418" s="11">
        <v>2.7</v>
      </c>
      <c r="L4418" s="11" t="s">
        <v>160</v>
      </c>
      <c r="M4418" s="11">
        <v>0.63194444444444442</v>
      </c>
      <c r="N4418" s="11">
        <v>4.7</v>
      </c>
      <c r="O4418" s="11" t="s">
        <v>153</v>
      </c>
      <c r="P4418" s="11">
        <v>0.6294791666666667</v>
      </c>
      <c r="Q4418" s="11">
        <v>2.5</v>
      </c>
      <c r="R4418" s="11" t="s">
        <v>161</v>
      </c>
      <c r="S4418" s="11">
        <v>0.7</v>
      </c>
      <c r="T4418" s="11">
        <v>45.5</v>
      </c>
      <c r="U4418" s="11">
        <v>694</v>
      </c>
      <c r="V4418" s="11">
        <v>432896</v>
      </c>
      <c r="W4418" s="11">
        <v>721</v>
      </c>
      <c r="X4418" s="11">
        <v>0.54900000000000004</v>
      </c>
      <c r="Y4418" s="11">
        <v>20.07</v>
      </c>
      <c r="Z4418" s="11">
        <f t="shared" si="11889"/>
        <v>127.2</v>
      </c>
      <c r="AA4418" s="11">
        <f t="shared" si="11890"/>
        <v>10</v>
      </c>
      <c r="AB4418" s="53">
        <f t="shared" si="11891"/>
        <v>0.21764080995625498</v>
      </c>
      <c r="AC4418" s="63" t="s">
        <v>204</v>
      </c>
    </row>
    <row r="4419" spans="1:46">
      <c r="A4419" s="11">
        <v>4419</v>
      </c>
      <c r="B4419" s="12">
        <v>44957</v>
      </c>
      <c r="C4419" s="56">
        <v>0.63888888888888895</v>
      </c>
      <c r="D4419" s="11">
        <v>11.8</v>
      </c>
      <c r="E4419" s="11">
        <v>14.1</v>
      </c>
      <c r="F4419" s="11">
        <v>0</v>
      </c>
      <c r="G4419" s="11">
        <v>8.1999999999999993</v>
      </c>
      <c r="H4419" s="11">
        <v>0.19500000000000001</v>
      </c>
      <c r="I4419" s="11">
        <v>2.7</v>
      </c>
      <c r="J4419" s="11" t="s">
        <v>156</v>
      </c>
      <c r="K4419" s="11">
        <v>2.8</v>
      </c>
      <c r="L4419" s="11" t="s">
        <v>160</v>
      </c>
      <c r="M4419" s="11">
        <v>0.63282407407407404</v>
      </c>
      <c r="N4419" s="11">
        <v>5.2</v>
      </c>
      <c r="O4419" s="11" t="s">
        <v>160</v>
      </c>
      <c r="P4419" s="11">
        <v>0.63216435185185182</v>
      </c>
      <c r="Q4419" s="11">
        <v>2.1</v>
      </c>
      <c r="R4419" s="11" t="s">
        <v>156</v>
      </c>
      <c r="S4419" s="11">
        <v>0.8</v>
      </c>
      <c r="T4419" s="11">
        <v>45.1</v>
      </c>
      <c r="U4419" s="11">
        <v>641</v>
      </c>
      <c r="V4419" s="11">
        <v>400094</v>
      </c>
      <c r="W4419" s="11">
        <v>667</v>
      </c>
      <c r="X4419" s="11">
        <v>0.54900000000000004</v>
      </c>
      <c r="Y4419" s="11">
        <v>20.07</v>
      </c>
      <c r="Z4419" s="11">
        <f t="shared" si="11889"/>
        <v>117</v>
      </c>
      <c r="AA4419" s="11">
        <f t="shared" si="11890"/>
        <v>0</v>
      </c>
      <c r="AB4419" s="53">
        <f t="shared" si="11891"/>
        <v>0.21764080995625498</v>
      </c>
      <c r="AC4419" s="63" t="s">
        <v>204</v>
      </c>
    </row>
    <row r="4420" spans="1:46">
      <c r="A4420" s="11">
        <v>4420</v>
      </c>
      <c r="B4420" s="12">
        <v>44957</v>
      </c>
      <c r="C4420" s="56">
        <v>0.64583333333333337</v>
      </c>
      <c r="D4420" s="11">
        <v>11.8</v>
      </c>
      <c r="E4420" s="11">
        <v>14.1</v>
      </c>
      <c r="F4420" s="11">
        <v>0</v>
      </c>
      <c r="G4420" s="11">
        <v>8.1999999999999993</v>
      </c>
      <c r="H4420" s="11">
        <v>0.17699999999999999</v>
      </c>
      <c r="I4420" s="11">
        <v>3.2</v>
      </c>
      <c r="J4420" s="11" t="s">
        <v>160</v>
      </c>
      <c r="K4420" s="11">
        <v>3.2</v>
      </c>
      <c r="L4420" s="11" t="s">
        <v>160</v>
      </c>
      <c r="M4420" s="11">
        <v>0.64583333333333337</v>
      </c>
      <c r="N4420" s="11">
        <v>4.7</v>
      </c>
      <c r="O4420" s="11" t="s">
        <v>153</v>
      </c>
      <c r="P4420" s="11">
        <v>0.64043981481481482</v>
      </c>
      <c r="Q4420" s="11">
        <v>3.1</v>
      </c>
      <c r="R4420" s="11" t="s">
        <v>161</v>
      </c>
      <c r="S4420" s="11">
        <v>0.7</v>
      </c>
      <c r="T4420" s="11">
        <v>45.3</v>
      </c>
      <c r="U4420" s="11">
        <v>580</v>
      </c>
      <c r="V4420" s="11">
        <v>365746</v>
      </c>
      <c r="W4420" s="11">
        <v>610</v>
      </c>
      <c r="X4420" s="11">
        <v>0.54900000000000004</v>
      </c>
      <c r="Y4420" s="11">
        <v>20.07</v>
      </c>
      <c r="Z4420" s="11">
        <f t="shared" si="11889"/>
        <v>106.19999999999999</v>
      </c>
      <c r="AA4420" s="11">
        <f t="shared" si="11890"/>
        <v>0</v>
      </c>
      <c r="AB4420" s="53">
        <f t="shared" si="11891"/>
        <v>0.21764080995625498</v>
      </c>
      <c r="AC4420" s="63" t="s">
        <v>204</v>
      </c>
    </row>
    <row r="4421" spans="1:46">
      <c r="A4421" s="11">
        <v>4421</v>
      </c>
      <c r="B4421" s="12">
        <v>44957</v>
      </c>
      <c r="C4421" s="56">
        <v>0.65277777777777779</v>
      </c>
      <c r="D4421" s="11">
        <v>11.7</v>
      </c>
      <c r="E4421" s="11">
        <v>14.1</v>
      </c>
      <c r="F4421" s="11">
        <v>0</v>
      </c>
      <c r="G4421" s="11">
        <v>8.3000000000000007</v>
      </c>
      <c r="H4421" s="11">
        <v>0.16</v>
      </c>
      <c r="I4421" s="11">
        <v>2.8</v>
      </c>
      <c r="J4421" s="11" t="s">
        <v>161</v>
      </c>
      <c r="K4421" s="11">
        <v>3.3</v>
      </c>
      <c r="L4421" s="11" t="s">
        <v>160</v>
      </c>
      <c r="M4421" s="11">
        <v>0.64697916666666666</v>
      </c>
      <c r="N4421" s="11">
        <v>4.5999999999999996</v>
      </c>
      <c r="O4421" s="11" t="s">
        <v>161</v>
      </c>
      <c r="P4421" s="11">
        <v>0.65219907407407407</v>
      </c>
      <c r="Q4421" s="11">
        <v>3.1</v>
      </c>
      <c r="R4421" s="11" t="s">
        <v>160</v>
      </c>
      <c r="S4421" s="11">
        <v>0.8</v>
      </c>
      <c r="T4421" s="11">
        <v>45.6</v>
      </c>
      <c r="U4421" s="11">
        <v>518</v>
      </c>
      <c r="V4421" s="11">
        <v>329320</v>
      </c>
      <c r="W4421" s="11">
        <v>549</v>
      </c>
      <c r="X4421" s="11">
        <v>0.54900000000000004</v>
      </c>
      <c r="Y4421" s="11">
        <v>20.059999999999999</v>
      </c>
      <c r="Z4421" s="11">
        <f t="shared" si="11889"/>
        <v>96</v>
      </c>
      <c r="AA4421" s="11">
        <f t="shared" si="11890"/>
        <v>0</v>
      </c>
      <c r="AB4421" s="53">
        <f t="shared" si="11891"/>
        <v>0.21764080995625498</v>
      </c>
      <c r="AC4421" s="63" t="s">
        <v>204</v>
      </c>
    </row>
    <row r="4422" spans="1:46">
      <c r="A4422" s="11">
        <v>4422</v>
      </c>
      <c r="B4422" s="12">
        <v>44957</v>
      </c>
      <c r="C4422" s="56">
        <v>0.65972222222222221</v>
      </c>
      <c r="D4422" s="11">
        <v>11.8</v>
      </c>
      <c r="E4422" s="11">
        <v>14.1</v>
      </c>
      <c r="F4422" s="11">
        <v>0</v>
      </c>
      <c r="G4422" s="11">
        <v>8.1999999999999993</v>
      </c>
      <c r="H4422" s="11">
        <v>0.14000000000000001</v>
      </c>
      <c r="I4422" s="11">
        <v>2.4</v>
      </c>
      <c r="J4422" s="11" t="s">
        <v>160</v>
      </c>
      <c r="K4422" s="11">
        <v>2.8</v>
      </c>
      <c r="L4422" s="11" t="s">
        <v>161</v>
      </c>
      <c r="M4422" s="11">
        <v>0.65309027777777773</v>
      </c>
      <c r="N4422" s="11">
        <v>3.7</v>
      </c>
      <c r="O4422" s="11" t="s">
        <v>161</v>
      </c>
      <c r="P4422" s="11">
        <v>0.65820601851851845</v>
      </c>
      <c r="Q4422" s="11">
        <v>2.4</v>
      </c>
      <c r="R4422" s="11" t="s">
        <v>160</v>
      </c>
      <c r="S4422" s="11">
        <v>0.6</v>
      </c>
      <c r="T4422" s="11">
        <v>47.4</v>
      </c>
      <c r="U4422" s="11">
        <v>457</v>
      </c>
      <c r="V4422" s="11">
        <v>289117</v>
      </c>
      <c r="W4422" s="11">
        <v>482</v>
      </c>
      <c r="X4422" s="11">
        <v>0.54800000000000004</v>
      </c>
      <c r="Y4422" s="11">
        <v>20.03</v>
      </c>
      <c r="Z4422" s="11">
        <f t="shared" si="11889"/>
        <v>84.000000000000014</v>
      </c>
      <c r="AA4422" s="11">
        <f t="shared" si="11890"/>
        <v>0</v>
      </c>
      <c r="AB4422" s="53">
        <f t="shared" si="11891"/>
        <v>0.21711747694759753</v>
      </c>
      <c r="AC4422" s="63" t="s">
        <v>204</v>
      </c>
    </row>
    <row r="4423" spans="1:46">
      <c r="A4423" s="11">
        <v>4423</v>
      </c>
      <c r="B4423" s="12">
        <v>44957</v>
      </c>
      <c r="C4423" s="56">
        <v>0.66666666666666663</v>
      </c>
      <c r="D4423" s="11">
        <v>11.7</v>
      </c>
      <c r="E4423" s="11">
        <v>14.1</v>
      </c>
      <c r="F4423" s="11">
        <v>0</v>
      </c>
      <c r="G4423" s="11">
        <v>8.1999999999999993</v>
      </c>
      <c r="H4423" s="11">
        <v>0.121</v>
      </c>
      <c r="I4423" s="11">
        <v>3.2</v>
      </c>
      <c r="J4423" s="11" t="s">
        <v>161</v>
      </c>
      <c r="K4423" s="11">
        <v>3.2</v>
      </c>
      <c r="L4423" s="11" t="s">
        <v>161</v>
      </c>
      <c r="M4423" s="11">
        <v>0.66666666666666663</v>
      </c>
      <c r="N4423" s="11">
        <v>5</v>
      </c>
      <c r="O4423" s="11" t="s">
        <v>161</v>
      </c>
      <c r="P4423" s="11">
        <v>0.66459490740740745</v>
      </c>
      <c r="Q4423" s="11">
        <v>3.4</v>
      </c>
      <c r="R4423" s="11" t="s">
        <v>154</v>
      </c>
      <c r="S4423" s="11">
        <v>0.9</v>
      </c>
      <c r="T4423" s="11">
        <v>44.5</v>
      </c>
      <c r="U4423" s="11">
        <v>400</v>
      </c>
      <c r="V4423" s="11">
        <v>253695</v>
      </c>
      <c r="W4423" s="11">
        <v>423</v>
      </c>
      <c r="X4423" s="11">
        <v>0.54900000000000004</v>
      </c>
      <c r="Y4423" s="11">
        <v>20.02</v>
      </c>
      <c r="Z4423" s="11">
        <f t="shared" si="11889"/>
        <v>72.599999999999994</v>
      </c>
      <c r="AA4423" s="11">
        <f t="shared" si="11890"/>
        <v>0</v>
      </c>
      <c r="AB4423" s="53">
        <f t="shared" si="11891"/>
        <v>0.21764080995625498</v>
      </c>
      <c r="AC4423" s="63" t="s">
        <v>204</v>
      </c>
      <c r="AE4423" s="11">
        <f t="shared" ref="AE4423" si="11972">SUM(F4423:F4428)</f>
        <v>0</v>
      </c>
      <c r="AF4423" s="11">
        <f t="shared" ref="AF4423" si="11973">AVERAGE(AB4423:AB4428)</f>
        <v>0.21720469911570714</v>
      </c>
      <c r="AG4423" s="11">
        <f t="shared" ref="AG4423" si="11974">AVERAGE(G4423:G4428)</f>
        <v>8.0500000000000007</v>
      </c>
      <c r="AH4423" s="11" t="e">
        <f t="shared" ref="AH4423" si="11975">AVERAGE(AC4423:AC4428)</f>
        <v>#DIV/0!</v>
      </c>
      <c r="AI4423" s="11">
        <f t="shared" ref="AI4423" si="11976">AVERAGE(T4423:T4428)</f>
        <v>46.933333333333337</v>
      </c>
      <c r="AJ4423" s="11">
        <f t="shared" ref="AJ4423" si="11977">SUMIF(H4423:H4428,"&gt;0",H4423:H4428)</f>
        <v>0.47499999999999992</v>
      </c>
      <c r="AK4423" s="17">
        <f t="shared" ref="AK4423" si="11978">SUM(AA4423:AA4428)/60</f>
        <v>0</v>
      </c>
      <c r="AL4423" s="17">
        <f t="shared" ref="AL4423" si="11979">SUM(V4423:V4428)</f>
        <v>996240</v>
      </c>
      <c r="AM4423" s="17">
        <f t="shared" ref="AM4423" si="11980">AVERAGE(W4423:W4428)</f>
        <v>276.66666666666669</v>
      </c>
      <c r="AN4423" s="11">
        <f t="shared" ref="AN4423" si="11981">AVERAGE(I4423:I4428)</f>
        <v>2.4166666666666665</v>
      </c>
      <c r="AO4423" s="11">
        <f t="shared" ref="AO4423" si="11982">MAX(K4423:K4428)</f>
        <v>3.3</v>
      </c>
      <c r="AP4423" s="13" t="str">
        <f t="shared" ref="AP4423" ca="1" si="11983">INDIRECT(ADDRESS(MATCH(AO4423,K4423:K4428,0)+A4423-1,12))</f>
        <v>WSW</v>
      </c>
      <c r="AQ4423" s="13">
        <f t="shared" ref="AQ4423" ca="1" si="11984">INDIRECT(ADDRESS(MATCH(AO4423,K4423:K4428,0)+A4423-1,13))</f>
        <v>0.66821759259259261</v>
      </c>
      <c r="AR4423" s="11">
        <f t="shared" ref="AR4423" si="11985">MAX(N4423:N4428)</f>
        <v>5</v>
      </c>
      <c r="AS4423" s="13" t="str">
        <f t="shared" ref="AS4423" ca="1" si="11986">INDIRECT(ADDRESS(MATCH(AR4423,N4423:N4428,0)+A4423-1,15))</f>
        <v>WSW</v>
      </c>
      <c r="AT4423" s="13">
        <f t="shared" ref="AT4423" ca="1" si="11987">INDIRECT(ADDRESS(MATCH(AR4423,N4423:N4428,0)+A4423-1,16))</f>
        <v>0.66459490740740745</v>
      </c>
    </row>
    <row r="4424" spans="1:46">
      <c r="A4424" s="11">
        <v>4424</v>
      </c>
      <c r="B4424" s="12">
        <v>44957</v>
      </c>
      <c r="C4424" s="56">
        <v>0.67361111111111116</v>
      </c>
      <c r="D4424" s="11">
        <v>11.7</v>
      </c>
      <c r="E4424" s="11">
        <v>14.1</v>
      </c>
      <c r="F4424" s="11">
        <v>0</v>
      </c>
      <c r="G4424" s="11">
        <v>8.1999999999999993</v>
      </c>
      <c r="H4424" s="11">
        <v>0.105</v>
      </c>
      <c r="I4424" s="11">
        <v>2.5</v>
      </c>
      <c r="J4424" s="11" t="s">
        <v>160</v>
      </c>
      <c r="K4424" s="11">
        <v>3.3</v>
      </c>
      <c r="L4424" s="11" t="s">
        <v>161</v>
      </c>
      <c r="M4424" s="11">
        <v>0.66821759259259261</v>
      </c>
      <c r="N4424" s="11">
        <v>4.7</v>
      </c>
      <c r="O4424" s="11" t="s">
        <v>160</v>
      </c>
      <c r="P4424" s="11">
        <v>0.66673611111111108</v>
      </c>
      <c r="Q4424" s="11">
        <v>2.2999999999999998</v>
      </c>
      <c r="R4424" s="11" t="s">
        <v>160</v>
      </c>
      <c r="S4424" s="11">
        <v>0.7</v>
      </c>
      <c r="T4424" s="11">
        <v>46.8</v>
      </c>
      <c r="U4424" s="11">
        <v>339</v>
      </c>
      <c r="V4424" s="11">
        <v>217993</v>
      </c>
      <c r="W4424" s="11">
        <v>363</v>
      </c>
      <c r="X4424" s="11">
        <v>0.54800000000000004</v>
      </c>
      <c r="Y4424" s="11">
        <v>20.02</v>
      </c>
      <c r="Z4424" s="11">
        <f t="shared" si="11889"/>
        <v>63</v>
      </c>
      <c r="AA4424" s="11">
        <f t="shared" si="11890"/>
        <v>0</v>
      </c>
      <c r="AB4424" s="53">
        <f t="shared" si="11891"/>
        <v>0.21711747694759753</v>
      </c>
      <c r="AC4424" s="63" t="s">
        <v>204</v>
      </c>
    </row>
    <row r="4425" spans="1:46">
      <c r="A4425" s="11">
        <v>4425</v>
      </c>
      <c r="B4425" s="12">
        <v>44957</v>
      </c>
      <c r="C4425" s="56">
        <v>0.68055555555555547</v>
      </c>
      <c r="D4425" s="11">
        <v>11.7</v>
      </c>
      <c r="E4425" s="11">
        <v>14.2</v>
      </c>
      <c r="F4425" s="11">
        <v>0</v>
      </c>
      <c r="G4425" s="11">
        <v>8.1</v>
      </c>
      <c r="H4425" s="11">
        <v>8.7999999999999995E-2</v>
      </c>
      <c r="I4425" s="11">
        <v>2.5</v>
      </c>
      <c r="J4425" s="11" t="s">
        <v>160</v>
      </c>
      <c r="K4425" s="11">
        <v>2.6</v>
      </c>
      <c r="L4425" s="11" t="s">
        <v>160</v>
      </c>
      <c r="M4425" s="11">
        <v>0.67560185185185195</v>
      </c>
      <c r="N4425" s="11">
        <v>3.7</v>
      </c>
      <c r="O4425" s="11" t="s">
        <v>160</v>
      </c>
      <c r="P4425" s="11">
        <v>0.67539351851851848</v>
      </c>
      <c r="Q4425" s="11">
        <v>3.1</v>
      </c>
      <c r="R4425" s="11" t="s">
        <v>160</v>
      </c>
      <c r="S4425" s="11">
        <v>0.5</v>
      </c>
      <c r="T4425" s="11">
        <v>48.1</v>
      </c>
      <c r="U4425" s="11">
        <v>276</v>
      </c>
      <c r="V4425" s="11">
        <v>185003</v>
      </c>
      <c r="W4425" s="11">
        <v>308</v>
      </c>
      <c r="X4425" s="11">
        <v>0.54800000000000004</v>
      </c>
      <c r="Y4425" s="11">
        <v>20.03</v>
      </c>
      <c r="Z4425" s="11">
        <f t="shared" si="11889"/>
        <v>52.79999999999999</v>
      </c>
      <c r="AA4425" s="11">
        <f t="shared" si="11890"/>
        <v>0</v>
      </c>
      <c r="AB4425" s="53">
        <f t="shared" si="11891"/>
        <v>0.21711747694759753</v>
      </c>
      <c r="AC4425" s="63" t="s">
        <v>204</v>
      </c>
    </row>
    <row r="4426" spans="1:46">
      <c r="A4426" s="11">
        <v>4426</v>
      </c>
      <c r="B4426" s="12">
        <v>44957</v>
      </c>
      <c r="C4426" s="56">
        <v>0.6875</v>
      </c>
      <c r="D4426" s="11">
        <v>11.6</v>
      </c>
      <c r="E4426" s="11">
        <v>14.1</v>
      </c>
      <c r="F4426" s="11">
        <v>0</v>
      </c>
      <c r="G4426" s="11">
        <v>8.1</v>
      </c>
      <c r="H4426" s="11">
        <v>7.0000000000000007E-2</v>
      </c>
      <c r="I4426" s="11">
        <v>2.2999999999999998</v>
      </c>
      <c r="J4426" s="11" t="s">
        <v>160</v>
      </c>
      <c r="K4426" s="11">
        <v>2.5</v>
      </c>
      <c r="L4426" s="11" t="s">
        <v>160</v>
      </c>
      <c r="M4426" s="11">
        <v>0.68155092592592592</v>
      </c>
      <c r="N4426" s="11">
        <v>3.5</v>
      </c>
      <c r="O4426" s="11" t="s">
        <v>160</v>
      </c>
      <c r="P4426" s="11">
        <v>0.68322916666666667</v>
      </c>
      <c r="Q4426" s="11">
        <v>2.1</v>
      </c>
      <c r="R4426" s="11" t="s">
        <v>156</v>
      </c>
      <c r="S4426" s="11">
        <v>0.6</v>
      </c>
      <c r="T4426" s="11">
        <v>47.5</v>
      </c>
      <c r="U4426" s="11">
        <v>218</v>
      </c>
      <c r="V4426" s="11">
        <v>148019</v>
      </c>
      <c r="W4426" s="11">
        <v>247</v>
      </c>
      <c r="X4426" s="11">
        <v>0.54800000000000004</v>
      </c>
      <c r="Y4426" s="11">
        <v>20.02</v>
      </c>
      <c r="Z4426" s="11">
        <f t="shared" si="11889"/>
        <v>42.000000000000007</v>
      </c>
      <c r="AA4426" s="11">
        <f t="shared" si="11890"/>
        <v>0</v>
      </c>
      <c r="AB4426" s="53">
        <f t="shared" si="11891"/>
        <v>0.21711747694759753</v>
      </c>
      <c r="AC4426" s="63" t="s">
        <v>204</v>
      </c>
    </row>
    <row r="4427" spans="1:46">
      <c r="A4427" s="11">
        <v>4427</v>
      </c>
      <c r="B4427" s="12">
        <v>44957</v>
      </c>
      <c r="C4427" s="56">
        <v>0.69444444444444453</v>
      </c>
      <c r="D4427" s="11">
        <v>11.6</v>
      </c>
      <c r="E4427" s="11">
        <v>14.2</v>
      </c>
      <c r="F4427" s="11">
        <v>0</v>
      </c>
      <c r="G4427" s="11">
        <v>8</v>
      </c>
      <c r="H4427" s="11">
        <v>5.3999999999999999E-2</v>
      </c>
      <c r="I4427" s="11">
        <v>1.8</v>
      </c>
      <c r="J4427" s="11" t="s">
        <v>160</v>
      </c>
      <c r="K4427" s="11">
        <v>2.2999999999999998</v>
      </c>
      <c r="L4427" s="11" t="s">
        <v>160</v>
      </c>
      <c r="M4427" s="11">
        <v>0.68751157407407415</v>
      </c>
      <c r="N4427" s="11">
        <v>3.6</v>
      </c>
      <c r="O4427" s="11" t="s">
        <v>156</v>
      </c>
      <c r="P4427" s="11">
        <v>0.69444444444444453</v>
      </c>
      <c r="Q4427" s="11">
        <v>3.6</v>
      </c>
      <c r="R4427" s="11" t="s">
        <v>156</v>
      </c>
      <c r="S4427" s="11">
        <v>0.4</v>
      </c>
      <c r="T4427" s="11">
        <v>47.5</v>
      </c>
      <c r="U4427" s="11">
        <v>160</v>
      </c>
      <c r="V4427" s="11">
        <v>111611</v>
      </c>
      <c r="W4427" s="11">
        <v>186</v>
      </c>
      <c r="X4427" s="11">
        <v>0.54800000000000004</v>
      </c>
      <c r="Y4427" s="11">
        <v>20.02</v>
      </c>
      <c r="Z4427" s="11">
        <f t="shared" si="11889"/>
        <v>32.4</v>
      </c>
      <c r="AA4427" s="11">
        <f t="shared" si="11890"/>
        <v>0</v>
      </c>
      <c r="AB4427" s="53">
        <f t="shared" si="11891"/>
        <v>0.21711747694759753</v>
      </c>
      <c r="AC4427" s="63" t="s">
        <v>204</v>
      </c>
    </row>
    <row r="4428" spans="1:46">
      <c r="A4428" s="11">
        <v>4428</v>
      </c>
      <c r="B4428" s="12">
        <v>44957</v>
      </c>
      <c r="C4428" s="56">
        <v>0.70138888888888884</v>
      </c>
      <c r="D4428" s="11">
        <v>11.5</v>
      </c>
      <c r="E4428" s="11">
        <v>14.2</v>
      </c>
      <c r="F4428" s="11">
        <v>0</v>
      </c>
      <c r="G4428" s="11">
        <v>7.7</v>
      </c>
      <c r="H4428" s="11">
        <v>3.6999999999999998E-2</v>
      </c>
      <c r="I4428" s="11">
        <v>2.2000000000000002</v>
      </c>
      <c r="J4428" s="11" t="s">
        <v>156</v>
      </c>
      <c r="K4428" s="11">
        <v>2.2999999999999998</v>
      </c>
      <c r="L4428" s="11" t="s">
        <v>156</v>
      </c>
      <c r="M4428" s="11">
        <v>0.7006134259259259</v>
      </c>
      <c r="N4428" s="11">
        <v>4.0999999999999996</v>
      </c>
      <c r="O4428" s="11" t="s">
        <v>153</v>
      </c>
      <c r="P4428" s="11">
        <v>0.69490740740740742</v>
      </c>
      <c r="Q4428" s="11">
        <v>2.2000000000000002</v>
      </c>
      <c r="R4428" s="11" t="s">
        <v>153</v>
      </c>
      <c r="S4428" s="11">
        <v>0.6</v>
      </c>
      <c r="T4428" s="11">
        <v>47.2</v>
      </c>
      <c r="U4428" s="11">
        <v>109</v>
      </c>
      <c r="V4428" s="11">
        <v>79919</v>
      </c>
      <c r="W4428" s="11">
        <v>133</v>
      </c>
      <c r="X4428" s="11">
        <v>0.54800000000000004</v>
      </c>
      <c r="Y4428" s="11">
        <v>20.02</v>
      </c>
      <c r="Z4428" s="11">
        <f t="shared" si="11889"/>
        <v>22.199999999999996</v>
      </c>
      <c r="AA4428" s="11">
        <f t="shared" si="11890"/>
        <v>0</v>
      </c>
      <c r="AB4428" s="53">
        <f t="shared" si="11891"/>
        <v>0.21711747694759753</v>
      </c>
      <c r="AC4428" s="63" t="s">
        <v>204</v>
      </c>
    </row>
    <row r="4429" spans="1:46">
      <c r="A4429" s="11">
        <v>4429</v>
      </c>
      <c r="B4429" s="12">
        <v>44957</v>
      </c>
      <c r="C4429" s="56">
        <v>0.70833333333333337</v>
      </c>
      <c r="D4429" s="11">
        <v>11.2</v>
      </c>
      <c r="E4429" s="11">
        <v>14.2</v>
      </c>
      <c r="F4429" s="11">
        <v>0</v>
      </c>
      <c r="G4429" s="11">
        <v>7.5</v>
      </c>
      <c r="H4429" s="11">
        <v>2.4E-2</v>
      </c>
      <c r="I4429" s="11">
        <v>3.3</v>
      </c>
      <c r="J4429" s="11" t="s">
        <v>156</v>
      </c>
      <c r="K4429" s="11">
        <v>3.3</v>
      </c>
      <c r="L4429" s="11" t="s">
        <v>156</v>
      </c>
      <c r="M4429" s="11">
        <v>0.70833333333333337</v>
      </c>
      <c r="N4429" s="11">
        <v>5.6</v>
      </c>
      <c r="O4429" s="11" t="s">
        <v>156</v>
      </c>
      <c r="P4429" s="11">
        <v>0.70644675925925926</v>
      </c>
      <c r="Q4429" s="11">
        <v>3.7</v>
      </c>
      <c r="R4429" s="11" t="s">
        <v>156</v>
      </c>
      <c r="S4429" s="11">
        <v>0.8</v>
      </c>
      <c r="T4429" s="11">
        <v>49.3</v>
      </c>
      <c r="U4429" s="11">
        <v>68</v>
      </c>
      <c r="V4429" s="11">
        <v>52976</v>
      </c>
      <c r="W4429" s="11">
        <v>88</v>
      </c>
      <c r="X4429" s="11">
        <v>0.54800000000000004</v>
      </c>
      <c r="Y4429" s="11">
        <v>19.95</v>
      </c>
      <c r="Z4429" s="11">
        <f t="shared" si="11889"/>
        <v>14.400000000000002</v>
      </c>
      <c r="AA4429" s="11">
        <f t="shared" si="11890"/>
        <v>0</v>
      </c>
      <c r="AB4429" s="53">
        <f t="shared" si="11891"/>
        <v>0.21711747694759753</v>
      </c>
      <c r="AC4429" s="63" t="s">
        <v>204</v>
      </c>
      <c r="AE4429" s="11">
        <f t="shared" ref="AE4429" si="11988">SUM(F4429:F4434)</f>
        <v>0</v>
      </c>
      <c r="AF4429" s="11">
        <f t="shared" ref="AF4429" si="11989">AVERAGE(AB4429:AB4434)</f>
        <v>0.2171174769475975</v>
      </c>
      <c r="AG4429" s="11">
        <f t="shared" ref="AG4429" si="11990">AVERAGE(G4429:G4434)</f>
        <v>6.5500000000000007</v>
      </c>
      <c r="AH4429" s="11" t="e">
        <f t="shared" ref="AH4429" si="11991">AVERAGE(AC4429:AC4434)</f>
        <v>#DIV/0!</v>
      </c>
      <c r="AI4429" s="11">
        <f t="shared" ref="AI4429" si="11992">AVERAGE(T4429:T4434)</f>
        <v>52.766666666666659</v>
      </c>
      <c r="AJ4429" s="11">
        <f t="shared" ref="AJ4429" si="11993">SUMIF(H4429:H4434,"&gt;0",H4429:H4434)</f>
        <v>4.3999999999999997E-2</v>
      </c>
      <c r="AK4429" s="17">
        <f t="shared" ref="AK4429" si="11994">SUM(AA4429:AA4434)/60</f>
        <v>0</v>
      </c>
      <c r="AL4429" s="17">
        <f t="shared" ref="AL4429" si="11995">SUM(V4429:V4434)</f>
        <v>110214</v>
      </c>
      <c r="AM4429" s="17">
        <f t="shared" ref="AM4429" si="11996">AVERAGE(W4429:W4434)</f>
        <v>30.666666666666668</v>
      </c>
      <c r="AN4429" s="11">
        <f t="shared" ref="AN4429" si="11997">AVERAGE(I4429:I4434)</f>
        <v>2.1666666666666665</v>
      </c>
      <c r="AO4429" s="11">
        <f t="shared" ref="AO4429" si="11998">MAX(K4429:K4434)</f>
        <v>3.5</v>
      </c>
      <c r="AP4429" s="13" t="str">
        <f t="shared" ref="AP4429" ca="1" si="11999">INDIRECT(ADDRESS(MATCH(AO4429,K4429:K4434,0)+A4429-1,12))</f>
        <v>SSW</v>
      </c>
      <c r="AQ4429" s="13">
        <f t="shared" ref="AQ4429" ca="1" si="12000">INDIRECT(ADDRESS(MATCH(AO4429,K4429:K4434,0)+A4429-1,13))</f>
        <v>0.71016203703703706</v>
      </c>
      <c r="AR4429" s="11">
        <f t="shared" ref="AR4429" si="12001">MAX(N4429:N4434)</f>
        <v>5.6</v>
      </c>
      <c r="AS4429" s="13" t="str">
        <f t="shared" ref="AS4429" ca="1" si="12002">INDIRECT(ADDRESS(MATCH(AR4429,N4429:N4434,0)+A4429-1,15))</f>
        <v>SSW</v>
      </c>
      <c r="AT4429" s="13">
        <f t="shared" ref="AT4429" ca="1" si="12003">INDIRECT(ADDRESS(MATCH(AR4429,N4429:N4434,0)+A4429-1,16))</f>
        <v>0.70644675925925926</v>
      </c>
    </row>
    <row r="4430" spans="1:46">
      <c r="A4430" s="11">
        <v>4430</v>
      </c>
      <c r="B4430" s="12">
        <v>44957</v>
      </c>
      <c r="C4430" s="56">
        <v>0.71527777777777779</v>
      </c>
      <c r="D4430" s="11">
        <v>10.9</v>
      </c>
      <c r="E4430" s="11">
        <v>13.3</v>
      </c>
      <c r="F4430" s="11">
        <v>0</v>
      </c>
      <c r="G4430" s="11">
        <v>7.1</v>
      </c>
      <c r="H4430" s="11">
        <v>1.4E-2</v>
      </c>
      <c r="I4430" s="11">
        <v>2.5</v>
      </c>
      <c r="J4430" s="11" t="s">
        <v>156</v>
      </c>
      <c r="K4430" s="11">
        <v>3.5</v>
      </c>
      <c r="L4430" s="11" t="s">
        <v>156</v>
      </c>
      <c r="M4430" s="11">
        <v>0.71016203703703706</v>
      </c>
      <c r="N4430" s="11">
        <v>4.7</v>
      </c>
      <c r="O4430" s="11" t="s">
        <v>156</v>
      </c>
      <c r="P4430" s="11">
        <v>0.70840277777777771</v>
      </c>
      <c r="Q4430" s="11">
        <v>2.4</v>
      </c>
      <c r="R4430" s="11" t="s">
        <v>156</v>
      </c>
      <c r="S4430" s="11">
        <v>0.6</v>
      </c>
      <c r="T4430" s="11">
        <v>51.2</v>
      </c>
      <c r="U4430" s="11">
        <v>36</v>
      </c>
      <c r="V4430" s="11">
        <v>32233</v>
      </c>
      <c r="W4430" s="11">
        <v>54</v>
      </c>
      <c r="X4430" s="11">
        <v>0.54800000000000004</v>
      </c>
      <c r="Y4430" s="11">
        <v>19.600000000000001</v>
      </c>
      <c r="Z4430" s="11">
        <f t="shared" si="11889"/>
        <v>8.4</v>
      </c>
      <c r="AA4430" s="11">
        <f t="shared" si="11890"/>
        <v>0</v>
      </c>
      <c r="AB4430" s="53">
        <f t="shared" si="11891"/>
        <v>0.21711747694759753</v>
      </c>
      <c r="AC4430" s="63" t="s">
        <v>204</v>
      </c>
    </row>
    <row r="4431" spans="1:46">
      <c r="A4431" s="11">
        <v>4431</v>
      </c>
      <c r="B4431" s="12">
        <v>44957</v>
      </c>
      <c r="C4431" s="56">
        <v>0.72222222222222221</v>
      </c>
      <c r="D4431" s="11">
        <v>10.3</v>
      </c>
      <c r="E4431" s="11">
        <v>13.1</v>
      </c>
      <c r="F4431" s="11">
        <v>0</v>
      </c>
      <c r="G4431" s="11">
        <v>6.6</v>
      </c>
      <c r="H4431" s="11">
        <v>5.0000000000000001E-3</v>
      </c>
      <c r="I4431" s="11">
        <v>2.1</v>
      </c>
      <c r="J4431" s="11" t="s">
        <v>156</v>
      </c>
      <c r="K4431" s="11">
        <v>2.5</v>
      </c>
      <c r="L4431" s="11" t="s">
        <v>156</v>
      </c>
      <c r="M4431" s="11">
        <v>0.71528935185185183</v>
      </c>
      <c r="N4431" s="11">
        <v>3.2</v>
      </c>
      <c r="O4431" s="11" t="s">
        <v>156</v>
      </c>
      <c r="P4431" s="11">
        <v>0.71562500000000007</v>
      </c>
      <c r="Q4431" s="11">
        <v>1.3</v>
      </c>
      <c r="R4431" s="11" t="s">
        <v>156</v>
      </c>
      <c r="S4431" s="11">
        <v>0.5</v>
      </c>
      <c r="T4431" s="11">
        <v>53</v>
      </c>
      <c r="U4431" s="11">
        <v>18</v>
      </c>
      <c r="V4431" s="11">
        <v>15628</v>
      </c>
      <c r="W4431" s="11">
        <v>26</v>
      </c>
      <c r="X4431" s="11">
        <v>0.54800000000000004</v>
      </c>
      <c r="Y4431" s="11">
        <v>19.72</v>
      </c>
      <c r="Z4431" s="11">
        <f t="shared" si="11889"/>
        <v>3</v>
      </c>
      <c r="AA4431" s="11">
        <f t="shared" si="11890"/>
        <v>0</v>
      </c>
      <c r="AB4431" s="53">
        <f t="shared" si="11891"/>
        <v>0.21711747694759753</v>
      </c>
      <c r="AC4431" s="63" t="s">
        <v>204</v>
      </c>
    </row>
    <row r="4432" spans="1:46">
      <c r="A4432" s="11">
        <v>4432</v>
      </c>
      <c r="B4432" s="12">
        <v>44957</v>
      </c>
      <c r="C4432" s="56">
        <v>0.72916666666666663</v>
      </c>
      <c r="D4432" s="11">
        <v>9.6</v>
      </c>
      <c r="E4432" s="11">
        <v>13</v>
      </c>
      <c r="F4432" s="11">
        <v>0</v>
      </c>
      <c r="G4432" s="11">
        <v>6.4</v>
      </c>
      <c r="H4432" s="11">
        <v>1E-3</v>
      </c>
      <c r="I4432" s="11">
        <v>1.3</v>
      </c>
      <c r="J4432" s="11" t="s">
        <v>153</v>
      </c>
      <c r="K4432" s="11">
        <v>2.1</v>
      </c>
      <c r="L4432" s="11" t="s">
        <v>156</v>
      </c>
      <c r="M4432" s="11">
        <v>0.72223379629629625</v>
      </c>
      <c r="N4432" s="11">
        <v>2.2000000000000002</v>
      </c>
      <c r="O4432" s="11" t="s">
        <v>156</v>
      </c>
      <c r="P4432" s="11">
        <v>0.7272453703703704</v>
      </c>
      <c r="Q4432" s="11">
        <v>1.4</v>
      </c>
      <c r="R4432" s="11" t="s">
        <v>153</v>
      </c>
      <c r="S4432" s="11">
        <v>0.2</v>
      </c>
      <c r="T4432" s="11">
        <v>53.5</v>
      </c>
      <c r="U4432" s="11">
        <v>5</v>
      </c>
      <c r="V4432" s="11">
        <v>6955</v>
      </c>
      <c r="W4432" s="11">
        <v>12</v>
      </c>
      <c r="X4432" s="11">
        <v>0.54800000000000004</v>
      </c>
      <c r="Y4432" s="11">
        <v>19.63</v>
      </c>
      <c r="Z4432" s="11">
        <f t="shared" si="11889"/>
        <v>0.60000000000000009</v>
      </c>
      <c r="AA4432" s="11">
        <f t="shared" si="11890"/>
        <v>0</v>
      </c>
      <c r="AB4432" s="53">
        <f t="shared" si="11891"/>
        <v>0.21711747694759753</v>
      </c>
      <c r="AC4432" s="63" t="s">
        <v>204</v>
      </c>
    </row>
    <row r="4433" spans="1:46">
      <c r="A4433" s="11">
        <v>4433</v>
      </c>
      <c r="B4433" s="12">
        <v>44957</v>
      </c>
      <c r="C4433" s="56">
        <v>0.73611111111111116</v>
      </c>
      <c r="D4433" s="11">
        <v>9</v>
      </c>
      <c r="E4433" s="11">
        <v>13</v>
      </c>
      <c r="F4433" s="11">
        <v>0</v>
      </c>
      <c r="G4433" s="11">
        <v>6.1</v>
      </c>
      <c r="H4433" s="11">
        <v>0</v>
      </c>
      <c r="I4433" s="11">
        <v>1.7</v>
      </c>
      <c r="J4433" s="11" t="s">
        <v>159</v>
      </c>
      <c r="K4433" s="11">
        <v>1.7</v>
      </c>
      <c r="L4433" s="11" t="s">
        <v>159</v>
      </c>
      <c r="M4433" s="11">
        <v>0.73611111111111116</v>
      </c>
      <c r="N4433" s="11">
        <v>2.5</v>
      </c>
      <c r="O4433" s="11" t="s">
        <v>151</v>
      </c>
      <c r="P4433" s="11">
        <v>0.73423611111111109</v>
      </c>
      <c r="Q4433" s="11">
        <v>2</v>
      </c>
      <c r="R4433" s="11" t="s">
        <v>151</v>
      </c>
      <c r="S4433" s="11">
        <v>0.3</v>
      </c>
      <c r="T4433" s="11">
        <v>53.7</v>
      </c>
      <c r="U4433" s="11">
        <v>0</v>
      </c>
      <c r="V4433" s="11">
        <v>2036</v>
      </c>
      <c r="W4433" s="11">
        <v>3</v>
      </c>
      <c r="X4433" s="11">
        <v>0.54800000000000004</v>
      </c>
      <c r="Y4433" s="11">
        <v>19.579999999999998</v>
      </c>
      <c r="Z4433" s="11">
        <f t="shared" si="11889"/>
        <v>0</v>
      </c>
      <c r="AA4433" s="11">
        <f t="shared" si="11890"/>
        <v>0</v>
      </c>
      <c r="AB4433" s="53">
        <f t="shared" si="11891"/>
        <v>0.21711747694759753</v>
      </c>
      <c r="AC4433" s="63" t="s">
        <v>204</v>
      </c>
    </row>
    <row r="4434" spans="1:46">
      <c r="A4434" s="11">
        <v>4434</v>
      </c>
      <c r="B4434" s="12">
        <v>44957</v>
      </c>
      <c r="C4434" s="56">
        <v>0.74305555555555547</v>
      </c>
      <c r="D4434" s="11">
        <v>8.1999999999999993</v>
      </c>
      <c r="E4434" s="11">
        <v>12.9</v>
      </c>
      <c r="F4434" s="11">
        <v>0</v>
      </c>
      <c r="G4434" s="11">
        <v>5.6</v>
      </c>
      <c r="H4434" s="11">
        <v>-1E-3</v>
      </c>
      <c r="I4434" s="11">
        <v>2.1</v>
      </c>
      <c r="J4434" s="11" t="s">
        <v>151</v>
      </c>
      <c r="K4434" s="11">
        <v>2.1</v>
      </c>
      <c r="L4434" s="11" t="s">
        <v>151</v>
      </c>
      <c r="M4434" s="11">
        <v>0.74305555555555547</v>
      </c>
      <c r="N4434" s="11">
        <v>2.8</v>
      </c>
      <c r="O4434" s="11" t="s">
        <v>153</v>
      </c>
      <c r="P4434" s="11">
        <v>0.73728009259259253</v>
      </c>
      <c r="Q4434" s="11">
        <v>2.4</v>
      </c>
      <c r="R4434" s="11" t="s">
        <v>151</v>
      </c>
      <c r="S4434" s="11">
        <v>0.3</v>
      </c>
      <c r="T4434" s="11">
        <v>55.9</v>
      </c>
      <c r="U4434" s="11">
        <v>1</v>
      </c>
      <c r="V4434" s="11">
        <v>386</v>
      </c>
      <c r="W4434" s="11">
        <v>1</v>
      </c>
      <c r="X4434" s="11">
        <v>0.54800000000000004</v>
      </c>
      <c r="Y4434" s="11">
        <v>19.579999999999998</v>
      </c>
      <c r="Z4434" s="11">
        <f t="shared" si="11889"/>
        <v>-0.60000000000000009</v>
      </c>
      <c r="AA4434" s="11">
        <f t="shared" si="11890"/>
        <v>0</v>
      </c>
      <c r="AB4434" s="53">
        <f t="shared" si="11891"/>
        <v>0.21711747694759753</v>
      </c>
      <c r="AC4434" s="63" t="s">
        <v>204</v>
      </c>
    </row>
    <row r="4435" spans="1:46">
      <c r="A4435" s="11">
        <v>4435</v>
      </c>
      <c r="B4435" s="12">
        <v>44957</v>
      </c>
      <c r="C4435" s="56">
        <v>0.75</v>
      </c>
      <c r="D4435" s="11">
        <v>7.5</v>
      </c>
      <c r="E4435" s="11">
        <v>13</v>
      </c>
      <c r="F4435" s="11">
        <v>0</v>
      </c>
      <c r="G4435" s="11">
        <v>5.4</v>
      </c>
      <c r="H4435" s="11">
        <v>-1E-3</v>
      </c>
      <c r="I4435" s="11">
        <v>1.9</v>
      </c>
      <c r="J4435" s="11" t="s">
        <v>151</v>
      </c>
      <c r="K4435" s="11">
        <v>2.1</v>
      </c>
      <c r="L4435" s="11" t="s">
        <v>151</v>
      </c>
      <c r="M4435" s="11">
        <v>0.74502314814814818</v>
      </c>
      <c r="N4435" s="11">
        <v>2.5</v>
      </c>
      <c r="O4435" s="11" t="s">
        <v>151</v>
      </c>
      <c r="P4435" s="11">
        <v>0.74349537037037028</v>
      </c>
      <c r="Q4435" s="11">
        <v>2.1</v>
      </c>
      <c r="R4435" s="11" t="s">
        <v>159</v>
      </c>
      <c r="S4435" s="11">
        <v>0.2</v>
      </c>
      <c r="T4435" s="11">
        <v>56.4</v>
      </c>
      <c r="U4435" s="11">
        <v>0</v>
      </c>
      <c r="V4435" s="11">
        <v>162</v>
      </c>
      <c r="W4435" s="11">
        <v>0</v>
      </c>
      <c r="X4435" s="11">
        <v>0.54800000000000004</v>
      </c>
      <c r="Y4435" s="11">
        <v>19.7</v>
      </c>
      <c r="Z4435" s="11">
        <f t="shared" si="11889"/>
        <v>-0.60000000000000009</v>
      </c>
      <c r="AA4435" s="11">
        <f t="shared" si="11890"/>
        <v>0</v>
      </c>
      <c r="AB4435" s="53">
        <f t="shared" si="11891"/>
        <v>0.21711747694759753</v>
      </c>
      <c r="AC4435" s="63" t="s">
        <v>204</v>
      </c>
      <c r="AE4435" s="11">
        <f t="shared" ref="AE4435" si="12004">SUM(F4435:F4440)</f>
        <v>0</v>
      </c>
      <c r="AF4435" s="11">
        <f t="shared" ref="AF4435" si="12005">AVERAGE(AB4435:AB4440)</f>
        <v>0.2171174769475975</v>
      </c>
      <c r="AG4435" s="11">
        <f t="shared" ref="AG4435" si="12006">AVERAGE(G4435:G4440)</f>
        <v>4.5999999999999996</v>
      </c>
      <c r="AH4435" s="11" t="e">
        <f t="shared" ref="AH4435" si="12007">AVERAGE(AC4435:AC4440)</f>
        <v>#DIV/0!</v>
      </c>
      <c r="AI4435" s="11">
        <f t="shared" ref="AI4435" si="12008">AVERAGE(T4435:T4440)</f>
        <v>59.366666666666667</v>
      </c>
      <c r="AJ4435" s="11">
        <f t="shared" ref="AJ4435" si="12009">SUMIF(H4435:H4440,"&gt;0",H4435:H4440)</f>
        <v>0</v>
      </c>
      <c r="AK4435" s="17">
        <f t="shared" ref="AK4435" si="12010">SUM(AA4435:AA4440)/60</f>
        <v>0</v>
      </c>
      <c r="AL4435" s="17">
        <f t="shared" ref="AL4435" si="12011">SUM(V4435:V4440)</f>
        <v>686</v>
      </c>
      <c r="AM4435" s="17">
        <f t="shared" ref="AM4435" si="12012">AVERAGE(W4435:W4440)</f>
        <v>0</v>
      </c>
      <c r="AN4435" s="11">
        <f t="shared" ref="AN4435" si="12013">AVERAGE(I4435:I4440)</f>
        <v>1.1833333333333333</v>
      </c>
      <c r="AO4435" s="11">
        <f t="shared" ref="AO4435" si="12014">MAX(K4435:K4440)</f>
        <v>2.1</v>
      </c>
      <c r="AP4435" s="13" t="str">
        <f t="shared" ref="AP4435" ca="1" si="12015">INDIRECT(ADDRESS(MATCH(AO4435,K4435:K4440,0)+A4435-1,12))</f>
        <v>SE</v>
      </c>
      <c r="AQ4435" s="13">
        <f t="shared" ref="AQ4435" ca="1" si="12016">INDIRECT(ADDRESS(MATCH(AO4435,K4435:K4440,0)+A4435-1,13))</f>
        <v>0.74502314814814818</v>
      </c>
      <c r="AR4435" s="11">
        <f t="shared" ref="AR4435" si="12017">MAX(N4435:N4440)</f>
        <v>2.6</v>
      </c>
      <c r="AS4435" s="13" t="str">
        <f t="shared" ref="AS4435" ca="1" si="12018">INDIRECT(ADDRESS(MATCH(AR4435,N4435:N4440,0)+A4435-1,15))</f>
        <v>SE</v>
      </c>
      <c r="AT4435" s="13">
        <f t="shared" ref="AT4435" ca="1" si="12019">INDIRECT(ADDRESS(MATCH(AR4435,N4435:N4440,0)+A4435-1,16))</f>
        <v>0.75973379629629623</v>
      </c>
    </row>
    <row r="4436" spans="1:46">
      <c r="A4436" s="11">
        <v>4436</v>
      </c>
      <c r="B4436" s="12">
        <v>44957</v>
      </c>
      <c r="C4436" s="56">
        <v>0.75694444444444453</v>
      </c>
      <c r="D4436" s="11">
        <v>6.8</v>
      </c>
      <c r="E4436" s="11">
        <v>12.9</v>
      </c>
      <c r="F4436" s="11">
        <v>0</v>
      </c>
      <c r="G4436" s="11">
        <v>5.4</v>
      </c>
      <c r="H4436" s="11">
        <v>-1E-3</v>
      </c>
      <c r="I4436" s="11">
        <v>1.6</v>
      </c>
      <c r="J4436" s="11" t="s">
        <v>151</v>
      </c>
      <c r="K4436" s="11">
        <v>2</v>
      </c>
      <c r="L4436" s="11" t="s">
        <v>151</v>
      </c>
      <c r="M4436" s="11">
        <v>0.75032407407407409</v>
      </c>
      <c r="N4436" s="11">
        <v>2.5</v>
      </c>
      <c r="O4436" s="11" t="s">
        <v>151</v>
      </c>
      <c r="P4436" s="11">
        <v>0.75017361111111114</v>
      </c>
      <c r="Q4436" s="11">
        <v>1.4</v>
      </c>
      <c r="R4436" s="11" t="s">
        <v>150</v>
      </c>
      <c r="S4436" s="11">
        <v>0.4</v>
      </c>
      <c r="T4436" s="11">
        <v>56.2</v>
      </c>
      <c r="U4436" s="11">
        <v>0</v>
      </c>
      <c r="V4436" s="11">
        <v>117</v>
      </c>
      <c r="W4436" s="11">
        <v>0</v>
      </c>
      <c r="X4436" s="11">
        <v>0.54800000000000004</v>
      </c>
      <c r="Y4436" s="11">
        <v>19.7</v>
      </c>
      <c r="Z4436" s="11">
        <f t="shared" si="11889"/>
        <v>-0.60000000000000009</v>
      </c>
      <c r="AA4436" s="11">
        <f t="shared" si="11890"/>
        <v>0</v>
      </c>
      <c r="AB4436" s="53">
        <f t="shared" si="11891"/>
        <v>0.21711747694759753</v>
      </c>
      <c r="AC4436" s="63" t="s">
        <v>204</v>
      </c>
    </row>
    <row r="4437" spans="1:46">
      <c r="A4437" s="11">
        <v>4437</v>
      </c>
      <c r="B4437" s="12">
        <v>44957</v>
      </c>
      <c r="C4437" s="56">
        <v>0.76388888888888884</v>
      </c>
      <c r="D4437" s="11">
        <v>6.2</v>
      </c>
      <c r="E4437" s="11">
        <v>12.9</v>
      </c>
      <c r="F4437" s="11">
        <v>0</v>
      </c>
      <c r="G4437" s="11">
        <v>5.2</v>
      </c>
      <c r="H4437" s="11">
        <v>-1E-3</v>
      </c>
      <c r="I4437" s="11">
        <v>1.6</v>
      </c>
      <c r="J4437" s="11" t="s">
        <v>151</v>
      </c>
      <c r="K4437" s="11">
        <v>1.6</v>
      </c>
      <c r="L4437" s="11" t="s">
        <v>151</v>
      </c>
      <c r="M4437" s="11">
        <v>0.76388888888888884</v>
      </c>
      <c r="N4437" s="11">
        <v>2.6</v>
      </c>
      <c r="O4437" s="11" t="s">
        <v>151</v>
      </c>
      <c r="P4437" s="11">
        <v>0.75973379629629623</v>
      </c>
      <c r="Q4437" s="11">
        <v>1.7</v>
      </c>
      <c r="R4437" s="11" t="s">
        <v>150</v>
      </c>
      <c r="S4437" s="11">
        <v>0.3</v>
      </c>
      <c r="T4437" s="11">
        <v>56.5</v>
      </c>
      <c r="U4437" s="11">
        <v>0</v>
      </c>
      <c r="V4437" s="11">
        <v>109</v>
      </c>
      <c r="W4437" s="11">
        <v>0</v>
      </c>
      <c r="X4437" s="11">
        <v>0.54800000000000004</v>
      </c>
      <c r="Y4437" s="11">
        <v>19.64</v>
      </c>
      <c r="Z4437" s="11">
        <f t="shared" si="11889"/>
        <v>-0.60000000000000009</v>
      </c>
      <c r="AA4437" s="11">
        <f t="shared" si="11890"/>
        <v>0</v>
      </c>
      <c r="AB4437" s="53">
        <f t="shared" si="11891"/>
        <v>0.21711747694759753</v>
      </c>
      <c r="AC4437" s="63" t="s">
        <v>204</v>
      </c>
    </row>
    <row r="4438" spans="1:46">
      <c r="A4438" s="11">
        <v>4438</v>
      </c>
      <c r="B4438" s="12">
        <v>44957</v>
      </c>
      <c r="C4438" s="56">
        <v>0.77083333333333337</v>
      </c>
      <c r="D4438" s="11">
        <v>5.8</v>
      </c>
      <c r="E4438" s="11">
        <v>12.9</v>
      </c>
      <c r="F4438" s="11">
        <v>0</v>
      </c>
      <c r="G4438" s="11">
        <v>4.9000000000000004</v>
      </c>
      <c r="H4438" s="11">
        <v>-1E-3</v>
      </c>
      <c r="I4438" s="11">
        <v>1.3</v>
      </c>
      <c r="J4438" s="11" t="s">
        <v>150</v>
      </c>
      <c r="K4438" s="11">
        <v>1.7</v>
      </c>
      <c r="L4438" s="11" t="s">
        <v>150</v>
      </c>
      <c r="M4438" s="11">
        <v>0.76437499999999992</v>
      </c>
      <c r="N4438" s="11">
        <v>2.1</v>
      </c>
      <c r="O4438" s="11" t="s">
        <v>150</v>
      </c>
      <c r="P4438" s="11">
        <v>0.76907407407407413</v>
      </c>
      <c r="Q4438" s="11">
        <v>0.8</v>
      </c>
      <c r="R4438" s="11" t="s">
        <v>152</v>
      </c>
      <c r="S4438" s="11">
        <v>0.3</v>
      </c>
      <c r="T4438" s="11">
        <v>57.2</v>
      </c>
      <c r="U4438" s="11">
        <v>1</v>
      </c>
      <c r="V4438" s="11">
        <v>120</v>
      </c>
      <c r="W4438" s="11">
        <v>0</v>
      </c>
      <c r="X4438" s="11">
        <v>0.54800000000000004</v>
      </c>
      <c r="Y4438" s="11">
        <v>19.690000000000001</v>
      </c>
      <c r="Z4438" s="11">
        <f t="shared" si="11889"/>
        <v>-0.60000000000000009</v>
      </c>
      <c r="AA4438" s="11">
        <f t="shared" si="11890"/>
        <v>0</v>
      </c>
      <c r="AB4438" s="53">
        <f t="shared" si="11891"/>
        <v>0.21711747694759753</v>
      </c>
      <c r="AC4438" s="63" t="s">
        <v>204</v>
      </c>
    </row>
    <row r="4439" spans="1:46">
      <c r="A4439" s="11">
        <v>4439</v>
      </c>
      <c r="B4439" s="12">
        <v>44957</v>
      </c>
      <c r="C4439" s="56">
        <v>0.77777777777777779</v>
      </c>
      <c r="D4439" s="11">
        <v>5.3</v>
      </c>
      <c r="E4439" s="11">
        <v>12.9</v>
      </c>
      <c r="F4439" s="11">
        <v>0</v>
      </c>
      <c r="G4439" s="11">
        <v>3.3</v>
      </c>
      <c r="H4439" s="11">
        <v>-2E-3</v>
      </c>
      <c r="I4439" s="11">
        <v>0.7</v>
      </c>
      <c r="J4439" s="11" t="s">
        <v>148</v>
      </c>
      <c r="K4439" s="11">
        <v>1.3</v>
      </c>
      <c r="L4439" s="11" t="s">
        <v>150</v>
      </c>
      <c r="M4439" s="11">
        <v>0.77084490740740741</v>
      </c>
      <c r="N4439" s="11">
        <v>2.1</v>
      </c>
      <c r="O4439" s="11" t="s">
        <v>150</v>
      </c>
      <c r="P4439" s="11">
        <v>0.77214120370370365</v>
      </c>
      <c r="Q4439" s="11">
        <v>0.6</v>
      </c>
      <c r="R4439" s="11" t="s">
        <v>154</v>
      </c>
      <c r="S4439" s="11">
        <v>0.4</v>
      </c>
      <c r="T4439" s="11">
        <v>64.7</v>
      </c>
      <c r="U4439" s="11">
        <v>0</v>
      </c>
      <c r="V4439" s="11">
        <v>82</v>
      </c>
      <c r="W4439" s="11">
        <v>0</v>
      </c>
      <c r="X4439" s="11">
        <v>0.54800000000000004</v>
      </c>
      <c r="Y4439" s="11">
        <v>19.670000000000002</v>
      </c>
      <c r="Z4439" s="11">
        <f t="shared" si="11889"/>
        <v>-1.2000000000000002</v>
      </c>
      <c r="AA4439" s="11">
        <f t="shared" si="11890"/>
        <v>0</v>
      </c>
      <c r="AB4439" s="53">
        <f t="shared" si="11891"/>
        <v>0.21711747694759753</v>
      </c>
      <c r="AC4439" s="63" t="s">
        <v>204</v>
      </c>
    </row>
    <row r="4440" spans="1:46">
      <c r="A4440" s="11">
        <v>4440</v>
      </c>
      <c r="B4440" s="12">
        <v>44957</v>
      </c>
      <c r="C4440" s="56">
        <v>0.78472222222222221</v>
      </c>
      <c r="D4440" s="11">
        <v>4.7</v>
      </c>
      <c r="E4440" s="11">
        <v>12.9</v>
      </c>
      <c r="F4440" s="11">
        <v>0</v>
      </c>
      <c r="G4440" s="11">
        <v>3.4</v>
      </c>
      <c r="H4440" s="11">
        <v>-2E-3</v>
      </c>
      <c r="I4440" s="11">
        <v>0</v>
      </c>
      <c r="J4440" s="11" t="s">
        <v>154</v>
      </c>
      <c r="K4440" s="11">
        <v>0.7</v>
      </c>
      <c r="L4440" s="11" t="s">
        <v>148</v>
      </c>
      <c r="M4440" s="11">
        <v>0.77778935185185183</v>
      </c>
      <c r="N4440" s="11">
        <v>0.6</v>
      </c>
      <c r="O4440" s="11" t="s">
        <v>154</v>
      </c>
      <c r="P4440" s="11">
        <v>0.77778935185185183</v>
      </c>
      <c r="Q4440" s="11">
        <v>0</v>
      </c>
      <c r="R4440" s="11" t="s">
        <v>154</v>
      </c>
      <c r="S4440" s="11">
        <v>0.1</v>
      </c>
      <c r="T4440" s="11">
        <v>65.2</v>
      </c>
      <c r="U4440" s="11">
        <v>0</v>
      </c>
      <c r="V4440" s="11">
        <v>96</v>
      </c>
      <c r="W4440" s="11">
        <v>0</v>
      </c>
      <c r="X4440" s="11">
        <v>0.54800000000000004</v>
      </c>
      <c r="Y4440" s="11">
        <v>19.66</v>
      </c>
      <c r="Z4440" s="11">
        <f t="shared" si="11889"/>
        <v>-1.2000000000000002</v>
      </c>
      <c r="AA4440" s="11">
        <f t="shared" si="11890"/>
        <v>0</v>
      </c>
      <c r="AB4440" s="53">
        <f t="shared" si="11891"/>
        <v>0.21711747694759753</v>
      </c>
      <c r="AC4440" s="63" t="s">
        <v>204</v>
      </c>
    </row>
    <row r="4441" spans="1:46">
      <c r="A4441" s="11">
        <v>4441</v>
      </c>
      <c r="B4441" s="12">
        <v>44957</v>
      </c>
      <c r="C4441" s="56">
        <v>0.79166666666666663</v>
      </c>
      <c r="D4441" s="11">
        <v>4.0999999999999996</v>
      </c>
      <c r="E4441" s="11">
        <v>12.9</v>
      </c>
      <c r="F4441" s="11">
        <v>0</v>
      </c>
      <c r="G4441" s="11">
        <v>3.7</v>
      </c>
      <c r="H4441" s="11">
        <v>0</v>
      </c>
      <c r="I4441" s="11">
        <v>0.4</v>
      </c>
      <c r="J4441" s="11" t="s">
        <v>159</v>
      </c>
      <c r="K4441" s="11">
        <v>0.4</v>
      </c>
      <c r="L4441" s="11" t="s">
        <v>159</v>
      </c>
      <c r="M4441" s="11">
        <v>0.79166666666666663</v>
      </c>
      <c r="N4441" s="11">
        <v>1.1000000000000001</v>
      </c>
      <c r="O4441" s="11" t="s">
        <v>150</v>
      </c>
      <c r="P4441" s="11">
        <v>0.79060185185185183</v>
      </c>
      <c r="Q4441" s="11">
        <v>0.5</v>
      </c>
      <c r="R4441" s="11" t="s">
        <v>152</v>
      </c>
      <c r="S4441" s="11">
        <v>0.3</v>
      </c>
      <c r="T4441" s="11">
        <v>60.6</v>
      </c>
      <c r="U4441" s="11">
        <v>0</v>
      </c>
      <c r="V4441" s="11">
        <v>122</v>
      </c>
      <c r="W4441" s="11">
        <v>0</v>
      </c>
      <c r="X4441" s="11">
        <v>0.54800000000000004</v>
      </c>
      <c r="Y4441" s="11">
        <v>19.64</v>
      </c>
      <c r="Z4441" s="11">
        <f t="shared" si="11889"/>
        <v>0</v>
      </c>
      <c r="AA4441" s="11">
        <f t="shared" si="11890"/>
        <v>0</v>
      </c>
      <c r="AB4441" s="53">
        <f t="shared" si="11891"/>
        <v>0.21711747694759753</v>
      </c>
      <c r="AC4441" s="63" t="s">
        <v>204</v>
      </c>
      <c r="AE4441" s="11">
        <f t="shared" ref="AE4441" si="12020">SUM(F4441:F4446)</f>
        <v>0</v>
      </c>
      <c r="AF4441" s="11">
        <f t="shared" ref="AF4441" si="12021">AVERAGE(AB4441:AB4446)</f>
        <v>0.2171174769475975</v>
      </c>
      <c r="AG4441" s="11">
        <f t="shared" ref="AG4441" si="12022">AVERAGE(G4441:G4446)</f>
        <v>2.5333333333333337</v>
      </c>
      <c r="AH4441" s="11" t="e">
        <f t="shared" ref="AH4441" si="12023">AVERAGE(AC4441:AC4446)</f>
        <v>#DIV/0!</v>
      </c>
      <c r="AI4441" s="11">
        <f t="shared" ref="AI4441" si="12024">AVERAGE(T4441:T4446)</f>
        <v>66.783333333333331</v>
      </c>
      <c r="AJ4441" s="11">
        <f t="shared" ref="AJ4441" si="12025">SUMIF(H4441:H4446,"&gt;0",H4441:H4446)</f>
        <v>0</v>
      </c>
      <c r="AK4441" s="17">
        <f t="shared" ref="AK4441" si="12026">SUM(AA4441:AA4446)/60</f>
        <v>0</v>
      </c>
      <c r="AL4441" s="17">
        <f t="shared" ref="AL4441" si="12027">SUM(V4441:V4446)</f>
        <v>598</v>
      </c>
      <c r="AM4441" s="17">
        <f t="shared" ref="AM4441" si="12028">AVERAGE(W4441:W4446)</f>
        <v>0</v>
      </c>
      <c r="AN4441" s="11">
        <f t="shared" ref="AN4441" si="12029">AVERAGE(I4441:I4446)</f>
        <v>0.26666666666666666</v>
      </c>
      <c r="AO4441" s="11">
        <f t="shared" ref="AO4441" si="12030">MAX(K4441:K4446)</f>
        <v>0.6</v>
      </c>
      <c r="AP4441" s="13" t="str">
        <f t="shared" ref="AP4441" ca="1" si="12031">INDIRECT(ADDRESS(MATCH(AO4441,K4441:K4446,0)+A4441-1,12))</f>
        <v>NE</v>
      </c>
      <c r="AQ4441" s="13">
        <f t="shared" ref="AQ4441" ca="1" si="12032">INDIRECT(ADDRESS(MATCH(AO4441,K4441:K4446,0)+A4441-1,13))</f>
        <v>0.81204861111111104</v>
      </c>
      <c r="AR4441" s="11">
        <f t="shared" ref="AR4441" si="12033">MAX(N4441:N4446)</f>
        <v>1.4</v>
      </c>
      <c r="AS4441" s="13" t="str">
        <f t="shared" ref="AS4441" ca="1" si="12034">INDIRECT(ADDRESS(MATCH(AR4441,N4441:N4446,0)+A4441-1,15))</f>
        <v>NE</v>
      </c>
      <c r="AT4441" s="13">
        <f t="shared" ref="AT4441" ca="1" si="12035">INDIRECT(ADDRESS(MATCH(AR4441,N4441:N4446,0)+A4441-1,16))</f>
        <v>0.8077199074074074</v>
      </c>
    </row>
    <row r="4442" spans="1:46">
      <c r="A4442" s="11">
        <v>4442</v>
      </c>
      <c r="B4442" s="12">
        <v>44957</v>
      </c>
      <c r="C4442" s="56">
        <v>0.79861111111111116</v>
      </c>
      <c r="D4442" s="11">
        <v>3.5</v>
      </c>
      <c r="E4442" s="11">
        <v>12.9</v>
      </c>
      <c r="F4442" s="11">
        <v>0</v>
      </c>
      <c r="G4442" s="11">
        <v>2.7</v>
      </c>
      <c r="H4442" s="11">
        <v>-1E-3</v>
      </c>
      <c r="I4442" s="11">
        <v>0.1</v>
      </c>
      <c r="J4442" s="11" t="s">
        <v>152</v>
      </c>
      <c r="K4442" s="11">
        <v>0.4</v>
      </c>
      <c r="L4442" s="11" t="s">
        <v>150</v>
      </c>
      <c r="M4442" s="11">
        <v>0.79230324074074077</v>
      </c>
      <c r="N4442" s="11">
        <v>1</v>
      </c>
      <c r="O4442" s="11" t="s">
        <v>156</v>
      </c>
      <c r="P4442" s="11">
        <v>0.79664351851851845</v>
      </c>
      <c r="Q4442" s="11">
        <v>0</v>
      </c>
      <c r="R4442" s="11" t="s">
        <v>160</v>
      </c>
      <c r="S4442" s="11">
        <v>0.2</v>
      </c>
      <c r="T4442" s="11">
        <v>65.900000000000006</v>
      </c>
      <c r="U4442" s="11">
        <v>0</v>
      </c>
      <c r="V4442" s="11">
        <v>87</v>
      </c>
      <c r="W4442" s="11">
        <v>0</v>
      </c>
      <c r="X4442" s="11">
        <v>0.54800000000000004</v>
      </c>
      <c r="Y4442" s="11">
        <v>19.66</v>
      </c>
      <c r="Z4442" s="11">
        <f t="shared" si="11889"/>
        <v>-0.60000000000000009</v>
      </c>
      <c r="AA4442" s="11">
        <f t="shared" si="11890"/>
        <v>0</v>
      </c>
      <c r="AB4442" s="53">
        <f t="shared" si="11891"/>
        <v>0.21711747694759753</v>
      </c>
      <c r="AC4442" s="63" t="s">
        <v>204</v>
      </c>
    </row>
    <row r="4443" spans="1:46">
      <c r="A4443" s="11">
        <v>4443</v>
      </c>
      <c r="B4443" s="12">
        <v>44957</v>
      </c>
      <c r="C4443" s="56">
        <v>0.80555555555555547</v>
      </c>
      <c r="D4443" s="11">
        <v>2.9</v>
      </c>
      <c r="E4443" s="11">
        <v>12.9</v>
      </c>
      <c r="F4443" s="11">
        <v>0</v>
      </c>
      <c r="G4443" s="11">
        <v>2.4</v>
      </c>
      <c r="H4443" s="11">
        <v>-1E-3</v>
      </c>
      <c r="I4443" s="11">
        <v>0.1</v>
      </c>
      <c r="J4443" s="11" t="s">
        <v>156</v>
      </c>
      <c r="K4443" s="11">
        <v>0.2</v>
      </c>
      <c r="L4443" s="11" t="s">
        <v>153</v>
      </c>
      <c r="M4443" s="11">
        <v>0.80084490740740744</v>
      </c>
      <c r="N4443" s="11">
        <v>0.6</v>
      </c>
      <c r="O4443" s="11" t="s">
        <v>160</v>
      </c>
      <c r="P4443" s="11">
        <v>0.80553240740740739</v>
      </c>
      <c r="Q4443" s="11">
        <v>0.6</v>
      </c>
      <c r="R4443" s="11" t="s">
        <v>160</v>
      </c>
      <c r="S4443" s="11">
        <v>0.1</v>
      </c>
      <c r="T4443" s="11">
        <v>68.400000000000006</v>
      </c>
      <c r="U4443" s="11">
        <v>0</v>
      </c>
      <c r="V4443" s="11">
        <v>98</v>
      </c>
      <c r="W4443" s="11">
        <v>0</v>
      </c>
      <c r="X4443" s="11">
        <v>0.54800000000000004</v>
      </c>
      <c r="Y4443" s="11">
        <v>19.649999999999999</v>
      </c>
      <c r="Z4443" s="11">
        <f t="shared" si="11889"/>
        <v>-0.60000000000000009</v>
      </c>
      <c r="AA4443" s="11">
        <f t="shared" si="11890"/>
        <v>0</v>
      </c>
      <c r="AB4443" s="53">
        <f t="shared" si="11891"/>
        <v>0.21711747694759753</v>
      </c>
      <c r="AC4443" s="63" t="s">
        <v>204</v>
      </c>
    </row>
    <row r="4444" spans="1:46">
      <c r="A4444" s="11">
        <v>4444</v>
      </c>
      <c r="B4444" s="12">
        <v>44957</v>
      </c>
      <c r="C4444" s="56">
        <v>0.8125</v>
      </c>
      <c r="D4444" s="11">
        <v>2.4</v>
      </c>
      <c r="E4444" s="11">
        <v>12.9</v>
      </c>
      <c r="F4444" s="11">
        <v>0</v>
      </c>
      <c r="G4444" s="11">
        <v>2.4</v>
      </c>
      <c r="H4444" s="11">
        <v>0</v>
      </c>
      <c r="I4444" s="11">
        <v>0.6</v>
      </c>
      <c r="J4444" s="11" t="s">
        <v>147</v>
      </c>
      <c r="K4444" s="11">
        <v>0.6</v>
      </c>
      <c r="L4444" s="11" t="s">
        <v>147</v>
      </c>
      <c r="M4444" s="11">
        <v>0.81204861111111104</v>
      </c>
      <c r="N4444" s="11">
        <v>1.4</v>
      </c>
      <c r="O4444" s="11" t="s">
        <v>147</v>
      </c>
      <c r="P4444" s="11">
        <v>0.8077199074074074</v>
      </c>
      <c r="Q4444" s="11">
        <v>0</v>
      </c>
      <c r="R4444" s="11" t="s">
        <v>148</v>
      </c>
      <c r="S4444" s="11">
        <v>0.4</v>
      </c>
      <c r="T4444" s="11">
        <v>67.3</v>
      </c>
      <c r="U4444" s="11">
        <v>0</v>
      </c>
      <c r="V4444" s="11">
        <v>121</v>
      </c>
      <c r="W4444" s="11">
        <v>0</v>
      </c>
      <c r="X4444" s="11">
        <v>0.54800000000000004</v>
      </c>
      <c r="Y4444" s="11">
        <v>19.61</v>
      </c>
      <c r="Z4444" s="11">
        <f t="shared" si="11889"/>
        <v>0</v>
      </c>
      <c r="AA4444" s="11">
        <f t="shared" si="11890"/>
        <v>0</v>
      </c>
      <c r="AB4444" s="53">
        <f t="shared" si="11891"/>
        <v>0.21711747694759753</v>
      </c>
      <c r="AC4444" s="63" t="s">
        <v>204</v>
      </c>
    </row>
    <row r="4445" spans="1:46">
      <c r="A4445" s="11">
        <v>4445</v>
      </c>
      <c r="B4445" s="12">
        <v>44957</v>
      </c>
      <c r="C4445" s="56">
        <v>0.81944444444444453</v>
      </c>
      <c r="D4445" s="11">
        <v>1.9</v>
      </c>
      <c r="E4445" s="11">
        <v>12.9</v>
      </c>
      <c r="F4445" s="11">
        <v>0</v>
      </c>
      <c r="G4445" s="11">
        <v>2</v>
      </c>
      <c r="H4445" s="11">
        <v>-1E-3</v>
      </c>
      <c r="I4445" s="11">
        <v>0.1</v>
      </c>
      <c r="J4445" s="11" t="s">
        <v>153</v>
      </c>
      <c r="K4445" s="11">
        <v>0.6</v>
      </c>
      <c r="L4445" s="11" t="s">
        <v>147</v>
      </c>
      <c r="M4445" s="11">
        <v>0.81347222222222226</v>
      </c>
      <c r="N4445" s="11">
        <v>0.8</v>
      </c>
      <c r="O4445" s="11" t="s">
        <v>160</v>
      </c>
      <c r="P4445" s="11">
        <v>0.81552083333333336</v>
      </c>
      <c r="Q4445" s="11">
        <v>0</v>
      </c>
      <c r="R4445" s="11" t="s">
        <v>153</v>
      </c>
      <c r="S4445" s="11">
        <v>0.2</v>
      </c>
      <c r="T4445" s="11">
        <v>71.3</v>
      </c>
      <c r="U4445" s="11">
        <v>0</v>
      </c>
      <c r="V4445" s="11">
        <v>74</v>
      </c>
      <c r="W4445" s="11">
        <v>0</v>
      </c>
      <c r="X4445" s="11">
        <v>0.54800000000000004</v>
      </c>
      <c r="Y4445" s="11">
        <v>19.63</v>
      </c>
      <c r="Z4445" s="11">
        <f t="shared" si="11889"/>
        <v>-0.60000000000000009</v>
      </c>
      <c r="AA4445" s="11">
        <f t="shared" si="11890"/>
        <v>0</v>
      </c>
      <c r="AB4445" s="53">
        <f t="shared" si="11891"/>
        <v>0.21711747694759753</v>
      </c>
      <c r="AC4445" s="63" t="s">
        <v>204</v>
      </c>
    </row>
    <row r="4446" spans="1:46">
      <c r="A4446" s="11">
        <v>4446</v>
      </c>
      <c r="B4446" s="12">
        <v>44957</v>
      </c>
      <c r="C4446" s="56">
        <v>0.82638888888888884</v>
      </c>
      <c r="D4446" s="11">
        <v>1.5</v>
      </c>
      <c r="E4446" s="11">
        <v>12.9</v>
      </c>
      <c r="F4446" s="11">
        <v>0</v>
      </c>
      <c r="G4446" s="11">
        <v>2</v>
      </c>
      <c r="H4446" s="11">
        <v>-1E-3</v>
      </c>
      <c r="I4446" s="11">
        <v>0.3</v>
      </c>
      <c r="J4446" s="11" t="s">
        <v>150</v>
      </c>
      <c r="K4446" s="11">
        <v>0.3</v>
      </c>
      <c r="L4446" s="11" t="s">
        <v>150</v>
      </c>
      <c r="M4446" s="11">
        <v>0.82638888888888884</v>
      </c>
      <c r="N4446" s="11">
        <v>1.1000000000000001</v>
      </c>
      <c r="O4446" s="11" t="s">
        <v>150</v>
      </c>
      <c r="P4446" s="11">
        <v>0.82550925925925922</v>
      </c>
      <c r="Q4446" s="11">
        <v>0.3</v>
      </c>
      <c r="R4446" s="11" t="s">
        <v>151</v>
      </c>
      <c r="S4446" s="11">
        <v>0.3</v>
      </c>
      <c r="T4446" s="11">
        <v>67.2</v>
      </c>
      <c r="U4446" s="11">
        <v>0</v>
      </c>
      <c r="V4446" s="11">
        <v>96</v>
      </c>
      <c r="W4446" s="11">
        <v>0</v>
      </c>
      <c r="X4446" s="11">
        <v>0.54800000000000004</v>
      </c>
      <c r="Y4446" s="11">
        <v>19.62</v>
      </c>
      <c r="Z4446" s="11">
        <f t="shared" si="11889"/>
        <v>-0.60000000000000009</v>
      </c>
      <c r="AA4446" s="11">
        <f t="shared" si="11890"/>
        <v>0</v>
      </c>
      <c r="AB4446" s="53">
        <f t="shared" si="11891"/>
        <v>0.21711747694759753</v>
      </c>
      <c r="AC4446" s="63" t="s">
        <v>204</v>
      </c>
    </row>
    <row r="4447" spans="1:46">
      <c r="A4447" s="11">
        <v>4447</v>
      </c>
      <c r="B4447" s="12">
        <v>44957</v>
      </c>
      <c r="C4447" s="56">
        <v>0.83333333333333337</v>
      </c>
      <c r="D4447" s="11">
        <v>1.1000000000000001</v>
      </c>
      <c r="E4447" s="11">
        <v>12.9</v>
      </c>
      <c r="F4447" s="11">
        <v>0</v>
      </c>
      <c r="G4447" s="11">
        <v>1.7</v>
      </c>
      <c r="H4447" s="11">
        <v>-1E-3</v>
      </c>
      <c r="I4447" s="11">
        <v>0</v>
      </c>
      <c r="J4447" s="11" t="s">
        <v>150</v>
      </c>
      <c r="K4447" s="11">
        <v>0.3</v>
      </c>
      <c r="L4447" s="11" t="s">
        <v>150</v>
      </c>
      <c r="M4447" s="11">
        <v>0.828587962962963</v>
      </c>
      <c r="N4447" s="11">
        <v>0.5</v>
      </c>
      <c r="O4447" s="11" t="s">
        <v>159</v>
      </c>
      <c r="P4447" s="11">
        <v>0.82685185185185184</v>
      </c>
      <c r="Q4447" s="11">
        <v>0.2</v>
      </c>
      <c r="R4447" s="11" t="s">
        <v>152</v>
      </c>
      <c r="S4447" s="11">
        <v>0.1</v>
      </c>
      <c r="T4447" s="11">
        <v>69.400000000000006</v>
      </c>
      <c r="U4447" s="11">
        <v>0</v>
      </c>
      <c r="V4447" s="11">
        <v>82</v>
      </c>
      <c r="W4447" s="11">
        <v>0</v>
      </c>
      <c r="X4447" s="11">
        <v>0.54700000000000004</v>
      </c>
      <c r="Y4447" s="11">
        <v>19.62</v>
      </c>
      <c r="Z4447" s="11">
        <f t="shared" si="11889"/>
        <v>-0.60000000000000009</v>
      </c>
      <c r="AA4447" s="11">
        <f t="shared" si="11890"/>
        <v>0</v>
      </c>
      <c r="AB4447" s="53">
        <f t="shared" si="11891"/>
        <v>0.21659504431945437</v>
      </c>
      <c r="AC4447" s="63" t="s">
        <v>204</v>
      </c>
      <c r="AE4447" s="11">
        <f t="shared" ref="AE4447" si="12036">SUM(F4447:F4452)</f>
        <v>0</v>
      </c>
      <c r="AF4447" s="11">
        <f t="shared" ref="AF4447" si="12037">AVERAGE(AB4447:AB4452)</f>
        <v>0.21659504431945439</v>
      </c>
      <c r="AG4447" s="11">
        <f t="shared" ref="AG4447" si="12038">AVERAGE(G4447:G4452)</f>
        <v>1.9333333333333336</v>
      </c>
      <c r="AH4447" s="11" t="e">
        <f t="shared" ref="AH4447" si="12039">AVERAGE(AC4447:AC4452)</f>
        <v>#DIV/0!</v>
      </c>
      <c r="AI4447" s="11">
        <f t="shared" ref="AI4447" si="12040">AVERAGE(T4447:T4452)</f>
        <v>64.86666666666666</v>
      </c>
      <c r="AJ4447" s="11">
        <f t="shared" ref="AJ4447" si="12041">SUMIF(H4447:H4452,"&gt;0",H4447:H4452)</f>
        <v>1E-3</v>
      </c>
      <c r="AK4447" s="17">
        <f t="shared" ref="AK4447" si="12042">SUM(AA4447:AA4452)/60</f>
        <v>0</v>
      </c>
      <c r="AL4447" s="17">
        <f t="shared" ref="AL4447" si="12043">SUM(V4447:V4452)</f>
        <v>538</v>
      </c>
      <c r="AM4447" s="17">
        <f t="shared" ref="AM4447" si="12044">AVERAGE(W4447:W4452)</f>
        <v>0</v>
      </c>
      <c r="AN4447" s="11">
        <f t="shared" ref="AN4447" si="12045">AVERAGE(I4447:I4452)</f>
        <v>0.3</v>
      </c>
      <c r="AO4447" s="11">
        <f t="shared" ref="AO4447" si="12046">MAX(K4447:K4452)</f>
        <v>0.8</v>
      </c>
      <c r="AP4447" s="13" t="str">
        <f t="shared" ref="AP4447" ca="1" si="12047">INDIRECT(ADDRESS(MATCH(AO4447,K4447:K4452,0)+A4447-1,12))</f>
        <v>E</v>
      </c>
      <c r="AQ4447" s="13">
        <f t="shared" ref="AQ4447" ca="1" si="12048">INDIRECT(ADDRESS(MATCH(AO4447,K4447:K4452,0)+A4447-1,13))</f>
        <v>0.84012731481481484</v>
      </c>
      <c r="AR4447" s="11">
        <f t="shared" ref="AR4447" si="12049">MAX(N4447:N4452)</f>
        <v>1.7</v>
      </c>
      <c r="AS4447" s="13" t="str">
        <f t="shared" ref="AS4447" ca="1" si="12050">INDIRECT(ADDRESS(MATCH(AR4447,N4447:N4452,0)+A4447-1,15))</f>
        <v>E</v>
      </c>
      <c r="AT4447" s="13">
        <f t="shared" ref="AT4447" ca="1" si="12051">INDIRECT(ADDRESS(MATCH(AR4447,N4447:N4452,0)+A4447-1,16))</f>
        <v>0.83418981481481491</v>
      </c>
    </row>
    <row r="4448" spans="1:46">
      <c r="A4448" s="11">
        <v>4448</v>
      </c>
      <c r="B4448" s="12">
        <v>44957</v>
      </c>
      <c r="C4448" s="56">
        <v>0.84027777777777779</v>
      </c>
      <c r="D4448" s="11">
        <v>0.7</v>
      </c>
      <c r="E4448" s="11">
        <v>12.9</v>
      </c>
      <c r="F4448" s="11">
        <v>0</v>
      </c>
      <c r="G4448" s="11">
        <v>2.5</v>
      </c>
      <c r="H4448" s="11">
        <v>0</v>
      </c>
      <c r="I4448" s="11">
        <v>0.8</v>
      </c>
      <c r="J4448" s="11" t="s">
        <v>152</v>
      </c>
      <c r="K4448" s="11">
        <v>0.8</v>
      </c>
      <c r="L4448" s="11" t="s">
        <v>152</v>
      </c>
      <c r="M4448" s="11">
        <v>0.84012731481481484</v>
      </c>
      <c r="N4448" s="11">
        <v>1.7</v>
      </c>
      <c r="O4448" s="11" t="s">
        <v>152</v>
      </c>
      <c r="P4448" s="11">
        <v>0.83418981481481491</v>
      </c>
      <c r="Q4448" s="11">
        <v>0</v>
      </c>
      <c r="R4448" s="11" t="s">
        <v>150</v>
      </c>
      <c r="S4448" s="11">
        <v>0.4</v>
      </c>
      <c r="T4448" s="11">
        <v>61.6</v>
      </c>
      <c r="U4448" s="11">
        <v>0</v>
      </c>
      <c r="V4448" s="11">
        <v>93</v>
      </c>
      <c r="W4448" s="11">
        <v>0</v>
      </c>
      <c r="X4448" s="11">
        <v>0.54700000000000004</v>
      </c>
      <c r="Y4448" s="11">
        <v>19.61</v>
      </c>
      <c r="Z4448" s="11">
        <f t="shared" si="11889"/>
        <v>0</v>
      </c>
      <c r="AA4448" s="11">
        <f t="shared" si="11890"/>
        <v>0</v>
      </c>
      <c r="AB4448" s="53">
        <f t="shared" si="11891"/>
        <v>0.21659504431945437</v>
      </c>
      <c r="AC4448" s="63" t="s">
        <v>204</v>
      </c>
    </row>
    <row r="4449" spans="1:46">
      <c r="A4449" s="11">
        <v>4449</v>
      </c>
      <c r="B4449" s="12">
        <v>44957</v>
      </c>
      <c r="C4449" s="56">
        <v>0.84722222222222221</v>
      </c>
      <c r="D4449" s="11">
        <v>0.4</v>
      </c>
      <c r="E4449" s="11">
        <v>12.8</v>
      </c>
      <c r="F4449" s="11">
        <v>0</v>
      </c>
      <c r="G4449" s="11">
        <v>1.5</v>
      </c>
      <c r="H4449" s="11">
        <v>-1E-3</v>
      </c>
      <c r="I4449" s="11">
        <v>0.1</v>
      </c>
      <c r="J4449" s="11" t="s">
        <v>160</v>
      </c>
      <c r="K4449" s="11">
        <v>0.8</v>
      </c>
      <c r="L4449" s="11" t="s">
        <v>152</v>
      </c>
      <c r="M4449" s="11">
        <v>0.84028935185185183</v>
      </c>
      <c r="N4449" s="11">
        <v>1</v>
      </c>
      <c r="O4449" s="11" t="s">
        <v>148</v>
      </c>
      <c r="P4449" s="11">
        <v>0.8415625000000001</v>
      </c>
      <c r="Q4449" s="11">
        <v>0</v>
      </c>
      <c r="R4449" s="11" t="s">
        <v>161</v>
      </c>
      <c r="S4449" s="11">
        <v>0.2</v>
      </c>
      <c r="T4449" s="11">
        <v>67.5</v>
      </c>
      <c r="U4449" s="11">
        <v>0</v>
      </c>
      <c r="V4449" s="11">
        <v>73</v>
      </c>
      <c r="W4449" s="11">
        <v>0</v>
      </c>
      <c r="X4449" s="11">
        <v>0.54700000000000004</v>
      </c>
      <c r="Y4449" s="11">
        <v>19.61</v>
      </c>
      <c r="Z4449" s="11">
        <f t="shared" si="11889"/>
        <v>-0.60000000000000009</v>
      </c>
      <c r="AA4449" s="11">
        <f t="shared" si="11890"/>
        <v>0</v>
      </c>
      <c r="AB4449" s="53">
        <f t="shared" si="11891"/>
        <v>0.21659504431945437</v>
      </c>
      <c r="AC4449" s="63" t="s">
        <v>204</v>
      </c>
    </row>
    <row r="4450" spans="1:46">
      <c r="A4450" s="11">
        <v>4450</v>
      </c>
      <c r="B4450" s="12">
        <v>44957</v>
      </c>
      <c r="C4450" s="56">
        <v>0.85416666666666663</v>
      </c>
      <c r="D4450" s="11">
        <v>0</v>
      </c>
      <c r="E4450" s="11">
        <v>12.8</v>
      </c>
      <c r="F4450" s="11">
        <v>0</v>
      </c>
      <c r="G4450" s="11">
        <v>1.8</v>
      </c>
      <c r="H4450" s="11">
        <v>0</v>
      </c>
      <c r="I4450" s="11">
        <v>0.2</v>
      </c>
      <c r="J4450" s="11" t="s">
        <v>151</v>
      </c>
      <c r="K4450" s="11">
        <v>0.2</v>
      </c>
      <c r="L4450" s="11" t="s">
        <v>151</v>
      </c>
      <c r="M4450" s="11">
        <v>0.85416666666666663</v>
      </c>
      <c r="N4450" s="11">
        <v>0.8</v>
      </c>
      <c r="O4450" s="11" t="s">
        <v>151</v>
      </c>
      <c r="P4450" s="11">
        <v>0.84968749999999993</v>
      </c>
      <c r="Q4450" s="11">
        <v>0.6</v>
      </c>
      <c r="R4450" s="11" t="s">
        <v>150</v>
      </c>
      <c r="S4450" s="11">
        <v>0.3</v>
      </c>
      <c r="T4450" s="11">
        <v>65.400000000000006</v>
      </c>
      <c r="U4450" s="11">
        <v>0</v>
      </c>
      <c r="V4450" s="11">
        <v>100</v>
      </c>
      <c r="W4450" s="11">
        <v>0</v>
      </c>
      <c r="X4450" s="11">
        <v>0.54700000000000004</v>
      </c>
      <c r="Y4450" s="11">
        <v>19.66</v>
      </c>
      <c r="Z4450" s="11">
        <f t="shared" si="11889"/>
        <v>0</v>
      </c>
      <c r="AA4450" s="11">
        <f t="shared" si="11890"/>
        <v>0</v>
      </c>
      <c r="AB4450" s="53">
        <f t="shared" si="11891"/>
        <v>0.21659504431945437</v>
      </c>
      <c r="AC4450" s="63" t="s">
        <v>204</v>
      </c>
    </row>
    <row r="4451" spans="1:46">
      <c r="A4451" s="11">
        <v>4451</v>
      </c>
      <c r="B4451" s="12">
        <v>44957</v>
      </c>
      <c r="C4451" s="56">
        <v>0.86111111111111116</v>
      </c>
      <c r="D4451" s="11">
        <v>-0.2</v>
      </c>
      <c r="E4451" s="11">
        <v>12.8</v>
      </c>
      <c r="F4451" s="11">
        <v>0</v>
      </c>
      <c r="G4451" s="11">
        <v>1.8</v>
      </c>
      <c r="H4451" s="11">
        <v>0</v>
      </c>
      <c r="I4451" s="11">
        <v>0.2</v>
      </c>
      <c r="J4451" s="11" t="s">
        <v>150</v>
      </c>
      <c r="K4451" s="11">
        <v>0.3</v>
      </c>
      <c r="L4451" s="11" t="s">
        <v>150</v>
      </c>
      <c r="M4451" s="11">
        <v>0.86010416666666656</v>
      </c>
      <c r="N4451" s="11">
        <v>1.2</v>
      </c>
      <c r="O4451" s="11" t="s">
        <v>152</v>
      </c>
      <c r="P4451" s="11">
        <v>0.85917824074074067</v>
      </c>
      <c r="Q4451" s="11">
        <v>0</v>
      </c>
      <c r="R4451" s="11" t="s">
        <v>148</v>
      </c>
      <c r="S4451" s="11">
        <v>0.3</v>
      </c>
      <c r="T4451" s="11">
        <v>64.7</v>
      </c>
      <c r="U4451" s="11">
        <v>0</v>
      </c>
      <c r="V4451" s="11">
        <v>94</v>
      </c>
      <c r="W4451" s="11">
        <v>0</v>
      </c>
      <c r="X4451" s="11">
        <v>0.54700000000000004</v>
      </c>
      <c r="Y4451" s="11">
        <v>19.61</v>
      </c>
      <c r="Z4451" s="11">
        <f t="shared" si="11889"/>
        <v>0</v>
      </c>
      <c r="AA4451" s="11">
        <f t="shared" si="11890"/>
        <v>0</v>
      </c>
      <c r="AB4451" s="53">
        <f t="shared" si="11891"/>
        <v>0.21659504431945437</v>
      </c>
      <c r="AC4451" s="63" t="s">
        <v>204</v>
      </c>
    </row>
    <row r="4452" spans="1:46">
      <c r="A4452" s="11">
        <v>4452</v>
      </c>
      <c r="B4452" s="12">
        <v>44957</v>
      </c>
      <c r="C4452" s="56">
        <v>0.86805555555555547</v>
      </c>
      <c r="D4452" s="11">
        <v>-0.4</v>
      </c>
      <c r="E4452" s="11">
        <v>12.8</v>
      </c>
      <c r="F4452" s="11">
        <v>0</v>
      </c>
      <c r="G4452" s="11">
        <v>2.2999999999999998</v>
      </c>
      <c r="H4452" s="11">
        <v>1E-3</v>
      </c>
      <c r="I4452" s="11">
        <v>0.5</v>
      </c>
      <c r="J4452" s="11" t="s">
        <v>148</v>
      </c>
      <c r="K4452" s="11">
        <v>0.5</v>
      </c>
      <c r="L4452" s="11" t="s">
        <v>148</v>
      </c>
      <c r="M4452" s="11">
        <v>0.86805555555555547</v>
      </c>
      <c r="N4452" s="11">
        <v>1.7</v>
      </c>
      <c r="O4452" s="11" t="s">
        <v>148</v>
      </c>
      <c r="P4452" s="11">
        <v>0.86619212962962966</v>
      </c>
      <c r="Q4452" s="11">
        <v>0</v>
      </c>
      <c r="R4452" s="11" t="s">
        <v>148</v>
      </c>
      <c r="S4452" s="11">
        <v>0.4</v>
      </c>
      <c r="T4452" s="11">
        <v>60.6</v>
      </c>
      <c r="U4452" s="11">
        <v>0</v>
      </c>
      <c r="V4452" s="11">
        <v>96</v>
      </c>
      <c r="W4452" s="11">
        <v>0</v>
      </c>
      <c r="X4452" s="11">
        <v>0.54700000000000004</v>
      </c>
      <c r="Y4452" s="11">
        <v>19.66</v>
      </c>
      <c r="Z4452" s="11">
        <f t="shared" si="11889"/>
        <v>0.60000000000000009</v>
      </c>
      <c r="AA4452" s="11">
        <f t="shared" si="11890"/>
        <v>0</v>
      </c>
      <c r="AB4452" s="53">
        <f t="shared" si="11891"/>
        <v>0.21659504431945437</v>
      </c>
      <c r="AC4452" s="63" t="s">
        <v>204</v>
      </c>
    </row>
    <row r="4453" spans="1:46">
      <c r="A4453" s="11">
        <v>4453</v>
      </c>
      <c r="B4453" s="12">
        <v>44957</v>
      </c>
      <c r="C4453" s="56">
        <v>0.875</v>
      </c>
      <c r="D4453" s="11">
        <v>-0.5</v>
      </c>
      <c r="E4453" s="11">
        <v>12.8</v>
      </c>
      <c r="F4453" s="11">
        <v>0</v>
      </c>
      <c r="G4453" s="11">
        <v>0.4</v>
      </c>
      <c r="H4453" s="11">
        <v>-2E-3</v>
      </c>
      <c r="I4453" s="11">
        <v>0.3</v>
      </c>
      <c r="J4453" s="11" t="s">
        <v>152</v>
      </c>
      <c r="K4453" s="11">
        <v>0.5</v>
      </c>
      <c r="L4453" s="11" t="s">
        <v>148</v>
      </c>
      <c r="M4453" s="11">
        <v>0.86873842592592598</v>
      </c>
      <c r="N4453" s="11">
        <v>1</v>
      </c>
      <c r="O4453" s="11" t="s">
        <v>159</v>
      </c>
      <c r="P4453" s="11">
        <v>0.87402777777777774</v>
      </c>
      <c r="Q4453" s="11">
        <v>0.7</v>
      </c>
      <c r="R4453" s="11" t="s">
        <v>150</v>
      </c>
      <c r="S4453" s="11">
        <v>0.4</v>
      </c>
      <c r="T4453" s="11">
        <v>73.3</v>
      </c>
      <c r="U4453" s="11">
        <v>0</v>
      </c>
      <c r="V4453" s="11">
        <v>88</v>
      </c>
      <c r="W4453" s="11">
        <v>0</v>
      </c>
      <c r="X4453" s="11">
        <v>0.54700000000000004</v>
      </c>
      <c r="Y4453" s="11">
        <v>19.68</v>
      </c>
      <c r="Z4453" s="11">
        <f t="shared" si="11889"/>
        <v>-1.2000000000000002</v>
      </c>
      <c r="AA4453" s="11">
        <f t="shared" si="11890"/>
        <v>0</v>
      </c>
      <c r="AB4453" s="53">
        <f>-0.071+0.735*X4453+0.75*X4453^2-8.759*X4453^3+21.838*X4453^4-21.998*X4453^5+8.097*X4453^6</f>
        <v>0.21659504431945437</v>
      </c>
      <c r="AC4453" s="63" t="s">
        <v>204</v>
      </c>
      <c r="AE4453" s="11">
        <f t="shared" ref="AE4453" si="12052">SUM(F4453:F4458)</f>
        <v>0</v>
      </c>
      <c r="AF4453" s="11">
        <f t="shared" ref="AF4453" si="12053">AVERAGE(AB4453:AB4458)</f>
        <v>0.21659504431945439</v>
      </c>
      <c r="AG4453" s="11">
        <f t="shared" ref="AG4453" si="12054">AVERAGE(G4453:G4458)</f>
        <v>0.76666666666666672</v>
      </c>
      <c r="AH4453" s="11" t="e">
        <f t="shared" ref="AH4453" si="12055">AVERAGE(AC4453:AC4458)</f>
        <v>#DIV/0!</v>
      </c>
      <c r="AI4453" s="11">
        <f t="shared" ref="AI4453" si="12056">AVERAGE(T4453:T4458)</f>
        <v>70.850000000000009</v>
      </c>
      <c r="AJ4453" s="11">
        <f t="shared" ref="AJ4453" si="12057">SUMIF(H4453:H4458,"&gt;0",H4453:H4458)</f>
        <v>0</v>
      </c>
      <c r="AK4453" s="17">
        <f t="shared" ref="AK4453" si="12058">SUM(AA4453:AA4458)/60</f>
        <v>0</v>
      </c>
      <c r="AL4453" s="17">
        <f t="shared" ref="AL4453" si="12059">SUM(V4453:V4458)</f>
        <v>523</v>
      </c>
      <c r="AM4453" s="17">
        <f t="shared" ref="AM4453" si="12060">AVERAGE(W4453:W4458)</f>
        <v>0</v>
      </c>
      <c r="AN4453" s="11">
        <f t="shared" ref="AN4453" si="12061">AVERAGE(I4453:I4458)</f>
        <v>0.46666666666666673</v>
      </c>
      <c r="AO4453" s="11">
        <f t="shared" ref="AO4453" si="12062">MAX(K4453:K4458)</f>
        <v>1.1000000000000001</v>
      </c>
      <c r="AP4453" s="13" t="str">
        <f t="shared" ref="AP4453" ca="1" si="12063">INDIRECT(ADDRESS(MATCH(AO4453,K4453:K4458,0)+A4453-1,12))</f>
        <v>ESE</v>
      </c>
      <c r="AQ4453" s="13">
        <f t="shared" ref="AQ4453" ca="1" si="12064">INDIRECT(ADDRESS(MATCH(AO4453,K4453:K4458,0)+A4453-1,13))</f>
        <v>0.87987268518518524</v>
      </c>
      <c r="AR4453" s="11">
        <f t="shared" ref="AR4453" si="12065">MAX(N4453:N4458)</f>
        <v>2</v>
      </c>
      <c r="AS4453" s="13" t="str">
        <f t="shared" ref="AS4453" ca="1" si="12066">INDIRECT(ADDRESS(MATCH(AR4453,N4453:N4458,0)+A4453-1,15))</f>
        <v>E</v>
      </c>
      <c r="AT4453" s="13">
        <f t="shared" ref="AT4453" ca="1" si="12067">INDIRECT(ADDRESS(MATCH(AR4453,N4453:N4458,0)+A4453-1,16))</f>
        <v>0.8783333333333333</v>
      </c>
    </row>
    <row r="4454" spans="1:46">
      <c r="A4454" s="11">
        <v>4454</v>
      </c>
      <c r="B4454" s="12">
        <v>44957</v>
      </c>
      <c r="C4454" s="56">
        <v>0.88194444444444453</v>
      </c>
      <c r="D4454" s="11">
        <v>-0.6</v>
      </c>
      <c r="E4454" s="11">
        <v>12.8</v>
      </c>
      <c r="F4454" s="11">
        <v>0</v>
      </c>
      <c r="G4454" s="11">
        <v>0.6</v>
      </c>
      <c r="H4454" s="11">
        <v>0</v>
      </c>
      <c r="I4454" s="11">
        <v>1.1000000000000001</v>
      </c>
      <c r="J4454" s="11" t="s">
        <v>151</v>
      </c>
      <c r="K4454" s="11">
        <v>1.1000000000000001</v>
      </c>
      <c r="L4454" s="11" t="s">
        <v>150</v>
      </c>
      <c r="M4454" s="11">
        <v>0.87987268518518524</v>
      </c>
      <c r="N4454" s="11">
        <v>2</v>
      </c>
      <c r="O4454" s="11" t="s">
        <v>152</v>
      </c>
      <c r="P4454" s="11">
        <v>0.8783333333333333</v>
      </c>
      <c r="Q4454" s="11">
        <v>1.4</v>
      </c>
      <c r="R4454" s="11" t="s">
        <v>161</v>
      </c>
      <c r="S4454" s="11">
        <v>0.6</v>
      </c>
      <c r="T4454" s="11">
        <v>69</v>
      </c>
      <c r="U4454" s="11">
        <v>0</v>
      </c>
      <c r="V4454" s="11">
        <v>105</v>
      </c>
      <c r="W4454" s="11">
        <v>0</v>
      </c>
      <c r="X4454" s="11">
        <v>0.54700000000000004</v>
      </c>
      <c r="Y4454" s="11">
        <v>19.66</v>
      </c>
      <c r="Z4454" s="11">
        <f t="shared" si="11889"/>
        <v>0</v>
      </c>
      <c r="AA4454" s="11">
        <f t="shared" si="11890"/>
        <v>0</v>
      </c>
      <c r="AB4454" s="53">
        <f t="shared" si="11891"/>
        <v>0.21659504431945437</v>
      </c>
      <c r="AC4454" s="63" t="s">
        <v>204</v>
      </c>
    </row>
    <row r="4455" spans="1:46">
      <c r="A4455" s="11">
        <v>4455</v>
      </c>
      <c r="B4455" s="12">
        <v>44957</v>
      </c>
      <c r="C4455" s="56">
        <v>0.88888888888888884</v>
      </c>
      <c r="D4455" s="11">
        <v>-0.7</v>
      </c>
      <c r="E4455" s="11">
        <v>12.8</v>
      </c>
      <c r="F4455" s="11">
        <v>0</v>
      </c>
      <c r="G4455" s="11">
        <v>1</v>
      </c>
      <c r="H4455" s="11">
        <v>-1E-3</v>
      </c>
      <c r="I4455" s="11">
        <v>0.7</v>
      </c>
      <c r="J4455" s="11" t="s">
        <v>156</v>
      </c>
      <c r="K4455" s="11">
        <v>1.1000000000000001</v>
      </c>
      <c r="L4455" s="11" t="s">
        <v>159</v>
      </c>
      <c r="M4455" s="11">
        <v>0.88265046296296301</v>
      </c>
      <c r="N4455" s="11">
        <v>1.7</v>
      </c>
      <c r="O4455" s="11" t="s">
        <v>154</v>
      </c>
      <c r="P4455" s="11">
        <v>0.88222222222222213</v>
      </c>
      <c r="Q4455" s="11">
        <v>0.7</v>
      </c>
      <c r="R4455" s="11" t="s">
        <v>150</v>
      </c>
      <c r="S4455" s="11">
        <v>0.4</v>
      </c>
      <c r="T4455" s="11">
        <v>71.5</v>
      </c>
      <c r="U4455" s="11">
        <v>0</v>
      </c>
      <c r="V4455" s="11">
        <v>82</v>
      </c>
      <c r="W4455" s="11">
        <v>0</v>
      </c>
      <c r="X4455" s="11">
        <v>0.54700000000000004</v>
      </c>
      <c r="Y4455" s="11">
        <v>19.7</v>
      </c>
      <c r="Z4455" s="11">
        <f t="shared" ref="Z4455:Z4470" si="12068">H4455*3.6/(60)*10*10^3</f>
        <v>-0.60000000000000009</v>
      </c>
      <c r="AA4455" s="11">
        <f t="shared" ref="AA4455:AA4470" si="12069">IF(Z4455&gt;120,10,0)</f>
        <v>0</v>
      </c>
      <c r="AB4455" s="53">
        <f t="shared" ref="AB4455:AB4470" si="12070">-0.071+0.735*X4455+0.75*X4455^2-8.759*X4455^3+21.838*X4455^4-21.998*X4455^5+8.097*X4455^6</f>
        <v>0.21659504431945437</v>
      </c>
      <c r="AC4455" s="63" t="s">
        <v>204</v>
      </c>
    </row>
    <row r="4456" spans="1:46">
      <c r="A4456" s="11">
        <v>4456</v>
      </c>
      <c r="B4456" s="12">
        <v>44957</v>
      </c>
      <c r="C4456" s="56">
        <v>0.89583333333333337</v>
      </c>
      <c r="D4456" s="11">
        <v>-0.7</v>
      </c>
      <c r="E4456" s="11">
        <v>12.8</v>
      </c>
      <c r="F4456" s="11">
        <v>0</v>
      </c>
      <c r="G4456" s="11">
        <v>0.7</v>
      </c>
      <c r="H4456" s="11">
        <v>-1E-3</v>
      </c>
      <c r="I4456" s="11">
        <v>0.2</v>
      </c>
      <c r="J4456" s="11" t="s">
        <v>149</v>
      </c>
      <c r="K4456" s="11">
        <v>0.7</v>
      </c>
      <c r="L4456" s="11" t="s">
        <v>156</v>
      </c>
      <c r="M4456" s="11">
        <v>0.88890046296296299</v>
      </c>
      <c r="N4456" s="11">
        <v>0.9</v>
      </c>
      <c r="O4456" s="11" t="s">
        <v>150</v>
      </c>
      <c r="P4456" s="11">
        <v>0.88890046296296299</v>
      </c>
      <c r="Q4456" s="11">
        <v>0.3</v>
      </c>
      <c r="R4456" s="11" t="s">
        <v>149</v>
      </c>
      <c r="S4456" s="11">
        <v>0.3</v>
      </c>
      <c r="T4456" s="11">
        <v>71</v>
      </c>
      <c r="U4456" s="11">
        <v>0</v>
      </c>
      <c r="V4456" s="11">
        <v>84</v>
      </c>
      <c r="W4456" s="11">
        <v>0</v>
      </c>
      <c r="X4456" s="11">
        <v>0.54700000000000004</v>
      </c>
      <c r="Y4456" s="11">
        <v>19.71</v>
      </c>
      <c r="Z4456" s="11">
        <f t="shared" si="12068"/>
        <v>-0.60000000000000009</v>
      </c>
      <c r="AA4456" s="11">
        <f t="shared" si="12069"/>
        <v>0</v>
      </c>
      <c r="AB4456" s="53">
        <f t="shared" si="12070"/>
        <v>0.21659504431945437</v>
      </c>
      <c r="AC4456" s="63" t="s">
        <v>204</v>
      </c>
    </row>
    <row r="4457" spans="1:46">
      <c r="A4457" s="11">
        <v>4457</v>
      </c>
      <c r="B4457" s="12">
        <v>44957</v>
      </c>
      <c r="C4457" s="56">
        <v>0.90277777777777779</v>
      </c>
      <c r="D4457" s="11">
        <v>-0.9</v>
      </c>
      <c r="E4457" s="11">
        <v>12.8</v>
      </c>
      <c r="F4457" s="11">
        <v>0</v>
      </c>
      <c r="G4457" s="11">
        <v>1.2</v>
      </c>
      <c r="H4457" s="11">
        <v>-1E-3</v>
      </c>
      <c r="I4457" s="11">
        <v>0.4</v>
      </c>
      <c r="J4457" s="11" t="s">
        <v>148</v>
      </c>
      <c r="K4457" s="11">
        <v>0.5</v>
      </c>
      <c r="L4457" s="11" t="s">
        <v>147</v>
      </c>
      <c r="M4457" s="11">
        <v>0.90121527777777777</v>
      </c>
      <c r="N4457" s="11">
        <v>1.1000000000000001</v>
      </c>
      <c r="O4457" s="11" t="s">
        <v>148</v>
      </c>
      <c r="P4457" s="11">
        <v>0.89981481481481485</v>
      </c>
      <c r="Q4457" s="11">
        <v>0.4</v>
      </c>
      <c r="R4457" s="11" t="s">
        <v>148</v>
      </c>
      <c r="S4457" s="11">
        <v>0.3</v>
      </c>
      <c r="T4457" s="11">
        <v>69.8</v>
      </c>
      <c r="U4457" s="11">
        <v>0</v>
      </c>
      <c r="V4457" s="11">
        <v>80</v>
      </c>
      <c r="W4457" s="11">
        <v>0</v>
      </c>
      <c r="X4457" s="11">
        <v>0.54700000000000004</v>
      </c>
      <c r="Y4457" s="11">
        <v>19.71</v>
      </c>
      <c r="Z4457" s="11">
        <f t="shared" si="12068"/>
        <v>-0.60000000000000009</v>
      </c>
      <c r="AA4457" s="11">
        <f t="shared" si="12069"/>
        <v>0</v>
      </c>
      <c r="AB4457" s="53">
        <f t="shared" si="12070"/>
        <v>0.21659504431945437</v>
      </c>
      <c r="AC4457" s="63" t="s">
        <v>204</v>
      </c>
    </row>
    <row r="4458" spans="1:46">
      <c r="A4458" s="11">
        <v>4458</v>
      </c>
      <c r="B4458" s="12">
        <v>44957</v>
      </c>
      <c r="C4458" s="56">
        <v>0.90972222222222221</v>
      </c>
      <c r="D4458" s="11">
        <v>-1</v>
      </c>
      <c r="E4458" s="11">
        <v>12.8</v>
      </c>
      <c r="F4458" s="11">
        <v>0</v>
      </c>
      <c r="G4458" s="11">
        <v>0.7</v>
      </c>
      <c r="H4458" s="11">
        <v>-1E-3</v>
      </c>
      <c r="I4458" s="11">
        <v>0.1</v>
      </c>
      <c r="J4458" s="11" t="s">
        <v>162</v>
      </c>
      <c r="K4458" s="11">
        <v>0.4</v>
      </c>
      <c r="L4458" s="11" t="s">
        <v>148</v>
      </c>
      <c r="M4458" s="11">
        <v>0.90347222222222223</v>
      </c>
      <c r="N4458" s="11">
        <v>0.7</v>
      </c>
      <c r="O4458" s="11" t="s">
        <v>148</v>
      </c>
      <c r="P4458" s="11">
        <v>0.90331018518518524</v>
      </c>
      <c r="Q4458" s="11">
        <v>0.5</v>
      </c>
      <c r="R4458" s="11" t="s">
        <v>147</v>
      </c>
      <c r="S4458" s="11">
        <v>0.2</v>
      </c>
      <c r="T4458" s="11">
        <v>70.5</v>
      </c>
      <c r="U4458" s="11">
        <v>0</v>
      </c>
      <c r="V4458" s="11">
        <v>84</v>
      </c>
      <c r="W4458" s="11">
        <v>0</v>
      </c>
      <c r="X4458" s="11">
        <v>0.54700000000000004</v>
      </c>
      <c r="Y4458" s="11">
        <v>19.68</v>
      </c>
      <c r="Z4458" s="11">
        <f t="shared" si="12068"/>
        <v>-0.60000000000000009</v>
      </c>
      <c r="AA4458" s="11">
        <f t="shared" si="12069"/>
        <v>0</v>
      </c>
      <c r="AB4458" s="53">
        <f t="shared" si="12070"/>
        <v>0.21659504431945437</v>
      </c>
      <c r="AC4458" s="63" t="s">
        <v>204</v>
      </c>
    </row>
    <row r="4459" spans="1:46">
      <c r="A4459" s="11">
        <v>4459</v>
      </c>
      <c r="B4459" s="12">
        <v>44957</v>
      </c>
      <c r="C4459" s="56">
        <v>0.91666666666666663</v>
      </c>
      <c r="D4459" s="11">
        <v>-1.1000000000000001</v>
      </c>
      <c r="E4459" s="11">
        <v>12.8</v>
      </c>
      <c r="F4459" s="11">
        <v>0</v>
      </c>
      <c r="G4459" s="11">
        <v>0.3</v>
      </c>
      <c r="H4459" s="11">
        <v>0</v>
      </c>
      <c r="I4459" s="11">
        <v>0.4</v>
      </c>
      <c r="J4459" s="11" t="s">
        <v>149</v>
      </c>
      <c r="K4459" s="11">
        <v>0.4</v>
      </c>
      <c r="L4459" s="11" t="s">
        <v>149</v>
      </c>
      <c r="M4459" s="11">
        <v>0.91653935185185187</v>
      </c>
      <c r="N4459" s="11">
        <v>0.9</v>
      </c>
      <c r="O4459" s="11" t="s">
        <v>154</v>
      </c>
      <c r="P4459" s="11">
        <v>0.91409722222222223</v>
      </c>
      <c r="Q4459" s="11">
        <v>0</v>
      </c>
      <c r="R4459" s="11" t="s">
        <v>149</v>
      </c>
      <c r="S4459" s="11">
        <v>0.3</v>
      </c>
      <c r="T4459" s="11">
        <v>73.099999999999994</v>
      </c>
      <c r="U4459" s="11">
        <v>0</v>
      </c>
      <c r="V4459" s="11">
        <v>95</v>
      </c>
      <c r="W4459" s="11">
        <v>0</v>
      </c>
      <c r="X4459" s="11">
        <v>0.54700000000000004</v>
      </c>
      <c r="Y4459" s="11">
        <v>19.68</v>
      </c>
      <c r="Z4459" s="11">
        <f t="shared" si="12068"/>
        <v>0</v>
      </c>
      <c r="AA4459" s="11">
        <f t="shared" si="12069"/>
        <v>0</v>
      </c>
      <c r="AB4459" s="53">
        <f t="shared" si="12070"/>
        <v>0.21659504431945437</v>
      </c>
      <c r="AC4459" s="63" t="s">
        <v>204</v>
      </c>
      <c r="AE4459" s="11">
        <f t="shared" ref="AE4459" si="12071">SUM(F4459:F4464)</f>
        <v>0</v>
      </c>
      <c r="AF4459" s="11">
        <f t="shared" ref="AF4459" si="12072">AVERAGE(AB4459:AB4464)</f>
        <v>0.21659504431945439</v>
      </c>
      <c r="AG4459" s="11">
        <f t="shared" ref="AG4459" si="12073">AVERAGE(G4459:G4464)</f>
        <v>0.41666666666666669</v>
      </c>
      <c r="AH4459" s="11" t="e">
        <f t="shared" ref="AH4459" si="12074">AVERAGE(AC4459:AC4464)</f>
        <v>#DIV/0!</v>
      </c>
      <c r="AI4459" s="11">
        <f t="shared" ref="AI4459" si="12075">AVERAGE(T4459:T4464)</f>
        <v>71.13333333333334</v>
      </c>
      <c r="AJ4459" s="11">
        <f t="shared" ref="AJ4459" si="12076">SUMIF(H4459:H4464,"&gt;0",H4459:H4464)</f>
        <v>2E-3</v>
      </c>
      <c r="AK4459" s="17">
        <f t="shared" ref="AK4459" si="12077">SUM(AA4459:AA4464)/60</f>
        <v>0</v>
      </c>
      <c r="AL4459" s="17">
        <f t="shared" ref="AL4459" si="12078">SUM(V4459:V4464)</f>
        <v>363</v>
      </c>
      <c r="AM4459" s="17">
        <f t="shared" ref="AM4459" si="12079">AVERAGE(W4459:W4464)</f>
        <v>0</v>
      </c>
      <c r="AN4459" s="11">
        <f t="shared" ref="AN4459" si="12080">AVERAGE(I4459:I4464)</f>
        <v>0.23333333333333331</v>
      </c>
      <c r="AO4459" s="11">
        <f t="shared" ref="AO4459" si="12081">MAX(K4459:K4464)</f>
        <v>0.7</v>
      </c>
      <c r="AP4459" s="13" t="str">
        <f t="shared" ref="AP4459" ca="1" si="12082">INDIRECT(ADDRESS(MATCH(AO4459,K4459:K4464,0)+A4459-1,12))</f>
        <v>E</v>
      </c>
      <c r="AQ4459" s="13">
        <f t="shared" ref="AQ4459" ca="1" si="12083">INDIRECT(ADDRESS(MATCH(AO4459,K4459:K4464,0)+A4459-1,13))</f>
        <v>0.94444444444444453</v>
      </c>
      <c r="AR4459" s="11">
        <f t="shared" ref="AR4459" si="12084">MAX(N4459:N4464)</f>
        <v>1.4</v>
      </c>
      <c r="AS4459" s="13" t="str">
        <f t="shared" ref="AS4459" ca="1" si="12085">INDIRECT(ADDRESS(MATCH(AR4459,N4459:N4464,0)+A4459-1,15))</f>
        <v>ESE</v>
      </c>
      <c r="AT4459" s="13">
        <f t="shared" ref="AT4459" ca="1" si="12086">INDIRECT(ADDRESS(MATCH(AR4459,N4459:N4464,0)+A4459-1,16))</f>
        <v>0.9400115740740741</v>
      </c>
    </row>
    <row r="4460" spans="1:46">
      <c r="A4460" s="11">
        <v>4460</v>
      </c>
      <c r="B4460" s="12">
        <v>44957</v>
      </c>
      <c r="C4460" s="56">
        <v>0.92361111111111116</v>
      </c>
      <c r="D4460" s="11">
        <v>-1.1000000000000001</v>
      </c>
      <c r="E4460" s="11">
        <v>12.8</v>
      </c>
      <c r="F4460" s="11">
        <v>0</v>
      </c>
      <c r="G4460" s="11">
        <v>0.6</v>
      </c>
      <c r="H4460" s="11">
        <v>-1E-3</v>
      </c>
      <c r="I4460" s="11">
        <v>0.2</v>
      </c>
      <c r="J4460" s="11" t="s">
        <v>148</v>
      </c>
      <c r="K4460" s="11">
        <v>0.4</v>
      </c>
      <c r="L4460" s="11" t="s">
        <v>149</v>
      </c>
      <c r="M4460" s="11">
        <v>0.91667824074074078</v>
      </c>
      <c r="N4460" s="11">
        <v>0.8</v>
      </c>
      <c r="O4460" s="11" t="s">
        <v>152</v>
      </c>
      <c r="P4460" s="11">
        <v>0.91988425925925921</v>
      </c>
      <c r="Q4460" s="11">
        <v>0</v>
      </c>
      <c r="R4460" s="11" t="s">
        <v>150</v>
      </c>
      <c r="S4460" s="11">
        <v>0.3</v>
      </c>
      <c r="T4460" s="11">
        <v>69.3</v>
      </c>
      <c r="U4460" s="11">
        <v>0</v>
      </c>
      <c r="V4460" s="11">
        <v>68</v>
      </c>
      <c r="W4460" s="11">
        <v>0</v>
      </c>
      <c r="X4460" s="11">
        <v>0.54700000000000004</v>
      </c>
      <c r="Y4460" s="11">
        <v>19.72</v>
      </c>
      <c r="Z4460" s="11">
        <f t="shared" si="12068"/>
        <v>-0.60000000000000009</v>
      </c>
      <c r="AA4460" s="11">
        <f t="shared" si="12069"/>
        <v>0</v>
      </c>
      <c r="AB4460" s="53">
        <f t="shared" si="12070"/>
        <v>0.21659504431945437</v>
      </c>
      <c r="AC4460" s="63" t="s">
        <v>204</v>
      </c>
    </row>
    <row r="4461" spans="1:46">
      <c r="A4461" s="11">
        <v>4461</v>
      </c>
      <c r="B4461" s="12">
        <v>44957</v>
      </c>
      <c r="C4461" s="56">
        <v>0.93055555555555547</v>
      </c>
      <c r="D4461" s="11">
        <v>-1.2</v>
      </c>
      <c r="E4461" s="11">
        <v>12.8</v>
      </c>
      <c r="F4461" s="11">
        <v>0</v>
      </c>
      <c r="G4461" s="11">
        <v>0.3</v>
      </c>
      <c r="H4461" s="11">
        <v>-1E-3</v>
      </c>
      <c r="I4461" s="11">
        <v>0</v>
      </c>
      <c r="J4461" s="11" t="s">
        <v>152</v>
      </c>
      <c r="K4461" s="11">
        <v>0.2</v>
      </c>
      <c r="L4461" s="11" t="s">
        <v>148</v>
      </c>
      <c r="M4461" s="11">
        <v>0.92362268518518509</v>
      </c>
      <c r="N4461" s="11">
        <v>0.3</v>
      </c>
      <c r="O4461" s="11" t="s">
        <v>148</v>
      </c>
      <c r="P4461" s="11">
        <v>0.92783564814814812</v>
      </c>
      <c r="Q4461" s="11">
        <v>0</v>
      </c>
      <c r="R4461" s="11" t="s">
        <v>148</v>
      </c>
      <c r="S4461" s="11">
        <v>0</v>
      </c>
      <c r="T4461" s="11">
        <v>71.8</v>
      </c>
      <c r="U4461" s="11">
        <v>0</v>
      </c>
      <c r="V4461" s="11">
        <v>55</v>
      </c>
      <c r="W4461" s="11">
        <v>0</v>
      </c>
      <c r="X4461" s="11">
        <v>0.54700000000000004</v>
      </c>
      <c r="Y4461" s="11">
        <v>19.72</v>
      </c>
      <c r="Z4461" s="11">
        <f t="shared" si="12068"/>
        <v>-0.60000000000000009</v>
      </c>
      <c r="AA4461" s="11">
        <f t="shared" si="12069"/>
        <v>0</v>
      </c>
      <c r="AB4461" s="53">
        <f t="shared" si="12070"/>
        <v>0.21659504431945437</v>
      </c>
      <c r="AC4461" s="63" t="s">
        <v>204</v>
      </c>
    </row>
    <row r="4462" spans="1:46">
      <c r="A4462" s="11">
        <v>4462</v>
      </c>
      <c r="B4462" s="12">
        <v>44957</v>
      </c>
      <c r="C4462" s="56">
        <v>0.9375</v>
      </c>
      <c r="D4462" s="11">
        <v>-1.3</v>
      </c>
      <c r="E4462" s="11">
        <v>12.8</v>
      </c>
      <c r="F4462" s="11">
        <v>0</v>
      </c>
      <c r="G4462" s="11">
        <v>0.5</v>
      </c>
      <c r="H4462" s="11">
        <v>-1E-3</v>
      </c>
      <c r="I4462" s="11">
        <v>0.1</v>
      </c>
      <c r="J4462" s="11" t="s">
        <v>148</v>
      </c>
      <c r="K4462" s="11">
        <v>0.1</v>
      </c>
      <c r="L4462" s="11" t="s">
        <v>148</v>
      </c>
      <c r="M4462" s="11">
        <v>0.9375</v>
      </c>
      <c r="N4462" s="11">
        <v>0.5</v>
      </c>
      <c r="O4462" s="11" t="s">
        <v>148</v>
      </c>
      <c r="P4462" s="11">
        <v>0.93496527777777771</v>
      </c>
      <c r="Q4462" s="11">
        <v>0</v>
      </c>
      <c r="R4462" s="11" t="s">
        <v>152</v>
      </c>
      <c r="S4462" s="11">
        <v>0.1</v>
      </c>
      <c r="T4462" s="11">
        <v>72.400000000000006</v>
      </c>
      <c r="U4462" s="11">
        <v>0</v>
      </c>
      <c r="V4462" s="11">
        <v>37</v>
      </c>
      <c r="W4462" s="11">
        <v>0</v>
      </c>
      <c r="X4462" s="11">
        <v>0.54700000000000004</v>
      </c>
      <c r="Y4462" s="11">
        <v>19.739999999999998</v>
      </c>
      <c r="Z4462" s="11">
        <f t="shared" si="12068"/>
        <v>-0.60000000000000009</v>
      </c>
      <c r="AA4462" s="11">
        <f t="shared" si="12069"/>
        <v>0</v>
      </c>
      <c r="AB4462" s="53">
        <f t="shared" si="12070"/>
        <v>0.21659504431945437</v>
      </c>
      <c r="AC4462" s="63" t="s">
        <v>204</v>
      </c>
    </row>
    <row r="4463" spans="1:46">
      <c r="A4463" s="11">
        <v>4463</v>
      </c>
      <c r="B4463" s="12">
        <v>44957</v>
      </c>
      <c r="C4463" s="56">
        <v>0.94444444444444453</v>
      </c>
      <c r="D4463" s="11">
        <v>-1.4</v>
      </c>
      <c r="E4463" s="11">
        <v>12.8</v>
      </c>
      <c r="F4463" s="11">
        <v>0</v>
      </c>
      <c r="G4463" s="11">
        <v>0.5</v>
      </c>
      <c r="H4463" s="11">
        <v>2E-3</v>
      </c>
      <c r="I4463" s="11">
        <v>0.7</v>
      </c>
      <c r="J4463" s="11" t="s">
        <v>152</v>
      </c>
      <c r="K4463" s="11">
        <v>0.7</v>
      </c>
      <c r="L4463" s="11" t="s">
        <v>152</v>
      </c>
      <c r="M4463" s="11">
        <v>0.94444444444444453</v>
      </c>
      <c r="N4463" s="11">
        <v>1.4</v>
      </c>
      <c r="O4463" s="11" t="s">
        <v>150</v>
      </c>
      <c r="P4463" s="11">
        <v>0.9400115740740741</v>
      </c>
      <c r="Q4463" s="11">
        <v>0</v>
      </c>
      <c r="R4463" s="11" t="s">
        <v>155</v>
      </c>
      <c r="S4463" s="11">
        <v>0.4</v>
      </c>
      <c r="T4463" s="11">
        <v>69</v>
      </c>
      <c r="U4463" s="11">
        <v>0</v>
      </c>
      <c r="V4463" s="11">
        <v>70</v>
      </c>
      <c r="W4463" s="11">
        <v>0</v>
      </c>
      <c r="X4463" s="11">
        <v>0.54700000000000004</v>
      </c>
      <c r="Y4463" s="11">
        <v>19.71</v>
      </c>
      <c r="Z4463" s="11">
        <f t="shared" si="12068"/>
        <v>1.2000000000000002</v>
      </c>
      <c r="AA4463" s="11">
        <f t="shared" si="12069"/>
        <v>0</v>
      </c>
      <c r="AB4463" s="53">
        <f t="shared" si="12070"/>
        <v>0.21659504431945437</v>
      </c>
      <c r="AC4463" s="63" t="s">
        <v>204</v>
      </c>
    </row>
    <row r="4464" spans="1:46">
      <c r="A4464" s="11">
        <v>4464</v>
      </c>
      <c r="B4464" s="12">
        <v>44957</v>
      </c>
      <c r="C4464" s="56">
        <v>0.95138888888888884</v>
      </c>
      <c r="D4464" s="11">
        <v>-1.4</v>
      </c>
      <c r="E4464" s="11">
        <v>12.8</v>
      </c>
      <c r="F4464" s="11">
        <v>0</v>
      </c>
      <c r="G4464" s="11">
        <v>0.3</v>
      </c>
      <c r="H4464" s="11">
        <v>-1E-3</v>
      </c>
      <c r="I4464" s="11">
        <v>0</v>
      </c>
      <c r="J4464" s="11" t="s">
        <v>155</v>
      </c>
      <c r="K4464" s="11">
        <v>0.7</v>
      </c>
      <c r="L4464" s="11" t="s">
        <v>152</v>
      </c>
      <c r="M4464" s="11">
        <v>0.94457175925925929</v>
      </c>
      <c r="N4464" s="11">
        <v>0</v>
      </c>
      <c r="O4464" s="11" t="s">
        <v>155</v>
      </c>
      <c r="P4464" s="11">
        <v>0.94445601851851846</v>
      </c>
      <c r="Q4464" s="11">
        <v>0</v>
      </c>
      <c r="R4464" s="11" t="s">
        <v>155</v>
      </c>
      <c r="S4464" s="11">
        <v>0</v>
      </c>
      <c r="T4464" s="11">
        <v>71.2</v>
      </c>
      <c r="U4464" s="11">
        <v>0</v>
      </c>
      <c r="V4464" s="11">
        <v>38</v>
      </c>
      <c r="W4464" s="11">
        <v>0</v>
      </c>
      <c r="X4464" s="11">
        <v>0.54700000000000004</v>
      </c>
      <c r="Y4464" s="11">
        <v>19.75</v>
      </c>
      <c r="Z4464" s="11">
        <f t="shared" si="12068"/>
        <v>-0.60000000000000009</v>
      </c>
      <c r="AA4464" s="11">
        <f t="shared" si="12069"/>
        <v>0</v>
      </c>
      <c r="AB4464" s="53">
        <f t="shared" si="12070"/>
        <v>0.21659504431945437</v>
      </c>
      <c r="AC4464" s="63" t="s">
        <v>204</v>
      </c>
    </row>
    <row r="4465" spans="1:46">
      <c r="A4465" s="11">
        <v>4465</v>
      </c>
      <c r="B4465" s="12">
        <v>44957</v>
      </c>
      <c r="C4465" s="56">
        <v>0.95833333333333337</v>
      </c>
      <c r="D4465" s="11">
        <v>-1.4</v>
      </c>
      <c r="E4465" s="11">
        <v>12.8</v>
      </c>
      <c r="F4465" s="11">
        <v>0</v>
      </c>
      <c r="G4465" s="11">
        <v>1.9</v>
      </c>
      <c r="H4465" s="11">
        <v>0</v>
      </c>
      <c r="I4465" s="11">
        <v>0.6</v>
      </c>
      <c r="J4465" s="11" t="s">
        <v>151</v>
      </c>
      <c r="K4465" s="11">
        <v>0.6</v>
      </c>
      <c r="L4465" s="11" t="s">
        <v>151</v>
      </c>
      <c r="M4465" s="11">
        <v>0.95833333333333337</v>
      </c>
      <c r="N4465" s="11">
        <v>1</v>
      </c>
      <c r="O4465" s="11" t="s">
        <v>150</v>
      </c>
      <c r="P4465" s="11">
        <v>0.95642361111111107</v>
      </c>
      <c r="Q4465" s="11">
        <v>0.3</v>
      </c>
      <c r="R4465" s="11" t="s">
        <v>150</v>
      </c>
      <c r="S4465" s="11">
        <v>0.3</v>
      </c>
      <c r="T4465" s="11">
        <v>64.900000000000006</v>
      </c>
      <c r="U4465" s="11">
        <v>0</v>
      </c>
      <c r="V4465" s="11">
        <v>58</v>
      </c>
      <c r="W4465" s="11">
        <v>0</v>
      </c>
      <c r="X4465" s="11">
        <v>0.54600000000000004</v>
      </c>
      <c r="Y4465" s="11">
        <v>19.73</v>
      </c>
      <c r="Z4465" s="11">
        <f t="shared" si="12068"/>
        <v>0</v>
      </c>
      <c r="AA4465" s="11">
        <f t="shared" si="12069"/>
        <v>0</v>
      </c>
      <c r="AB4465" s="53">
        <f t="shared" si="12070"/>
        <v>0.21607351385451379</v>
      </c>
      <c r="AC4465" s="63" t="s">
        <v>204</v>
      </c>
      <c r="AE4465" s="11">
        <f t="shared" ref="AE4465" si="12087">SUM(F4465:F4470)</f>
        <v>0</v>
      </c>
      <c r="AF4465" s="11">
        <f t="shared" ref="AF4465" si="12088">AVERAGE(AB4465:AB4470)</f>
        <v>0.21607351385451379</v>
      </c>
      <c r="AG4465" s="11">
        <f t="shared" ref="AG4465" si="12089">AVERAGE(G4465:G4470)</f>
        <v>1.1333333333333333</v>
      </c>
      <c r="AH4465" s="11" t="e">
        <f t="shared" ref="AH4465" si="12090">AVERAGE(AC4465:AC4470)</f>
        <v>#DIV/0!</v>
      </c>
      <c r="AI4465" s="11">
        <f t="shared" ref="AI4465" si="12091">AVERAGE(T4465:T4470)</f>
        <v>68.933333333333323</v>
      </c>
      <c r="AJ4465" s="11">
        <f t="shared" ref="AJ4465" si="12092">SUMIF(H4465:H4470,"&gt;0",H4465:H4470)</f>
        <v>0</v>
      </c>
      <c r="AK4465" s="17">
        <f t="shared" ref="AK4465" si="12093">SUM(AA4465:AA4470)/60</f>
        <v>0</v>
      </c>
      <c r="AL4465" s="17">
        <f t="shared" ref="AL4465" si="12094">SUM(V4465:V4470)</f>
        <v>265</v>
      </c>
      <c r="AM4465" s="17">
        <f t="shared" ref="AM4465" si="12095">AVERAGE(W4465:W4470)</f>
        <v>0</v>
      </c>
      <c r="AN4465" s="11">
        <f t="shared" ref="AN4465" si="12096">AVERAGE(I4465:I4470)</f>
        <v>0.25000000000000006</v>
      </c>
      <c r="AO4465" s="11">
        <f t="shared" ref="AO4465" si="12097">MAX(K4465:K4470)</f>
        <v>0.6</v>
      </c>
      <c r="AP4465" s="13" t="str">
        <f t="shared" ref="AP4465" ca="1" si="12098">INDIRECT(ADDRESS(MATCH(AO4465,K4465:K4470,0)+A4465-1,12))</f>
        <v>SE</v>
      </c>
      <c r="AQ4465" s="13">
        <f t="shared" ref="AQ4465" ca="1" si="12099">INDIRECT(ADDRESS(MATCH(AO4465,K4465:K4470,0)+A4465-1,13))</f>
        <v>0.95833333333333337</v>
      </c>
      <c r="AR4465" s="11">
        <f t="shared" ref="AR4465" si="12100">MAX(N4465:N4470)</f>
        <v>1.1000000000000001</v>
      </c>
      <c r="AS4465" s="13" t="str">
        <f t="shared" ref="AS4465" ca="1" si="12101">INDIRECT(ADDRESS(MATCH(AR4465,N4465:N4470,0)+A4465-1,15))</f>
        <v>WNW</v>
      </c>
      <c r="AT4465" s="13">
        <f t="shared" ref="AT4465" ca="1" si="12102">INDIRECT(ADDRESS(MATCH(AR4465,N4465:N4470,0)+A4465-1,16))</f>
        <v>0.96666666666666667</v>
      </c>
    </row>
    <row r="4466" spans="1:46">
      <c r="A4466" s="11">
        <v>4466</v>
      </c>
      <c r="B4466" s="12">
        <v>44957</v>
      </c>
      <c r="C4466" s="56">
        <v>0.96527777777777779</v>
      </c>
      <c r="D4466" s="11">
        <v>-1.4</v>
      </c>
      <c r="E4466" s="11">
        <v>12.8</v>
      </c>
      <c r="F4466" s="11">
        <v>0</v>
      </c>
      <c r="G4466" s="11">
        <v>1.4</v>
      </c>
      <c r="H4466" s="11">
        <v>0</v>
      </c>
      <c r="I4466" s="11">
        <v>0.4</v>
      </c>
      <c r="J4466" s="11" t="s">
        <v>150</v>
      </c>
      <c r="K4466" s="11">
        <v>0.6</v>
      </c>
      <c r="L4466" s="11" t="s">
        <v>151</v>
      </c>
      <c r="M4466" s="11">
        <v>0.95895833333333336</v>
      </c>
      <c r="N4466" s="11">
        <v>0.7</v>
      </c>
      <c r="O4466" s="11" t="s">
        <v>152</v>
      </c>
      <c r="P4466" s="11">
        <v>0.95991898148148147</v>
      </c>
      <c r="Q4466" s="11">
        <v>0</v>
      </c>
      <c r="R4466" s="11" t="s">
        <v>150</v>
      </c>
      <c r="S4466" s="11">
        <v>0.1</v>
      </c>
      <c r="T4466" s="11">
        <v>68.5</v>
      </c>
      <c r="U4466" s="11">
        <v>0</v>
      </c>
      <c r="V4466" s="11">
        <v>44</v>
      </c>
      <c r="W4466" s="11">
        <v>0</v>
      </c>
      <c r="X4466" s="11">
        <v>0.54600000000000004</v>
      </c>
      <c r="Y4466" s="11">
        <v>19.71</v>
      </c>
      <c r="Z4466" s="11">
        <f t="shared" si="12068"/>
        <v>0</v>
      </c>
      <c r="AA4466" s="11">
        <f t="shared" si="12069"/>
        <v>0</v>
      </c>
      <c r="AB4466" s="53">
        <f t="shared" si="12070"/>
        <v>0.21607351385451379</v>
      </c>
      <c r="AC4466" s="63" t="s">
        <v>204</v>
      </c>
    </row>
    <row r="4467" spans="1:46">
      <c r="A4467" s="11">
        <v>4467</v>
      </c>
      <c r="B4467" s="12">
        <v>44957</v>
      </c>
      <c r="C4467" s="56">
        <v>0.97222222222222221</v>
      </c>
      <c r="D4467" s="11">
        <v>-1.4</v>
      </c>
      <c r="E4467" s="11">
        <v>12.8</v>
      </c>
      <c r="F4467" s="11">
        <v>0</v>
      </c>
      <c r="G4467" s="11">
        <v>0.7</v>
      </c>
      <c r="H4467" s="11">
        <v>-1E-3</v>
      </c>
      <c r="I4467" s="11">
        <v>0.3</v>
      </c>
      <c r="J4467" s="11" t="s">
        <v>158</v>
      </c>
      <c r="K4467" s="11">
        <v>0.5</v>
      </c>
      <c r="L4467" s="11" t="s">
        <v>159</v>
      </c>
      <c r="M4467" s="11">
        <v>0.96824074074074085</v>
      </c>
      <c r="N4467" s="11">
        <v>1.1000000000000001</v>
      </c>
      <c r="O4467" s="11" t="s">
        <v>158</v>
      </c>
      <c r="P4467" s="11">
        <v>0.96666666666666667</v>
      </c>
      <c r="Q4467" s="11">
        <v>0</v>
      </c>
      <c r="R4467" s="11" t="s">
        <v>152</v>
      </c>
      <c r="S4467" s="11">
        <v>0.3</v>
      </c>
      <c r="T4467" s="11">
        <v>72.099999999999994</v>
      </c>
      <c r="U4467" s="11">
        <v>0</v>
      </c>
      <c r="V4467" s="11">
        <v>39</v>
      </c>
      <c r="W4467" s="11">
        <v>0</v>
      </c>
      <c r="X4467" s="11">
        <v>0.54600000000000004</v>
      </c>
      <c r="Y4467" s="11">
        <v>19.7</v>
      </c>
      <c r="Z4467" s="11">
        <f t="shared" si="12068"/>
        <v>-0.60000000000000009</v>
      </c>
      <c r="AA4467" s="11">
        <f t="shared" si="12069"/>
        <v>0</v>
      </c>
      <c r="AB4467" s="53">
        <f t="shared" si="12070"/>
        <v>0.21607351385451379</v>
      </c>
      <c r="AC4467" s="63" t="s">
        <v>204</v>
      </c>
    </row>
    <row r="4468" spans="1:46">
      <c r="A4468" s="11">
        <v>4468</v>
      </c>
      <c r="B4468" s="12">
        <v>44957</v>
      </c>
      <c r="C4468" s="56">
        <v>0.97916666666666663</v>
      </c>
      <c r="D4468" s="11">
        <v>-1.4</v>
      </c>
      <c r="E4468" s="11">
        <v>12.8</v>
      </c>
      <c r="F4468" s="11">
        <v>0</v>
      </c>
      <c r="G4468" s="11">
        <v>0.8</v>
      </c>
      <c r="H4468" s="11">
        <v>-1E-3</v>
      </c>
      <c r="I4468" s="11">
        <v>0.1</v>
      </c>
      <c r="J4468" s="11" t="s">
        <v>158</v>
      </c>
      <c r="K4468" s="11">
        <v>0.3</v>
      </c>
      <c r="L4468" s="11" t="s">
        <v>158</v>
      </c>
      <c r="M4468" s="11">
        <v>0.97223379629629625</v>
      </c>
      <c r="N4468" s="11">
        <v>0.6</v>
      </c>
      <c r="O4468" s="11" t="s">
        <v>160</v>
      </c>
      <c r="P4468" s="11">
        <v>0.97785879629629635</v>
      </c>
      <c r="Q4468" s="11">
        <v>0</v>
      </c>
      <c r="R4468" s="11" t="s">
        <v>160</v>
      </c>
      <c r="S4468" s="11">
        <v>0.1</v>
      </c>
      <c r="T4468" s="11">
        <v>69.5</v>
      </c>
      <c r="U4468" s="11">
        <v>0</v>
      </c>
      <c r="V4468" s="11">
        <v>46</v>
      </c>
      <c r="W4468" s="11">
        <v>0</v>
      </c>
      <c r="X4468" s="11">
        <v>0.54600000000000004</v>
      </c>
      <c r="Y4468" s="11">
        <v>19.739999999999998</v>
      </c>
      <c r="Z4468" s="11">
        <f t="shared" si="12068"/>
        <v>-0.60000000000000009</v>
      </c>
      <c r="AA4468" s="11">
        <f t="shared" si="12069"/>
        <v>0</v>
      </c>
      <c r="AB4468" s="53">
        <f t="shared" si="12070"/>
        <v>0.21607351385451379</v>
      </c>
      <c r="AC4468" s="63" t="s">
        <v>204</v>
      </c>
    </row>
    <row r="4469" spans="1:46">
      <c r="A4469" s="11">
        <v>4469</v>
      </c>
      <c r="B4469" s="12">
        <v>44957</v>
      </c>
      <c r="C4469" s="56">
        <v>0.98611111111111116</v>
      </c>
      <c r="D4469" s="11">
        <v>-1.5</v>
      </c>
      <c r="E4469" s="11">
        <v>12.8</v>
      </c>
      <c r="F4469" s="11">
        <v>0</v>
      </c>
      <c r="G4469" s="11">
        <v>1.3</v>
      </c>
      <c r="H4469" s="11">
        <v>0</v>
      </c>
      <c r="I4469" s="11">
        <v>0.1</v>
      </c>
      <c r="J4469" s="11" t="s">
        <v>153</v>
      </c>
      <c r="K4469" s="11">
        <v>0.1</v>
      </c>
      <c r="L4469" s="11" t="s">
        <v>160</v>
      </c>
      <c r="M4469" s="11">
        <v>0.98093750000000002</v>
      </c>
      <c r="N4469" s="11">
        <v>0.5</v>
      </c>
      <c r="O4469" s="11" t="s">
        <v>156</v>
      </c>
      <c r="P4469" s="11">
        <v>0.98061342592592593</v>
      </c>
      <c r="Q4469" s="11">
        <v>0</v>
      </c>
      <c r="R4469" s="11" t="s">
        <v>159</v>
      </c>
      <c r="S4469" s="11">
        <v>0.1</v>
      </c>
      <c r="T4469" s="11">
        <v>67.900000000000006</v>
      </c>
      <c r="U4469" s="11">
        <v>0</v>
      </c>
      <c r="V4469" s="11">
        <v>46</v>
      </c>
      <c r="W4469" s="11">
        <v>0</v>
      </c>
      <c r="X4469" s="11">
        <v>0.54600000000000004</v>
      </c>
      <c r="Y4469" s="11">
        <v>19.73</v>
      </c>
      <c r="Z4469" s="11">
        <f t="shared" si="12068"/>
        <v>0</v>
      </c>
      <c r="AA4469" s="11">
        <f t="shared" si="12069"/>
        <v>0</v>
      </c>
      <c r="AB4469" s="53">
        <f t="shared" si="12070"/>
        <v>0.21607351385451379</v>
      </c>
      <c r="AC4469" s="63" t="s">
        <v>204</v>
      </c>
    </row>
    <row r="4470" spans="1:46">
      <c r="A4470" s="11">
        <v>4470</v>
      </c>
      <c r="B4470" s="12">
        <v>44957</v>
      </c>
      <c r="C4470" s="56">
        <v>0.99305555555555547</v>
      </c>
      <c r="D4470" s="11">
        <v>-1.5</v>
      </c>
      <c r="E4470" s="11">
        <v>12.8</v>
      </c>
      <c r="F4470" s="11">
        <v>0</v>
      </c>
      <c r="G4470" s="11">
        <v>0.7</v>
      </c>
      <c r="H4470" s="11">
        <v>-1E-3</v>
      </c>
      <c r="I4470" s="11">
        <v>0</v>
      </c>
      <c r="J4470" s="11" t="s">
        <v>153</v>
      </c>
      <c r="K4470" s="11">
        <v>0.1</v>
      </c>
      <c r="L4470" s="11" t="s">
        <v>153</v>
      </c>
      <c r="M4470" s="11">
        <v>0.98612268518518509</v>
      </c>
      <c r="N4470" s="11">
        <v>0.6</v>
      </c>
      <c r="O4470" s="11" t="s">
        <v>152</v>
      </c>
      <c r="P4470" s="11">
        <v>0.99241898148148155</v>
      </c>
      <c r="Q4470" s="11">
        <v>0</v>
      </c>
      <c r="R4470" s="11" t="s">
        <v>152</v>
      </c>
      <c r="S4470" s="11">
        <v>0.1</v>
      </c>
      <c r="T4470" s="11">
        <v>70.7</v>
      </c>
      <c r="U4470" s="11">
        <v>0</v>
      </c>
      <c r="V4470" s="11">
        <v>32</v>
      </c>
      <c r="W4470" s="11">
        <v>0</v>
      </c>
      <c r="X4470" s="11">
        <v>0.54600000000000004</v>
      </c>
      <c r="Y4470" s="11">
        <v>19.7</v>
      </c>
      <c r="Z4470" s="11">
        <f t="shared" si="12068"/>
        <v>-0.60000000000000009</v>
      </c>
      <c r="AA4470" s="11">
        <f t="shared" si="12069"/>
        <v>0</v>
      </c>
      <c r="AB4470" s="53">
        <f t="shared" si="12070"/>
        <v>0.21607351385451379</v>
      </c>
      <c r="AC4470" s="63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D56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F756" sqref="F756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6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5" t="s">
        <v>96</v>
      </c>
      <c r="E5" s="55" t="s">
        <v>175</v>
      </c>
      <c r="F5" s="55" t="s">
        <v>95</v>
      </c>
      <c r="G5" s="55" t="s">
        <v>167</v>
      </c>
      <c r="H5" s="55" t="s">
        <v>128</v>
      </c>
      <c r="I5" s="17" t="s">
        <v>48</v>
      </c>
      <c r="J5" s="16" t="s">
        <v>18</v>
      </c>
      <c r="K5" s="55" t="s">
        <v>164</v>
      </c>
      <c r="L5" s="55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5" t="s">
        <v>96</v>
      </c>
      <c r="V5" s="55" t="s">
        <v>175</v>
      </c>
      <c r="W5" s="55" t="s">
        <v>95</v>
      </c>
      <c r="X5" s="55" t="s">
        <v>174</v>
      </c>
      <c r="Y5" s="55" t="s">
        <v>128</v>
      </c>
      <c r="Z5" s="17" t="s">
        <v>48</v>
      </c>
      <c r="AA5" s="16" t="s">
        <v>18</v>
      </c>
      <c r="AB5" s="55" t="s">
        <v>164</v>
      </c>
      <c r="AC5" s="55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44927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0.20233834228249206</v>
      </c>
      <c r="F7" s="14">
        <f t="shared" ref="F7:F70" ca="1" si="1">INDIRECT(ADDRESS(A7,33,,,$B$1))</f>
        <v>6.8999999999999995</v>
      </c>
      <c r="G7" s="62" t="s">
        <v>202</v>
      </c>
      <c r="H7" s="14">
        <f t="shared" ref="H7:H70" ca="1" si="2">INDIRECT(ADDRESS(A7,35,,,$B$1))</f>
        <v>53.133333333333326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476</v>
      </c>
      <c r="L7" s="16">
        <f t="shared" ref="L7:L70" ca="1" si="6">INDIRECT(ADDRESS(A7,39,,,$B$1))</f>
        <v>0</v>
      </c>
      <c r="M7" s="17">
        <f t="shared" ref="M7:M70" ca="1" si="7">INDIRECT(ADDRESS($A7,40,,,$B$1))</f>
        <v>3.1666666666666665</v>
      </c>
      <c r="N7" s="17">
        <f ca="1">INDIRECT(ADDRESS($A7,41,,,$B$1))</f>
        <v>3.6</v>
      </c>
      <c r="O7" s="17" t="str">
        <f ca="1">INDIRECT(ADDRESS($A7,42,,,$B$1))</f>
        <v>W</v>
      </c>
      <c r="P7" s="13">
        <f ca="1">INDIRECT(ADDRESS($A7,43,,,$B$1))</f>
        <v>2.521990740740741E-2</v>
      </c>
      <c r="Q7" s="18">
        <f ca="1">INDIRECT(ADDRESS($A7,44,,,$B$1))</f>
        <v>7</v>
      </c>
      <c r="R7" s="17" t="str">
        <f ca="1">INDIRECT(ADDRESS($A7,45,,,$B$1))</f>
        <v>WSW</v>
      </c>
      <c r="S7" s="13">
        <f ca="1">INDIRECT(ADDRESS($A7,46,,,$B$1))</f>
        <v>2.7245370370370368E-2</v>
      </c>
      <c r="U7" s="14">
        <f ca="1">SUM(D7:D30)</f>
        <v>0</v>
      </c>
      <c r="V7" s="14">
        <f ca="1">AVERAGE(E7:E30)</f>
        <v>0.20069153312449128</v>
      </c>
      <c r="W7" s="14">
        <f ca="1">AVERAGE(F7:F30)</f>
        <v>7.9736111111111105</v>
      </c>
      <c r="X7" s="14" t="e">
        <f>AVERAGE(G7:G30)</f>
        <v>#DIV/0!</v>
      </c>
      <c r="Y7" s="14">
        <f ca="1">AVERAGE(H7:H30)</f>
        <v>54.67777777777777</v>
      </c>
      <c r="Z7" s="58">
        <f ca="1">SUM(I7:I30)</f>
        <v>10.641999999999998</v>
      </c>
      <c r="AA7" s="58">
        <f ca="1">SUM(J7:J30)</f>
        <v>4.8333333333333339</v>
      </c>
      <c r="AB7" s="58">
        <f ca="1">SUM(K7:K30)/1000</f>
        <v>21583.61</v>
      </c>
      <c r="AC7" s="58">
        <f ca="1">AVERAGE(L7:L30)</f>
        <v>249.74305555555554</v>
      </c>
      <c r="AD7" s="17">
        <f ca="1">AVERAGE(M7:M30)</f>
        <v>2.6395833333333334</v>
      </c>
      <c r="AE7" s="17">
        <f ca="1">MAX(N7:N30)</f>
        <v>5.2</v>
      </c>
      <c r="AF7" s="11" t="str">
        <f ca="1">INDIRECT(ADDRESS(MATCH(AE7,N7:N30,0)+ROW()-1,15))</f>
        <v>WSW</v>
      </c>
      <c r="AG7" s="13">
        <f ca="1">INDIRECT(ADDRESS(MATCH(AE7,N7:N30,0)+ROW()-1,16))</f>
        <v>0.42516203703703703</v>
      </c>
      <c r="AH7" s="17">
        <f ca="1">MAX(Q7:Q30)</f>
        <v>8.6</v>
      </c>
      <c r="AI7" s="11" t="str">
        <f ca="1">INDIRECT(ADDRESS(MATCH(AH7,Q7:Q30,0)+ROW()-1,18))</f>
        <v>WSW</v>
      </c>
      <c r="AJ7" s="13">
        <f ca="1">INDIRECT(ADDRESS(MATCH(AH7,Q7:Q30,0)+ROW()-1,19))</f>
        <v>0.45130787037037035</v>
      </c>
    </row>
    <row r="8" spans="1:36">
      <c r="A8" s="11">
        <f>A7+$B$2</f>
        <v>13</v>
      </c>
      <c r="B8" s="12">
        <f ca="1">INDIRECT(ADDRESS(A8,2,,,$B$1))</f>
        <v>44927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0.20233834228249206</v>
      </c>
      <c r="F8" s="14">
        <f t="shared" ca="1" si="1"/>
        <v>6.666666666666667</v>
      </c>
      <c r="G8" s="62" t="s">
        <v>202</v>
      </c>
      <c r="H8" s="14">
        <f t="shared" ca="1" si="2"/>
        <v>52.116666666666667</v>
      </c>
      <c r="I8" s="17">
        <f t="shared" ca="1" si="3"/>
        <v>0</v>
      </c>
      <c r="J8" s="16">
        <f t="shared" ca="1" si="4"/>
        <v>0</v>
      </c>
      <c r="K8" s="16">
        <f t="shared" ca="1" si="5"/>
        <v>482</v>
      </c>
      <c r="L8" s="16">
        <f t="shared" ca="1" si="6"/>
        <v>0</v>
      </c>
      <c r="M8" s="17">
        <f t="shared" ca="1" si="7"/>
        <v>2.1333333333333333</v>
      </c>
      <c r="N8" s="17">
        <f ca="1">INDIRECT(ADDRESS($A8,41,,,$B$1))</f>
        <v>3.6</v>
      </c>
      <c r="O8" s="17" t="str">
        <f ca="1">INDIRECT(ADDRESS($A8,42,,,$B$1))</f>
        <v>WSW</v>
      </c>
      <c r="P8" s="13">
        <f ca="1">INDIRECT(ADDRESS($A8,43,,,$B$1))</f>
        <v>4.027777777777778E-2</v>
      </c>
      <c r="Q8" s="18">
        <f ca="1">INDIRECT(ADDRESS($A8,44,,,$B$1))</f>
        <v>6.4</v>
      </c>
      <c r="R8" s="17" t="str">
        <f ca="1">INDIRECT(ADDRESS($A8,45,,,$B$1))</f>
        <v>WSW</v>
      </c>
      <c r="S8" s="13">
        <f ca="1">INDIRECT(ADDRESS($A8,46,,,$B$1))</f>
        <v>3.5810185185185188E-2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44927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0.2021730910209828</v>
      </c>
      <c r="F9" s="14">
        <f t="shared" ca="1" si="1"/>
        <v>6.9833333333333334</v>
      </c>
      <c r="G9" s="62" t="s">
        <v>202</v>
      </c>
      <c r="H9" s="14">
        <f t="shared" ca="1" si="2"/>
        <v>52.783333333333331</v>
      </c>
      <c r="I9" s="17">
        <f t="shared" ca="1" si="3"/>
        <v>0</v>
      </c>
      <c r="J9" s="16">
        <f t="shared" ca="1" si="4"/>
        <v>0</v>
      </c>
      <c r="K9" s="16">
        <f t="shared" ca="1" si="5"/>
        <v>479</v>
      </c>
      <c r="L9" s="16">
        <f t="shared" ca="1" si="6"/>
        <v>0</v>
      </c>
      <c r="M9" s="17">
        <f t="shared" ca="1" si="7"/>
        <v>2.4666666666666668</v>
      </c>
      <c r="N9" s="17">
        <f t="shared" ref="N9:N72" ca="1" si="12">INDIRECT(ADDRESS($A9,41,,,$B$1))</f>
        <v>2.7</v>
      </c>
      <c r="O9" s="17" t="str">
        <f t="shared" ref="O9:O72" ca="1" si="13">INDIRECT(ADDRESS($A9,42,,,$B$1))</f>
        <v>SW</v>
      </c>
      <c r="P9" s="13">
        <f t="shared" ref="P9:P72" ca="1" si="14">INDIRECT(ADDRESS($A9,43,,,$B$1))</f>
        <v>9.9560185185185182E-2</v>
      </c>
      <c r="Q9" s="18">
        <f t="shared" ref="Q9:Q72" ca="1" si="15">INDIRECT(ADDRESS($A9,44,,,$B$1))</f>
        <v>5.0999999999999996</v>
      </c>
      <c r="R9" s="17" t="str">
        <f t="shared" ref="R9:R72" ca="1" si="16">INDIRECT(ADDRESS($A9,45,,,$B$1))</f>
        <v>SSW</v>
      </c>
      <c r="S9" s="13">
        <f t="shared" ref="S9:S72" ca="1" si="17">INDIRECT(ADDRESS($A9,46,,,$B$1))</f>
        <v>7.8611111111111118E-2</v>
      </c>
    </row>
    <row r="10" spans="1:36">
      <c r="A10" s="11">
        <f t="shared" si="8"/>
        <v>25</v>
      </c>
      <c r="B10" s="12">
        <f t="shared" ca="1" si="9"/>
        <v>44927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0.20184258849796419</v>
      </c>
      <c r="F10" s="14">
        <f t="shared" ca="1" si="1"/>
        <v>6.9666666666666659</v>
      </c>
      <c r="G10" s="62" t="s">
        <v>202</v>
      </c>
      <c r="H10" s="14">
        <f t="shared" ca="1" si="2"/>
        <v>53.583333333333336</v>
      </c>
      <c r="I10" s="17">
        <f t="shared" ca="1" si="3"/>
        <v>0</v>
      </c>
      <c r="J10" s="16">
        <f t="shared" ca="1" si="4"/>
        <v>0</v>
      </c>
      <c r="K10" s="16">
        <f t="shared" ca="1" si="5"/>
        <v>503</v>
      </c>
      <c r="L10" s="16">
        <f t="shared" ca="1" si="6"/>
        <v>0</v>
      </c>
      <c r="M10" s="17">
        <f t="shared" ca="1" si="7"/>
        <v>2.3833333333333333</v>
      </c>
      <c r="N10" s="17">
        <f t="shared" ca="1" si="12"/>
        <v>3.4</v>
      </c>
      <c r="O10" s="17" t="str">
        <f t="shared" ca="1" si="13"/>
        <v>WSW</v>
      </c>
      <c r="P10" s="13">
        <f t="shared" ca="1" si="14"/>
        <v>0.14465277777777777</v>
      </c>
      <c r="Q10" s="18">
        <f t="shared" ca="1" si="15"/>
        <v>6.9</v>
      </c>
      <c r="R10" s="17" t="str">
        <f t="shared" ca="1" si="16"/>
        <v>SW</v>
      </c>
      <c r="S10" s="13">
        <f t="shared" ca="1" si="17"/>
        <v>0.13875000000000001</v>
      </c>
    </row>
    <row r="11" spans="1:36">
      <c r="A11" s="11">
        <f t="shared" si="8"/>
        <v>31</v>
      </c>
      <c r="B11" s="12">
        <f t="shared" ca="1" si="9"/>
        <v>44927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0.20184258849796419</v>
      </c>
      <c r="F11" s="14">
        <f t="shared" ca="1" si="1"/>
        <v>7.3000000000000007</v>
      </c>
      <c r="G11" s="62" t="s">
        <v>202</v>
      </c>
      <c r="H11" s="14">
        <f t="shared" ca="1" si="2"/>
        <v>53.866666666666653</v>
      </c>
      <c r="I11" s="17">
        <f t="shared" ca="1" si="3"/>
        <v>0</v>
      </c>
      <c r="J11" s="16">
        <f t="shared" ca="1" si="4"/>
        <v>0</v>
      </c>
      <c r="K11" s="16">
        <f t="shared" ca="1" si="5"/>
        <v>463</v>
      </c>
      <c r="L11" s="16">
        <f t="shared" ca="1" si="6"/>
        <v>0</v>
      </c>
      <c r="M11" s="17">
        <f t="shared" ca="1" si="7"/>
        <v>3.0166666666666662</v>
      </c>
      <c r="N11" s="17">
        <f t="shared" ca="1" si="12"/>
        <v>3.8</v>
      </c>
      <c r="O11" s="17" t="str">
        <f t="shared" ca="1" si="13"/>
        <v>W</v>
      </c>
      <c r="P11" s="13">
        <f t="shared" ca="1" si="14"/>
        <v>0.20108796296296297</v>
      </c>
      <c r="Q11" s="18">
        <f t="shared" ca="1" si="15"/>
        <v>6.9</v>
      </c>
      <c r="R11" s="17" t="str">
        <f t="shared" ca="1" si="16"/>
        <v>W</v>
      </c>
      <c r="S11" s="13">
        <f t="shared" ca="1" si="17"/>
        <v>0.1998263888888889</v>
      </c>
    </row>
    <row r="12" spans="1:36">
      <c r="A12" s="11">
        <f t="shared" si="8"/>
        <v>37</v>
      </c>
      <c r="B12" s="12">
        <f t="shared" ca="1" si="9"/>
        <v>44927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0.20184258849796419</v>
      </c>
      <c r="F12" s="14">
        <f t="shared" ca="1" si="1"/>
        <v>7.0666666666666664</v>
      </c>
      <c r="G12" s="62" t="s">
        <v>202</v>
      </c>
      <c r="H12" s="14">
        <f t="shared" ca="1" si="2"/>
        <v>54.466666666666661</v>
      </c>
      <c r="I12" s="17">
        <f t="shared" ca="1" si="3"/>
        <v>0</v>
      </c>
      <c r="J12" s="16">
        <f t="shared" ca="1" si="4"/>
        <v>0</v>
      </c>
      <c r="K12" s="16">
        <f t="shared" ca="1" si="5"/>
        <v>429</v>
      </c>
      <c r="L12" s="16">
        <f t="shared" ca="1" si="6"/>
        <v>0</v>
      </c>
      <c r="M12" s="17">
        <f t="shared" ca="1" si="7"/>
        <v>2.6333333333333333</v>
      </c>
      <c r="N12" s="17">
        <f t="shared" ca="1" si="12"/>
        <v>4</v>
      </c>
      <c r="O12" s="17" t="str">
        <f t="shared" ca="1" si="13"/>
        <v>W</v>
      </c>
      <c r="P12" s="13">
        <f t="shared" ca="1" si="14"/>
        <v>0.20371527777777776</v>
      </c>
      <c r="Q12" s="18">
        <f t="shared" ca="1" si="15"/>
        <v>6.3</v>
      </c>
      <c r="R12" s="17" t="str">
        <f t="shared" ca="1" si="16"/>
        <v>W</v>
      </c>
      <c r="S12" s="13">
        <f t="shared" ca="1" si="17"/>
        <v>0.2323611111111111</v>
      </c>
    </row>
    <row r="13" spans="1:36">
      <c r="A13" s="11">
        <f t="shared" si="8"/>
        <v>43</v>
      </c>
      <c r="B13" s="12">
        <f t="shared" ca="1" si="9"/>
        <v>44927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0.20134776578214056</v>
      </c>
      <c r="F13" s="14">
        <f t="shared" ca="1" si="1"/>
        <v>6.2166666666666659</v>
      </c>
      <c r="G13" s="62" t="s">
        <v>202</v>
      </c>
      <c r="H13" s="14">
        <f t="shared" ca="1" si="2"/>
        <v>57.849999999999994</v>
      </c>
      <c r="I13" s="17">
        <f t="shared" ca="1" si="3"/>
        <v>0</v>
      </c>
      <c r="J13" s="16">
        <f t="shared" ca="1" si="4"/>
        <v>0</v>
      </c>
      <c r="K13" s="16">
        <f t="shared" ca="1" si="5"/>
        <v>1043</v>
      </c>
      <c r="L13" s="16">
        <f t="shared" ca="1" si="6"/>
        <v>0.16666666666666666</v>
      </c>
      <c r="M13" s="17">
        <f t="shared" ca="1" si="7"/>
        <v>2.5833333333333335</v>
      </c>
      <c r="N13" s="17">
        <f t="shared" ca="1" si="12"/>
        <v>3</v>
      </c>
      <c r="O13" s="17" t="str">
        <f t="shared" ca="1" si="13"/>
        <v>SE</v>
      </c>
      <c r="P13" s="13">
        <f t="shared" ca="1" si="14"/>
        <v>0.27762731481481479</v>
      </c>
      <c r="Q13" s="18">
        <f t="shared" ca="1" si="15"/>
        <v>4.4000000000000004</v>
      </c>
      <c r="R13" s="17" t="str">
        <f t="shared" ca="1" si="16"/>
        <v>SSW</v>
      </c>
      <c r="S13" s="13">
        <f t="shared" ca="1" si="17"/>
        <v>0.25209490740740742</v>
      </c>
    </row>
    <row r="14" spans="1:36">
      <c r="A14" s="11">
        <f t="shared" si="8"/>
        <v>49</v>
      </c>
      <c r="B14" s="12">
        <f t="shared" ca="1" si="9"/>
        <v>44927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0.20134776578214056</v>
      </c>
      <c r="F14" s="14">
        <f t="shared" ca="1" si="1"/>
        <v>6.7333333333333334</v>
      </c>
      <c r="G14" s="62" t="s">
        <v>202</v>
      </c>
      <c r="H14" s="14">
        <f t="shared" ca="1" si="2"/>
        <v>56.166666666666664</v>
      </c>
      <c r="I14" s="17">
        <f t="shared" ca="1" si="3"/>
        <v>6.4000000000000001E-2</v>
      </c>
      <c r="J14" s="16">
        <f t="shared" ca="1" si="4"/>
        <v>0</v>
      </c>
      <c r="K14" s="16">
        <f t="shared" ca="1" si="5"/>
        <v>142081</v>
      </c>
      <c r="L14" s="16">
        <f t="shared" ca="1" si="6"/>
        <v>39.5</v>
      </c>
      <c r="M14" s="17">
        <f t="shared" ca="1" si="7"/>
        <v>3.5</v>
      </c>
      <c r="N14" s="17">
        <f t="shared" ca="1" si="12"/>
        <v>3.9</v>
      </c>
      <c r="O14" s="17" t="str">
        <f t="shared" ca="1" si="13"/>
        <v>SSE</v>
      </c>
      <c r="P14" s="13">
        <f t="shared" ca="1" si="14"/>
        <v>0.3192592592592593</v>
      </c>
      <c r="Q14" s="18">
        <f t="shared" ca="1" si="15"/>
        <v>6</v>
      </c>
      <c r="R14" s="17" t="str">
        <f t="shared" ca="1" si="16"/>
        <v>SSE</v>
      </c>
      <c r="S14" s="13">
        <f t="shared" ca="1" si="17"/>
        <v>0.31622685185185184</v>
      </c>
    </row>
    <row r="15" spans="1:36">
      <c r="A15" s="11">
        <f t="shared" si="8"/>
        <v>55</v>
      </c>
      <c r="B15" s="12">
        <f t="shared" ca="1" si="9"/>
        <v>44927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0.20134776578214056</v>
      </c>
      <c r="F15" s="14">
        <f t="shared" ca="1" si="1"/>
        <v>7.3166666666666664</v>
      </c>
      <c r="G15" s="62" t="s">
        <v>202</v>
      </c>
      <c r="H15" s="14">
        <f t="shared" ca="1" si="2"/>
        <v>57.633333333333347</v>
      </c>
      <c r="I15" s="17">
        <f t="shared" ca="1" si="3"/>
        <v>0.29600000000000004</v>
      </c>
      <c r="J15" s="16">
        <f t="shared" ca="1" si="4"/>
        <v>0</v>
      </c>
      <c r="K15" s="16">
        <f t="shared" ca="1" si="5"/>
        <v>642898</v>
      </c>
      <c r="L15" s="16">
        <f t="shared" ca="1" si="6"/>
        <v>178.83333333333334</v>
      </c>
      <c r="M15" s="17">
        <f t="shared" ca="1" si="7"/>
        <v>2.9333333333333336</v>
      </c>
      <c r="N15" s="17">
        <f t="shared" ca="1" si="12"/>
        <v>3.5</v>
      </c>
      <c r="O15" s="17" t="str">
        <f t="shared" ca="1" si="13"/>
        <v>SSE</v>
      </c>
      <c r="P15" s="13">
        <f t="shared" ca="1" si="14"/>
        <v>0.32640046296296293</v>
      </c>
      <c r="Q15" s="18">
        <f t="shared" ca="1" si="15"/>
        <v>6.7</v>
      </c>
      <c r="R15" s="17" t="str">
        <f t="shared" ca="1" si="16"/>
        <v>SSE</v>
      </c>
      <c r="S15" s="13">
        <f t="shared" ca="1" si="17"/>
        <v>0.33395833333333336</v>
      </c>
    </row>
    <row r="16" spans="1:36">
      <c r="A16" s="11">
        <f t="shared" si="8"/>
        <v>61</v>
      </c>
      <c r="B16" s="12">
        <f t="shared" ca="1" si="9"/>
        <v>44927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0.20126545053075015</v>
      </c>
      <c r="F16" s="14">
        <f t="shared" ca="1" si="1"/>
        <v>8.8166666666666682</v>
      </c>
      <c r="G16" s="62" t="s">
        <v>202</v>
      </c>
      <c r="H16" s="14">
        <f t="shared" ca="1" si="2"/>
        <v>53.1</v>
      </c>
      <c r="I16" s="17">
        <f t="shared" ca="1" si="3"/>
        <v>1.0569999999999999</v>
      </c>
      <c r="J16" s="16">
        <f t="shared" ca="1" si="4"/>
        <v>0.16666666666666666</v>
      </c>
      <c r="K16" s="16">
        <f t="shared" ca="1" si="5"/>
        <v>2091723</v>
      </c>
      <c r="L16" s="16">
        <f t="shared" ca="1" si="6"/>
        <v>581</v>
      </c>
      <c r="M16" s="17">
        <f t="shared" ca="1" si="7"/>
        <v>3.7166666666666663</v>
      </c>
      <c r="N16" s="17">
        <f t="shared" ca="1" si="12"/>
        <v>4.4000000000000004</v>
      </c>
      <c r="O16" s="17" t="str">
        <f t="shared" ca="1" si="13"/>
        <v>SW</v>
      </c>
      <c r="P16" s="13">
        <f t="shared" ca="1" si="14"/>
        <v>0.40244212962962966</v>
      </c>
      <c r="Q16" s="18">
        <f t="shared" ca="1" si="15"/>
        <v>7.9</v>
      </c>
      <c r="R16" s="17" t="str">
        <f t="shared" ca="1" si="16"/>
        <v>SW</v>
      </c>
      <c r="S16" s="13">
        <f t="shared" ca="1" si="17"/>
        <v>0.40605324074074073</v>
      </c>
    </row>
    <row r="17" spans="1:36">
      <c r="A17" s="11">
        <f t="shared" si="8"/>
        <v>67</v>
      </c>
      <c r="B17" s="12">
        <f t="shared" ca="1" si="9"/>
        <v>44927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0.20085387427379794</v>
      </c>
      <c r="F17" s="14">
        <f t="shared" ca="1" si="1"/>
        <v>9.5666666666666647</v>
      </c>
      <c r="G17" s="62" t="s">
        <v>202</v>
      </c>
      <c r="H17" s="14">
        <f t="shared" ca="1" si="2"/>
        <v>49.65</v>
      </c>
      <c r="I17" s="17">
        <f t="shared" ca="1" si="3"/>
        <v>1.6279999999999999</v>
      </c>
      <c r="J17" s="16">
        <f t="shared" ca="1" si="4"/>
        <v>1</v>
      </c>
      <c r="K17" s="16">
        <f t="shared" ca="1" si="5"/>
        <v>3236032</v>
      </c>
      <c r="L17" s="16">
        <f t="shared" ca="1" si="6"/>
        <v>899</v>
      </c>
      <c r="M17" s="17">
        <f t="shared" ca="1" si="7"/>
        <v>4.3500000000000005</v>
      </c>
      <c r="N17" s="17">
        <f t="shared" ca="1" si="12"/>
        <v>5.2</v>
      </c>
      <c r="O17" s="17" t="str">
        <f t="shared" ca="1" si="13"/>
        <v>WSW</v>
      </c>
      <c r="P17" s="13">
        <f t="shared" ca="1" si="14"/>
        <v>0.42516203703703703</v>
      </c>
      <c r="Q17" s="18">
        <f t="shared" ca="1" si="15"/>
        <v>8.6</v>
      </c>
      <c r="R17" s="17" t="str">
        <f t="shared" ca="1" si="16"/>
        <v>WSW</v>
      </c>
      <c r="S17" s="13">
        <f t="shared" ca="1" si="17"/>
        <v>0.45130787037037035</v>
      </c>
    </row>
    <row r="18" spans="1:36">
      <c r="A18" s="11">
        <f t="shared" si="8"/>
        <v>73</v>
      </c>
      <c r="B18" s="12">
        <f t="shared" ca="1" si="9"/>
        <v>44927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0.20085387427379794</v>
      </c>
      <c r="F18" s="14">
        <f t="shared" ca="1" si="1"/>
        <v>9.9999999999999982</v>
      </c>
      <c r="G18" s="62" t="s">
        <v>202</v>
      </c>
      <c r="H18" s="14">
        <f t="shared" ca="1" si="2"/>
        <v>49.166666666666664</v>
      </c>
      <c r="I18" s="17">
        <f t="shared" ca="1" si="3"/>
        <v>1.8719999999999999</v>
      </c>
      <c r="J18" s="16">
        <f t="shared" ca="1" si="4"/>
        <v>1</v>
      </c>
      <c r="K18" s="16">
        <f t="shared" ca="1" si="5"/>
        <v>3742359</v>
      </c>
      <c r="L18" s="16">
        <f t="shared" ca="1" si="6"/>
        <v>1039.5</v>
      </c>
      <c r="M18" s="17">
        <f t="shared" ca="1" si="7"/>
        <v>4.3</v>
      </c>
      <c r="N18" s="17">
        <f t="shared" ca="1" si="12"/>
        <v>4.7</v>
      </c>
      <c r="O18" s="17" t="str">
        <f t="shared" ca="1" si="13"/>
        <v>WSW</v>
      </c>
      <c r="P18" s="13">
        <f t="shared" ca="1" si="14"/>
        <v>0.46469907407407413</v>
      </c>
      <c r="Q18" s="18">
        <f t="shared" ca="1" si="15"/>
        <v>8.1</v>
      </c>
      <c r="R18" s="17" t="str">
        <f t="shared" ca="1" si="16"/>
        <v>SSW</v>
      </c>
      <c r="S18" s="13">
        <f t="shared" ca="1" si="17"/>
        <v>0.48021990740740739</v>
      </c>
    </row>
    <row r="19" spans="1:36">
      <c r="A19" s="11">
        <f t="shared" si="8"/>
        <v>79</v>
      </c>
      <c r="B19" s="12">
        <f t="shared" ca="1" si="9"/>
        <v>44927</v>
      </c>
      <c r="C19" s="13">
        <f t="shared" ca="1" si="10"/>
        <v>0.5</v>
      </c>
      <c r="D19" s="14">
        <f t="shared" ca="1" si="11"/>
        <v>0</v>
      </c>
      <c r="E19" s="14">
        <f t="shared" ca="1" si="0"/>
        <v>0.20044307408746243</v>
      </c>
      <c r="F19" s="14">
        <f t="shared" ca="1" si="1"/>
        <v>10.500000000000002</v>
      </c>
      <c r="G19" s="62" t="s">
        <v>202</v>
      </c>
      <c r="H19" s="14">
        <f t="shared" ca="1" si="2"/>
        <v>45.833333333333336</v>
      </c>
      <c r="I19" s="17">
        <f t="shared" ca="1" si="3"/>
        <v>1.9019999999999999</v>
      </c>
      <c r="J19" s="16">
        <f t="shared" ca="1" si="4"/>
        <v>1</v>
      </c>
      <c r="K19" s="16">
        <f t="shared" ca="1" si="5"/>
        <v>3810476</v>
      </c>
      <c r="L19" s="16">
        <f t="shared" ca="1" si="6"/>
        <v>1058.5</v>
      </c>
      <c r="M19" s="17">
        <f t="shared" ca="1" si="7"/>
        <v>4.0166666666666666</v>
      </c>
      <c r="N19" s="17">
        <f t="shared" ca="1" si="12"/>
        <v>4.5999999999999996</v>
      </c>
      <c r="O19" s="17" t="str">
        <f t="shared" ca="1" si="13"/>
        <v>SW</v>
      </c>
      <c r="P19" s="13">
        <f t="shared" ca="1" si="14"/>
        <v>0.50156250000000002</v>
      </c>
      <c r="Q19" s="18">
        <f t="shared" ca="1" si="15"/>
        <v>7.8</v>
      </c>
      <c r="R19" s="17" t="str">
        <f t="shared" ca="1" si="16"/>
        <v>SW</v>
      </c>
      <c r="S19" s="13">
        <f t="shared" ca="1" si="17"/>
        <v>0.49893518518518515</v>
      </c>
    </row>
    <row r="20" spans="1:36">
      <c r="A20" s="11">
        <f t="shared" si="8"/>
        <v>85</v>
      </c>
      <c r="B20" s="12">
        <f t="shared" ca="1" si="9"/>
        <v>44927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0.20036091405019532</v>
      </c>
      <c r="F20" s="14">
        <f t="shared" ca="1" si="1"/>
        <v>10.5</v>
      </c>
      <c r="G20" s="62" t="s">
        <v>202</v>
      </c>
      <c r="H20" s="14">
        <f t="shared" ca="1" si="2"/>
        <v>44.983333333333327</v>
      </c>
      <c r="I20" s="17">
        <f t="shared" ca="1" si="3"/>
        <v>1.6600000000000001</v>
      </c>
      <c r="J20" s="16">
        <f t="shared" ca="1" si="4"/>
        <v>1</v>
      </c>
      <c r="K20" s="16">
        <f t="shared" ca="1" si="5"/>
        <v>3351934</v>
      </c>
      <c r="L20" s="16">
        <f t="shared" ca="1" si="6"/>
        <v>931.16666666666663</v>
      </c>
      <c r="M20" s="17">
        <f t="shared" ca="1" si="7"/>
        <v>3.2999999999999994</v>
      </c>
      <c r="N20" s="17">
        <f t="shared" ca="1" si="12"/>
        <v>3.9</v>
      </c>
      <c r="O20" s="17" t="str">
        <f t="shared" ca="1" si="13"/>
        <v>SW</v>
      </c>
      <c r="P20" s="13">
        <f t="shared" ca="1" si="14"/>
        <v>0.53625</v>
      </c>
      <c r="Q20" s="18">
        <f t="shared" ca="1" si="15"/>
        <v>6.6</v>
      </c>
      <c r="R20" s="17" t="str">
        <f t="shared" ca="1" si="16"/>
        <v>SSW</v>
      </c>
      <c r="S20" s="13">
        <f t="shared" ca="1" si="17"/>
        <v>0.5449074074074074</v>
      </c>
    </row>
    <row r="21" spans="1:36">
      <c r="A21" s="11">
        <f t="shared" si="8"/>
        <v>91</v>
      </c>
      <c r="B21" s="12">
        <f t="shared" ca="1" si="9"/>
        <v>44927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0.20036091405019532</v>
      </c>
      <c r="F21" s="14">
        <f t="shared" ca="1" si="1"/>
        <v>10.833333333333334</v>
      </c>
      <c r="G21" s="62" t="s">
        <v>202</v>
      </c>
      <c r="H21" s="14">
        <f t="shared" ca="1" si="2"/>
        <v>46.083333333333336</v>
      </c>
      <c r="I21" s="17">
        <f t="shared" ca="1" si="3"/>
        <v>1.274</v>
      </c>
      <c r="J21" s="16">
        <f t="shared" ca="1" si="4"/>
        <v>0.66666666666666663</v>
      </c>
      <c r="K21" s="16">
        <f t="shared" ca="1" si="5"/>
        <v>2621895</v>
      </c>
      <c r="L21" s="16">
        <f t="shared" ca="1" si="6"/>
        <v>728.33333333333337</v>
      </c>
      <c r="M21" s="17">
        <f t="shared" ca="1" si="7"/>
        <v>2.6999999999999997</v>
      </c>
      <c r="N21" s="17">
        <f t="shared" ca="1" si="12"/>
        <v>3.2</v>
      </c>
      <c r="O21" s="17" t="str">
        <f t="shared" ca="1" si="13"/>
        <v>SW</v>
      </c>
      <c r="P21" s="13">
        <f t="shared" ca="1" si="14"/>
        <v>0.58155092592592594</v>
      </c>
      <c r="Q21" s="18">
        <f t="shared" ca="1" si="15"/>
        <v>5.9</v>
      </c>
      <c r="R21" s="17" t="str">
        <f t="shared" ca="1" si="16"/>
        <v>SSW</v>
      </c>
      <c r="S21" s="13">
        <f t="shared" ca="1" si="17"/>
        <v>0.57951388888888888</v>
      </c>
    </row>
    <row r="22" spans="1:36">
      <c r="A22" s="11">
        <f t="shared" si="8"/>
        <v>97</v>
      </c>
      <c r="B22" s="12">
        <f t="shared" ca="1" si="9"/>
        <v>44927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0.19986888512670489</v>
      </c>
      <c r="F22" s="14">
        <f t="shared" ca="1" si="1"/>
        <v>10.549999999999999</v>
      </c>
      <c r="G22" s="62" t="s">
        <v>202</v>
      </c>
      <c r="H22" s="14">
        <f t="shared" ca="1" si="2"/>
        <v>47.800000000000004</v>
      </c>
      <c r="I22" s="17">
        <f t="shared" ca="1" si="3"/>
        <v>0.72899999999999998</v>
      </c>
      <c r="J22" s="16">
        <f t="shared" ca="1" si="4"/>
        <v>0</v>
      </c>
      <c r="K22" s="16">
        <f t="shared" ca="1" si="5"/>
        <v>1544205</v>
      </c>
      <c r="L22" s="16">
        <f t="shared" ca="1" si="6"/>
        <v>429</v>
      </c>
      <c r="M22" s="17">
        <f t="shared" ca="1" si="7"/>
        <v>2.7666666666666662</v>
      </c>
      <c r="N22" s="17">
        <f t="shared" ca="1" si="12"/>
        <v>3.6</v>
      </c>
      <c r="O22" s="17" t="str">
        <f t="shared" ca="1" si="13"/>
        <v>SSW</v>
      </c>
      <c r="P22" s="13">
        <f t="shared" ca="1" si="14"/>
        <v>0.65717592592592589</v>
      </c>
      <c r="Q22" s="18">
        <f t="shared" ca="1" si="15"/>
        <v>6</v>
      </c>
      <c r="R22" s="17" t="str">
        <f t="shared" ca="1" si="16"/>
        <v>S</v>
      </c>
      <c r="S22" s="13">
        <f t="shared" ca="1" si="17"/>
        <v>0.65612268518518524</v>
      </c>
    </row>
    <row r="23" spans="1:36">
      <c r="A23" s="11">
        <f t="shared" si="8"/>
        <v>103</v>
      </c>
      <c r="B23" s="12">
        <f t="shared" ca="1" si="9"/>
        <v>44927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0.19986888512670489</v>
      </c>
      <c r="F23" s="14">
        <f t="shared" ca="1" si="1"/>
        <v>9.4499999999999993</v>
      </c>
      <c r="G23" s="62" t="s">
        <v>202</v>
      </c>
      <c r="H23" s="14">
        <f t="shared" ca="1" si="2"/>
        <v>53.266666666666659</v>
      </c>
      <c r="I23" s="17">
        <f t="shared" ca="1" si="3"/>
        <v>0.15500000000000003</v>
      </c>
      <c r="J23" s="16">
        <f t="shared" ca="1" si="4"/>
        <v>0</v>
      </c>
      <c r="K23" s="16">
        <f t="shared" ca="1" si="5"/>
        <v>379922</v>
      </c>
      <c r="L23" s="16">
        <f t="shared" ca="1" si="6"/>
        <v>105.5</v>
      </c>
      <c r="M23" s="17">
        <f t="shared" ca="1" si="7"/>
        <v>3.2333333333333329</v>
      </c>
      <c r="N23" s="17">
        <f t="shared" ca="1" si="12"/>
        <v>3.7</v>
      </c>
      <c r="O23" s="17" t="str">
        <f t="shared" ca="1" si="13"/>
        <v>SSW</v>
      </c>
      <c r="P23" s="13">
        <f t="shared" ca="1" si="14"/>
        <v>0.66246527777777775</v>
      </c>
      <c r="Q23" s="18">
        <f t="shared" ca="1" si="15"/>
        <v>6.1</v>
      </c>
      <c r="R23" s="17" t="str">
        <f t="shared" ca="1" si="16"/>
        <v>SSW</v>
      </c>
      <c r="S23" s="13">
        <f t="shared" ca="1" si="17"/>
        <v>0.66184027777777776</v>
      </c>
    </row>
    <row r="24" spans="1:36">
      <c r="A24" s="11">
        <f t="shared" si="8"/>
        <v>109</v>
      </c>
      <c r="B24" s="12">
        <f t="shared" ca="1" si="9"/>
        <v>44927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0.19986888512670489</v>
      </c>
      <c r="F24" s="14">
        <f t="shared" ca="1" si="1"/>
        <v>8.7333333333333343</v>
      </c>
      <c r="G24" s="62" t="s">
        <v>202</v>
      </c>
      <c r="H24" s="14">
        <f t="shared" ca="1" si="2"/>
        <v>56.216666666666661</v>
      </c>
      <c r="I24" s="17">
        <f t="shared" ca="1" si="3"/>
        <v>4.0000000000000001E-3</v>
      </c>
      <c r="J24" s="16">
        <f t="shared" ca="1" si="4"/>
        <v>0</v>
      </c>
      <c r="K24" s="16">
        <f t="shared" ca="1" si="5"/>
        <v>12654</v>
      </c>
      <c r="L24" s="16">
        <f t="shared" ca="1" si="6"/>
        <v>3.3333333333333335</v>
      </c>
      <c r="M24" s="17">
        <f t="shared" ca="1" si="7"/>
        <v>2.6166666666666667</v>
      </c>
      <c r="N24" s="17">
        <f t="shared" ca="1" si="12"/>
        <v>3.7</v>
      </c>
      <c r="O24" s="17" t="str">
        <f t="shared" ca="1" si="13"/>
        <v>SSE</v>
      </c>
      <c r="P24" s="13">
        <f t="shared" ca="1" si="14"/>
        <v>0.7026041666666667</v>
      </c>
      <c r="Q24" s="18">
        <f t="shared" ca="1" si="15"/>
        <v>5.4</v>
      </c>
      <c r="R24" s="17" t="str">
        <f t="shared" ca="1" si="16"/>
        <v>SSE</v>
      </c>
      <c r="S24" s="13">
        <f t="shared" ca="1" si="17"/>
        <v>0.70207175925925924</v>
      </c>
    </row>
    <row r="25" spans="1:36">
      <c r="A25" s="11">
        <f t="shared" si="8"/>
        <v>115</v>
      </c>
      <c r="B25" s="12">
        <f t="shared" ca="1" si="9"/>
        <v>44927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0.19986888512670489</v>
      </c>
      <c r="F25" s="14">
        <f t="shared" ca="1" si="1"/>
        <v>8.3666666666666671</v>
      </c>
      <c r="G25" s="62" t="s">
        <v>202</v>
      </c>
      <c r="H25" s="14">
        <f t="shared" ca="1" si="2"/>
        <v>57.916666666666664</v>
      </c>
      <c r="I25" s="17">
        <f t="shared" ca="1" si="3"/>
        <v>0</v>
      </c>
      <c r="J25" s="16">
        <f t="shared" ca="1" si="4"/>
        <v>0</v>
      </c>
      <c r="K25" s="16">
        <f t="shared" ca="1" si="5"/>
        <v>687</v>
      </c>
      <c r="L25" s="16">
        <f t="shared" ca="1" si="6"/>
        <v>0</v>
      </c>
      <c r="M25" s="17">
        <f t="shared" ca="1" si="7"/>
        <v>2.4666666666666663</v>
      </c>
      <c r="N25" s="17">
        <f t="shared" ca="1" si="12"/>
        <v>2.8</v>
      </c>
      <c r="O25" s="17" t="str">
        <f t="shared" ca="1" si="13"/>
        <v>SE</v>
      </c>
      <c r="P25" s="13">
        <f t="shared" ca="1" si="14"/>
        <v>0.75261574074074078</v>
      </c>
      <c r="Q25" s="18">
        <f t="shared" ca="1" si="15"/>
        <v>4</v>
      </c>
      <c r="R25" s="17" t="str">
        <f t="shared" ca="1" si="16"/>
        <v>SSE</v>
      </c>
      <c r="S25" s="13">
        <f t="shared" ca="1" si="17"/>
        <v>0.7465046296296296</v>
      </c>
    </row>
    <row r="26" spans="1:36">
      <c r="A26" s="11">
        <f t="shared" si="8"/>
        <v>121</v>
      </c>
      <c r="B26" s="12">
        <f t="shared" ca="1" si="9"/>
        <v>44927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0.19945963706815428</v>
      </c>
      <c r="F26" s="14">
        <f t="shared" ca="1" si="1"/>
        <v>7.6500000000000012</v>
      </c>
      <c r="G26" s="62" t="s">
        <v>202</v>
      </c>
      <c r="H26" s="14">
        <f t="shared" ca="1" si="2"/>
        <v>59.666666666666657</v>
      </c>
      <c r="I26" s="17">
        <f t="shared" ca="1" si="3"/>
        <v>0</v>
      </c>
      <c r="J26" s="16">
        <f t="shared" ca="1" si="4"/>
        <v>0</v>
      </c>
      <c r="K26" s="16">
        <f t="shared" ca="1" si="5"/>
        <v>588</v>
      </c>
      <c r="L26" s="16">
        <f t="shared" ca="1" si="6"/>
        <v>0</v>
      </c>
      <c r="M26" s="17">
        <f t="shared" ca="1" si="7"/>
        <v>0.98333333333333306</v>
      </c>
      <c r="N26" s="17">
        <f t="shared" ca="1" si="12"/>
        <v>2.5</v>
      </c>
      <c r="O26" s="17" t="str">
        <f t="shared" ca="1" si="13"/>
        <v>SE</v>
      </c>
      <c r="P26" s="13">
        <f t="shared" ca="1" si="14"/>
        <v>0.78473379629629625</v>
      </c>
      <c r="Q26" s="18">
        <f t="shared" ca="1" si="15"/>
        <v>5.5</v>
      </c>
      <c r="R26" s="17" t="str">
        <f t="shared" ca="1" si="16"/>
        <v>WNW</v>
      </c>
      <c r="S26" s="13">
        <f t="shared" ca="1" si="17"/>
        <v>0.78887731481481482</v>
      </c>
    </row>
    <row r="27" spans="1:36">
      <c r="A27" s="11">
        <f t="shared" si="8"/>
        <v>127</v>
      </c>
      <c r="B27" s="12">
        <f t="shared" ca="1" si="9"/>
        <v>44927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0.19937778745644419</v>
      </c>
      <c r="F27" s="14">
        <f t="shared" ca="1" si="1"/>
        <v>7.0666666666666664</v>
      </c>
      <c r="G27" s="62" t="s">
        <v>202</v>
      </c>
      <c r="H27" s="14">
        <f t="shared" ca="1" si="2"/>
        <v>60.800000000000004</v>
      </c>
      <c r="I27" s="17">
        <f t="shared" ca="1" si="3"/>
        <v>0</v>
      </c>
      <c r="J27" s="16">
        <f t="shared" ca="1" si="4"/>
        <v>0</v>
      </c>
      <c r="K27" s="16">
        <f t="shared" ca="1" si="5"/>
        <v>566</v>
      </c>
      <c r="L27" s="16">
        <f t="shared" ca="1" si="6"/>
        <v>0</v>
      </c>
      <c r="M27" s="17">
        <f t="shared" ca="1" si="7"/>
        <v>1</v>
      </c>
      <c r="N27" s="17">
        <f t="shared" ca="1" si="12"/>
        <v>1.5</v>
      </c>
      <c r="O27" s="17" t="str">
        <f t="shared" ca="1" si="13"/>
        <v>S</v>
      </c>
      <c r="P27" s="13">
        <f t="shared" ca="1" si="14"/>
        <v>0.86788194444444444</v>
      </c>
      <c r="Q27" s="18">
        <f t="shared" ca="1" si="15"/>
        <v>3</v>
      </c>
      <c r="R27" s="17" t="str">
        <f t="shared" ca="1" si="16"/>
        <v>N</v>
      </c>
      <c r="S27" s="13">
        <f t="shared" ca="1" si="17"/>
        <v>0.82674768518518515</v>
      </c>
    </row>
    <row r="28" spans="1:36">
      <c r="A28" s="11">
        <f t="shared" si="8"/>
        <v>133</v>
      </c>
      <c r="B28" s="12">
        <f t="shared" ca="1" si="9"/>
        <v>44927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0.19937778745644419</v>
      </c>
      <c r="F28" s="14">
        <f t="shared" ca="1" si="1"/>
        <v>6.9666666666666659</v>
      </c>
      <c r="G28" s="62" t="s">
        <v>202</v>
      </c>
      <c r="H28" s="14">
        <f t="shared" ca="1" si="2"/>
        <v>60.066666666666663</v>
      </c>
      <c r="I28" s="17">
        <f t="shared" ca="1" si="3"/>
        <v>0</v>
      </c>
      <c r="J28" s="16">
        <f t="shared" ca="1" si="4"/>
        <v>0</v>
      </c>
      <c r="K28" s="16">
        <f t="shared" ca="1" si="5"/>
        <v>562</v>
      </c>
      <c r="L28" s="16">
        <f t="shared" ca="1" si="6"/>
        <v>0</v>
      </c>
      <c r="M28" s="17">
        <f t="shared" ca="1" si="7"/>
        <v>1.3833333333333335</v>
      </c>
      <c r="N28" s="17">
        <f t="shared" ca="1" si="12"/>
        <v>1.7</v>
      </c>
      <c r="O28" s="17" t="str">
        <f t="shared" ca="1" si="13"/>
        <v>SSW</v>
      </c>
      <c r="P28" s="13">
        <f t="shared" ca="1" si="14"/>
        <v>0.86927083333333333</v>
      </c>
      <c r="Q28" s="18">
        <f t="shared" ca="1" si="15"/>
        <v>4.3</v>
      </c>
      <c r="R28" s="17" t="str">
        <f t="shared" ca="1" si="16"/>
        <v>SSW</v>
      </c>
      <c r="S28" s="13">
        <f t="shared" ca="1" si="17"/>
        <v>0.88733796296296286</v>
      </c>
    </row>
    <row r="29" spans="1:36">
      <c r="A29" s="11">
        <f t="shared" si="8"/>
        <v>139</v>
      </c>
      <c r="B29" s="12">
        <f t="shared" ca="1" si="9"/>
        <v>44927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0.19937778745644419</v>
      </c>
      <c r="F29" s="14">
        <f t="shared" ca="1" si="1"/>
        <v>5.833333333333333</v>
      </c>
      <c r="G29" s="62" t="s">
        <v>202</v>
      </c>
      <c r="H29" s="14">
        <f t="shared" ca="1" si="2"/>
        <v>64.333333333333329</v>
      </c>
      <c r="I29" s="17">
        <f t="shared" ca="1" si="3"/>
        <v>1E-3</v>
      </c>
      <c r="J29" s="16">
        <f t="shared" ca="1" si="4"/>
        <v>0</v>
      </c>
      <c r="K29" s="16">
        <f t="shared" ca="1" si="5"/>
        <v>619</v>
      </c>
      <c r="L29" s="16">
        <f t="shared" ca="1" si="6"/>
        <v>0</v>
      </c>
      <c r="M29" s="17">
        <f t="shared" ca="1" si="7"/>
        <v>1</v>
      </c>
      <c r="N29" s="17">
        <f t="shared" ca="1" si="12"/>
        <v>1.6</v>
      </c>
      <c r="O29" s="17" t="str">
        <f t="shared" ca="1" si="13"/>
        <v>ESE</v>
      </c>
      <c r="P29" s="13">
        <f t="shared" ca="1" si="14"/>
        <v>0.9507175925925927</v>
      </c>
      <c r="Q29" s="18">
        <f t="shared" ca="1" si="15"/>
        <v>2.6</v>
      </c>
      <c r="R29" s="17" t="str">
        <f t="shared" ca="1" si="16"/>
        <v>ESE</v>
      </c>
      <c r="S29" s="13">
        <f t="shared" ca="1" si="17"/>
        <v>0.94851851851851843</v>
      </c>
    </row>
    <row r="30" spans="1:36">
      <c r="A30" s="11">
        <f t="shared" si="8"/>
        <v>145</v>
      </c>
      <c r="B30" s="12">
        <f t="shared" ca="1" si="9"/>
        <v>44927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0.19896931535100493</v>
      </c>
      <c r="F30" s="14">
        <f t="shared" ca="1" si="1"/>
        <v>4.3833333333333337</v>
      </c>
      <c r="G30" s="62" t="s">
        <v>202</v>
      </c>
      <c r="H30" s="14">
        <f t="shared" ca="1" si="2"/>
        <v>71.783333333333346</v>
      </c>
      <c r="I30" s="17">
        <f t="shared" ca="1" si="3"/>
        <v>0</v>
      </c>
      <c r="J30" s="16">
        <f t="shared" ca="1" si="4"/>
        <v>0</v>
      </c>
      <c r="K30" s="16">
        <f t="shared" ca="1" si="5"/>
        <v>534</v>
      </c>
      <c r="L30" s="16">
        <f t="shared" ca="1" si="6"/>
        <v>0</v>
      </c>
      <c r="M30" s="17">
        <f t="shared" ca="1" si="7"/>
        <v>0.69999999999999984</v>
      </c>
      <c r="N30" s="17">
        <f t="shared" ca="1" si="12"/>
        <v>1.7</v>
      </c>
      <c r="O30" s="17" t="str">
        <f t="shared" ca="1" si="13"/>
        <v>SE</v>
      </c>
      <c r="P30" s="13">
        <f t="shared" ca="1" si="14"/>
        <v>0.97541666666666671</v>
      </c>
      <c r="Q30" s="18">
        <f t="shared" ca="1" si="15"/>
        <v>3.2</v>
      </c>
      <c r="R30" s="17" t="str">
        <f t="shared" ca="1" si="16"/>
        <v>SSE</v>
      </c>
      <c r="S30" s="13">
        <f t="shared" ca="1" si="17"/>
        <v>0.96913194444444439</v>
      </c>
    </row>
    <row r="31" spans="1:36">
      <c r="A31" s="11">
        <f t="shared" si="8"/>
        <v>151</v>
      </c>
      <c r="B31" s="12">
        <f t="shared" ca="1" si="9"/>
        <v>44928</v>
      </c>
      <c r="C31" s="13">
        <f t="shared" ca="1" si="10"/>
        <v>0</v>
      </c>
      <c r="D31" s="14">
        <f t="shared" ca="1" si="11"/>
        <v>0</v>
      </c>
      <c r="E31" s="14">
        <f t="shared" ca="1" si="0"/>
        <v>0.1988876209299171</v>
      </c>
      <c r="F31" s="14">
        <f t="shared" ca="1" si="1"/>
        <v>2.7333333333333329</v>
      </c>
      <c r="G31" s="62" t="s">
        <v>202</v>
      </c>
      <c r="H31" s="14">
        <f t="shared" ca="1" si="2"/>
        <v>78.51666666666668</v>
      </c>
      <c r="I31" s="17">
        <f t="shared" ca="1" si="3"/>
        <v>1E-3</v>
      </c>
      <c r="J31" s="16">
        <f t="shared" ca="1" si="4"/>
        <v>0</v>
      </c>
      <c r="K31" s="16">
        <f t="shared" ca="1" si="5"/>
        <v>603</v>
      </c>
      <c r="L31" s="16">
        <f t="shared" ca="1" si="6"/>
        <v>0</v>
      </c>
      <c r="M31" s="17">
        <f t="shared" ca="1" si="7"/>
        <v>0.25</v>
      </c>
      <c r="N31" s="17">
        <f t="shared" ca="1" si="12"/>
        <v>0.9</v>
      </c>
      <c r="O31" s="17" t="str">
        <f t="shared" ca="1" si="13"/>
        <v>SE</v>
      </c>
      <c r="P31" s="13">
        <f t="shared" ca="1" si="14"/>
        <v>0.99908564814814815</v>
      </c>
      <c r="Q31" s="18">
        <f t="shared" ca="1" si="15"/>
        <v>2.2999999999999998</v>
      </c>
      <c r="R31" s="17" t="str">
        <f t="shared" ca="1" si="16"/>
        <v>SE</v>
      </c>
      <c r="S31" s="13">
        <f t="shared" ca="1" si="17"/>
        <v>0.9957407407407407</v>
      </c>
      <c r="U31" s="14">
        <f t="shared" ref="U31" ca="1" si="18">SUM(D31:D54)</f>
        <v>0</v>
      </c>
      <c r="V31" s="14">
        <f t="shared" ref="V31:Y31" ca="1" si="19">AVERAGE(E31:E54)</f>
        <v>0.19727244897171967</v>
      </c>
      <c r="W31" s="14">
        <f t="shared" ca="1" si="19"/>
        <v>7.8645833333333348</v>
      </c>
      <c r="X31" s="14" t="e">
        <f t="shared" si="19"/>
        <v>#DIV/0!</v>
      </c>
      <c r="Y31" s="14">
        <f t="shared" ca="1" si="19"/>
        <v>57.143750000000004</v>
      </c>
      <c r="Z31" s="58">
        <f t="shared" ref="Z31:AA31" ca="1" si="20">SUM(I31:I54)</f>
        <v>10.360999999999997</v>
      </c>
      <c r="AA31" s="58">
        <f t="shared" ca="1" si="20"/>
        <v>5</v>
      </c>
      <c r="AB31" s="58">
        <f t="shared" ref="AB31" ca="1" si="21">SUM(K31:K54)/1000</f>
        <v>21384.534</v>
      </c>
      <c r="AC31" s="58">
        <f t="shared" ref="AC31:AD31" ca="1" si="22">AVERAGE(L31:L54)</f>
        <v>247.39583333333334</v>
      </c>
      <c r="AD31" s="17">
        <f t="shared" ca="1" si="22"/>
        <v>2.1152777777777776</v>
      </c>
      <c r="AE31" s="17">
        <f t="shared" ref="AE31" ca="1" si="23">MAX(N31:N54)</f>
        <v>4.5999999999999996</v>
      </c>
      <c r="AF31" s="11" t="str">
        <f t="shared" ref="AF31" ca="1" si="24">INDIRECT(ADDRESS(MATCH(AE31,N31:N54,0)+ROW()-1,15))</f>
        <v>NW</v>
      </c>
      <c r="AG31" s="13">
        <f t="shared" ref="AG31" ca="1" si="25">INDIRECT(ADDRESS(MATCH(AE31,N31:N54,0)+ROW()-1,16))</f>
        <v>0.79858796296296297</v>
      </c>
      <c r="AH31" s="17">
        <f t="shared" ref="AH31" ca="1" si="26">MAX(Q31:Q54)</f>
        <v>7.5</v>
      </c>
      <c r="AI31" s="11" t="str">
        <f t="shared" ref="AI31" ca="1" si="27">INDIRECT(ADDRESS(MATCH(AH31,Q31:Q54,0)+ROW()-1,18))</f>
        <v>NW</v>
      </c>
      <c r="AJ31" s="13">
        <f t="shared" ref="AJ31" ca="1" si="28">INDIRECT(ADDRESS(MATCH(AH31,Q31:Q54,0)+ROW()-1,19))</f>
        <v>0.79362268518518519</v>
      </c>
    </row>
    <row r="32" spans="1:36">
      <c r="A32" s="11">
        <f t="shared" si="8"/>
        <v>157</v>
      </c>
      <c r="B32" s="12">
        <f t="shared" ca="1" si="9"/>
        <v>44928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0.1988876209299171</v>
      </c>
      <c r="F32" s="14">
        <f t="shared" ca="1" si="1"/>
        <v>2.5166666666666671</v>
      </c>
      <c r="G32" s="62" t="s">
        <v>202</v>
      </c>
      <c r="H32" s="14">
        <f t="shared" ca="1" si="2"/>
        <v>82.61666666666666</v>
      </c>
      <c r="I32" s="17">
        <f t="shared" ca="1" si="3"/>
        <v>1E-3</v>
      </c>
      <c r="J32" s="16">
        <f t="shared" ca="1" si="4"/>
        <v>0</v>
      </c>
      <c r="K32" s="16">
        <f t="shared" ca="1" si="5"/>
        <v>530</v>
      </c>
      <c r="L32" s="16">
        <f t="shared" ca="1" si="6"/>
        <v>0</v>
      </c>
      <c r="M32" s="17">
        <f t="shared" ca="1" si="7"/>
        <v>0.35000000000000003</v>
      </c>
      <c r="N32" s="17">
        <f t="shared" ca="1" si="12"/>
        <v>0.7</v>
      </c>
      <c r="O32" s="17" t="str">
        <f t="shared" ca="1" si="13"/>
        <v>S</v>
      </c>
      <c r="P32" s="13">
        <f t="shared" ca="1" si="14"/>
        <v>5.1979166666666667E-2</v>
      </c>
      <c r="Q32" s="18">
        <f t="shared" ca="1" si="15"/>
        <v>2</v>
      </c>
      <c r="R32" s="17" t="str">
        <f t="shared" ca="1" si="16"/>
        <v>SSE</v>
      </c>
      <c r="S32" s="13">
        <f t="shared" ca="1" si="17"/>
        <v>4.8206018518518523E-2</v>
      </c>
    </row>
    <row r="33" spans="1:19">
      <c r="A33" s="11">
        <f t="shared" si="8"/>
        <v>163</v>
      </c>
      <c r="B33" s="12">
        <f t="shared" ca="1" si="9"/>
        <v>44928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0.1988876209299171</v>
      </c>
      <c r="F33" s="14">
        <f t="shared" ca="1" si="1"/>
        <v>4.8999999999999995</v>
      </c>
      <c r="G33" s="62" t="s">
        <v>202</v>
      </c>
      <c r="H33" s="14">
        <f t="shared" ca="1" si="2"/>
        <v>71.650000000000006</v>
      </c>
      <c r="I33" s="17">
        <f t="shared" ca="1" si="3"/>
        <v>9.0000000000000011E-3</v>
      </c>
      <c r="J33" s="16">
        <f t="shared" ca="1" si="4"/>
        <v>0</v>
      </c>
      <c r="K33" s="16">
        <f t="shared" ca="1" si="5"/>
        <v>687</v>
      </c>
      <c r="L33" s="16">
        <f t="shared" ca="1" si="6"/>
        <v>0</v>
      </c>
      <c r="M33" s="17">
        <f t="shared" ca="1" si="7"/>
        <v>1.6166666666666665</v>
      </c>
      <c r="N33" s="17">
        <f t="shared" ca="1" si="12"/>
        <v>2.6</v>
      </c>
      <c r="O33" s="17" t="str">
        <f t="shared" ca="1" si="13"/>
        <v>SE</v>
      </c>
      <c r="P33" s="13">
        <f t="shared" ca="1" si="14"/>
        <v>0.11804398148148149</v>
      </c>
      <c r="Q33" s="18">
        <f t="shared" ca="1" si="15"/>
        <v>3.9</v>
      </c>
      <c r="R33" s="17" t="str">
        <f t="shared" ca="1" si="16"/>
        <v>SSE</v>
      </c>
      <c r="S33" s="13">
        <f t="shared" ca="1" si="17"/>
        <v>0.11184027777777777</v>
      </c>
    </row>
    <row r="34" spans="1:19">
      <c r="A34" s="11">
        <f t="shared" si="8"/>
        <v>169</v>
      </c>
      <c r="B34" s="12">
        <f t="shared" ca="1" si="9"/>
        <v>44928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0.19847992463387046</v>
      </c>
      <c r="F34" s="14">
        <f t="shared" ca="1" si="1"/>
        <v>6.6166666666666671</v>
      </c>
      <c r="G34" s="62" t="s">
        <v>202</v>
      </c>
      <c r="H34" s="14">
        <f t="shared" ca="1" si="2"/>
        <v>63.283333333333331</v>
      </c>
      <c r="I34" s="17">
        <f t="shared" ca="1" si="3"/>
        <v>1E-3</v>
      </c>
      <c r="J34" s="16">
        <f t="shared" ca="1" si="4"/>
        <v>0</v>
      </c>
      <c r="K34" s="16">
        <f t="shared" ca="1" si="5"/>
        <v>623</v>
      </c>
      <c r="L34" s="16">
        <f t="shared" ca="1" si="6"/>
        <v>0</v>
      </c>
      <c r="M34" s="17">
        <f t="shared" ca="1" si="7"/>
        <v>2.7833333333333332</v>
      </c>
      <c r="N34" s="17">
        <f t="shared" ca="1" si="12"/>
        <v>3.4</v>
      </c>
      <c r="O34" s="17" t="str">
        <f t="shared" ca="1" si="13"/>
        <v>SE</v>
      </c>
      <c r="P34" s="13">
        <f t="shared" ca="1" si="14"/>
        <v>0.14583333333333334</v>
      </c>
      <c r="Q34" s="18">
        <f t="shared" ca="1" si="15"/>
        <v>4.8</v>
      </c>
      <c r="R34" s="17" t="str">
        <f t="shared" ca="1" si="16"/>
        <v>SSE</v>
      </c>
      <c r="S34" s="13">
        <f t="shared" ca="1" si="17"/>
        <v>0.14232638888888891</v>
      </c>
    </row>
    <row r="35" spans="1:19">
      <c r="A35" s="11">
        <f t="shared" si="8"/>
        <v>175</v>
      </c>
      <c r="B35" s="12">
        <f t="shared" ca="1" si="9"/>
        <v>44928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0.19839838537466112</v>
      </c>
      <c r="F35" s="14">
        <f t="shared" ca="1" si="1"/>
        <v>6.2333333333333334</v>
      </c>
      <c r="G35" s="62" t="s">
        <v>202</v>
      </c>
      <c r="H35" s="14">
        <f t="shared" ca="1" si="2"/>
        <v>62.983333333333327</v>
      </c>
      <c r="I35" s="17">
        <f t="shared" ca="1" si="3"/>
        <v>1E-3</v>
      </c>
      <c r="J35" s="16">
        <f t="shared" ca="1" si="4"/>
        <v>0</v>
      </c>
      <c r="K35" s="16">
        <f t="shared" ca="1" si="5"/>
        <v>688</v>
      </c>
      <c r="L35" s="16">
        <f t="shared" ca="1" si="6"/>
        <v>0</v>
      </c>
      <c r="M35" s="17">
        <f t="shared" ca="1" si="7"/>
        <v>2.1833333333333331</v>
      </c>
      <c r="N35" s="17">
        <f t="shared" ca="1" si="12"/>
        <v>3.1</v>
      </c>
      <c r="O35" s="17" t="str">
        <f t="shared" ca="1" si="13"/>
        <v>SE</v>
      </c>
      <c r="P35" s="13">
        <f t="shared" ca="1" si="14"/>
        <v>0.1683449074074074</v>
      </c>
      <c r="Q35" s="18">
        <f t="shared" ca="1" si="15"/>
        <v>4.7</v>
      </c>
      <c r="R35" s="17" t="str">
        <f t="shared" ca="1" si="16"/>
        <v>SE</v>
      </c>
      <c r="S35" s="13">
        <f t="shared" ca="1" si="17"/>
        <v>0.16715277777777779</v>
      </c>
    </row>
    <row r="36" spans="1:19">
      <c r="A36" s="11">
        <f t="shared" si="8"/>
        <v>181</v>
      </c>
      <c r="B36" s="12">
        <f t="shared" ca="1" si="9"/>
        <v>44928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0.19799146469152448</v>
      </c>
      <c r="F36" s="14">
        <f t="shared" ca="1" si="1"/>
        <v>6.9333333333333336</v>
      </c>
      <c r="G36" s="62" t="s">
        <v>202</v>
      </c>
      <c r="H36" s="14">
        <f t="shared" ca="1" si="2"/>
        <v>60.733333333333327</v>
      </c>
      <c r="I36" s="17">
        <f t="shared" ca="1" si="3"/>
        <v>1E-3</v>
      </c>
      <c r="J36" s="16">
        <f t="shared" ca="1" si="4"/>
        <v>0</v>
      </c>
      <c r="K36" s="16">
        <f t="shared" ca="1" si="5"/>
        <v>636</v>
      </c>
      <c r="L36" s="16">
        <f t="shared" ca="1" si="6"/>
        <v>0</v>
      </c>
      <c r="M36" s="17">
        <f t="shared" ca="1" si="7"/>
        <v>2.4666666666666668</v>
      </c>
      <c r="N36" s="17">
        <f t="shared" ca="1" si="12"/>
        <v>2.8</v>
      </c>
      <c r="O36" s="17" t="str">
        <f t="shared" ca="1" si="13"/>
        <v>SSE</v>
      </c>
      <c r="P36" s="13">
        <f t="shared" ca="1" si="14"/>
        <v>0.24126157407407409</v>
      </c>
      <c r="Q36" s="18">
        <f t="shared" ca="1" si="15"/>
        <v>4.7</v>
      </c>
      <c r="R36" s="17" t="str">
        <f t="shared" ca="1" si="16"/>
        <v>SSE</v>
      </c>
      <c r="S36" s="13">
        <f t="shared" ca="1" si="17"/>
        <v>0.23553240740740741</v>
      </c>
    </row>
    <row r="37" spans="1:19">
      <c r="A37" s="11">
        <f t="shared" si="8"/>
        <v>187</v>
      </c>
      <c r="B37" s="12">
        <f t="shared" ca="1" si="9"/>
        <v>44928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0.19791008055489712</v>
      </c>
      <c r="F37" s="14">
        <f t="shared" ca="1" si="1"/>
        <v>7.3166666666666673</v>
      </c>
      <c r="G37" s="62" t="s">
        <v>202</v>
      </c>
      <c r="H37" s="14">
        <f t="shared" ca="1" si="2"/>
        <v>62.033333333333331</v>
      </c>
      <c r="I37" s="17">
        <f t="shared" ca="1" si="3"/>
        <v>0</v>
      </c>
      <c r="J37" s="16">
        <f t="shared" ca="1" si="4"/>
        <v>0</v>
      </c>
      <c r="K37" s="16">
        <f t="shared" ca="1" si="5"/>
        <v>905</v>
      </c>
      <c r="L37" s="16">
        <f t="shared" ca="1" si="6"/>
        <v>0.16666666666666666</v>
      </c>
      <c r="M37" s="17">
        <f t="shared" ca="1" si="7"/>
        <v>2.4499999999999997</v>
      </c>
      <c r="N37" s="17">
        <f t="shared" ca="1" si="12"/>
        <v>2.8</v>
      </c>
      <c r="O37" s="17" t="str">
        <f t="shared" ca="1" si="13"/>
        <v>SE</v>
      </c>
      <c r="P37" s="13">
        <f t="shared" ca="1" si="14"/>
        <v>0.26430555555555557</v>
      </c>
      <c r="Q37" s="18">
        <f t="shared" ca="1" si="15"/>
        <v>4.5999999999999996</v>
      </c>
      <c r="R37" s="17" t="str">
        <f t="shared" ca="1" si="16"/>
        <v>SE</v>
      </c>
      <c r="S37" s="13">
        <f t="shared" ca="1" si="17"/>
        <v>0.27689814814814812</v>
      </c>
    </row>
    <row r="38" spans="1:19">
      <c r="A38" s="11">
        <f t="shared" si="8"/>
        <v>193</v>
      </c>
      <c r="B38" s="12">
        <f t="shared" ca="1" si="9"/>
        <v>44928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0.19791008055489712</v>
      </c>
      <c r="F38" s="14">
        <f t="shared" ca="1" si="1"/>
        <v>7.5</v>
      </c>
      <c r="G38" s="62" t="s">
        <v>202</v>
      </c>
      <c r="H38" s="14">
        <f t="shared" ca="1" si="2"/>
        <v>62.883333333333333</v>
      </c>
      <c r="I38" s="17">
        <f t="shared" ca="1" si="3"/>
        <v>3.7999999999999999E-2</v>
      </c>
      <c r="J38" s="16">
        <f t="shared" ca="1" si="4"/>
        <v>0</v>
      </c>
      <c r="K38" s="16">
        <f t="shared" ca="1" si="5"/>
        <v>105354</v>
      </c>
      <c r="L38" s="16">
        <f t="shared" ca="1" si="6"/>
        <v>29.5</v>
      </c>
      <c r="M38" s="17">
        <f t="shared" ca="1" si="7"/>
        <v>2.5166666666666671</v>
      </c>
      <c r="N38" s="17">
        <f t="shared" ca="1" si="12"/>
        <v>2.9</v>
      </c>
      <c r="O38" s="17" t="str">
        <f t="shared" ca="1" si="13"/>
        <v>SSE</v>
      </c>
      <c r="P38" s="13">
        <f t="shared" ca="1" si="14"/>
        <v>0.31100694444444443</v>
      </c>
      <c r="Q38" s="18">
        <f t="shared" ca="1" si="15"/>
        <v>4.3</v>
      </c>
      <c r="R38" s="17" t="str">
        <f t="shared" ca="1" si="16"/>
        <v>SSE</v>
      </c>
      <c r="S38" s="13">
        <f t="shared" ca="1" si="17"/>
        <v>0.30706018518518519</v>
      </c>
    </row>
    <row r="39" spans="1:19">
      <c r="A39" s="11">
        <f t="shared" si="8"/>
        <v>199</v>
      </c>
      <c r="B39" s="12">
        <f t="shared" ca="1" si="9"/>
        <v>44928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0.19791008055489712</v>
      </c>
      <c r="F39" s="14">
        <f t="shared" ca="1" si="1"/>
        <v>8.2333333333333343</v>
      </c>
      <c r="G39" s="62" t="s">
        <v>202</v>
      </c>
      <c r="H39" s="14">
        <f t="shared" ca="1" si="2"/>
        <v>61</v>
      </c>
      <c r="I39" s="17">
        <f t="shared" ca="1" si="3"/>
        <v>0.50900000000000001</v>
      </c>
      <c r="J39" s="16">
        <f t="shared" ca="1" si="4"/>
        <v>0</v>
      </c>
      <c r="K39" s="16">
        <f t="shared" ca="1" si="5"/>
        <v>1003958</v>
      </c>
      <c r="L39" s="16">
        <f t="shared" ca="1" si="6"/>
        <v>278.83333333333331</v>
      </c>
      <c r="M39" s="17">
        <f t="shared" ca="1" si="7"/>
        <v>2.5333333333333332</v>
      </c>
      <c r="N39" s="17">
        <f t="shared" ca="1" si="12"/>
        <v>2.9</v>
      </c>
      <c r="O39" s="17" t="str">
        <f t="shared" ca="1" si="13"/>
        <v>SSE</v>
      </c>
      <c r="P39" s="13">
        <f t="shared" ca="1" si="14"/>
        <v>0.32850694444444445</v>
      </c>
      <c r="Q39" s="18">
        <f t="shared" ca="1" si="15"/>
        <v>4.4000000000000004</v>
      </c>
      <c r="R39" s="17" t="str">
        <f t="shared" ca="1" si="16"/>
        <v>SE</v>
      </c>
      <c r="S39" s="13">
        <f t="shared" ca="1" si="17"/>
        <v>0.3283564814814815</v>
      </c>
    </row>
    <row r="40" spans="1:19">
      <c r="A40" s="11">
        <f t="shared" si="8"/>
        <v>205</v>
      </c>
      <c r="B40" s="12">
        <f t="shared" ca="1" si="9"/>
        <v>44928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0.19750393523514057</v>
      </c>
      <c r="F40" s="14">
        <f t="shared" ca="1" si="1"/>
        <v>9.6666666666666679</v>
      </c>
      <c r="G40" s="62" t="s">
        <v>202</v>
      </c>
      <c r="H40" s="14">
        <f t="shared" ca="1" si="2"/>
        <v>55.699999999999996</v>
      </c>
      <c r="I40" s="17">
        <f t="shared" ca="1" si="3"/>
        <v>1.1379999999999999</v>
      </c>
      <c r="J40" s="16">
        <f t="shared" ca="1" si="4"/>
        <v>0.33333333333333331</v>
      </c>
      <c r="K40" s="16">
        <f t="shared" ca="1" si="5"/>
        <v>2294644</v>
      </c>
      <c r="L40" s="16">
        <f t="shared" ca="1" si="6"/>
        <v>637.16666666666663</v>
      </c>
      <c r="M40" s="17">
        <f t="shared" ca="1" si="7"/>
        <v>2.4333333333333336</v>
      </c>
      <c r="N40" s="17">
        <f t="shared" ca="1" si="12"/>
        <v>2.8</v>
      </c>
      <c r="O40" s="17" t="str">
        <f t="shared" ca="1" si="13"/>
        <v>S</v>
      </c>
      <c r="P40" s="13">
        <f t="shared" ca="1" si="14"/>
        <v>0.38458333333333333</v>
      </c>
      <c r="Q40" s="18">
        <f t="shared" ca="1" si="15"/>
        <v>4.5999999999999996</v>
      </c>
      <c r="R40" s="17" t="str">
        <f t="shared" ca="1" si="16"/>
        <v>S</v>
      </c>
      <c r="S40" s="13">
        <f t="shared" ca="1" si="17"/>
        <v>0.38027777777777777</v>
      </c>
    </row>
    <row r="41" spans="1:19">
      <c r="A41" s="11">
        <f t="shared" si="8"/>
        <v>211</v>
      </c>
      <c r="B41" s="12">
        <f t="shared" ca="1" si="9"/>
        <v>44928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0.19742270617118926</v>
      </c>
      <c r="F41" s="14">
        <f t="shared" ca="1" si="1"/>
        <v>10.633333333333333</v>
      </c>
      <c r="G41" s="62" t="s">
        <v>202</v>
      </c>
      <c r="H41" s="14">
        <f t="shared" ca="1" si="2"/>
        <v>50.65</v>
      </c>
      <c r="I41" s="17">
        <f t="shared" ca="1" si="3"/>
        <v>1.526</v>
      </c>
      <c r="J41" s="16">
        <f t="shared" ca="1" si="4"/>
        <v>1</v>
      </c>
      <c r="K41" s="16">
        <f t="shared" ca="1" si="5"/>
        <v>3103452</v>
      </c>
      <c r="L41" s="16">
        <f t="shared" ca="1" si="6"/>
        <v>861.83333333333337</v>
      </c>
      <c r="M41" s="17">
        <f t="shared" ca="1" si="7"/>
        <v>2.6833333333333336</v>
      </c>
      <c r="N41" s="17">
        <f t="shared" ca="1" si="12"/>
        <v>3.3</v>
      </c>
      <c r="O41" s="17" t="str">
        <f t="shared" ca="1" si="13"/>
        <v>WSW</v>
      </c>
      <c r="P41" s="13">
        <f t="shared" ca="1" si="14"/>
        <v>0.43425925925925929</v>
      </c>
      <c r="Q41" s="18">
        <f t="shared" ca="1" si="15"/>
        <v>6</v>
      </c>
      <c r="R41" s="17" t="str">
        <f t="shared" ca="1" si="16"/>
        <v>W</v>
      </c>
      <c r="S41" s="13">
        <f t="shared" ca="1" si="17"/>
        <v>0.43172453703703706</v>
      </c>
    </row>
    <row r="42" spans="1:19">
      <c r="A42" s="11">
        <f t="shared" si="8"/>
        <v>217</v>
      </c>
      <c r="B42" s="12">
        <f t="shared" ca="1" si="9"/>
        <v>44928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0.19717948401564842</v>
      </c>
      <c r="F42" s="14">
        <f t="shared" ca="1" si="1"/>
        <v>10.616666666666669</v>
      </c>
      <c r="G42" s="62" t="s">
        <v>202</v>
      </c>
      <c r="H42" s="14">
        <f t="shared" ca="1" si="2"/>
        <v>50.733333333333341</v>
      </c>
      <c r="I42" s="17">
        <f t="shared" ca="1" si="3"/>
        <v>1.6379999999999999</v>
      </c>
      <c r="J42" s="16">
        <f t="shared" ca="1" si="4"/>
        <v>1</v>
      </c>
      <c r="K42" s="16">
        <f t="shared" ca="1" si="5"/>
        <v>3366323</v>
      </c>
      <c r="L42" s="16">
        <f t="shared" ca="1" si="6"/>
        <v>935</v>
      </c>
      <c r="M42" s="17">
        <f t="shared" ca="1" si="7"/>
        <v>3.0166666666666662</v>
      </c>
      <c r="N42" s="17">
        <f t="shared" ca="1" si="12"/>
        <v>3.4</v>
      </c>
      <c r="O42" s="17" t="str">
        <f t="shared" ca="1" si="13"/>
        <v>SW</v>
      </c>
      <c r="P42" s="13">
        <f t="shared" ca="1" si="14"/>
        <v>0.47719907407407408</v>
      </c>
      <c r="Q42" s="18">
        <f t="shared" ca="1" si="15"/>
        <v>6.2</v>
      </c>
      <c r="R42" s="17" t="str">
        <f t="shared" ca="1" si="16"/>
        <v>W</v>
      </c>
      <c r="S42" s="13">
        <f t="shared" ca="1" si="17"/>
        <v>0.45914351851851848</v>
      </c>
    </row>
    <row r="43" spans="1:19">
      <c r="A43" s="11">
        <f t="shared" si="8"/>
        <v>223</v>
      </c>
      <c r="B43" s="12">
        <f t="shared" ca="1" si="9"/>
        <v>44928</v>
      </c>
      <c r="C43" s="13">
        <f t="shared" ca="1" si="10"/>
        <v>0.5</v>
      </c>
      <c r="D43" s="14">
        <f t="shared" ca="1" si="11"/>
        <v>0</v>
      </c>
      <c r="E43" s="14">
        <f t="shared" ca="1" si="0"/>
        <v>0.19693626186010757</v>
      </c>
      <c r="F43" s="14">
        <f t="shared" ca="1" si="1"/>
        <v>10.633333333333333</v>
      </c>
      <c r="G43" s="62" t="s">
        <v>202</v>
      </c>
      <c r="H43" s="14">
        <f t="shared" ca="1" si="2"/>
        <v>50.716666666666669</v>
      </c>
      <c r="I43" s="17">
        <f t="shared" ca="1" si="3"/>
        <v>1.669</v>
      </c>
      <c r="J43" s="16">
        <f t="shared" ca="1" si="4"/>
        <v>1</v>
      </c>
      <c r="K43" s="16">
        <f t="shared" ca="1" si="5"/>
        <v>3431322</v>
      </c>
      <c r="L43" s="16">
        <f t="shared" ca="1" si="6"/>
        <v>953.16666666666663</v>
      </c>
      <c r="M43" s="17">
        <f t="shared" ca="1" si="7"/>
        <v>2.6333333333333333</v>
      </c>
      <c r="N43" s="17">
        <f t="shared" ca="1" si="12"/>
        <v>3.1</v>
      </c>
      <c r="O43" s="17" t="str">
        <f t="shared" ca="1" si="13"/>
        <v>WSW</v>
      </c>
      <c r="P43" s="13">
        <f t="shared" ca="1" si="14"/>
        <v>0.49358796296296298</v>
      </c>
      <c r="Q43" s="18">
        <f t="shared" ca="1" si="15"/>
        <v>5.4</v>
      </c>
      <c r="R43" s="17" t="str">
        <f t="shared" ca="1" si="16"/>
        <v>WSW</v>
      </c>
      <c r="S43" s="13">
        <f t="shared" ca="1" si="17"/>
        <v>0.49670138888888887</v>
      </c>
    </row>
    <row r="44" spans="1:19">
      <c r="A44" s="11">
        <f t="shared" si="8"/>
        <v>229</v>
      </c>
      <c r="B44" s="12">
        <f t="shared" ca="1" si="9"/>
        <v>44928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0.19693626186010757</v>
      </c>
      <c r="F44" s="14">
        <f t="shared" ca="1" si="1"/>
        <v>11.266666666666667</v>
      </c>
      <c r="G44" s="62" t="s">
        <v>202</v>
      </c>
      <c r="H44" s="14">
        <f t="shared" ca="1" si="2"/>
        <v>44.533333333333331</v>
      </c>
      <c r="I44" s="17">
        <f t="shared" ca="1" si="3"/>
        <v>1.6519999999999999</v>
      </c>
      <c r="J44" s="16">
        <f t="shared" ca="1" si="4"/>
        <v>1</v>
      </c>
      <c r="K44" s="16">
        <f t="shared" ca="1" si="5"/>
        <v>3426256</v>
      </c>
      <c r="L44" s="16">
        <f t="shared" ca="1" si="6"/>
        <v>951.66666666666663</v>
      </c>
      <c r="M44" s="17">
        <f t="shared" ca="1" si="7"/>
        <v>1.9833333333333332</v>
      </c>
      <c r="N44" s="17">
        <f t="shared" ca="1" si="12"/>
        <v>2.6</v>
      </c>
      <c r="O44" s="17" t="str">
        <f t="shared" ca="1" si="13"/>
        <v>WNW</v>
      </c>
      <c r="P44" s="13">
        <f t="shared" ca="1" si="14"/>
        <v>0.53672453703703704</v>
      </c>
      <c r="Q44" s="18">
        <f t="shared" ca="1" si="15"/>
        <v>4.0999999999999996</v>
      </c>
      <c r="R44" s="17" t="str">
        <f t="shared" ca="1" si="16"/>
        <v>WNW</v>
      </c>
      <c r="S44" s="13">
        <f t="shared" ca="1" si="17"/>
        <v>0.54295138888888894</v>
      </c>
    </row>
    <row r="45" spans="1:19">
      <c r="A45" s="11">
        <f t="shared" si="8"/>
        <v>235</v>
      </c>
      <c r="B45" s="12">
        <f t="shared" ca="1" si="9"/>
        <v>44928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0.19693626186010757</v>
      </c>
      <c r="F45" s="14">
        <f t="shared" ca="1" si="1"/>
        <v>11.083333333333334</v>
      </c>
      <c r="G45" s="62" t="s">
        <v>202</v>
      </c>
      <c r="H45" s="14">
        <f t="shared" ca="1" si="2"/>
        <v>41.54999999999999</v>
      </c>
      <c r="I45" s="17">
        <f t="shared" ca="1" si="3"/>
        <v>1.248</v>
      </c>
      <c r="J45" s="16">
        <f t="shared" ca="1" si="4"/>
        <v>0.66666666666666663</v>
      </c>
      <c r="K45" s="16">
        <f t="shared" ca="1" si="5"/>
        <v>2629459</v>
      </c>
      <c r="L45" s="16">
        <f t="shared" ca="1" si="6"/>
        <v>730.33333333333337</v>
      </c>
      <c r="M45" s="17">
        <f t="shared" ca="1" si="7"/>
        <v>1.6500000000000004</v>
      </c>
      <c r="N45" s="17">
        <f t="shared" ca="1" si="12"/>
        <v>2.2000000000000002</v>
      </c>
      <c r="O45" s="17" t="str">
        <f t="shared" ca="1" si="13"/>
        <v>SSW</v>
      </c>
      <c r="P45" s="13">
        <f t="shared" ca="1" si="14"/>
        <v>0.61276620370370372</v>
      </c>
      <c r="Q45" s="18">
        <f t="shared" ca="1" si="15"/>
        <v>4.3</v>
      </c>
      <c r="R45" s="17" t="str">
        <f t="shared" ca="1" si="16"/>
        <v>SSW</v>
      </c>
      <c r="S45" s="13">
        <f t="shared" ca="1" si="17"/>
        <v>0.61064814814814816</v>
      </c>
    </row>
    <row r="46" spans="1:19">
      <c r="A46" s="11">
        <f t="shared" si="8"/>
        <v>241</v>
      </c>
      <c r="B46" s="12">
        <f t="shared" ca="1" si="9"/>
        <v>44928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0.19661258541596774</v>
      </c>
      <c r="F46" s="14">
        <f t="shared" ca="1" si="1"/>
        <v>10.666666666666666</v>
      </c>
      <c r="G46" s="62" t="s">
        <v>202</v>
      </c>
      <c r="H46" s="14">
        <f t="shared" ca="1" si="2"/>
        <v>44.783333333333339</v>
      </c>
      <c r="I46" s="17">
        <f t="shared" ca="1" si="3"/>
        <v>0.71599999999999997</v>
      </c>
      <c r="J46" s="16">
        <f t="shared" ca="1" si="4"/>
        <v>0</v>
      </c>
      <c r="K46" s="16">
        <f t="shared" ca="1" si="5"/>
        <v>1542530</v>
      </c>
      <c r="L46" s="16">
        <f t="shared" ca="1" si="6"/>
        <v>428.5</v>
      </c>
      <c r="M46" s="17">
        <f t="shared" ca="1" si="7"/>
        <v>2.1166666666666667</v>
      </c>
      <c r="N46" s="17">
        <f t="shared" ca="1" si="12"/>
        <v>3.1</v>
      </c>
      <c r="O46" s="17" t="str">
        <f t="shared" ca="1" si="13"/>
        <v>WSW</v>
      </c>
      <c r="P46" s="13">
        <f t="shared" ca="1" si="14"/>
        <v>0.65141203703703698</v>
      </c>
      <c r="Q46" s="18">
        <f t="shared" ca="1" si="15"/>
        <v>5.2</v>
      </c>
      <c r="R46" s="17" t="str">
        <f t="shared" ca="1" si="16"/>
        <v>WSW</v>
      </c>
      <c r="S46" s="13">
        <f t="shared" ca="1" si="17"/>
        <v>0.64650462962962962</v>
      </c>
    </row>
    <row r="47" spans="1:19">
      <c r="A47" s="11">
        <f t="shared" si="8"/>
        <v>247</v>
      </c>
      <c r="B47" s="12">
        <f t="shared" ca="1" si="9"/>
        <v>44928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0.19645074719389785</v>
      </c>
      <c r="F47" s="14">
        <f t="shared" ca="1" si="1"/>
        <v>9.7833333333333332</v>
      </c>
      <c r="G47" s="62" t="s">
        <v>202</v>
      </c>
      <c r="H47" s="14">
        <f t="shared" ca="1" si="2"/>
        <v>49.20000000000001</v>
      </c>
      <c r="I47" s="17">
        <f t="shared" ca="1" si="3"/>
        <v>0.20300000000000001</v>
      </c>
      <c r="J47" s="16">
        <f t="shared" ca="1" si="4"/>
        <v>0</v>
      </c>
      <c r="K47" s="16">
        <f t="shared" ca="1" si="5"/>
        <v>457190</v>
      </c>
      <c r="L47" s="16">
        <f t="shared" ca="1" si="6"/>
        <v>127.16666666666667</v>
      </c>
      <c r="M47" s="17">
        <f t="shared" ca="1" si="7"/>
        <v>2.7999999999999994</v>
      </c>
      <c r="N47" s="17">
        <f t="shared" ca="1" si="12"/>
        <v>3.2</v>
      </c>
      <c r="O47" s="17" t="str">
        <f t="shared" ca="1" si="13"/>
        <v>SW</v>
      </c>
      <c r="P47" s="13">
        <f t="shared" ca="1" si="14"/>
        <v>0.67178240740740736</v>
      </c>
      <c r="Q47" s="18">
        <f t="shared" ca="1" si="15"/>
        <v>5.3</v>
      </c>
      <c r="R47" s="17" t="str">
        <f t="shared" ca="1" si="16"/>
        <v>SW</v>
      </c>
      <c r="S47" s="13">
        <f t="shared" ca="1" si="17"/>
        <v>0.66556712962962961</v>
      </c>
    </row>
    <row r="48" spans="1:19">
      <c r="A48" s="11">
        <f t="shared" si="8"/>
        <v>253</v>
      </c>
      <c r="B48" s="12">
        <f t="shared" ca="1" si="9"/>
        <v>44928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0.19645074719389785</v>
      </c>
      <c r="F48" s="14">
        <f t="shared" ca="1" si="1"/>
        <v>8.8666666666666671</v>
      </c>
      <c r="G48" s="62" t="s">
        <v>202</v>
      </c>
      <c r="H48" s="14">
        <f t="shared" ca="1" si="2"/>
        <v>54.066666666666663</v>
      </c>
      <c r="I48" s="17">
        <f t="shared" ca="1" si="3"/>
        <v>5.0000000000000001E-3</v>
      </c>
      <c r="J48" s="16">
        <f t="shared" ca="1" si="4"/>
        <v>0</v>
      </c>
      <c r="K48" s="16">
        <f t="shared" ca="1" si="5"/>
        <v>16142</v>
      </c>
      <c r="L48" s="16">
        <f t="shared" ca="1" si="6"/>
        <v>4.166666666666667</v>
      </c>
      <c r="M48" s="17">
        <f t="shared" ca="1" si="7"/>
        <v>2.1500000000000004</v>
      </c>
      <c r="N48" s="17">
        <f t="shared" ca="1" si="12"/>
        <v>2.5</v>
      </c>
      <c r="O48" s="17" t="str">
        <f t="shared" ca="1" si="13"/>
        <v>S</v>
      </c>
      <c r="P48" s="13">
        <f t="shared" ca="1" si="14"/>
        <v>0.70239583333333344</v>
      </c>
      <c r="Q48" s="18">
        <f t="shared" ca="1" si="15"/>
        <v>4.9000000000000004</v>
      </c>
      <c r="R48" s="17" t="str">
        <f t="shared" ca="1" si="16"/>
        <v>ESE</v>
      </c>
      <c r="S48" s="13">
        <f t="shared" ca="1" si="17"/>
        <v>0.73518518518518527</v>
      </c>
    </row>
    <row r="49" spans="1:36">
      <c r="A49" s="11">
        <f t="shared" si="8"/>
        <v>259</v>
      </c>
      <c r="B49" s="12">
        <f t="shared" ca="1" si="9"/>
        <v>44928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0.19645074719389785</v>
      </c>
      <c r="F49" s="14">
        <f t="shared" ca="1" si="1"/>
        <v>8.2666666666666657</v>
      </c>
      <c r="G49" s="62" t="s">
        <v>202</v>
      </c>
      <c r="H49" s="14">
        <f t="shared" ca="1" si="2"/>
        <v>57.79999999999999</v>
      </c>
      <c r="I49" s="17">
        <f t="shared" ca="1" si="3"/>
        <v>0</v>
      </c>
      <c r="J49" s="16">
        <f t="shared" ca="1" si="4"/>
        <v>0</v>
      </c>
      <c r="K49" s="16">
        <f t="shared" ca="1" si="5"/>
        <v>642</v>
      </c>
      <c r="L49" s="16">
        <f t="shared" ca="1" si="6"/>
        <v>0</v>
      </c>
      <c r="M49" s="17">
        <f t="shared" ca="1" si="7"/>
        <v>1.5833333333333333</v>
      </c>
      <c r="N49" s="17">
        <f t="shared" ca="1" si="12"/>
        <v>2.4</v>
      </c>
      <c r="O49" s="17" t="str">
        <f t="shared" ca="1" si="13"/>
        <v>SE</v>
      </c>
      <c r="P49" s="13">
        <f t="shared" ca="1" si="14"/>
        <v>0.7449189814814815</v>
      </c>
      <c r="Q49" s="18">
        <f t="shared" ca="1" si="15"/>
        <v>4.5</v>
      </c>
      <c r="R49" s="17" t="str">
        <f t="shared" ca="1" si="16"/>
        <v>ESE</v>
      </c>
      <c r="S49" s="13">
        <f t="shared" ca="1" si="17"/>
        <v>0.74396990740740743</v>
      </c>
    </row>
    <row r="50" spans="1:36">
      <c r="A50" s="11">
        <f t="shared" si="8"/>
        <v>265</v>
      </c>
      <c r="B50" s="12">
        <f t="shared" ca="1" si="9"/>
        <v>44928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0.19645074719389785</v>
      </c>
      <c r="F50" s="14">
        <f t="shared" ca="1" si="1"/>
        <v>8.35</v>
      </c>
      <c r="G50" s="62" t="s">
        <v>202</v>
      </c>
      <c r="H50" s="14">
        <f t="shared" ca="1" si="2"/>
        <v>49.416666666666657</v>
      </c>
      <c r="I50" s="17">
        <f t="shared" ca="1" si="3"/>
        <v>3.0000000000000001E-3</v>
      </c>
      <c r="J50" s="16">
        <f t="shared" ca="1" si="4"/>
        <v>0</v>
      </c>
      <c r="K50" s="16">
        <f t="shared" ca="1" si="5"/>
        <v>516</v>
      </c>
      <c r="L50" s="16">
        <f t="shared" ca="1" si="6"/>
        <v>0</v>
      </c>
      <c r="M50" s="17">
        <f t="shared" ca="1" si="7"/>
        <v>3.3666666666666667</v>
      </c>
      <c r="N50" s="17">
        <f t="shared" ca="1" si="12"/>
        <v>4.5999999999999996</v>
      </c>
      <c r="O50" s="17" t="str">
        <f t="shared" ca="1" si="13"/>
        <v>NW</v>
      </c>
      <c r="P50" s="13">
        <f t="shared" ca="1" si="14"/>
        <v>0.79858796296296297</v>
      </c>
      <c r="Q50" s="18">
        <f t="shared" ca="1" si="15"/>
        <v>7.5</v>
      </c>
      <c r="R50" s="17" t="str">
        <f t="shared" ca="1" si="16"/>
        <v>NW</v>
      </c>
      <c r="S50" s="13">
        <f t="shared" ca="1" si="17"/>
        <v>0.79362268518518519</v>
      </c>
    </row>
    <row r="51" spans="1:36">
      <c r="A51" s="11">
        <f t="shared" si="8"/>
        <v>271</v>
      </c>
      <c r="B51" s="12">
        <f t="shared" ca="1" si="9"/>
        <v>44928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0.19604692593244613</v>
      </c>
      <c r="F51" s="14">
        <f t="shared" ca="1" si="1"/>
        <v>7.7166666666666659</v>
      </c>
      <c r="G51" s="62" t="s">
        <v>202</v>
      </c>
      <c r="H51" s="14">
        <f t="shared" ca="1" si="2"/>
        <v>49.300000000000004</v>
      </c>
      <c r="I51" s="17">
        <f t="shared" ca="1" si="3"/>
        <v>1E-3</v>
      </c>
      <c r="J51" s="16">
        <f t="shared" ca="1" si="4"/>
        <v>0</v>
      </c>
      <c r="K51" s="16">
        <f t="shared" ca="1" si="5"/>
        <v>469</v>
      </c>
      <c r="L51" s="16">
        <f t="shared" ca="1" si="6"/>
        <v>0</v>
      </c>
      <c r="M51" s="17">
        <f t="shared" ca="1" si="7"/>
        <v>2.4</v>
      </c>
      <c r="N51" s="17">
        <f t="shared" ca="1" si="12"/>
        <v>3.5</v>
      </c>
      <c r="O51" s="17" t="str">
        <f t="shared" ca="1" si="13"/>
        <v>NW</v>
      </c>
      <c r="P51" s="13">
        <f t="shared" ca="1" si="14"/>
        <v>0.82640046296296299</v>
      </c>
      <c r="Q51" s="18">
        <f t="shared" ca="1" si="15"/>
        <v>5.9</v>
      </c>
      <c r="R51" s="17" t="str">
        <f t="shared" ca="1" si="16"/>
        <v>NW</v>
      </c>
      <c r="S51" s="13">
        <f t="shared" ca="1" si="17"/>
        <v>0.82711805555555562</v>
      </c>
    </row>
    <row r="52" spans="1:36">
      <c r="A52" s="11">
        <f t="shared" si="8"/>
        <v>277</v>
      </c>
      <c r="B52" s="12">
        <f t="shared" ca="1" si="9"/>
        <v>44928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0.19596616168015582</v>
      </c>
      <c r="F52" s="14">
        <f t="shared" ca="1" si="1"/>
        <v>7.2166666666666677</v>
      </c>
      <c r="G52" s="62" t="s">
        <v>202</v>
      </c>
      <c r="H52" s="14">
        <f t="shared" ca="1" si="2"/>
        <v>52.5</v>
      </c>
      <c r="I52" s="17">
        <f t="shared" ca="1" si="3"/>
        <v>0</v>
      </c>
      <c r="J52" s="16">
        <f t="shared" ca="1" si="4"/>
        <v>0</v>
      </c>
      <c r="K52" s="16">
        <f t="shared" ca="1" si="5"/>
        <v>431</v>
      </c>
      <c r="L52" s="16">
        <f t="shared" ca="1" si="6"/>
        <v>0</v>
      </c>
      <c r="M52" s="17">
        <f t="shared" ca="1" si="7"/>
        <v>2.2000000000000002</v>
      </c>
      <c r="N52" s="17">
        <f t="shared" ca="1" si="12"/>
        <v>2.9</v>
      </c>
      <c r="O52" s="17" t="str">
        <f t="shared" ca="1" si="13"/>
        <v>W</v>
      </c>
      <c r="P52" s="13">
        <f t="shared" ca="1" si="14"/>
        <v>0.88489583333333333</v>
      </c>
      <c r="Q52" s="18">
        <f t="shared" ca="1" si="15"/>
        <v>5.0999999999999996</v>
      </c>
      <c r="R52" s="17" t="str">
        <f t="shared" ca="1" si="16"/>
        <v>WNW</v>
      </c>
      <c r="S52" s="13">
        <f t="shared" ca="1" si="17"/>
        <v>0.88135416666666666</v>
      </c>
    </row>
    <row r="53" spans="1:36">
      <c r="A53" s="11">
        <f t="shared" si="8"/>
        <v>283</v>
      </c>
      <c r="B53" s="12">
        <f t="shared" ca="1" si="9"/>
        <v>44928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0.19596616168015582</v>
      </c>
      <c r="F53" s="14">
        <f t="shared" ca="1" si="1"/>
        <v>6.5</v>
      </c>
      <c r="G53" s="62" t="s">
        <v>202</v>
      </c>
      <c r="H53" s="14">
        <f t="shared" ca="1" si="2"/>
        <v>52.616666666666667</v>
      </c>
      <c r="I53" s="17">
        <f t="shared" ca="1" si="3"/>
        <v>1E-3</v>
      </c>
      <c r="J53" s="16">
        <f t="shared" ca="1" si="4"/>
        <v>0</v>
      </c>
      <c r="K53" s="16">
        <f t="shared" ca="1" si="5"/>
        <v>549</v>
      </c>
      <c r="L53" s="16">
        <f t="shared" ca="1" si="6"/>
        <v>0</v>
      </c>
      <c r="M53" s="17">
        <f t="shared" ca="1" si="7"/>
        <v>1.7166666666666666</v>
      </c>
      <c r="N53" s="17">
        <f t="shared" ca="1" si="12"/>
        <v>2.9</v>
      </c>
      <c r="O53" s="17" t="str">
        <f t="shared" ca="1" si="13"/>
        <v>WSW</v>
      </c>
      <c r="P53" s="13">
        <f t="shared" ca="1" si="14"/>
        <v>0.92322916666666666</v>
      </c>
      <c r="Q53" s="18">
        <f t="shared" ca="1" si="15"/>
        <v>5.8</v>
      </c>
      <c r="R53" s="17" t="str">
        <f t="shared" ca="1" si="16"/>
        <v>WSW</v>
      </c>
      <c r="S53" s="13">
        <f t="shared" ca="1" si="17"/>
        <v>0.91684027777777777</v>
      </c>
    </row>
    <row r="54" spans="1:36">
      <c r="A54" s="11">
        <f t="shared" si="8"/>
        <v>289</v>
      </c>
      <c r="B54" s="12">
        <f t="shared" ca="1" si="9"/>
        <v>44928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0.19596616168015582</v>
      </c>
      <c r="F54" s="14">
        <f t="shared" ca="1" si="1"/>
        <v>4.5</v>
      </c>
      <c r="G54" s="62" t="s">
        <v>202</v>
      </c>
      <c r="H54" s="14">
        <f t="shared" ca="1" si="2"/>
        <v>62.183333333333337</v>
      </c>
      <c r="I54" s="17">
        <f t="shared" ca="1" si="3"/>
        <v>0</v>
      </c>
      <c r="J54" s="16">
        <f t="shared" ca="1" si="4"/>
        <v>0</v>
      </c>
      <c r="K54" s="16">
        <f t="shared" ca="1" si="5"/>
        <v>625</v>
      </c>
      <c r="L54" s="16">
        <f t="shared" ca="1" si="6"/>
        <v>0</v>
      </c>
      <c r="M54" s="17">
        <f t="shared" ca="1" si="7"/>
        <v>0.8833333333333333</v>
      </c>
      <c r="N54" s="17">
        <f t="shared" ca="1" si="12"/>
        <v>2.1</v>
      </c>
      <c r="O54" s="17" t="str">
        <f t="shared" ca="1" si="13"/>
        <v>ESE</v>
      </c>
      <c r="P54" s="13">
        <f t="shared" ca="1" si="14"/>
        <v>0.97776620370370371</v>
      </c>
      <c r="Q54" s="18">
        <f t="shared" ca="1" si="15"/>
        <v>2.8</v>
      </c>
      <c r="R54" s="17" t="str">
        <f t="shared" ca="1" si="16"/>
        <v>SE</v>
      </c>
      <c r="S54" s="13">
        <f t="shared" ca="1" si="17"/>
        <v>0.9744328703703703</v>
      </c>
    </row>
    <row r="55" spans="1:36">
      <c r="A55" s="11">
        <f t="shared" si="8"/>
        <v>295</v>
      </c>
      <c r="B55" s="12">
        <f t="shared" ca="1" si="9"/>
        <v>44929</v>
      </c>
      <c r="C55" s="13">
        <f t="shared" ca="1" si="10"/>
        <v>0</v>
      </c>
      <c r="D55" s="14">
        <f t="shared" ca="1" si="11"/>
        <v>0</v>
      </c>
      <c r="E55" s="14">
        <f t="shared" ca="1" si="0"/>
        <v>0.19548250476151111</v>
      </c>
      <c r="F55" s="14">
        <f t="shared" ca="1" si="1"/>
        <v>2.4499999999999997</v>
      </c>
      <c r="G55" s="62" t="s">
        <v>202</v>
      </c>
      <c r="H55" s="14">
        <f t="shared" ca="1" si="2"/>
        <v>72.98333333333332</v>
      </c>
      <c r="I55" s="17">
        <f t="shared" ca="1" si="3"/>
        <v>0</v>
      </c>
      <c r="J55" s="16">
        <f t="shared" ca="1" si="4"/>
        <v>0</v>
      </c>
      <c r="K55" s="16">
        <f t="shared" ca="1" si="5"/>
        <v>538</v>
      </c>
      <c r="L55" s="16">
        <f t="shared" ca="1" si="6"/>
        <v>0</v>
      </c>
      <c r="M55" s="17">
        <f t="shared" ca="1" si="7"/>
        <v>0.15000000000000002</v>
      </c>
      <c r="N55" s="17">
        <f t="shared" ca="1" si="12"/>
        <v>0.8</v>
      </c>
      <c r="O55" s="17" t="str">
        <f t="shared" ca="1" si="13"/>
        <v>ESE</v>
      </c>
      <c r="P55" s="13">
        <f t="shared" ca="1" si="14"/>
        <v>0.99646990740740737</v>
      </c>
      <c r="Q55" s="18">
        <f t="shared" ca="1" si="15"/>
        <v>1.3</v>
      </c>
      <c r="R55" s="17" t="str">
        <f t="shared" ca="1" si="16"/>
        <v>E</v>
      </c>
      <c r="S55" s="13">
        <f t="shared" ca="1" si="17"/>
        <v>0.99502314814814818</v>
      </c>
      <c r="U55" s="14">
        <f t="shared" ref="U55" ca="1" si="29">SUM(D55:D78)</f>
        <v>0</v>
      </c>
      <c r="V55" s="14">
        <f t="shared" ref="V55:Y55" ca="1" si="30">AVERAGE(E55:E78)</f>
        <v>0.19402874591885858</v>
      </c>
      <c r="W55" s="14">
        <f t="shared" ca="1" si="30"/>
        <v>5.5569444444444445</v>
      </c>
      <c r="X55" s="14" t="e">
        <f t="shared" si="30"/>
        <v>#DIV/0!</v>
      </c>
      <c r="Y55" s="14">
        <f t="shared" ca="1" si="30"/>
        <v>60.790277777777781</v>
      </c>
      <c r="Z55" s="58">
        <f t="shared" ref="Z55:AA55" ca="1" si="31">SUM(I55:I78)</f>
        <v>10.366999999999999</v>
      </c>
      <c r="AA55" s="58">
        <f t="shared" ca="1" si="31"/>
        <v>4.5</v>
      </c>
      <c r="AB55" s="58">
        <f t="shared" ref="AB55" ca="1" si="32">SUM(K55:K78)/1000</f>
        <v>21490.727999999999</v>
      </c>
      <c r="AC55" s="58">
        <f t="shared" ref="AC55:AD55" ca="1" si="33">AVERAGE(L55:L78)</f>
        <v>248.66666666666671</v>
      </c>
      <c r="AD55" s="17">
        <f t="shared" ca="1" si="33"/>
        <v>1.2034722222222223</v>
      </c>
      <c r="AE55" s="17">
        <f t="shared" ref="AE55" ca="1" si="34">MAX(N55:N78)</f>
        <v>3.6</v>
      </c>
      <c r="AF55" s="11" t="str">
        <f t="shared" ref="AF55" ca="1" si="35">INDIRECT(ADDRESS(MATCH(AE55,N55:N78,0)+ROW()-1,15))</f>
        <v>WSW</v>
      </c>
      <c r="AG55" s="13">
        <f t="shared" ref="AG55" ca="1" si="36">INDIRECT(ADDRESS(MATCH(AE55,N55:N78,0)+ROW()-1,16))</f>
        <v>0.49582175925925925</v>
      </c>
      <c r="AH55" s="17">
        <f t="shared" ref="AH55" ca="1" si="37">MAX(Q55:Q78)</f>
        <v>6.4</v>
      </c>
      <c r="AI55" s="11" t="str">
        <f t="shared" ref="AI55" ca="1" si="38">INDIRECT(ADDRESS(MATCH(AH55,Q55:Q78,0)+ROW()-1,18))</f>
        <v>W</v>
      </c>
      <c r="AJ55" s="13">
        <f t="shared" ref="AJ55" ca="1" si="39">INDIRECT(ADDRESS(MATCH(AH55,Q55:Q78,0)+ROW()-1,19))</f>
        <v>0.5128935185185185</v>
      </c>
    </row>
    <row r="56" spans="1:36">
      <c r="A56" s="11">
        <f t="shared" si="8"/>
        <v>301</v>
      </c>
      <c r="B56" s="12">
        <f t="shared" ca="1" si="9"/>
        <v>44929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0.19548250476151111</v>
      </c>
      <c r="F56" s="14">
        <f t="shared" ca="1" si="1"/>
        <v>1.4333333333333336</v>
      </c>
      <c r="G56" s="62" t="s">
        <v>202</v>
      </c>
      <c r="H56" s="14">
        <f t="shared" ca="1" si="2"/>
        <v>78.75</v>
      </c>
      <c r="I56" s="17">
        <f t="shared" ca="1" si="3"/>
        <v>0</v>
      </c>
      <c r="J56" s="16">
        <f t="shared" ca="1" si="4"/>
        <v>0</v>
      </c>
      <c r="K56" s="16">
        <f t="shared" ca="1" si="5"/>
        <v>576</v>
      </c>
      <c r="L56" s="16">
        <f t="shared" ca="1" si="6"/>
        <v>0</v>
      </c>
      <c r="M56" s="17">
        <f t="shared" ca="1" si="7"/>
        <v>0.13333333333333333</v>
      </c>
      <c r="N56" s="17">
        <f t="shared" ca="1" si="12"/>
        <v>0.4</v>
      </c>
      <c r="O56" s="17" t="str">
        <f t="shared" ca="1" si="13"/>
        <v>ESE</v>
      </c>
      <c r="P56" s="13">
        <f t="shared" ca="1" si="14"/>
        <v>5.785879629629629E-2</v>
      </c>
      <c r="Q56" s="18">
        <f t="shared" ca="1" si="15"/>
        <v>1.4</v>
      </c>
      <c r="R56" s="17" t="str">
        <f t="shared" ca="1" si="16"/>
        <v>ESE</v>
      </c>
      <c r="S56" s="13">
        <f t="shared" ca="1" si="17"/>
        <v>5.6435185185185179E-2</v>
      </c>
    </row>
    <row r="57" spans="1:36">
      <c r="A57" s="11">
        <f t="shared" si="8"/>
        <v>307</v>
      </c>
      <c r="B57" s="12">
        <f t="shared" ca="1" si="9"/>
        <v>44929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0.19548250476151111</v>
      </c>
      <c r="F57" s="14">
        <f t="shared" ca="1" si="1"/>
        <v>1.1166666666666667</v>
      </c>
      <c r="G57" s="62" t="s">
        <v>202</v>
      </c>
      <c r="H57" s="14">
        <f t="shared" ca="1" si="2"/>
        <v>80.899999999999991</v>
      </c>
      <c r="I57" s="17">
        <f t="shared" ca="1" si="3"/>
        <v>0</v>
      </c>
      <c r="J57" s="16">
        <f t="shared" ca="1" si="4"/>
        <v>0</v>
      </c>
      <c r="K57" s="16">
        <f t="shared" ca="1" si="5"/>
        <v>519</v>
      </c>
      <c r="L57" s="16">
        <f t="shared" ca="1" si="6"/>
        <v>0</v>
      </c>
      <c r="M57" s="17">
        <f t="shared" ca="1" si="7"/>
        <v>6.6666666666666666E-2</v>
      </c>
      <c r="N57" s="17">
        <f t="shared" ca="1" si="12"/>
        <v>0.3</v>
      </c>
      <c r="O57" s="17" t="str">
        <f t="shared" ca="1" si="13"/>
        <v>N</v>
      </c>
      <c r="P57" s="13">
        <f t="shared" ca="1" si="14"/>
        <v>8.7094907407407399E-2</v>
      </c>
      <c r="Q57" s="18">
        <f t="shared" ca="1" si="15"/>
        <v>1.3</v>
      </c>
      <c r="R57" s="17" t="str">
        <f t="shared" ca="1" si="16"/>
        <v>E</v>
      </c>
      <c r="S57" s="13">
        <f t="shared" ca="1" si="17"/>
        <v>8.5023148148148153E-2</v>
      </c>
    </row>
    <row r="58" spans="1:36">
      <c r="A58" s="11">
        <f t="shared" si="8"/>
        <v>313</v>
      </c>
      <c r="B58" s="12">
        <f t="shared" ca="1" si="9"/>
        <v>44929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0.19524114028841014</v>
      </c>
      <c r="F58" s="14">
        <f t="shared" ca="1" si="1"/>
        <v>1.3166666666666667</v>
      </c>
      <c r="G58" s="62" t="s">
        <v>202</v>
      </c>
      <c r="H58" s="14">
        <f t="shared" ca="1" si="2"/>
        <v>82.95</v>
      </c>
      <c r="I58" s="17">
        <f t="shared" ca="1" si="3"/>
        <v>0</v>
      </c>
      <c r="J58" s="16">
        <f t="shared" ca="1" si="4"/>
        <v>0</v>
      </c>
      <c r="K58" s="16">
        <f t="shared" ca="1" si="5"/>
        <v>467</v>
      </c>
      <c r="L58" s="16">
        <f t="shared" ca="1" si="6"/>
        <v>0</v>
      </c>
      <c r="M58" s="17">
        <f t="shared" ca="1" si="7"/>
        <v>5.000000000000001E-2</v>
      </c>
      <c r="N58" s="17">
        <f t="shared" ca="1" si="12"/>
        <v>0.1</v>
      </c>
      <c r="O58" s="17" t="str">
        <f t="shared" ca="1" si="13"/>
        <v>WSW</v>
      </c>
      <c r="P58" s="13">
        <f t="shared" ca="1" si="14"/>
        <v>0.12232638888888887</v>
      </c>
      <c r="Q58" s="18">
        <f t="shared" ca="1" si="15"/>
        <v>0.6</v>
      </c>
      <c r="R58" s="17" t="str">
        <f t="shared" ca="1" si="16"/>
        <v>N</v>
      </c>
      <c r="S58" s="13">
        <f t="shared" ca="1" si="17"/>
        <v>0.13582175925925927</v>
      </c>
    </row>
    <row r="59" spans="1:36">
      <c r="A59" s="11">
        <f t="shared" si="8"/>
        <v>319</v>
      </c>
      <c r="B59" s="12">
        <f t="shared" ca="1" si="9"/>
        <v>44929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0.19499977581530922</v>
      </c>
      <c r="F59" s="14">
        <f t="shared" ca="1" si="1"/>
        <v>1.1000000000000001</v>
      </c>
      <c r="G59" s="62" t="s">
        <v>202</v>
      </c>
      <c r="H59" s="14">
        <f t="shared" ca="1" si="2"/>
        <v>84.399999999999991</v>
      </c>
      <c r="I59" s="17">
        <f t="shared" ca="1" si="3"/>
        <v>1E-3</v>
      </c>
      <c r="J59" s="16">
        <f t="shared" ca="1" si="4"/>
        <v>0</v>
      </c>
      <c r="K59" s="16">
        <f t="shared" ca="1" si="5"/>
        <v>392</v>
      </c>
      <c r="L59" s="16">
        <f t="shared" ca="1" si="6"/>
        <v>0</v>
      </c>
      <c r="M59" s="17">
        <f t="shared" ca="1" si="7"/>
        <v>5.000000000000001E-2</v>
      </c>
      <c r="N59" s="17">
        <f t="shared" ca="1" si="12"/>
        <v>0.2</v>
      </c>
      <c r="O59" s="17" t="str">
        <f t="shared" ca="1" si="13"/>
        <v>ENE</v>
      </c>
      <c r="P59" s="13">
        <f t="shared" ca="1" si="14"/>
        <v>0.18055555555555555</v>
      </c>
      <c r="Q59" s="18">
        <f t="shared" ca="1" si="15"/>
        <v>0.8</v>
      </c>
      <c r="R59" s="17" t="str">
        <f t="shared" ca="1" si="16"/>
        <v>E</v>
      </c>
      <c r="S59" s="13">
        <f t="shared" ca="1" si="17"/>
        <v>0.1628125</v>
      </c>
    </row>
    <row r="60" spans="1:36">
      <c r="A60" s="11">
        <f t="shared" si="8"/>
        <v>325</v>
      </c>
      <c r="B60" s="12">
        <f t="shared" ca="1" si="9"/>
        <v>44929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0.19499977581530922</v>
      </c>
      <c r="F60" s="14">
        <f t="shared" ca="1" si="1"/>
        <v>1.2833333333333332</v>
      </c>
      <c r="G60" s="62" t="s">
        <v>202</v>
      </c>
      <c r="H60" s="14">
        <f t="shared" ca="1" si="2"/>
        <v>86.133333333333326</v>
      </c>
      <c r="I60" s="17">
        <f t="shared" ca="1" si="3"/>
        <v>2E-3</v>
      </c>
      <c r="J60" s="16">
        <f t="shared" ca="1" si="4"/>
        <v>0</v>
      </c>
      <c r="K60" s="16">
        <f t="shared" ca="1" si="5"/>
        <v>384</v>
      </c>
      <c r="L60" s="16">
        <f t="shared" ca="1" si="6"/>
        <v>0</v>
      </c>
      <c r="M60" s="17">
        <f t="shared" ca="1" si="7"/>
        <v>0.35000000000000003</v>
      </c>
      <c r="N60" s="17">
        <f t="shared" ca="1" si="12"/>
        <v>0.7</v>
      </c>
      <c r="O60" s="17" t="str">
        <f t="shared" ca="1" si="13"/>
        <v>SW</v>
      </c>
      <c r="P60" s="13">
        <f t="shared" ca="1" si="14"/>
        <v>0.22421296296296298</v>
      </c>
      <c r="Q60" s="18">
        <f t="shared" ca="1" si="15"/>
        <v>1.5</v>
      </c>
      <c r="R60" s="17" t="str">
        <f t="shared" ca="1" si="16"/>
        <v>WSW</v>
      </c>
      <c r="S60" s="13">
        <f t="shared" ca="1" si="17"/>
        <v>0.23795138888888889</v>
      </c>
    </row>
    <row r="61" spans="1:36">
      <c r="A61" s="11">
        <f t="shared" si="8"/>
        <v>331</v>
      </c>
      <c r="B61" s="12">
        <f t="shared" ca="1" si="9"/>
        <v>44929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0.19459827443030964</v>
      </c>
      <c r="F61" s="14">
        <f t="shared" ca="1" si="1"/>
        <v>3.0166666666666671</v>
      </c>
      <c r="G61" s="62" t="s">
        <v>202</v>
      </c>
      <c r="H61" s="14">
        <f t="shared" ca="1" si="2"/>
        <v>78.95</v>
      </c>
      <c r="I61" s="17">
        <f t="shared" ca="1" si="3"/>
        <v>4.0000000000000001E-3</v>
      </c>
      <c r="J61" s="16">
        <f t="shared" ca="1" si="4"/>
        <v>0</v>
      </c>
      <c r="K61" s="16">
        <f t="shared" ca="1" si="5"/>
        <v>814</v>
      </c>
      <c r="L61" s="16">
        <f t="shared" ca="1" si="6"/>
        <v>0.16666666666666666</v>
      </c>
      <c r="M61" s="17">
        <f t="shared" ca="1" si="7"/>
        <v>1.0333333333333334</v>
      </c>
      <c r="N61" s="17">
        <f t="shared" ca="1" si="12"/>
        <v>1.7</v>
      </c>
      <c r="O61" s="17" t="str">
        <f t="shared" ca="1" si="13"/>
        <v>ESE</v>
      </c>
      <c r="P61" s="13">
        <f t="shared" ca="1" si="14"/>
        <v>0.28194444444444444</v>
      </c>
      <c r="Q61" s="18">
        <f t="shared" ca="1" si="15"/>
        <v>3.1</v>
      </c>
      <c r="R61" s="17" t="str">
        <f t="shared" ca="1" si="16"/>
        <v>ESE</v>
      </c>
      <c r="S61" s="13">
        <f t="shared" ca="1" si="17"/>
        <v>0.25798611111111108</v>
      </c>
    </row>
    <row r="62" spans="1:36">
      <c r="A62" s="11">
        <f t="shared" si="8"/>
        <v>337</v>
      </c>
      <c r="B62" s="12">
        <f t="shared" ca="1" si="9"/>
        <v>44929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0.19451797415330974</v>
      </c>
      <c r="F62" s="14">
        <f t="shared" ca="1" si="1"/>
        <v>3.0166666666666671</v>
      </c>
      <c r="G62" s="62" t="s">
        <v>202</v>
      </c>
      <c r="H62" s="14">
        <f t="shared" ca="1" si="2"/>
        <v>75.866666666666674</v>
      </c>
      <c r="I62" s="17">
        <f t="shared" ca="1" si="3"/>
        <v>4.8000000000000001E-2</v>
      </c>
      <c r="J62" s="16">
        <f t="shared" ca="1" si="4"/>
        <v>0</v>
      </c>
      <c r="K62" s="16">
        <f t="shared" ca="1" si="5"/>
        <v>129209</v>
      </c>
      <c r="L62" s="16">
        <f t="shared" ca="1" si="6"/>
        <v>35.833333333333336</v>
      </c>
      <c r="M62" s="17">
        <f t="shared" ca="1" si="7"/>
        <v>1.1833333333333333</v>
      </c>
      <c r="N62" s="17">
        <f t="shared" ca="1" si="12"/>
        <v>1.6</v>
      </c>
      <c r="O62" s="17" t="str">
        <f t="shared" ca="1" si="13"/>
        <v>ENE</v>
      </c>
      <c r="P62" s="13">
        <f t="shared" ca="1" si="14"/>
        <v>0.29351851851851851</v>
      </c>
      <c r="Q62" s="18">
        <f t="shared" ca="1" si="15"/>
        <v>2.7</v>
      </c>
      <c r="R62" s="17" t="str">
        <f t="shared" ca="1" si="16"/>
        <v>N</v>
      </c>
      <c r="S62" s="13">
        <f t="shared" ca="1" si="17"/>
        <v>0.29002314814814817</v>
      </c>
    </row>
    <row r="63" spans="1:36">
      <c r="A63" s="11">
        <f t="shared" si="8"/>
        <v>343</v>
      </c>
      <c r="B63" s="12">
        <f t="shared" ca="1" si="9"/>
        <v>44929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0.19451797415330974</v>
      </c>
      <c r="F63" s="14">
        <f t="shared" ca="1" si="1"/>
        <v>3.6166666666666671</v>
      </c>
      <c r="G63" s="62" t="s">
        <v>202</v>
      </c>
      <c r="H63" s="14">
        <f t="shared" ca="1" si="2"/>
        <v>74.766666666666666</v>
      </c>
      <c r="I63" s="17">
        <f t="shared" ca="1" si="3"/>
        <v>0.45600000000000007</v>
      </c>
      <c r="J63" s="16">
        <f t="shared" ca="1" si="4"/>
        <v>0</v>
      </c>
      <c r="K63" s="16">
        <f t="shared" ca="1" si="5"/>
        <v>951455</v>
      </c>
      <c r="L63" s="16">
        <f t="shared" ca="1" si="6"/>
        <v>264.33333333333331</v>
      </c>
      <c r="M63" s="17">
        <f t="shared" ca="1" si="7"/>
        <v>0.58333333333333337</v>
      </c>
      <c r="N63" s="17">
        <f t="shared" ca="1" si="12"/>
        <v>1.2</v>
      </c>
      <c r="O63" s="17" t="str">
        <f t="shared" ca="1" si="13"/>
        <v>E</v>
      </c>
      <c r="P63" s="13">
        <f t="shared" ca="1" si="14"/>
        <v>0.32991898148148152</v>
      </c>
      <c r="Q63" s="18">
        <f t="shared" ca="1" si="15"/>
        <v>2.1</v>
      </c>
      <c r="R63" s="17" t="str">
        <f t="shared" ca="1" si="16"/>
        <v>SW</v>
      </c>
      <c r="S63" s="13">
        <f t="shared" ca="1" si="17"/>
        <v>0.32901620370370371</v>
      </c>
    </row>
    <row r="64" spans="1:36">
      <c r="A64" s="11">
        <f t="shared" si="8"/>
        <v>349</v>
      </c>
      <c r="B64" s="12">
        <f t="shared" ca="1" si="9"/>
        <v>44929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0.19443782829798847</v>
      </c>
      <c r="F64" s="14">
        <f t="shared" ca="1" si="1"/>
        <v>8.2166666666666668</v>
      </c>
      <c r="G64" s="62" t="s">
        <v>202</v>
      </c>
      <c r="H64" s="14">
        <f t="shared" ca="1" si="2"/>
        <v>51.400000000000006</v>
      </c>
      <c r="I64" s="17">
        <f t="shared" ca="1" si="3"/>
        <v>1.246</v>
      </c>
      <c r="J64" s="16">
        <f t="shared" ca="1" si="4"/>
        <v>0.5</v>
      </c>
      <c r="K64" s="16">
        <f t="shared" ca="1" si="5"/>
        <v>2539261</v>
      </c>
      <c r="L64" s="16">
        <f t="shared" ca="1" si="6"/>
        <v>705.33333333333337</v>
      </c>
      <c r="M64" s="17">
        <f t="shared" ca="1" si="7"/>
        <v>0.95000000000000007</v>
      </c>
      <c r="N64" s="17">
        <f t="shared" ca="1" si="12"/>
        <v>1.5</v>
      </c>
      <c r="O64" s="17" t="str">
        <f t="shared" ca="1" si="13"/>
        <v>SE</v>
      </c>
      <c r="P64" s="13">
        <f t="shared" ca="1" si="14"/>
        <v>0.37402777777777779</v>
      </c>
      <c r="Q64" s="18">
        <f t="shared" ca="1" si="15"/>
        <v>2.9</v>
      </c>
      <c r="R64" s="17" t="str">
        <f t="shared" ca="1" si="16"/>
        <v>SSW</v>
      </c>
      <c r="S64" s="13">
        <f t="shared" ca="1" si="17"/>
        <v>0.40116898148148145</v>
      </c>
    </row>
    <row r="65" spans="1:36">
      <c r="A65" s="11">
        <f t="shared" si="8"/>
        <v>355</v>
      </c>
      <c r="B65" s="12">
        <f t="shared" ca="1" si="9"/>
        <v>44929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0.194037099021382</v>
      </c>
      <c r="F65" s="14">
        <f t="shared" ca="1" si="1"/>
        <v>9.0166666666666657</v>
      </c>
      <c r="G65" s="62" t="s">
        <v>202</v>
      </c>
      <c r="H65" s="14">
        <f t="shared" ca="1" si="2"/>
        <v>46.133333333333333</v>
      </c>
      <c r="I65" s="17">
        <f t="shared" ca="1" si="3"/>
        <v>1.401</v>
      </c>
      <c r="J65" s="16">
        <f t="shared" ca="1" si="4"/>
        <v>0.83333333333333337</v>
      </c>
      <c r="K65" s="16">
        <f t="shared" ca="1" si="5"/>
        <v>2919642</v>
      </c>
      <c r="L65" s="16">
        <f t="shared" ca="1" si="6"/>
        <v>811.16666666666663</v>
      </c>
      <c r="M65" s="17">
        <f t="shared" ca="1" si="7"/>
        <v>1.5</v>
      </c>
      <c r="N65" s="17">
        <f t="shared" ca="1" si="12"/>
        <v>2.2000000000000002</v>
      </c>
      <c r="O65" s="17" t="str">
        <f t="shared" ca="1" si="13"/>
        <v>WNW</v>
      </c>
      <c r="P65" s="13">
        <f t="shared" ca="1" si="14"/>
        <v>0.44679398148148147</v>
      </c>
      <c r="Q65" s="18">
        <f t="shared" ca="1" si="15"/>
        <v>4.0999999999999996</v>
      </c>
      <c r="R65" s="17" t="str">
        <f t="shared" ca="1" si="16"/>
        <v>WNW</v>
      </c>
      <c r="S65" s="13">
        <f t="shared" ca="1" si="17"/>
        <v>0.44004629629629632</v>
      </c>
    </row>
    <row r="66" spans="1:36">
      <c r="A66" s="11">
        <f t="shared" si="8"/>
        <v>361</v>
      </c>
      <c r="B66" s="12">
        <f t="shared" ca="1" si="9"/>
        <v>44929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0.194037099021382</v>
      </c>
      <c r="F66" s="14">
        <f t="shared" ca="1" si="1"/>
        <v>9.4166666666666661</v>
      </c>
      <c r="G66" s="62" t="s">
        <v>202</v>
      </c>
      <c r="H66" s="14">
        <f t="shared" ca="1" si="2"/>
        <v>45.15</v>
      </c>
      <c r="I66" s="17">
        <f t="shared" ca="1" si="3"/>
        <v>1.827</v>
      </c>
      <c r="J66" s="16">
        <f t="shared" ca="1" si="4"/>
        <v>1</v>
      </c>
      <c r="K66" s="16">
        <f t="shared" ca="1" si="5"/>
        <v>3716066</v>
      </c>
      <c r="L66" s="16">
        <f t="shared" ca="1" si="6"/>
        <v>1032</v>
      </c>
      <c r="M66" s="17">
        <f t="shared" ca="1" si="7"/>
        <v>2.4833333333333334</v>
      </c>
      <c r="N66" s="17">
        <f t="shared" ca="1" si="12"/>
        <v>3.4</v>
      </c>
      <c r="O66" s="17" t="str">
        <f t="shared" ca="1" si="13"/>
        <v>WSW</v>
      </c>
      <c r="P66" s="13">
        <f t="shared" ca="1" si="14"/>
        <v>0.4930208333333333</v>
      </c>
      <c r="Q66" s="18">
        <f t="shared" ca="1" si="15"/>
        <v>5.3</v>
      </c>
      <c r="R66" s="17" t="str">
        <f t="shared" ca="1" si="16"/>
        <v>SSW</v>
      </c>
      <c r="S66" s="13">
        <f t="shared" ca="1" si="17"/>
        <v>0.48751157407407408</v>
      </c>
    </row>
    <row r="67" spans="1:36">
      <c r="A67" s="11">
        <f t="shared" si="8"/>
        <v>367</v>
      </c>
      <c r="B67" s="12">
        <f t="shared" ca="1" si="9"/>
        <v>44929</v>
      </c>
      <c r="C67" s="13">
        <f t="shared" ca="1" si="10"/>
        <v>0.5</v>
      </c>
      <c r="D67" s="14">
        <f t="shared" ca="1" si="11"/>
        <v>0</v>
      </c>
      <c r="E67" s="14">
        <f t="shared" ca="1" si="0"/>
        <v>0.19387711588065767</v>
      </c>
      <c r="F67" s="14">
        <f t="shared" ca="1" si="1"/>
        <v>9.5833333333333339</v>
      </c>
      <c r="G67" s="62" t="s">
        <v>202</v>
      </c>
      <c r="H67" s="14">
        <f t="shared" ca="1" si="2"/>
        <v>42.999999999999993</v>
      </c>
      <c r="I67" s="17">
        <f t="shared" ca="1" si="3"/>
        <v>1.611</v>
      </c>
      <c r="J67" s="16">
        <f t="shared" ca="1" si="4"/>
        <v>0.66666666666666663</v>
      </c>
      <c r="K67" s="16">
        <f t="shared" ca="1" si="5"/>
        <v>3306283</v>
      </c>
      <c r="L67" s="16">
        <f t="shared" ca="1" si="6"/>
        <v>918.5</v>
      </c>
      <c r="M67" s="17">
        <f t="shared" ca="1" si="7"/>
        <v>2.7833333333333332</v>
      </c>
      <c r="N67" s="17">
        <f t="shared" ca="1" si="12"/>
        <v>3.6</v>
      </c>
      <c r="O67" s="17" t="str">
        <f t="shared" ca="1" si="13"/>
        <v>WSW</v>
      </c>
      <c r="P67" s="13">
        <f t="shared" ca="1" si="14"/>
        <v>0.49582175925925925</v>
      </c>
      <c r="Q67" s="18">
        <f t="shared" ca="1" si="15"/>
        <v>6.4</v>
      </c>
      <c r="R67" s="17" t="str">
        <f t="shared" ca="1" si="16"/>
        <v>W</v>
      </c>
      <c r="S67" s="13">
        <f t="shared" ca="1" si="17"/>
        <v>0.5128935185185185</v>
      </c>
    </row>
    <row r="68" spans="1:36">
      <c r="A68" s="11">
        <f t="shared" si="8"/>
        <v>373</v>
      </c>
      <c r="B68" s="12">
        <f t="shared" ca="1" si="9"/>
        <v>44929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0.19355714959920897</v>
      </c>
      <c r="F68" s="14">
        <f t="shared" ca="1" si="1"/>
        <v>9.4833333333333325</v>
      </c>
      <c r="G68" s="62" t="s">
        <v>202</v>
      </c>
      <c r="H68" s="14">
        <f t="shared" ca="1" si="2"/>
        <v>42.5</v>
      </c>
      <c r="I68" s="17">
        <f t="shared" ca="1" si="3"/>
        <v>1.429</v>
      </c>
      <c r="J68" s="16">
        <f t="shared" ca="1" si="4"/>
        <v>0.66666666666666663</v>
      </c>
      <c r="K68" s="16">
        <f t="shared" ca="1" si="5"/>
        <v>2951771</v>
      </c>
      <c r="L68" s="16">
        <f t="shared" ca="1" si="6"/>
        <v>820</v>
      </c>
      <c r="M68" s="17">
        <f t="shared" ca="1" si="7"/>
        <v>2.2999999999999998</v>
      </c>
      <c r="N68" s="17">
        <f t="shared" ca="1" si="12"/>
        <v>2.9</v>
      </c>
      <c r="O68" s="17" t="str">
        <f t="shared" ca="1" si="13"/>
        <v>W</v>
      </c>
      <c r="P68" s="13">
        <f t="shared" ca="1" si="14"/>
        <v>0.57504629629629633</v>
      </c>
      <c r="Q68" s="18">
        <f t="shared" ca="1" si="15"/>
        <v>4.9000000000000004</v>
      </c>
      <c r="R68" s="17" t="str">
        <f t="shared" ca="1" si="16"/>
        <v>WSW</v>
      </c>
      <c r="S68" s="13">
        <f t="shared" ca="1" si="17"/>
        <v>0.56218749999999995</v>
      </c>
    </row>
    <row r="69" spans="1:36">
      <c r="A69" s="11">
        <f t="shared" si="8"/>
        <v>379</v>
      </c>
      <c r="B69" s="12">
        <f t="shared" ca="1" si="9"/>
        <v>44929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0.19355714959920897</v>
      </c>
      <c r="F69" s="14">
        <f t="shared" ca="1" si="1"/>
        <v>10.100000000000001</v>
      </c>
      <c r="G69" s="62" t="s">
        <v>202</v>
      </c>
      <c r="H69" s="14">
        <f t="shared" ca="1" si="2"/>
        <v>38.85</v>
      </c>
      <c r="I69" s="17">
        <f t="shared" ca="1" si="3"/>
        <v>1.337</v>
      </c>
      <c r="J69" s="16">
        <f t="shared" ca="1" si="4"/>
        <v>0.83333333333333337</v>
      </c>
      <c r="K69" s="16">
        <f t="shared" ca="1" si="5"/>
        <v>2777666</v>
      </c>
      <c r="L69" s="16">
        <f t="shared" ca="1" si="6"/>
        <v>771.66666666666663</v>
      </c>
      <c r="M69" s="17">
        <f t="shared" ca="1" si="7"/>
        <v>1.9166666666666667</v>
      </c>
      <c r="N69" s="17">
        <f t="shared" ca="1" si="12"/>
        <v>2.7</v>
      </c>
      <c r="O69" s="17" t="str">
        <f t="shared" ca="1" si="13"/>
        <v>W</v>
      </c>
      <c r="P69" s="13">
        <f t="shared" ca="1" si="14"/>
        <v>0.57861111111111108</v>
      </c>
      <c r="Q69" s="18">
        <f t="shared" ca="1" si="15"/>
        <v>4.8</v>
      </c>
      <c r="R69" s="17" t="str">
        <f t="shared" ca="1" si="16"/>
        <v>W</v>
      </c>
      <c r="S69" s="13">
        <f t="shared" ca="1" si="17"/>
        <v>0.57759259259259255</v>
      </c>
    </row>
    <row r="70" spans="1:36">
      <c r="A70" s="11">
        <f t="shared" si="8"/>
        <v>385</v>
      </c>
      <c r="B70" s="12">
        <f t="shared" ca="1" si="9"/>
        <v>44929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0.19355714959920897</v>
      </c>
      <c r="F70" s="14">
        <f t="shared" ca="1" si="1"/>
        <v>9.4999999999999982</v>
      </c>
      <c r="G70" s="62" t="s">
        <v>202</v>
      </c>
      <c r="H70" s="14">
        <f t="shared" ca="1" si="2"/>
        <v>41.933333333333337</v>
      </c>
      <c r="I70" s="17">
        <f t="shared" ca="1" si="3"/>
        <v>0.78</v>
      </c>
      <c r="J70" s="16">
        <f t="shared" ca="1" si="4"/>
        <v>0</v>
      </c>
      <c r="K70" s="16">
        <f t="shared" ca="1" si="5"/>
        <v>1672891</v>
      </c>
      <c r="L70" s="16">
        <f t="shared" ca="1" si="6"/>
        <v>464.83333333333331</v>
      </c>
      <c r="M70" s="17">
        <f t="shared" ca="1" si="7"/>
        <v>2.3833333333333333</v>
      </c>
      <c r="N70" s="17">
        <f t="shared" ca="1" si="12"/>
        <v>2.8</v>
      </c>
      <c r="O70" s="17" t="str">
        <f t="shared" ca="1" si="13"/>
        <v>SSW</v>
      </c>
      <c r="P70" s="13">
        <f t="shared" ca="1" si="14"/>
        <v>0.64721064814814822</v>
      </c>
      <c r="Q70" s="18">
        <f t="shared" ca="1" si="15"/>
        <v>4.4000000000000004</v>
      </c>
      <c r="R70" s="17" t="str">
        <f t="shared" ca="1" si="16"/>
        <v>SW</v>
      </c>
      <c r="S70" s="13">
        <f t="shared" ca="1" si="17"/>
        <v>0.64667824074074076</v>
      </c>
    </row>
    <row r="71" spans="1:36">
      <c r="A71" s="11">
        <f t="shared" si="8"/>
        <v>391</v>
      </c>
      <c r="B71" s="12">
        <f t="shared" ca="1" si="9"/>
        <v>44929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0.19339747473280597</v>
      </c>
      <c r="F71" s="14">
        <f t="shared" ref="F71:F106" ca="1" si="41">INDIRECT(ADDRESS(A71,33,,,$B$1))</f>
        <v>8.6499999999999986</v>
      </c>
      <c r="G71" s="62" t="s">
        <v>202</v>
      </c>
      <c r="H71" s="14">
        <f t="shared" ref="H71:H106" ca="1" si="42">INDIRECT(ADDRESS(A71,35,,,$B$1))</f>
        <v>45.300000000000004</v>
      </c>
      <c r="I71" s="17">
        <f t="shared" ref="I71:I106" ca="1" si="43">INDIRECT(ADDRESS(A71,36,,,$B$1))</f>
        <v>0.21700000000000003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502108</v>
      </c>
      <c r="L71" s="16">
        <f t="shared" ref="L71:L134" ca="1" si="46">INDIRECT(ADDRESS(A71,39,,,$B$1))</f>
        <v>139.5</v>
      </c>
      <c r="M71" s="17">
        <f t="shared" ref="M71:M134" ca="1" si="47">INDIRECT(ADDRESS($A71,40,,,$B$1))</f>
        <v>2.5166666666666662</v>
      </c>
      <c r="N71" s="17">
        <f t="shared" ca="1" si="12"/>
        <v>3.4</v>
      </c>
      <c r="O71" s="17" t="str">
        <f t="shared" ca="1" si="13"/>
        <v>SSW</v>
      </c>
      <c r="P71" s="13">
        <f t="shared" ca="1" si="14"/>
        <v>0.69530092592592585</v>
      </c>
      <c r="Q71" s="18">
        <f t="shared" ca="1" si="15"/>
        <v>5.2</v>
      </c>
      <c r="R71" s="17" t="str">
        <f t="shared" ca="1" si="16"/>
        <v>SSW</v>
      </c>
      <c r="S71" s="13">
        <f t="shared" ca="1" si="17"/>
        <v>0.69047453703703709</v>
      </c>
    </row>
    <row r="72" spans="1:36">
      <c r="A72" s="11">
        <f t="shared" si="8"/>
        <v>397</v>
      </c>
      <c r="B72" s="12">
        <f t="shared" ca="1" si="9"/>
        <v>44929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0.19307812499999996</v>
      </c>
      <c r="F72" s="14">
        <f t="shared" ca="1" si="41"/>
        <v>7.4166666666666652</v>
      </c>
      <c r="G72" s="62" t="s">
        <v>202</v>
      </c>
      <c r="H72" s="14">
        <f t="shared" ca="1" si="42"/>
        <v>49.050000000000004</v>
      </c>
      <c r="I72" s="17">
        <f t="shared" ca="1" si="43"/>
        <v>4.0000000000000001E-3</v>
      </c>
      <c r="J72" s="16">
        <f t="shared" ca="1" si="44"/>
        <v>0</v>
      </c>
      <c r="K72" s="16">
        <f t="shared" ca="1" si="45"/>
        <v>17218</v>
      </c>
      <c r="L72" s="16">
        <f t="shared" ca="1" si="46"/>
        <v>4.666666666666667</v>
      </c>
      <c r="M72" s="17">
        <f t="shared" ca="1" si="47"/>
        <v>2.3833333333333333</v>
      </c>
      <c r="N72" s="17">
        <f t="shared" ca="1" si="12"/>
        <v>2.9</v>
      </c>
      <c r="O72" s="17" t="str">
        <f t="shared" ca="1" si="13"/>
        <v>SSE</v>
      </c>
      <c r="P72" s="13">
        <f t="shared" ca="1" si="14"/>
        <v>0.71865740740740736</v>
      </c>
      <c r="Q72" s="18">
        <f t="shared" ca="1" si="15"/>
        <v>4.3</v>
      </c>
      <c r="R72" s="17" t="str">
        <f t="shared" ca="1" si="16"/>
        <v>SSE</v>
      </c>
      <c r="S72" s="13">
        <f t="shared" ca="1" si="17"/>
        <v>0.71609953703703699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44929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0.19307812499999996</v>
      </c>
      <c r="F73" s="14">
        <f t="shared" ca="1" si="41"/>
        <v>6.0833333333333348</v>
      </c>
      <c r="G73" s="62" t="s">
        <v>202</v>
      </c>
      <c r="H73" s="14">
        <f t="shared" ca="1" si="42"/>
        <v>56.416666666666664</v>
      </c>
      <c r="I73" s="17">
        <f t="shared" ca="1" si="43"/>
        <v>0</v>
      </c>
      <c r="J73" s="16">
        <f t="shared" ca="1" si="44"/>
        <v>0</v>
      </c>
      <c r="K73" s="16">
        <f t="shared" ca="1" si="45"/>
        <v>597</v>
      </c>
      <c r="L73" s="16">
        <f t="shared" ca="1" si="46"/>
        <v>0</v>
      </c>
      <c r="M73" s="17">
        <f t="shared" ca="1" si="47"/>
        <v>0.85</v>
      </c>
      <c r="N73" s="17">
        <f t="shared" ref="N73:N136" ca="1" si="52">INDIRECT(ADDRESS($A73,41,,,$B$1))</f>
        <v>2.1</v>
      </c>
      <c r="O73" s="17" t="str">
        <f t="shared" ref="O73:O136" ca="1" si="53">INDIRECT(ADDRESS($A73,42,,,$B$1))</f>
        <v>SE</v>
      </c>
      <c r="P73" s="13">
        <f t="shared" ref="P73:P136" ca="1" si="54">INDIRECT(ADDRESS($A73,43,,,$B$1))</f>
        <v>0.74737268518518529</v>
      </c>
      <c r="Q73" s="18">
        <f t="shared" ref="Q73:Q136" ca="1" si="55">INDIRECT(ADDRESS($A73,44,,,$B$1))</f>
        <v>3.2</v>
      </c>
      <c r="R73" s="17" t="str">
        <f t="shared" ref="R73:R136" ca="1" si="56">INDIRECT(ADDRESS($A73,45,,,$B$1))</f>
        <v>ESE</v>
      </c>
      <c r="S73" s="13">
        <f t="shared" ref="S73:S136" ca="1" si="57">INDIRECT(ADDRESS($A73,46,,,$B$1))</f>
        <v>0.74824074074074076</v>
      </c>
    </row>
    <row r="74" spans="1:36">
      <c r="A74" s="11">
        <f t="shared" si="48"/>
        <v>409</v>
      </c>
      <c r="B74" s="12">
        <f t="shared" ca="1" si="49"/>
        <v>44929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0.19307812499999996</v>
      </c>
      <c r="F74" s="14">
        <f t="shared" ca="1" si="41"/>
        <v>4.6499999999999995</v>
      </c>
      <c r="G74" s="62" t="s">
        <v>202</v>
      </c>
      <c r="H74" s="14">
        <f t="shared" ca="1" si="42"/>
        <v>65.833333333333329</v>
      </c>
      <c r="I74" s="17">
        <f t="shared" ca="1" si="43"/>
        <v>1E-3</v>
      </c>
      <c r="J74" s="16">
        <f t="shared" ca="1" si="44"/>
        <v>0</v>
      </c>
      <c r="K74" s="16">
        <f t="shared" ca="1" si="45"/>
        <v>621</v>
      </c>
      <c r="L74" s="16">
        <f t="shared" ca="1" si="46"/>
        <v>0</v>
      </c>
      <c r="M74" s="17">
        <f t="shared" ca="1" si="47"/>
        <v>0.6</v>
      </c>
      <c r="N74" s="17">
        <f t="shared" ca="1" si="52"/>
        <v>1.4</v>
      </c>
      <c r="O74" s="17" t="str">
        <f t="shared" ca="1" si="53"/>
        <v>SE</v>
      </c>
      <c r="P74" s="13">
        <f t="shared" ca="1" si="54"/>
        <v>0.82207175925925924</v>
      </c>
      <c r="Q74" s="18">
        <f t="shared" ca="1" si="55"/>
        <v>2.4</v>
      </c>
      <c r="R74" s="17" t="str">
        <f t="shared" ca="1" si="56"/>
        <v>SSE</v>
      </c>
      <c r="S74" s="13">
        <f t="shared" ca="1" si="57"/>
        <v>0.81658564814814805</v>
      </c>
    </row>
    <row r="75" spans="1:36">
      <c r="A75" s="11">
        <f t="shared" si="48"/>
        <v>415</v>
      </c>
      <c r="B75" s="12">
        <f t="shared" ca="1" si="49"/>
        <v>44929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0.19307812499999996</v>
      </c>
      <c r="F75" s="14">
        <f t="shared" ca="1" si="41"/>
        <v>5.916666666666667</v>
      </c>
      <c r="G75" s="62" t="s">
        <v>202</v>
      </c>
      <c r="H75" s="14">
        <f t="shared" ca="1" si="42"/>
        <v>54.116666666666674</v>
      </c>
      <c r="I75" s="17">
        <f t="shared" ca="1" si="43"/>
        <v>1E-3</v>
      </c>
      <c r="J75" s="16">
        <f t="shared" ca="1" si="44"/>
        <v>0</v>
      </c>
      <c r="K75" s="16">
        <f t="shared" ca="1" si="45"/>
        <v>611</v>
      </c>
      <c r="L75" s="16">
        <f t="shared" ca="1" si="46"/>
        <v>0</v>
      </c>
      <c r="M75" s="17">
        <f t="shared" ca="1" si="47"/>
        <v>0.71666666666666667</v>
      </c>
      <c r="N75" s="17">
        <f t="shared" ca="1" si="52"/>
        <v>1.2</v>
      </c>
      <c r="O75" s="17" t="str">
        <f t="shared" ca="1" si="53"/>
        <v>E</v>
      </c>
      <c r="P75" s="13">
        <f t="shared" ca="1" si="54"/>
        <v>0.82704861111111105</v>
      </c>
      <c r="Q75" s="18">
        <f t="shared" ca="1" si="55"/>
        <v>3.3</v>
      </c>
      <c r="R75" s="17" t="str">
        <f t="shared" ca="1" si="56"/>
        <v>NW</v>
      </c>
      <c r="S75" s="13">
        <f t="shared" ca="1" si="57"/>
        <v>0.84248842592592599</v>
      </c>
    </row>
    <row r="76" spans="1:36">
      <c r="A76" s="11">
        <f t="shared" si="48"/>
        <v>421</v>
      </c>
      <c r="B76" s="12">
        <f t="shared" ca="1" si="49"/>
        <v>44929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0.19307812499999996</v>
      </c>
      <c r="F76" s="14">
        <f t="shared" ca="1" si="41"/>
        <v>5.7</v>
      </c>
      <c r="G76" s="62" t="s">
        <v>202</v>
      </c>
      <c r="H76" s="14">
        <f t="shared" ca="1" si="42"/>
        <v>52.666666666666664</v>
      </c>
      <c r="I76" s="17">
        <f t="shared" ca="1" si="43"/>
        <v>0</v>
      </c>
      <c r="J76" s="16">
        <f t="shared" ca="1" si="44"/>
        <v>0</v>
      </c>
      <c r="K76" s="16">
        <f t="shared" ca="1" si="45"/>
        <v>635</v>
      </c>
      <c r="L76" s="16">
        <f t="shared" ca="1" si="46"/>
        <v>0</v>
      </c>
      <c r="M76" s="17">
        <f t="shared" ca="1" si="47"/>
        <v>0.5</v>
      </c>
      <c r="N76" s="17">
        <f t="shared" ca="1" si="52"/>
        <v>0.9</v>
      </c>
      <c r="O76" s="17" t="str">
        <f t="shared" ca="1" si="53"/>
        <v>N</v>
      </c>
      <c r="P76" s="13">
        <f t="shared" ca="1" si="54"/>
        <v>0.86956018518518519</v>
      </c>
      <c r="Q76" s="18">
        <f t="shared" ca="1" si="55"/>
        <v>2.9</v>
      </c>
      <c r="R76" s="17" t="str">
        <f t="shared" ca="1" si="56"/>
        <v>N</v>
      </c>
      <c r="S76" s="13">
        <f t="shared" ca="1" si="57"/>
        <v>0.86913194444444442</v>
      </c>
    </row>
    <row r="77" spans="1:36">
      <c r="A77" s="11">
        <f t="shared" si="48"/>
        <v>427</v>
      </c>
      <c r="B77" s="12">
        <f t="shared" ca="1" si="49"/>
        <v>44929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0.1929187580900682</v>
      </c>
      <c r="F77" s="14">
        <f t="shared" ca="1" si="41"/>
        <v>5.7166666666666659</v>
      </c>
      <c r="G77" s="62" t="s">
        <v>202</v>
      </c>
      <c r="H77" s="14">
        <f t="shared" ca="1" si="42"/>
        <v>54.25</v>
      </c>
      <c r="I77" s="17">
        <f t="shared" ca="1" si="43"/>
        <v>2E-3</v>
      </c>
      <c r="J77" s="16">
        <f t="shared" ca="1" si="44"/>
        <v>0</v>
      </c>
      <c r="K77" s="16">
        <f t="shared" ca="1" si="45"/>
        <v>557</v>
      </c>
      <c r="L77" s="16">
        <f t="shared" ca="1" si="46"/>
        <v>0</v>
      </c>
      <c r="M77" s="17">
        <f t="shared" ca="1" si="47"/>
        <v>1.4833333333333332</v>
      </c>
      <c r="N77" s="17">
        <f t="shared" ca="1" si="52"/>
        <v>2.9</v>
      </c>
      <c r="O77" s="17" t="str">
        <f t="shared" ca="1" si="53"/>
        <v>W</v>
      </c>
      <c r="P77" s="13">
        <f t="shared" ca="1" si="54"/>
        <v>0.94694444444444448</v>
      </c>
      <c r="Q77" s="18">
        <f t="shared" ca="1" si="55"/>
        <v>5.8</v>
      </c>
      <c r="R77" s="17" t="str">
        <f t="shared" ca="1" si="56"/>
        <v>W</v>
      </c>
      <c r="S77" s="13">
        <f t="shared" ca="1" si="57"/>
        <v>0.94945601851851846</v>
      </c>
    </row>
    <row r="78" spans="1:36">
      <c r="A78" s="11">
        <f t="shared" si="48"/>
        <v>433</v>
      </c>
      <c r="B78" s="12">
        <f t="shared" ca="1" si="49"/>
        <v>44929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0.19260002427020464</v>
      </c>
      <c r="F78" s="14">
        <f t="shared" ca="1" si="41"/>
        <v>5.5666666666666664</v>
      </c>
      <c r="G78" s="62" t="s">
        <v>202</v>
      </c>
      <c r="H78" s="14">
        <f t="shared" ca="1" si="42"/>
        <v>56.666666666666664</v>
      </c>
      <c r="I78" s="17">
        <f t="shared" ca="1" si="43"/>
        <v>0</v>
      </c>
      <c r="J78" s="16">
        <f t="shared" ca="1" si="44"/>
        <v>0</v>
      </c>
      <c r="K78" s="16">
        <f t="shared" ca="1" si="45"/>
        <v>447</v>
      </c>
      <c r="L78" s="16">
        <f t="shared" ca="1" si="46"/>
        <v>0</v>
      </c>
      <c r="M78" s="17">
        <f t="shared" ca="1" si="47"/>
        <v>1.9166666666666667</v>
      </c>
      <c r="N78" s="17">
        <f t="shared" ca="1" si="52"/>
        <v>3</v>
      </c>
      <c r="O78" s="17" t="str">
        <f t="shared" ca="1" si="53"/>
        <v>WNW</v>
      </c>
      <c r="P78" s="13">
        <f t="shared" ca="1" si="54"/>
        <v>0.95605324074074083</v>
      </c>
      <c r="Q78" s="18">
        <f t="shared" ca="1" si="55"/>
        <v>5.3</v>
      </c>
      <c r="R78" s="17" t="str">
        <f t="shared" ca="1" si="56"/>
        <v>W</v>
      </c>
      <c r="S78" s="13">
        <f t="shared" ca="1" si="57"/>
        <v>0.95204861111111105</v>
      </c>
    </row>
    <row r="79" spans="1:36">
      <c r="A79" s="11">
        <f t="shared" si="48"/>
        <v>439</v>
      </c>
      <c r="B79" s="12">
        <f t="shared" ca="1" si="49"/>
        <v>44930</v>
      </c>
      <c r="C79" s="13">
        <f t="shared" ca="1" si="50"/>
        <v>0</v>
      </c>
      <c r="D79" s="14">
        <f t="shared" ca="1" si="51"/>
        <v>0</v>
      </c>
      <c r="E79" s="14">
        <f t="shared" ca="1" si="40"/>
        <v>0.19260002427020464</v>
      </c>
      <c r="F79" s="14">
        <f t="shared" ca="1" si="41"/>
        <v>5.9833333333333334</v>
      </c>
      <c r="G79" s="62" t="s">
        <v>202</v>
      </c>
      <c r="H79" s="14">
        <f t="shared" ca="1" si="42"/>
        <v>55.216666666666669</v>
      </c>
      <c r="I79" s="17">
        <f t="shared" ca="1" si="43"/>
        <v>1E-3</v>
      </c>
      <c r="J79" s="16">
        <f t="shared" ca="1" si="44"/>
        <v>0</v>
      </c>
      <c r="K79" s="16">
        <f t="shared" ca="1" si="45"/>
        <v>427</v>
      </c>
      <c r="L79" s="16">
        <f t="shared" ca="1" si="46"/>
        <v>0</v>
      </c>
      <c r="M79" s="17">
        <f t="shared" ca="1" si="47"/>
        <v>2.25</v>
      </c>
      <c r="N79" s="17">
        <f t="shared" ca="1" si="52"/>
        <v>2.7</v>
      </c>
      <c r="O79" s="17" t="str">
        <f t="shared" ca="1" si="53"/>
        <v>WSW</v>
      </c>
      <c r="P79" s="13">
        <f t="shared" ca="1" si="54"/>
        <v>8.4722222222222213E-3</v>
      </c>
      <c r="Q79" s="18">
        <f t="shared" ca="1" si="55"/>
        <v>5.7</v>
      </c>
      <c r="R79" s="17" t="str">
        <f t="shared" ca="1" si="56"/>
        <v>SW</v>
      </c>
      <c r="S79" s="13">
        <f t="shared" ca="1" si="57"/>
        <v>3.1956018518518516E-2</v>
      </c>
      <c r="U79" s="14">
        <f t="shared" ref="U79" ca="1" si="58">SUM(D79:D102)</f>
        <v>0</v>
      </c>
      <c r="V79" s="14">
        <f t="shared" ref="V79:Y79" ca="1" si="59">AVERAGE(E79:E102)</f>
        <v>0.19110688290640743</v>
      </c>
      <c r="W79" s="14">
        <f t="shared" ca="1" si="59"/>
        <v>7.0208333333333348</v>
      </c>
      <c r="X79" s="14" t="e">
        <f t="shared" si="59"/>
        <v>#DIV/0!</v>
      </c>
      <c r="Y79" s="14">
        <f t="shared" ca="1" si="59"/>
        <v>49.536805555555553</v>
      </c>
      <c r="Z79" s="58">
        <f t="shared" ref="Z79:AA79" ca="1" si="60">SUM(I79:I102)</f>
        <v>9.7830000000000013</v>
      </c>
      <c r="AA79" s="58">
        <f t="shared" ca="1" si="60"/>
        <v>4.166666666666667</v>
      </c>
      <c r="AB79" s="58">
        <f t="shared" ref="AB79" ca="1" si="61">SUM(K79:K102)/1000</f>
        <v>20179.14</v>
      </c>
      <c r="AC79" s="58">
        <f t="shared" ref="AC79:AD79" ca="1" si="62">AVERAGE(L79:L102)</f>
        <v>233.49305555555557</v>
      </c>
      <c r="AD79" s="17">
        <f t="shared" ca="1" si="62"/>
        <v>2.5326388888888887</v>
      </c>
      <c r="AE79" s="17">
        <f t="shared" ref="AE79" ca="1" si="63">MAX(N79:N102)</f>
        <v>4.3</v>
      </c>
      <c r="AF79" s="11" t="str">
        <f t="shared" ref="AF79" ca="1" si="64">INDIRECT(ADDRESS(MATCH(AE79,N79:N102,0)+ROW()-1,15))</f>
        <v>NW</v>
      </c>
      <c r="AG79" s="13">
        <f t="shared" ref="AG79" ca="1" si="65">INDIRECT(ADDRESS(MATCH(AE79,N79:N102,0)+ROW()-1,16))</f>
        <v>0.78269675925925919</v>
      </c>
      <c r="AH79" s="17">
        <f t="shared" ref="AH79" ca="1" si="66">MAX(Q79:Q102)</f>
        <v>8.1</v>
      </c>
      <c r="AI79" s="11" t="str">
        <f t="shared" ref="AI79" ca="1" si="67">INDIRECT(ADDRESS(MATCH(AH79,Q79:Q102,0)+ROW()-1,18))</f>
        <v>W</v>
      </c>
      <c r="AJ79" s="13">
        <f t="shared" ref="AJ79" ca="1" si="68">INDIRECT(ADDRESS(MATCH(AH79,Q79:Q102,0)+ROW()-1,19))</f>
        <v>0.61901620370370369</v>
      </c>
    </row>
    <row r="80" spans="1:36">
      <c r="A80" s="11">
        <f t="shared" si="48"/>
        <v>445</v>
      </c>
      <c r="B80" s="12">
        <f t="shared" ca="1" si="49"/>
        <v>44930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0.19252049462337639</v>
      </c>
      <c r="F80" s="14">
        <f t="shared" ca="1" si="41"/>
        <v>5.8333333333333348</v>
      </c>
      <c r="G80" s="62" t="s">
        <v>202</v>
      </c>
      <c r="H80" s="14">
        <f t="shared" ca="1" si="42"/>
        <v>54.133333333333333</v>
      </c>
      <c r="I80" s="17">
        <f t="shared" ca="1" si="43"/>
        <v>0</v>
      </c>
      <c r="J80" s="16">
        <f t="shared" ca="1" si="44"/>
        <v>0</v>
      </c>
      <c r="K80" s="16">
        <f t="shared" ca="1" si="45"/>
        <v>473</v>
      </c>
      <c r="L80" s="16">
        <f t="shared" ca="1" si="46"/>
        <v>0</v>
      </c>
      <c r="M80" s="17">
        <f t="shared" ca="1" si="47"/>
        <v>2.5666666666666669</v>
      </c>
      <c r="N80" s="17">
        <f t="shared" ca="1" si="52"/>
        <v>3.8</v>
      </c>
      <c r="O80" s="17" t="str">
        <f t="shared" ca="1" si="53"/>
        <v>WSW</v>
      </c>
      <c r="P80" s="13">
        <f t="shared" ca="1" si="54"/>
        <v>4.2604166666666665E-2</v>
      </c>
      <c r="Q80" s="18">
        <f t="shared" ca="1" si="55"/>
        <v>6.8</v>
      </c>
      <c r="R80" s="17" t="str">
        <f t="shared" ca="1" si="56"/>
        <v>W</v>
      </c>
      <c r="S80" s="13">
        <f t="shared" ca="1" si="57"/>
        <v>3.7627314814814815E-2</v>
      </c>
    </row>
    <row r="81" spans="1:19">
      <c r="A81" s="11">
        <f t="shared" si="48"/>
        <v>451</v>
      </c>
      <c r="B81" s="12">
        <f t="shared" ca="1" si="49"/>
        <v>44930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0.19220237603606335</v>
      </c>
      <c r="F81" s="14">
        <f t="shared" ca="1" si="41"/>
        <v>5.8</v>
      </c>
      <c r="G81" s="62" t="s">
        <v>202</v>
      </c>
      <c r="H81" s="14">
        <f t="shared" ca="1" si="42"/>
        <v>52.449999999999996</v>
      </c>
      <c r="I81" s="17">
        <f t="shared" ca="1" si="43"/>
        <v>0</v>
      </c>
      <c r="J81" s="16">
        <f t="shared" ca="1" si="44"/>
        <v>0</v>
      </c>
      <c r="K81" s="16">
        <f t="shared" ca="1" si="45"/>
        <v>541</v>
      </c>
      <c r="L81" s="16">
        <f t="shared" ca="1" si="46"/>
        <v>0</v>
      </c>
      <c r="M81" s="17">
        <f t="shared" ca="1" si="47"/>
        <v>2.1</v>
      </c>
      <c r="N81" s="17">
        <f t="shared" ca="1" si="52"/>
        <v>2.2999999999999998</v>
      </c>
      <c r="O81" s="17" t="str">
        <f t="shared" ca="1" si="53"/>
        <v>S</v>
      </c>
      <c r="P81" s="13">
        <f t="shared" ca="1" si="54"/>
        <v>0.11093750000000001</v>
      </c>
      <c r="Q81" s="18">
        <f t="shared" ca="1" si="55"/>
        <v>5</v>
      </c>
      <c r="R81" s="17" t="str">
        <f t="shared" ca="1" si="56"/>
        <v>WSW</v>
      </c>
      <c r="S81" s="13">
        <f t="shared" ca="1" si="57"/>
        <v>9.8599537037037041E-2</v>
      </c>
    </row>
    <row r="82" spans="1:19">
      <c r="A82" s="11">
        <f t="shared" si="48"/>
        <v>457</v>
      </c>
      <c r="B82" s="12">
        <f t="shared" ca="1" si="49"/>
        <v>44930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0.19212284638923507</v>
      </c>
      <c r="F82" s="14">
        <f t="shared" ca="1" si="41"/>
        <v>6.3</v>
      </c>
      <c r="G82" s="62" t="s">
        <v>202</v>
      </c>
      <c r="H82" s="14">
        <f t="shared" ca="1" si="42"/>
        <v>49.866666666666674</v>
      </c>
      <c r="I82" s="17">
        <f t="shared" ca="1" si="43"/>
        <v>1E-3</v>
      </c>
      <c r="J82" s="16">
        <f t="shared" ca="1" si="44"/>
        <v>0</v>
      </c>
      <c r="K82" s="16">
        <f t="shared" ca="1" si="45"/>
        <v>459</v>
      </c>
      <c r="L82" s="16">
        <f t="shared" ca="1" si="46"/>
        <v>0</v>
      </c>
      <c r="M82" s="17">
        <f t="shared" ca="1" si="47"/>
        <v>2.9000000000000004</v>
      </c>
      <c r="N82" s="17">
        <f t="shared" ca="1" si="52"/>
        <v>3.9</v>
      </c>
      <c r="O82" s="17" t="str">
        <f t="shared" ca="1" si="53"/>
        <v>WSW</v>
      </c>
      <c r="P82" s="13">
        <f t="shared" ca="1" si="54"/>
        <v>0.15597222222222221</v>
      </c>
      <c r="Q82" s="18">
        <f t="shared" ca="1" si="55"/>
        <v>7</v>
      </c>
      <c r="R82" s="17" t="str">
        <f t="shared" ca="1" si="56"/>
        <v>WSW</v>
      </c>
      <c r="S82" s="13">
        <f t="shared" ca="1" si="57"/>
        <v>0.15453703703703703</v>
      </c>
    </row>
    <row r="83" spans="1:19">
      <c r="A83" s="11">
        <f t="shared" si="48"/>
        <v>463</v>
      </c>
      <c r="B83" s="12">
        <f t="shared" ca="1" si="49"/>
        <v>44930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0.19212284638923507</v>
      </c>
      <c r="F83" s="14">
        <f t="shared" ca="1" si="41"/>
        <v>6.0166666666666666</v>
      </c>
      <c r="G83" s="62" t="s">
        <v>202</v>
      </c>
      <c r="H83" s="14">
        <f t="shared" ca="1" si="42"/>
        <v>50.933333333333337</v>
      </c>
      <c r="I83" s="17">
        <f t="shared" ca="1" si="43"/>
        <v>0</v>
      </c>
      <c r="J83" s="16">
        <f t="shared" ca="1" si="44"/>
        <v>0</v>
      </c>
      <c r="K83" s="16">
        <f t="shared" ca="1" si="45"/>
        <v>466</v>
      </c>
      <c r="L83" s="16">
        <f t="shared" ca="1" si="46"/>
        <v>0</v>
      </c>
      <c r="M83" s="17">
        <f t="shared" ca="1" si="47"/>
        <v>2.8333333333333335</v>
      </c>
      <c r="N83" s="17">
        <f t="shared" ca="1" si="52"/>
        <v>3.7</v>
      </c>
      <c r="O83" s="17" t="str">
        <f t="shared" ca="1" si="53"/>
        <v>WSW</v>
      </c>
      <c r="P83" s="13">
        <f t="shared" ca="1" si="54"/>
        <v>0.1837037037037037</v>
      </c>
      <c r="Q83" s="18">
        <f t="shared" ca="1" si="55"/>
        <v>6.9</v>
      </c>
      <c r="R83" s="17" t="str">
        <f t="shared" ca="1" si="56"/>
        <v>WSW</v>
      </c>
      <c r="S83" s="13">
        <f t="shared" ca="1" si="57"/>
        <v>0.18194444444444444</v>
      </c>
    </row>
    <row r="84" spans="1:19">
      <c r="A84" s="11">
        <f t="shared" si="48"/>
        <v>469</v>
      </c>
      <c r="B84" s="12">
        <f t="shared" ca="1" si="49"/>
        <v>44930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0.1919640943492219</v>
      </c>
      <c r="F84" s="14">
        <f t="shared" ca="1" si="41"/>
        <v>5.9833333333333343</v>
      </c>
      <c r="G84" s="62" t="s">
        <v>202</v>
      </c>
      <c r="H84" s="14">
        <f t="shared" ca="1" si="42"/>
        <v>53.866666666666667</v>
      </c>
      <c r="I84" s="17">
        <f t="shared" ca="1" si="43"/>
        <v>1E-3</v>
      </c>
      <c r="J84" s="16">
        <f t="shared" ca="1" si="44"/>
        <v>0</v>
      </c>
      <c r="K84" s="16">
        <f t="shared" ca="1" si="45"/>
        <v>480</v>
      </c>
      <c r="L84" s="16">
        <f t="shared" ca="1" si="46"/>
        <v>0</v>
      </c>
      <c r="M84" s="17">
        <f t="shared" ca="1" si="47"/>
        <v>2.4333333333333336</v>
      </c>
      <c r="N84" s="17">
        <f t="shared" ca="1" si="52"/>
        <v>3.1</v>
      </c>
      <c r="O84" s="17" t="str">
        <f t="shared" ca="1" si="53"/>
        <v>SSW</v>
      </c>
      <c r="P84" s="13">
        <f t="shared" ca="1" si="54"/>
        <v>0.2263425925925926</v>
      </c>
      <c r="Q84" s="18">
        <f t="shared" ca="1" si="55"/>
        <v>5.9</v>
      </c>
      <c r="R84" s="17" t="str">
        <f t="shared" ca="1" si="56"/>
        <v>SW</v>
      </c>
      <c r="S84" s="13">
        <f t="shared" ca="1" si="57"/>
        <v>0.21817129629629628</v>
      </c>
    </row>
    <row r="85" spans="1:19">
      <c r="A85" s="11">
        <f t="shared" si="48"/>
        <v>475</v>
      </c>
      <c r="B85" s="12">
        <f t="shared" ca="1" si="49"/>
        <v>44930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0.19164659026919553</v>
      </c>
      <c r="F85" s="14">
        <f t="shared" ca="1" si="41"/>
        <v>6.416666666666667</v>
      </c>
      <c r="G85" s="62" t="s">
        <v>202</v>
      </c>
      <c r="H85" s="14">
        <f t="shared" ca="1" si="42"/>
        <v>52.75</v>
      </c>
      <c r="I85" s="17">
        <f t="shared" ca="1" si="43"/>
        <v>0</v>
      </c>
      <c r="J85" s="16">
        <f t="shared" ca="1" si="44"/>
        <v>0</v>
      </c>
      <c r="K85" s="16">
        <f t="shared" ca="1" si="45"/>
        <v>750</v>
      </c>
      <c r="L85" s="16">
        <f t="shared" ca="1" si="46"/>
        <v>0.16666666666666666</v>
      </c>
      <c r="M85" s="17">
        <f t="shared" ca="1" si="47"/>
        <v>2.2333333333333329</v>
      </c>
      <c r="N85" s="17">
        <f t="shared" ca="1" si="52"/>
        <v>2.7</v>
      </c>
      <c r="O85" s="17" t="str">
        <f t="shared" ca="1" si="53"/>
        <v>W</v>
      </c>
      <c r="P85" s="13">
        <f t="shared" ca="1" si="54"/>
        <v>0.25065972222222221</v>
      </c>
      <c r="Q85" s="18">
        <f t="shared" ca="1" si="55"/>
        <v>4.5999999999999996</v>
      </c>
      <c r="R85" s="17" t="str">
        <f t="shared" ca="1" si="56"/>
        <v>WSW</v>
      </c>
      <c r="S85" s="13">
        <f t="shared" ca="1" si="57"/>
        <v>0.26690972222222226</v>
      </c>
    </row>
    <row r="86" spans="1:19">
      <c r="A86" s="11">
        <f t="shared" si="48"/>
        <v>481</v>
      </c>
      <c r="B86" s="12">
        <f t="shared" ca="1" si="49"/>
        <v>44930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0.19164659026919553</v>
      </c>
      <c r="F86" s="14">
        <f t="shared" ca="1" si="41"/>
        <v>6.2166666666666677</v>
      </c>
      <c r="G86" s="62" t="s">
        <v>202</v>
      </c>
      <c r="H86" s="14">
        <f t="shared" ca="1" si="42"/>
        <v>53.699999999999996</v>
      </c>
      <c r="I86" s="17">
        <f t="shared" ca="1" si="43"/>
        <v>6.2000000000000006E-2</v>
      </c>
      <c r="J86" s="16">
        <f t="shared" ca="1" si="44"/>
        <v>0</v>
      </c>
      <c r="K86" s="16">
        <f t="shared" ca="1" si="45"/>
        <v>147039</v>
      </c>
      <c r="L86" s="16">
        <f t="shared" ca="1" si="46"/>
        <v>40.833333333333336</v>
      </c>
      <c r="M86" s="17">
        <f t="shared" ca="1" si="47"/>
        <v>2.6666666666666665</v>
      </c>
      <c r="N86" s="17">
        <f t="shared" ca="1" si="52"/>
        <v>3.7</v>
      </c>
      <c r="O86" s="17" t="str">
        <f t="shared" ca="1" si="53"/>
        <v>WSW</v>
      </c>
      <c r="P86" s="13">
        <f t="shared" ca="1" si="54"/>
        <v>0.30328703703703702</v>
      </c>
      <c r="Q86" s="18">
        <f t="shared" ca="1" si="55"/>
        <v>5.8</v>
      </c>
      <c r="R86" s="17" t="str">
        <f t="shared" ca="1" si="56"/>
        <v>W</v>
      </c>
      <c r="S86" s="13">
        <f t="shared" ca="1" si="57"/>
        <v>0.29662037037037037</v>
      </c>
    </row>
    <row r="87" spans="1:19">
      <c r="A87" s="11">
        <f t="shared" si="48"/>
        <v>487</v>
      </c>
      <c r="B87" s="12">
        <f t="shared" ca="1" si="49"/>
        <v>44930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0.19164659026919553</v>
      </c>
      <c r="F87" s="14">
        <f t="shared" ca="1" si="41"/>
        <v>6.666666666666667</v>
      </c>
      <c r="G87" s="62" t="s">
        <v>202</v>
      </c>
      <c r="H87" s="14">
        <f t="shared" ca="1" si="42"/>
        <v>52.583333333333336</v>
      </c>
      <c r="I87" s="17">
        <f t="shared" ca="1" si="43"/>
        <v>0.58099999999999996</v>
      </c>
      <c r="J87" s="16">
        <f t="shared" ca="1" si="44"/>
        <v>0</v>
      </c>
      <c r="K87" s="16">
        <f t="shared" ca="1" si="45"/>
        <v>1190648</v>
      </c>
      <c r="L87" s="16">
        <f t="shared" ca="1" si="46"/>
        <v>330.83333333333331</v>
      </c>
      <c r="M87" s="17">
        <f t="shared" ca="1" si="47"/>
        <v>2.0500000000000003</v>
      </c>
      <c r="N87" s="17">
        <f t="shared" ca="1" si="52"/>
        <v>2.6</v>
      </c>
      <c r="O87" s="17" t="str">
        <f t="shared" ca="1" si="53"/>
        <v>S</v>
      </c>
      <c r="P87" s="13">
        <f t="shared" ca="1" si="54"/>
        <v>0.35803240740740744</v>
      </c>
      <c r="Q87" s="18">
        <f t="shared" ca="1" si="55"/>
        <v>4.4000000000000004</v>
      </c>
      <c r="R87" s="17" t="str">
        <f t="shared" ca="1" si="56"/>
        <v>SSE</v>
      </c>
      <c r="S87" s="13">
        <f t="shared" ca="1" si="57"/>
        <v>0.35212962962962963</v>
      </c>
    </row>
    <row r="88" spans="1:19">
      <c r="A88" s="11">
        <f t="shared" si="48"/>
        <v>493</v>
      </c>
      <c r="B88" s="12">
        <f t="shared" ca="1" si="49"/>
        <v>44930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0.19148814509766801</v>
      </c>
      <c r="F88" s="14">
        <f t="shared" ca="1" si="41"/>
        <v>7.7333333333333343</v>
      </c>
      <c r="G88" s="62" t="s">
        <v>202</v>
      </c>
      <c r="H88" s="14">
        <f t="shared" ca="1" si="42"/>
        <v>48.15</v>
      </c>
      <c r="I88" s="17">
        <f t="shared" ca="1" si="43"/>
        <v>0.85</v>
      </c>
      <c r="J88" s="16">
        <f t="shared" ca="1" si="44"/>
        <v>0</v>
      </c>
      <c r="K88" s="16">
        <f t="shared" ca="1" si="45"/>
        <v>1768189</v>
      </c>
      <c r="L88" s="16">
        <f t="shared" ca="1" si="46"/>
        <v>491.16666666666669</v>
      </c>
      <c r="M88" s="17">
        <f t="shared" ca="1" si="47"/>
        <v>2.8833333333333333</v>
      </c>
      <c r="N88" s="17">
        <f t="shared" ca="1" si="52"/>
        <v>3.6</v>
      </c>
      <c r="O88" s="17" t="str">
        <f t="shared" ca="1" si="53"/>
        <v>WSW</v>
      </c>
      <c r="P88" s="13">
        <f t="shared" ca="1" si="54"/>
        <v>0.40711805555555558</v>
      </c>
      <c r="Q88" s="18">
        <f t="shared" ca="1" si="55"/>
        <v>5.6</v>
      </c>
      <c r="R88" s="17" t="str">
        <f t="shared" ca="1" si="56"/>
        <v>WSW</v>
      </c>
      <c r="S88" s="13">
        <f t="shared" ca="1" si="57"/>
        <v>0.40619212962962964</v>
      </c>
    </row>
    <row r="89" spans="1:19">
      <c r="A89" s="11">
        <f t="shared" si="48"/>
        <v>499</v>
      </c>
      <c r="B89" s="12">
        <f t="shared" ca="1" si="49"/>
        <v>44930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0.19117125475461297</v>
      </c>
      <c r="F89" s="14">
        <f t="shared" ca="1" si="41"/>
        <v>8.5833333333333339</v>
      </c>
      <c r="G89" s="62" t="s">
        <v>202</v>
      </c>
      <c r="H89" s="14">
        <f t="shared" ca="1" si="42"/>
        <v>45.683333333333337</v>
      </c>
      <c r="I89" s="17">
        <f t="shared" ca="1" si="43"/>
        <v>1.5369999999999999</v>
      </c>
      <c r="J89" s="16">
        <f t="shared" ca="1" si="44"/>
        <v>0.83333333333333337</v>
      </c>
      <c r="K89" s="16">
        <f t="shared" ca="1" si="45"/>
        <v>3112777</v>
      </c>
      <c r="L89" s="16">
        <f t="shared" ca="1" si="46"/>
        <v>864.83333333333337</v>
      </c>
      <c r="M89" s="17">
        <f t="shared" ca="1" si="47"/>
        <v>3.2833333333333332</v>
      </c>
      <c r="N89" s="17">
        <f t="shared" ca="1" si="52"/>
        <v>3.7</v>
      </c>
      <c r="O89" s="17" t="str">
        <f t="shared" ca="1" si="53"/>
        <v>WSW</v>
      </c>
      <c r="P89" s="13">
        <f t="shared" ca="1" si="54"/>
        <v>0.43435185185185188</v>
      </c>
      <c r="Q89" s="18">
        <f t="shared" ca="1" si="55"/>
        <v>6.4</v>
      </c>
      <c r="R89" s="17" t="str">
        <f t="shared" ca="1" si="56"/>
        <v>SW</v>
      </c>
      <c r="S89" s="13">
        <f t="shared" ca="1" si="57"/>
        <v>0.43379629629629629</v>
      </c>
    </row>
    <row r="90" spans="1:19">
      <c r="A90" s="11">
        <f t="shared" si="48"/>
        <v>505</v>
      </c>
      <c r="B90" s="12">
        <f t="shared" ca="1" si="49"/>
        <v>44930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0.19117125475461297</v>
      </c>
      <c r="F90" s="14">
        <f t="shared" ca="1" si="41"/>
        <v>8.9333333333333336</v>
      </c>
      <c r="G90" s="62" t="s">
        <v>202</v>
      </c>
      <c r="H90" s="14">
        <f t="shared" ca="1" si="42"/>
        <v>43.966666666666669</v>
      </c>
      <c r="I90" s="17">
        <f t="shared" ca="1" si="43"/>
        <v>1.633</v>
      </c>
      <c r="J90" s="16">
        <f t="shared" ca="1" si="44"/>
        <v>1</v>
      </c>
      <c r="K90" s="16">
        <f t="shared" ca="1" si="45"/>
        <v>3337047</v>
      </c>
      <c r="L90" s="16">
        <f t="shared" ca="1" si="46"/>
        <v>926.83333333333337</v>
      </c>
      <c r="M90" s="17">
        <f t="shared" ca="1" si="47"/>
        <v>3.15</v>
      </c>
      <c r="N90" s="17">
        <f t="shared" ca="1" si="52"/>
        <v>4.0999999999999996</v>
      </c>
      <c r="O90" s="17" t="str">
        <f t="shared" ca="1" si="53"/>
        <v>W</v>
      </c>
      <c r="P90" s="13">
        <f t="shared" ca="1" si="54"/>
        <v>0.45991898148148147</v>
      </c>
      <c r="Q90" s="18">
        <f t="shared" ca="1" si="55"/>
        <v>6.6</v>
      </c>
      <c r="R90" s="17" t="str">
        <f t="shared" ca="1" si="56"/>
        <v>W</v>
      </c>
      <c r="S90" s="13">
        <f t="shared" ca="1" si="57"/>
        <v>0.45844907407407409</v>
      </c>
    </row>
    <row r="91" spans="1:19">
      <c r="A91" s="11">
        <f t="shared" si="48"/>
        <v>511</v>
      </c>
      <c r="B91" s="12">
        <f t="shared" ca="1" si="49"/>
        <v>44930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0.19109218539920744</v>
      </c>
      <c r="F91" s="14">
        <f t="shared" ca="1" si="41"/>
        <v>8.9</v>
      </c>
      <c r="G91" s="62" t="s">
        <v>202</v>
      </c>
      <c r="H91" s="14">
        <f t="shared" ca="1" si="42"/>
        <v>44.616666666666667</v>
      </c>
      <c r="I91" s="17">
        <f t="shared" ca="1" si="43"/>
        <v>1.4889999999999999</v>
      </c>
      <c r="J91" s="16">
        <f t="shared" ca="1" si="44"/>
        <v>0.66666666666666663</v>
      </c>
      <c r="K91" s="16">
        <f t="shared" ca="1" si="45"/>
        <v>3083159</v>
      </c>
      <c r="L91" s="16">
        <f t="shared" ca="1" si="46"/>
        <v>856.5</v>
      </c>
      <c r="M91" s="17">
        <f t="shared" ca="1" si="47"/>
        <v>3.0500000000000003</v>
      </c>
      <c r="N91" s="17">
        <f t="shared" ca="1" si="52"/>
        <v>3.8</v>
      </c>
      <c r="O91" s="17" t="str">
        <f t="shared" ca="1" si="53"/>
        <v>W</v>
      </c>
      <c r="P91" s="13">
        <f t="shared" ca="1" si="54"/>
        <v>0.51436342592592588</v>
      </c>
      <c r="Q91" s="18">
        <f t="shared" ca="1" si="55"/>
        <v>6.2</v>
      </c>
      <c r="R91" s="17" t="str">
        <f t="shared" ca="1" si="56"/>
        <v>WSW</v>
      </c>
      <c r="S91" s="13">
        <f t="shared" ca="1" si="57"/>
        <v>0.5216319444444445</v>
      </c>
    </row>
    <row r="92" spans="1:19">
      <c r="A92" s="11">
        <f t="shared" si="48"/>
        <v>517</v>
      </c>
      <c r="B92" s="12">
        <f t="shared" ca="1" si="49"/>
        <v>44930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0.19085497733299076</v>
      </c>
      <c r="F92" s="14">
        <f t="shared" ca="1" si="41"/>
        <v>9.6666666666666661</v>
      </c>
      <c r="G92" s="62" t="s">
        <v>202</v>
      </c>
      <c r="H92" s="14">
        <f t="shared" ca="1" si="42"/>
        <v>43.35</v>
      </c>
      <c r="I92" s="17">
        <f t="shared" ca="1" si="43"/>
        <v>1.8360000000000001</v>
      </c>
      <c r="J92" s="16">
        <f t="shared" ca="1" si="44"/>
        <v>1</v>
      </c>
      <c r="K92" s="16">
        <f t="shared" ca="1" si="45"/>
        <v>3724011</v>
      </c>
      <c r="L92" s="16">
        <f t="shared" ca="1" si="46"/>
        <v>1034.3333333333333</v>
      </c>
      <c r="M92" s="17">
        <f t="shared" ca="1" si="47"/>
        <v>2.8333333333333326</v>
      </c>
      <c r="N92" s="17">
        <f t="shared" ca="1" si="52"/>
        <v>3.5</v>
      </c>
      <c r="O92" s="17" t="str">
        <f t="shared" ca="1" si="53"/>
        <v>WNW</v>
      </c>
      <c r="P92" s="13">
        <f t="shared" ca="1" si="54"/>
        <v>0.5533217592592593</v>
      </c>
      <c r="Q92" s="18">
        <f t="shared" ca="1" si="55"/>
        <v>6.5</v>
      </c>
      <c r="R92" s="17" t="str">
        <f t="shared" ca="1" si="56"/>
        <v>WNW</v>
      </c>
      <c r="S92" s="13">
        <f t="shared" ca="1" si="57"/>
        <v>0.54998842592592589</v>
      </c>
    </row>
    <row r="93" spans="1:19">
      <c r="A93" s="11">
        <f t="shared" si="48"/>
        <v>523</v>
      </c>
      <c r="B93" s="12">
        <f t="shared" ca="1" si="49"/>
        <v>44930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0.19069683862217965</v>
      </c>
      <c r="F93" s="14">
        <f t="shared" ca="1" si="41"/>
        <v>9.6</v>
      </c>
      <c r="G93" s="62" t="s">
        <v>202</v>
      </c>
      <c r="H93" s="14">
        <f t="shared" ca="1" si="42"/>
        <v>44.883333333333333</v>
      </c>
      <c r="I93" s="17">
        <f t="shared" ca="1" si="43"/>
        <v>1.3130000000000002</v>
      </c>
      <c r="J93" s="16">
        <f t="shared" ca="1" si="44"/>
        <v>0.66666666666666663</v>
      </c>
      <c r="K93" s="16">
        <f t="shared" ca="1" si="45"/>
        <v>2712454</v>
      </c>
      <c r="L93" s="16">
        <f t="shared" ca="1" si="46"/>
        <v>753.66666666666663</v>
      </c>
      <c r="M93" s="17">
        <f t="shared" ca="1" si="47"/>
        <v>3.4166666666666665</v>
      </c>
      <c r="N93" s="17">
        <f t="shared" ca="1" si="52"/>
        <v>3.8</v>
      </c>
      <c r="O93" s="17" t="str">
        <f t="shared" ca="1" si="53"/>
        <v>WSW</v>
      </c>
      <c r="P93" s="13">
        <f t="shared" ca="1" si="54"/>
        <v>0.60163194444444446</v>
      </c>
      <c r="Q93" s="18">
        <f t="shared" ca="1" si="55"/>
        <v>7.2</v>
      </c>
      <c r="R93" s="17" t="str">
        <f t="shared" ca="1" si="56"/>
        <v>W</v>
      </c>
      <c r="S93" s="13">
        <f t="shared" ca="1" si="57"/>
        <v>0.59976851851851853</v>
      </c>
    </row>
    <row r="94" spans="1:19">
      <c r="A94" s="11">
        <f t="shared" si="48"/>
        <v>529</v>
      </c>
      <c r="B94" s="12">
        <f t="shared" ca="1" si="49"/>
        <v>44930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0.19069683862217965</v>
      </c>
      <c r="F94" s="14">
        <f t="shared" ca="1" si="41"/>
        <v>8.9833333333333325</v>
      </c>
      <c r="G94" s="62" t="s">
        <v>202</v>
      </c>
      <c r="H94" s="14">
        <f t="shared" ca="1" si="42"/>
        <v>43.31666666666667</v>
      </c>
      <c r="I94" s="17">
        <f t="shared" ca="1" si="43"/>
        <v>0.318</v>
      </c>
      <c r="J94" s="16">
        <f t="shared" ca="1" si="44"/>
        <v>0</v>
      </c>
      <c r="K94" s="16">
        <f t="shared" ca="1" si="45"/>
        <v>758233</v>
      </c>
      <c r="L94" s="16">
        <f t="shared" ca="1" si="46"/>
        <v>210.66666666666666</v>
      </c>
      <c r="M94" s="17">
        <f t="shared" ca="1" si="47"/>
        <v>3.6666666666666665</v>
      </c>
      <c r="N94" s="17">
        <f t="shared" ca="1" si="52"/>
        <v>4.2</v>
      </c>
      <c r="O94" s="17" t="str">
        <f t="shared" ca="1" si="53"/>
        <v>WSW</v>
      </c>
      <c r="P94" s="13">
        <f t="shared" ca="1" si="54"/>
        <v>0.64550925925925928</v>
      </c>
      <c r="Q94" s="18">
        <f t="shared" ca="1" si="55"/>
        <v>8.1</v>
      </c>
      <c r="R94" s="17" t="str">
        <f t="shared" ca="1" si="56"/>
        <v>W</v>
      </c>
      <c r="S94" s="13">
        <f t="shared" ca="1" si="57"/>
        <v>0.61901620370370369</v>
      </c>
    </row>
    <row r="95" spans="1:19">
      <c r="A95" s="11">
        <f t="shared" si="48"/>
        <v>535</v>
      </c>
      <c r="B95" s="12">
        <f t="shared" ca="1" si="49"/>
        <v>44930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0.19069683862217965</v>
      </c>
      <c r="F95" s="14">
        <f t="shared" ca="1" si="41"/>
        <v>8.8666666666666671</v>
      </c>
      <c r="G95" s="62" t="s">
        <v>202</v>
      </c>
      <c r="H95" s="14">
        <f t="shared" ca="1" si="42"/>
        <v>41.166666666666664</v>
      </c>
      <c r="I95" s="17">
        <f t="shared" ca="1" si="43"/>
        <v>0.15099999999999997</v>
      </c>
      <c r="J95" s="16">
        <f t="shared" ca="1" si="44"/>
        <v>0</v>
      </c>
      <c r="K95" s="16">
        <f t="shared" ca="1" si="45"/>
        <v>321997</v>
      </c>
      <c r="L95" s="16">
        <f t="shared" ca="1" si="46"/>
        <v>89.333333333333329</v>
      </c>
      <c r="M95" s="17">
        <f t="shared" ca="1" si="47"/>
        <v>3.2666666666666662</v>
      </c>
      <c r="N95" s="17">
        <f t="shared" ca="1" si="52"/>
        <v>4</v>
      </c>
      <c r="O95" s="17" t="str">
        <f t="shared" ca="1" si="53"/>
        <v>WNW</v>
      </c>
      <c r="P95" s="13">
        <f t="shared" ca="1" si="54"/>
        <v>0.68421296296296286</v>
      </c>
      <c r="Q95" s="18">
        <f t="shared" ca="1" si="55"/>
        <v>6.6</v>
      </c>
      <c r="R95" s="17" t="str">
        <f t="shared" ca="1" si="56"/>
        <v>W</v>
      </c>
      <c r="S95" s="13">
        <f t="shared" ca="1" si="57"/>
        <v>0.671412037037037</v>
      </c>
    </row>
    <row r="96" spans="1:19">
      <c r="A96" s="11">
        <f t="shared" si="48"/>
        <v>541</v>
      </c>
      <c r="B96" s="12">
        <f t="shared" ca="1" si="49"/>
        <v>44930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0.19022334058049542</v>
      </c>
      <c r="F96" s="14">
        <f t="shared" ca="1" si="41"/>
        <v>8.15</v>
      </c>
      <c r="G96" s="62" t="s">
        <v>202</v>
      </c>
      <c r="H96" s="14">
        <f t="shared" ca="1" si="42"/>
        <v>42.449999999999996</v>
      </c>
      <c r="I96" s="17">
        <f t="shared" ca="1" si="43"/>
        <v>5.0000000000000001E-3</v>
      </c>
      <c r="J96" s="16">
        <f t="shared" ca="1" si="44"/>
        <v>0</v>
      </c>
      <c r="K96" s="16">
        <f t="shared" ca="1" si="45"/>
        <v>16931</v>
      </c>
      <c r="L96" s="16">
        <f t="shared" ca="1" si="46"/>
        <v>4.666666666666667</v>
      </c>
      <c r="M96" s="17">
        <f t="shared" ca="1" si="47"/>
        <v>2.6500000000000004</v>
      </c>
      <c r="N96" s="17">
        <f t="shared" ca="1" si="52"/>
        <v>3.6</v>
      </c>
      <c r="O96" s="17" t="str">
        <f t="shared" ca="1" si="53"/>
        <v>W</v>
      </c>
      <c r="P96" s="13">
        <f t="shared" ca="1" si="54"/>
        <v>0.70144675925925926</v>
      </c>
      <c r="Q96" s="18">
        <f t="shared" ca="1" si="55"/>
        <v>6.2</v>
      </c>
      <c r="R96" s="17" t="str">
        <f t="shared" ca="1" si="56"/>
        <v>NW</v>
      </c>
      <c r="S96" s="13">
        <f t="shared" ca="1" si="57"/>
        <v>0.73974537037037036</v>
      </c>
    </row>
    <row r="97" spans="1:36">
      <c r="A97" s="11">
        <f t="shared" si="48"/>
        <v>547</v>
      </c>
      <c r="B97" s="12">
        <f t="shared" ca="1" si="49"/>
        <v>44930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0.19022334058049542</v>
      </c>
      <c r="F97" s="14">
        <f t="shared" ca="1" si="41"/>
        <v>7.4499999999999993</v>
      </c>
      <c r="G97" s="62" t="s">
        <v>202</v>
      </c>
      <c r="H97" s="14">
        <f t="shared" ca="1" si="42"/>
        <v>44.583333333333336</v>
      </c>
      <c r="I97" s="17">
        <f t="shared" ca="1" si="43"/>
        <v>0</v>
      </c>
      <c r="J97" s="16">
        <f t="shared" ca="1" si="44"/>
        <v>0</v>
      </c>
      <c r="K97" s="16">
        <f t="shared" ca="1" si="45"/>
        <v>422</v>
      </c>
      <c r="L97" s="16">
        <f t="shared" ca="1" si="46"/>
        <v>0</v>
      </c>
      <c r="M97" s="17">
        <f t="shared" ca="1" si="47"/>
        <v>3.5666666666666664</v>
      </c>
      <c r="N97" s="17">
        <f t="shared" ca="1" si="52"/>
        <v>4.3</v>
      </c>
      <c r="O97" s="17" t="str">
        <f t="shared" ca="1" si="53"/>
        <v>NW</v>
      </c>
      <c r="P97" s="13">
        <f t="shared" ca="1" si="54"/>
        <v>0.78269675925925919</v>
      </c>
      <c r="Q97" s="18">
        <f t="shared" ca="1" si="55"/>
        <v>7.5</v>
      </c>
      <c r="R97" s="17" t="str">
        <f t="shared" ca="1" si="56"/>
        <v>NW</v>
      </c>
      <c r="S97" s="13">
        <f t="shared" ca="1" si="57"/>
        <v>0.77662037037037035</v>
      </c>
    </row>
    <row r="98" spans="1:36">
      <c r="A98" s="11">
        <f t="shared" si="48"/>
        <v>553</v>
      </c>
      <c r="B98" s="12">
        <f t="shared" ca="1" si="49"/>
        <v>44930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0.19022334058049542</v>
      </c>
      <c r="F98" s="14">
        <f t="shared" ca="1" si="41"/>
        <v>6.833333333333333</v>
      </c>
      <c r="G98" s="62" t="s">
        <v>202</v>
      </c>
      <c r="H98" s="14">
        <f t="shared" ca="1" si="42"/>
        <v>44.366666666666674</v>
      </c>
      <c r="I98" s="17">
        <f t="shared" ca="1" si="43"/>
        <v>0</v>
      </c>
      <c r="J98" s="16">
        <f t="shared" ca="1" si="44"/>
        <v>0</v>
      </c>
      <c r="K98" s="16">
        <f t="shared" ca="1" si="45"/>
        <v>411</v>
      </c>
      <c r="L98" s="16">
        <f t="shared" ca="1" si="46"/>
        <v>0</v>
      </c>
      <c r="M98" s="17">
        <f t="shared" ca="1" si="47"/>
        <v>3</v>
      </c>
      <c r="N98" s="17">
        <f t="shared" ca="1" si="52"/>
        <v>3.9</v>
      </c>
      <c r="O98" s="17" t="str">
        <f t="shared" ca="1" si="53"/>
        <v>NW</v>
      </c>
      <c r="P98" s="13">
        <f t="shared" ca="1" si="54"/>
        <v>0.78473379629629625</v>
      </c>
      <c r="Q98" s="18">
        <f t="shared" ca="1" si="55"/>
        <v>6.1</v>
      </c>
      <c r="R98" s="17" t="str">
        <f t="shared" ca="1" si="56"/>
        <v>WNW</v>
      </c>
      <c r="S98" s="13">
        <f t="shared" ca="1" si="57"/>
        <v>0.79062500000000002</v>
      </c>
    </row>
    <row r="99" spans="1:36">
      <c r="A99" s="11">
        <f t="shared" si="48"/>
        <v>559</v>
      </c>
      <c r="B99" s="12">
        <f t="shared" ca="1" si="49"/>
        <v>44930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0.19022334058049542</v>
      </c>
      <c r="F99" s="14">
        <f t="shared" ca="1" si="41"/>
        <v>6.1000000000000005</v>
      </c>
      <c r="G99" s="62" t="s">
        <v>202</v>
      </c>
      <c r="H99" s="14">
        <f t="shared" ca="1" si="42"/>
        <v>47.68333333333333</v>
      </c>
      <c r="I99" s="17">
        <f t="shared" ca="1" si="43"/>
        <v>1E-3</v>
      </c>
      <c r="J99" s="16">
        <f t="shared" ca="1" si="44"/>
        <v>0</v>
      </c>
      <c r="K99" s="16">
        <f t="shared" ca="1" si="45"/>
        <v>413</v>
      </c>
      <c r="L99" s="16">
        <f t="shared" ca="1" si="46"/>
        <v>0</v>
      </c>
      <c r="M99" s="17">
        <f t="shared" ca="1" si="47"/>
        <v>1.75</v>
      </c>
      <c r="N99" s="17">
        <f t="shared" ca="1" si="52"/>
        <v>3.1</v>
      </c>
      <c r="O99" s="17" t="str">
        <f t="shared" ca="1" si="53"/>
        <v>WNW</v>
      </c>
      <c r="P99" s="13">
        <f t="shared" ca="1" si="54"/>
        <v>0.83986111111111106</v>
      </c>
      <c r="Q99" s="18">
        <f t="shared" ca="1" si="55"/>
        <v>5.8</v>
      </c>
      <c r="R99" s="17" t="str">
        <f t="shared" ca="1" si="56"/>
        <v>WNW</v>
      </c>
      <c r="S99" s="13">
        <f t="shared" ca="1" si="57"/>
        <v>0.84103009259259265</v>
      </c>
    </row>
    <row r="100" spans="1:36">
      <c r="A100" s="11">
        <f t="shared" si="48"/>
        <v>565</v>
      </c>
      <c r="B100" s="12">
        <f t="shared" ca="1" si="49"/>
        <v>44930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0.18982952282160004</v>
      </c>
      <c r="F100" s="14">
        <f t="shared" ca="1" si="41"/>
        <v>5.05</v>
      </c>
      <c r="G100" s="62" t="s">
        <v>202</v>
      </c>
      <c r="H100" s="14">
        <f t="shared" ca="1" si="42"/>
        <v>54.333333333333336</v>
      </c>
      <c r="I100" s="17">
        <f t="shared" ca="1" si="43"/>
        <v>0</v>
      </c>
      <c r="J100" s="16">
        <f t="shared" ca="1" si="44"/>
        <v>0</v>
      </c>
      <c r="K100" s="16">
        <f t="shared" ca="1" si="45"/>
        <v>595</v>
      </c>
      <c r="L100" s="16">
        <f t="shared" ca="1" si="46"/>
        <v>0</v>
      </c>
      <c r="M100" s="17">
        <f t="shared" ca="1" si="47"/>
        <v>0.51666666666666672</v>
      </c>
      <c r="N100" s="17">
        <f t="shared" ca="1" si="52"/>
        <v>1</v>
      </c>
      <c r="O100" s="17" t="str">
        <f t="shared" ca="1" si="53"/>
        <v>NNE</v>
      </c>
      <c r="P100" s="13">
        <f t="shared" ca="1" si="54"/>
        <v>0.86806712962962962</v>
      </c>
      <c r="Q100" s="18">
        <f t="shared" ca="1" si="55"/>
        <v>2.7</v>
      </c>
      <c r="R100" s="17" t="str">
        <f t="shared" ca="1" si="56"/>
        <v>N</v>
      </c>
      <c r="S100" s="13">
        <f t="shared" ca="1" si="57"/>
        <v>0.8844212962962964</v>
      </c>
    </row>
    <row r="101" spans="1:36">
      <c r="A101" s="11">
        <f t="shared" si="48"/>
        <v>571</v>
      </c>
      <c r="B101" s="12">
        <f t="shared" ca="1" si="49"/>
        <v>44930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0.18975075926982099</v>
      </c>
      <c r="F101" s="14">
        <f t="shared" ca="1" si="41"/>
        <v>3.5166666666666662</v>
      </c>
      <c r="G101" s="62" t="s">
        <v>202</v>
      </c>
      <c r="H101" s="14">
        <f t="shared" ca="1" si="42"/>
        <v>63.81666666666667</v>
      </c>
      <c r="I101" s="17">
        <f t="shared" ca="1" si="43"/>
        <v>2E-3</v>
      </c>
      <c r="J101" s="16">
        <f t="shared" ca="1" si="44"/>
        <v>0</v>
      </c>
      <c r="K101" s="16">
        <f t="shared" ca="1" si="45"/>
        <v>644</v>
      </c>
      <c r="L101" s="16">
        <f t="shared" ca="1" si="46"/>
        <v>0</v>
      </c>
      <c r="M101" s="17">
        <f t="shared" ca="1" si="47"/>
        <v>0.89999999999999991</v>
      </c>
      <c r="N101" s="17">
        <f t="shared" ca="1" si="52"/>
        <v>1.4</v>
      </c>
      <c r="O101" s="17" t="str">
        <f t="shared" ca="1" si="53"/>
        <v>ESE</v>
      </c>
      <c r="P101" s="13">
        <f t="shared" ca="1" si="54"/>
        <v>0.94182870370370375</v>
      </c>
      <c r="Q101" s="18">
        <f t="shared" ca="1" si="55"/>
        <v>2.5</v>
      </c>
      <c r="R101" s="17" t="str">
        <f t="shared" ca="1" si="56"/>
        <v>ESE</v>
      </c>
      <c r="S101" s="13">
        <f t="shared" ca="1" si="57"/>
        <v>0.9150462962962963</v>
      </c>
    </row>
    <row r="102" spans="1:36">
      <c r="A102" s="11">
        <f t="shared" si="48"/>
        <v>577</v>
      </c>
      <c r="B102" s="12">
        <f t="shared" ca="1" si="49"/>
        <v>44930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0.18975075926982099</v>
      </c>
      <c r="F102" s="14">
        <f t="shared" ca="1" si="41"/>
        <v>4.916666666666667</v>
      </c>
      <c r="G102" s="62" t="s">
        <v>202</v>
      </c>
      <c r="H102" s="14">
        <f t="shared" ca="1" si="42"/>
        <v>61.016666666666659</v>
      </c>
      <c r="I102" s="17">
        <f t="shared" ca="1" si="43"/>
        <v>2E-3</v>
      </c>
      <c r="J102" s="16">
        <f t="shared" ca="1" si="44"/>
        <v>0</v>
      </c>
      <c r="K102" s="16">
        <f t="shared" ca="1" si="45"/>
        <v>574</v>
      </c>
      <c r="L102" s="16">
        <f t="shared" ca="1" si="46"/>
        <v>0</v>
      </c>
      <c r="M102" s="17">
        <f t="shared" ca="1" si="47"/>
        <v>0.81666666666666676</v>
      </c>
      <c r="N102" s="17">
        <f t="shared" ca="1" si="52"/>
        <v>1.2</v>
      </c>
      <c r="O102" s="17" t="str">
        <f t="shared" ca="1" si="53"/>
        <v>ESE</v>
      </c>
      <c r="P102" s="13">
        <f t="shared" ca="1" si="54"/>
        <v>0.9671643518518519</v>
      </c>
      <c r="Q102" s="18">
        <f t="shared" ca="1" si="55"/>
        <v>2.2999999999999998</v>
      </c>
      <c r="R102" s="17" t="str">
        <f t="shared" ca="1" si="56"/>
        <v>NE</v>
      </c>
      <c r="S102" s="13">
        <f t="shared" ca="1" si="57"/>
        <v>0.98488425925925915</v>
      </c>
    </row>
    <row r="103" spans="1:36">
      <c r="A103" s="11">
        <f t="shared" si="48"/>
        <v>583</v>
      </c>
      <c r="B103" s="12">
        <f t="shared" ca="1" si="49"/>
        <v>44931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0.18975075926982099</v>
      </c>
      <c r="F103" s="14">
        <f t="shared" ca="1" si="41"/>
        <v>3.8166666666666669</v>
      </c>
      <c r="G103" s="62" t="s">
        <v>202</v>
      </c>
      <c r="H103" s="14">
        <f t="shared" ca="1" si="42"/>
        <v>64.633333333333326</v>
      </c>
      <c r="I103" s="17">
        <f t="shared" ca="1" si="43"/>
        <v>0</v>
      </c>
      <c r="J103" s="16">
        <f t="shared" ca="1" si="44"/>
        <v>0</v>
      </c>
      <c r="K103" s="16">
        <f t="shared" ca="1" si="45"/>
        <v>592</v>
      </c>
      <c r="L103" s="16">
        <f t="shared" ca="1" si="46"/>
        <v>0</v>
      </c>
      <c r="M103" s="17">
        <f t="shared" ca="1" si="47"/>
        <v>0.91666666666666663</v>
      </c>
      <c r="N103" s="17">
        <f t="shared" ca="1" si="52"/>
        <v>1.4</v>
      </c>
      <c r="O103" s="17" t="str">
        <f t="shared" ca="1" si="53"/>
        <v>SE</v>
      </c>
      <c r="P103" s="13">
        <f t="shared" ca="1" si="54"/>
        <v>3.3900462962962966E-2</v>
      </c>
      <c r="Q103" s="18">
        <f t="shared" ca="1" si="55"/>
        <v>2.2000000000000002</v>
      </c>
      <c r="R103" s="17" t="str">
        <f t="shared" ca="1" si="56"/>
        <v>NNE</v>
      </c>
      <c r="S103" s="13">
        <f t="shared" ca="1" si="57"/>
        <v>1.8761574074074073E-2</v>
      </c>
      <c r="U103" s="14">
        <f t="shared" ref="U103" ca="1" si="69">SUM(D103:D126)</f>
        <v>0</v>
      </c>
      <c r="V103" s="14">
        <f t="shared" ref="V103:Y103" ca="1" si="70">AVERAGE(E103:E126)</f>
        <v>0.18826484835524759</v>
      </c>
      <c r="W103" s="14">
        <f t="shared" ca="1" si="70"/>
        <v>5.6916666666666664</v>
      </c>
      <c r="X103" s="14" t="e">
        <f t="shared" si="70"/>
        <v>#DIV/0!</v>
      </c>
      <c r="Y103" s="14">
        <f t="shared" ca="1" si="70"/>
        <v>59.63750000000001</v>
      </c>
      <c r="Z103" s="58">
        <f t="shared" ref="Z103:AA103" ca="1" si="71">SUM(I103:I126)</f>
        <v>10.510999999999999</v>
      </c>
      <c r="AA103" s="58">
        <f t="shared" ca="1" si="71"/>
        <v>4.3333333333333339</v>
      </c>
      <c r="AB103" s="58">
        <f t="shared" ref="AB103" ca="1" si="72">SUM(K103:K126)/1000</f>
        <v>21617.464</v>
      </c>
      <c r="AC103" s="58">
        <f t="shared" ref="AC103:AD103" ca="1" si="73">AVERAGE(L103:L126)</f>
        <v>250.11805555555554</v>
      </c>
      <c r="AD103" s="17">
        <f t="shared" ca="1" si="73"/>
        <v>1.3319444444444446</v>
      </c>
      <c r="AE103" s="17">
        <f t="shared" ref="AE103" ca="1" si="74">MAX(N103:N126)</f>
        <v>4.5</v>
      </c>
      <c r="AF103" s="11" t="str">
        <f t="shared" ref="AF103" ca="1" si="75">INDIRECT(ADDRESS(MATCH(AE103,N103:N126,0)+ROW()-1,15))</f>
        <v>NW</v>
      </c>
      <c r="AG103" s="13">
        <f t="shared" ref="AG103" ca="1" si="76">INDIRECT(ADDRESS(MATCH(AE103,N103:N126,0)+ROW()-1,16))</f>
        <v>0.78300925925925924</v>
      </c>
      <c r="AH103" s="17">
        <f t="shared" ref="AH103" ca="1" si="77">MAX(Q103:Q126)</f>
        <v>7.3</v>
      </c>
      <c r="AI103" s="11" t="str">
        <f t="shared" ref="AI103" ca="1" si="78">INDIRECT(ADDRESS(MATCH(AH103,Q103:Q126,0)+ROW()-1,18))</f>
        <v>NW</v>
      </c>
      <c r="AJ103" s="13">
        <f t="shared" ref="AJ103" ca="1" si="79">INDIRECT(ADDRESS(MATCH(AH103,Q103:Q126,0)+ROW()-1,19))</f>
        <v>0.78182870370370372</v>
      </c>
    </row>
    <row r="104" spans="1:36">
      <c r="A104" s="11">
        <f t="shared" si="48"/>
        <v>589</v>
      </c>
      <c r="B104" s="12">
        <f t="shared" ca="1" si="49"/>
        <v>44931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0.18951492626582722</v>
      </c>
      <c r="F104" s="14">
        <f t="shared" ca="1" si="41"/>
        <v>2.3833333333333333</v>
      </c>
      <c r="G104" s="62" t="s">
        <v>202</v>
      </c>
      <c r="H104" s="14">
        <f t="shared" ca="1" si="42"/>
        <v>69.8</v>
      </c>
      <c r="I104" s="17">
        <f t="shared" ca="1" si="43"/>
        <v>1E-3</v>
      </c>
      <c r="J104" s="16">
        <f t="shared" ca="1" si="44"/>
        <v>0</v>
      </c>
      <c r="K104" s="16">
        <f t="shared" ca="1" si="45"/>
        <v>554</v>
      </c>
      <c r="L104" s="16">
        <f t="shared" ca="1" si="46"/>
        <v>0</v>
      </c>
      <c r="M104" s="17">
        <f t="shared" ca="1" si="47"/>
        <v>0.48333333333333334</v>
      </c>
      <c r="N104" s="17">
        <f t="shared" ca="1" si="52"/>
        <v>1.4</v>
      </c>
      <c r="O104" s="17" t="str">
        <f t="shared" ca="1" si="53"/>
        <v>SE</v>
      </c>
      <c r="P104" s="13">
        <f t="shared" ca="1" si="54"/>
        <v>3.4733796296296297E-2</v>
      </c>
      <c r="Q104" s="18">
        <f t="shared" ca="1" si="55"/>
        <v>1.9</v>
      </c>
      <c r="R104" s="17" t="str">
        <f t="shared" ca="1" si="56"/>
        <v>ESE</v>
      </c>
      <c r="S104" s="13">
        <f t="shared" ca="1" si="57"/>
        <v>4.4386574074074071E-2</v>
      </c>
    </row>
    <row r="105" spans="1:36">
      <c r="A105" s="11">
        <f t="shared" si="48"/>
        <v>595</v>
      </c>
      <c r="B105" s="12">
        <f t="shared" ca="1" si="49"/>
        <v>44931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0.18927909326183343</v>
      </c>
      <c r="F105" s="14">
        <f t="shared" ca="1" si="41"/>
        <v>2.1333333333333333</v>
      </c>
      <c r="G105" s="62" t="s">
        <v>202</v>
      </c>
      <c r="H105" s="14">
        <f t="shared" ca="1" si="42"/>
        <v>72.86666666666666</v>
      </c>
      <c r="I105" s="17">
        <f t="shared" ca="1" si="43"/>
        <v>0</v>
      </c>
      <c r="J105" s="16">
        <f t="shared" ca="1" si="44"/>
        <v>0</v>
      </c>
      <c r="K105" s="16">
        <f t="shared" ca="1" si="45"/>
        <v>539</v>
      </c>
      <c r="L105" s="16">
        <f t="shared" ca="1" si="46"/>
        <v>0</v>
      </c>
      <c r="M105" s="17">
        <f t="shared" ca="1" si="47"/>
        <v>0.25000000000000006</v>
      </c>
      <c r="N105" s="17">
        <f t="shared" ca="1" si="52"/>
        <v>0.9</v>
      </c>
      <c r="O105" s="17" t="str">
        <f t="shared" ca="1" si="53"/>
        <v>E</v>
      </c>
      <c r="P105" s="13">
        <f t="shared" ca="1" si="54"/>
        <v>7.8414351851851846E-2</v>
      </c>
      <c r="Q105" s="18">
        <f t="shared" ca="1" si="55"/>
        <v>1.9</v>
      </c>
      <c r="R105" s="17" t="str">
        <f t="shared" ca="1" si="56"/>
        <v>WNW</v>
      </c>
      <c r="S105" s="13">
        <f t="shared" ca="1" si="57"/>
        <v>7.7962962962962956E-2</v>
      </c>
    </row>
    <row r="106" spans="1:36">
      <c r="A106" s="11">
        <f t="shared" si="48"/>
        <v>601</v>
      </c>
      <c r="B106" s="12">
        <f t="shared" ca="1" si="49"/>
        <v>44931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0.18927909326183343</v>
      </c>
      <c r="F106" s="14">
        <f t="shared" ca="1" si="41"/>
        <v>2.3166666666666664</v>
      </c>
      <c r="G106" s="62" t="s">
        <v>202</v>
      </c>
      <c r="H106" s="14">
        <f t="shared" ca="1" si="42"/>
        <v>74.416666666666671</v>
      </c>
      <c r="I106" s="17">
        <f t="shared" ca="1" si="43"/>
        <v>0</v>
      </c>
      <c r="J106" s="16">
        <f t="shared" ca="1" si="44"/>
        <v>0</v>
      </c>
      <c r="K106" s="16">
        <f t="shared" ca="1" si="45"/>
        <v>550</v>
      </c>
      <c r="L106" s="16">
        <f t="shared" ca="1" si="46"/>
        <v>0</v>
      </c>
      <c r="M106" s="17">
        <f t="shared" ca="1" si="47"/>
        <v>0.13333333333333333</v>
      </c>
      <c r="N106" s="17">
        <f t="shared" ca="1" si="52"/>
        <v>0.4</v>
      </c>
      <c r="O106" s="17" t="str">
        <f t="shared" ca="1" si="53"/>
        <v>SW</v>
      </c>
      <c r="P106" s="13">
        <f t="shared" ca="1" si="54"/>
        <v>0.13171296296296295</v>
      </c>
      <c r="Q106" s="18">
        <f t="shared" ca="1" si="55"/>
        <v>1.2</v>
      </c>
      <c r="R106" s="17" t="str">
        <f t="shared" ca="1" si="56"/>
        <v>WNW</v>
      </c>
      <c r="S106" s="13">
        <f t="shared" ca="1" si="57"/>
        <v>0.13137731481481482</v>
      </c>
    </row>
    <row r="107" spans="1:36">
      <c r="A107" s="11">
        <f t="shared" si="48"/>
        <v>607</v>
      </c>
      <c r="B107" s="12">
        <f t="shared" ca="1" si="49"/>
        <v>44931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0.18927909326183343</v>
      </c>
      <c r="F107" s="14">
        <f t="shared" ref="F107:F136" ca="1" si="81">INDIRECT(ADDRESS(A107,33,,,$B$1))</f>
        <v>1.7166666666666668</v>
      </c>
      <c r="G107" s="62" t="s">
        <v>202</v>
      </c>
      <c r="H107" s="14">
        <f t="shared" ref="H107:H136" ca="1" si="82">INDIRECT(ADDRESS(A107,35,,,$B$1))</f>
        <v>77.2</v>
      </c>
      <c r="I107" s="17">
        <f t="shared" ref="I107:I136" ca="1" si="83">INDIRECT(ADDRESS(A107,36,,,$B$1))</f>
        <v>1E-3</v>
      </c>
      <c r="J107" s="16">
        <f t="shared" ref="J107:J136" ca="1" si="84">INDIRECT(ADDRESS(A107,37,,,$B$1))</f>
        <v>0</v>
      </c>
      <c r="K107" s="16">
        <f t="shared" ca="1" si="45"/>
        <v>539</v>
      </c>
      <c r="L107" s="16">
        <f t="shared" ca="1" si="46"/>
        <v>0</v>
      </c>
      <c r="M107" s="17">
        <f t="shared" ca="1" si="47"/>
        <v>0.31666666666666671</v>
      </c>
      <c r="N107" s="17">
        <f t="shared" ca="1" si="52"/>
        <v>1.1000000000000001</v>
      </c>
      <c r="O107" s="17" t="str">
        <f t="shared" ca="1" si="53"/>
        <v>SE</v>
      </c>
      <c r="P107" s="13">
        <f t="shared" ca="1" si="54"/>
        <v>0.18671296296296294</v>
      </c>
      <c r="Q107" s="18">
        <f t="shared" ca="1" si="55"/>
        <v>2</v>
      </c>
      <c r="R107" s="17" t="str">
        <f t="shared" ca="1" si="56"/>
        <v>SE</v>
      </c>
      <c r="S107" s="13">
        <f t="shared" ca="1" si="57"/>
        <v>0.18290509259259258</v>
      </c>
    </row>
    <row r="108" spans="1:36">
      <c r="A108" s="11">
        <f t="shared" si="48"/>
        <v>613</v>
      </c>
      <c r="B108" s="12">
        <f t="shared" ca="1" si="49"/>
        <v>44931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0.18880834105939034</v>
      </c>
      <c r="F108" s="14">
        <f t="shared" ca="1" si="81"/>
        <v>1.4833333333333334</v>
      </c>
      <c r="G108" s="62" t="s">
        <v>202</v>
      </c>
      <c r="H108" s="14">
        <f t="shared" ca="1" si="82"/>
        <v>79.999999999999986</v>
      </c>
      <c r="I108" s="17">
        <f t="shared" ca="1" si="83"/>
        <v>0</v>
      </c>
      <c r="J108" s="16">
        <f t="shared" ca="1" si="84"/>
        <v>0</v>
      </c>
      <c r="K108" s="16">
        <f t="shared" ca="1" si="45"/>
        <v>534</v>
      </c>
      <c r="L108" s="16">
        <f t="shared" ca="1" si="46"/>
        <v>0</v>
      </c>
      <c r="M108" s="17">
        <f t="shared" ca="1" si="47"/>
        <v>0.10000000000000002</v>
      </c>
      <c r="N108" s="17">
        <f t="shared" ca="1" si="52"/>
        <v>0.4</v>
      </c>
      <c r="O108" s="17" t="str">
        <f t="shared" ca="1" si="53"/>
        <v>ESE</v>
      </c>
      <c r="P108" s="13">
        <f t="shared" ca="1" si="54"/>
        <v>0.24305555555555555</v>
      </c>
      <c r="Q108" s="18">
        <f t="shared" ca="1" si="55"/>
        <v>1.8</v>
      </c>
      <c r="R108" s="17" t="str">
        <f t="shared" ca="1" si="56"/>
        <v>SE</v>
      </c>
      <c r="S108" s="13">
        <f t="shared" ca="1" si="57"/>
        <v>0.24247685185185186</v>
      </c>
    </row>
    <row r="109" spans="1:36">
      <c r="A109" s="11">
        <f t="shared" si="48"/>
        <v>619</v>
      </c>
      <c r="B109" s="12">
        <f t="shared" ca="1" si="49"/>
        <v>44931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0.18880834105939034</v>
      </c>
      <c r="F109" s="14">
        <f t="shared" ca="1" si="81"/>
        <v>1.7833333333333332</v>
      </c>
      <c r="G109" s="62" t="s">
        <v>202</v>
      </c>
      <c r="H109" s="14">
        <f t="shared" ca="1" si="82"/>
        <v>78.649999999999991</v>
      </c>
      <c r="I109" s="17">
        <f t="shared" ca="1" si="83"/>
        <v>4.0000000000000001E-3</v>
      </c>
      <c r="J109" s="16">
        <f t="shared" ca="1" si="84"/>
        <v>0</v>
      </c>
      <c r="K109" s="16">
        <f t="shared" ca="1" si="45"/>
        <v>832</v>
      </c>
      <c r="L109" s="16">
        <f t="shared" ca="1" si="46"/>
        <v>0.16666666666666666</v>
      </c>
      <c r="M109" s="17">
        <f t="shared" ca="1" si="47"/>
        <v>0.93333333333333324</v>
      </c>
      <c r="N109" s="17">
        <f t="shared" ca="1" si="52"/>
        <v>1.8</v>
      </c>
      <c r="O109" s="17" t="str">
        <f t="shared" ca="1" si="53"/>
        <v>ESE</v>
      </c>
      <c r="P109" s="13">
        <f t="shared" ca="1" si="54"/>
        <v>0.28469907407407408</v>
      </c>
      <c r="Q109" s="18">
        <f t="shared" ca="1" si="55"/>
        <v>2.6</v>
      </c>
      <c r="R109" s="17" t="str">
        <f t="shared" ca="1" si="56"/>
        <v>ESE</v>
      </c>
      <c r="S109" s="13">
        <f t="shared" ca="1" si="57"/>
        <v>0.28203703703703703</v>
      </c>
    </row>
    <row r="110" spans="1:36">
      <c r="A110" s="11">
        <f t="shared" si="48"/>
        <v>625</v>
      </c>
      <c r="B110" s="12">
        <f t="shared" ca="1" si="49"/>
        <v>44931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0.18880834105939034</v>
      </c>
      <c r="F110" s="14">
        <f t="shared" ca="1" si="81"/>
        <v>0.93333333333333324</v>
      </c>
      <c r="G110" s="62" t="s">
        <v>202</v>
      </c>
      <c r="H110" s="14">
        <f t="shared" ca="1" si="82"/>
        <v>79.600000000000009</v>
      </c>
      <c r="I110" s="17">
        <f t="shared" ca="1" si="83"/>
        <v>0.06</v>
      </c>
      <c r="J110" s="16">
        <f t="shared" ca="1" si="84"/>
        <v>0</v>
      </c>
      <c r="K110" s="16">
        <f t="shared" ca="1" si="45"/>
        <v>136864</v>
      </c>
      <c r="L110" s="16">
        <f t="shared" ca="1" si="46"/>
        <v>38.166666666666664</v>
      </c>
      <c r="M110" s="17">
        <f t="shared" ca="1" si="47"/>
        <v>0.54999999999999993</v>
      </c>
      <c r="N110" s="17">
        <f t="shared" ca="1" si="52"/>
        <v>1.8</v>
      </c>
      <c r="O110" s="17" t="str">
        <f t="shared" ca="1" si="53"/>
        <v>ESE</v>
      </c>
      <c r="P110" s="13">
        <f t="shared" ca="1" si="54"/>
        <v>0.2848148148148148</v>
      </c>
      <c r="Q110" s="18">
        <f t="shared" ca="1" si="55"/>
        <v>2.5</v>
      </c>
      <c r="R110" s="17" t="str">
        <f t="shared" ca="1" si="56"/>
        <v>ESE</v>
      </c>
      <c r="S110" s="13">
        <f t="shared" ca="1" si="57"/>
        <v>0.29234953703703703</v>
      </c>
    </row>
    <row r="111" spans="1:36">
      <c r="A111" s="11">
        <f t="shared" si="48"/>
        <v>631</v>
      </c>
      <c r="B111" s="12">
        <f t="shared" ca="1" si="49"/>
        <v>44931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0.18880834105939034</v>
      </c>
      <c r="F111" s="14">
        <f t="shared" ca="1" si="81"/>
        <v>2.8833333333333329</v>
      </c>
      <c r="G111" s="62" t="s">
        <v>202</v>
      </c>
      <c r="H111" s="14">
        <f t="shared" ca="1" si="82"/>
        <v>77.7</v>
      </c>
      <c r="I111" s="17">
        <f t="shared" ca="1" si="83"/>
        <v>0.51400000000000001</v>
      </c>
      <c r="J111" s="16">
        <f t="shared" ca="1" si="84"/>
        <v>0</v>
      </c>
      <c r="K111" s="16">
        <f t="shared" ca="1" si="45"/>
        <v>1018931</v>
      </c>
      <c r="L111" s="16">
        <f t="shared" ca="1" si="46"/>
        <v>283</v>
      </c>
      <c r="M111" s="17">
        <f t="shared" ca="1" si="47"/>
        <v>0.25000000000000006</v>
      </c>
      <c r="N111" s="17">
        <f t="shared" ca="1" si="52"/>
        <v>0.6</v>
      </c>
      <c r="O111" s="17" t="str">
        <f t="shared" ca="1" si="53"/>
        <v>SSE</v>
      </c>
      <c r="P111" s="13">
        <f t="shared" ca="1" si="54"/>
        <v>0.34472222222222221</v>
      </c>
      <c r="Q111" s="18">
        <f t="shared" ca="1" si="55"/>
        <v>1.5</v>
      </c>
      <c r="R111" s="17" t="str">
        <f t="shared" ca="1" si="56"/>
        <v>SE</v>
      </c>
      <c r="S111" s="13">
        <f t="shared" ca="1" si="57"/>
        <v>0.33912037037037041</v>
      </c>
    </row>
    <row r="112" spans="1:36">
      <c r="A112" s="11">
        <f t="shared" si="48"/>
        <v>637</v>
      </c>
      <c r="B112" s="12">
        <f t="shared" ca="1" si="49"/>
        <v>44931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0.18857342107784367</v>
      </c>
      <c r="F112" s="14">
        <f t="shared" ca="1" si="81"/>
        <v>7.2833333333333323</v>
      </c>
      <c r="G112" s="62" t="s">
        <v>202</v>
      </c>
      <c r="H112" s="14">
        <f t="shared" ca="1" si="82"/>
        <v>58.800000000000004</v>
      </c>
      <c r="I112" s="17">
        <f t="shared" ca="1" si="83"/>
        <v>1.044</v>
      </c>
      <c r="J112" s="16">
        <f t="shared" ca="1" si="84"/>
        <v>0.16666666666666666</v>
      </c>
      <c r="K112" s="16">
        <f t="shared" ca="1" si="45"/>
        <v>2126734</v>
      </c>
      <c r="L112" s="16">
        <f t="shared" ca="1" si="46"/>
        <v>590.83333333333337</v>
      </c>
      <c r="M112" s="17">
        <f t="shared" ca="1" si="47"/>
        <v>0.83333333333333337</v>
      </c>
      <c r="N112" s="17">
        <f t="shared" ca="1" si="52"/>
        <v>1.9</v>
      </c>
      <c r="O112" s="17" t="str">
        <f t="shared" ca="1" si="53"/>
        <v>SSW</v>
      </c>
      <c r="P112" s="13">
        <f t="shared" ca="1" si="54"/>
        <v>0.40598379629629627</v>
      </c>
      <c r="Q112" s="18">
        <f t="shared" ca="1" si="55"/>
        <v>3</v>
      </c>
      <c r="R112" s="17" t="str">
        <f t="shared" ca="1" si="56"/>
        <v>S</v>
      </c>
      <c r="S112" s="13">
        <f t="shared" ca="1" si="57"/>
        <v>0.4042013888888889</v>
      </c>
    </row>
    <row r="113" spans="1:36">
      <c r="A113" s="11">
        <f t="shared" si="48"/>
        <v>643</v>
      </c>
      <c r="B113" s="12">
        <f t="shared" ca="1" si="49"/>
        <v>44931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0.18833850109629699</v>
      </c>
      <c r="F113" s="14">
        <f t="shared" ca="1" si="81"/>
        <v>9.1333333333333329</v>
      </c>
      <c r="G113" s="62" t="s">
        <v>202</v>
      </c>
      <c r="H113" s="14">
        <f t="shared" ca="1" si="82"/>
        <v>46.183333333333337</v>
      </c>
      <c r="I113" s="17">
        <f t="shared" ca="1" si="83"/>
        <v>1.5290000000000001</v>
      </c>
      <c r="J113" s="16">
        <f t="shared" ca="1" si="84"/>
        <v>1</v>
      </c>
      <c r="K113" s="16">
        <f t="shared" ca="1" si="45"/>
        <v>3123264</v>
      </c>
      <c r="L113" s="16">
        <f t="shared" ca="1" si="46"/>
        <v>867.66666666666663</v>
      </c>
      <c r="M113" s="17">
        <f t="shared" ca="1" si="47"/>
        <v>1.4833333333333334</v>
      </c>
      <c r="N113" s="17">
        <f t="shared" ca="1" si="52"/>
        <v>2.5</v>
      </c>
      <c r="O113" s="17" t="str">
        <f t="shared" ca="1" si="53"/>
        <v>SW</v>
      </c>
      <c r="P113" s="13">
        <f t="shared" ca="1" si="54"/>
        <v>0.4406018518518518</v>
      </c>
      <c r="Q113" s="18">
        <f t="shared" ca="1" si="55"/>
        <v>5.0999999999999996</v>
      </c>
      <c r="R113" s="17" t="str">
        <f t="shared" ca="1" si="56"/>
        <v>WSW</v>
      </c>
      <c r="S113" s="13">
        <f t="shared" ca="1" si="57"/>
        <v>0.43590277777777775</v>
      </c>
    </row>
    <row r="114" spans="1:36">
      <c r="A114" s="11">
        <f t="shared" si="48"/>
        <v>649</v>
      </c>
      <c r="B114" s="12">
        <f t="shared" ca="1" si="49"/>
        <v>44931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0.18833850109629699</v>
      </c>
      <c r="F114" s="14">
        <f t="shared" ca="1" si="81"/>
        <v>9.7166666666666668</v>
      </c>
      <c r="G114" s="62" t="s">
        <v>202</v>
      </c>
      <c r="H114" s="14">
        <f t="shared" ca="1" si="82"/>
        <v>44.916666666666664</v>
      </c>
      <c r="I114" s="17">
        <f t="shared" ca="1" si="83"/>
        <v>1.8120000000000001</v>
      </c>
      <c r="J114" s="16">
        <f t="shared" ca="1" si="84"/>
        <v>0.83333333333333337</v>
      </c>
      <c r="K114" s="16">
        <f t="shared" ca="1" si="45"/>
        <v>3671701</v>
      </c>
      <c r="L114" s="16">
        <f t="shared" ca="1" si="46"/>
        <v>1019.8333333333334</v>
      </c>
      <c r="M114" s="17">
        <f t="shared" ca="1" si="47"/>
        <v>2.7833333333333332</v>
      </c>
      <c r="N114" s="17">
        <f t="shared" ca="1" si="52"/>
        <v>3.4</v>
      </c>
      <c r="O114" s="17" t="str">
        <f t="shared" ca="1" si="53"/>
        <v>W</v>
      </c>
      <c r="P114" s="13">
        <f t="shared" ca="1" si="54"/>
        <v>0.48666666666666664</v>
      </c>
      <c r="Q114" s="18">
        <f t="shared" ca="1" si="55"/>
        <v>6.1</v>
      </c>
      <c r="R114" s="17" t="str">
        <f t="shared" ca="1" si="56"/>
        <v>W</v>
      </c>
      <c r="S114" s="13">
        <f t="shared" ca="1" si="57"/>
        <v>0.48365740740740742</v>
      </c>
    </row>
    <row r="115" spans="1:36">
      <c r="A115" s="11">
        <f t="shared" si="48"/>
        <v>655</v>
      </c>
      <c r="B115" s="12">
        <f t="shared" ca="1" si="49"/>
        <v>44931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0.18786957173708119</v>
      </c>
      <c r="F115" s="14">
        <f t="shared" ca="1" si="81"/>
        <v>9.7999999999999989</v>
      </c>
      <c r="G115" s="62" t="s">
        <v>202</v>
      </c>
      <c r="H115" s="14">
        <f t="shared" ca="1" si="82"/>
        <v>44.316666666666663</v>
      </c>
      <c r="I115" s="17">
        <f t="shared" ca="1" si="83"/>
        <v>1.5350000000000001</v>
      </c>
      <c r="J115" s="16">
        <f t="shared" ca="1" si="84"/>
        <v>0.83333333333333337</v>
      </c>
      <c r="K115" s="16">
        <f t="shared" ca="1" si="45"/>
        <v>3164616</v>
      </c>
      <c r="L115" s="16">
        <f t="shared" ca="1" si="46"/>
        <v>879</v>
      </c>
      <c r="M115" s="17">
        <f t="shared" ca="1" si="47"/>
        <v>2.7833333333333332</v>
      </c>
      <c r="N115" s="17">
        <f t="shared" ca="1" si="52"/>
        <v>3.1</v>
      </c>
      <c r="O115" s="17" t="str">
        <f t="shared" ca="1" si="53"/>
        <v>SSW</v>
      </c>
      <c r="P115" s="13">
        <f t="shared" ca="1" si="54"/>
        <v>0.52123842592592595</v>
      </c>
      <c r="Q115" s="18">
        <f t="shared" ca="1" si="55"/>
        <v>5.8</v>
      </c>
      <c r="R115" s="17" t="str">
        <f t="shared" ca="1" si="56"/>
        <v>WSW</v>
      </c>
      <c r="S115" s="13">
        <f t="shared" ca="1" si="57"/>
        <v>0.53394675925925927</v>
      </c>
    </row>
    <row r="116" spans="1:36">
      <c r="A116" s="11">
        <f t="shared" si="48"/>
        <v>661</v>
      </c>
      <c r="B116" s="12">
        <f t="shared" ca="1" si="49"/>
        <v>44931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0.18786957173708119</v>
      </c>
      <c r="F116" s="14">
        <f t="shared" ca="1" si="81"/>
        <v>10.066666666666668</v>
      </c>
      <c r="G116" s="62" t="s">
        <v>202</v>
      </c>
      <c r="H116" s="14">
        <f t="shared" ca="1" si="82"/>
        <v>42.833333333333336</v>
      </c>
      <c r="I116" s="17">
        <f t="shared" ca="1" si="83"/>
        <v>1.72</v>
      </c>
      <c r="J116" s="16">
        <f t="shared" ca="1" si="84"/>
        <v>1</v>
      </c>
      <c r="K116" s="16">
        <f t="shared" ca="1" si="45"/>
        <v>3533341</v>
      </c>
      <c r="L116" s="16">
        <f t="shared" ca="1" si="46"/>
        <v>981.16666666666663</v>
      </c>
      <c r="M116" s="17">
        <f t="shared" ca="1" si="47"/>
        <v>2.3666666666666667</v>
      </c>
      <c r="N116" s="17">
        <f t="shared" ca="1" si="52"/>
        <v>3.2</v>
      </c>
      <c r="O116" s="17" t="str">
        <f t="shared" ca="1" si="53"/>
        <v>SSW</v>
      </c>
      <c r="P116" s="13">
        <f t="shared" ca="1" si="54"/>
        <v>0.5510532407407408</v>
      </c>
      <c r="Q116" s="18">
        <f t="shared" ca="1" si="55"/>
        <v>5.8</v>
      </c>
      <c r="R116" s="17" t="str">
        <f t="shared" ca="1" si="56"/>
        <v>SSW</v>
      </c>
      <c r="S116" s="13">
        <f t="shared" ca="1" si="57"/>
        <v>0.55098379629629635</v>
      </c>
    </row>
    <row r="117" spans="1:36">
      <c r="A117" s="11">
        <f t="shared" si="48"/>
        <v>667</v>
      </c>
      <c r="B117" s="12">
        <f t="shared" ca="1" si="49"/>
        <v>44931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0.18786957173708119</v>
      </c>
      <c r="F117" s="14">
        <f t="shared" ca="1" si="81"/>
        <v>10.033333333333333</v>
      </c>
      <c r="G117" s="62" t="s">
        <v>202</v>
      </c>
      <c r="H117" s="14">
        <f t="shared" ca="1" si="82"/>
        <v>42</v>
      </c>
      <c r="I117" s="17">
        <f t="shared" ca="1" si="83"/>
        <v>1.262</v>
      </c>
      <c r="J117" s="16">
        <f t="shared" ca="1" si="84"/>
        <v>0.5</v>
      </c>
      <c r="K117" s="16">
        <f t="shared" ca="1" si="45"/>
        <v>2631153</v>
      </c>
      <c r="L117" s="16">
        <f t="shared" ca="1" si="46"/>
        <v>731</v>
      </c>
      <c r="M117" s="17">
        <f t="shared" ca="1" si="47"/>
        <v>1.9500000000000002</v>
      </c>
      <c r="N117" s="17">
        <f t="shared" ca="1" si="52"/>
        <v>2.5</v>
      </c>
      <c r="O117" s="17" t="str">
        <f t="shared" ca="1" si="53"/>
        <v>SW</v>
      </c>
      <c r="P117" s="13">
        <f t="shared" ca="1" si="54"/>
        <v>0.59584490740740736</v>
      </c>
      <c r="Q117" s="18">
        <f t="shared" ca="1" si="55"/>
        <v>4.7</v>
      </c>
      <c r="R117" s="17" t="str">
        <f t="shared" ca="1" si="56"/>
        <v>WSW</v>
      </c>
      <c r="S117" s="13">
        <f t="shared" ca="1" si="57"/>
        <v>0.58136574074074077</v>
      </c>
    </row>
    <row r="118" spans="1:36">
      <c r="A118" s="11">
        <f t="shared" si="48"/>
        <v>673</v>
      </c>
      <c r="B118" s="12">
        <f t="shared" ca="1" si="49"/>
        <v>44931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0.18786957173708119</v>
      </c>
      <c r="F118" s="14">
        <f t="shared" ca="1" si="81"/>
        <v>10.083333333333332</v>
      </c>
      <c r="G118" s="62" t="s">
        <v>202</v>
      </c>
      <c r="H118" s="14">
        <f t="shared" ca="1" si="82"/>
        <v>43.216666666666669</v>
      </c>
      <c r="I118" s="17">
        <f t="shared" ca="1" si="83"/>
        <v>0.77399999999999991</v>
      </c>
      <c r="J118" s="16">
        <f t="shared" ca="1" si="84"/>
        <v>0</v>
      </c>
      <c r="K118" s="16">
        <f t="shared" ca="1" si="45"/>
        <v>1648553</v>
      </c>
      <c r="L118" s="16">
        <f t="shared" ca="1" si="46"/>
        <v>457.83333333333331</v>
      </c>
      <c r="M118" s="17">
        <f t="shared" ca="1" si="47"/>
        <v>2.8000000000000003</v>
      </c>
      <c r="N118" s="17">
        <f t="shared" ca="1" si="52"/>
        <v>3.4</v>
      </c>
      <c r="O118" s="17" t="str">
        <f t="shared" ca="1" si="53"/>
        <v>SSW</v>
      </c>
      <c r="P118" s="13">
        <f t="shared" ca="1" si="54"/>
        <v>0.65855324074074073</v>
      </c>
      <c r="Q118" s="18">
        <f t="shared" ca="1" si="55"/>
        <v>6.2</v>
      </c>
      <c r="R118" s="17" t="str">
        <f t="shared" ca="1" si="56"/>
        <v>SSW</v>
      </c>
      <c r="S118" s="13">
        <f t="shared" ca="1" si="57"/>
        <v>0.65031249999999996</v>
      </c>
    </row>
    <row r="119" spans="1:36">
      <c r="A119" s="11">
        <f t="shared" si="48"/>
        <v>679</v>
      </c>
      <c r="B119" s="12">
        <f t="shared" ca="1" si="49"/>
        <v>44931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0.18786957173708119</v>
      </c>
      <c r="F119" s="14">
        <f t="shared" ca="1" si="81"/>
        <v>9.4666666666666668</v>
      </c>
      <c r="G119" s="62" t="s">
        <v>202</v>
      </c>
      <c r="H119" s="14">
        <f t="shared" ca="1" si="82"/>
        <v>43.983333333333341</v>
      </c>
      <c r="I119" s="17">
        <f t="shared" ca="1" si="83"/>
        <v>0.248</v>
      </c>
      <c r="J119" s="16">
        <f t="shared" ca="1" si="84"/>
        <v>0</v>
      </c>
      <c r="K119" s="16">
        <f t="shared" ca="1" si="45"/>
        <v>537252</v>
      </c>
      <c r="L119" s="16">
        <f t="shared" ca="1" si="46"/>
        <v>149.33333333333334</v>
      </c>
      <c r="M119" s="17">
        <f t="shared" ca="1" si="47"/>
        <v>2.2833333333333332</v>
      </c>
      <c r="N119" s="17">
        <f t="shared" ca="1" si="52"/>
        <v>3.4</v>
      </c>
      <c r="O119" s="17" t="str">
        <f t="shared" ca="1" si="53"/>
        <v>SSW</v>
      </c>
      <c r="P119" s="13">
        <f t="shared" ca="1" si="54"/>
        <v>0.66104166666666664</v>
      </c>
      <c r="Q119" s="18">
        <f t="shared" ca="1" si="55"/>
        <v>4.7</v>
      </c>
      <c r="R119" s="17" t="str">
        <f t="shared" ca="1" si="56"/>
        <v>SSW</v>
      </c>
      <c r="S119" s="13">
        <f t="shared" ca="1" si="57"/>
        <v>0.66703703703703709</v>
      </c>
    </row>
    <row r="120" spans="1:36">
      <c r="A120" s="11">
        <f t="shared" si="48"/>
        <v>685</v>
      </c>
      <c r="B120" s="12">
        <f t="shared" ca="1" si="49"/>
        <v>44931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0.18747955468682506</v>
      </c>
      <c r="F120" s="14">
        <f t="shared" ca="1" si="81"/>
        <v>8.6000000000000014</v>
      </c>
      <c r="G120" s="62" t="s">
        <v>202</v>
      </c>
      <c r="H120" s="14">
        <f t="shared" ca="1" si="82"/>
        <v>46.800000000000004</v>
      </c>
      <c r="I120" s="17">
        <f t="shared" ca="1" si="83"/>
        <v>6.0000000000000001E-3</v>
      </c>
      <c r="J120" s="16">
        <f t="shared" ca="1" si="84"/>
        <v>0</v>
      </c>
      <c r="K120" s="16">
        <f t="shared" ca="1" si="45"/>
        <v>17547</v>
      </c>
      <c r="L120" s="16">
        <f t="shared" ca="1" si="46"/>
        <v>4.833333333333333</v>
      </c>
      <c r="M120" s="17">
        <f t="shared" ca="1" si="47"/>
        <v>2.2666666666666666</v>
      </c>
      <c r="N120" s="17">
        <f t="shared" ca="1" si="52"/>
        <v>2.9</v>
      </c>
      <c r="O120" s="17" t="str">
        <f t="shared" ca="1" si="53"/>
        <v>SSE</v>
      </c>
      <c r="P120" s="13">
        <f t="shared" ca="1" si="54"/>
        <v>0.74252314814814813</v>
      </c>
      <c r="Q120" s="18">
        <f t="shared" ca="1" si="55"/>
        <v>4.8</v>
      </c>
      <c r="R120" s="17" t="str">
        <f t="shared" ca="1" si="56"/>
        <v>SSE</v>
      </c>
      <c r="S120" s="13">
        <f t="shared" ca="1" si="57"/>
        <v>0.74040509259259257</v>
      </c>
    </row>
    <row r="121" spans="1:36">
      <c r="A121" s="11">
        <f t="shared" si="48"/>
        <v>691</v>
      </c>
      <c r="B121" s="12">
        <f t="shared" ca="1" si="49"/>
        <v>44931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0.18740155127677383</v>
      </c>
      <c r="F121" s="14">
        <f t="shared" ca="1" si="81"/>
        <v>8.4</v>
      </c>
      <c r="G121" s="62" t="s">
        <v>202</v>
      </c>
      <c r="H121" s="14">
        <f t="shared" ca="1" si="82"/>
        <v>47.400000000000006</v>
      </c>
      <c r="I121" s="17">
        <f t="shared" ca="1" si="83"/>
        <v>0</v>
      </c>
      <c r="J121" s="16">
        <f t="shared" ca="1" si="84"/>
        <v>0</v>
      </c>
      <c r="K121" s="16">
        <f t="shared" ca="1" si="45"/>
        <v>568</v>
      </c>
      <c r="L121" s="16">
        <f t="shared" ca="1" si="46"/>
        <v>0</v>
      </c>
      <c r="M121" s="17">
        <f t="shared" ca="1" si="47"/>
        <v>2.2833333333333332</v>
      </c>
      <c r="N121" s="17">
        <f t="shared" ca="1" si="52"/>
        <v>4.5</v>
      </c>
      <c r="O121" s="17" t="str">
        <f t="shared" ca="1" si="53"/>
        <v>NW</v>
      </c>
      <c r="P121" s="13">
        <f t="shared" ca="1" si="54"/>
        <v>0.78300925925925924</v>
      </c>
      <c r="Q121" s="18">
        <f t="shared" ca="1" si="55"/>
        <v>7.3</v>
      </c>
      <c r="R121" s="17" t="str">
        <f t="shared" ca="1" si="56"/>
        <v>NW</v>
      </c>
      <c r="S121" s="13">
        <f t="shared" ca="1" si="57"/>
        <v>0.78182870370370372</v>
      </c>
    </row>
    <row r="122" spans="1:36">
      <c r="A122" s="11">
        <f t="shared" si="48"/>
        <v>697</v>
      </c>
      <c r="B122" s="12">
        <f t="shared" ca="1" si="49"/>
        <v>44931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0.18740155127677383</v>
      </c>
      <c r="F122" s="14">
        <f t="shared" ca="1" si="81"/>
        <v>7.8500000000000005</v>
      </c>
      <c r="G122" s="62" t="s">
        <v>202</v>
      </c>
      <c r="H122" s="14">
        <f t="shared" ca="1" si="82"/>
        <v>46.6</v>
      </c>
      <c r="I122" s="17">
        <f t="shared" ca="1" si="83"/>
        <v>0</v>
      </c>
      <c r="J122" s="16">
        <f t="shared" ca="1" si="84"/>
        <v>0</v>
      </c>
      <c r="K122" s="16">
        <f t="shared" ca="1" si="45"/>
        <v>400</v>
      </c>
      <c r="L122" s="16">
        <f t="shared" ca="1" si="46"/>
        <v>0</v>
      </c>
      <c r="M122" s="17">
        <f t="shared" ca="1" si="47"/>
        <v>3.1166666666666667</v>
      </c>
      <c r="N122" s="17">
        <f t="shared" ca="1" si="52"/>
        <v>4.4000000000000004</v>
      </c>
      <c r="O122" s="17" t="str">
        <f t="shared" ca="1" si="53"/>
        <v>NW</v>
      </c>
      <c r="P122" s="13">
        <f t="shared" ca="1" si="54"/>
        <v>0.7883796296296296</v>
      </c>
      <c r="Q122" s="18">
        <f t="shared" ca="1" si="55"/>
        <v>7.2</v>
      </c>
      <c r="R122" s="17" t="str">
        <f t="shared" ca="1" si="56"/>
        <v>NW</v>
      </c>
      <c r="S122" s="13">
        <f t="shared" ca="1" si="57"/>
        <v>0.78643518518518529</v>
      </c>
    </row>
    <row r="123" spans="1:36">
      <c r="A123" s="11">
        <f t="shared" si="48"/>
        <v>703</v>
      </c>
      <c r="B123" s="12">
        <f t="shared" ca="1" si="49"/>
        <v>44931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0.18740155127677383</v>
      </c>
      <c r="F123" s="14">
        <f t="shared" ca="1" si="81"/>
        <v>6.7666666666666657</v>
      </c>
      <c r="G123" s="62" t="s">
        <v>202</v>
      </c>
      <c r="H123" s="14">
        <f t="shared" ca="1" si="82"/>
        <v>49.800000000000004</v>
      </c>
      <c r="I123" s="17">
        <f t="shared" ca="1" si="83"/>
        <v>0</v>
      </c>
      <c r="J123" s="16">
        <f t="shared" ca="1" si="84"/>
        <v>0</v>
      </c>
      <c r="K123" s="16">
        <f t="shared" ca="1" si="45"/>
        <v>626</v>
      </c>
      <c r="L123" s="16">
        <f t="shared" ca="1" si="46"/>
        <v>0</v>
      </c>
      <c r="M123" s="17">
        <f t="shared" ca="1" si="47"/>
        <v>1.2333333333333334</v>
      </c>
      <c r="N123" s="17">
        <f t="shared" ca="1" si="52"/>
        <v>2.9</v>
      </c>
      <c r="O123" s="17" t="str">
        <f t="shared" ca="1" si="53"/>
        <v>NW</v>
      </c>
      <c r="P123" s="13">
        <f t="shared" ca="1" si="54"/>
        <v>0.82959490740740749</v>
      </c>
      <c r="Q123" s="18">
        <f t="shared" ca="1" si="55"/>
        <v>4.3</v>
      </c>
      <c r="R123" s="17" t="str">
        <f t="shared" ca="1" si="56"/>
        <v>WNW</v>
      </c>
      <c r="S123" s="13">
        <f t="shared" ca="1" si="57"/>
        <v>0.83234953703703696</v>
      </c>
    </row>
    <row r="124" spans="1:36">
      <c r="A124" s="11">
        <f t="shared" si="48"/>
        <v>709</v>
      </c>
      <c r="B124" s="12">
        <f t="shared" ca="1" si="49"/>
        <v>44931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0.18740155127677383</v>
      </c>
      <c r="F124" s="14">
        <f t="shared" ca="1" si="81"/>
        <v>4.5333333333333323</v>
      </c>
      <c r="G124" s="62" t="s">
        <v>202</v>
      </c>
      <c r="H124" s="14">
        <f t="shared" ca="1" si="82"/>
        <v>60.099999999999994</v>
      </c>
      <c r="I124" s="17">
        <f t="shared" ca="1" si="83"/>
        <v>0</v>
      </c>
      <c r="J124" s="16">
        <f t="shared" ca="1" si="84"/>
        <v>0</v>
      </c>
      <c r="K124" s="16">
        <f t="shared" ca="1" si="45"/>
        <v>636</v>
      </c>
      <c r="L124" s="16">
        <f t="shared" ca="1" si="46"/>
        <v>0</v>
      </c>
      <c r="M124" s="17">
        <f t="shared" ca="1" si="47"/>
        <v>1.1166666666666667</v>
      </c>
      <c r="N124" s="17">
        <f t="shared" ca="1" si="52"/>
        <v>1.6</v>
      </c>
      <c r="O124" s="17" t="str">
        <f t="shared" ca="1" si="53"/>
        <v>ENE</v>
      </c>
      <c r="P124" s="13">
        <f t="shared" ca="1" si="54"/>
        <v>0.875</v>
      </c>
      <c r="Q124" s="18">
        <f t="shared" ca="1" si="55"/>
        <v>2.5</v>
      </c>
      <c r="R124" s="17" t="str">
        <f t="shared" ca="1" si="56"/>
        <v>E</v>
      </c>
      <c r="S124" s="13">
        <f t="shared" ca="1" si="57"/>
        <v>0.87157407407407417</v>
      </c>
    </row>
    <row r="125" spans="1:36">
      <c r="A125" s="11">
        <f t="shared" si="48"/>
        <v>715</v>
      </c>
      <c r="B125" s="12">
        <f t="shared" ca="1" si="49"/>
        <v>44931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0.18732369905409393</v>
      </c>
      <c r="F125" s="14">
        <f t="shared" ca="1" si="81"/>
        <v>2.5666666666666664</v>
      </c>
      <c r="G125" s="62" t="s">
        <v>202</v>
      </c>
      <c r="H125" s="14">
        <f t="shared" ca="1" si="82"/>
        <v>70.866666666666674</v>
      </c>
      <c r="I125" s="17">
        <f t="shared" ca="1" si="83"/>
        <v>0</v>
      </c>
      <c r="J125" s="16">
        <f t="shared" ca="1" si="84"/>
        <v>0</v>
      </c>
      <c r="K125" s="16">
        <f t="shared" ca="1" si="45"/>
        <v>561</v>
      </c>
      <c r="L125" s="16">
        <f t="shared" ca="1" si="46"/>
        <v>0</v>
      </c>
      <c r="M125" s="17">
        <f t="shared" ca="1" si="47"/>
        <v>0.25</v>
      </c>
      <c r="N125" s="17">
        <f t="shared" ca="1" si="52"/>
        <v>0.9</v>
      </c>
      <c r="O125" s="17" t="str">
        <f t="shared" ca="1" si="53"/>
        <v>NE</v>
      </c>
      <c r="P125" s="13">
        <f t="shared" ca="1" si="54"/>
        <v>0.90973379629629625</v>
      </c>
      <c r="Q125" s="18">
        <f t="shared" ca="1" si="55"/>
        <v>1.2</v>
      </c>
      <c r="R125" s="17" t="str">
        <f t="shared" ca="1" si="56"/>
        <v>WSW</v>
      </c>
      <c r="S125" s="13">
        <f t="shared" ca="1" si="57"/>
        <v>0.91390046296296301</v>
      </c>
    </row>
    <row r="126" spans="1:36">
      <c r="A126" s="11">
        <f t="shared" si="48"/>
        <v>721</v>
      </c>
      <c r="B126" s="12">
        <f t="shared" ca="1" si="49"/>
        <v>44931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0.18701229016337431</v>
      </c>
      <c r="F126" s="14">
        <f t="shared" ca="1" si="81"/>
        <v>2.8499999999999996</v>
      </c>
      <c r="G126" s="62" t="s">
        <v>202</v>
      </c>
      <c r="H126" s="14">
        <f t="shared" ca="1" si="82"/>
        <v>68.616666666666674</v>
      </c>
      <c r="I126" s="17">
        <f t="shared" ca="1" si="83"/>
        <v>1E-3</v>
      </c>
      <c r="J126" s="16">
        <f t="shared" ca="1" si="84"/>
        <v>0</v>
      </c>
      <c r="K126" s="16">
        <f t="shared" ca="1" si="45"/>
        <v>577</v>
      </c>
      <c r="L126" s="16">
        <f t="shared" ca="1" si="46"/>
        <v>0</v>
      </c>
      <c r="M126" s="17">
        <f t="shared" ca="1" si="47"/>
        <v>0.48333333333333334</v>
      </c>
      <c r="N126" s="17">
        <f t="shared" ca="1" si="52"/>
        <v>0.9</v>
      </c>
      <c r="O126" s="17" t="str">
        <f t="shared" ca="1" si="53"/>
        <v>E</v>
      </c>
      <c r="P126" s="13">
        <f t="shared" ca="1" si="54"/>
        <v>0.98192129629629632</v>
      </c>
      <c r="Q126" s="18">
        <f t="shared" ca="1" si="55"/>
        <v>1.8</v>
      </c>
      <c r="R126" s="17" t="str">
        <f t="shared" ca="1" si="56"/>
        <v>E</v>
      </c>
      <c r="S126" s="13">
        <f t="shared" ca="1" si="57"/>
        <v>0.97942129629629626</v>
      </c>
    </row>
    <row r="127" spans="1:36">
      <c r="A127" s="11">
        <f t="shared" si="48"/>
        <v>727</v>
      </c>
      <c r="B127" s="12">
        <f t="shared" ca="1" si="49"/>
        <v>44932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0.18693443794069442</v>
      </c>
      <c r="F127" s="14">
        <f t="shared" ca="1" si="81"/>
        <v>2.1333333333333333</v>
      </c>
      <c r="G127" s="62" t="s">
        <v>202</v>
      </c>
      <c r="H127" s="14">
        <f t="shared" ca="1" si="82"/>
        <v>73.666666666666657</v>
      </c>
      <c r="I127" s="17">
        <f t="shared" ca="1" si="83"/>
        <v>1E-3</v>
      </c>
      <c r="J127" s="16">
        <f t="shared" ca="1" si="84"/>
        <v>0</v>
      </c>
      <c r="K127" s="16">
        <f t="shared" ca="1" si="45"/>
        <v>515</v>
      </c>
      <c r="L127" s="16">
        <f t="shared" ca="1" si="46"/>
        <v>0</v>
      </c>
      <c r="M127" s="17">
        <f t="shared" ca="1" si="47"/>
        <v>0.25</v>
      </c>
      <c r="N127" s="17">
        <f t="shared" ca="1" si="52"/>
        <v>0.6</v>
      </c>
      <c r="O127" s="17" t="str">
        <f t="shared" ca="1" si="53"/>
        <v>SSW</v>
      </c>
      <c r="P127" s="13">
        <f t="shared" ca="1" si="54"/>
        <v>3.0046296296296297E-2</v>
      </c>
      <c r="Q127" s="18">
        <f t="shared" ca="1" si="55"/>
        <v>1.7</v>
      </c>
      <c r="R127" s="17" t="str">
        <f t="shared" ca="1" si="56"/>
        <v>SSE</v>
      </c>
      <c r="S127" s="13">
        <f t="shared" ca="1" si="57"/>
        <v>2.6238425925925925E-2</v>
      </c>
      <c r="U127" s="14">
        <f t="shared" ref="U127" ca="1" si="85">SUM(D127:D150)</f>
        <v>0</v>
      </c>
      <c r="V127" s="14">
        <f t="shared" ref="V127:Y127" ca="1" si="86">AVERAGE(E127:E150)</f>
        <v>0.18586820643063706</v>
      </c>
      <c r="W127" s="14">
        <f t="shared" ca="1" si="86"/>
        <v>6.3694444444444445</v>
      </c>
      <c r="X127" s="14" t="e">
        <f t="shared" si="86"/>
        <v>#DIV/0!</v>
      </c>
      <c r="Y127" s="14">
        <f t="shared" ca="1" si="86"/>
        <v>65.557638888888889</v>
      </c>
      <c r="Z127" s="58">
        <f t="shared" ref="Z127:AA127" ca="1" si="87">SUM(I127:I150)</f>
        <v>8.857999999999997</v>
      </c>
      <c r="AA127" s="58">
        <f t="shared" ca="1" si="87"/>
        <v>4</v>
      </c>
      <c r="AB127" s="58">
        <f t="shared" ref="AB127" ca="1" si="88">SUM(K127:K150)/1000</f>
        <v>17219.241999999998</v>
      </c>
      <c r="AC127" s="58">
        <f t="shared" ref="AC127:AD127" ca="1" si="89">AVERAGE(L127:L150)</f>
        <v>199.1875</v>
      </c>
      <c r="AD127" s="17">
        <f t="shared" ca="1" si="89"/>
        <v>1.3319444444444446</v>
      </c>
      <c r="AE127" s="17">
        <f t="shared" ref="AE127" ca="1" si="90">MAX(N127:N150)</f>
        <v>4.2</v>
      </c>
      <c r="AF127" s="11" t="str">
        <f t="shared" ref="AF127" ca="1" si="91">INDIRECT(ADDRESS(MATCH(AE127,N127:N150,0)+ROW()-1,15))</f>
        <v>SSW</v>
      </c>
      <c r="AG127" s="13">
        <f t="shared" ref="AG127" ca="1" si="92">INDIRECT(ADDRESS(MATCH(AE127,N127:N150,0)+ROW()-1,16))</f>
        <v>0.66864583333333327</v>
      </c>
      <c r="AH127" s="17">
        <f t="shared" ref="AH127" ca="1" si="93">MAX(Q127:Q150)</f>
        <v>6.6</v>
      </c>
      <c r="AI127" s="11" t="str">
        <f t="shared" ref="AI127" ca="1" si="94">INDIRECT(ADDRESS(MATCH(AH127,Q127:Q150,0)+ROW()-1,18))</f>
        <v>SSW</v>
      </c>
      <c r="AJ127" s="13">
        <f t="shared" ref="AJ127" ca="1" si="95">INDIRECT(ADDRESS(MATCH(AH127,Q127:Q150,0)+ROW()-1,19))</f>
        <v>0.55434027777777783</v>
      </c>
    </row>
    <row r="128" spans="1:36">
      <c r="A128" s="11">
        <f t="shared" si="48"/>
        <v>733</v>
      </c>
      <c r="B128" s="12">
        <f t="shared" ca="1" si="49"/>
        <v>44932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0.18693443794069442</v>
      </c>
      <c r="F128" s="14">
        <f t="shared" ca="1" si="81"/>
        <v>2.25</v>
      </c>
      <c r="G128" s="62" t="s">
        <v>202</v>
      </c>
      <c r="H128" s="14">
        <f t="shared" ca="1" si="82"/>
        <v>73.350000000000009</v>
      </c>
      <c r="I128" s="17">
        <f t="shared" ca="1" si="83"/>
        <v>0</v>
      </c>
      <c r="J128" s="16">
        <f t="shared" ca="1" si="84"/>
        <v>0</v>
      </c>
      <c r="K128" s="16">
        <f t="shared" ca="1" si="45"/>
        <v>556</v>
      </c>
      <c r="L128" s="16">
        <f t="shared" ca="1" si="46"/>
        <v>0</v>
      </c>
      <c r="M128" s="17">
        <f t="shared" ca="1" si="47"/>
        <v>0.11666666666666665</v>
      </c>
      <c r="N128" s="17">
        <f t="shared" ca="1" si="52"/>
        <v>0.4</v>
      </c>
      <c r="O128" s="17" t="str">
        <f t="shared" ca="1" si="53"/>
        <v>NE</v>
      </c>
      <c r="P128" s="13">
        <f t="shared" ca="1" si="54"/>
        <v>6.4039351851851847E-2</v>
      </c>
      <c r="Q128" s="18">
        <f t="shared" ca="1" si="55"/>
        <v>1.4</v>
      </c>
      <c r="R128" s="17" t="str">
        <f t="shared" ca="1" si="56"/>
        <v>ESE</v>
      </c>
      <c r="S128" s="13">
        <f t="shared" ca="1" si="57"/>
        <v>7.2974537037037032E-2</v>
      </c>
    </row>
    <row r="129" spans="1:19">
      <c r="A129" s="11">
        <f t="shared" si="48"/>
        <v>739</v>
      </c>
      <c r="B129" s="12">
        <f t="shared" ca="1" si="49"/>
        <v>44932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0.18693443794069442</v>
      </c>
      <c r="F129" s="14">
        <f t="shared" ca="1" si="81"/>
        <v>2.0833333333333335</v>
      </c>
      <c r="G129" s="62" t="s">
        <v>202</v>
      </c>
      <c r="H129" s="14">
        <f t="shared" ca="1" si="82"/>
        <v>74.716666666666654</v>
      </c>
      <c r="I129" s="17">
        <f t="shared" ca="1" si="83"/>
        <v>1E-3</v>
      </c>
      <c r="J129" s="16">
        <f t="shared" ca="1" si="84"/>
        <v>0</v>
      </c>
      <c r="K129" s="16">
        <f t="shared" ca="1" si="45"/>
        <v>550</v>
      </c>
      <c r="L129" s="16">
        <f t="shared" ca="1" si="46"/>
        <v>0</v>
      </c>
      <c r="M129" s="17">
        <f t="shared" ca="1" si="47"/>
        <v>0.28333333333333333</v>
      </c>
      <c r="N129" s="17">
        <f t="shared" ca="1" si="52"/>
        <v>0.6</v>
      </c>
      <c r="O129" s="17" t="str">
        <f t="shared" ca="1" si="53"/>
        <v>E</v>
      </c>
      <c r="P129" s="13">
        <f t="shared" ca="1" si="54"/>
        <v>7.8993055555555566E-2</v>
      </c>
      <c r="Q129" s="18">
        <f t="shared" ca="1" si="55"/>
        <v>1.2</v>
      </c>
      <c r="R129" s="17" t="str">
        <f t="shared" ca="1" si="56"/>
        <v>SE</v>
      </c>
      <c r="S129" s="13">
        <f t="shared" ca="1" si="57"/>
        <v>0.10934027777777777</v>
      </c>
    </row>
    <row r="130" spans="1:19">
      <c r="A130" s="11">
        <f t="shared" si="48"/>
        <v>745</v>
      </c>
      <c r="B130" s="12">
        <f t="shared" ca="1" si="49"/>
        <v>44932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0.18670133391246935</v>
      </c>
      <c r="F130" s="14">
        <f t="shared" ca="1" si="81"/>
        <v>1.7333333333333332</v>
      </c>
      <c r="G130" s="62" t="s">
        <v>202</v>
      </c>
      <c r="H130" s="14">
        <f t="shared" ca="1" si="82"/>
        <v>78.183333333333337</v>
      </c>
      <c r="I130" s="17">
        <f t="shared" ca="1" si="83"/>
        <v>1E-3</v>
      </c>
      <c r="J130" s="16">
        <f t="shared" ca="1" si="84"/>
        <v>0</v>
      </c>
      <c r="K130" s="16">
        <f t="shared" ca="1" si="45"/>
        <v>446</v>
      </c>
      <c r="L130" s="16">
        <f t="shared" ca="1" si="46"/>
        <v>0</v>
      </c>
      <c r="M130" s="17">
        <f t="shared" ca="1" si="47"/>
        <v>3.3333333333333333E-2</v>
      </c>
      <c r="N130" s="17">
        <f t="shared" ca="1" si="52"/>
        <v>0.3</v>
      </c>
      <c r="O130" s="17" t="str">
        <f t="shared" ca="1" si="53"/>
        <v>NW</v>
      </c>
      <c r="P130" s="13">
        <f t="shared" ca="1" si="54"/>
        <v>0.11806712962962962</v>
      </c>
      <c r="Q130" s="18">
        <f t="shared" ca="1" si="55"/>
        <v>0.7</v>
      </c>
      <c r="R130" s="17" t="str">
        <f t="shared" ca="1" si="56"/>
        <v>WNW</v>
      </c>
      <c r="S130" s="13">
        <f t="shared" ca="1" si="57"/>
        <v>0.12019675925925927</v>
      </c>
    </row>
    <row r="131" spans="1:19">
      <c r="A131" s="11">
        <f t="shared" si="48"/>
        <v>751</v>
      </c>
      <c r="B131" s="12">
        <f t="shared" ca="1" si="49"/>
        <v>44932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0.18646822988424427</v>
      </c>
      <c r="F131" s="14">
        <f t="shared" ca="1" si="81"/>
        <v>2.3666666666666667</v>
      </c>
      <c r="G131" s="62" t="s">
        <v>202</v>
      </c>
      <c r="H131" s="14">
        <f t="shared" ca="1" si="82"/>
        <v>76.216666666666654</v>
      </c>
      <c r="I131" s="17">
        <f t="shared" ca="1" si="83"/>
        <v>0</v>
      </c>
      <c r="J131" s="16">
        <f t="shared" ca="1" si="84"/>
        <v>0</v>
      </c>
      <c r="K131" s="16">
        <f t="shared" ca="1" si="45"/>
        <v>482</v>
      </c>
      <c r="L131" s="16">
        <f t="shared" ca="1" si="46"/>
        <v>0</v>
      </c>
      <c r="M131" s="17">
        <f t="shared" ca="1" si="47"/>
        <v>0.11666666666666665</v>
      </c>
      <c r="N131" s="17">
        <f t="shared" ca="1" si="52"/>
        <v>0.3</v>
      </c>
      <c r="O131" s="17" t="str">
        <f t="shared" ca="1" si="53"/>
        <v>NNE</v>
      </c>
      <c r="P131" s="13">
        <f t="shared" ca="1" si="54"/>
        <v>0.19152777777777777</v>
      </c>
      <c r="Q131" s="18">
        <f t="shared" ca="1" si="55"/>
        <v>1.2</v>
      </c>
      <c r="R131" s="17" t="str">
        <f t="shared" ca="1" si="56"/>
        <v>SW</v>
      </c>
      <c r="S131" s="13">
        <f t="shared" ca="1" si="57"/>
        <v>0.17762731481481484</v>
      </c>
    </row>
    <row r="132" spans="1:19">
      <c r="A132" s="11">
        <f t="shared" si="48"/>
        <v>757</v>
      </c>
      <c r="B132" s="12">
        <f t="shared" ca="1" si="49"/>
        <v>44932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0.18646822988424427</v>
      </c>
      <c r="F132" s="14">
        <f t="shared" ca="1" si="81"/>
        <v>3.1333333333333333</v>
      </c>
      <c r="G132" s="62" t="s">
        <v>202</v>
      </c>
      <c r="H132" s="14">
        <f t="shared" ca="1" si="82"/>
        <v>71.2</v>
      </c>
      <c r="I132" s="17">
        <f t="shared" ca="1" si="83"/>
        <v>3.0000000000000001E-3</v>
      </c>
      <c r="J132" s="16">
        <f t="shared" ca="1" si="84"/>
        <v>0</v>
      </c>
      <c r="K132" s="16">
        <f t="shared" ca="1" si="45"/>
        <v>554</v>
      </c>
      <c r="L132" s="16">
        <f t="shared" ca="1" si="46"/>
        <v>0</v>
      </c>
      <c r="M132" s="17">
        <f t="shared" ca="1" si="47"/>
        <v>0.8666666666666667</v>
      </c>
      <c r="N132" s="17">
        <f t="shared" ca="1" si="52"/>
        <v>1.5</v>
      </c>
      <c r="O132" s="17" t="str">
        <f t="shared" ca="1" si="53"/>
        <v>ESE</v>
      </c>
      <c r="P132" s="13">
        <f t="shared" ca="1" si="54"/>
        <v>0.22916666666666666</v>
      </c>
      <c r="Q132" s="18">
        <f t="shared" ca="1" si="55"/>
        <v>2.4</v>
      </c>
      <c r="R132" s="17" t="str">
        <f t="shared" ca="1" si="56"/>
        <v>SE</v>
      </c>
      <c r="S132" s="13">
        <f t="shared" ca="1" si="57"/>
        <v>0.22575231481481481</v>
      </c>
    </row>
    <row r="133" spans="1:19">
      <c r="A133" s="11">
        <f t="shared" si="48"/>
        <v>763</v>
      </c>
      <c r="B133" s="12">
        <f t="shared" ca="1" si="49"/>
        <v>44932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0.18639067910232052</v>
      </c>
      <c r="F133" s="14">
        <f t="shared" ca="1" si="81"/>
        <v>2.0166666666666666</v>
      </c>
      <c r="G133" s="62" t="s">
        <v>202</v>
      </c>
      <c r="H133" s="14">
        <f t="shared" ca="1" si="82"/>
        <v>77.766666666666666</v>
      </c>
      <c r="I133" s="17">
        <f t="shared" ca="1" si="83"/>
        <v>1E-3</v>
      </c>
      <c r="J133" s="16">
        <f t="shared" ca="1" si="84"/>
        <v>0</v>
      </c>
      <c r="K133" s="16">
        <f t="shared" ca="1" si="45"/>
        <v>713</v>
      </c>
      <c r="L133" s="16">
        <f t="shared" ca="1" si="46"/>
        <v>0</v>
      </c>
      <c r="M133" s="17">
        <f t="shared" ca="1" si="47"/>
        <v>3.3333333333333333E-2</v>
      </c>
      <c r="N133" s="17">
        <f t="shared" ca="1" si="52"/>
        <v>0.2</v>
      </c>
      <c r="O133" s="17" t="str">
        <f t="shared" ca="1" si="53"/>
        <v>E</v>
      </c>
      <c r="P133" s="13">
        <f t="shared" ca="1" si="54"/>
        <v>0.24306712962962962</v>
      </c>
      <c r="Q133" s="18">
        <f t="shared" ca="1" si="55"/>
        <v>0.7</v>
      </c>
      <c r="R133" s="17" t="str">
        <f t="shared" ca="1" si="56"/>
        <v>W</v>
      </c>
      <c r="S133" s="13">
        <f t="shared" ca="1" si="57"/>
        <v>0.28327546296296297</v>
      </c>
    </row>
    <row r="134" spans="1:19">
      <c r="A134" s="11">
        <f t="shared" si="48"/>
        <v>769</v>
      </c>
      <c r="B134" s="12">
        <f t="shared" ca="1" si="49"/>
        <v>44932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0.18615802675654927</v>
      </c>
      <c r="F134" s="14">
        <f t="shared" ca="1" si="81"/>
        <v>2.2833333333333337</v>
      </c>
      <c r="G134" s="62" t="s">
        <v>202</v>
      </c>
      <c r="H134" s="14">
        <f t="shared" ca="1" si="82"/>
        <v>79.5</v>
      </c>
      <c r="I134" s="17">
        <f t="shared" ca="1" si="83"/>
        <v>3.6999999999999998E-2</v>
      </c>
      <c r="J134" s="16">
        <f t="shared" ca="1" si="84"/>
        <v>0</v>
      </c>
      <c r="K134" s="16">
        <f t="shared" ca="1" si="45"/>
        <v>96776</v>
      </c>
      <c r="L134" s="16">
        <f t="shared" ca="1" si="46"/>
        <v>26.833333333333332</v>
      </c>
      <c r="M134" s="17">
        <f t="shared" ca="1" si="47"/>
        <v>4.9999999999999996E-2</v>
      </c>
      <c r="N134" s="17">
        <f t="shared" ca="1" si="52"/>
        <v>0.3</v>
      </c>
      <c r="O134" s="17" t="str">
        <f t="shared" ca="1" si="53"/>
        <v>SW</v>
      </c>
      <c r="P134" s="13">
        <f t="shared" ca="1" si="54"/>
        <v>0.29618055555555556</v>
      </c>
      <c r="Q134" s="18">
        <f t="shared" ca="1" si="55"/>
        <v>1</v>
      </c>
      <c r="R134" s="17" t="str">
        <f t="shared" ca="1" si="56"/>
        <v>SW</v>
      </c>
      <c r="S134" s="13">
        <f t="shared" ca="1" si="57"/>
        <v>0.29466435185185186</v>
      </c>
    </row>
    <row r="135" spans="1:19">
      <c r="A135" s="11">
        <f t="shared" si="48"/>
        <v>775</v>
      </c>
      <c r="B135" s="12">
        <f t="shared" ca="1" si="49"/>
        <v>44932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0.18600292519270176</v>
      </c>
      <c r="F135" s="14">
        <f t="shared" ca="1" si="81"/>
        <v>3.0166666666666671</v>
      </c>
      <c r="G135" s="62" t="s">
        <v>202</v>
      </c>
      <c r="H135" s="14">
        <f t="shared" ca="1" si="82"/>
        <v>78.949999999999989</v>
      </c>
      <c r="I135" s="17">
        <f t="shared" ca="1" si="83"/>
        <v>0.41600000000000004</v>
      </c>
      <c r="J135" s="16">
        <f t="shared" ca="1" si="84"/>
        <v>0</v>
      </c>
      <c r="K135" s="16">
        <f t="shared" ref="K135:K190" ca="1" si="96">INDIRECT(ADDRESS(A135,38,,,$B$1))</f>
        <v>767226</v>
      </c>
      <c r="L135" s="16">
        <f t="shared" ref="L135:L190" ca="1" si="97">INDIRECT(ADDRESS(A135,39,,,$B$1))</f>
        <v>213</v>
      </c>
      <c r="M135" s="17">
        <f t="shared" ref="M135:M190" ca="1" si="98">INDIRECT(ADDRESS($A135,40,,,$B$1))</f>
        <v>0.10000000000000002</v>
      </c>
      <c r="N135" s="17">
        <f t="shared" ca="1" si="52"/>
        <v>0.4</v>
      </c>
      <c r="O135" s="17" t="str">
        <f t="shared" ca="1" si="53"/>
        <v>WNW</v>
      </c>
      <c r="P135" s="13">
        <f t="shared" ca="1" si="54"/>
        <v>0.35877314814814815</v>
      </c>
      <c r="Q135" s="18">
        <f t="shared" ca="1" si="55"/>
        <v>0.9</v>
      </c>
      <c r="R135" s="17" t="str">
        <f t="shared" ca="1" si="56"/>
        <v>WNW</v>
      </c>
      <c r="S135" s="13">
        <f t="shared" ca="1" si="57"/>
        <v>0.35291666666666671</v>
      </c>
    </row>
    <row r="136" spans="1:19">
      <c r="A136" s="11">
        <f t="shared" si="48"/>
        <v>781</v>
      </c>
      <c r="B136" s="12">
        <f t="shared" ca="1" si="49"/>
        <v>44932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0.18600292519270176</v>
      </c>
      <c r="F136" s="14">
        <f t="shared" ca="1" si="81"/>
        <v>7.25</v>
      </c>
      <c r="G136" s="62" t="s">
        <v>202</v>
      </c>
      <c r="H136" s="14">
        <f t="shared" ca="1" si="82"/>
        <v>69.966666666666669</v>
      </c>
      <c r="I136" s="17">
        <f t="shared" ca="1" si="83"/>
        <v>0.89200000000000002</v>
      </c>
      <c r="J136" s="16">
        <f t="shared" ca="1" si="84"/>
        <v>0</v>
      </c>
      <c r="K136" s="16">
        <f t="shared" ca="1" si="96"/>
        <v>1648682</v>
      </c>
      <c r="L136" s="16">
        <f t="shared" ca="1" si="97"/>
        <v>458</v>
      </c>
      <c r="M136" s="17">
        <f t="shared" ca="1" si="98"/>
        <v>0.11666666666666665</v>
      </c>
      <c r="N136" s="17">
        <f t="shared" ca="1" si="52"/>
        <v>0.5</v>
      </c>
      <c r="O136" s="17" t="str">
        <f t="shared" ca="1" si="53"/>
        <v>WNW</v>
      </c>
      <c r="P136" s="13">
        <f t="shared" ca="1" si="54"/>
        <v>0.40972222222222227</v>
      </c>
      <c r="Q136" s="18">
        <f t="shared" ca="1" si="55"/>
        <v>1.5</v>
      </c>
      <c r="R136" s="17" t="str">
        <f t="shared" ca="1" si="56"/>
        <v>SW</v>
      </c>
      <c r="S136" s="13">
        <f t="shared" ca="1" si="57"/>
        <v>0.40971064814814812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44932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0.18600292519270176</v>
      </c>
      <c r="F137" s="14">
        <f t="shared" ref="F137:F189" ca="1" si="104">INDIRECT(ADDRESS(A137,33,,,$B$1))</f>
        <v>10.016666666666667</v>
      </c>
      <c r="G137" s="62" t="s">
        <v>202</v>
      </c>
      <c r="H137" s="14">
        <f t="shared" ref="H137:H189" ca="1" si="105">INDIRECT(ADDRESS(A137,35,,,$B$1))</f>
        <v>48.716666666666661</v>
      </c>
      <c r="I137" s="17">
        <f t="shared" ref="I137:I189" ca="1" si="106">INDIRECT(ADDRESS(A137,36,,,$B$1))</f>
        <v>1.3959999999999999</v>
      </c>
      <c r="J137" s="16">
        <f t="shared" ref="J137:J189" ca="1" si="107">INDIRECT(ADDRESS(A137,37,,,$B$1))</f>
        <v>1</v>
      </c>
      <c r="K137" s="16">
        <f t="shared" ca="1" si="96"/>
        <v>2688046</v>
      </c>
      <c r="L137" s="16">
        <f t="shared" ca="1" si="97"/>
        <v>746.5</v>
      </c>
      <c r="M137" s="17">
        <f t="shared" ca="1" si="98"/>
        <v>1.3833333333333335</v>
      </c>
      <c r="N137" s="17">
        <f t="shared" ref="N137:N189" ca="1" si="108">INDIRECT(ADDRESS($A137,41,,,$B$1))</f>
        <v>2.2999999999999998</v>
      </c>
      <c r="O137" s="17" t="str">
        <f t="shared" ref="O137:O189" ca="1" si="109">INDIRECT(ADDRESS($A137,42,,,$B$1))</f>
        <v>WSW</v>
      </c>
      <c r="P137" s="13">
        <f t="shared" ref="P137:P189" ca="1" si="110">INDIRECT(ADDRESS($A137,43,,,$B$1))</f>
        <v>0.44874999999999998</v>
      </c>
      <c r="Q137" s="18">
        <f t="shared" ref="Q137:Q189" ca="1" si="111">INDIRECT(ADDRESS($A137,44,,,$B$1))</f>
        <v>3.8</v>
      </c>
      <c r="R137" s="17" t="str">
        <f t="shared" ref="R137:R189" ca="1" si="112">INDIRECT(ADDRESS($A137,45,,,$B$1))</f>
        <v>SSW</v>
      </c>
      <c r="S137" s="13">
        <f t="shared" ref="S137:S189" ca="1" si="113">INDIRECT(ADDRESS($A137,46,,,$B$1))</f>
        <v>0.43177083333333338</v>
      </c>
    </row>
    <row r="138" spans="1:19">
      <c r="A138" s="11">
        <f t="shared" si="100"/>
        <v>793</v>
      </c>
      <c r="B138" s="12">
        <f t="shared" ca="1" si="101"/>
        <v>44932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0.1858481240888106</v>
      </c>
      <c r="F138" s="14">
        <f t="shared" ca="1" si="104"/>
        <v>10.466666666666667</v>
      </c>
      <c r="G138" s="62" t="s">
        <v>202</v>
      </c>
      <c r="H138" s="14">
        <f t="shared" ca="1" si="105"/>
        <v>46.366666666666667</v>
      </c>
      <c r="I138" s="17">
        <f t="shared" ca="1" si="106"/>
        <v>1.556</v>
      </c>
      <c r="J138" s="16">
        <f t="shared" ca="1" si="107"/>
        <v>1</v>
      </c>
      <c r="K138" s="16">
        <f t="shared" ca="1" si="96"/>
        <v>3095607</v>
      </c>
      <c r="L138" s="16">
        <f t="shared" ca="1" si="97"/>
        <v>859.83333333333337</v>
      </c>
      <c r="M138" s="17">
        <f t="shared" ca="1" si="98"/>
        <v>1.5833333333333333</v>
      </c>
      <c r="N138" s="17">
        <f t="shared" ca="1" si="108"/>
        <v>2.4</v>
      </c>
      <c r="O138" s="17" t="str">
        <f t="shared" ca="1" si="109"/>
        <v>SW</v>
      </c>
      <c r="P138" s="13">
        <f t="shared" ca="1" si="110"/>
        <v>0.4904513888888889</v>
      </c>
      <c r="Q138" s="18">
        <f t="shared" ca="1" si="111"/>
        <v>3.9</v>
      </c>
      <c r="R138" s="17" t="str">
        <f t="shared" ca="1" si="112"/>
        <v>SW</v>
      </c>
      <c r="S138" s="13">
        <f t="shared" ca="1" si="113"/>
        <v>0.48614583333333333</v>
      </c>
    </row>
    <row r="139" spans="1:19">
      <c r="A139" s="11">
        <f t="shared" si="100"/>
        <v>799</v>
      </c>
      <c r="B139" s="12">
        <f t="shared" ca="1" si="101"/>
        <v>44932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0.1855385218810284</v>
      </c>
      <c r="F139" s="14">
        <f t="shared" ca="1" si="104"/>
        <v>10.950000000000001</v>
      </c>
      <c r="G139" s="62" t="s">
        <v>202</v>
      </c>
      <c r="H139" s="14">
        <f t="shared" ca="1" si="105"/>
        <v>46.466666666666669</v>
      </c>
      <c r="I139" s="17">
        <f t="shared" ca="1" si="106"/>
        <v>1.6680000000000001</v>
      </c>
      <c r="J139" s="16">
        <f t="shared" ca="1" si="107"/>
        <v>1</v>
      </c>
      <c r="K139" s="16">
        <f t="shared" ca="1" si="96"/>
        <v>3185788</v>
      </c>
      <c r="L139" s="16">
        <f t="shared" ca="1" si="97"/>
        <v>884.83333333333337</v>
      </c>
      <c r="M139" s="17">
        <f t="shared" ca="1" si="98"/>
        <v>2.4666666666666663</v>
      </c>
      <c r="N139" s="17">
        <f t="shared" ca="1" si="108"/>
        <v>3.2</v>
      </c>
      <c r="O139" s="17" t="str">
        <f t="shared" ca="1" si="109"/>
        <v>WSW</v>
      </c>
      <c r="P139" s="13">
        <f t="shared" ca="1" si="110"/>
        <v>0.51951388888888894</v>
      </c>
      <c r="Q139" s="18">
        <f t="shared" ca="1" si="111"/>
        <v>5.5</v>
      </c>
      <c r="R139" s="17" t="str">
        <f t="shared" ca="1" si="112"/>
        <v>WSW</v>
      </c>
      <c r="S139" s="13">
        <f t="shared" ca="1" si="113"/>
        <v>0.53393518518518512</v>
      </c>
    </row>
    <row r="140" spans="1:19">
      <c r="A140" s="11">
        <f t="shared" si="100"/>
        <v>805</v>
      </c>
      <c r="B140" s="12">
        <f t="shared" ca="1" si="101"/>
        <v>44932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0.1855385218810284</v>
      </c>
      <c r="F140" s="14">
        <f t="shared" ca="1" si="104"/>
        <v>11.033333333333333</v>
      </c>
      <c r="G140" s="62" t="s">
        <v>202</v>
      </c>
      <c r="H140" s="14">
        <f t="shared" ca="1" si="105"/>
        <v>47.283333333333339</v>
      </c>
      <c r="I140" s="17">
        <f t="shared" ca="1" si="106"/>
        <v>1.2489999999999999</v>
      </c>
      <c r="J140" s="16">
        <f t="shared" ca="1" si="107"/>
        <v>0.66666666666666663</v>
      </c>
      <c r="K140" s="16">
        <f t="shared" ca="1" si="96"/>
        <v>2467119</v>
      </c>
      <c r="L140" s="16">
        <f t="shared" ca="1" si="97"/>
        <v>685.33333333333337</v>
      </c>
      <c r="M140" s="17">
        <f t="shared" ca="1" si="98"/>
        <v>2.8833333333333333</v>
      </c>
      <c r="N140" s="17">
        <f t="shared" ca="1" si="108"/>
        <v>3.5</v>
      </c>
      <c r="O140" s="17" t="str">
        <f t="shared" ca="1" si="109"/>
        <v>SW</v>
      </c>
      <c r="P140" s="13">
        <f t="shared" ca="1" si="110"/>
        <v>0.53684027777777776</v>
      </c>
      <c r="Q140" s="18">
        <f t="shared" ca="1" si="111"/>
        <v>6.6</v>
      </c>
      <c r="R140" s="17" t="str">
        <f t="shared" ca="1" si="112"/>
        <v>SSW</v>
      </c>
      <c r="S140" s="13">
        <f t="shared" ca="1" si="113"/>
        <v>0.55434027777777783</v>
      </c>
    </row>
    <row r="141" spans="1:19">
      <c r="A141" s="11">
        <f t="shared" si="100"/>
        <v>811</v>
      </c>
      <c r="B141" s="12">
        <f t="shared" ca="1" si="101"/>
        <v>44932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0.1855385218810284</v>
      </c>
      <c r="F141" s="14">
        <f t="shared" ca="1" si="104"/>
        <v>10.783333333333331</v>
      </c>
      <c r="G141" s="62" t="s">
        <v>202</v>
      </c>
      <c r="H141" s="14">
        <f t="shared" ca="1" si="105"/>
        <v>50.333333333333336</v>
      </c>
      <c r="I141" s="17">
        <f t="shared" ca="1" si="106"/>
        <v>0.8889999999999999</v>
      </c>
      <c r="J141" s="16">
        <f t="shared" ca="1" si="107"/>
        <v>0.33333333333333331</v>
      </c>
      <c r="K141" s="16">
        <f t="shared" ca="1" si="96"/>
        <v>1772735</v>
      </c>
      <c r="L141" s="16">
        <f t="shared" ca="1" si="97"/>
        <v>492.33333333333331</v>
      </c>
      <c r="M141" s="17">
        <f t="shared" ca="1" si="98"/>
        <v>2.3666666666666667</v>
      </c>
      <c r="N141" s="17">
        <f t="shared" ca="1" si="108"/>
        <v>3</v>
      </c>
      <c r="O141" s="17" t="str">
        <f t="shared" ca="1" si="109"/>
        <v>WSW</v>
      </c>
      <c r="P141" s="13">
        <f t="shared" ca="1" si="110"/>
        <v>0.57810185185185181</v>
      </c>
      <c r="Q141" s="18">
        <f t="shared" ca="1" si="111"/>
        <v>5</v>
      </c>
      <c r="R141" s="17" t="str">
        <f t="shared" ca="1" si="112"/>
        <v>SW</v>
      </c>
      <c r="S141" s="13">
        <f t="shared" ca="1" si="113"/>
        <v>0.57693287037037033</v>
      </c>
    </row>
    <row r="142" spans="1:19">
      <c r="A142" s="11">
        <f t="shared" si="100"/>
        <v>817</v>
      </c>
      <c r="B142" s="12">
        <f t="shared" ca="1" si="101"/>
        <v>44932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0.1855385218810284</v>
      </c>
      <c r="F142" s="14">
        <f t="shared" ca="1" si="104"/>
        <v>10.416666666666666</v>
      </c>
      <c r="G142" s="62" t="s">
        <v>202</v>
      </c>
      <c r="H142" s="14">
        <f t="shared" ca="1" si="105"/>
        <v>53.816666666666663</v>
      </c>
      <c r="I142" s="17">
        <f t="shared" ca="1" si="106"/>
        <v>0.54200000000000004</v>
      </c>
      <c r="J142" s="16">
        <f t="shared" ca="1" si="107"/>
        <v>0</v>
      </c>
      <c r="K142" s="16">
        <f t="shared" ca="1" si="96"/>
        <v>1070651</v>
      </c>
      <c r="L142" s="16">
        <f t="shared" ca="1" si="97"/>
        <v>297.33333333333331</v>
      </c>
      <c r="M142" s="17">
        <f t="shared" ca="1" si="98"/>
        <v>3.0666666666666664</v>
      </c>
      <c r="N142" s="17">
        <f t="shared" ca="1" si="108"/>
        <v>3.7</v>
      </c>
      <c r="O142" s="17" t="str">
        <f t="shared" ca="1" si="109"/>
        <v>SSW</v>
      </c>
      <c r="P142" s="13">
        <f t="shared" ca="1" si="110"/>
        <v>0.64171296296296299</v>
      </c>
      <c r="Q142" s="18">
        <f t="shared" ca="1" si="111"/>
        <v>5.9</v>
      </c>
      <c r="R142" s="17" t="str">
        <f t="shared" ca="1" si="112"/>
        <v>SSW</v>
      </c>
      <c r="S142" s="13">
        <f t="shared" ca="1" si="113"/>
        <v>0.64968749999999997</v>
      </c>
    </row>
    <row r="143" spans="1:19">
      <c r="A143" s="11">
        <f t="shared" si="100"/>
        <v>823</v>
      </c>
      <c r="B143" s="12">
        <f t="shared" ca="1" si="101"/>
        <v>44932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0.1855385218810284</v>
      </c>
      <c r="F143" s="14">
        <f t="shared" ca="1" si="104"/>
        <v>9.8833333333333346</v>
      </c>
      <c r="G143" s="62" t="s">
        <v>202</v>
      </c>
      <c r="H143" s="14">
        <f t="shared" ca="1" si="105"/>
        <v>57.18333333333333</v>
      </c>
      <c r="I143" s="17">
        <f t="shared" ca="1" si="106"/>
        <v>0.2</v>
      </c>
      <c r="J143" s="16">
        <f t="shared" ca="1" si="107"/>
        <v>0</v>
      </c>
      <c r="K143" s="16">
        <f t="shared" ca="1" si="96"/>
        <v>402962</v>
      </c>
      <c r="L143" s="16">
        <f t="shared" ca="1" si="97"/>
        <v>112.16666666666667</v>
      </c>
      <c r="M143" s="17">
        <f t="shared" ca="1" si="98"/>
        <v>3.5500000000000003</v>
      </c>
      <c r="N143" s="17">
        <f t="shared" ca="1" si="108"/>
        <v>4.2</v>
      </c>
      <c r="O143" s="17" t="str">
        <f t="shared" ca="1" si="109"/>
        <v>SSW</v>
      </c>
      <c r="P143" s="13">
        <f t="shared" ca="1" si="110"/>
        <v>0.66864583333333327</v>
      </c>
      <c r="Q143" s="18">
        <f t="shared" ca="1" si="111"/>
        <v>6.5</v>
      </c>
      <c r="R143" s="17" t="str">
        <f t="shared" ca="1" si="112"/>
        <v>SSW</v>
      </c>
      <c r="S143" s="13">
        <f t="shared" ca="1" si="113"/>
        <v>0.66255787037037039</v>
      </c>
    </row>
    <row r="144" spans="1:19">
      <c r="A144" s="11">
        <f t="shared" si="100"/>
        <v>829</v>
      </c>
      <c r="B144" s="12">
        <f t="shared" ca="1" si="101"/>
        <v>44932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0.1855385218810284</v>
      </c>
      <c r="F144" s="14">
        <f t="shared" ca="1" si="104"/>
        <v>9</v>
      </c>
      <c r="G144" s="62" t="s">
        <v>202</v>
      </c>
      <c r="H144" s="14">
        <f t="shared" ca="1" si="105"/>
        <v>59.599999999999994</v>
      </c>
      <c r="I144" s="17">
        <f t="shared" ca="1" si="106"/>
        <v>3.0000000000000001E-3</v>
      </c>
      <c r="J144" s="16">
        <f t="shared" ca="1" si="107"/>
        <v>0</v>
      </c>
      <c r="K144" s="16">
        <f t="shared" ca="1" si="96"/>
        <v>16209</v>
      </c>
      <c r="L144" s="16">
        <f t="shared" ca="1" si="97"/>
        <v>4.333333333333333</v>
      </c>
      <c r="M144" s="17">
        <f t="shared" ca="1" si="98"/>
        <v>2.6</v>
      </c>
      <c r="N144" s="17">
        <f t="shared" ca="1" si="108"/>
        <v>3.4</v>
      </c>
      <c r="O144" s="17" t="str">
        <f t="shared" ca="1" si="109"/>
        <v>SSE</v>
      </c>
      <c r="P144" s="13">
        <f t="shared" ca="1" si="110"/>
        <v>0.74289351851851848</v>
      </c>
      <c r="Q144" s="18">
        <f t="shared" ca="1" si="111"/>
        <v>5.0999999999999996</v>
      </c>
      <c r="R144" s="17" t="str">
        <f t="shared" ca="1" si="112"/>
        <v>SE</v>
      </c>
      <c r="S144" s="13">
        <f t="shared" ca="1" si="113"/>
        <v>0.7321875000000001</v>
      </c>
    </row>
    <row r="145" spans="1:36">
      <c r="A145" s="11">
        <f t="shared" si="100"/>
        <v>835</v>
      </c>
      <c r="B145" s="12">
        <f t="shared" ca="1" si="101"/>
        <v>44932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0.18522951922279374</v>
      </c>
      <c r="F145" s="14">
        <f t="shared" ca="1" si="104"/>
        <v>8.85</v>
      </c>
      <c r="G145" s="62" t="s">
        <v>202</v>
      </c>
      <c r="H145" s="14">
        <f t="shared" ca="1" si="105"/>
        <v>60.283333333333331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704</v>
      </c>
      <c r="L145" s="16">
        <f t="shared" ca="1" si="97"/>
        <v>0</v>
      </c>
      <c r="M145" s="17">
        <f t="shared" ca="1" si="98"/>
        <v>3.4166666666666665</v>
      </c>
      <c r="N145" s="17">
        <f t="shared" ca="1" si="108"/>
        <v>3.9</v>
      </c>
      <c r="O145" s="17" t="str">
        <f t="shared" ca="1" si="109"/>
        <v>SSE</v>
      </c>
      <c r="P145" s="13">
        <f t="shared" ca="1" si="110"/>
        <v>0.75267361111111108</v>
      </c>
      <c r="Q145" s="18">
        <f t="shared" ca="1" si="111"/>
        <v>5.8</v>
      </c>
      <c r="R145" s="17" t="str">
        <f t="shared" ca="1" si="112"/>
        <v>SE</v>
      </c>
      <c r="S145" s="13">
        <f t="shared" ca="1" si="113"/>
        <v>0.75061342592592595</v>
      </c>
    </row>
    <row r="146" spans="1:36">
      <c r="A146" s="11">
        <f t="shared" si="100"/>
        <v>841</v>
      </c>
      <c r="B146" s="12">
        <f t="shared" ca="1" si="101"/>
        <v>44932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0.18522951922279374</v>
      </c>
      <c r="F146" s="14">
        <f t="shared" ca="1" si="104"/>
        <v>8.5166666666666657</v>
      </c>
      <c r="G146" s="62" t="s">
        <v>202</v>
      </c>
      <c r="H146" s="14">
        <f t="shared" ca="1" si="105"/>
        <v>61.9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660</v>
      </c>
      <c r="L146" s="16">
        <f t="shared" ca="1" si="97"/>
        <v>0</v>
      </c>
      <c r="M146" s="17">
        <f t="shared" ca="1" si="98"/>
        <v>2.8666666666666667</v>
      </c>
      <c r="N146" s="17">
        <f t="shared" ca="1" si="108"/>
        <v>3.8</v>
      </c>
      <c r="O146" s="17" t="str">
        <f t="shared" ca="1" si="109"/>
        <v>SSE</v>
      </c>
      <c r="P146" s="13">
        <f t="shared" ca="1" si="110"/>
        <v>0.79949074074074078</v>
      </c>
      <c r="Q146" s="18">
        <f t="shared" ca="1" si="111"/>
        <v>5.7</v>
      </c>
      <c r="R146" s="17" t="str">
        <f t="shared" ca="1" si="112"/>
        <v>SSE</v>
      </c>
      <c r="S146" s="13">
        <f t="shared" ca="1" si="113"/>
        <v>0.79305555555555562</v>
      </c>
    </row>
    <row r="147" spans="1:36">
      <c r="A147" s="11">
        <f t="shared" si="100"/>
        <v>847</v>
      </c>
      <c r="B147" s="12">
        <f t="shared" ca="1" si="101"/>
        <v>44932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0.18507501789367639</v>
      </c>
      <c r="F147" s="14">
        <f t="shared" ca="1" si="104"/>
        <v>7.5666666666666664</v>
      </c>
      <c r="G147" s="62" t="s">
        <v>202</v>
      </c>
      <c r="H147" s="14">
        <f t="shared" ca="1" si="105"/>
        <v>66.233333333333334</v>
      </c>
      <c r="I147" s="17">
        <f t="shared" ca="1" si="106"/>
        <v>1E-3</v>
      </c>
      <c r="J147" s="16">
        <f t="shared" ca="1" si="107"/>
        <v>0</v>
      </c>
      <c r="K147" s="16">
        <f t="shared" ca="1" si="96"/>
        <v>612</v>
      </c>
      <c r="L147" s="16">
        <f t="shared" ca="1" si="97"/>
        <v>0</v>
      </c>
      <c r="M147" s="17">
        <f t="shared" ca="1" si="98"/>
        <v>1.5833333333333333</v>
      </c>
      <c r="N147" s="17">
        <f t="shared" ca="1" si="108"/>
        <v>2.2000000000000002</v>
      </c>
      <c r="O147" s="17" t="str">
        <f t="shared" ca="1" si="109"/>
        <v>SSE</v>
      </c>
      <c r="P147" s="13">
        <f t="shared" ca="1" si="110"/>
        <v>0.86733796296296306</v>
      </c>
      <c r="Q147" s="18">
        <f t="shared" ca="1" si="111"/>
        <v>3.9</v>
      </c>
      <c r="R147" s="17" t="str">
        <f t="shared" ca="1" si="112"/>
        <v>SSE</v>
      </c>
      <c r="S147" s="13">
        <f t="shared" ca="1" si="113"/>
        <v>0.8400347222222222</v>
      </c>
    </row>
    <row r="148" spans="1:36">
      <c r="A148" s="11">
        <f t="shared" si="100"/>
        <v>853</v>
      </c>
      <c r="B148" s="12">
        <f t="shared" ca="1" si="101"/>
        <v>44932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0.18507501789367639</v>
      </c>
      <c r="F148" s="14">
        <f t="shared" ca="1" si="104"/>
        <v>7.7833333333333323</v>
      </c>
      <c r="G148" s="62" t="s">
        <v>202</v>
      </c>
      <c r="H148" s="14">
        <f t="shared" ca="1" si="105"/>
        <v>64.383333333333326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587</v>
      </c>
      <c r="L148" s="16">
        <f t="shared" ca="1" si="97"/>
        <v>0</v>
      </c>
      <c r="M148" s="17">
        <f t="shared" ca="1" si="98"/>
        <v>1.6333333333333331</v>
      </c>
      <c r="N148" s="17">
        <f t="shared" ca="1" si="108"/>
        <v>2.4</v>
      </c>
      <c r="O148" s="17" t="str">
        <f t="shared" ca="1" si="109"/>
        <v>SSE</v>
      </c>
      <c r="P148" s="13">
        <f t="shared" ca="1" si="110"/>
        <v>0.88825231481481481</v>
      </c>
      <c r="Q148" s="18">
        <f t="shared" ca="1" si="111"/>
        <v>3.3</v>
      </c>
      <c r="R148" s="17" t="str">
        <f t="shared" ca="1" si="112"/>
        <v>SSE</v>
      </c>
      <c r="S148" s="13">
        <f t="shared" ca="1" si="113"/>
        <v>0.88293981481481476</v>
      </c>
    </row>
    <row r="149" spans="1:36">
      <c r="A149" s="11">
        <f t="shared" si="100"/>
        <v>859</v>
      </c>
      <c r="B149" s="12">
        <f t="shared" ca="1" si="101"/>
        <v>44932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0.18507501789367639</v>
      </c>
      <c r="F149" s="14">
        <f t="shared" ca="1" si="104"/>
        <v>4.833333333333333</v>
      </c>
      <c r="G149" s="62" t="s">
        <v>202</v>
      </c>
      <c r="H149" s="14">
        <f t="shared" ca="1" si="105"/>
        <v>77.2</v>
      </c>
      <c r="I149" s="17">
        <f t="shared" ca="1" si="106"/>
        <v>1E-3</v>
      </c>
      <c r="J149" s="16">
        <f t="shared" ca="1" si="107"/>
        <v>0</v>
      </c>
      <c r="K149" s="16">
        <f t="shared" ca="1" si="96"/>
        <v>534</v>
      </c>
      <c r="L149" s="16">
        <f t="shared" ca="1" si="97"/>
        <v>0</v>
      </c>
      <c r="M149" s="17">
        <f t="shared" ca="1" si="98"/>
        <v>0.3666666666666667</v>
      </c>
      <c r="N149" s="17">
        <f t="shared" ca="1" si="108"/>
        <v>0.9</v>
      </c>
      <c r="O149" s="17" t="str">
        <f t="shared" ca="1" si="109"/>
        <v>SE</v>
      </c>
      <c r="P149" s="13">
        <f t="shared" ca="1" si="110"/>
        <v>0.92800925925925926</v>
      </c>
      <c r="Q149" s="18">
        <f t="shared" ca="1" si="111"/>
        <v>1.8</v>
      </c>
      <c r="R149" s="17" t="str">
        <f t="shared" ca="1" si="112"/>
        <v>S</v>
      </c>
      <c r="S149" s="13">
        <f t="shared" ca="1" si="113"/>
        <v>0.92530092592592583</v>
      </c>
    </row>
    <row r="150" spans="1:36">
      <c r="A150" s="11">
        <f t="shared" si="100"/>
        <v>865</v>
      </c>
      <c r="B150" s="12">
        <f t="shared" ca="1" si="101"/>
        <v>44932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0.18507501789367639</v>
      </c>
      <c r="F150" s="14">
        <f t="shared" ca="1" si="104"/>
        <v>4.5</v>
      </c>
      <c r="G150" s="62" t="s">
        <v>202</v>
      </c>
      <c r="H150" s="14">
        <f t="shared" ca="1" si="105"/>
        <v>80.100000000000009</v>
      </c>
      <c r="I150" s="17">
        <f t="shared" ca="1" si="106"/>
        <v>1E-3</v>
      </c>
      <c r="J150" s="16">
        <f t="shared" ca="1" si="107"/>
        <v>0</v>
      </c>
      <c r="K150" s="16">
        <f t="shared" ca="1" si="96"/>
        <v>528</v>
      </c>
      <c r="L150" s="16">
        <f t="shared" ca="1" si="97"/>
        <v>0</v>
      </c>
      <c r="M150" s="17">
        <f t="shared" ca="1" si="98"/>
        <v>0.23333333333333331</v>
      </c>
      <c r="N150" s="17">
        <f t="shared" ca="1" si="108"/>
        <v>0.5</v>
      </c>
      <c r="O150" s="17" t="str">
        <f t="shared" ca="1" si="109"/>
        <v>NNE</v>
      </c>
      <c r="P150" s="13">
        <f t="shared" ca="1" si="110"/>
        <v>0.95284722222222218</v>
      </c>
      <c r="Q150" s="18">
        <f t="shared" ca="1" si="111"/>
        <v>1.3</v>
      </c>
      <c r="R150" s="17" t="str">
        <f t="shared" ca="1" si="112"/>
        <v>NNE</v>
      </c>
      <c r="S150" s="13">
        <f t="shared" ca="1" si="113"/>
        <v>0.96083333333333332</v>
      </c>
    </row>
    <row r="151" spans="1:36">
      <c r="A151" s="11">
        <f t="shared" si="100"/>
        <v>871</v>
      </c>
      <c r="B151" s="12">
        <f t="shared" ca="1" si="101"/>
        <v>44933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0.18507501789367639</v>
      </c>
      <c r="F151" s="14">
        <f t="shared" ca="1" si="104"/>
        <v>4.7666666666666666</v>
      </c>
      <c r="G151" s="62" t="s">
        <v>202</v>
      </c>
      <c r="H151" s="14">
        <f t="shared" ca="1" si="105"/>
        <v>79.100000000000009</v>
      </c>
      <c r="I151" s="17">
        <f t="shared" ca="1" si="106"/>
        <v>1E-3</v>
      </c>
      <c r="J151" s="16">
        <f t="shared" ca="1" si="107"/>
        <v>0</v>
      </c>
      <c r="K151" s="16">
        <f t="shared" ca="1" si="96"/>
        <v>481</v>
      </c>
      <c r="L151" s="16">
        <f t="shared" ca="1" si="97"/>
        <v>0</v>
      </c>
      <c r="M151" s="17">
        <f t="shared" ca="1" si="98"/>
        <v>0.3</v>
      </c>
      <c r="N151" s="17">
        <f t="shared" ca="1" si="108"/>
        <v>0.7</v>
      </c>
      <c r="O151" s="17" t="str">
        <f t="shared" ca="1" si="109"/>
        <v>SSE</v>
      </c>
      <c r="P151" s="13">
        <f t="shared" ca="1" si="110"/>
        <v>3.4722222222222224E-2</v>
      </c>
      <c r="Q151" s="18">
        <f t="shared" ca="1" si="111"/>
        <v>2.7</v>
      </c>
      <c r="R151" s="17" t="str">
        <f t="shared" ca="1" si="112"/>
        <v>SE</v>
      </c>
      <c r="S151" s="13">
        <f t="shared" ca="1" si="113"/>
        <v>3.2106481481481479E-2</v>
      </c>
      <c r="U151" s="14">
        <f t="shared" ref="U151" ca="1" si="114">SUM(D151:D174)</f>
        <v>2.5</v>
      </c>
      <c r="V151" s="14">
        <f t="shared" ref="V151:Y151" ca="1" si="115">AVERAGE(E151:E174)</f>
        <v>0.21379981921312061</v>
      </c>
      <c r="W151" s="14">
        <f t="shared" ca="1" si="115"/>
        <v>8.6298611111111132</v>
      </c>
      <c r="X151" s="14" t="e">
        <f t="shared" si="115"/>
        <v>#DIV/0!</v>
      </c>
      <c r="Y151" s="14">
        <f t="shared" ca="1" si="115"/>
        <v>61.721527777777787</v>
      </c>
      <c r="Z151" s="58">
        <f t="shared" ref="Z151:AA151" ca="1" si="116">SUM(I151:I174)</f>
        <v>4.109</v>
      </c>
      <c r="AA151" s="58">
        <f t="shared" ca="1" si="116"/>
        <v>0.5</v>
      </c>
      <c r="AB151" s="58">
        <f t="shared" ref="AB151" ca="1" si="117">SUM(K151:K174)/1000</f>
        <v>8631.1839999999993</v>
      </c>
      <c r="AC151" s="58">
        <f t="shared" ref="AC151:AD151" ca="1" si="118">AVERAGE(L151:L174)</f>
        <v>99.805555555555543</v>
      </c>
      <c r="AD151" s="17">
        <f t="shared" ca="1" si="118"/>
        <v>3.6347222222222224</v>
      </c>
      <c r="AE151" s="17">
        <f t="shared" ref="AE151" ca="1" si="119">MAX(N151:N174)</f>
        <v>6.5</v>
      </c>
      <c r="AF151" s="11" t="str">
        <f t="shared" ref="AF151" ca="1" si="120">INDIRECT(ADDRESS(MATCH(AE151,N151:N174,0)+ROW()-1,15))</f>
        <v>W</v>
      </c>
      <c r="AG151" s="13">
        <f t="shared" ref="AG151" ca="1" si="121">INDIRECT(ADDRESS(MATCH(AE151,N151:N174,0)+ROW()-1,16))</f>
        <v>0.51728009259259256</v>
      </c>
      <c r="AH151" s="17">
        <f t="shared" ref="AH151" ca="1" si="122">MAX(Q151:Q174)</f>
        <v>12.3</v>
      </c>
      <c r="AI151" s="11" t="str">
        <f t="shared" ref="AI151" ca="1" si="123">INDIRECT(ADDRESS(MATCH(AH151,Q151:Q174,0)+ROW()-1,18))</f>
        <v>WSW</v>
      </c>
      <c r="AJ151" s="13">
        <f t="shared" ref="AJ151" ca="1" si="124">INDIRECT(ADDRESS(MATCH(AH151,Q151:Q174,0)+ROW()-1,19))</f>
        <v>0.42655092592592592</v>
      </c>
    </row>
    <row r="152" spans="1:36">
      <c r="A152" s="11">
        <f t="shared" si="100"/>
        <v>877</v>
      </c>
      <c r="B152" s="12">
        <f t="shared" ca="1" si="101"/>
        <v>44933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0.18484371449904083</v>
      </c>
      <c r="F152" s="14">
        <f t="shared" ca="1" si="104"/>
        <v>8.85</v>
      </c>
      <c r="G152" s="62" t="s">
        <v>202</v>
      </c>
      <c r="H152" s="14">
        <f t="shared" ca="1" si="105"/>
        <v>56.999999999999993</v>
      </c>
      <c r="I152" s="17">
        <f t="shared" ca="1" si="106"/>
        <v>6.0000000000000001E-3</v>
      </c>
      <c r="J152" s="16">
        <f t="shared" ca="1" si="107"/>
        <v>0</v>
      </c>
      <c r="K152" s="16">
        <f t="shared" ca="1" si="96"/>
        <v>622</v>
      </c>
      <c r="L152" s="16">
        <f t="shared" ca="1" si="97"/>
        <v>0</v>
      </c>
      <c r="M152" s="17">
        <f t="shared" ca="1" si="98"/>
        <v>3.3833333333333329</v>
      </c>
      <c r="N152" s="17">
        <f t="shared" ca="1" si="108"/>
        <v>3.9</v>
      </c>
      <c r="O152" s="17" t="str">
        <f t="shared" ca="1" si="109"/>
        <v>SSE</v>
      </c>
      <c r="P152" s="13">
        <f t="shared" ca="1" si="110"/>
        <v>7.6388888888888895E-2</v>
      </c>
      <c r="Q152" s="18">
        <f t="shared" ca="1" si="111"/>
        <v>5.9</v>
      </c>
      <c r="R152" s="17" t="str">
        <f t="shared" ca="1" si="112"/>
        <v>SE</v>
      </c>
      <c r="S152" s="13">
        <f t="shared" ca="1" si="113"/>
        <v>5.3043981481481484E-2</v>
      </c>
    </row>
    <row r="153" spans="1:36">
      <c r="A153" s="11">
        <f t="shared" si="100"/>
        <v>883</v>
      </c>
      <c r="B153" s="12">
        <f t="shared" ca="1" si="101"/>
        <v>44933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0.18461241110440527</v>
      </c>
      <c r="F153" s="14">
        <f t="shared" ca="1" si="104"/>
        <v>9.1666666666666661</v>
      </c>
      <c r="G153" s="62" t="s">
        <v>202</v>
      </c>
      <c r="H153" s="14">
        <f t="shared" ca="1" si="105"/>
        <v>56.050000000000004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561</v>
      </c>
      <c r="L153" s="16">
        <f t="shared" ca="1" si="97"/>
        <v>0</v>
      </c>
      <c r="M153" s="17">
        <f t="shared" ca="1" si="98"/>
        <v>3.9333333333333331</v>
      </c>
      <c r="N153" s="17">
        <f t="shared" ca="1" si="108"/>
        <v>4.5999999999999996</v>
      </c>
      <c r="O153" s="17" t="str">
        <f t="shared" ca="1" si="109"/>
        <v>SSE</v>
      </c>
      <c r="P153" s="13">
        <f t="shared" ca="1" si="110"/>
        <v>0.10394675925925927</v>
      </c>
      <c r="Q153" s="18">
        <f t="shared" ca="1" si="111"/>
        <v>6.8</v>
      </c>
      <c r="R153" s="17" t="str">
        <f t="shared" ca="1" si="112"/>
        <v>SSE</v>
      </c>
      <c r="S153" s="13">
        <f t="shared" ca="1" si="113"/>
        <v>9.9155092592592586E-2</v>
      </c>
    </row>
    <row r="154" spans="1:36">
      <c r="A154" s="11">
        <f t="shared" si="100"/>
        <v>889</v>
      </c>
      <c r="B154" s="12">
        <f t="shared" ca="1" si="101"/>
        <v>44933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0.18461241110440527</v>
      </c>
      <c r="F154" s="14">
        <f t="shared" ca="1" si="104"/>
        <v>9.35</v>
      </c>
      <c r="G154" s="62" t="s">
        <v>202</v>
      </c>
      <c r="H154" s="14">
        <f t="shared" ca="1" si="105"/>
        <v>54.000000000000007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645</v>
      </c>
      <c r="L154" s="16">
        <f t="shared" ca="1" si="97"/>
        <v>0</v>
      </c>
      <c r="M154" s="17">
        <f t="shared" ca="1" si="98"/>
        <v>3.5166666666666671</v>
      </c>
      <c r="N154" s="17">
        <f t="shared" ca="1" si="108"/>
        <v>4</v>
      </c>
      <c r="O154" s="17" t="str">
        <f t="shared" ca="1" si="109"/>
        <v>SSE</v>
      </c>
      <c r="P154" s="13">
        <f t="shared" ca="1" si="110"/>
        <v>0.13113425925925926</v>
      </c>
      <c r="Q154" s="18">
        <f t="shared" ca="1" si="111"/>
        <v>6.6</v>
      </c>
      <c r="R154" s="17" t="str">
        <f t="shared" ca="1" si="112"/>
        <v>S</v>
      </c>
      <c r="S154" s="13">
        <f t="shared" ca="1" si="113"/>
        <v>0.13415509259259259</v>
      </c>
    </row>
    <row r="155" spans="1:36">
      <c r="A155" s="11">
        <f t="shared" si="100"/>
        <v>895</v>
      </c>
      <c r="B155" s="12">
        <f t="shared" ca="1" si="101"/>
        <v>44933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0.18461241110440527</v>
      </c>
      <c r="F155" s="14">
        <f t="shared" ca="1" si="104"/>
        <v>9.3666666666666654</v>
      </c>
      <c r="G155" s="62" t="s">
        <v>202</v>
      </c>
      <c r="H155" s="14">
        <f t="shared" ca="1" si="105"/>
        <v>51.916666666666664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632</v>
      </c>
      <c r="L155" s="16">
        <f t="shared" ca="1" si="97"/>
        <v>0</v>
      </c>
      <c r="M155" s="17">
        <f t="shared" ca="1" si="98"/>
        <v>3.2166666666666668</v>
      </c>
      <c r="N155" s="17">
        <f t="shared" ca="1" si="108"/>
        <v>3.6</v>
      </c>
      <c r="O155" s="17" t="str">
        <f t="shared" ca="1" si="109"/>
        <v>SSE</v>
      </c>
      <c r="P155" s="13">
        <f t="shared" ca="1" si="110"/>
        <v>0.15973379629629628</v>
      </c>
      <c r="Q155" s="18">
        <f t="shared" ca="1" si="111"/>
        <v>6.3</v>
      </c>
      <c r="R155" s="17" t="str">
        <f t="shared" ca="1" si="112"/>
        <v>SSE</v>
      </c>
      <c r="S155" s="13">
        <f t="shared" ca="1" si="113"/>
        <v>0.19081018518518519</v>
      </c>
    </row>
    <row r="156" spans="1:36">
      <c r="A156" s="11">
        <f t="shared" si="100"/>
        <v>901</v>
      </c>
      <c r="B156" s="12">
        <f t="shared" ca="1" si="101"/>
        <v>44933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0.18461241110440527</v>
      </c>
      <c r="F156" s="14">
        <f t="shared" ca="1" si="104"/>
        <v>8.85</v>
      </c>
      <c r="G156" s="62" t="s">
        <v>202</v>
      </c>
      <c r="H156" s="14">
        <f t="shared" ca="1" si="105"/>
        <v>61.616666666666667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651</v>
      </c>
      <c r="L156" s="16">
        <f t="shared" ca="1" si="97"/>
        <v>0</v>
      </c>
      <c r="M156" s="17">
        <f t="shared" ca="1" si="98"/>
        <v>2.85</v>
      </c>
      <c r="N156" s="17">
        <f t="shared" ca="1" si="108"/>
        <v>3.5</v>
      </c>
      <c r="O156" s="17" t="str">
        <f t="shared" ca="1" si="109"/>
        <v>WSW</v>
      </c>
      <c r="P156" s="13">
        <f t="shared" ca="1" si="110"/>
        <v>0.23611111111111113</v>
      </c>
      <c r="Q156" s="18">
        <f t="shared" ca="1" si="111"/>
        <v>6.2</v>
      </c>
      <c r="R156" s="17" t="str">
        <f t="shared" ca="1" si="112"/>
        <v>W</v>
      </c>
      <c r="S156" s="13">
        <f t="shared" ca="1" si="113"/>
        <v>0.23417824074074076</v>
      </c>
    </row>
    <row r="157" spans="1:36">
      <c r="A157" s="11">
        <f t="shared" si="100"/>
        <v>907</v>
      </c>
      <c r="B157" s="12">
        <f t="shared" ca="1" si="101"/>
        <v>44933</v>
      </c>
      <c r="C157" s="13">
        <f t="shared" ca="1" si="102"/>
        <v>0.25</v>
      </c>
      <c r="D157" s="14">
        <f t="shared" ca="1" si="103"/>
        <v>0.5</v>
      </c>
      <c r="E157" s="14">
        <f t="shared" ca="1" si="99"/>
        <v>0.18453545913968808</v>
      </c>
      <c r="F157" s="14">
        <f t="shared" ca="1" si="104"/>
        <v>6.8999999999999995</v>
      </c>
      <c r="G157" s="62" t="s">
        <v>202</v>
      </c>
      <c r="H157" s="14">
        <f t="shared" ca="1" si="105"/>
        <v>85.566666666666663</v>
      </c>
      <c r="I157" s="17">
        <f t="shared" ca="1" si="106"/>
        <v>0</v>
      </c>
      <c r="J157" s="16">
        <f t="shared" ca="1" si="107"/>
        <v>0</v>
      </c>
      <c r="K157" s="16">
        <f t="shared" ca="1" si="96"/>
        <v>518</v>
      </c>
      <c r="L157" s="16">
        <f t="shared" ca="1" si="97"/>
        <v>0</v>
      </c>
      <c r="M157" s="17">
        <f t="shared" ca="1" si="98"/>
        <v>2.5666666666666669</v>
      </c>
      <c r="N157" s="17">
        <f t="shared" ca="1" si="108"/>
        <v>3.2</v>
      </c>
      <c r="O157" s="17" t="str">
        <f t="shared" ca="1" si="109"/>
        <v>SSE</v>
      </c>
      <c r="P157" s="13">
        <f t="shared" ca="1" si="110"/>
        <v>0.27106481481481481</v>
      </c>
      <c r="Q157" s="18">
        <f t="shared" ca="1" si="111"/>
        <v>5.4</v>
      </c>
      <c r="R157" s="17" t="str">
        <f t="shared" ca="1" si="112"/>
        <v>SE</v>
      </c>
      <c r="S157" s="13">
        <f t="shared" ca="1" si="113"/>
        <v>0.26895833333333335</v>
      </c>
    </row>
    <row r="158" spans="1:36">
      <c r="A158" s="11">
        <f t="shared" si="100"/>
        <v>913</v>
      </c>
      <c r="B158" s="12">
        <f t="shared" ca="1" si="101"/>
        <v>44933</v>
      </c>
      <c r="C158" s="13">
        <f t="shared" ca="1" si="102"/>
        <v>0.29166666666666669</v>
      </c>
      <c r="D158" s="14">
        <f t="shared" ca="1" si="103"/>
        <v>0.5</v>
      </c>
      <c r="E158" s="14">
        <f t="shared" ca="1" si="99"/>
        <v>0.18422765128081942</v>
      </c>
      <c r="F158" s="14">
        <f t="shared" ca="1" si="104"/>
        <v>6.9333333333333327</v>
      </c>
      <c r="G158" s="62" t="s">
        <v>202</v>
      </c>
      <c r="H158" s="14">
        <f t="shared" ca="1" si="105"/>
        <v>82.11666666666666</v>
      </c>
      <c r="I158" s="17">
        <f t="shared" ca="1" si="106"/>
        <v>6.0000000000000001E-3</v>
      </c>
      <c r="J158" s="16">
        <f t="shared" ca="1" si="107"/>
        <v>0</v>
      </c>
      <c r="K158" s="16">
        <f t="shared" ca="1" si="96"/>
        <v>15177</v>
      </c>
      <c r="L158" s="16">
        <f t="shared" ca="1" si="97"/>
        <v>4.166666666666667</v>
      </c>
      <c r="M158" s="17">
        <f t="shared" ca="1" si="98"/>
        <v>3.0166666666666671</v>
      </c>
      <c r="N158" s="17">
        <f t="shared" ca="1" si="108"/>
        <v>3.9</v>
      </c>
      <c r="O158" s="17" t="str">
        <f t="shared" ca="1" si="109"/>
        <v>SSE</v>
      </c>
      <c r="P158" s="13">
        <f t="shared" ca="1" si="110"/>
        <v>0.31840277777777776</v>
      </c>
      <c r="Q158" s="18">
        <f t="shared" ca="1" si="111"/>
        <v>8.4</v>
      </c>
      <c r="R158" s="17" t="str">
        <f t="shared" ca="1" si="112"/>
        <v>S</v>
      </c>
      <c r="S158" s="13">
        <f t="shared" ca="1" si="113"/>
        <v>0.31182870370370369</v>
      </c>
    </row>
    <row r="159" spans="1:36">
      <c r="A159" s="11">
        <f t="shared" si="100"/>
        <v>919</v>
      </c>
      <c r="B159" s="12">
        <f t="shared" ca="1" si="101"/>
        <v>44933</v>
      </c>
      <c r="C159" s="13">
        <f t="shared" ca="1" si="102"/>
        <v>0.33333333333333331</v>
      </c>
      <c r="D159" s="14">
        <f t="shared" ca="1" si="103"/>
        <v>1</v>
      </c>
      <c r="E159" s="14">
        <f t="shared" ca="1" si="99"/>
        <v>0.18530962300595513</v>
      </c>
      <c r="F159" s="14">
        <f t="shared" ca="1" si="104"/>
        <v>6.8333333333333348</v>
      </c>
      <c r="G159" s="62" t="s">
        <v>202</v>
      </c>
      <c r="H159" s="14">
        <f t="shared" ca="1" si="105"/>
        <v>86.716666666666654</v>
      </c>
      <c r="I159" s="17">
        <f t="shared" ca="1" si="106"/>
        <v>2.7000000000000003E-2</v>
      </c>
      <c r="J159" s="16">
        <f t="shared" ca="1" si="107"/>
        <v>0</v>
      </c>
      <c r="K159" s="16">
        <f t="shared" ca="1" si="96"/>
        <v>75241</v>
      </c>
      <c r="L159" s="16">
        <f t="shared" ca="1" si="97"/>
        <v>21</v>
      </c>
      <c r="M159" s="17">
        <f t="shared" ca="1" si="98"/>
        <v>3.1</v>
      </c>
      <c r="N159" s="17">
        <f t="shared" ca="1" si="108"/>
        <v>3.7</v>
      </c>
      <c r="O159" s="17" t="str">
        <f t="shared" ca="1" si="109"/>
        <v>S</v>
      </c>
      <c r="P159" s="13">
        <f t="shared" ca="1" si="110"/>
        <v>0.33891203703703704</v>
      </c>
      <c r="Q159" s="18">
        <f t="shared" ca="1" si="111"/>
        <v>7.2</v>
      </c>
      <c r="R159" s="17" t="str">
        <f t="shared" ca="1" si="112"/>
        <v>SSW</v>
      </c>
      <c r="S159" s="13">
        <f t="shared" ca="1" si="113"/>
        <v>0.35822916666666665</v>
      </c>
    </row>
    <row r="160" spans="1:36">
      <c r="A160" s="11">
        <f t="shared" si="100"/>
        <v>925</v>
      </c>
      <c r="B160" s="12">
        <f t="shared" ca="1" si="101"/>
        <v>44933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0.19671578912722912</v>
      </c>
      <c r="F160" s="14">
        <f t="shared" ca="1" si="104"/>
        <v>7.6500000000000012</v>
      </c>
      <c r="G160" s="62" t="s">
        <v>202</v>
      </c>
      <c r="H160" s="14">
        <f t="shared" ca="1" si="105"/>
        <v>88.5</v>
      </c>
      <c r="I160" s="17">
        <f t="shared" ca="1" si="106"/>
        <v>0.40600000000000003</v>
      </c>
      <c r="J160" s="16">
        <f t="shared" ca="1" si="107"/>
        <v>0</v>
      </c>
      <c r="K160" s="16">
        <f t="shared" ca="1" si="96"/>
        <v>898804</v>
      </c>
      <c r="L160" s="16">
        <f t="shared" ca="1" si="97"/>
        <v>249.66666666666666</v>
      </c>
      <c r="M160" s="17">
        <f t="shared" ca="1" si="98"/>
        <v>3.1833333333333336</v>
      </c>
      <c r="N160" s="17">
        <f t="shared" ca="1" si="108"/>
        <v>3.8</v>
      </c>
      <c r="O160" s="17" t="str">
        <f t="shared" ca="1" si="109"/>
        <v>S</v>
      </c>
      <c r="P160" s="13">
        <f t="shared" ca="1" si="110"/>
        <v>0.37243055555555554</v>
      </c>
      <c r="Q160" s="18">
        <f t="shared" ca="1" si="111"/>
        <v>6.1</v>
      </c>
      <c r="R160" s="17" t="str">
        <f t="shared" ca="1" si="112"/>
        <v>SSW</v>
      </c>
      <c r="S160" s="13">
        <f t="shared" ca="1" si="113"/>
        <v>0.40361111111111114</v>
      </c>
    </row>
    <row r="161" spans="1:36">
      <c r="A161" s="11">
        <f t="shared" si="100"/>
        <v>931</v>
      </c>
      <c r="B161" s="12">
        <f t="shared" ca="1" si="101"/>
        <v>44933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0.20923849477518017</v>
      </c>
      <c r="F161" s="14">
        <f t="shared" ca="1" si="104"/>
        <v>9.3666666666666654</v>
      </c>
      <c r="G161" s="62" t="s">
        <v>202</v>
      </c>
      <c r="H161" s="14">
        <f t="shared" ca="1" si="105"/>
        <v>66.016666666666666</v>
      </c>
      <c r="I161" s="17">
        <f t="shared" ca="1" si="106"/>
        <v>0.48299999999999998</v>
      </c>
      <c r="J161" s="16">
        <f t="shared" ca="1" si="107"/>
        <v>0</v>
      </c>
      <c r="K161" s="16">
        <f t="shared" ca="1" si="96"/>
        <v>1054990</v>
      </c>
      <c r="L161" s="16">
        <f t="shared" ca="1" si="97"/>
        <v>293</v>
      </c>
      <c r="M161" s="17">
        <f t="shared" ca="1" si="98"/>
        <v>4.75</v>
      </c>
      <c r="N161" s="17">
        <f t="shared" ca="1" si="108"/>
        <v>6</v>
      </c>
      <c r="O161" s="17" t="str">
        <f t="shared" ca="1" si="109"/>
        <v>WSW</v>
      </c>
      <c r="P161" s="13">
        <f t="shared" ca="1" si="110"/>
        <v>0.43193287037037037</v>
      </c>
      <c r="Q161" s="18">
        <f t="shared" ca="1" si="111"/>
        <v>12.3</v>
      </c>
      <c r="R161" s="17" t="str">
        <f t="shared" ca="1" si="112"/>
        <v>WSW</v>
      </c>
      <c r="S161" s="13">
        <f t="shared" ca="1" si="113"/>
        <v>0.42655092592592592</v>
      </c>
    </row>
    <row r="162" spans="1:36">
      <c r="A162" s="11">
        <f t="shared" si="100"/>
        <v>937</v>
      </c>
      <c r="B162" s="12">
        <f t="shared" ca="1" si="101"/>
        <v>44933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0.22240568448248879</v>
      </c>
      <c r="F162" s="14">
        <f t="shared" ca="1" si="104"/>
        <v>9.3333333333333321</v>
      </c>
      <c r="G162" s="62" t="s">
        <v>202</v>
      </c>
      <c r="H162" s="14">
        <f t="shared" ca="1" si="105"/>
        <v>59.650000000000006</v>
      </c>
      <c r="I162" s="17">
        <f t="shared" ca="1" si="106"/>
        <v>0.65900000000000003</v>
      </c>
      <c r="J162" s="16">
        <f t="shared" ca="1" si="107"/>
        <v>0</v>
      </c>
      <c r="K162" s="16">
        <f t="shared" ca="1" si="96"/>
        <v>1411549</v>
      </c>
      <c r="L162" s="16">
        <f t="shared" ca="1" si="97"/>
        <v>392</v>
      </c>
      <c r="M162" s="17">
        <f t="shared" ca="1" si="98"/>
        <v>5.3000000000000007</v>
      </c>
      <c r="N162" s="17">
        <f t="shared" ca="1" si="108"/>
        <v>6.3</v>
      </c>
      <c r="O162" s="17" t="str">
        <f t="shared" ca="1" si="109"/>
        <v>W</v>
      </c>
      <c r="P162" s="13">
        <f t="shared" ca="1" si="110"/>
        <v>0.46341435185185187</v>
      </c>
      <c r="Q162" s="18">
        <f t="shared" ca="1" si="111"/>
        <v>12</v>
      </c>
      <c r="R162" s="17" t="str">
        <f t="shared" ca="1" si="112"/>
        <v>WSW</v>
      </c>
      <c r="S162" s="13">
        <f t="shared" ca="1" si="113"/>
        <v>0.47750000000000004</v>
      </c>
    </row>
    <row r="163" spans="1:36">
      <c r="A163" s="11">
        <f t="shared" si="100"/>
        <v>943</v>
      </c>
      <c r="B163" s="12">
        <f t="shared" ca="1" si="101"/>
        <v>44933</v>
      </c>
      <c r="C163" s="13">
        <f t="shared" ca="1" si="102"/>
        <v>0.5</v>
      </c>
      <c r="D163" s="14">
        <f t="shared" ca="1" si="103"/>
        <v>0.5</v>
      </c>
      <c r="E163" s="14">
        <f t="shared" ca="1" si="99"/>
        <v>0.23037829862512904</v>
      </c>
      <c r="F163" s="14">
        <f t="shared" ca="1" si="104"/>
        <v>10.083333333333334</v>
      </c>
      <c r="G163" s="62" t="s">
        <v>202</v>
      </c>
      <c r="H163" s="14">
        <f t="shared" ca="1" si="105"/>
        <v>52.033333333333331</v>
      </c>
      <c r="I163" s="17">
        <f t="shared" ca="1" si="106"/>
        <v>1.18</v>
      </c>
      <c r="J163" s="16">
        <f t="shared" ca="1" si="107"/>
        <v>0.5</v>
      </c>
      <c r="K163" s="16">
        <f t="shared" ca="1" si="96"/>
        <v>2388804</v>
      </c>
      <c r="L163" s="16">
        <f t="shared" ca="1" si="97"/>
        <v>663.5</v>
      </c>
      <c r="M163" s="17">
        <f t="shared" ca="1" si="98"/>
        <v>5.75</v>
      </c>
      <c r="N163" s="17">
        <f t="shared" ca="1" si="108"/>
        <v>6.5</v>
      </c>
      <c r="O163" s="17" t="str">
        <f t="shared" ca="1" si="109"/>
        <v>W</v>
      </c>
      <c r="P163" s="13">
        <f t="shared" ca="1" si="110"/>
        <v>0.51728009259259256</v>
      </c>
      <c r="Q163" s="18">
        <f t="shared" ca="1" si="111"/>
        <v>10.6</v>
      </c>
      <c r="R163" s="17" t="str">
        <f t="shared" ca="1" si="112"/>
        <v>WSW</v>
      </c>
      <c r="S163" s="13">
        <f t="shared" ca="1" si="113"/>
        <v>0.51104166666666673</v>
      </c>
    </row>
    <row r="164" spans="1:36">
      <c r="A164" s="11">
        <f t="shared" si="100"/>
        <v>949</v>
      </c>
      <c r="B164" s="12">
        <f t="shared" ca="1" si="101"/>
        <v>44933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0.2340245966550637</v>
      </c>
      <c r="F164" s="14">
        <f t="shared" ca="1" si="104"/>
        <v>9.6333333333333346</v>
      </c>
      <c r="G164" s="62" t="s">
        <v>202</v>
      </c>
      <c r="H164" s="14">
        <f t="shared" ca="1" si="105"/>
        <v>59.56666666666667</v>
      </c>
      <c r="I164" s="17">
        <f t="shared" ca="1" si="106"/>
        <v>0.62899999999999989</v>
      </c>
      <c r="J164" s="16">
        <f t="shared" ca="1" si="107"/>
        <v>0</v>
      </c>
      <c r="K164" s="16">
        <f t="shared" ca="1" si="96"/>
        <v>1295266</v>
      </c>
      <c r="L164" s="16">
        <f t="shared" ca="1" si="97"/>
        <v>359.66666666666669</v>
      </c>
      <c r="M164" s="17">
        <f t="shared" ca="1" si="98"/>
        <v>4.6333333333333337</v>
      </c>
      <c r="N164" s="17">
        <f t="shared" ca="1" si="108"/>
        <v>5.7</v>
      </c>
      <c r="O164" s="17" t="str">
        <f t="shared" ca="1" si="109"/>
        <v>W</v>
      </c>
      <c r="P164" s="13">
        <f t="shared" ca="1" si="110"/>
        <v>0.55041666666666667</v>
      </c>
      <c r="Q164" s="18">
        <f t="shared" ca="1" si="111"/>
        <v>11.1</v>
      </c>
      <c r="R164" s="17" t="str">
        <f t="shared" ca="1" si="112"/>
        <v>W</v>
      </c>
      <c r="S164" s="13">
        <f t="shared" ca="1" si="113"/>
        <v>0.54591435185185189</v>
      </c>
    </row>
    <row r="165" spans="1:36">
      <c r="A165" s="11">
        <f t="shared" si="100"/>
        <v>955</v>
      </c>
      <c r="B165" s="12">
        <f t="shared" ca="1" si="101"/>
        <v>44933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0.23577008076084627</v>
      </c>
      <c r="F165" s="14">
        <f t="shared" ca="1" si="104"/>
        <v>9.2166666666666668</v>
      </c>
      <c r="G165" s="62" t="s">
        <v>202</v>
      </c>
      <c r="H165" s="14">
        <f t="shared" ca="1" si="105"/>
        <v>56.93333333333333</v>
      </c>
      <c r="I165" s="17">
        <f t="shared" ca="1" si="106"/>
        <v>0.34399999999999992</v>
      </c>
      <c r="J165" s="16">
        <f t="shared" ca="1" si="107"/>
        <v>0</v>
      </c>
      <c r="K165" s="16">
        <f t="shared" ca="1" si="96"/>
        <v>729813</v>
      </c>
      <c r="L165" s="16">
        <f t="shared" ca="1" si="97"/>
        <v>202.66666666666666</v>
      </c>
      <c r="M165" s="17">
        <f t="shared" ca="1" si="98"/>
        <v>3.85</v>
      </c>
      <c r="N165" s="17">
        <f t="shared" ca="1" si="108"/>
        <v>5</v>
      </c>
      <c r="O165" s="17" t="str">
        <f t="shared" ca="1" si="109"/>
        <v>W</v>
      </c>
      <c r="P165" s="13">
        <f t="shared" ca="1" si="110"/>
        <v>0.57640046296296299</v>
      </c>
      <c r="Q165" s="18">
        <f t="shared" ca="1" si="111"/>
        <v>8.9</v>
      </c>
      <c r="R165" s="17" t="str">
        <f t="shared" ca="1" si="112"/>
        <v>W</v>
      </c>
      <c r="S165" s="13">
        <f t="shared" ca="1" si="113"/>
        <v>0.60259259259259257</v>
      </c>
    </row>
    <row r="166" spans="1:36">
      <c r="A166" s="11">
        <f t="shared" si="100"/>
        <v>961</v>
      </c>
      <c r="B166" s="12">
        <f t="shared" ca="1" si="101"/>
        <v>44933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0.23678477499851547</v>
      </c>
      <c r="F166" s="14">
        <f t="shared" ca="1" si="104"/>
        <v>9.0666666666666664</v>
      </c>
      <c r="G166" s="62" t="s">
        <v>202</v>
      </c>
      <c r="H166" s="14">
        <f t="shared" ca="1" si="105"/>
        <v>55.5</v>
      </c>
      <c r="I166" s="17">
        <f t="shared" ca="1" si="106"/>
        <v>0.29099999999999998</v>
      </c>
      <c r="J166" s="16">
        <f t="shared" ca="1" si="107"/>
        <v>0</v>
      </c>
      <c r="K166" s="16">
        <f t="shared" ca="1" si="96"/>
        <v>591295</v>
      </c>
      <c r="L166" s="16">
        <f t="shared" ca="1" si="97"/>
        <v>164.16666666666666</v>
      </c>
      <c r="M166" s="17">
        <f t="shared" ca="1" si="98"/>
        <v>4.166666666666667</v>
      </c>
      <c r="N166" s="17">
        <f t="shared" ca="1" si="108"/>
        <v>4.9000000000000004</v>
      </c>
      <c r="O166" s="17" t="str">
        <f t="shared" ca="1" si="109"/>
        <v>WSW</v>
      </c>
      <c r="P166" s="13">
        <f t="shared" ca="1" si="110"/>
        <v>0.63194444444444442</v>
      </c>
      <c r="Q166" s="18">
        <f t="shared" ca="1" si="111"/>
        <v>8.4</v>
      </c>
      <c r="R166" s="17" t="str">
        <f t="shared" ca="1" si="112"/>
        <v>W</v>
      </c>
      <c r="S166" s="13">
        <f t="shared" ca="1" si="113"/>
        <v>0.63049768518518523</v>
      </c>
    </row>
    <row r="167" spans="1:36">
      <c r="A167" s="11">
        <f t="shared" si="100"/>
        <v>967</v>
      </c>
      <c r="B167" s="12">
        <f t="shared" ca="1" si="101"/>
        <v>44933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0.23724688222448287</v>
      </c>
      <c r="F167" s="14">
        <f t="shared" ca="1" si="104"/>
        <v>8.8666666666666671</v>
      </c>
      <c r="G167" s="62" t="s">
        <v>202</v>
      </c>
      <c r="H167" s="14">
        <f t="shared" ca="1" si="105"/>
        <v>56.916666666666664</v>
      </c>
      <c r="I167" s="17">
        <f t="shared" ca="1" si="106"/>
        <v>7.400000000000001E-2</v>
      </c>
      <c r="J167" s="16">
        <f t="shared" ca="1" si="107"/>
        <v>0</v>
      </c>
      <c r="K167" s="16">
        <f t="shared" ca="1" si="96"/>
        <v>155591</v>
      </c>
      <c r="L167" s="16">
        <f t="shared" ca="1" si="97"/>
        <v>43.5</v>
      </c>
      <c r="M167" s="17">
        <f t="shared" ca="1" si="98"/>
        <v>4.083333333333333</v>
      </c>
      <c r="N167" s="17">
        <f t="shared" ca="1" si="108"/>
        <v>4.8</v>
      </c>
      <c r="O167" s="17" t="str">
        <f t="shared" ca="1" si="109"/>
        <v>WSW</v>
      </c>
      <c r="P167" s="13">
        <f t="shared" ca="1" si="110"/>
        <v>0.67174768518518524</v>
      </c>
      <c r="Q167" s="18">
        <f t="shared" ca="1" si="111"/>
        <v>8.1999999999999993</v>
      </c>
      <c r="R167" s="17" t="str">
        <f t="shared" ca="1" si="112"/>
        <v>W</v>
      </c>
      <c r="S167" s="13">
        <f t="shared" ca="1" si="113"/>
        <v>0.6617939814814815</v>
      </c>
    </row>
    <row r="168" spans="1:36">
      <c r="A168" s="11">
        <f t="shared" si="100"/>
        <v>973</v>
      </c>
      <c r="B168" s="12">
        <f t="shared" ca="1" si="101"/>
        <v>44933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0.23761689058012481</v>
      </c>
      <c r="F168" s="14">
        <f t="shared" ca="1" si="104"/>
        <v>8.9333333333333336</v>
      </c>
      <c r="G168" s="62" t="s">
        <v>202</v>
      </c>
      <c r="H168" s="14">
        <f t="shared" ca="1" si="105"/>
        <v>53.966666666666669</v>
      </c>
      <c r="I168" s="17">
        <f t="shared" ca="1" si="106"/>
        <v>3.0000000000000001E-3</v>
      </c>
      <c r="J168" s="16">
        <f t="shared" ca="1" si="107"/>
        <v>0</v>
      </c>
      <c r="K168" s="16">
        <f t="shared" ca="1" si="96"/>
        <v>7332</v>
      </c>
      <c r="L168" s="16">
        <f t="shared" ca="1" si="97"/>
        <v>2</v>
      </c>
      <c r="M168" s="17">
        <f t="shared" ca="1" si="98"/>
        <v>3.9833333333333329</v>
      </c>
      <c r="N168" s="17">
        <f t="shared" ca="1" si="108"/>
        <v>4.5999999999999996</v>
      </c>
      <c r="O168" s="17" t="str">
        <f t="shared" ca="1" si="109"/>
        <v>WSW</v>
      </c>
      <c r="P168" s="13">
        <f t="shared" ca="1" si="110"/>
        <v>0.70806712962962959</v>
      </c>
      <c r="Q168" s="18">
        <f t="shared" ca="1" si="111"/>
        <v>7.5</v>
      </c>
      <c r="R168" s="17" t="str">
        <f t="shared" ca="1" si="112"/>
        <v>WSW</v>
      </c>
      <c r="S168" s="13">
        <f t="shared" ca="1" si="113"/>
        <v>0.70156249999999998</v>
      </c>
    </row>
    <row r="169" spans="1:36">
      <c r="A169" s="11">
        <f t="shared" si="100"/>
        <v>979</v>
      </c>
      <c r="B169" s="12">
        <f t="shared" ca="1" si="101"/>
        <v>44933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0.23770952655329533</v>
      </c>
      <c r="F169" s="14">
        <f t="shared" ca="1" si="104"/>
        <v>9</v>
      </c>
      <c r="G169" s="62" t="s">
        <v>202</v>
      </c>
      <c r="H169" s="14">
        <f t="shared" ca="1" si="105"/>
        <v>52.283333333333331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544</v>
      </c>
      <c r="L169" s="16">
        <f t="shared" ca="1" si="97"/>
        <v>0</v>
      </c>
      <c r="M169" s="17">
        <f t="shared" ca="1" si="98"/>
        <v>3.7166666666666668</v>
      </c>
      <c r="N169" s="17">
        <f t="shared" ca="1" si="108"/>
        <v>4.3</v>
      </c>
      <c r="O169" s="17" t="str">
        <f t="shared" ca="1" si="109"/>
        <v>WSW</v>
      </c>
      <c r="P169" s="13">
        <f t="shared" ca="1" si="110"/>
        <v>0.74373842592592598</v>
      </c>
      <c r="Q169" s="18">
        <f t="shared" ca="1" si="111"/>
        <v>7.6</v>
      </c>
      <c r="R169" s="17" t="str">
        <f t="shared" ca="1" si="112"/>
        <v>WSW</v>
      </c>
      <c r="S169" s="13">
        <f t="shared" ca="1" si="113"/>
        <v>0.76974537037037039</v>
      </c>
    </row>
    <row r="170" spans="1:36">
      <c r="A170" s="11">
        <f t="shared" si="100"/>
        <v>985</v>
      </c>
      <c r="B170" s="12">
        <f t="shared" ca="1" si="101"/>
        <v>44933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0.23817270641914792</v>
      </c>
      <c r="F170" s="14">
        <f t="shared" ca="1" si="104"/>
        <v>9.0166666666666675</v>
      </c>
      <c r="G170" s="62" t="s">
        <v>202</v>
      </c>
      <c r="H170" s="14">
        <f t="shared" ca="1" si="105"/>
        <v>52.783333333333339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520</v>
      </c>
      <c r="L170" s="16">
        <f t="shared" ca="1" si="97"/>
        <v>0</v>
      </c>
      <c r="M170" s="17">
        <f t="shared" ca="1" si="98"/>
        <v>3.7166666666666663</v>
      </c>
      <c r="N170" s="17">
        <f t="shared" ca="1" si="108"/>
        <v>4.3</v>
      </c>
      <c r="O170" s="17" t="str">
        <f t="shared" ca="1" si="109"/>
        <v>WSW</v>
      </c>
      <c r="P170" s="13">
        <f t="shared" ca="1" si="110"/>
        <v>0.79761574074074071</v>
      </c>
      <c r="Q170" s="18">
        <f t="shared" ca="1" si="111"/>
        <v>7.7</v>
      </c>
      <c r="R170" s="17" t="str">
        <f t="shared" ca="1" si="112"/>
        <v>WSW</v>
      </c>
      <c r="S170" s="13">
        <f t="shared" ca="1" si="113"/>
        <v>0.8165972222222222</v>
      </c>
    </row>
    <row r="171" spans="1:36">
      <c r="A171" s="11">
        <f t="shared" si="100"/>
        <v>991</v>
      </c>
      <c r="B171" s="12">
        <f t="shared" ca="1" si="101"/>
        <v>44933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0.23817270641914792</v>
      </c>
      <c r="F171" s="14">
        <f t="shared" ca="1" si="104"/>
        <v>9.0500000000000007</v>
      </c>
      <c r="G171" s="62" t="s">
        <v>202</v>
      </c>
      <c r="H171" s="14">
        <f t="shared" ca="1" si="105"/>
        <v>54.766666666666673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537</v>
      </c>
      <c r="L171" s="16">
        <f t="shared" ca="1" si="97"/>
        <v>0</v>
      </c>
      <c r="M171" s="17">
        <f t="shared" ca="1" si="98"/>
        <v>3.4833333333333338</v>
      </c>
      <c r="N171" s="17">
        <f t="shared" ca="1" si="108"/>
        <v>4.3</v>
      </c>
      <c r="O171" s="17" t="str">
        <f t="shared" ca="1" si="109"/>
        <v>W</v>
      </c>
      <c r="P171" s="13">
        <f t="shared" ca="1" si="110"/>
        <v>0.84900462962962964</v>
      </c>
      <c r="Q171" s="18">
        <f t="shared" ca="1" si="111"/>
        <v>7.8</v>
      </c>
      <c r="R171" s="17" t="str">
        <f t="shared" ca="1" si="112"/>
        <v>W</v>
      </c>
      <c r="S171" s="13">
        <f t="shared" ca="1" si="113"/>
        <v>0.84688657407407408</v>
      </c>
    </row>
    <row r="172" spans="1:36">
      <c r="A172" s="11">
        <f t="shared" si="100"/>
        <v>997</v>
      </c>
      <c r="B172" s="12">
        <f t="shared" ca="1" si="101"/>
        <v>44933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0.23817270641914792</v>
      </c>
      <c r="F172" s="14">
        <f t="shared" ca="1" si="104"/>
        <v>9.0833333333333339</v>
      </c>
      <c r="G172" s="62" t="s">
        <v>202</v>
      </c>
      <c r="H172" s="14">
        <f t="shared" ca="1" si="105"/>
        <v>54.949999999999996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601</v>
      </c>
      <c r="L172" s="16">
        <f t="shared" ca="1" si="97"/>
        <v>0</v>
      </c>
      <c r="M172" s="17">
        <f t="shared" ca="1" si="98"/>
        <v>3.1333333333333333</v>
      </c>
      <c r="N172" s="17">
        <f t="shared" ca="1" si="108"/>
        <v>3.5</v>
      </c>
      <c r="O172" s="17" t="str">
        <f t="shared" ca="1" si="109"/>
        <v>SW</v>
      </c>
      <c r="P172" s="13">
        <f t="shared" ca="1" si="110"/>
        <v>0.87243055555555549</v>
      </c>
      <c r="Q172" s="18">
        <f t="shared" ca="1" si="111"/>
        <v>7.8</v>
      </c>
      <c r="R172" s="17" t="str">
        <f t="shared" ca="1" si="112"/>
        <v>SW</v>
      </c>
      <c r="S172" s="13">
        <f t="shared" ca="1" si="113"/>
        <v>0.8706018518518519</v>
      </c>
    </row>
    <row r="173" spans="1:36">
      <c r="A173" s="11">
        <f t="shared" si="100"/>
        <v>1003</v>
      </c>
      <c r="B173" s="12">
        <f t="shared" ca="1" si="101"/>
        <v>44933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0.23817270641914792</v>
      </c>
      <c r="F173" s="14">
        <f t="shared" ca="1" si="104"/>
        <v>8.9333333333333353</v>
      </c>
      <c r="G173" s="62" t="s">
        <v>202</v>
      </c>
      <c r="H173" s="14">
        <f t="shared" ca="1" si="105"/>
        <v>54.483333333333341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545</v>
      </c>
      <c r="L173" s="16">
        <f t="shared" ca="1" si="97"/>
        <v>0</v>
      </c>
      <c r="M173" s="17">
        <f t="shared" ca="1" si="98"/>
        <v>3.8666666666666667</v>
      </c>
      <c r="N173" s="17">
        <f t="shared" ca="1" si="108"/>
        <v>4.7</v>
      </c>
      <c r="O173" s="17" t="str">
        <f t="shared" ca="1" si="109"/>
        <v>WSW</v>
      </c>
      <c r="P173" s="13">
        <f t="shared" ca="1" si="110"/>
        <v>0.9491087962962963</v>
      </c>
      <c r="Q173" s="18">
        <f t="shared" ca="1" si="111"/>
        <v>7.6</v>
      </c>
      <c r="R173" s="17" t="str">
        <f t="shared" ca="1" si="112"/>
        <v>WSW</v>
      </c>
      <c r="S173" s="13">
        <f t="shared" ca="1" si="113"/>
        <v>0.94401620370370365</v>
      </c>
    </row>
    <row r="174" spans="1:36">
      <c r="A174" s="11">
        <f t="shared" si="100"/>
        <v>1009</v>
      </c>
      <c r="B174" s="12">
        <f t="shared" ca="1" si="101"/>
        <v>44933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0.23817270641914792</v>
      </c>
      <c r="F174" s="14">
        <f t="shared" ca="1" si="104"/>
        <v>8.8666666666666671</v>
      </c>
      <c r="G174" s="62" t="s">
        <v>202</v>
      </c>
      <c r="H174" s="14">
        <f t="shared" ca="1" si="105"/>
        <v>48.883333333333333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465</v>
      </c>
      <c r="L174" s="16">
        <f t="shared" ca="1" si="97"/>
        <v>0</v>
      </c>
      <c r="M174" s="17">
        <f t="shared" ca="1" si="98"/>
        <v>3.7333333333333329</v>
      </c>
      <c r="N174" s="17">
        <f t="shared" ca="1" si="108"/>
        <v>4.5999999999999996</v>
      </c>
      <c r="O174" s="17" t="str">
        <f t="shared" ca="1" si="109"/>
        <v>W</v>
      </c>
      <c r="P174" s="13">
        <f t="shared" ca="1" si="110"/>
        <v>0.98608796296296297</v>
      </c>
      <c r="Q174" s="18">
        <f t="shared" ca="1" si="111"/>
        <v>8.3000000000000007</v>
      </c>
      <c r="R174" s="17" t="str">
        <f t="shared" ca="1" si="112"/>
        <v>W</v>
      </c>
      <c r="S174" s="13">
        <f t="shared" ca="1" si="113"/>
        <v>0.98046296296296298</v>
      </c>
    </row>
    <row r="175" spans="1:36">
      <c r="A175" s="11">
        <f t="shared" si="100"/>
        <v>1015</v>
      </c>
      <c r="B175" s="12">
        <f t="shared" ca="1" si="101"/>
        <v>44934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0.23780216252646583</v>
      </c>
      <c r="F175" s="14">
        <f t="shared" ca="1" si="104"/>
        <v>8.2666666666666657</v>
      </c>
      <c r="G175" s="62" t="s">
        <v>202</v>
      </c>
      <c r="H175" s="14">
        <f t="shared" ca="1" si="105"/>
        <v>47.883333333333333</v>
      </c>
      <c r="I175" s="17">
        <f t="shared" ca="1" si="106"/>
        <v>1E-3</v>
      </c>
      <c r="J175" s="16">
        <f t="shared" ca="1" si="107"/>
        <v>0</v>
      </c>
      <c r="K175" s="16">
        <f t="shared" ca="1" si="96"/>
        <v>436</v>
      </c>
      <c r="L175" s="16">
        <f t="shared" ca="1" si="97"/>
        <v>0</v>
      </c>
      <c r="M175" s="17">
        <f t="shared" ca="1" si="98"/>
        <v>2.6833333333333331</v>
      </c>
      <c r="N175" s="17">
        <f t="shared" ca="1" si="108"/>
        <v>4.5999999999999996</v>
      </c>
      <c r="O175" s="17" t="str">
        <f t="shared" ca="1" si="109"/>
        <v>WNW</v>
      </c>
      <c r="P175" s="13">
        <f t="shared" ca="1" si="110"/>
        <v>0.99763888888888896</v>
      </c>
      <c r="Q175" s="18">
        <f t="shared" ca="1" si="111"/>
        <v>7.8</v>
      </c>
      <c r="R175" s="17" t="str">
        <f t="shared" ca="1" si="112"/>
        <v>WNW</v>
      </c>
      <c r="S175" s="13">
        <f t="shared" ca="1" si="113"/>
        <v>0.99564814814814817</v>
      </c>
      <c r="U175" s="14">
        <f t="shared" ref="U175" ca="1" si="125">SUM(D175:D198)</f>
        <v>0</v>
      </c>
      <c r="V175" s="14">
        <f t="shared" ref="V175:Y175" ca="1" si="126">AVERAGE(E175:E198)</f>
        <v>0.23512611890344401</v>
      </c>
      <c r="W175" s="14">
        <f t="shared" ca="1" si="126"/>
        <v>7.5451388888888893</v>
      </c>
      <c r="X175" s="14" t="e">
        <f t="shared" si="126"/>
        <v>#DIV/0!</v>
      </c>
      <c r="Y175" s="14">
        <f t="shared" ca="1" si="126"/>
        <v>60.912499999999987</v>
      </c>
      <c r="Z175" s="58">
        <f t="shared" ref="Z175:AA175" ca="1" si="127">SUM(I175:I198)</f>
        <v>10.986000000000001</v>
      </c>
      <c r="AA175" s="58">
        <f t="shared" ca="1" si="127"/>
        <v>5</v>
      </c>
      <c r="AB175" s="58">
        <f t="shared" ref="AB175" ca="1" si="128">SUM(K175:K198)/1000</f>
        <v>22062.118999999999</v>
      </c>
      <c r="AC175" s="58">
        <f t="shared" ref="AC175:AD175" ca="1" si="129">AVERAGE(L175:L198)</f>
        <v>255.25000000000003</v>
      </c>
      <c r="AD175" s="17">
        <f t="shared" ca="1" si="129"/>
        <v>1.9090277777777775</v>
      </c>
      <c r="AE175" s="17">
        <f t="shared" ref="AE175" ca="1" si="130">MAX(N175:N198)</f>
        <v>4.5999999999999996</v>
      </c>
      <c r="AF175" s="11" t="str">
        <f t="shared" ref="AF175" ca="1" si="131">INDIRECT(ADDRESS(MATCH(AE175,N175:N198,0)+ROW()-1,15))</f>
        <v>WNW</v>
      </c>
      <c r="AG175" s="13">
        <f t="shared" ref="AG175" ca="1" si="132">INDIRECT(ADDRESS(MATCH(AE175,N175:N198,0)+ROW()-1,16))</f>
        <v>0.99763888888888896</v>
      </c>
      <c r="AH175" s="17">
        <f t="shared" ref="AH175" ca="1" si="133">MAX(Q175:Q198)</f>
        <v>7.8</v>
      </c>
      <c r="AI175" s="11" t="str">
        <f t="shared" ref="AI175" ca="1" si="134">INDIRECT(ADDRESS(MATCH(AH175,Q175:Q198,0)+ROW()-1,18))</f>
        <v>WNW</v>
      </c>
      <c r="AJ175" s="13">
        <f t="shared" ref="AJ175" ca="1" si="135">INDIRECT(ADDRESS(MATCH(AH175,Q175:Q198,0)+ROW()-1,19))</f>
        <v>0.99564814814814817</v>
      </c>
    </row>
    <row r="176" spans="1:36">
      <c r="A176" s="11">
        <f t="shared" si="100"/>
        <v>1021</v>
      </c>
      <c r="B176" s="12">
        <f t="shared" ca="1" si="101"/>
        <v>44934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0.23761689058012481</v>
      </c>
      <c r="F176" s="14">
        <f t="shared" ca="1" si="104"/>
        <v>7.3666666666666663</v>
      </c>
      <c r="G176" s="62" t="s">
        <v>202</v>
      </c>
      <c r="H176" s="14">
        <f t="shared" ca="1" si="105"/>
        <v>54.316666666666663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527</v>
      </c>
      <c r="L176" s="16">
        <f t="shared" ca="1" si="97"/>
        <v>0</v>
      </c>
      <c r="M176" s="17">
        <f t="shared" ca="1" si="98"/>
        <v>2.0500000000000003</v>
      </c>
      <c r="N176" s="17">
        <f t="shared" ca="1" si="108"/>
        <v>2.8</v>
      </c>
      <c r="O176" s="17" t="str">
        <f t="shared" ca="1" si="109"/>
        <v>W</v>
      </c>
      <c r="P176" s="13">
        <f t="shared" ca="1" si="110"/>
        <v>3.5532407407407408E-2</v>
      </c>
      <c r="Q176" s="18">
        <f t="shared" ca="1" si="111"/>
        <v>4.9000000000000004</v>
      </c>
      <c r="R176" s="17" t="str">
        <f t="shared" ca="1" si="112"/>
        <v>SW</v>
      </c>
      <c r="S176" s="13">
        <f t="shared" ca="1" si="113"/>
        <v>4.3946759259259255E-2</v>
      </c>
    </row>
    <row r="177" spans="1:19">
      <c r="A177" s="11">
        <f t="shared" si="100"/>
        <v>1027</v>
      </c>
      <c r="B177" s="12">
        <f t="shared" ca="1" si="101"/>
        <v>44934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0.23761689058012481</v>
      </c>
      <c r="F177" s="14">
        <f t="shared" ca="1" si="104"/>
        <v>7.1333333333333329</v>
      </c>
      <c r="G177" s="62" t="s">
        <v>202</v>
      </c>
      <c r="H177" s="14">
        <f t="shared" ca="1" si="105"/>
        <v>54.916666666666664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583</v>
      </c>
      <c r="L177" s="16">
        <f t="shared" ca="1" si="97"/>
        <v>0</v>
      </c>
      <c r="M177" s="17">
        <f t="shared" ca="1" si="98"/>
        <v>2.15</v>
      </c>
      <c r="N177" s="17">
        <f t="shared" ca="1" si="108"/>
        <v>2.5</v>
      </c>
      <c r="O177" s="17" t="str">
        <f t="shared" ca="1" si="109"/>
        <v>S</v>
      </c>
      <c r="P177" s="13">
        <f t="shared" ca="1" si="110"/>
        <v>9.9444444444444446E-2</v>
      </c>
      <c r="Q177" s="18">
        <f t="shared" ca="1" si="111"/>
        <v>4.0999999999999996</v>
      </c>
      <c r="R177" s="17" t="str">
        <f t="shared" ca="1" si="112"/>
        <v>SSW</v>
      </c>
      <c r="S177" s="13">
        <f t="shared" ca="1" si="113"/>
        <v>0.11017361111111111</v>
      </c>
    </row>
    <row r="178" spans="1:19">
      <c r="A178" s="11">
        <f t="shared" si="100"/>
        <v>1033</v>
      </c>
      <c r="B178" s="12">
        <f t="shared" ca="1" si="101"/>
        <v>44934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0.23733938431339338</v>
      </c>
      <c r="F178" s="14">
        <f t="shared" ca="1" si="104"/>
        <v>6.1833333333333336</v>
      </c>
      <c r="G178" s="62" t="s">
        <v>202</v>
      </c>
      <c r="H178" s="14">
        <f t="shared" ca="1" si="105"/>
        <v>58.683333333333337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608</v>
      </c>
      <c r="L178" s="16">
        <f t="shared" ca="1" si="97"/>
        <v>0</v>
      </c>
      <c r="M178" s="17">
        <f t="shared" ca="1" si="98"/>
        <v>1.6833333333333333</v>
      </c>
      <c r="N178" s="17">
        <f t="shared" ca="1" si="108"/>
        <v>2.2999999999999998</v>
      </c>
      <c r="O178" s="17" t="str">
        <f t="shared" ca="1" si="109"/>
        <v>SE</v>
      </c>
      <c r="P178" s="13">
        <f t="shared" ca="1" si="110"/>
        <v>0.14450231481481482</v>
      </c>
      <c r="Q178" s="18">
        <f t="shared" ca="1" si="111"/>
        <v>3.9</v>
      </c>
      <c r="R178" s="17" t="str">
        <f t="shared" ca="1" si="112"/>
        <v>SE</v>
      </c>
      <c r="S178" s="13">
        <f t="shared" ca="1" si="113"/>
        <v>0.1413888888888889</v>
      </c>
    </row>
    <row r="179" spans="1:19">
      <c r="A179" s="11">
        <f t="shared" si="100"/>
        <v>1039</v>
      </c>
      <c r="B179" s="12">
        <f t="shared" ca="1" si="101"/>
        <v>44934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0.23706187804666187</v>
      </c>
      <c r="F179" s="14">
        <f t="shared" ca="1" si="104"/>
        <v>4.4333333333333336</v>
      </c>
      <c r="G179" s="62" t="s">
        <v>202</v>
      </c>
      <c r="H179" s="14">
        <f t="shared" ca="1" si="105"/>
        <v>68.13333333333334</v>
      </c>
      <c r="I179" s="17">
        <f t="shared" ca="1" si="106"/>
        <v>4.0000000000000001E-3</v>
      </c>
      <c r="J179" s="16">
        <f t="shared" ca="1" si="107"/>
        <v>0</v>
      </c>
      <c r="K179" s="16">
        <f t="shared" ca="1" si="96"/>
        <v>612</v>
      </c>
      <c r="L179" s="16">
        <f t="shared" ca="1" si="97"/>
        <v>0</v>
      </c>
      <c r="M179" s="17">
        <f t="shared" ca="1" si="98"/>
        <v>1.0666666666666667</v>
      </c>
      <c r="N179" s="17">
        <f t="shared" ca="1" si="108"/>
        <v>2.2000000000000002</v>
      </c>
      <c r="O179" s="17" t="str">
        <f t="shared" ca="1" si="109"/>
        <v>ESE</v>
      </c>
      <c r="P179" s="13">
        <f t="shared" ca="1" si="110"/>
        <v>0.18585648148148148</v>
      </c>
      <c r="Q179" s="18">
        <f t="shared" ca="1" si="111"/>
        <v>3.2</v>
      </c>
      <c r="R179" s="17" t="str">
        <f t="shared" ca="1" si="112"/>
        <v>ESE</v>
      </c>
      <c r="S179" s="13">
        <f t="shared" ca="1" si="113"/>
        <v>0.18072916666666669</v>
      </c>
    </row>
    <row r="180" spans="1:19">
      <c r="A180" s="11">
        <f t="shared" si="100"/>
        <v>1045</v>
      </c>
      <c r="B180" s="12">
        <f t="shared" ca="1" si="101"/>
        <v>44934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0.2369695103639464</v>
      </c>
      <c r="F180" s="14">
        <f t="shared" ca="1" si="104"/>
        <v>3.6833333333333331</v>
      </c>
      <c r="G180" s="62" t="s">
        <v>202</v>
      </c>
      <c r="H180" s="14">
        <f t="shared" ca="1" si="105"/>
        <v>75.666666666666671</v>
      </c>
      <c r="I180" s="17">
        <f t="shared" ca="1" si="106"/>
        <v>2E-3</v>
      </c>
      <c r="J180" s="16">
        <f t="shared" ca="1" si="107"/>
        <v>0</v>
      </c>
      <c r="K180" s="16">
        <f t="shared" ca="1" si="96"/>
        <v>573</v>
      </c>
      <c r="L180" s="16">
        <f t="shared" ca="1" si="97"/>
        <v>0</v>
      </c>
      <c r="M180" s="17">
        <f t="shared" ca="1" si="98"/>
        <v>0.3833333333333333</v>
      </c>
      <c r="N180" s="17">
        <f t="shared" ca="1" si="108"/>
        <v>1.5</v>
      </c>
      <c r="O180" s="17" t="str">
        <f t="shared" ca="1" si="109"/>
        <v>ESE</v>
      </c>
      <c r="P180" s="13">
        <f t="shared" ca="1" si="110"/>
        <v>0.20559027777777775</v>
      </c>
      <c r="Q180" s="18">
        <f t="shared" ca="1" si="111"/>
        <v>2.5</v>
      </c>
      <c r="R180" s="17" t="str">
        <f t="shared" ca="1" si="112"/>
        <v>E</v>
      </c>
      <c r="S180" s="13">
        <f t="shared" ca="1" si="113"/>
        <v>0.20269675925925926</v>
      </c>
    </row>
    <row r="181" spans="1:19">
      <c r="A181" s="11">
        <f t="shared" si="100"/>
        <v>1051</v>
      </c>
      <c r="B181" s="12">
        <f t="shared" ca="1" si="101"/>
        <v>44934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0.23650767195036895</v>
      </c>
      <c r="F181" s="14">
        <f t="shared" ca="1" si="104"/>
        <v>3.3333333333333335</v>
      </c>
      <c r="G181" s="62" t="s">
        <v>202</v>
      </c>
      <c r="H181" s="14">
        <f t="shared" ca="1" si="105"/>
        <v>78.783333333333346</v>
      </c>
      <c r="I181" s="17">
        <f t="shared" ca="1" si="106"/>
        <v>1E-3</v>
      </c>
      <c r="J181" s="16">
        <f t="shared" ca="1" si="107"/>
        <v>0</v>
      </c>
      <c r="K181" s="16">
        <f t="shared" ca="1" si="96"/>
        <v>854</v>
      </c>
      <c r="L181" s="16">
        <f t="shared" ca="1" si="97"/>
        <v>0.16666666666666666</v>
      </c>
      <c r="M181" s="17">
        <f t="shared" ca="1" si="98"/>
        <v>0.20000000000000004</v>
      </c>
      <c r="N181" s="17">
        <f t="shared" ca="1" si="108"/>
        <v>0.8</v>
      </c>
      <c r="O181" s="17" t="str">
        <f t="shared" ca="1" si="109"/>
        <v>ESE</v>
      </c>
      <c r="P181" s="13">
        <f t="shared" ca="1" si="110"/>
        <v>0.25694444444444448</v>
      </c>
      <c r="Q181" s="18">
        <f t="shared" ca="1" si="111"/>
        <v>1.9</v>
      </c>
      <c r="R181" s="17" t="str">
        <f t="shared" ca="1" si="112"/>
        <v>ESE</v>
      </c>
      <c r="S181" s="13">
        <f t="shared" ca="1" si="113"/>
        <v>0.25469907407407405</v>
      </c>
    </row>
    <row r="182" spans="1:19">
      <c r="A182" s="11">
        <f t="shared" si="100"/>
        <v>1057</v>
      </c>
      <c r="B182" s="12">
        <f t="shared" ca="1" si="101"/>
        <v>44934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0.23650767195036895</v>
      </c>
      <c r="F182" s="14">
        <f t="shared" ca="1" si="104"/>
        <v>2.9</v>
      </c>
      <c r="G182" s="62" t="s">
        <v>202</v>
      </c>
      <c r="H182" s="14">
        <f t="shared" ca="1" si="105"/>
        <v>80.633333333333326</v>
      </c>
      <c r="I182" s="17">
        <f t="shared" ca="1" si="106"/>
        <v>7.8E-2</v>
      </c>
      <c r="J182" s="16">
        <f t="shared" ca="1" si="107"/>
        <v>0</v>
      </c>
      <c r="K182" s="16">
        <f t="shared" ca="1" si="96"/>
        <v>160853</v>
      </c>
      <c r="L182" s="16">
        <f t="shared" ca="1" si="97"/>
        <v>44.666666666666664</v>
      </c>
      <c r="M182" s="17">
        <f t="shared" ca="1" si="98"/>
        <v>0.3833333333333333</v>
      </c>
      <c r="N182" s="17">
        <f t="shared" ca="1" si="108"/>
        <v>0.7</v>
      </c>
      <c r="O182" s="17" t="str">
        <f t="shared" ca="1" si="109"/>
        <v>SE</v>
      </c>
      <c r="P182" s="13">
        <f t="shared" ca="1" si="110"/>
        <v>0.31863425925925926</v>
      </c>
      <c r="Q182" s="18">
        <f t="shared" ca="1" si="111"/>
        <v>1.4</v>
      </c>
      <c r="R182" s="17" t="str">
        <f t="shared" ca="1" si="112"/>
        <v>NNE</v>
      </c>
      <c r="S182" s="13">
        <f t="shared" ca="1" si="113"/>
        <v>0.31964120370370369</v>
      </c>
    </row>
    <row r="183" spans="1:19">
      <c r="A183" s="11">
        <f t="shared" si="100"/>
        <v>1063</v>
      </c>
      <c r="B183" s="12">
        <f t="shared" ca="1" si="101"/>
        <v>44934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0.23613874091696552</v>
      </c>
      <c r="F183" s="14">
        <f t="shared" ca="1" si="104"/>
        <v>4.1499999999999995</v>
      </c>
      <c r="G183" s="62" t="s">
        <v>202</v>
      </c>
      <c r="H183" s="14">
        <f t="shared" ca="1" si="105"/>
        <v>78.55</v>
      </c>
      <c r="I183" s="17">
        <f t="shared" ca="1" si="106"/>
        <v>0.52700000000000002</v>
      </c>
      <c r="J183" s="16">
        <f t="shared" ca="1" si="107"/>
        <v>0</v>
      </c>
      <c r="K183" s="16">
        <f t="shared" ca="1" si="96"/>
        <v>1012096</v>
      </c>
      <c r="L183" s="16">
        <f t="shared" ca="1" si="97"/>
        <v>281</v>
      </c>
      <c r="M183" s="17">
        <f t="shared" ca="1" si="98"/>
        <v>0.21666666666666665</v>
      </c>
      <c r="N183" s="17">
        <f t="shared" ca="1" si="108"/>
        <v>0.8</v>
      </c>
      <c r="O183" s="17" t="str">
        <f t="shared" ca="1" si="109"/>
        <v>WSW</v>
      </c>
      <c r="P183" s="13">
        <f t="shared" ca="1" si="110"/>
        <v>0.35253472222222221</v>
      </c>
      <c r="Q183" s="18">
        <f t="shared" ca="1" si="111"/>
        <v>1.4</v>
      </c>
      <c r="R183" s="17" t="str">
        <f t="shared" ca="1" si="112"/>
        <v>NE</v>
      </c>
      <c r="S183" s="13">
        <f t="shared" ca="1" si="113"/>
        <v>0.36400462962962959</v>
      </c>
    </row>
    <row r="184" spans="1:19">
      <c r="A184" s="11">
        <f t="shared" si="100"/>
        <v>1069</v>
      </c>
      <c r="B184" s="12">
        <f t="shared" ca="1" si="101"/>
        <v>44934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0.23595427540026384</v>
      </c>
      <c r="F184" s="14">
        <f t="shared" ca="1" si="104"/>
        <v>8.2999999999999989</v>
      </c>
      <c r="G184" s="62" t="s">
        <v>202</v>
      </c>
      <c r="H184" s="14">
        <f t="shared" ca="1" si="105"/>
        <v>60.783333333333331</v>
      </c>
      <c r="I184" s="17">
        <f t="shared" ca="1" si="106"/>
        <v>1.071</v>
      </c>
      <c r="J184" s="16">
        <f t="shared" ca="1" si="107"/>
        <v>0.33333333333333331</v>
      </c>
      <c r="K184" s="16">
        <f t="shared" ca="1" si="96"/>
        <v>2113157</v>
      </c>
      <c r="L184" s="16">
        <f t="shared" ca="1" si="97"/>
        <v>587</v>
      </c>
      <c r="M184" s="17">
        <f t="shared" ca="1" si="98"/>
        <v>0.48333333333333334</v>
      </c>
      <c r="N184" s="17">
        <f t="shared" ca="1" si="108"/>
        <v>1.4</v>
      </c>
      <c r="O184" s="17" t="str">
        <f t="shared" ca="1" si="109"/>
        <v>SSW</v>
      </c>
      <c r="P184" s="13">
        <f t="shared" ca="1" si="110"/>
        <v>0.40972222222222227</v>
      </c>
      <c r="Q184" s="18">
        <f t="shared" ca="1" si="111"/>
        <v>2.6</v>
      </c>
      <c r="R184" s="17" t="str">
        <f t="shared" ca="1" si="112"/>
        <v>S</v>
      </c>
      <c r="S184" s="13">
        <f t="shared" ca="1" si="113"/>
        <v>0.40733796296296299</v>
      </c>
    </row>
    <row r="185" spans="1:19">
      <c r="A185" s="11">
        <f t="shared" si="100"/>
        <v>1075</v>
      </c>
      <c r="B185" s="12">
        <f t="shared" ca="1" si="101"/>
        <v>44934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0.23549378880171989</v>
      </c>
      <c r="F185" s="14">
        <f t="shared" ca="1" si="104"/>
        <v>9.7499999999999982</v>
      </c>
      <c r="G185" s="62" t="s">
        <v>202</v>
      </c>
      <c r="H185" s="14">
        <f t="shared" ca="1" si="105"/>
        <v>49.733333333333327</v>
      </c>
      <c r="I185" s="17">
        <f t="shared" ca="1" si="106"/>
        <v>1.5469999999999999</v>
      </c>
      <c r="J185" s="16">
        <f t="shared" ca="1" si="107"/>
        <v>1</v>
      </c>
      <c r="K185" s="16">
        <f t="shared" ca="1" si="96"/>
        <v>3096083</v>
      </c>
      <c r="L185" s="16">
        <f t="shared" ca="1" si="97"/>
        <v>860</v>
      </c>
      <c r="M185" s="17">
        <f t="shared" ca="1" si="98"/>
        <v>1.7833333333333332</v>
      </c>
      <c r="N185" s="17">
        <f t="shared" ca="1" si="108"/>
        <v>2.6</v>
      </c>
      <c r="O185" s="17" t="str">
        <f t="shared" ca="1" si="109"/>
        <v>WSW</v>
      </c>
      <c r="P185" s="13">
        <f t="shared" ca="1" si="110"/>
        <v>0.4513888888888889</v>
      </c>
      <c r="Q185" s="18">
        <f t="shared" ca="1" si="111"/>
        <v>4</v>
      </c>
      <c r="R185" s="17" t="str">
        <f t="shared" ca="1" si="112"/>
        <v>SW</v>
      </c>
      <c r="S185" s="13">
        <f t="shared" ca="1" si="113"/>
        <v>0.44925925925925925</v>
      </c>
    </row>
    <row r="186" spans="1:19">
      <c r="A186" s="11">
        <f t="shared" si="100"/>
        <v>1081</v>
      </c>
      <c r="B186" s="12">
        <f t="shared" ca="1" si="101"/>
        <v>44934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0.23540169148201109</v>
      </c>
      <c r="F186" s="14">
        <f t="shared" ca="1" si="104"/>
        <v>10.333333333333334</v>
      </c>
      <c r="G186" s="62" t="s">
        <v>202</v>
      </c>
      <c r="H186" s="14">
        <f t="shared" ca="1" si="105"/>
        <v>48.933333333333337</v>
      </c>
      <c r="I186" s="17">
        <f t="shared" ca="1" si="106"/>
        <v>1.843</v>
      </c>
      <c r="J186" s="16">
        <f t="shared" ca="1" si="107"/>
        <v>1</v>
      </c>
      <c r="K186" s="16">
        <f t="shared" ca="1" si="96"/>
        <v>3674870</v>
      </c>
      <c r="L186" s="16">
        <f t="shared" ca="1" si="97"/>
        <v>1020.8333333333334</v>
      </c>
      <c r="M186" s="17">
        <f t="shared" ca="1" si="98"/>
        <v>2.9</v>
      </c>
      <c r="N186" s="17">
        <f t="shared" ca="1" si="108"/>
        <v>3.5</v>
      </c>
      <c r="O186" s="17" t="str">
        <f t="shared" ca="1" si="109"/>
        <v>W</v>
      </c>
      <c r="P186" s="13">
        <f t="shared" ca="1" si="110"/>
        <v>0.47873842592592591</v>
      </c>
      <c r="Q186" s="18">
        <f t="shared" ca="1" si="111"/>
        <v>5.0999999999999996</v>
      </c>
      <c r="R186" s="17" t="str">
        <f t="shared" ca="1" si="112"/>
        <v>SW</v>
      </c>
      <c r="S186" s="13">
        <f t="shared" ca="1" si="113"/>
        <v>0.49296296296296299</v>
      </c>
    </row>
    <row r="187" spans="1:19">
      <c r="A187" s="11">
        <f t="shared" si="100"/>
        <v>1087</v>
      </c>
      <c r="B187" s="12">
        <f t="shared" ca="1" si="101"/>
        <v>44934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0.23484992325715501</v>
      </c>
      <c r="F187" s="14">
        <f t="shared" ca="1" si="104"/>
        <v>10.799999999999999</v>
      </c>
      <c r="G187" s="62" t="s">
        <v>202</v>
      </c>
      <c r="H187" s="14">
        <f t="shared" ca="1" si="105"/>
        <v>51.866666666666674</v>
      </c>
      <c r="I187" s="17">
        <f t="shared" ca="1" si="106"/>
        <v>1.871</v>
      </c>
      <c r="J187" s="16">
        <f t="shared" ca="1" si="107"/>
        <v>1</v>
      </c>
      <c r="K187" s="16">
        <f t="shared" ca="1" si="96"/>
        <v>3739064</v>
      </c>
      <c r="L187" s="16">
        <f t="shared" ca="1" si="97"/>
        <v>1038.6666666666667</v>
      </c>
      <c r="M187" s="17">
        <f t="shared" ca="1" si="98"/>
        <v>3.7666666666666671</v>
      </c>
      <c r="N187" s="17">
        <f t="shared" ca="1" si="108"/>
        <v>4.4000000000000004</v>
      </c>
      <c r="O187" s="17" t="str">
        <f t="shared" ca="1" si="109"/>
        <v>W</v>
      </c>
      <c r="P187" s="13">
        <f t="shared" ca="1" si="110"/>
        <v>0.52754629629629635</v>
      </c>
      <c r="Q187" s="18">
        <f t="shared" ca="1" si="111"/>
        <v>6.4</v>
      </c>
      <c r="R187" s="17" t="str">
        <f t="shared" ca="1" si="112"/>
        <v>WSW</v>
      </c>
      <c r="S187" s="13">
        <f t="shared" ca="1" si="113"/>
        <v>0.52188657407407402</v>
      </c>
    </row>
    <row r="188" spans="1:19">
      <c r="A188" s="11">
        <f t="shared" si="100"/>
        <v>1093</v>
      </c>
      <c r="B188" s="12">
        <f t="shared" ca="1" si="101"/>
        <v>44934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0.23484992325715501</v>
      </c>
      <c r="F188" s="14">
        <f t="shared" ca="1" si="104"/>
        <v>11</v>
      </c>
      <c r="G188" s="62" t="s">
        <v>202</v>
      </c>
      <c r="H188" s="14">
        <f t="shared" ca="1" si="105"/>
        <v>47.449999999999996</v>
      </c>
      <c r="I188" s="17">
        <f t="shared" ca="1" si="106"/>
        <v>1.6920000000000002</v>
      </c>
      <c r="J188" s="16">
        <f t="shared" ca="1" si="107"/>
        <v>1</v>
      </c>
      <c r="K188" s="16">
        <f t="shared" ca="1" si="96"/>
        <v>3401131</v>
      </c>
      <c r="L188" s="16">
        <f t="shared" ca="1" si="97"/>
        <v>944.66666666666663</v>
      </c>
      <c r="M188" s="17">
        <f t="shared" ca="1" si="98"/>
        <v>3.5166666666666671</v>
      </c>
      <c r="N188" s="17">
        <f t="shared" ca="1" si="108"/>
        <v>4.4000000000000004</v>
      </c>
      <c r="O188" s="17" t="str">
        <f t="shared" ca="1" si="109"/>
        <v>W</v>
      </c>
      <c r="P188" s="13">
        <f t="shared" ca="1" si="110"/>
        <v>0.53547453703703707</v>
      </c>
      <c r="Q188" s="18">
        <f t="shared" ca="1" si="111"/>
        <v>5.7</v>
      </c>
      <c r="R188" s="17" t="str">
        <f t="shared" ca="1" si="112"/>
        <v>W</v>
      </c>
      <c r="S188" s="13">
        <f t="shared" ca="1" si="113"/>
        <v>0.56689814814814821</v>
      </c>
    </row>
    <row r="189" spans="1:19">
      <c r="A189" s="11">
        <f t="shared" si="100"/>
        <v>1099</v>
      </c>
      <c r="B189" s="12">
        <f t="shared" ca="1" si="101"/>
        <v>44934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0.23429897376236794</v>
      </c>
      <c r="F189" s="14">
        <f t="shared" ca="1" si="104"/>
        <v>11.016666666666666</v>
      </c>
      <c r="G189" s="62" t="s">
        <v>202</v>
      </c>
      <c r="H189" s="14">
        <f t="shared" ca="1" si="105"/>
        <v>46.25</v>
      </c>
      <c r="I189" s="17">
        <f t="shared" ca="1" si="106"/>
        <v>1.3149999999999999</v>
      </c>
      <c r="J189" s="16">
        <f t="shared" ca="1" si="107"/>
        <v>0.66666666666666663</v>
      </c>
      <c r="K189" s="16">
        <f t="shared" ca="1" si="96"/>
        <v>2679957</v>
      </c>
      <c r="L189" s="16">
        <f t="shared" ca="1" si="97"/>
        <v>744.16666666666663</v>
      </c>
      <c r="M189" s="17">
        <f t="shared" ca="1" si="98"/>
        <v>3.0500000000000003</v>
      </c>
      <c r="N189" s="17">
        <f t="shared" ca="1" si="108"/>
        <v>3.4</v>
      </c>
      <c r="O189" s="17" t="str">
        <f t="shared" ca="1" si="109"/>
        <v>WSW</v>
      </c>
      <c r="P189" s="13">
        <f t="shared" ca="1" si="110"/>
        <v>0.57795138888888886</v>
      </c>
      <c r="Q189" s="18">
        <f t="shared" ca="1" si="111"/>
        <v>6.4</v>
      </c>
      <c r="R189" s="17" t="str">
        <f t="shared" ca="1" si="112"/>
        <v>WSW</v>
      </c>
      <c r="S189" s="13">
        <f t="shared" ca="1" si="113"/>
        <v>0.57663194444444443</v>
      </c>
    </row>
    <row r="190" spans="1:19">
      <c r="A190" s="11">
        <f t="shared" si="100"/>
        <v>1105</v>
      </c>
      <c r="B190" s="12">
        <f t="shared" ca="1" si="101"/>
        <v>44934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0.23402390988553243</v>
      </c>
      <c r="F190" s="14">
        <f t="shared" ref="F190:F200" ca="1" si="137">INDIRECT(ADDRESS(A190,33,,,$B$1))</f>
        <v>11.016666666666666</v>
      </c>
      <c r="G190" s="62" t="s">
        <v>202</v>
      </c>
      <c r="H190" s="14">
        <f t="shared" ref="H190:H200" ca="1" si="138">INDIRECT(ADDRESS(A190,35,,,$B$1))</f>
        <v>43.116666666666667</v>
      </c>
      <c r="I190" s="17">
        <f t="shared" ref="I190:I200" ca="1" si="139">INDIRECT(ADDRESS(A190,36,,,$B$1))</f>
        <v>0.78</v>
      </c>
      <c r="J190" s="16">
        <f t="shared" ref="J190:J200" ca="1" si="140">INDIRECT(ADDRESS(A190,37,,,$B$1))</f>
        <v>0</v>
      </c>
      <c r="K190" s="16">
        <f t="shared" ca="1" si="96"/>
        <v>1627645</v>
      </c>
      <c r="L190" s="16">
        <f t="shared" ca="1" si="97"/>
        <v>452.16666666666669</v>
      </c>
      <c r="M190" s="17">
        <f t="shared" ca="1" si="98"/>
        <v>2.9166666666666674</v>
      </c>
      <c r="N190" s="17">
        <f t="shared" ref="N190:N200" ca="1" si="141">INDIRECT(ADDRESS($A190,41,,,$B$1))</f>
        <v>3.4</v>
      </c>
      <c r="O190" s="17" t="str">
        <f t="shared" ref="O190:O200" ca="1" si="142">INDIRECT(ADDRESS($A190,42,,,$B$1))</f>
        <v>SW</v>
      </c>
      <c r="P190" s="13">
        <f t="shared" ref="P190:P200" ca="1" si="143">INDIRECT(ADDRESS($A190,43,,,$B$1))</f>
        <v>0.63427083333333334</v>
      </c>
      <c r="Q190" s="18">
        <f t="shared" ref="Q190:Q200" ca="1" si="144">INDIRECT(ADDRESS($A190,44,,,$B$1))</f>
        <v>5.4</v>
      </c>
      <c r="R190" s="17" t="str">
        <f t="shared" ref="R190:R200" ca="1" si="145">INDIRECT(ADDRESS($A190,45,,,$B$1))</f>
        <v>SW</v>
      </c>
      <c r="S190" s="13">
        <f t="shared" ref="S190:S200" ca="1" si="146">INDIRECT(ADDRESS($A190,46,,,$B$1))</f>
        <v>0.6482175925925926</v>
      </c>
    </row>
    <row r="191" spans="1:19">
      <c r="A191" s="11">
        <f t="shared" si="100"/>
        <v>1111</v>
      </c>
      <c r="B191" s="12">
        <f t="shared" ca="1" si="101"/>
        <v>44934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0.23384053396764212</v>
      </c>
      <c r="F191" s="14">
        <f t="shared" ca="1" si="137"/>
        <v>10.083333333333334</v>
      </c>
      <c r="G191" s="62" t="s">
        <v>202</v>
      </c>
      <c r="H191" s="14">
        <f t="shared" ca="1" si="138"/>
        <v>52.566666666666663</v>
      </c>
      <c r="I191" s="17">
        <f t="shared" ca="1" si="139"/>
        <v>0.23899999999999999</v>
      </c>
      <c r="J191" s="16">
        <f t="shared" ca="1" si="140"/>
        <v>0</v>
      </c>
      <c r="K191" s="16">
        <f t="shared" ref="K191:K200" ca="1" si="147">INDIRECT(ADDRESS(A191,38,,,$B$1))</f>
        <v>525312</v>
      </c>
      <c r="L191" s="16">
        <f t="shared" ref="L191:L200" ca="1" si="148">INDIRECT(ADDRESS(A191,39,,,$B$1))</f>
        <v>146.16666666666666</v>
      </c>
      <c r="M191" s="17">
        <f t="shared" ref="M191:M200" ca="1" si="149">INDIRECT(ADDRESS($A191,40,,,$B$1))</f>
        <v>3.0500000000000003</v>
      </c>
      <c r="N191" s="17">
        <f t="shared" ca="1" si="141"/>
        <v>3.6</v>
      </c>
      <c r="O191" s="17" t="str">
        <f t="shared" ca="1" si="142"/>
        <v>SSW</v>
      </c>
      <c r="P191" s="13">
        <f t="shared" ca="1" si="143"/>
        <v>0.69373842592592594</v>
      </c>
      <c r="Q191" s="18">
        <f t="shared" ca="1" si="144"/>
        <v>5.4</v>
      </c>
      <c r="R191" s="17" t="str">
        <f t="shared" ca="1" si="145"/>
        <v>SSW</v>
      </c>
      <c r="S191" s="13">
        <f t="shared" ca="1" si="146"/>
        <v>0.68740740740740736</v>
      </c>
    </row>
    <row r="192" spans="1:19">
      <c r="A192" s="11">
        <f t="shared" si="100"/>
        <v>1117</v>
      </c>
      <c r="B192" s="12">
        <f t="shared" ca="1" si="101"/>
        <v>44934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0.23374884600869694</v>
      </c>
      <c r="F192" s="14">
        <f t="shared" ca="1" si="137"/>
        <v>8.9666666666666668</v>
      </c>
      <c r="G192" s="62" t="s">
        <v>202</v>
      </c>
      <c r="H192" s="14">
        <f t="shared" ca="1" si="138"/>
        <v>58.116666666666667</v>
      </c>
      <c r="I192" s="17">
        <f t="shared" ca="1" si="139"/>
        <v>6.0000000000000001E-3</v>
      </c>
      <c r="J192" s="16">
        <f t="shared" ca="1" si="140"/>
        <v>0</v>
      </c>
      <c r="K192" s="16">
        <f t="shared" ca="1" si="147"/>
        <v>23829</v>
      </c>
      <c r="L192" s="16">
        <f t="shared" ca="1" si="148"/>
        <v>6.5</v>
      </c>
      <c r="M192" s="17">
        <f t="shared" ca="1" si="149"/>
        <v>2.75</v>
      </c>
      <c r="N192" s="17">
        <f t="shared" ca="1" si="141"/>
        <v>3.3</v>
      </c>
      <c r="O192" s="17" t="str">
        <f t="shared" ca="1" si="142"/>
        <v>S</v>
      </c>
      <c r="P192" s="13">
        <f t="shared" ca="1" si="143"/>
        <v>0.7047337962962964</v>
      </c>
      <c r="Q192" s="18">
        <f t="shared" ca="1" si="144"/>
        <v>5</v>
      </c>
      <c r="R192" s="17" t="str">
        <f t="shared" ca="1" si="145"/>
        <v>SSW</v>
      </c>
      <c r="S192" s="13">
        <f t="shared" ca="1" si="146"/>
        <v>0.70162037037037039</v>
      </c>
    </row>
    <row r="193" spans="1:36">
      <c r="A193" s="11">
        <f t="shared" si="100"/>
        <v>1123</v>
      </c>
      <c r="B193" s="12">
        <f t="shared" ca="1" si="101"/>
        <v>44934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0.23329109348546695</v>
      </c>
      <c r="F193" s="14">
        <f t="shared" ca="1" si="137"/>
        <v>8.7333333333333343</v>
      </c>
      <c r="G193" s="62" t="s">
        <v>202</v>
      </c>
      <c r="H193" s="14">
        <f t="shared" ca="1" si="138"/>
        <v>59.583333333333336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753</v>
      </c>
      <c r="L193" s="16">
        <f t="shared" ca="1" si="148"/>
        <v>0</v>
      </c>
      <c r="M193" s="17">
        <f t="shared" ca="1" si="149"/>
        <v>2.8833333333333333</v>
      </c>
      <c r="N193" s="17">
        <f t="shared" ca="1" si="141"/>
        <v>3.1</v>
      </c>
      <c r="O193" s="17" t="str">
        <f t="shared" ca="1" si="142"/>
        <v>SSE</v>
      </c>
      <c r="P193" s="13">
        <f t="shared" ca="1" si="143"/>
        <v>0.74692129629629633</v>
      </c>
      <c r="Q193" s="18">
        <f t="shared" ca="1" si="144"/>
        <v>4.8</v>
      </c>
      <c r="R193" s="17" t="str">
        <f t="shared" ca="1" si="145"/>
        <v>SSE</v>
      </c>
      <c r="S193" s="13">
        <f t="shared" ca="1" si="146"/>
        <v>0.76092592592592589</v>
      </c>
    </row>
    <row r="194" spans="1:36">
      <c r="A194" s="11">
        <f t="shared" si="100"/>
        <v>1129</v>
      </c>
      <c r="B194" s="12">
        <f t="shared" ca="1" si="101"/>
        <v>44934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0.23319954298082093</v>
      </c>
      <c r="F194" s="14">
        <f t="shared" ca="1" si="137"/>
        <v>8.9</v>
      </c>
      <c r="G194" s="62" t="s">
        <v>202</v>
      </c>
      <c r="H194" s="14">
        <f t="shared" ca="1" si="138"/>
        <v>61.066666666666663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702</v>
      </c>
      <c r="L194" s="16">
        <f t="shared" ca="1" si="148"/>
        <v>0</v>
      </c>
      <c r="M194" s="17">
        <f t="shared" ca="1" si="149"/>
        <v>2.5999999999999996</v>
      </c>
      <c r="N194" s="17">
        <f t="shared" ca="1" si="141"/>
        <v>2.9</v>
      </c>
      <c r="O194" s="17" t="str">
        <f t="shared" ca="1" si="142"/>
        <v>SE</v>
      </c>
      <c r="P194" s="13">
        <f t="shared" ca="1" si="143"/>
        <v>0.78646990740740741</v>
      </c>
      <c r="Q194" s="18">
        <f t="shared" ca="1" si="144"/>
        <v>5.4</v>
      </c>
      <c r="R194" s="17" t="str">
        <f t="shared" ca="1" si="145"/>
        <v>SE</v>
      </c>
      <c r="S194" s="13">
        <f t="shared" ca="1" si="146"/>
        <v>0.80320601851851858</v>
      </c>
    </row>
    <row r="195" spans="1:36">
      <c r="A195" s="11">
        <f t="shared" si="100"/>
        <v>1135</v>
      </c>
      <c r="B195" s="12">
        <f t="shared" ca="1" si="101"/>
        <v>44934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0.23301671786598407</v>
      </c>
      <c r="F195" s="14">
        <f t="shared" ca="1" si="137"/>
        <v>9.1166666666666671</v>
      </c>
      <c r="G195" s="62" t="s">
        <v>202</v>
      </c>
      <c r="H195" s="14">
        <f t="shared" ca="1" si="138"/>
        <v>60.766666666666673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653</v>
      </c>
      <c r="L195" s="16">
        <f t="shared" ca="1" si="148"/>
        <v>0</v>
      </c>
      <c r="M195" s="17">
        <f t="shared" ca="1" si="149"/>
        <v>2.1</v>
      </c>
      <c r="N195" s="17">
        <f t="shared" ca="1" si="141"/>
        <v>2.7</v>
      </c>
      <c r="O195" s="17" t="str">
        <f t="shared" ca="1" si="142"/>
        <v>SE</v>
      </c>
      <c r="P195" s="13">
        <f t="shared" ca="1" si="143"/>
        <v>0.82821759259259264</v>
      </c>
      <c r="Q195" s="18">
        <f t="shared" ca="1" si="144"/>
        <v>4</v>
      </c>
      <c r="R195" s="17" t="str">
        <f t="shared" ca="1" si="145"/>
        <v>SE</v>
      </c>
      <c r="S195" s="13">
        <f t="shared" ca="1" si="146"/>
        <v>0.83876157407407403</v>
      </c>
    </row>
    <row r="196" spans="1:36">
      <c r="A196" s="11">
        <f t="shared" si="100"/>
        <v>1141</v>
      </c>
      <c r="B196" s="12">
        <f t="shared" ca="1" si="101"/>
        <v>44934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0.2326510676363103</v>
      </c>
      <c r="F196" s="14">
        <f t="shared" ca="1" si="137"/>
        <v>7.6333333333333329</v>
      </c>
      <c r="G196" s="62" t="s">
        <v>202</v>
      </c>
      <c r="H196" s="14">
        <f t="shared" ca="1" si="138"/>
        <v>64.083333333333329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614</v>
      </c>
      <c r="L196" s="16">
        <f t="shared" ca="1" si="148"/>
        <v>0</v>
      </c>
      <c r="M196" s="17">
        <f t="shared" ca="1" si="149"/>
        <v>1.9833333333333334</v>
      </c>
      <c r="N196" s="17">
        <f t="shared" ca="1" si="141"/>
        <v>2.5</v>
      </c>
      <c r="O196" s="17" t="str">
        <f t="shared" ca="1" si="142"/>
        <v>SE</v>
      </c>
      <c r="P196" s="13">
        <f t="shared" ca="1" si="143"/>
        <v>0.88194444444444453</v>
      </c>
      <c r="Q196" s="18">
        <f t="shared" ca="1" si="144"/>
        <v>4.3</v>
      </c>
      <c r="R196" s="17" t="str">
        <f t="shared" ca="1" si="145"/>
        <v>SE</v>
      </c>
      <c r="S196" s="13">
        <f t="shared" ca="1" si="146"/>
        <v>0.87667824074074074</v>
      </c>
    </row>
    <row r="197" spans="1:36">
      <c r="A197" s="11">
        <f t="shared" si="100"/>
        <v>1147</v>
      </c>
      <c r="B197" s="12">
        <f t="shared" ca="1" si="101"/>
        <v>44934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0.23255979351440806</v>
      </c>
      <c r="F197" s="14">
        <f t="shared" ca="1" si="137"/>
        <v>3.5500000000000003</v>
      </c>
      <c r="G197" s="62" t="s">
        <v>202</v>
      </c>
      <c r="H197" s="14">
        <f t="shared" ca="1" si="138"/>
        <v>82.38333333333334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551</v>
      </c>
      <c r="L197" s="16">
        <f t="shared" ca="1" si="148"/>
        <v>0</v>
      </c>
      <c r="M197" s="17">
        <f t="shared" ca="1" si="149"/>
        <v>0.16666666666666666</v>
      </c>
      <c r="N197" s="17">
        <f t="shared" ca="1" si="141"/>
        <v>1</v>
      </c>
      <c r="O197" s="17" t="str">
        <f t="shared" ca="1" si="142"/>
        <v>N</v>
      </c>
      <c r="P197" s="13">
        <f t="shared" ca="1" si="143"/>
        <v>0.90973379629629625</v>
      </c>
      <c r="Q197" s="18">
        <f t="shared" ca="1" si="144"/>
        <v>1.3</v>
      </c>
      <c r="R197" s="17" t="str">
        <f t="shared" ca="1" si="145"/>
        <v>WSW</v>
      </c>
      <c r="S197" s="13">
        <f t="shared" ca="1" si="146"/>
        <v>0.93287037037037035</v>
      </c>
    </row>
    <row r="198" spans="1:36">
      <c r="A198" s="11">
        <f t="shared" si="100"/>
        <v>1153</v>
      </c>
      <c r="B198" s="12">
        <f t="shared" ca="1" si="101"/>
        <v>44934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0.23228597114870131</v>
      </c>
      <c r="F198" s="14">
        <f t="shared" ca="1" si="137"/>
        <v>4.4333333333333336</v>
      </c>
      <c r="G198" s="62" t="s">
        <v>202</v>
      </c>
      <c r="H198" s="14">
        <f t="shared" ca="1" si="138"/>
        <v>77.633333333333326</v>
      </c>
      <c r="I198" s="17">
        <f t="shared" ca="1" si="139"/>
        <v>9.0000000000000011E-3</v>
      </c>
      <c r="J198" s="16">
        <f t="shared" ca="1" si="140"/>
        <v>0</v>
      </c>
      <c r="K198" s="16">
        <f t="shared" ca="1" si="147"/>
        <v>656</v>
      </c>
      <c r="L198" s="16">
        <f t="shared" ca="1" si="148"/>
        <v>0</v>
      </c>
      <c r="M198" s="17">
        <f t="shared" ca="1" si="149"/>
        <v>1.05</v>
      </c>
      <c r="N198" s="17">
        <f t="shared" ca="1" si="141"/>
        <v>3</v>
      </c>
      <c r="O198" s="17" t="str">
        <f t="shared" ca="1" si="142"/>
        <v>SSE</v>
      </c>
      <c r="P198" s="13">
        <f t="shared" ca="1" si="143"/>
        <v>0.99099537037037033</v>
      </c>
      <c r="Q198" s="18">
        <f t="shared" ca="1" si="144"/>
        <v>5.4</v>
      </c>
      <c r="R198" s="17" t="str">
        <f t="shared" ca="1" si="145"/>
        <v>SSE</v>
      </c>
      <c r="S198" s="13">
        <f t="shared" ca="1" si="146"/>
        <v>0.98821759259259256</v>
      </c>
    </row>
    <row r="199" spans="1:36">
      <c r="A199" s="11">
        <f t="shared" si="100"/>
        <v>1159</v>
      </c>
      <c r="B199" s="12">
        <f t="shared" ca="1" si="101"/>
        <v>44935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0.23210342290489683</v>
      </c>
      <c r="F199" s="14">
        <f t="shared" ca="1" si="137"/>
        <v>9.1</v>
      </c>
      <c r="G199" s="62" t="s">
        <v>202</v>
      </c>
      <c r="H199" s="14">
        <f t="shared" ca="1" si="138"/>
        <v>59.550000000000004</v>
      </c>
      <c r="I199" s="17">
        <f t="shared" ca="1" si="139"/>
        <v>2E-3</v>
      </c>
      <c r="J199" s="16">
        <f t="shared" ca="1" si="140"/>
        <v>0</v>
      </c>
      <c r="K199" s="16">
        <f t="shared" ca="1" si="147"/>
        <v>687</v>
      </c>
      <c r="L199" s="16">
        <f t="shared" ca="1" si="148"/>
        <v>0</v>
      </c>
      <c r="M199" s="17">
        <f t="shared" ca="1" si="149"/>
        <v>2.7833333333333332</v>
      </c>
      <c r="N199" s="17">
        <f t="shared" ca="1" si="141"/>
        <v>3.2</v>
      </c>
      <c r="O199" s="17" t="str">
        <f t="shared" ca="1" si="142"/>
        <v>SSE</v>
      </c>
      <c r="P199" s="13">
        <f t="shared" ca="1" si="143"/>
        <v>6.0185185185185177E-3</v>
      </c>
      <c r="Q199" s="18">
        <f t="shared" ca="1" si="144"/>
        <v>5.2</v>
      </c>
      <c r="R199" s="17" t="str">
        <f t="shared" ca="1" si="145"/>
        <v>SSE</v>
      </c>
      <c r="S199" s="13">
        <f t="shared" ca="1" si="146"/>
        <v>7.407407407407407E-4</v>
      </c>
      <c r="U199" s="14">
        <f t="shared" ref="U199" ca="1" si="150">SUM(D199:D222)</f>
        <v>0.5</v>
      </c>
      <c r="V199" s="14">
        <f t="shared" ref="V199:Y199" ca="1" si="151">AVERAGE(E199:E222)</f>
        <v>0.22921924204854102</v>
      </c>
      <c r="W199" s="14">
        <f t="shared" ca="1" si="151"/>
        <v>11.38402777777778</v>
      </c>
      <c r="X199" s="14" t="e">
        <f t="shared" si="151"/>
        <v>#DIV/0!</v>
      </c>
      <c r="Y199" s="14">
        <f t="shared" ca="1" si="151"/>
        <v>57.731944444444444</v>
      </c>
      <c r="Z199" s="58">
        <f t="shared" ref="Z199:AA199" ca="1" si="152">SUM(I199:I222)</f>
        <v>10.01</v>
      </c>
      <c r="AA199" s="58">
        <f t="shared" ca="1" si="152"/>
        <v>4.8333333333333339</v>
      </c>
      <c r="AB199" s="58">
        <f t="shared" ref="AB199" ca="1" si="153">SUM(K199:K222)/1000</f>
        <v>20417.563999999998</v>
      </c>
      <c r="AC199" s="58">
        <f t="shared" ref="AC199:AD199" ca="1" si="154">AVERAGE(L199:L222)</f>
        <v>236.20138888888889</v>
      </c>
      <c r="AD199" s="17">
        <f t="shared" ca="1" si="154"/>
        <v>3.5930555555555554</v>
      </c>
      <c r="AE199" s="17">
        <f t="shared" ref="AE199" ca="1" si="155">MAX(N199:N222)</f>
        <v>6.2</v>
      </c>
      <c r="AF199" s="11" t="str">
        <f t="shared" ref="AF199" ca="1" si="156">INDIRECT(ADDRESS(MATCH(AE199,N199:N222,0)+ROW()-1,15))</f>
        <v>SSW</v>
      </c>
      <c r="AG199" s="13">
        <f t="shared" ref="AG199" ca="1" si="157">INDIRECT(ADDRESS(MATCH(AE199,N199:N222,0)+ROW()-1,16))</f>
        <v>0.63087962962962962</v>
      </c>
      <c r="AH199" s="17">
        <f t="shared" ref="AH199" ca="1" si="158">MAX(Q199:Q222)</f>
        <v>10.7</v>
      </c>
      <c r="AI199" s="11" t="str">
        <f t="shared" ref="AI199" ca="1" si="159">INDIRECT(ADDRESS(MATCH(AH199,Q199:Q222,0)+ROW()-1,18))</f>
        <v>SE</v>
      </c>
      <c r="AJ199" s="13">
        <f t="shared" ref="AJ199" ca="1" si="160">INDIRECT(ADDRESS(MATCH(AH199,Q199:Q222,0)+ROW()-1,19))</f>
        <v>0.64503472222222225</v>
      </c>
    </row>
    <row r="200" spans="1:36">
      <c r="A200" s="11">
        <f t="shared" si="100"/>
        <v>1165</v>
      </c>
      <c r="B200" s="12">
        <f t="shared" ca="1" si="101"/>
        <v>44935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0.23155661168774391</v>
      </c>
      <c r="F200" s="14">
        <f t="shared" ca="1" si="137"/>
        <v>9.2666666666666657</v>
      </c>
      <c r="G200" s="62" t="s">
        <v>202</v>
      </c>
      <c r="H200" s="14">
        <f t="shared" ca="1" si="138"/>
        <v>54.79999999999999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615</v>
      </c>
      <c r="L200" s="16">
        <f t="shared" ca="1" si="148"/>
        <v>0</v>
      </c>
      <c r="M200" s="17">
        <f t="shared" ca="1" si="149"/>
        <v>3.5833333333333335</v>
      </c>
      <c r="N200" s="17">
        <f t="shared" ca="1" si="141"/>
        <v>3.9</v>
      </c>
      <c r="O200" s="17" t="str">
        <f t="shared" ca="1" si="142"/>
        <v>SSE</v>
      </c>
      <c r="P200" s="13">
        <f t="shared" ca="1" si="143"/>
        <v>5.2152777777777777E-2</v>
      </c>
      <c r="Q200" s="18">
        <f t="shared" ca="1" si="144"/>
        <v>5.7</v>
      </c>
      <c r="R200" s="17" t="str">
        <f t="shared" ca="1" si="145"/>
        <v>SSE</v>
      </c>
      <c r="S200" s="13">
        <f t="shared" ca="1" si="146"/>
        <v>6.5833333333333341E-2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44935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0.23155661168774391</v>
      </c>
      <c r="F201" s="14">
        <f t="shared" ref="F201:F264" ca="1" si="166">INDIRECT(ADDRESS(A201,33,,,$B$1))</f>
        <v>9.1999999999999993</v>
      </c>
      <c r="G201" s="62" t="s">
        <v>202</v>
      </c>
      <c r="H201" s="14">
        <f t="shared" ref="H201:H264" ca="1" si="167">INDIRECT(ADDRESS(A201,35,,,$B$1))</f>
        <v>57.68333333333333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692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3.5</v>
      </c>
      <c r="N201" s="17">
        <f t="shared" ref="N201:N264" ca="1" si="173">INDIRECT(ADDRESS($A201,41,,,$B$1))</f>
        <v>3.8</v>
      </c>
      <c r="O201" s="17" t="str">
        <f t="shared" ref="O201:O264" ca="1" si="174">INDIRECT(ADDRESS($A201,42,,,$B$1))</f>
        <v>SSE</v>
      </c>
      <c r="P201" s="13">
        <f t="shared" ref="P201:P264" ca="1" si="175">INDIRECT(ADDRESS($A201,43,,,$B$1))</f>
        <v>8.2604166666666659E-2</v>
      </c>
      <c r="Q201" s="18">
        <f t="shared" ref="Q201:Q264" ca="1" si="176">INDIRECT(ADDRESS($A201,44,,,$B$1))</f>
        <v>6</v>
      </c>
      <c r="R201" s="17" t="str">
        <f t="shared" ref="R201:R264" ca="1" si="177">INDIRECT(ADDRESS($A201,45,,,$B$1))</f>
        <v>SSE</v>
      </c>
      <c r="S201" s="13">
        <f t="shared" ref="S201:S264" ca="1" si="178">INDIRECT(ADDRESS($A201,46,,,$B$1))</f>
        <v>8.5995370370370375E-2</v>
      </c>
    </row>
    <row r="202" spans="1:36">
      <c r="A202" s="11">
        <f t="shared" si="162"/>
        <v>1177</v>
      </c>
      <c r="B202" s="12">
        <f t="shared" ca="1" si="163"/>
        <v>44935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0.23101063685672776</v>
      </c>
      <c r="F202" s="14">
        <f t="shared" ca="1" si="166"/>
        <v>8.6</v>
      </c>
      <c r="G202" s="62" t="s">
        <v>202</v>
      </c>
      <c r="H202" s="14">
        <f t="shared" ca="1" si="167"/>
        <v>60.716666666666661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689</v>
      </c>
      <c r="L202" s="16">
        <f t="shared" ca="1" si="171"/>
        <v>0</v>
      </c>
      <c r="M202" s="17">
        <f t="shared" ca="1" si="172"/>
        <v>2.7666666666666662</v>
      </c>
      <c r="N202" s="17">
        <f t="shared" ca="1" si="173"/>
        <v>3.3</v>
      </c>
      <c r="O202" s="17" t="str">
        <f t="shared" ca="1" si="174"/>
        <v>SE</v>
      </c>
      <c r="P202" s="13">
        <f t="shared" ca="1" si="175"/>
        <v>0.12310185185185185</v>
      </c>
      <c r="Q202" s="18">
        <f t="shared" ca="1" si="176"/>
        <v>5.7</v>
      </c>
      <c r="R202" s="17" t="str">
        <f t="shared" ca="1" si="177"/>
        <v>SSE</v>
      </c>
      <c r="S202" s="13">
        <f t="shared" ca="1" si="178"/>
        <v>0.12667824074074074</v>
      </c>
    </row>
    <row r="203" spans="1:36">
      <c r="A203" s="11">
        <f t="shared" si="162"/>
        <v>1183</v>
      </c>
      <c r="B203" s="12">
        <f t="shared" ca="1" si="163"/>
        <v>44935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0.23101063685672776</v>
      </c>
      <c r="F203" s="14">
        <f t="shared" ca="1" si="166"/>
        <v>9.3333333333333339</v>
      </c>
      <c r="G203" s="62" t="s">
        <v>202</v>
      </c>
      <c r="H203" s="14">
        <f t="shared" ca="1" si="167"/>
        <v>61.083333333333336</v>
      </c>
      <c r="I203" s="17">
        <f t="shared" ca="1" si="168"/>
        <v>1E-3</v>
      </c>
      <c r="J203" s="16">
        <f t="shared" ca="1" si="169"/>
        <v>0</v>
      </c>
      <c r="K203" s="16">
        <f t="shared" ca="1" si="170"/>
        <v>680</v>
      </c>
      <c r="L203" s="16">
        <f t="shared" ca="1" si="171"/>
        <v>0</v>
      </c>
      <c r="M203" s="17">
        <f t="shared" ca="1" si="172"/>
        <v>3.6500000000000004</v>
      </c>
      <c r="N203" s="17">
        <f t="shared" ca="1" si="173"/>
        <v>4.0999999999999996</v>
      </c>
      <c r="O203" s="17" t="str">
        <f t="shared" ca="1" si="174"/>
        <v>SSE</v>
      </c>
      <c r="P203" s="13">
        <f t="shared" ca="1" si="175"/>
        <v>0.19162037037037036</v>
      </c>
      <c r="Q203" s="18">
        <f t="shared" ca="1" si="176"/>
        <v>6.5</v>
      </c>
      <c r="R203" s="17" t="str">
        <f t="shared" ca="1" si="177"/>
        <v>SE</v>
      </c>
      <c r="S203" s="13">
        <f t="shared" ca="1" si="178"/>
        <v>0.18557870370370369</v>
      </c>
    </row>
    <row r="204" spans="1:36">
      <c r="A204" s="11">
        <f t="shared" si="162"/>
        <v>1189</v>
      </c>
      <c r="B204" s="12">
        <f t="shared" ca="1" si="163"/>
        <v>44935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0.23046550125371978</v>
      </c>
      <c r="F204" s="14">
        <f t="shared" ca="1" si="166"/>
        <v>9.2666666666666675</v>
      </c>
      <c r="G204" s="62" t="s">
        <v>202</v>
      </c>
      <c r="H204" s="14">
        <f t="shared" ca="1" si="167"/>
        <v>62.333333333333343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681</v>
      </c>
      <c r="L204" s="16">
        <f t="shared" ca="1" si="171"/>
        <v>0</v>
      </c>
      <c r="M204" s="17">
        <f t="shared" ca="1" si="172"/>
        <v>3.3666666666666667</v>
      </c>
      <c r="N204" s="17">
        <f t="shared" ca="1" si="173"/>
        <v>3.6</v>
      </c>
      <c r="O204" s="17" t="str">
        <f t="shared" ca="1" si="174"/>
        <v>SSE</v>
      </c>
      <c r="P204" s="13">
        <f t="shared" ca="1" si="175"/>
        <v>0.23187499999999997</v>
      </c>
      <c r="Q204" s="18">
        <f t="shared" ca="1" si="176"/>
        <v>5.8</v>
      </c>
      <c r="R204" s="17" t="str">
        <f t="shared" ca="1" si="177"/>
        <v>SSE</v>
      </c>
      <c r="S204" s="13">
        <f t="shared" ca="1" si="178"/>
        <v>0.22805555555555557</v>
      </c>
    </row>
    <row r="205" spans="1:36">
      <c r="A205" s="11">
        <f t="shared" si="162"/>
        <v>1195</v>
      </c>
      <c r="B205" s="12">
        <f t="shared" ca="1" si="163"/>
        <v>44935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0.23046550125371978</v>
      </c>
      <c r="F205" s="14">
        <f t="shared" ca="1" si="166"/>
        <v>8.6333333333333329</v>
      </c>
      <c r="G205" s="62" t="s">
        <v>202</v>
      </c>
      <c r="H205" s="14">
        <f t="shared" ca="1" si="167"/>
        <v>65.55</v>
      </c>
      <c r="I205" s="17">
        <f t="shared" ca="1" si="168"/>
        <v>0</v>
      </c>
      <c r="J205" s="16">
        <f t="shared" ca="1" si="169"/>
        <v>0</v>
      </c>
      <c r="K205" s="16">
        <f t="shared" ca="1" si="170"/>
        <v>937</v>
      </c>
      <c r="L205" s="16">
        <f t="shared" ca="1" si="171"/>
        <v>0.16666666666666666</v>
      </c>
      <c r="M205" s="17">
        <f t="shared" ca="1" si="172"/>
        <v>2.4</v>
      </c>
      <c r="N205" s="17">
        <f t="shared" ca="1" si="173"/>
        <v>3.6</v>
      </c>
      <c r="O205" s="17" t="str">
        <f t="shared" ca="1" si="174"/>
        <v>SSE</v>
      </c>
      <c r="P205" s="13">
        <f t="shared" ca="1" si="175"/>
        <v>0.25967592592592592</v>
      </c>
      <c r="Q205" s="18">
        <f t="shared" ca="1" si="176"/>
        <v>5.9</v>
      </c>
      <c r="R205" s="17" t="str">
        <f t="shared" ca="1" si="177"/>
        <v>SSE</v>
      </c>
      <c r="S205" s="13">
        <f t="shared" ca="1" si="178"/>
        <v>0.2537962962962963</v>
      </c>
    </row>
    <row r="206" spans="1:36">
      <c r="A206" s="11">
        <f t="shared" si="162"/>
        <v>1201</v>
      </c>
      <c r="B206" s="12">
        <f t="shared" ca="1" si="163"/>
        <v>44935</v>
      </c>
      <c r="C206" s="13">
        <f t="shared" ca="1" si="164"/>
        <v>0.29166666666666669</v>
      </c>
      <c r="D206" s="14">
        <f t="shared" ca="1" si="165"/>
        <v>0.5</v>
      </c>
      <c r="E206" s="14">
        <f t="shared" ca="1" si="161"/>
        <v>0.23037478565974631</v>
      </c>
      <c r="F206" s="14">
        <f t="shared" ca="1" si="166"/>
        <v>8.15</v>
      </c>
      <c r="G206" s="62" t="s">
        <v>202</v>
      </c>
      <c r="H206" s="14">
        <f t="shared" ca="1" si="167"/>
        <v>67.95</v>
      </c>
      <c r="I206" s="17">
        <f t="shared" ca="1" si="168"/>
        <v>6.1000000000000006E-2</v>
      </c>
      <c r="J206" s="16">
        <f t="shared" ca="1" si="169"/>
        <v>0</v>
      </c>
      <c r="K206" s="16">
        <f t="shared" ca="1" si="170"/>
        <v>142334</v>
      </c>
      <c r="L206" s="16">
        <f t="shared" ca="1" si="171"/>
        <v>39.5</v>
      </c>
      <c r="M206" s="17">
        <f t="shared" ca="1" si="172"/>
        <v>2.0833333333333335</v>
      </c>
      <c r="N206" s="17">
        <f t="shared" ca="1" si="173"/>
        <v>3.3</v>
      </c>
      <c r="O206" s="17" t="str">
        <f t="shared" ca="1" si="174"/>
        <v>SSE</v>
      </c>
      <c r="P206" s="13">
        <f t="shared" ca="1" si="175"/>
        <v>0.3263888888888889</v>
      </c>
      <c r="Q206" s="18">
        <f t="shared" ca="1" si="176"/>
        <v>5.9</v>
      </c>
      <c r="R206" s="17" t="str">
        <f t="shared" ca="1" si="177"/>
        <v>SE</v>
      </c>
      <c r="S206" s="13">
        <f t="shared" ca="1" si="178"/>
        <v>0.32612268518518522</v>
      </c>
    </row>
    <row r="207" spans="1:36">
      <c r="A207" s="11">
        <f t="shared" si="162"/>
        <v>1207</v>
      </c>
      <c r="B207" s="12">
        <f t="shared" ca="1" si="163"/>
        <v>44935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0.22992120768987886</v>
      </c>
      <c r="F207" s="14">
        <f t="shared" ca="1" si="166"/>
        <v>9.9</v>
      </c>
      <c r="G207" s="62" t="s">
        <v>202</v>
      </c>
      <c r="H207" s="14">
        <f t="shared" ca="1" si="167"/>
        <v>62.166666666666664</v>
      </c>
      <c r="I207" s="17">
        <f t="shared" ca="1" si="168"/>
        <v>0.46500000000000002</v>
      </c>
      <c r="J207" s="16">
        <f t="shared" ca="1" si="169"/>
        <v>0</v>
      </c>
      <c r="K207" s="16">
        <f t="shared" ca="1" si="170"/>
        <v>949293</v>
      </c>
      <c r="L207" s="16">
        <f t="shared" ca="1" si="171"/>
        <v>263.5</v>
      </c>
      <c r="M207" s="17">
        <f t="shared" ca="1" si="172"/>
        <v>3.3000000000000003</v>
      </c>
      <c r="N207" s="17">
        <f t="shared" ca="1" si="173"/>
        <v>3.7</v>
      </c>
      <c r="O207" s="17" t="str">
        <f t="shared" ca="1" si="174"/>
        <v>SSE</v>
      </c>
      <c r="P207" s="13">
        <f t="shared" ca="1" si="175"/>
        <v>0.33277777777777778</v>
      </c>
      <c r="Q207" s="18">
        <f t="shared" ca="1" si="176"/>
        <v>6</v>
      </c>
      <c r="R207" s="17" t="str">
        <f t="shared" ca="1" si="177"/>
        <v>SSE</v>
      </c>
      <c r="S207" s="13">
        <f t="shared" ca="1" si="178"/>
        <v>0.3669560185185185</v>
      </c>
    </row>
    <row r="208" spans="1:36">
      <c r="A208" s="11">
        <f t="shared" si="162"/>
        <v>1213</v>
      </c>
      <c r="B208" s="12">
        <f t="shared" ca="1" si="163"/>
        <v>44935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0.22992120768987886</v>
      </c>
      <c r="F208" s="14">
        <f t="shared" ca="1" si="166"/>
        <v>11.116666666666667</v>
      </c>
      <c r="G208" s="62" t="s">
        <v>202</v>
      </c>
      <c r="H208" s="14">
        <f t="shared" ca="1" si="167"/>
        <v>60.083333333333336</v>
      </c>
      <c r="I208" s="17">
        <f t="shared" ca="1" si="168"/>
        <v>0.9910000000000001</v>
      </c>
      <c r="J208" s="16">
        <f t="shared" ca="1" si="169"/>
        <v>0.16666666666666666</v>
      </c>
      <c r="K208" s="16">
        <f t="shared" ca="1" si="170"/>
        <v>1973972</v>
      </c>
      <c r="L208" s="16">
        <f t="shared" ca="1" si="171"/>
        <v>548.33333333333337</v>
      </c>
      <c r="M208" s="17">
        <f t="shared" ca="1" si="172"/>
        <v>3.7333333333333329</v>
      </c>
      <c r="N208" s="17">
        <f t="shared" ca="1" si="173"/>
        <v>4.0999999999999996</v>
      </c>
      <c r="O208" s="17" t="str">
        <f t="shared" ca="1" si="174"/>
        <v>SSW</v>
      </c>
      <c r="P208" s="13">
        <f t="shared" ca="1" si="175"/>
        <v>0.39565972222222223</v>
      </c>
      <c r="Q208" s="18">
        <f t="shared" ca="1" si="176"/>
        <v>6.5</v>
      </c>
      <c r="R208" s="17" t="str">
        <f t="shared" ca="1" si="177"/>
        <v>S</v>
      </c>
      <c r="S208" s="13">
        <f t="shared" ca="1" si="178"/>
        <v>0.39476851851851852</v>
      </c>
    </row>
    <row r="209" spans="1:36">
      <c r="A209" s="11">
        <f t="shared" si="162"/>
        <v>1219</v>
      </c>
      <c r="B209" s="12">
        <f t="shared" ca="1" si="163"/>
        <v>44935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0.22946833373576939</v>
      </c>
      <c r="F209" s="14">
        <f t="shared" ca="1" si="166"/>
        <v>12.100000000000001</v>
      </c>
      <c r="G209" s="62" t="s">
        <v>202</v>
      </c>
      <c r="H209" s="14">
        <f t="shared" ca="1" si="167"/>
        <v>57.449999999999996</v>
      </c>
      <c r="I209" s="17">
        <f t="shared" ca="1" si="168"/>
        <v>1.4210000000000003</v>
      </c>
      <c r="J209" s="16">
        <f t="shared" ca="1" si="169"/>
        <v>1</v>
      </c>
      <c r="K209" s="16">
        <f t="shared" ca="1" si="170"/>
        <v>2850503</v>
      </c>
      <c r="L209" s="16">
        <f t="shared" ca="1" si="171"/>
        <v>791.66666666666663</v>
      </c>
      <c r="M209" s="17">
        <f t="shared" ca="1" si="172"/>
        <v>4.1833333333333336</v>
      </c>
      <c r="N209" s="17">
        <f t="shared" ca="1" si="173"/>
        <v>4.7</v>
      </c>
      <c r="O209" s="17" t="str">
        <f t="shared" ca="1" si="174"/>
        <v>SSW</v>
      </c>
      <c r="P209" s="13">
        <f t="shared" ca="1" si="175"/>
        <v>0.44443287037037038</v>
      </c>
      <c r="Q209" s="18">
        <f t="shared" ca="1" si="176"/>
        <v>7.3</v>
      </c>
      <c r="R209" s="17" t="str">
        <f t="shared" ca="1" si="177"/>
        <v>SSW</v>
      </c>
      <c r="S209" s="13">
        <f t="shared" ca="1" si="178"/>
        <v>0.43203703703703705</v>
      </c>
    </row>
    <row r="210" spans="1:36">
      <c r="A210" s="11">
        <f t="shared" si="162"/>
        <v>1225</v>
      </c>
      <c r="B210" s="12">
        <f t="shared" ca="1" si="163"/>
        <v>44935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0.22937775894494752</v>
      </c>
      <c r="F210" s="14">
        <f t="shared" ca="1" si="166"/>
        <v>12.833333333333334</v>
      </c>
      <c r="G210" s="62" t="s">
        <v>202</v>
      </c>
      <c r="H210" s="14">
        <f t="shared" ca="1" si="167"/>
        <v>55.833333333333336</v>
      </c>
      <c r="I210" s="17">
        <f t="shared" ca="1" si="168"/>
        <v>1.681</v>
      </c>
      <c r="J210" s="16">
        <f t="shared" ca="1" si="169"/>
        <v>1</v>
      </c>
      <c r="K210" s="16">
        <f t="shared" ca="1" si="170"/>
        <v>3384386</v>
      </c>
      <c r="L210" s="16">
        <f t="shared" ca="1" si="171"/>
        <v>940.16666666666663</v>
      </c>
      <c r="M210" s="17">
        <f t="shared" ca="1" si="172"/>
        <v>4.4833333333333334</v>
      </c>
      <c r="N210" s="17">
        <f t="shared" ca="1" si="173"/>
        <v>5.0999999999999996</v>
      </c>
      <c r="O210" s="17" t="str">
        <f t="shared" ca="1" si="174"/>
        <v>S</v>
      </c>
      <c r="P210" s="13">
        <f t="shared" ca="1" si="175"/>
        <v>0.48789351851851853</v>
      </c>
      <c r="Q210" s="18">
        <f t="shared" ca="1" si="176"/>
        <v>7.8</v>
      </c>
      <c r="R210" s="17" t="str">
        <f t="shared" ca="1" si="177"/>
        <v>S</v>
      </c>
      <c r="S210" s="13">
        <f t="shared" ca="1" si="178"/>
        <v>0.46204861111111112</v>
      </c>
    </row>
    <row r="211" spans="1:36">
      <c r="A211" s="11">
        <f t="shared" si="162"/>
        <v>1231</v>
      </c>
      <c r="B211" s="12">
        <f t="shared" ca="1" si="163"/>
        <v>44935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0.22892559129628531</v>
      </c>
      <c r="F211" s="14">
        <f t="shared" ca="1" si="166"/>
        <v>13.466666666666667</v>
      </c>
      <c r="G211" s="62" t="s">
        <v>202</v>
      </c>
      <c r="H211" s="14">
        <f t="shared" ca="1" si="167"/>
        <v>54.533333333333331</v>
      </c>
      <c r="I211" s="17">
        <f t="shared" ca="1" si="168"/>
        <v>1.758</v>
      </c>
      <c r="J211" s="16">
        <f t="shared" ca="1" si="169"/>
        <v>1</v>
      </c>
      <c r="K211" s="16">
        <f t="shared" ca="1" si="170"/>
        <v>3554426</v>
      </c>
      <c r="L211" s="16">
        <f t="shared" ca="1" si="171"/>
        <v>987.33333333333337</v>
      </c>
      <c r="M211" s="17">
        <f t="shared" ca="1" si="172"/>
        <v>4</v>
      </c>
      <c r="N211" s="17">
        <f t="shared" ca="1" si="173"/>
        <v>5</v>
      </c>
      <c r="O211" s="17" t="str">
        <f t="shared" ca="1" si="174"/>
        <v>SSW</v>
      </c>
      <c r="P211" s="13">
        <f t="shared" ca="1" si="175"/>
        <v>0.52798611111111116</v>
      </c>
      <c r="Q211" s="18">
        <f t="shared" ca="1" si="176"/>
        <v>7.8</v>
      </c>
      <c r="R211" s="17" t="str">
        <f t="shared" ca="1" si="177"/>
        <v>S</v>
      </c>
      <c r="S211" s="13">
        <f t="shared" ca="1" si="178"/>
        <v>0.52736111111111106</v>
      </c>
    </row>
    <row r="212" spans="1:36">
      <c r="A212" s="11">
        <f t="shared" si="162"/>
        <v>1237</v>
      </c>
      <c r="B212" s="12">
        <f t="shared" ca="1" si="163"/>
        <v>44935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0.22883515776655286</v>
      </c>
      <c r="F212" s="14">
        <f t="shared" ca="1" si="166"/>
        <v>13.816666666666668</v>
      </c>
      <c r="G212" s="62" t="s">
        <v>202</v>
      </c>
      <c r="H212" s="14">
        <f t="shared" ca="1" si="167"/>
        <v>52.4</v>
      </c>
      <c r="I212" s="17">
        <f t="shared" ca="1" si="168"/>
        <v>1.5979999999999999</v>
      </c>
      <c r="J212" s="16">
        <f t="shared" ca="1" si="169"/>
        <v>1</v>
      </c>
      <c r="K212" s="16">
        <f t="shared" ca="1" si="170"/>
        <v>3279293</v>
      </c>
      <c r="L212" s="16">
        <f t="shared" ca="1" si="171"/>
        <v>910.66666666666663</v>
      </c>
      <c r="M212" s="17">
        <f t="shared" ca="1" si="172"/>
        <v>4.2333333333333334</v>
      </c>
      <c r="N212" s="17">
        <f t="shared" ca="1" si="173"/>
        <v>4.9000000000000004</v>
      </c>
      <c r="O212" s="17" t="str">
        <f t="shared" ca="1" si="174"/>
        <v>SSW</v>
      </c>
      <c r="P212" s="13">
        <f t="shared" ca="1" si="175"/>
        <v>0.55425925925925923</v>
      </c>
      <c r="Q212" s="18">
        <f t="shared" ca="1" si="176"/>
        <v>7.7</v>
      </c>
      <c r="R212" s="17" t="str">
        <f t="shared" ca="1" si="177"/>
        <v>S</v>
      </c>
      <c r="S212" s="13">
        <f t="shared" ca="1" si="178"/>
        <v>0.54609953703703706</v>
      </c>
    </row>
    <row r="213" spans="1:36">
      <c r="A213" s="11">
        <f t="shared" si="162"/>
        <v>1243</v>
      </c>
      <c r="B213" s="12">
        <f t="shared" ca="1" si="163"/>
        <v>44935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0.22838369868568922</v>
      </c>
      <c r="F213" s="14">
        <f t="shared" ca="1" si="166"/>
        <v>13.983333333333334</v>
      </c>
      <c r="G213" s="62" t="s">
        <v>202</v>
      </c>
      <c r="H213" s="14">
        <f t="shared" ca="1" si="167"/>
        <v>49.916666666666664</v>
      </c>
      <c r="I213" s="17">
        <f t="shared" ca="1" si="168"/>
        <v>1.2350000000000001</v>
      </c>
      <c r="J213" s="16">
        <f t="shared" ca="1" si="169"/>
        <v>0.66666666666666663</v>
      </c>
      <c r="K213" s="16">
        <f t="shared" ca="1" si="170"/>
        <v>2571026</v>
      </c>
      <c r="L213" s="16">
        <f t="shared" ca="1" si="171"/>
        <v>714</v>
      </c>
      <c r="M213" s="17">
        <f t="shared" ca="1" si="172"/>
        <v>5.1333333333333329</v>
      </c>
      <c r="N213" s="17">
        <f t="shared" ca="1" si="173"/>
        <v>5.7</v>
      </c>
      <c r="O213" s="17" t="str">
        <f t="shared" ca="1" si="174"/>
        <v>SSW</v>
      </c>
      <c r="P213" s="13">
        <f t="shared" ca="1" si="175"/>
        <v>0.60834490740740743</v>
      </c>
      <c r="Q213" s="18">
        <f t="shared" ca="1" si="176"/>
        <v>9.6999999999999993</v>
      </c>
      <c r="R213" s="17" t="str">
        <f t="shared" ca="1" si="177"/>
        <v>SSW</v>
      </c>
      <c r="S213" s="13">
        <f t="shared" ca="1" si="178"/>
        <v>0.6100578703703704</v>
      </c>
    </row>
    <row r="214" spans="1:36">
      <c r="A214" s="11">
        <f t="shared" si="162"/>
        <v>1249</v>
      </c>
      <c r="B214" s="12">
        <f t="shared" ca="1" si="163"/>
        <v>44935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0.22829340686951652</v>
      </c>
      <c r="F214" s="14">
        <f t="shared" ca="1" si="166"/>
        <v>13.649999999999999</v>
      </c>
      <c r="G214" s="62" t="s">
        <v>202</v>
      </c>
      <c r="H214" s="14">
        <f t="shared" ca="1" si="167"/>
        <v>43.599999999999994</v>
      </c>
      <c r="I214" s="17">
        <f t="shared" ca="1" si="168"/>
        <v>0.69100000000000006</v>
      </c>
      <c r="J214" s="16">
        <f t="shared" ca="1" si="169"/>
        <v>0</v>
      </c>
      <c r="K214" s="16">
        <f t="shared" ca="1" si="170"/>
        <v>1449538</v>
      </c>
      <c r="L214" s="16">
        <f t="shared" ca="1" si="171"/>
        <v>402.83333333333331</v>
      </c>
      <c r="M214" s="17">
        <f t="shared" ca="1" si="172"/>
        <v>5.3</v>
      </c>
      <c r="N214" s="17">
        <f t="shared" ca="1" si="173"/>
        <v>6.2</v>
      </c>
      <c r="O214" s="17" t="str">
        <f t="shared" ca="1" si="174"/>
        <v>SSW</v>
      </c>
      <c r="P214" s="13">
        <f t="shared" ca="1" si="175"/>
        <v>0.63087962962962962</v>
      </c>
      <c r="Q214" s="18">
        <f t="shared" ca="1" si="176"/>
        <v>10.7</v>
      </c>
      <c r="R214" s="17" t="str">
        <f t="shared" ca="1" si="177"/>
        <v>SE</v>
      </c>
      <c r="S214" s="13">
        <f t="shared" ca="1" si="178"/>
        <v>0.64503472222222225</v>
      </c>
    </row>
    <row r="215" spans="1:36">
      <c r="A215" s="11">
        <f t="shared" si="162"/>
        <v>1255</v>
      </c>
      <c r="B215" s="12">
        <f t="shared" ca="1" si="163"/>
        <v>44935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0.22811310755806632</v>
      </c>
      <c r="F215" s="14">
        <f t="shared" ca="1" si="166"/>
        <v>12.9</v>
      </c>
      <c r="G215" s="62" t="s">
        <v>202</v>
      </c>
      <c r="H215" s="14">
        <f t="shared" ca="1" si="167"/>
        <v>48.616666666666667</v>
      </c>
      <c r="I215" s="17">
        <f t="shared" ca="1" si="168"/>
        <v>0.10200000000000001</v>
      </c>
      <c r="J215" s="16">
        <f t="shared" ca="1" si="169"/>
        <v>0</v>
      </c>
      <c r="K215" s="16">
        <f t="shared" ca="1" si="170"/>
        <v>248513</v>
      </c>
      <c r="L215" s="16">
        <f t="shared" ca="1" si="171"/>
        <v>69</v>
      </c>
      <c r="M215" s="17">
        <f t="shared" ca="1" si="172"/>
        <v>5.0166666666666657</v>
      </c>
      <c r="N215" s="17">
        <f t="shared" ca="1" si="173"/>
        <v>5.8</v>
      </c>
      <c r="O215" s="17" t="str">
        <f t="shared" ca="1" si="174"/>
        <v>S</v>
      </c>
      <c r="P215" s="13">
        <f t="shared" ca="1" si="175"/>
        <v>0.69666666666666666</v>
      </c>
      <c r="Q215" s="18">
        <f t="shared" ca="1" si="176"/>
        <v>10</v>
      </c>
      <c r="R215" s="17" t="str">
        <f t="shared" ca="1" si="177"/>
        <v>SSE</v>
      </c>
      <c r="S215" s="13">
        <f t="shared" ca="1" si="178"/>
        <v>0.69572916666666673</v>
      </c>
    </row>
    <row r="216" spans="1:36">
      <c r="A216" s="11">
        <f t="shared" si="162"/>
        <v>1261</v>
      </c>
      <c r="B216" s="12">
        <f t="shared" ca="1" si="163"/>
        <v>44935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0.22784265859089106</v>
      </c>
      <c r="F216" s="14">
        <f t="shared" ca="1" si="166"/>
        <v>12.899999999999999</v>
      </c>
      <c r="G216" s="62" t="s">
        <v>202</v>
      </c>
      <c r="H216" s="14">
        <f t="shared" ca="1" si="167"/>
        <v>52.766666666666673</v>
      </c>
      <c r="I216" s="17">
        <f t="shared" ca="1" si="168"/>
        <v>2E-3</v>
      </c>
      <c r="J216" s="16">
        <f t="shared" ca="1" si="169"/>
        <v>0</v>
      </c>
      <c r="K216" s="16">
        <f t="shared" ca="1" si="170"/>
        <v>6340</v>
      </c>
      <c r="L216" s="16">
        <f t="shared" ca="1" si="171"/>
        <v>1.6666666666666667</v>
      </c>
      <c r="M216" s="17">
        <f t="shared" ca="1" si="172"/>
        <v>3.8000000000000003</v>
      </c>
      <c r="N216" s="17">
        <f t="shared" ca="1" si="173"/>
        <v>4.9000000000000004</v>
      </c>
      <c r="O216" s="17" t="str">
        <f t="shared" ca="1" si="174"/>
        <v>S</v>
      </c>
      <c r="P216" s="13">
        <f t="shared" ca="1" si="175"/>
        <v>0.70140046296296299</v>
      </c>
      <c r="Q216" s="18">
        <f t="shared" ca="1" si="176"/>
        <v>7.4</v>
      </c>
      <c r="R216" s="17" t="str">
        <f t="shared" ca="1" si="177"/>
        <v>S</v>
      </c>
      <c r="S216" s="13">
        <f t="shared" ca="1" si="178"/>
        <v>0.72337962962962965</v>
      </c>
    </row>
    <row r="217" spans="1:36">
      <c r="A217" s="11">
        <f t="shared" si="162"/>
        <v>1267</v>
      </c>
      <c r="B217" s="12">
        <f t="shared" ca="1" si="163"/>
        <v>44935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0.22775250893516599</v>
      </c>
      <c r="F217" s="14">
        <f t="shared" ca="1" si="166"/>
        <v>12.716666666666667</v>
      </c>
      <c r="G217" s="62" t="s">
        <v>202</v>
      </c>
      <c r="H217" s="14">
        <f t="shared" ca="1" si="167"/>
        <v>54.550000000000004</v>
      </c>
      <c r="I217" s="17">
        <f t="shared" ca="1" si="168"/>
        <v>1E-3</v>
      </c>
      <c r="J217" s="16">
        <f t="shared" ca="1" si="169"/>
        <v>0</v>
      </c>
      <c r="K217" s="16">
        <f t="shared" ca="1" si="170"/>
        <v>505</v>
      </c>
      <c r="L217" s="16">
        <f t="shared" ca="1" si="171"/>
        <v>0</v>
      </c>
      <c r="M217" s="17">
        <f t="shared" ca="1" si="172"/>
        <v>3.4333333333333336</v>
      </c>
      <c r="N217" s="17">
        <f t="shared" ca="1" si="173"/>
        <v>4.0999999999999996</v>
      </c>
      <c r="O217" s="17" t="str">
        <f t="shared" ca="1" si="174"/>
        <v>SSE</v>
      </c>
      <c r="P217" s="13">
        <f t="shared" ca="1" si="175"/>
        <v>0.75836805555555553</v>
      </c>
      <c r="Q217" s="18">
        <f t="shared" ca="1" si="176"/>
        <v>6.5</v>
      </c>
      <c r="R217" s="17" t="str">
        <f t="shared" ca="1" si="177"/>
        <v>S</v>
      </c>
      <c r="S217" s="13">
        <f t="shared" ca="1" si="178"/>
        <v>0.75651620370370365</v>
      </c>
    </row>
    <row r="218" spans="1:36">
      <c r="A218" s="11">
        <f t="shared" si="162"/>
        <v>1273</v>
      </c>
      <c r="B218" s="12">
        <f t="shared" ca="1" si="163"/>
        <v>44935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0.22757249482699649</v>
      </c>
      <c r="F218" s="14">
        <f t="shared" ca="1" si="166"/>
        <v>12.4</v>
      </c>
      <c r="G218" s="62" t="s">
        <v>202</v>
      </c>
      <c r="H218" s="14">
        <f t="shared" ca="1" si="167"/>
        <v>56.966666666666676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507</v>
      </c>
      <c r="L218" s="16">
        <f t="shared" ca="1" si="171"/>
        <v>0</v>
      </c>
      <c r="M218" s="17">
        <f t="shared" ca="1" si="172"/>
        <v>3.4500000000000006</v>
      </c>
      <c r="N218" s="17">
        <f t="shared" ca="1" si="173"/>
        <v>3.8</v>
      </c>
      <c r="O218" s="17" t="str">
        <f t="shared" ca="1" si="174"/>
        <v>S</v>
      </c>
      <c r="P218" s="13">
        <f t="shared" ca="1" si="175"/>
        <v>0.82638888888888884</v>
      </c>
      <c r="Q218" s="18">
        <f t="shared" ca="1" si="176"/>
        <v>6.5</v>
      </c>
      <c r="R218" s="17" t="str">
        <f t="shared" ca="1" si="177"/>
        <v>S</v>
      </c>
      <c r="S218" s="13">
        <f t="shared" ca="1" si="178"/>
        <v>0.81994212962962953</v>
      </c>
    </row>
    <row r="219" spans="1:36">
      <c r="A219" s="11">
        <f t="shared" si="162"/>
        <v>1279</v>
      </c>
      <c r="B219" s="12">
        <f t="shared" ca="1" si="163"/>
        <v>44935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0.22739248071882698</v>
      </c>
      <c r="F219" s="14">
        <f t="shared" ca="1" si="166"/>
        <v>12.616666666666667</v>
      </c>
      <c r="G219" s="62" t="s">
        <v>202</v>
      </c>
      <c r="H219" s="14">
        <f t="shared" ca="1" si="167"/>
        <v>56.06666666666667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553</v>
      </c>
      <c r="L219" s="16">
        <f t="shared" ca="1" si="171"/>
        <v>0</v>
      </c>
      <c r="M219" s="17">
        <f t="shared" ca="1" si="172"/>
        <v>3.75</v>
      </c>
      <c r="N219" s="17">
        <f t="shared" ca="1" si="173"/>
        <v>4.4000000000000004</v>
      </c>
      <c r="O219" s="17" t="str">
        <f t="shared" ca="1" si="174"/>
        <v>SSE</v>
      </c>
      <c r="P219" s="13">
        <f t="shared" ca="1" si="175"/>
        <v>0.83233796296296303</v>
      </c>
      <c r="Q219" s="18">
        <f t="shared" ca="1" si="176"/>
        <v>7.8</v>
      </c>
      <c r="R219" s="17" t="str">
        <f t="shared" ca="1" si="177"/>
        <v>S</v>
      </c>
      <c r="S219" s="13">
        <f t="shared" ca="1" si="178"/>
        <v>0.84313657407407405</v>
      </c>
    </row>
    <row r="220" spans="1:36">
      <c r="A220" s="11">
        <f t="shared" si="162"/>
        <v>1285</v>
      </c>
      <c r="B220" s="12">
        <f t="shared" ca="1" si="163"/>
        <v>44935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0.22721246661065744</v>
      </c>
      <c r="F220" s="14">
        <f t="shared" ca="1" si="166"/>
        <v>12.583333333333334</v>
      </c>
      <c r="G220" s="62" t="s">
        <v>202</v>
      </c>
      <c r="H220" s="14">
        <f t="shared" ca="1" si="167"/>
        <v>59.083333333333321</v>
      </c>
      <c r="I220" s="17">
        <f t="shared" ca="1" si="168"/>
        <v>1E-3</v>
      </c>
      <c r="J220" s="16">
        <f t="shared" ca="1" si="169"/>
        <v>0</v>
      </c>
      <c r="K220" s="16">
        <f t="shared" ca="1" si="170"/>
        <v>483</v>
      </c>
      <c r="L220" s="16">
        <f t="shared" ca="1" si="171"/>
        <v>0</v>
      </c>
      <c r="M220" s="17">
        <f t="shared" ca="1" si="172"/>
        <v>3.4500000000000006</v>
      </c>
      <c r="N220" s="17">
        <f t="shared" ca="1" si="173"/>
        <v>3.8</v>
      </c>
      <c r="O220" s="17" t="str">
        <f t="shared" ca="1" si="174"/>
        <v>SSE</v>
      </c>
      <c r="P220" s="13">
        <f t="shared" ca="1" si="175"/>
        <v>0.87519675925925933</v>
      </c>
      <c r="Q220" s="18">
        <f t="shared" ca="1" si="176"/>
        <v>7</v>
      </c>
      <c r="R220" s="17" t="str">
        <f t="shared" ca="1" si="177"/>
        <v>SSE</v>
      </c>
      <c r="S220" s="13">
        <f t="shared" ca="1" si="178"/>
        <v>0.88539351851851855</v>
      </c>
    </row>
    <row r="221" spans="1:36">
      <c r="A221" s="11">
        <f t="shared" si="162"/>
        <v>1291</v>
      </c>
      <c r="B221" s="12">
        <f t="shared" ca="1" si="163"/>
        <v>44935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0.22685301054241772</v>
      </c>
      <c r="F221" s="14">
        <f t="shared" ca="1" si="166"/>
        <v>12.333333333333334</v>
      </c>
      <c r="G221" s="62" t="s">
        <v>202</v>
      </c>
      <c r="H221" s="14">
        <f t="shared" ca="1" si="167"/>
        <v>65.95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448</v>
      </c>
      <c r="L221" s="16">
        <f t="shared" ca="1" si="171"/>
        <v>0</v>
      </c>
      <c r="M221" s="17">
        <f t="shared" ca="1" si="172"/>
        <v>2.5500000000000003</v>
      </c>
      <c r="N221" s="17">
        <f t="shared" ca="1" si="173"/>
        <v>3.5</v>
      </c>
      <c r="O221" s="17" t="str">
        <f t="shared" ca="1" si="174"/>
        <v>S</v>
      </c>
      <c r="P221" s="13">
        <f t="shared" ca="1" si="175"/>
        <v>0.92072916666666671</v>
      </c>
      <c r="Q221" s="18">
        <f t="shared" ca="1" si="176"/>
        <v>6.3</v>
      </c>
      <c r="R221" s="17" t="str">
        <f t="shared" ca="1" si="177"/>
        <v>S</v>
      </c>
      <c r="S221" s="13">
        <f t="shared" ca="1" si="178"/>
        <v>0.91450231481481481</v>
      </c>
    </row>
    <row r="222" spans="1:36">
      <c r="A222" s="11">
        <f t="shared" si="162"/>
        <v>1297</v>
      </c>
      <c r="B222" s="12">
        <f t="shared" ca="1" si="163"/>
        <v>44935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0.22685301054241772</v>
      </c>
      <c r="F222" s="14">
        <f t="shared" ca="1" si="166"/>
        <v>12.35</v>
      </c>
      <c r="G222" s="62" t="s">
        <v>202</v>
      </c>
      <c r="H222" s="14">
        <f t="shared" ca="1" si="167"/>
        <v>65.916666666666671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463</v>
      </c>
      <c r="L222" s="16">
        <f t="shared" ca="1" si="171"/>
        <v>0</v>
      </c>
      <c r="M222" s="17">
        <f t="shared" ca="1" si="172"/>
        <v>2.2833333333333332</v>
      </c>
      <c r="N222" s="17">
        <f t="shared" ca="1" si="173"/>
        <v>3.2</v>
      </c>
      <c r="O222" s="17" t="str">
        <f t="shared" ca="1" si="174"/>
        <v>NNW</v>
      </c>
      <c r="P222" s="13">
        <f t="shared" ca="1" si="175"/>
        <v>0.99252314814814813</v>
      </c>
      <c r="Q222" s="18">
        <f t="shared" ca="1" si="176"/>
        <v>5.3</v>
      </c>
      <c r="R222" s="17" t="str">
        <f t="shared" ca="1" si="177"/>
        <v>NW</v>
      </c>
      <c r="S222" s="13">
        <f t="shared" ca="1" si="178"/>
        <v>0.99163194444444447</v>
      </c>
    </row>
    <row r="223" spans="1:36">
      <c r="A223" s="11">
        <f t="shared" si="162"/>
        <v>1303</v>
      </c>
      <c r="B223" s="12">
        <f t="shared" ca="1" si="163"/>
        <v>44936</v>
      </c>
      <c r="C223" s="13">
        <f t="shared" ca="1" si="164"/>
        <v>0</v>
      </c>
      <c r="D223" s="14">
        <f t="shared" ca="1" si="165"/>
        <v>0.5</v>
      </c>
      <c r="E223" s="14">
        <f t="shared" ca="1" si="161"/>
        <v>0.22658356195772811</v>
      </c>
      <c r="F223" s="14">
        <f t="shared" ca="1" si="166"/>
        <v>11.483333333333333</v>
      </c>
      <c r="G223" s="62" t="s">
        <v>202</v>
      </c>
      <c r="H223" s="14">
        <f t="shared" ca="1" si="167"/>
        <v>72.849999999999994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480</v>
      </c>
      <c r="L223" s="16">
        <f t="shared" ca="1" si="171"/>
        <v>0</v>
      </c>
      <c r="M223" s="17">
        <f t="shared" ca="1" si="172"/>
        <v>2.9833333333333329</v>
      </c>
      <c r="N223" s="17">
        <f t="shared" ca="1" si="173"/>
        <v>3.4</v>
      </c>
      <c r="O223" s="17" t="str">
        <f t="shared" ca="1" si="174"/>
        <v>NNW</v>
      </c>
      <c r="P223" s="13">
        <f t="shared" ca="1" si="175"/>
        <v>5.0000000000000001E-3</v>
      </c>
      <c r="Q223" s="18">
        <f t="shared" ca="1" si="176"/>
        <v>5.7</v>
      </c>
      <c r="R223" s="17" t="str">
        <f t="shared" ca="1" si="177"/>
        <v>NW</v>
      </c>
      <c r="S223" s="13">
        <f t="shared" ca="1" si="178"/>
        <v>0.99849537037037039</v>
      </c>
      <c r="U223" s="14">
        <f t="shared" ref="U223" ca="1" si="179">SUM(D223:D246)</f>
        <v>1</v>
      </c>
      <c r="V223" s="14">
        <f t="shared" ref="V223:Y223" ca="1" si="180">AVERAGE(E223:E246)</f>
        <v>0.22360582777179616</v>
      </c>
      <c r="W223" s="14">
        <f t="shared" ca="1" si="180"/>
        <v>8.0430555555555543</v>
      </c>
      <c r="X223" s="14" t="e">
        <f t="shared" si="180"/>
        <v>#DIV/0!</v>
      </c>
      <c r="Y223" s="14">
        <f t="shared" ca="1" si="180"/>
        <v>53.607638888888893</v>
      </c>
      <c r="Z223" s="58">
        <f t="shared" ref="Z223:AA223" ca="1" si="181">SUM(I223:I246)</f>
        <v>12.077</v>
      </c>
      <c r="AA223" s="58">
        <f t="shared" ca="1" si="181"/>
        <v>6</v>
      </c>
      <c r="AB223" s="58">
        <f t="shared" ref="AB223" ca="1" si="182">SUM(K223:K246)/1000</f>
        <v>24395.192999999999</v>
      </c>
      <c r="AC223" s="58">
        <f t="shared" ref="AC223:AD223" ca="1" si="183">AVERAGE(L223:L246)</f>
        <v>282.2569444444444</v>
      </c>
      <c r="AD223" s="17">
        <f t="shared" ca="1" si="183"/>
        <v>2.6791666666666667</v>
      </c>
      <c r="AE223" s="17">
        <f t="shared" ref="AE223" ca="1" si="184">MAX(N223:N246)</f>
        <v>5.6</v>
      </c>
      <c r="AF223" s="11" t="str">
        <f t="shared" ref="AF223" ca="1" si="185">INDIRECT(ADDRESS(MATCH(AE223,N223:N246,0)+ROW()-1,15))</f>
        <v>N</v>
      </c>
      <c r="AG223" s="13">
        <f t="shared" ref="AG223" ca="1" si="186">INDIRECT(ADDRESS(MATCH(AE223,N223:N246,0)+ROW()-1,16))</f>
        <v>0.43930555555555556</v>
      </c>
      <c r="AH223" s="17">
        <f t="shared" ref="AH223" ca="1" si="187">MAX(Q223:Q246)</f>
        <v>10.4</v>
      </c>
      <c r="AI223" s="11" t="str">
        <f t="shared" ref="AI223" ca="1" si="188">INDIRECT(ADDRESS(MATCH(AH223,Q223:Q246,0)+ROW()-1,18))</f>
        <v>N</v>
      </c>
      <c r="AJ223" s="13">
        <f t="shared" ref="AJ223" ca="1" si="189">INDIRECT(ADDRESS(MATCH(AH223,Q223:Q246,0)+ROW()-1,19))</f>
        <v>0.15857638888888889</v>
      </c>
    </row>
    <row r="224" spans="1:36">
      <c r="A224" s="11">
        <f t="shared" si="162"/>
        <v>1309</v>
      </c>
      <c r="B224" s="12">
        <f t="shared" ca="1" si="163"/>
        <v>44936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0.2262246797554491</v>
      </c>
      <c r="F224" s="14">
        <f t="shared" ca="1" si="166"/>
        <v>10.883333333333333</v>
      </c>
      <c r="G224" s="62" t="s">
        <v>202</v>
      </c>
      <c r="H224" s="14">
        <f t="shared" ca="1" si="167"/>
        <v>66.76666666666668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458</v>
      </c>
      <c r="L224" s="16">
        <f t="shared" ca="1" si="171"/>
        <v>0</v>
      </c>
      <c r="M224" s="17">
        <f t="shared" ca="1" si="172"/>
        <v>3.6999999999999997</v>
      </c>
      <c r="N224" s="17">
        <f t="shared" ca="1" si="173"/>
        <v>4.7</v>
      </c>
      <c r="O224" s="17" t="str">
        <f t="shared" ca="1" si="174"/>
        <v>NNE</v>
      </c>
      <c r="P224" s="13">
        <f t="shared" ca="1" si="175"/>
        <v>6.3321759259259258E-2</v>
      </c>
      <c r="Q224" s="18">
        <f t="shared" ca="1" si="176"/>
        <v>9</v>
      </c>
      <c r="R224" s="17" t="str">
        <f t="shared" ca="1" si="177"/>
        <v>N</v>
      </c>
      <c r="S224" s="13">
        <f t="shared" ca="1" si="178"/>
        <v>5.7557870370370377E-2</v>
      </c>
    </row>
    <row r="225" spans="1:19">
      <c r="A225" s="11">
        <f t="shared" si="162"/>
        <v>1315</v>
      </c>
      <c r="B225" s="12">
        <f t="shared" ca="1" si="163"/>
        <v>44936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0.22613495920487933</v>
      </c>
      <c r="F225" s="14">
        <f t="shared" ca="1" si="166"/>
        <v>9.7666666666666675</v>
      </c>
      <c r="G225" s="62" t="s">
        <v>202</v>
      </c>
      <c r="H225" s="14">
        <f t="shared" ca="1" si="167"/>
        <v>66.5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550</v>
      </c>
      <c r="L225" s="16">
        <f t="shared" ca="1" si="171"/>
        <v>0</v>
      </c>
      <c r="M225" s="17">
        <f t="shared" ca="1" si="172"/>
        <v>3.5</v>
      </c>
      <c r="N225" s="17">
        <f t="shared" ca="1" si="173"/>
        <v>4.5999999999999996</v>
      </c>
      <c r="O225" s="17" t="str">
        <f t="shared" ca="1" si="174"/>
        <v>NNE</v>
      </c>
      <c r="P225" s="13">
        <f t="shared" ca="1" si="175"/>
        <v>0.10399305555555556</v>
      </c>
      <c r="Q225" s="18">
        <f t="shared" ca="1" si="176"/>
        <v>7.7</v>
      </c>
      <c r="R225" s="17" t="str">
        <f t="shared" ca="1" si="177"/>
        <v>N</v>
      </c>
      <c r="S225" s="13">
        <f t="shared" ca="1" si="178"/>
        <v>9.8379629629629636E-2</v>
      </c>
    </row>
    <row r="226" spans="1:19">
      <c r="A226" s="11">
        <f t="shared" si="162"/>
        <v>1321</v>
      </c>
      <c r="B226" s="12">
        <f t="shared" ca="1" si="163"/>
        <v>44936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0.22577665256230203</v>
      </c>
      <c r="F226" s="14">
        <f t="shared" ca="1" si="166"/>
        <v>9.1833333333333336</v>
      </c>
      <c r="G226" s="62" t="s">
        <v>202</v>
      </c>
      <c r="H226" s="14">
        <f t="shared" ca="1" si="167"/>
        <v>64.11666666666666</v>
      </c>
      <c r="I226" s="17">
        <f t="shared" ca="1" si="168"/>
        <v>1E-3</v>
      </c>
      <c r="J226" s="16">
        <f t="shared" ca="1" si="169"/>
        <v>0</v>
      </c>
      <c r="K226" s="16">
        <f t="shared" ca="1" si="170"/>
        <v>687</v>
      </c>
      <c r="L226" s="16">
        <f t="shared" ca="1" si="171"/>
        <v>0</v>
      </c>
      <c r="M226" s="17">
        <f t="shared" ca="1" si="172"/>
        <v>4.4166666666666661</v>
      </c>
      <c r="N226" s="17">
        <f t="shared" ca="1" si="173"/>
        <v>5.0999999999999996</v>
      </c>
      <c r="O226" s="17" t="str">
        <f t="shared" ca="1" si="174"/>
        <v>NNE</v>
      </c>
      <c r="P226" s="13">
        <f t="shared" ca="1" si="175"/>
        <v>0.1365625</v>
      </c>
      <c r="Q226" s="18">
        <f t="shared" ca="1" si="176"/>
        <v>10.4</v>
      </c>
      <c r="R226" s="17" t="str">
        <f t="shared" ca="1" si="177"/>
        <v>N</v>
      </c>
      <c r="S226" s="13">
        <f t="shared" ca="1" si="178"/>
        <v>0.15857638888888889</v>
      </c>
    </row>
    <row r="227" spans="1:19">
      <c r="A227" s="11">
        <f t="shared" si="162"/>
        <v>1327</v>
      </c>
      <c r="B227" s="12">
        <f t="shared" ca="1" si="163"/>
        <v>44936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0.22559749924101338</v>
      </c>
      <c r="F227" s="14">
        <f t="shared" ca="1" si="166"/>
        <v>8</v>
      </c>
      <c r="G227" s="62" t="s">
        <v>202</v>
      </c>
      <c r="H227" s="14">
        <f t="shared" ca="1" si="167"/>
        <v>66.166666666666671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549</v>
      </c>
      <c r="L227" s="16">
        <f t="shared" ca="1" si="171"/>
        <v>0</v>
      </c>
      <c r="M227" s="17">
        <f t="shared" ca="1" si="172"/>
        <v>3.7333333333333329</v>
      </c>
      <c r="N227" s="17">
        <f t="shared" ca="1" si="173"/>
        <v>4.9000000000000004</v>
      </c>
      <c r="O227" s="17" t="str">
        <f t="shared" ca="1" si="174"/>
        <v>NNE</v>
      </c>
      <c r="P227" s="13">
        <f t="shared" ca="1" si="175"/>
        <v>0.16023148148148147</v>
      </c>
      <c r="Q227" s="18">
        <f t="shared" ca="1" si="176"/>
        <v>8</v>
      </c>
      <c r="R227" s="17" t="str">
        <f t="shared" ca="1" si="177"/>
        <v>NNE</v>
      </c>
      <c r="S227" s="13">
        <f t="shared" ca="1" si="178"/>
        <v>0.17315972222222223</v>
      </c>
    </row>
    <row r="228" spans="1:19">
      <c r="A228" s="11">
        <f t="shared" si="162"/>
        <v>1333</v>
      </c>
      <c r="B228" s="12">
        <f t="shared" ca="1" si="163"/>
        <v>44936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0.22532920218074529</v>
      </c>
      <c r="F228" s="14">
        <f t="shared" ca="1" si="166"/>
        <v>7.1833333333333327</v>
      </c>
      <c r="G228" s="62" t="s">
        <v>202</v>
      </c>
      <c r="H228" s="14">
        <f t="shared" ca="1" si="167"/>
        <v>67.90000000000002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479</v>
      </c>
      <c r="L228" s="16">
        <f t="shared" ca="1" si="171"/>
        <v>0</v>
      </c>
      <c r="M228" s="17">
        <f t="shared" ca="1" si="172"/>
        <v>2.6166666666666671</v>
      </c>
      <c r="N228" s="17">
        <f t="shared" ca="1" si="173"/>
        <v>3.1</v>
      </c>
      <c r="O228" s="17" t="str">
        <f t="shared" ca="1" si="174"/>
        <v>NE</v>
      </c>
      <c r="P228" s="13">
        <f t="shared" ca="1" si="175"/>
        <v>0.22534722222222223</v>
      </c>
      <c r="Q228" s="18">
        <f t="shared" ca="1" si="176"/>
        <v>7.9</v>
      </c>
      <c r="R228" s="17" t="str">
        <f t="shared" ca="1" si="177"/>
        <v>NE</v>
      </c>
      <c r="S228" s="13">
        <f t="shared" ca="1" si="178"/>
        <v>0.20951388888888889</v>
      </c>
    </row>
    <row r="229" spans="1:19">
      <c r="A229" s="11">
        <f t="shared" si="162"/>
        <v>1339</v>
      </c>
      <c r="B229" s="12">
        <f t="shared" ca="1" si="163"/>
        <v>44936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0.22506090512047727</v>
      </c>
      <c r="F229" s="14">
        <f t="shared" ca="1" si="166"/>
        <v>6.7166666666666677</v>
      </c>
      <c r="G229" s="62" t="s">
        <v>202</v>
      </c>
      <c r="H229" s="14">
        <f t="shared" ca="1" si="167"/>
        <v>65.349999999999994</v>
      </c>
      <c r="I229" s="17">
        <f t="shared" ca="1" si="168"/>
        <v>0</v>
      </c>
      <c r="J229" s="16">
        <f t="shared" ca="1" si="169"/>
        <v>0</v>
      </c>
      <c r="K229" s="16">
        <f t="shared" ca="1" si="170"/>
        <v>780</v>
      </c>
      <c r="L229" s="16">
        <f t="shared" ca="1" si="171"/>
        <v>0.16666666666666666</v>
      </c>
      <c r="M229" s="17">
        <f t="shared" ca="1" si="172"/>
        <v>2.6999999999999997</v>
      </c>
      <c r="N229" s="17">
        <f t="shared" ca="1" si="173"/>
        <v>3</v>
      </c>
      <c r="O229" s="17" t="str">
        <f t="shared" ca="1" si="174"/>
        <v>NE</v>
      </c>
      <c r="P229" s="13">
        <f t="shared" ca="1" si="175"/>
        <v>0.2490162037037037</v>
      </c>
      <c r="Q229" s="18">
        <f t="shared" ca="1" si="176"/>
        <v>8.1</v>
      </c>
      <c r="R229" s="17" t="str">
        <f t="shared" ca="1" si="177"/>
        <v>N</v>
      </c>
      <c r="S229" s="13">
        <f t="shared" ca="1" si="178"/>
        <v>0.28408564814814813</v>
      </c>
    </row>
    <row r="230" spans="1:19">
      <c r="A230" s="11">
        <f t="shared" si="162"/>
        <v>1345</v>
      </c>
      <c r="B230" s="12">
        <f t="shared" ca="1" si="163"/>
        <v>44936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0.2248823298501712</v>
      </c>
      <c r="F230" s="14">
        <f t="shared" ca="1" si="166"/>
        <v>6.95</v>
      </c>
      <c r="G230" s="62" t="s">
        <v>202</v>
      </c>
      <c r="H230" s="14">
        <f t="shared" ca="1" si="167"/>
        <v>53.283333333333331</v>
      </c>
      <c r="I230" s="17">
        <f t="shared" ca="1" si="168"/>
        <v>0.08</v>
      </c>
      <c r="J230" s="16">
        <f t="shared" ca="1" si="169"/>
        <v>0</v>
      </c>
      <c r="K230" s="16">
        <f t="shared" ca="1" si="170"/>
        <v>151873</v>
      </c>
      <c r="L230" s="16">
        <f t="shared" ca="1" si="171"/>
        <v>42.333333333333336</v>
      </c>
      <c r="M230" s="17">
        <f t="shared" ca="1" si="172"/>
        <v>3.1</v>
      </c>
      <c r="N230" s="17">
        <f t="shared" ca="1" si="173"/>
        <v>4.0999999999999996</v>
      </c>
      <c r="O230" s="17" t="str">
        <f t="shared" ca="1" si="174"/>
        <v>NNE</v>
      </c>
      <c r="P230" s="13">
        <f t="shared" ca="1" si="175"/>
        <v>0.30837962962962961</v>
      </c>
      <c r="Q230" s="18">
        <f t="shared" ca="1" si="176"/>
        <v>8.1999999999999993</v>
      </c>
      <c r="R230" s="17" t="str">
        <f t="shared" ca="1" si="177"/>
        <v>N</v>
      </c>
      <c r="S230" s="13">
        <f t="shared" ca="1" si="178"/>
        <v>0.30611111111111111</v>
      </c>
    </row>
    <row r="231" spans="1:19">
      <c r="A231" s="11">
        <f t="shared" si="162"/>
        <v>1351</v>
      </c>
      <c r="B231" s="12">
        <f t="shared" ca="1" si="163"/>
        <v>44936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0.22452517930955909</v>
      </c>
      <c r="F231" s="14">
        <f t="shared" ca="1" si="166"/>
        <v>7.583333333333333</v>
      </c>
      <c r="G231" s="62" t="s">
        <v>202</v>
      </c>
      <c r="H231" s="14">
        <f t="shared" ca="1" si="167"/>
        <v>47.949999999999996</v>
      </c>
      <c r="I231" s="17">
        <f t="shared" ca="1" si="168"/>
        <v>0.70300000000000007</v>
      </c>
      <c r="J231" s="16">
        <f t="shared" ca="1" si="169"/>
        <v>0</v>
      </c>
      <c r="K231" s="16">
        <f t="shared" ca="1" si="170"/>
        <v>1355026</v>
      </c>
      <c r="L231" s="16">
        <f t="shared" ca="1" si="171"/>
        <v>376.5</v>
      </c>
      <c r="M231" s="17">
        <f t="shared" ca="1" si="172"/>
        <v>3.2666666666666671</v>
      </c>
      <c r="N231" s="17">
        <f t="shared" ca="1" si="173"/>
        <v>3.5</v>
      </c>
      <c r="O231" s="17" t="str">
        <f t="shared" ca="1" si="174"/>
        <v>NNE</v>
      </c>
      <c r="P231" s="13">
        <f t="shared" ca="1" si="175"/>
        <v>0.35333333333333333</v>
      </c>
      <c r="Q231" s="18">
        <f t="shared" ca="1" si="176"/>
        <v>7.5</v>
      </c>
      <c r="R231" s="17" t="str">
        <f t="shared" ca="1" si="177"/>
        <v>N</v>
      </c>
      <c r="S231" s="13">
        <f t="shared" ca="1" si="178"/>
        <v>0.35030092592592593</v>
      </c>
    </row>
    <row r="232" spans="1:19">
      <c r="A232" s="11">
        <f t="shared" si="162"/>
        <v>1357</v>
      </c>
      <c r="B232" s="12">
        <f t="shared" ca="1" si="163"/>
        <v>44936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0.22434689428517818</v>
      </c>
      <c r="F232" s="14">
        <f t="shared" ca="1" si="166"/>
        <v>8.1333333333333329</v>
      </c>
      <c r="G232" s="62" t="s">
        <v>202</v>
      </c>
      <c r="H232" s="14">
        <f t="shared" ca="1" si="167"/>
        <v>43.65</v>
      </c>
      <c r="I232" s="17">
        <f t="shared" ca="1" si="168"/>
        <v>1.359</v>
      </c>
      <c r="J232" s="16">
        <f t="shared" ca="1" si="169"/>
        <v>1</v>
      </c>
      <c r="K232" s="16">
        <f t="shared" ca="1" si="170"/>
        <v>2679525</v>
      </c>
      <c r="L232" s="16">
        <f t="shared" ca="1" si="171"/>
        <v>744.33333333333337</v>
      </c>
      <c r="M232" s="17">
        <f t="shared" ca="1" si="172"/>
        <v>3.5499999999999994</v>
      </c>
      <c r="N232" s="17">
        <f t="shared" ca="1" si="173"/>
        <v>4.4000000000000004</v>
      </c>
      <c r="O232" s="17" t="str">
        <f t="shared" ca="1" si="174"/>
        <v>NNE</v>
      </c>
      <c r="P232" s="13">
        <f t="shared" ca="1" si="175"/>
        <v>0.38409722222222226</v>
      </c>
      <c r="Q232" s="18">
        <f t="shared" ca="1" si="176"/>
        <v>9.4</v>
      </c>
      <c r="R232" s="17" t="str">
        <f t="shared" ca="1" si="177"/>
        <v>NNE</v>
      </c>
      <c r="S232" s="13">
        <f t="shared" ca="1" si="178"/>
        <v>0.38002314814814814</v>
      </c>
    </row>
    <row r="233" spans="1:19">
      <c r="A233" s="11">
        <f t="shared" si="162"/>
        <v>1363</v>
      </c>
      <c r="B233" s="12">
        <f t="shared" ca="1" si="163"/>
        <v>44936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0.22399032423641632</v>
      </c>
      <c r="F233" s="14">
        <f t="shared" ca="1" si="166"/>
        <v>8.7999999999999989</v>
      </c>
      <c r="G233" s="62" t="s">
        <v>202</v>
      </c>
      <c r="H233" s="14">
        <f t="shared" ca="1" si="167"/>
        <v>43.283333333333331</v>
      </c>
      <c r="I233" s="17">
        <f t="shared" ca="1" si="168"/>
        <v>1.6839999999999999</v>
      </c>
      <c r="J233" s="16">
        <f t="shared" ca="1" si="169"/>
        <v>1</v>
      </c>
      <c r="K233" s="16">
        <f t="shared" ca="1" si="170"/>
        <v>3363450</v>
      </c>
      <c r="L233" s="16">
        <f t="shared" ca="1" si="171"/>
        <v>934.16666666666663</v>
      </c>
      <c r="M233" s="17">
        <f t="shared" ca="1" si="172"/>
        <v>4.5166666666666666</v>
      </c>
      <c r="N233" s="17">
        <f t="shared" ca="1" si="173"/>
        <v>5.6</v>
      </c>
      <c r="O233" s="17" t="str">
        <f t="shared" ca="1" si="174"/>
        <v>N</v>
      </c>
      <c r="P233" s="13">
        <f t="shared" ca="1" si="175"/>
        <v>0.43930555555555556</v>
      </c>
      <c r="Q233" s="18">
        <f t="shared" ca="1" si="176"/>
        <v>9.3000000000000007</v>
      </c>
      <c r="R233" s="17" t="str">
        <f t="shared" ca="1" si="177"/>
        <v>N</v>
      </c>
      <c r="S233" s="13">
        <f t="shared" ca="1" si="178"/>
        <v>0.43822916666666667</v>
      </c>
    </row>
    <row r="234" spans="1:19">
      <c r="A234" s="11">
        <f t="shared" si="162"/>
        <v>1369</v>
      </c>
      <c r="B234" s="12">
        <f t="shared" ca="1" si="163"/>
        <v>44936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0.22363433627242671</v>
      </c>
      <c r="F234" s="14">
        <f t="shared" ca="1" si="166"/>
        <v>9.6666666666666661</v>
      </c>
      <c r="G234" s="62" t="s">
        <v>202</v>
      </c>
      <c r="H234" s="14">
        <f t="shared" ca="1" si="167"/>
        <v>42.416666666666664</v>
      </c>
      <c r="I234" s="17">
        <f t="shared" ca="1" si="168"/>
        <v>1.9370000000000001</v>
      </c>
      <c r="J234" s="16">
        <f t="shared" ca="1" si="169"/>
        <v>1</v>
      </c>
      <c r="K234" s="16">
        <f t="shared" ca="1" si="170"/>
        <v>3877915</v>
      </c>
      <c r="L234" s="16">
        <f t="shared" ca="1" si="171"/>
        <v>1077.1666666666667</v>
      </c>
      <c r="M234" s="17">
        <f t="shared" ca="1" si="172"/>
        <v>4.416666666666667</v>
      </c>
      <c r="N234" s="17">
        <f t="shared" ca="1" si="173"/>
        <v>5.2</v>
      </c>
      <c r="O234" s="17" t="str">
        <f t="shared" ca="1" si="174"/>
        <v>N</v>
      </c>
      <c r="P234" s="13">
        <f t="shared" ca="1" si="175"/>
        <v>0.47268518518518521</v>
      </c>
      <c r="Q234" s="18">
        <f t="shared" ca="1" si="176"/>
        <v>9.3000000000000007</v>
      </c>
      <c r="R234" s="17" t="str">
        <f t="shared" ca="1" si="177"/>
        <v>N</v>
      </c>
      <c r="S234" s="13">
        <f t="shared" ca="1" si="178"/>
        <v>0.46013888888888888</v>
      </c>
    </row>
    <row r="235" spans="1:19">
      <c r="A235" s="11">
        <f t="shared" si="162"/>
        <v>1375</v>
      </c>
      <c r="B235" s="12">
        <f t="shared" ca="1" si="163"/>
        <v>44936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0.2234563422904319</v>
      </c>
      <c r="F235" s="14">
        <f t="shared" ca="1" si="166"/>
        <v>10.333333333333332</v>
      </c>
      <c r="G235" s="62" t="s">
        <v>202</v>
      </c>
      <c r="H235" s="14">
        <f t="shared" ca="1" si="167"/>
        <v>39.599999999999994</v>
      </c>
      <c r="I235" s="17">
        <f t="shared" ca="1" si="168"/>
        <v>1.984</v>
      </c>
      <c r="J235" s="16">
        <f t="shared" ca="1" si="169"/>
        <v>1</v>
      </c>
      <c r="K235" s="16">
        <f t="shared" ca="1" si="170"/>
        <v>3988600</v>
      </c>
      <c r="L235" s="16">
        <f t="shared" ca="1" si="171"/>
        <v>1107.8333333333333</v>
      </c>
      <c r="M235" s="17">
        <f t="shared" ca="1" si="172"/>
        <v>4.3500000000000005</v>
      </c>
      <c r="N235" s="17">
        <f t="shared" ca="1" si="173"/>
        <v>4.8</v>
      </c>
      <c r="O235" s="17" t="str">
        <f t="shared" ca="1" si="174"/>
        <v>N</v>
      </c>
      <c r="P235" s="13">
        <f t="shared" ca="1" si="175"/>
        <v>0.51675925925925925</v>
      </c>
      <c r="Q235" s="18">
        <f t="shared" ca="1" si="176"/>
        <v>9.1999999999999993</v>
      </c>
      <c r="R235" s="17" t="str">
        <f t="shared" ca="1" si="177"/>
        <v>N</v>
      </c>
      <c r="S235" s="13">
        <f t="shared" ca="1" si="178"/>
        <v>0.51354166666666667</v>
      </c>
    </row>
    <row r="236" spans="1:19">
      <c r="A236" s="11">
        <f t="shared" si="162"/>
        <v>1381</v>
      </c>
      <c r="B236" s="12">
        <f t="shared" ca="1" si="163"/>
        <v>44936</v>
      </c>
      <c r="C236" s="13">
        <f t="shared" ca="1" si="164"/>
        <v>0.54166666666666663</v>
      </c>
      <c r="D236" s="14">
        <f t="shared" ca="1" si="165"/>
        <v>0.5</v>
      </c>
      <c r="E236" s="14">
        <f t="shared" ca="1" si="161"/>
        <v>0.22310093797786726</v>
      </c>
      <c r="F236" s="14">
        <f t="shared" ca="1" si="166"/>
        <v>10.433333333333334</v>
      </c>
      <c r="G236" s="62" t="s">
        <v>202</v>
      </c>
      <c r="H236" s="14">
        <f t="shared" ca="1" si="167"/>
        <v>38.1</v>
      </c>
      <c r="I236" s="17">
        <f t="shared" ca="1" si="168"/>
        <v>1.7950000000000002</v>
      </c>
      <c r="J236" s="16">
        <f t="shared" ca="1" si="169"/>
        <v>1</v>
      </c>
      <c r="K236" s="16">
        <f t="shared" ca="1" si="170"/>
        <v>3636868</v>
      </c>
      <c r="L236" s="16">
        <f t="shared" ca="1" si="171"/>
        <v>1010.1666666666666</v>
      </c>
      <c r="M236" s="17">
        <f t="shared" ca="1" si="172"/>
        <v>3.6833333333333331</v>
      </c>
      <c r="N236" s="17">
        <f t="shared" ca="1" si="173"/>
        <v>5.3</v>
      </c>
      <c r="O236" s="17" t="str">
        <f t="shared" ca="1" si="174"/>
        <v>NNE</v>
      </c>
      <c r="P236" s="13">
        <f t="shared" ca="1" si="175"/>
        <v>0.56655092592592593</v>
      </c>
      <c r="Q236" s="18">
        <f t="shared" ca="1" si="176"/>
        <v>8.4</v>
      </c>
      <c r="R236" s="17" t="str">
        <f t="shared" ca="1" si="177"/>
        <v>NNE</v>
      </c>
      <c r="S236" s="13">
        <f t="shared" ca="1" si="178"/>
        <v>0.55994212962962964</v>
      </c>
    </row>
    <row r="237" spans="1:19">
      <c r="A237" s="11">
        <f t="shared" si="162"/>
        <v>1387</v>
      </c>
      <c r="B237" s="12">
        <f t="shared" ca="1" si="163"/>
        <v>44936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0.22292323582158499</v>
      </c>
      <c r="F237" s="14">
        <f t="shared" ca="1" si="166"/>
        <v>10.516666666666667</v>
      </c>
      <c r="G237" s="62" t="s">
        <v>202</v>
      </c>
      <c r="H237" s="14">
        <f t="shared" ca="1" si="167"/>
        <v>38.916666666666664</v>
      </c>
      <c r="I237" s="17">
        <f t="shared" ca="1" si="168"/>
        <v>1.401</v>
      </c>
      <c r="J237" s="16">
        <f t="shared" ca="1" si="169"/>
        <v>1</v>
      </c>
      <c r="K237" s="16">
        <f t="shared" ca="1" si="170"/>
        <v>2886169</v>
      </c>
      <c r="L237" s="16">
        <f t="shared" ca="1" si="171"/>
        <v>801.83333333333337</v>
      </c>
      <c r="M237" s="17">
        <f t="shared" ca="1" si="172"/>
        <v>2.5000000000000004</v>
      </c>
      <c r="N237" s="17">
        <f t="shared" ca="1" si="173"/>
        <v>3.3</v>
      </c>
      <c r="O237" s="17" t="str">
        <f t="shared" ca="1" si="174"/>
        <v>NNE</v>
      </c>
      <c r="P237" s="13">
        <f t="shared" ca="1" si="175"/>
        <v>0.58128472222222227</v>
      </c>
      <c r="Q237" s="18">
        <f t="shared" ca="1" si="176"/>
        <v>6.9</v>
      </c>
      <c r="R237" s="17" t="str">
        <f t="shared" ca="1" si="177"/>
        <v>N</v>
      </c>
      <c r="S237" s="13">
        <f t="shared" ca="1" si="178"/>
        <v>0.5797106481481481</v>
      </c>
    </row>
    <row r="238" spans="1:19">
      <c r="A238" s="11">
        <f t="shared" si="162"/>
        <v>1393</v>
      </c>
      <c r="B238" s="12">
        <f t="shared" ca="1" si="163"/>
        <v>44936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0.22247971192011481</v>
      </c>
      <c r="F238" s="14">
        <f t="shared" ca="1" si="166"/>
        <v>10.416666666666666</v>
      </c>
      <c r="G238" s="62" t="s">
        <v>202</v>
      </c>
      <c r="H238" s="14">
        <f t="shared" ca="1" si="167"/>
        <v>38.633333333333333</v>
      </c>
      <c r="I238" s="17">
        <f t="shared" ca="1" si="168"/>
        <v>0.84799999999999998</v>
      </c>
      <c r="J238" s="16">
        <f t="shared" ca="1" si="169"/>
        <v>0</v>
      </c>
      <c r="K238" s="16">
        <f t="shared" ca="1" si="170"/>
        <v>1799482</v>
      </c>
      <c r="L238" s="16">
        <f t="shared" ca="1" si="171"/>
        <v>499.83333333333331</v>
      </c>
      <c r="M238" s="17">
        <f t="shared" ca="1" si="172"/>
        <v>1.6833333333333333</v>
      </c>
      <c r="N238" s="17">
        <f t="shared" ca="1" si="173"/>
        <v>2.2000000000000002</v>
      </c>
      <c r="O238" s="17" t="str">
        <f t="shared" ca="1" si="174"/>
        <v>NE</v>
      </c>
      <c r="P238" s="13">
        <f t="shared" ca="1" si="175"/>
        <v>0.6507060185185185</v>
      </c>
      <c r="Q238" s="18">
        <f t="shared" ca="1" si="176"/>
        <v>6.6</v>
      </c>
      <c r="R238" s="17" t="str">
        <f t="shared" ca="1" si="177"/>
        <v>NNE</v>
      </c>
      <c r="S238" s="13">
        <f t="shared" ca="1" si="178"/>
        <v>0.63267361111111109</v>
      </c>
    </row>
    <row r="239" spans="1:19">
      <c r="A239" s="11">
        <f t="shared" si="162"/>
        <v>1399</v>
      </c>
      <c r="B239" s="12">
        <f t="shared" ca="1" si="163"/>
        <v>44936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0.22239100713982074</v>
      </c>
      <c r="F239" s="14">
        <f t="shared" ca="1" si="166"/>
        <v>9.6333333333333329</v>
      </c>
      <c r="G239" s="62" t="s">
        <v>202</v>
      </c>
      <c r="H239" s="14">
        <f t="shared" ca="1" si="167"/>
        <v>40.35</v>
      </c>
      <c r="I239" s="17">
        <f t="shared" ca="1" si="168"/>
        <v>0.27600000000000002</v>
      </c>
      <c r="J239" s="16">
        <f t="shared" ca="1" si="169"/>
        <v>0</v>
      </c>
      <c r="K239" s="16">
        <f t="shared" ca="1" si="170"/>
        <v>619417</v>
      </c>
      <c r="L239" s="16">
        <f t="shared" ca="1" si="171"/>
        <v>171.83333333333334</v>
      </c>
      <c r="M239" s="17">
        <f t="shared" ca="1" si="172"/>
        <v>1</v>
      </c>
      <c r="N239" s="17">
        <f t="shared" ca="1" si="173"/>
        <v>1.8</v>
      </c>
      <c r="O239" s="17" t="str">
        <f t="shared" ca="1" si="174"/>
        <v>E</v>
      </c>
      <c r="P239" s="13">
        <f t="shared" ca="1" si="175"/>
        <v>0.67339120370370376</v>
      </c>
      <c r="Q239" s="18">
        <f t="shared" ca="1" si="176"/>
        <v>4.0999999999999996</v>
      </c>
      <c r="R239" s="17" t="str">
        <f t="shared" ca="1" si="177"/>
        <v>E</v>
      </c>
      <c r="S239" s="13">
        <f t="shared" ca="1" si="178"/>
        <v>0.66364583333333338</v>
      </c>
    </row>
    <row r="240" spans="1:19">
      <c r="A240" s="11">
        <f t="shared" si="162"/>
        <v>1405</v>
      </c>
      <c r="B240" s="12">
        <f t="shared" ca="1" si="163"/>
        <v>44936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0.22212533282712366</v>
      </c>
      <c r="F240" s="14">
        <f t="shared" ca="1" si="166"/>
        <v>7.6500000000000012</v>
      </c>
      <c r="G240" s="62" t="s">
        <v>202</v>
      </c>
      <c r="H240" s="14">
        <f t="shared" ca="1" si="167"/>
        <v>47.183333333333337</v>
      </c>
      <c r="I240" s="17">
        <f t="shared" ca="1" si="168"/>
        <v>6.0000000000000001E-3</v>
      </c>
      <c r="J240" s="16">
        <f t="shared" ca="1" si="169"/>
        <v>0</v>
      </c>
      <c r="K240" s="16">
        <f t="shared" ca="1" si="170"/>
        <v>29123</v>
      </c>
      <c r="L240" s="16">
        <f t="shared" ca="1" si="171"/>
        <v>8</v>
      </c>
      <c r="M240" s="17">
        <f t="shared" ca="1" si="172"/>
        <v>0.98333333333333328</v>
      </c>
      <c r="N240" s="17">
        <f t="shared" ca="1" si="173"/>
        <v>1.8</v>
      </c>
      <c r="O240" s="17" t="str">
        <f t="shared" ca="1" si="174"/>
        <v>ENE</v>
      </c>
      <c r="P240" s="13">
        <f t="shared" ca="1" si="175"/>
        <v>0.74210648148148151</v>
      </c>
      <c r="Q240" s="18">
        <f t="shared" ca="1" si="176"/>
        <v>3.3</v>
      </c>
      <c r="R240" s="17" t="str">
        <f t="shared" ca="1" si="177"/>
        <v>NE</v>
      </c>
      <c r="S240" s="13">
        <f t="shared" ca="1" si="178"/>
        <v>0.73576388888888899</v>
      </c>
    </row>
    <row r="241" spans="1:36">
      <c r="A241" s="11">
        <f t="shared" si="162"/>
        <v>1411</v>
      </c>
      <c r="B241" s="12">
        <f t="shared" ca="1" si="163"/>
        <v>44936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0.2218596585144266</v>
      </c>
      <c r="F241" s="14">
        <f t="shared" ca="1" si="166"/>
        <v>5.4333333333333336</v>
      </c>
      <c r="G241" s="62" t="s">
        <v>202</v>
      </c>
      <c r="H241" s="14">
        <f t="shared" ca="1" si="167"/>
        <v>57.383333333333347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639</v>
      </c>
      <c r="L241" s="16">
        <f t="shared" ca="1" si="171"/>
        <v>0</v>
      </c>
      <c r="M241" s="17">
        <f t="shared" ca="1" si="172"/>
        <v>0.70000000000000007</v>
      </c>
      <c r="N241" s="17">
        <f t="shared" ca="1" si="173"/>
        <v>1.7</v>
      </c>
      <c r="O241" s="17" t="str">
        <f t="shared" ca="1" si="174"/>
        <v>ENE</v>
      </c>
      <c r="P241" s="13">
        <f t="shared" ca="1" si="175"/>
        <v>0.74306712962962962</v>
      </c>
      <c r="Q241" s="18">
        <f t="shared" ca="1" si="176"/>
        <v>3</v>
      </c>
      <c r="R241" s="17" t="str">
        <f t="shared" ca="1" si="177"/>
        <v>ENE</v>
      </c>
      <c r="S241" s="13">
        <f t="shared" ca="1" si="178"/>
        <v>0.75105324074074076</v>
      </c>
    </row>
    <row r="242" spans="1:36">
      <c r="A242" s="11">
        <f t="shared" si="162"/>
        <v>1417</v>
      </c>
      <c r="B242" s="12">
        <f t="shared" ca="1" si="163"/>
        <v>44936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0.22177124745759236</v>
      </c>
      <c r="F242" s="14">
        <f t="shared" ca="1" si="166"/>
        <v>5.1000000000000005</v>
      </c>
      <c r="G242" s="62" t="s">
        <v>202</v>
      </c>
      <c r="H242" s="14">
        <f t="shared" ca="1" si="167"/>
        <v>58.866666666666667</v>
      </c>
      <c r="I242" s="17">
        <f t="shared" ca="1" si="168"/>
        <v>1E-3</v>
      </c>
      <c r="J242" s="16">
        <f t="shared" ca="1" si="169"/>
        <v>0</v>
      </c>
      <c r="K242" s="16">
        <f t="shared" ca="1" si="170"/>
        <v>615</v>
      </c>
      <c r="L242" s="16">
        <f t="shared" ca="1" si="171"/>
        <v>0</v>
      </c>
      <c r="M242" s="17">
        <f t="shared" ca="1" si="172"/>
        <v>1.3333333333333333</v>
      </c>
      <c r="N242" s="17">
        <f t="shared" ca="1" si="173"/>
        <v>2.1</v>
      </c>
      <c r="O242" s="17" t="str">
        <f t="shared" ca="1" si="174"/>
        <v>ENE</v>
      </c>
      <c r="P242" s="13">
        <f t="shared" ca="1" si="175"/>
        <v>0.80761574074074083</v>
      </c>
      <c r="Q242" s="18">
        <f t="shared" ca="1" si="176"/>
        <v>3.9</v>
      </c>
      <c r="R242" s="17" t="str">
        <f t="shared" ca="1" si="177"/>
        <v>E</v>
      </c>
      <c r="S242" s="13">
        <f t="shared" ca="1" si="178"/>
        <v>0.80299768518518511</v>
      </c>
    </row>
    <row r="243" spans="1:36">
      <c r="A243" s="11">
        <f t="shared" si="162"/>
        <v>1423</v>
      </c>
      <c r="B243" s="12">
        <f t="shared" ca="1" si="163"/>
        <v>44936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0.22132919217342115</v>
      </c>
      <c r="F243" s="14">
        <f t="shared" ca="1" si="166"/>
        <v>5.1333333333333337</v>
      </c>
      <c r="G243" s="62" t="s">
        <v>202</v>
      </c>
      <c r="H243" s="14">
        <f t="shared" ca="1" si="167"/>
        <v>57.266666666666673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634</v>
      </c>
      <c r="L243" s="16">
        <f t="shared" ca="1" si="171"/>
        <v>0</v>
      </c>
      <c r="M243" s="17">
        <f t="shared" ca="1" si="172"/>
        <v>1.4333333333333333</v>
      </c>
      <c r="N243" s="17">
        <f t="shared" ca="1" si="173"/>
        <v>2.1</v>
      </c>
      <c r="O243" s="17" t="str">
        <f t="shared" ca="1" si="174"/>
        <v>ENE</v>
      </c>
      <c r="P243" s="13">
        <f t="shared" ca="1" si="175"/>
        <v>0.86805555555555547</v>
      </c>
      <c r="Q243" s="18">
        <f t="shared" ca="1" si="176"/>
        <v>4.7</v>
      </c>
      <c r="R243" s="17" t="str">
        <f t="shared" ca="1" si="177"/>
        <v>NE</v>
      </c>
      <c r="S243" s="13">
        <f t="shared" ca="1" si="178"/>
        <v>0.86568287037037039</v>
      </c>
    </row>
    <row r="244" spans="1:36">
      <c r="A244" s="11">
        <f t="shared" si="162"/>
        <v>1429</v>
      </c>
      <c r="B244" s="12">
        <f t="shared" ca="1" si="163"/>
        <v>44936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0.22132919217342115</v>
      </c>
      <c r="F244" s="14">
        <f t="shared" ca="1" si="166"/>
        <v>5.3</v>
      </c>
      <c r="G244" s="62" t="s">
        <v>202</v>
      </c>
      <c r="H244" s="14">
        <f t="shared" ca="1" si="167"/>
        <v>54.983333333333327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569</v>
      </c>
      <c r="L244" s="16">
        <f t="shared" ca="1" si="171"/>
        <v>0</v>
      </c>
      <c r="M244" s="17">
        <f t="shared" ca="1" si="172"/>
        <v>1.5833333333333333</v>
      </c>
      <c r="N244" s="17">
        <f t="shared" ca="1" si="173"/>
        <v>2.2999999999999998</v>
      </c>
      <c r="O244" s="17" t="str">
        <f t="shared" ca="1" si="174"/>
        <v>ENE</v>
      </c>
      <c r="P244" s="13">
        <f t="shared" ca="1" si="175"/>
        <v>0.88190972222222219</v>
      </c>
      <c r="Q244" s="18">
        <f t="shared" ca="1" si="176"/>
        <v>4</v>
      </c>
      <c r="R244" s="17" t="str">
        <f t="shared" ca="1" si="177"/>
        <v>E</v>
      </c>
      <c r="S244" s="13">
        <f t="shared" ca="1" si="178"/>
        <v>0.88094907407407408</v>
      </c>
    </row>
    <row r="245" spans="1:36">
      <c r="A245" s="11">
        <f t="shared" si="162"/>
        <v>1435</v>
      </c>
      <c r="B245" s="12">
        <f t="shared" ca="1" si="163"/>
        <v>44936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0.22088787394801859</v>
      </c>
      <c r="F245" s="14">
        <f t="shared" ca="1" si="166"/>
        <v>5.2333333333333334</v>
      </c>
      <c r="G245" s="62" t="s">
        <v>202</v>
      </c>
      <c r="H245" s="14">
        <f t="shared" ca="1" si="167"/>
        <v>54.633333333333326</v>
      </c>
      <c r="I245" s="17">
        <f t="shared" ca="1" si="168"/>
        <v>1E-3</v>
      </c>
      <c r="J245" s="16">
        <f t="shared" ca="1" si="169"/>
        <v>0</v>
      </c>
      <c r="K245" s="16">
        <f t="shared" ca="1" si="170"/>
        <v>648</v>
      </c>
      <c r="L245" s="16">
        <f t="shared" ca="1" si="171"/>
        <v>0</v>
      </c>
      <c r="M245" s="17">
        <f t="shared" ca="1" si="172"/>
        <v>2.0166666666666666</v>
      </c>
      <c r="N245" s="17">
        <f t="shared" ca="1" si="173"/>
        <v>2.4</v>
      </c>
      <c r="O245" s="17" t="str">
        <f t="shared" ca="1" si="174"/>
        <v>E</v>
      </c>
      <c r="P245" s="13">
        <f t="shared" ca="1" si="175"/>
        <v>0.92482638888888891</v>
      </c>
      <c r="Q245" s="18">
        <f t="shared" ca="1" si="176"/>
        <v>3.9</v>
      </c>
      <c r="R245" s="17" t="str">
        <f t="shared" ca="1" si="177"/>
        <v>E</v>
      </c>
      <c r="S245" s="13">
        <f t="shared" ca="1" si="178"/>
        <v>0.92096064814814815</v>
      </c>
    </row>
    <row r="246" spans="1:36">
      <c r="A246" s="11">
        <f t="shared" si="162"/>
        <v>1441</v>
      </c>
      <c r="B246" s="12">
        <f t="shared" ca="1" si="163"/>
        <v>44936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0.22079961030293807</v>
      </c>
      <c r="F246" s="14">
        <f t="shared" ca="1" si="166"/>
        <v>3.5</v>
      </c>
      <c r="G246" s="62" t="s">
        <v>202</v>
      </c>
      <c r="H246" s="14">
        <f t="shared" ca="1" si="167"/>
        <v>60.433333333333337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657</v>
      </c>
      <c r="L246" s="16">
        <f t="shared" ca="1" si="171"/>
        <v>0</v>
      </c>
      <c r="M246" s="17">
        <f t="shared" ca="1" si="172"/>
        <v>0.53333333333333333</v>
      </c>
      <c r="N246" s="17">
        <f t="shared" ca="1" si="173"/>
        <v>1.9</v>
      </c>
      <c r="O246" s="17" t="str">
        <f t="shared" ca="1" si="174"/>
        <v>ENE</v>
      </c>
      <c r="P246" s="13">
        <f t="shared" ca="1" si="175"/>
        <v>0.95217592592592604</v>
      </c>
      <c r="Q246" s="18">
        <f t="shared" ca="1" si="176"/>
        <v>2.8</v>
      </c>
      <c r="R246" s="17" t="str">
        <f t="shared" ca="1" si="177"/>
        <v>E</v>
      </c>
      <c r="S246" s="13">
        <f t="shared" ca="1" si="178"/>
        <v>0.95141203703703703</v>
      </c>
    </row>
    <row r="247" spans="1:36">
      <c r="A247" s="11">
        <f t="shared" si="162"/>
        <v>1447</v>
      </c>
      <c r="B247" s="12">
        <f t="shared" ca="1" si="163"/>
        <v>44937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0.22027091504662497</v>
      </c>
      <c r="F247" s="14">
        <f t="shared" ca="1" si="166"/>
        <v>2.4</v>
      </c>
      <c r="G247" s="62" t="s">
        <v>202</v>
      </c>
      <c r="H247" s="14">
        <f t="shared" ca="1" si="167"/>
        <v>64.75</v>
      </c>
      <c r="I247" s="17">
        <f t="shared" ca="1" si="168"/>
        <v>1E-3</v>
      </c>
      <c r="J247" s="16">
        <f t="shared" ca="1" si="169"/>
        <v>0</v>
      </c>
      <c r="K247" s="16">
        <f t="shared" ca="1" si="170"/>
        <v>570</v>
      </c>
      <c r="L247" s="16">
        <f t="shared" ca="1" si="171"/>
        <v>0</v>
      </c>
      <c r="M247" s="17">
        <f t="shared" ca="1" si="172"/>
        <v>0.53333333333333333</v>
      </c>
      <c r="N247" s="17">
        <f t="shared" ca="1" si="173"/>
        <v>1.1000000000000001</v>
      </c>
      <c r="O247" s="17" t="str">
        <f t="shared" ca="1" si="174"/>
        <v>ENE</v>
      </c>
      <c r="P247" s="13">
        <f t="shared" ca="1" si="175"/>
        <v>1.5810185185185184E-2</v>
      </c>
      <c r="Q247" s="18">
        <f t="shared" ca="1" si="176"/>
        <v>1.9</v>
      </c>
      <c r="R247" s="17" t="str">
        <f t="shared" ca="1" si="177"/>
        <v>NE</v>
      </c>
      <c r="S247" s="13">
        <f t="shared" ca="1" si="178"/>
        <v>9.2708333333333341E-3</v>
      </c>
      <c r="U247" s="14">
        <f t="shared" ref="U247" ca="1" si="190">SUM(D247:D270)</f>
        <v>0.5</v>
      </c>
      <c r="V247" s="14">
        <f t="shared" ref="V247:Y247" ca="1" si="191">AVERAGE(E247:E270)</f>
        <v>0.21750337334325523</v>
      </c>
      <c r="W247" s="14">
        <f t="shared" ca="1" si="191"/>
        <v>6.6173611111111112</v>
      </c>
      <c r="X247" s="14" t="e">
        <f t="shared" si="191"/>
        <v>#DIV/0!</v>
      </c>
      <c r="Y247" s="14">
        <f t="shared" ca="1" si="191"/>
        <v>67.145833333333329</v>
      </c>
      <c r="Z247" s="58">
        <f t="shared" ref="Z247:AA247" ca="1" si="192">SUM(I247:I270)</f>
        <v>11.553000000000003</v>
      </c>
      <c r="AA247" s="58">
        <f t="shared" ca="1" si="192"/>
        <v>5.333333333333333</v>
      </c>
      <c r="AB247" s="58">
        <f t="shared" ref="AB247" ca="1" si="193">SUM(K247:K270)/1000</f>
        <v>23661.207999999999</v>
      </c>
      <c r="AC247" s="58">
        <f t="shared" ref="AC247:AD247" ca="1" si="194">AVERAGE(L247:L270)</f>
        <v>273.80555555555554</v>
      </c>
      <c r="AD247" s="17">
        <f t="shared" ca="1" si="194"/>
        <v>0.92569444444444426</v>
      </c>
      <c r="AE247" s="17">
        <f t="shared" ref="AE247" ca="1" si="195">MAX(N247:N270)</f>
        <v>4</v>
      </c>
      <c r="AF247" s="11" t="str">
        <f t="shared" ref="AF247" ca="1" si="196">INDIRECT(ADDRESS(MATCH(AE247,N247:N270,0)+ROW()-1,15))</f>
        <v>WSW</v>
      </c>
      <c r="AG247" s="13">
        <f t="shared" ref="AG247" ca="1" si="197">INDIRECT(ADDRESS(MATCH(AE247,N247:N270,0)+ROW()-1,16))</f>
        <v>0.60150462962962969</v>
      </c>
      <c r="AH247" s="17">
        <f t="shared" ref="AH247" ca="1" si="198">MAX(Q247:Q270)</f>
        <v>6.4</v>
      </c>
      <c r="AI247" s="11" t="str">
        <f t="shared" ref="AI247" ca="1" si="199">INDIRECT(ADDRESS(MATCH(AH247,Q247:Q270,0)+ROW()-1,18))</f>
        <v>W</v>
      </c>
      <c r="AJ247" s="13">
        <f t="shared" ref="AJ247" ca="1" si="200">INDIRECT(ADDRESS(MATCH(AH247,Q247:Q270,0)+ROW()-1,19))</f>
        <v>0.58459490740740738</v>
      </c>
    </row>
    <row r="248" spans="1:36">
      <c r="A248" s="11">
        <f t="shared" si="162"/>
        <v>1453</v>
      </c>
      <c r="B248" s="12">
        <f t="shared" ca="1" si="163"/>
        <v>44937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0.22027091504662497</v>
      </c>
      <c r="F248" s="14">
        <f t="shared" ca="1" si="166"/>
        <v>2.1666666666666665</v>
      </c>
      <c r="G248" s="62" t="s">
        <v>202</v>
      </c>
      <c r="H248" s="14">
        <f t="shared" ca="1" si="167"/>
        <v>66.016666666666666</v>
      </c>
      <c r="I248" s="17">
        <f t="shared" ca="1" si="168"/>
        <v>1E-3</v>
      </c>
      <c r="J248" s="16">
        <f t="shared" ca="1" si="169"/>
        <v>0</v>
      </c>
      <c r="K248" s="16">
        <f t="shared" ca="1" si="170"/>
        <v>560</v>
      </c>
      <c r="L248" s="16">
        <f t="shared" ca="1" si="171"/>
        <v>0</v>
      </c>
      <c r="M248" s="17">
        <f t="shared" ca="1" si="172"/>
        <v>0.5</v>
      </c>
      <c r="N248" s="17">
        <f t="shared" ca="1" si="173"/>
        <v>1.1000000000000001</v>
      </c>
      <c r="O248" s="17" t="str">
        <f t="shared" ca="1" si="174"/>
        <v>E</v>
      </c>
      <c r="P248" s="13">
        <f t="shared" ca="1" si="175"/>
        <v>3.5960648148148151E-2</v>
      </c>
      <c r="Q248" s="18">
        <f t="shared" ca="1" si="176"/>
        <v>1.7</v>
      </c>
      <c r="R248" s="17" t="str">
        <f t="shared" ca="1" si="177"/>
        <v>E</v>
      </c>
      <c r="S248" s="13">
        <f t="shared" ca="1" si="178"/>
        <v>6.8993055555555557E-2</v>
      </c>
    </row>
    <row r="249" spans="1:36">
      <c r="A249" s="11">
        <f t="shared" si="162"/>
        <v>1459</v>
      </c>
      <c r="B249" s="12">
        <f t="shared" ca="1" si="163"/>
        <v>44937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0.2197431085050443</v>
      </c>
      <c r="F249" s="14">
        <f t="shared" ca="1" si="166"/>
        <v>1.8166666666666667</v>
      </c>
      <c r="G249" s="62" t="s">
        <v>202</v>
      </c>
      <c r="H249" s="14">
        <f t="shared" ca="1" si="167"/>
        <v>68.000000000000014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596</v>
      </c>
      <c r="L249" s="16">
        <f t="shared" ca="1" si="171"/>
        <v>0</v>
      </c>
      <c r="M249" s="17">
        <f t="shared" ca="1" si="172"/>
        <v>0.28333333333333333</v>
      </c>
      <c r="N249" s="17">
        <f t="shared" ca="1" si="173"/>
        <v>0.8</v>
      </c>
      <c r="O249" s="17" t="str">
        <f t="shared" ca="1" si="174"/>
        <v>NNE</v>
      </c>
      <c r="P249" s="13">
        <f t="shared" ca="1" si="175"/>
        <v>0.11484953703703704</v>
      </c>
      <c r="Q249" s="18">
        <f t="shared" ca="1" si="176"/>
        <v>1.3</v>
      </c>
      <c r="R249" s="17" t="str">
        <f t="shared" ca="1" si="177"/>
        <v>NNE</v>
      </c>
      <c r="S249" s="13">
        <f t="shared" ca="1" si="178"/>
        <v>0.10991898148148148</v>
      </c>
    </row>
    <row r="250" spans="1:36">
      <c r="A250" s="11">
        <f t="shared" si="162"/>
        <v>1465</v>
      </c>
      <c r="B250" s="12">
        <f t="shared" ca="1" si="163"/>
        <v>44937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0.2197431085050443</v>
      </c>
      <c r="F250" s="14">
        <f t="shared" ca="1" si="166"/>
        <v>1.8333333333333333</v>
      </c>
      <c r="G250" s="62" t="s">
        <v>202</v>
      </c>
      <c r="H250" s="14">
        <f t="shared" ca="1" si="167"/>
        <v>70.400000000000006</v>
      </c>
      <c r="I250" s="17">
        <f t="shared" ca="1" si="168"/>
        <v>1E-3</v>
      </c>
      <c r="J250" s="16">
        <f t="shared" ca="1" si="169"/>
        <v>0</v>
      </c>
      <c r="K250" s="16">
        <f t="shared" ca="1" si="170"/>
        <v>571</v>
      </c>
      <c r="L250" s="16">
        <f t="shared" ca="1" si="171"/>
        <v>0</v>
      </c>
      <c r="M250" s="17">
        <f t="shared" ca="1" si="172"/>
        <v>0.31666666666666671</v>
      </c>
      <c r="N250" s="17">
        <f t="shared" ca="1" si="173"/>
        <v>1.1000000000000001</v>
      </c>
      <c r="O250" s="17" t="str">
        <f t="shared" ca="1" si="174"/>
        <v>ENE</v>
      </c>
      <c r="P250" s="13">
        <f t="shared" ca="1" si="175"/>
        <v>0.14430555555555555</v>
      </c>
      <c r="Q250" s="18">
        <f t="shared" ca="1" si="176"/>
        <v>2.2999999999999998</v>
      </c>
      <c r="R250" s="17" t="str">
        <f t="shared" ca="1" si="177"/>
        <v>E</v>
      </c>
      <c r="S250" s="13">
        <f t="shared" ca="1" si="178"/>
        <v>0.13843749999999999</v>
      </c>
    </row>
    <row r="251" spans="1:36">
      <c r="A251" s="11">
        <f t="shared" si="162"/>
        <v>1471</v>
      </c>
      <c r="B251" s="12">
        <f t="shared" ca="1" si="163"/>
        <v>44937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0.21930401203007407</v>
      </c>
      <c r="F251" s="14">
        <f t="shared" ca="1" si="166"/>
        <v>1.0333333333333334</v>
      </c>
      <c r="G251" s="62" t="s">
        <v>202</v>
      </c>
      <c r="H251" s="14">
        <f t="shared" ca="1" si="167"/>
        <v>71.816666666666663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540</v>
      </c>
      <c r="L251" s="16">
        <f t="shared" ca="1" si="171"/>
        <v>0</v>
      </c>
      <c r="M251" s="17">
        <f t="shared" ca="1" si="172"/>
        <v>0.23333333333333331</v>
      </c>
      <c r="N251" s="17">
        <f t="shared" ca="1" si="173"/>
        <v>0.7</v>
      </c>
      <c r="O251" s="17" t="str">
        <f t="shared" ca="1" si="174"/>
        <v>E</v>
      </c>
      <c r="P251" s="13">
        <f t="shared" ca="1" si="175"/>
        <v>0.18739583333333332</v>
      </c>
      <c r="Q251" s="18">
        <f t="shared" ca="1" si="176"/>
        <v>1.4</v>
      </c>
      <c r="R251" s="17" t="str">
        <f t="shared" ca="1" si="177"/>
        <v>ENE</v>
      </c>
      <c r="S251" s="13">
        <f t="shared" ca="1" si="178"/>
        <v>0.18517361111111111</v>
      </c>
    </row>
    <row r="252" spans="1:36">
      <c r="A252" s="11">
        <f t="shared" si="162"/>
        <v>1477</v>
      </c>
      <c r="B252" s="12">
        <f t="shared" ca="1" si="163"/>
        <v>44937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0.2191285222374583</v>
      </c>
      <c r="F252" s="14">
        <f t="shared" ca="1" si="166"/>
        <v>0.88333333333333341</v>
      </c>
      <c r="G252" s="62" t="s">
        <v>202</v>
      </c>
      <c r="H252" s="14">
        <f t="shared" ca="1" si="167"/>
        <v>72.883333333333326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299</v>
      </c>
      <c r="L252" s="16">
        <f t="shared" ca="1" si="171"/>
        <v>0</v>
      </c>
      <c r="M252" s="17">
        <f t="shared" ca="1" si="172"/>
        <v>6.6666666666666666E-2</v>
      </c>
      <c r="N252" s="17">
        <f t="shared" ca="1" si="173"/>
        <v>0.3</v>
      </c>
      <c r="O252" s="17" t="str">
        <f t="shared" ca="1" si="174"/>
        <v>E</v>
      </c>
      <c r="P252" s="13">
        <f t="shared" ca="1" si="175"/>
        <v>0.24265046296296297</v>
      </c>
      <c r="Q252" s="18">
        <f t="shared" ca="1" si="176"/>
        <v>0.9</v>
      </c>
      <c r="R252" s="17" t="str">
        <f t="shared" ca="1" si="177"/>
        <v>ENE</v>
      </c>
      <c r="S252" s="13">
        <f t="shared" ca="1" si="178"/>
        <v>0.24165509259259257</v>
      </c>
    </row>
    <row r="253" spans="1:36">
      <c r="A253" s="11">
        <f t="shared" si="162"/>
        <v>1483</v>
      </c>
      <c r="B253" s="12">
        <f t="shared" ca="1" si="163"/>
        <v>44937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0.21869016974934966</v>
      </c>
      <c r="F253" s="14">
        <f t="shared" ca="1" si="166"/>
        <v>0.35000000000000003</v>
      </c>
      <c r="G253" s="62" t="s">
        <v>202</v>
      </c>
      <c r="H253" s="14">
        <f t="shared" ca="1" si="167"/>
        <v>75.666666666666671</v>
      </c>
      <c r="I253" s="17">
        <f t="shared" ca="1" si="168"/>
        <v>0</v>
      </c>
      <c r="J253" s="16">
        <f t="shared" ca="1" si="169"/>
        <v>0</v>
      </c>
      <c r="K253" s="16">
        <f t="shared" ca="1" si="170"/>
        <v>710</v>
      </c>
      <c r="L253" s="16">
        <f t="shared" ca="1" si="171"/>
        <v>0.16666666666666666</v>
      </c>
      <c r="M253" s="17">
        <f t="shared" ca="1" si="172"/>
        <v>5.000000000000001E-2</v>
      </c>
      <c r="N253" s="17">
        <f t="shared" ca="1" si="173"/>
        <v>0.3</v>
      </c>
      <c r="O253" s="17" t="str">
        <f t="shared" ca="1" si="174"/>
        <v>E</v>
      </c>
      <c r="P253" s="13">
        <f t="shared" ca="1" si="175"/>
        <v>0.24306712962962962</v>
      </c>
      <c r="Q253" s="18">
        <f t="shared" ca="1" si="176"/>
        <v>0.7</v>
      </c>
      <c r="R253" s="17" t="str">
        <f t="shared" ca="1" si="177"/>
        <v>E</v>
      </c>
      <c r="S253" s="13">
        <f t="shared" ca="1" si="178"/>
        <v>0.25369212962962961</v>
      </c>
    </row>
    <row r="254" spans="1:36">
      <c r="A254" s="11">
        <f t="shared" si="162"/>
        <v>1489</v>
      </c>
      <c r="B254" s="12">
        <f t="shared" ca="1" si="163"/>
        <v>44937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0.2186026483770622</v>
      </c>
      <c r="F254" s="14">
        <f t="shared" ca="1" si="166"/>
        <v>0.6</v>
      </c>
      <c r="G254" s="62" t="s">
        <v>202</v>
      </c>
      <c r="H254" s="14">
        <f t="shared" ca="1" si="167"/>
        <v>75.233333333333334</v>
      </c>
      <c r="I254" s="17">
        <f t="shared" ca="1" si="168"/>
        <v>3.9E-2</v>
      </c>
      <c r="J254" s="16">
        <f t="shared" ca="1" si="169"/>
        <v>0</v>
      </c>
      <c r="K254" s="16">
        <f t="shared" ca="1" si="170"/>
        <v>117961</v>
      </c>
      <c r="L254" s="16">
        <f t="shared" ca="1" si="171"/>
        <v>33</v>
      </c>
      <c r="M254" s="17">
        <f t="shared" ca="1" si="172"/>
        <v>1.6666666666666666E-2</v>
      </c>
      <c r="N254" s="17">
        <f t="shared" ca="1" si="173"/>
        <v>0.1</v>
      </c>
      <c r="O254" s="17" t="str">
        <f t="shared" ca="1" si="174"/>
        <v>W</v>
      </c>
      <c r="P254" s="13">
        <f t="shared" ca="1" si="175"/>
        <v>0.2847337962962963</v>
      </c>
      <c r="Q254" s="18">
        <f t="shared" ca="1" si="176"/>
        <v>1</v>
      </c>
      <c r="R254" s="17" t="str">
        <f t="shared" ca="1" si="177"/>
        <v>SSE</v>
      </c>
      <c r="S254" s="13">
        <f t="shared" ca="1" si="178"/>
        <v>0.32490740740740742</v>
      </c>
    </row>
    <row r="255" spans="1:36">
      <c r="A255" s="11">
        <f t="shared" si="162"/>
        <v>1495</v>
      </c>
      <c r="B255" s="12">
        <f t="shared" ca="1" si="163"/>
        <v>44937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0.2181650415156248</v>
      </c>
      <c r="F255" s="14">
        <f t="shared" ca="1" si="166"/>
        <v>2.6833333333333336</v>
      </c>
      <c r="G255" s="62" t="s">
        <v>202</v>
      </c>
      <c r="H255" s="14">
        <f t="shared" ca="1" si="167"/>
        <v>75.116666666666674</v>
      </c>
      <c r="I255" s="17">
        <f t="shared" ca="1" si="168"/>
        <v>0.59899999999999998</v>
      </c>
      <c r="J255" s="16">
        <f t="shared" ca="1" si="169"/>
        <v>0</v>
      </c>
      <c r="K255" s="16">
        <f t="shared" ca="1" si="170"/>
        <v>1191481</v>
      </c>
      <c r="L255" s="16">
        <f t="shared" ca="1" si="171"/>
        <v>330.83333333333331</v>
      </c>
      <c r="M255" s="17">
        <f t="shared" ca="1" si="172"/>
        <v>0.23333333333333336</v>
      </c>
      <c r="N255" s="17">
        <f t="shared" ca="1" si="173"/>
        <v>0.4</v>
      </c>
      <c r="O255" s="17" t="str">
        <f t="shared" ca="1" si="174"/>
        <v>ESE</v>
      </c>
      <c r="P255" s="13">
        <f t="shared" ca="1" si="175"/>
        <v>0.33228009259259261</v>
      </c>
      <c r="Q255" s="18">
        <f t="shared" ca="1" si="176"/>
        <v>1.3</v>
      </c>
      <c r="R255" s="17" t="str">
        <f t="shared" ca="1" si="177"/>
        <v>ENE</v>
      </c>
      <c r="S255" s="13">
        <f t="shared" ca="1" si="178"/>
        <v>0.33158564814814812</v>
      </c>
    </row>
    <row r="256" spans="1:36">
      <c r="A256" s="11">
        <f t="shared" si="162"/>
        <v>1501</v>
      </c>
      <c r="B256" s="12">
        <f t="shared" ca="1" si="163"/>
        <v>44937</v>
      </c>
      <c r="C256" s="13">
        <f t="shared" ca="1" si="164"/>
        <v>0.375</v>
      </c>
      <c r="D256" s="14">
        <f t="shared" ca="1" si="165"/>
        <v>0.5</v>
      </c>
      <c r="E256" s="14">
        <f t="shared" ca="1" si="161"/>
        <v>0.2181650415156248</v>
      </c>
      <c r="F256" s="14">
        <f t="shared" ca="1" si="166"/>
        <v>7.4333333333333336</v>
      </c>
      <c r="G256" s="62" t="s">
        <v>202</v>
      </c>
      <c r="H256" s="14">
        <f t="shared" ca="1" si="167"/>
        <v>61.1</v>
      </c>
      <c r="I256" s="17">
        <f t="shared" ca="1" si="168"/>
        <v>1.1970000000000001</v>
      </c>
      <c r="J256" s="16">
        <f t="shared" ca="1" si="169"/>
        <v>0.5</v>
      </c>
      <c r="K256" s="16">
        <f t="shared" ca="1" si="170"/>
        <v>2407884</v>
      </c>
      <c r="L256" s="16">
        <f t="shared" ca="1" si="171"/>
        <v>669</v>
      </c>
      <c r="M256" s="17">
        <f t="shared" ca="1" si="172"/>
        <v>0.15</v>
      </c>
      <c r="N256" s="17">
        <f t="shared" ca="1" si="173"/>
        <v>0.3</v>
      </c>
      <c r="O256" s="17" t="str">
        <f t="shared" ca="1" si="174"/>
        <v>NE</v>
      </c>
      <c r="P256" s="13">
        <f t="shared" ca="1" si="175"/>
        <v>0.36806712962962962</v>
      </c>
      <c r="Q256" s="18">
        <f t="shared" ca="1" si="176"/>
        <v>1</v>
      </c>
      <c r="R256" s="17" t="str">
        <f t="shared" ca="1" si="177"/>
        <v>SSE</v>
      </c>
      <c r="S256" s="13">
        <f t="shared" ca="1" si="178"/>
        <v>0.40290509259259261</v>
      </c>
    </row>
    <row r="257" spans="1:36">
      <c r="A257" s="11">
        <f t="shared" si="162"/>
        <v>1507</v>
      </c>
      <c r="B257" s="12">
        <f t="shared" ca="1" si="163"/>
        <v>44937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0.21764080995625498</v>
      </c>
      <c r="F257" s="14">
        <f t="shared" ca="1" si="166"/>
        <v>9.2999999999999989</v>
      </c>
      <c r="G257" s="62" t="s">
        <v>202</v>
      </c>
      <c r="H257" s="14">
        <f t="shared" ca="1" si="167"/>
        <v>54.083333333333336</v>
      </c>
      <c r="I257" s="17">
        <f t="shared" ca="1" si="168"/>
        <v>1.6440000000000001</v>
      </c>
      <c r="J257" s="16">
        <f t="shared" ca="1" si="169"/>
        <v>1</v>
      </c>
      <c r="K257" s="16">
        <f t="shared" ca="1" si="170"/>
        <v>3341450</v>
      </c>
      <c r="L257" s="16">
        <f t="shared" ca="1" si="171"/>
        <v>928.16666666666663</v>
      </c>
      <c r="M257" s="17">
        <f t="shared" ca="1" si="172"/>
        <v>1.05</v>
      </c>
      <c r="N257" s="17">
        <f t="shared" ca="1" si="173"/>
        <v>2.2000000000000002</v>
      </c>
      <c r="O257" s="17" t="str">
        <f t="shared" ca="1" si="174"/>
        <v>WSW</v>
      </c>
      <c r="P257" s="13">
        <f t="shared" ca="1" si="175"/>
        <v>0.4513888888888889</v>
      </c>
      <c r="Q257" s="18">
        <f t="shared" ca="1" si="176"/>
        <v>3.4</v>
      </c>
      <c r="R257" s="17" t="str">
        <f t="shared" ca="1" si="177"/>
        <v>W</v>
      </c>
      <c r="S257" s="13">
        <f t="shared" ca="1" si="178"/>
        <v>0.45056712962962964</v>
      </c>
    </row>
    <row r="258" spans="1:36">
      <c r="A258" s="11">
        <f t="shared" si="162"/>
        <v>1513</v>
      </c>
      <c r="B258" s="12">
        <f t="shared" ca="1" si="163"/>
        <v>44937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0.21737914345192624</v>
      </c>
      <c r="F258" s="14">
        <f t="shared" ca="1" si="166"/>
        <v>10.15</v>
      </c>
      <c r="G258" s="62" t="s">
        <v>202</v>
      </c>
      <c r="H258" s="14">
        <f t="shared" ca="1" si="167"/>
        <v>57.366666666666674</v>
      </c>
      <c r="I258" s="17">
        <f t="shared" ca="1" si="168"/>
        <v>1.9169999999999998</v>
      </c>
      <c r="J258" s="16">
        <f t="shared" ca="1" si="169"/>
        <v>1</v>
      </c>
      <c r="K258" s="16">
        <f t="shared" ca="1" si="170"/>
        <v>3854886</v>
      </c>
      <c r="L258" s="16">
        <f t="shared" ca="1" si="171"/>
        <v>1070.6666666666667</v>
      </c>
      <c r="M258" s="17">
        <f t="shared" ca="1" si="172"/>
        <v>1.8499999999999999</v>
      </c>
      <c r="N258" s="17">
        <f t="shared" ca="1" si="173"/>
        <v>2.5</v>
      </c>
      <c r="O258" s="17" t="str">
        <f t="shared" ca="1" si="174"/>
        <v>W</v>
      </c>
      <c r="P258" s="13">
        <f t="shared" ca="1" si="175"/>
        <v>0.45681712962962967</v>
      </c>
      <c r="Q258" s="18">
        <f t="shared" ca="1" si="176"/>
        <v>4</v>
      </c>
      <c r="R258" s="17" t="str">
        <f t="shared" ca="1" si="177"/>
        <v>WNW</v>
      </c>
      <c r="S258" s="13">
        <f t="shared" ca="1" si="178"/>
        <v>0.45443287037037039</v>
      </c>
    </row>
    <row r="259" spans="1:36">
      <c r="A259" s="11">
        <f t="shared" si="162"/>
        <v>1519</v>
      </c>
      <c r="B259" s="12">
        <f t="shared" ca="1" si="163"/>
        <v>44937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0.2171174769475975</v>
      </c>
      <c r="F259" s="14">
        <f t="shared" ca="1" si="166"/>
        <v>11.266666666666666</v>
      </c>
      <c r="G259" s="62" t="s">
        <v>202</v>
      </c>
      <c r="H259" s="14">
        <f t="shared" ca="1" si="167"/>
        <v>58.533333333333331</v>
      </c>
      <c r="I259" s="17">
        <f t="shared" ca="1" si="168"/>
        <v>1.9450000000000001</v>
      </c>
      <c r="J259" s="16">
        <f t="shared" ca="1" si="169"/>
        <v>1</v>
      </c>
      <c r="K259" s="16">
        <f t="shared" ca="1" si="170"/>
        <v>3936560</v>
      </c>
      <c r="L259" s="16">
        <f t="shared" ca="1" si="171"/>
        <v>1093.5</v>
      </c>
      <c r="M259" s="17">
        <f t="shared" ca="1" si="172"/>
        <v>2.4166666666666665</v>
      </c>
      <c r="N259" s="17">
        <f t="shared" ca="1" si="173"/>
        <v>3.1</v>
      </c>
      <c r="O259" s="17" t="str">
        <f t="shared" ca="1" si="174"/>
        <v>WSW</v>
      </c>
      <c r="P259" s="13">
        <f t="shared" ca="1" si="175"/>
        <v>0.53212962962962962</v>
      </c>
      <c r="Q259" s="18">
        <f t="shared" ca="1" si="176"/>
        <v>4.3</v>
      </c>
      <c r="R259" s="17" t="str">
        <f t="shared" ca="1" si="177"/>
        <v>W</v>
      </c>
      <c r="S259" s="13">
        <f t="shared" ca="1" si="178"/>
        <v>0.53158564814814813</v>
      </c>
    </row>
    <row r="260" spans="1:36">
      <c r="A260" s="11">
        <f t="shared" si="162"/>
        <v>1525</v>
      </c>
      <c r="B260" s="12">
        <f t="shared" ca="1" si="163"/>
        <v>44937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0.2169433327382165</v>
      </c>
      <c r="F260" s="14">
        <f t="shared" ca="1" si="166"/>
        <v>13.583333333333334</v>
      </c>
      <c r="G260" s="62" t="s">
        <v>202</v>
      </c>
      <c r="H260" s="14">
        <f t="shared" ca="1" si="167"/>
        <v>46.716666666666661</v>
      </c>
      <c r="I260" s="17">
        <f t="shared" ca="1" si="168"/>
        <v>1.776</v>
      </c>
      <c r="J260" s="16">
        <f t="shared" ca="1" si="169"/>
        <v>1</v>
      </c>
      <c r="K260" s="16">
        <f t="shared" ca="1" si="170"/>
        <v>3628356</v>
      </c>
      <c r="L260" s="16">
        <f t="shared" ca="1" si="171"/>
        <v>1008</v>
      </c>
      <c r="M260" s="17">
        <f t="shared" ca="1" si="172"/>
        <v>2.7333333333333338</v>
      </c>
      <c r="N260" s="17">
        <f t="shared" ca="1" si="173"/>
        <v>3.2</v>
      </c>
      <c r="O260" s="17" t="str">
        <f t="shared" ca="1" si="174"/>
        <v>WSW</v>
      </c>
      <c r="P260" s="13">
        <f t="shared" ca="1" si="175"/>
        <v>0.53791666666666671</v>
      </c>
      <c r="Q260" s="18">
        <f t="shared" ca="1" si="176"/>
        <v>6</v>
      </c>
      <c r="R260" s="17" t="str">
        <f t="shared" ca="1" si="177"/>
        <v>SW</v>
      </c>
      <c r="S260" s="13">
        <f t="shared" ca="1" si="178"/>
        <v>0.56177083333333333</v>
      </c>
    </row>
    <row r="261" spans="1:36">
      <c r="A261" s="11">
        <f t="shared" si="162"/>
        <v>1531</v>
      </c>
      <c r="B261" s="12">
        <f t="shared" ca="1" si="163"/>
        <v>44937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0.21659504431945439</v>
      </c>
      <c r="F261" s="14">
        <f t="shared" ca="1" si="166"/>
        <v>14</v>
      </c>
      <c r="G261" s="62" t="s">
        <v>202</v>
      </c>
      <c r="H261" s="14">
        <f t="shared" ca="1" si="167"/>
        <v>48.566666666666663</v>
      </c>
      <c r="I261" s="17">
        <f t="shared" ca="1" si="168"/>
        <v>1.3579999999999999</v>
      </c>
      <c r="J261" s="16">
        <f t="shared" ca="1" si="169"/>
        <v>0.83333333333333337</v>
      </c>
      <c r="K261" s="16">
        <f t="shared" ca="1" si="170"/>
        <v>2838218</v>
      </c>
      <c r="L261" s="16">
        <f t="shared" ca="1" si="171"/>
        <v>788.5</v>
      </c>
      <c r="M261" s="17">
        <f t="shared" ca="1" si="172"/>
        <v>3.4166666666666665</v>
      </c>
      <c r="N261" s="17">
        <f t="shared" ca="1" si="173"/>
        <v>4</v>
      </c>
      <c r="O261" s="17" t="str">
        <f t="shared" ca="1" si="174"/>
        <v>WSW</v>
      </c>
      <c r="P261" s="13">
        <f t="shared" ca="1" si="175"/>
        <v>0.60150462962962969</v>
      </c>
      <c r="Q261" s="18">
        <f t="shared" ca="1" si="176"/>
        <v>6.4</v>
      </c>
      <c r="R261" s="17" t="str">
        <f t="shared" ca="1" si="177"/>
        <v>W</v>
      </c>
      <c r="S261" s="13">
        <f t="shared" ca="1" si="178"/>
        <v>0.58459490740740738</v>
      </c>
    </row>
    <row r="262" spans="1:36">
      <c r="A262" s="11">
        <f t="shared" si="162"/>
        <v>1537</v>
      </c>
      <c r="B262" s="12">
        <f t="shared" ca="1" si="163"/>
        <v>44937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0.21659504431945439</v>
      </c>
      <c r="F262" s="14">
        <f t="shared" ca="1" si="166"/>
        <v>13.9</v>
      </c>
      <c r="G262" s="62" t="s">
        <v>202</v>
      </c>
      <c r="H262" s="14">
        <f t="shared" ca="1" si="167"/>
        <v>49.616666666666667</v>
      </c>
      <c r="I262" s="17">
        <f t="shared" ca="1" si="168"/>
        <v>0.80999999999999994</v>
      </c>
      <c r="J262" s="16">
        <f t="shared" ca="1" si="169"/>
        <v>0</v>
      </c>
      <c r="K262" s="16">
        <f t="shared" ca="1" si="170"/>
        <v>1733914</v>
      </c>
      <c r="L262" s="16">
        <f t="shared" ca="1" si="171"/>
        <v>481.66666666666669</v>
      </c>
      <c r="M262" s="17">
        <f t="shared" ca="1" si="172"/>
        <v>2.4833333333333334</v>
      </c>
      <c r="N262" s="17">
        <f t="shared" ca="1" si="173"/>
        <v>3.4</v>
      </c>
      <c r="O262" s="17" t="str">
        <f t="shared" ca="1" si="174"/>
        <v>WSW</v>
      </c>
      <c r="P262" s="13">
        <f t="shared" ca="1" si="175"/>
        <v>0.61806712962962962</v>
      </c>
      <c r="Q262" s="18">
        <f t="shared" ca="1" si="176"/>
        <v>5.4</v>
      </c>
      <c r="R262" s="17" t="str">
        <f t="shared" ca="1" si="177"/>
        <v>WSW</v>
      </c>
      <c r="S262" s="13">
        <f t="shared" ca="1" si="178"/>
        <v>0.64327546296296301</v>
      </c>
    </row>
    <row r="263" spans="1:36">
      <c r="A263" s="11">
        <f t="shared" si="162"/>
        <v>1543</v>
      </c>
      <c r="B263" s="12">
        <f t="shared" ca="1" si="163"/>
        <v>44937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0.21633427908698408</v>
      </c>
      <c r="F263" s="14">
        <f t="shared" ca="1" si="166"/>
        <v>13.133333333333333</v>
      </c>
      <c r="G263" s="62" t="s">
        <v>202</v>
      </c>
      <c r="H263" s="14">
        <f t="shared" ca="1" si="167"/>
        <v>53.5</v>
      </c>
      <c r="I263" s="17">
        <f t="shared" ca="1" si="168"/>
        <v>0.253</v>
      </c>
      <c r="J263" s="16">
        <f t="shared" ca="1" si="169"/>
        <v>0</v>
      </c>
      <c r="K263" s="16">
        <f t="shared" ca="1" si="170"/>
        <v>573587</v>
      </c>
      <c r="L263" s="16">
        <f t="shared" ca="1" si="171"/>
        <v>159.5</v>
      </c>
      <c r="M263" s="17">
        <f t="shared" ca="1" si="172"/>
        <v>2.0166666666666671</v>
      </c>
      <c r="N263" s="17">
        <f t="shared" ca="1" si="173"/>
        <v>2.6</v>
      </c>
      <c r="O263" s="17" t="str">
        <f t="shared" ca="1" si="174"/>
        <v>SSW</v>
      </c>
      <c r="P263" s="13">
        <f t="shared" ca="1" si="175"/>
        <v>0.69349537037037035</v>
      </c>
      <c r="Q263" s="18">
        <f t="shared" ca="1" si="176"/>
        <v>4.0999999999999996</v>
      </c>
      <c r="R263" s="17" t="str">
        <f t="shared" ca="1" si="177"/>
        <v>SSW</v>
      </c>
      <c r="S263" s="13">
        <f t="shared" ca="1" si="178"/>
        <v>0.68819444444444444</v>
      </c>
    </row>
    <row r="264" spans="1:36">
      <c r="A264" s="11">
        <f t="shared" si="162"/>
        <v>1549</v>
      </c>
      <c r="B264" s="12">
        <f t="shared" ca="1" si="163"/>
        <v>44937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0.21607351385451379</v>
      </c>
      <c r="F264" s="14">
        <f t="shared" ca="1" si="166"/>
        <v>11.549999999999999</v>
      </c>
      <c r="G264" s="62" t="s">
        <v>202</v>
      </c>
      <c r="H264" s="14">
        <f t="shared" ca="1" si="167"/>
        <v>60.15</v>
      </c>
      <c r="I264" s="17">
        <f t="shared" ca="1" si="168"/>
        <v>7.0000000000000001E-3</v>
      </c>
      <c r="J264" s="16">
        <f t="shared" ca="1" si="169"/>
        <v>0</v>
      </c>
      <c r="K264" s="16">
        <f t="shared" ca="1" si="170"/>
        <v>29486</v>
      </c>
      <c r="L264" s="16">
        <f t="shared" ca="1" si="171"/>
        <v>8.3333333333333339</v>
      </c>
      <c r="M264" s="17">
        <f t="shared" ca="1" si="172"/>
        <v>1.5999999999999996</v>
      </c>
      <c r="N264" s="17">
        <f t="shared" ca="1" si="173"/>
        <v>2.2000000000000002</v>
      </c>
      <c r="O264" s="17" t="str">
        <f t="shared" ca="1" si="174"/>
        <v>S</v>
      </c>
      <c r="P264" s="13">
        <f t="shared" ca="1" si="175"/>
        <v>0.72628472222222218</v>
      </c>
      <c r="Q264" s="18">
        <f t="shared" ca="1" si="176"/>
        <v>3.8</v>
      </c>
      <c r="R264" s="17" t="str">
        <f t="shared" ca="1" si="177"/>
        <v>SSE</v>
      </c>
      <c r="S264" s="13">
        <f t="shared" ca="1" si="178"/>
        <v>0.7330092592592593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44937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0.21607351385451379</v>
      </c>
      <c r="F265" s="14">
        <f t="shared" ref="F265:F328" ca="1" si="206">INDIRECT(ADDRESS(A265,33,,,$B$1))</f>
        <v>8.9333333333333318</v>
      </c>
      <c r="G265" s="62" t="s">
        <v>202</v>
      </c>
      <c r="H265" s="14">
        <f t="shared" ref="H265:H328" ca="1" si="207">INDIRECT(ADDRESS(A265,35,,,$B$1))</f>
        <v>71.316666666666663</v>
      </c>
      <c r="I265" s="17">
        <f t="shared" ref="I265:I328" ca="1" si="208">INDIRECT(ADDRESS(A265,36,,,$B$1))</f>
        <v>2E-3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723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0.70000000000000007</v>
      </c>
      <c r="N265" s="17">
        <f t="shared" ref="N265:N328" ca="1" si="213">INDIRECT(ADDRESS($A265,41,,,$B$1))</f>
        <v>1.3</v>
      </c>
      <c r="O265" s="17" t="str">
        <f t="shared" ref="O265:O328" ca="1" si="214">INDIRECT(ADDRESS($A265,42,,,$B$1))</f>
        <v>S</v>
      </c>
      <c r="P265" s="13">
        <f t="shared" ref="P265:P328" ca="1" si="215">INDIRECT(ADDRESS($A265,43,,,$B$1))</f>
        <v>0.78472222222222221</v>
      </c>
      <c r="Q265" s="18">
        <f t="shared" ref="Q265:Q328" ca="1" si="216">INDIRECT(ADDRESS($A265,44,,,$B$1))</f>
        <v>3.4</v>
      </c>
      <c r="R265" s="17" t="str">
        <f t="shared" ref="R265:R328" ca="1" si="217">INDIRECT(ADDRESS($A265,45,,,$B$1))</f>
        <v>ESE</v>
      </c>
      <c r="S265" s="13">
        <f t="shared" ref="S265:S328" ca="1" si="218">INDIRECT(ADDRESS($A265,46,,,$B$1))</f>
        <v>0.7796412037037036</v>
      </c>
    </row>
    <row r="266" spans="1:36">
      <c r="A266" s="11">
        <f t="shared" si="202"/>
        <v>1561</v>
      </c>
      <c r="B266" s="12">
        <f t="shared" ca="1" si="203"/>
        <v>44937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0.21589997166560901</v>
      </c>
      <c r="F266" s="14">
        <f t="shared" ca="1" si="206"/>
        <v>8.15</v>
      </c>
      <c r="G266" s="62" t="s">
        <v>202</v>
      </c>
      <c r="H266" s="14">
        <f t="shared" ca="1" si="207"/>
        <v>75.199999999999989</v>
      </c>
      <c r="I266" s="17">
        <f t="shared" ca="1" si="208"/>
        <v>2E-3</v>
      </c>
      <c r="J266" s="16">
        <f t="shared" ca="1" si="209"/>
        <v>0</v>
      </c>
      <c r="K266" s="16">
        <f t="shared" ca="1" si="210"/>
        <v>648</v>
      </c>
      <c r="L266" s="16">
        <f t="shared" ca="1" si="211"/>
        <v>0</v>
      </c>
      <c r="M266" s="17">
        <f t="shared" ca="1" si="212"/>
        <v>0.46666666666666673</v>
      </c>
      <c r="N266" s="17">
        <f t="shared" ca="1" si="213"/>
        <v>1.3</v>
      </c>
      <c r="O266" s="17" t="str">
        <f t="shared" ca="1" si="214"/>
        <v>S</v>
      </c>
      <c r="P266" s="13">
        <f t="shared" ca="1" si="215"/>
        <v>0.78481481481481474</v>
      </c>
      <c r="Q266" s="18">
        <f t="shared" ca="1" si="216"/>
        <v>2.5</v>
      </c>
      <c r="R266" s="17" t="str">
        <f t="shared" ca="1" si="217"/>
        <v>E</v>
      </c>
      <c r="S266" s="13">
        <f t="shared" ca="1" si="218"/>
        <v>0.79688657407407415</v>
      </c>
    </row>
    <row r="267" spans="1:36">
      <c r="A267" s="11">
        <f t="shared" si="202"/>
        <v>1567</v>
      </c>
      <c r="B267" s="12">
        <f t="shared" ca="1" si="203"/>
        <v>44937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0.21555288728779951</v>
      </c>
      <c r="F267" s="14">
        <f t="shared" ca="1" si="206"/>
        <v>6.75</v>
      </c>
      <c r="G267" s="62" t="s">
        <v>202</v>
      </c>
      <c r="H267" s="14">
        <f t="shared" ca="1" si="207"/>
        <v>80.100000000000009</v>
      </c>
      <c r="I267" s="17">
        <f t="shared" ca="1" si="208"/>
        <v>1E-3</v>
      </c>
      <c r="J267" s="16">
        <f t="shared" ca="1" si="209"/>
        <v>0</v>
      </c>
      <c r="K267" s="16">
        <f t="shared" ca="1" si="210"/>
        <v>647</v>
      </c>
      <c r="L267" s="16">
        <f t="shared" ca="1" si="211"/>
        <v>0</v>
      </c>
      <c r="M267" s="17">
        <f t="shared" ca="1" si="212"/>
        <v>0.75</v>
      </c>
      <c r="N267" s="17">
        <f t="shared" ca="1" si="213"/>
        <v>1.6</v>
      </c>
      <c r="O267" s="17" t="str">
        <f t="shared" ca="1" si="214"/>
        <v>SE</v>
      </c>
      <c r="P267" s="13">
        <f t="shared" ca="1" si="215"/>
        <v>0.85765046296296299</v>
      </c>
      <c r="Q267" s="18">
        <f t="shared" ca="1" si="216"/>
        <v>2.4</v>
      </c>
      <c r="R267" s="17" t="str">
        <f t="shared" ca="1" si="217"/>
        <v>SSE</v>
      </c>
      <c r="S267" s="13">
        <f t="shared" ca="1" si="218"/>
        <v>0.85226851851851848</v>
      </c>
    </row>
    <row r="268" spans="1:36">
      <c r="A268" s="11">
        <f t="shared" si="202"/>
        <v>1573</v>
      </c>
      <c r="B268" s="12">
        <f t="shared" ca="1" si="203"/>
        <v>44937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0.21555288728779951</v>
      </c>
      <c r="F268" s="14">
        <f t="shared" ca="1" si="206"/>
        <v>6.1333333333333329</v>
      </c>
      <c r="G268" s="62" t="s">
        <v>202</v>
      </c>
      <c r="H268" s="14">
        <f t="shared" ca="1" si="207"/>
        <v>83.333333333333329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544</v>
      </c>
      <c r="L268" s="16">
        <f t="shared" ca="1" si="211"/>
        <v>0</v>
      </c>
      <c r="M268" s="17">
        <f t="shared" ca="1" si="212"/>
        <v>0.15</v>
      </c>
      <c r="N268" s="17">
        <f t="shared" ca="1" si="213"/>
        <v>0.6</v>
      </c>
      <c r="O268" s="17" t="str">
        <f t="shared" ca="1" si="214"/>
        <v>N</v>
      </c>
      <c r="P268" s="13">
        <f t="shared" ca="1" si="215"/>
        <v>0.86806712962962962</v>
      </c>
      <c r="Q268" s="18">
        <f t="shared" ca="1" si="216"/>
        <v>1</v>
      </c>
      <c r="R268" s="17" t="str">
        <f t="shared" ca="1" si="217"/>
        <v>WNW</v>
      </c>
      <c r="S268" s="13">
        <f t="shared" ca="1" si="218"/>
        <v>0.89109953703703704</v>
      </c>
    </row>
    <row r="269" spans="1:36">
      <c r="A269" s="11">
        <f t="shared" si="202"/>
        <v>1579</v>
      </c>
      <c r="B269" s="12">
        <f t="shared" ca="1" si="203"/>
        <v>44937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0.21520640663334833</v>
      </c>
      <c r="F269" s="14">
        <f t="shared" ca="1" si="206"/>
        <v>5.7166666666666659</v>
      </c>
      <c r="G269" s="62" t="s">
        <v>202</v>
      </c>
      <c r="H269" s="14">
        <f t="shared" ca="1" si="207"/>
        <v>83.466666666666669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532</v>
      </c>
      <c r="L269" s="16">
        <f t="shared" ca="1" si="211"/>
        <v>0</v>
      </c>
      <c r="M269" s="17">
        <f t="shared" ca="1" si="212"/>
        <v>0.16666666666666666</v>
      </c>
      <c r="N269" s="17">
        <f t="shared" ca="1" si="213"/>
        <v>0.3</v>
      </c>
      <c r="O269" s="17" t="str">
        <f t="shared" ca="1" si="214"/>
        <v>WNW</v>
      </c>
      <c r="P269" s="13">
        <f t="shared" ca="1" si="215"/>
        <v>0.92281250000000004</v>
      </c>
      <c r="Q269" s="18">
        <f t="shared" ca="1" si="216"/>
        <v>1.1000000000000001</v>
      </c>
      <c r="R269" s="17" t="str">
        <f t="shared" ca="1" si="217"/>
        <v>SE</v>
      </c>
      <c r="S269" s="13">
        <f t="shared" ca="1" si="218"/>
        <v>0.91618055555555555</v>
      </c>
    </row>
    <row r="270" spans="1:36">
      <c r="A270" s="11">
        <f t="shared" si="202"/>
        <v>1585</v>
      </c>
      <c r="B270" s="12">
        <f t="shared" ca="1" si="203"/>
        <v>44937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0.21503316630612276</v>
      </c>
      <c r="F270" s="14">
        <f t="shared" ca="1" si="206"/>
        <v>5.05</v>
      </c>
      <c r="G270" s="62" t="s">
        <v>202</v>
      </c>
      <c r="H270" s="14">
        <f t="shared" ca="1" si="207"/>
        <v>88.566666666666663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485</v>
      </c>
      <c r="L270" s="16">
        <f t="shared" ca="1" si="211"/>
        <v>0</v>
      </c>
      <c r="M270" s="17">
        <f t="shared" ca="1" si="212"/>
        <v>3.3333333333333333E-2</v>
      </c>
      <c r="N270" s="17">
        <f t="shared" ca="1" si="213"/>
        <v>0.1</v>
      </c>
      <c r="O270" s="17" t="str">
        <f t="shared" ca="1" si="214"/>
        <v>NW</v>
      </c>
      <c r="P270" s="13">
        <f t="shared" ca="1" si="215"/>
        <v>0.96009259259259261</v>
      </c>
      <c r="Q270" s="18">
        <f t="shared" ca="1" si="216"/>
        <v>0.7</v>
      </c>
      <c r="R270" s="17" t="str">
        <f t="shared" ca="1" si="217"/>
        <v>ENE</v>
      </c>
      <c r="S270" s="13">
        <f t="shared" ca="1" si="218"/>
        <v>0.96636574074074078</v>
      </c>
    </row>
    <row r="271" spans="1:36">
      <c r="A271" s="11">
        <f t="shared" si="202"/>
        <v>1591</v>
      </c>
      <c r="B271" s="12">
        <f t="shared" ca="1" si="203"/>
        <v>44938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0.21494669734635952</v>
      </c>
      <c r="F271" s="14">
        <f t="shared" ca="1" si="206"/>
        <v>5.4833333333333334</v>
      </c>
      <c r="G271" s="62" t="s">
        <v>202</v>
      </c>
      <c r="H271" s="14">
        <f t="shared" ca="1" si="207"/>
        <v>87.55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576</v>
      </c>
      <c r="L271" s="16">
        <f t="shared" ca="1" si="211"/>
        <v>0</v>
      </c>
      <c r="M271" s="17">
        <f t="shared" ca="1" si="212"/>
        <v>0</v>
      </c>
      <c r="N271" s="17">
        <f t="shared" ca="1" si="213"/>
        <v>0</v>
      </c>
      <c r="O271" s="17" t="str">
        <f t="shared" ca="1" si="214"/>
        <v>WSW</v>
      </c>
      <c r="P271" s="13">
        <f t="shared" ca="1" si="215"/>
        <v>0.99306712962962962</v>
      </c>
      <c r="Q271" s="18">
        <f t="shared" ca="1" si="216"/>
        <v>0.4</v>
      </c>
      <c r="R271" s="17" t="str">
        <f t="shared" ca="1" si="217"/>
        <v>WSW</v>
      </c>
      <c r="S271" s="13">
        <f t="shared" ca="1" si="218"/>
        <v>8.4490740740740741E-3</v>
      </c>
      <c r="U271" s="14">
        <f t="shared" ref="U271" ca="1" si="219">SUM(D271:D294)</f>
        <v>0</v>
      </c>
      <c r="V271" s="14">
        <f t="shared" ref="V271:Y271" ca="1" si="220">AVERAGE(E271:E294)</f>
        <v>0.21253322072334577</v>
      </c>
      <c r="W271" s="14">
        <f t="shared" ca="1" si="220"/>
        <v>9.4354166666666686</v>
      </c>
      <c r="X271" s="14" t="e">
        <f t="shared" si="220"/>
        <v>#DIV/0!</v>
      </c>
      <c r="Y271" s="14">
        <f t="shared" ca="1" si="220"/>
        <v>82.833333333333343</v>
      </c>
      <c r="Z271" s="58">
        <f t="shared" ref="Z271:AA271" ca="1" si="221">SUM(I271:I294)</f>
        <v>7.4919999999999982</v>
      </c>
      <c r="AA271" s="58">
        <f t="shared" ca="1" si="221"/>
        <v>2.1666666666666665</v>
      </c>
      <c r="AB271" s="58">
        <f t="shared" ref="AB271" ca="1" si="222">SUM(K271:K294)/1000</f>
        <v>16338.763000000001</v>
      </c>
      <c r="AC271" s="58">
        <f t="shared" ref="AC271:AD271" ca="1" si="223">AVERAGE(L271:L294)</f>
        <v>189.01388888888891</v>
      </c>
      <c r="AD271" s="17">
        <f t="shared" ca="1" si="223"/>
        <v>0.58749999999999991</v>
      </c>
      <c r="AE271" s="17">
        <f t="shared" ref="AE271" ca="1" si="224">MAX(N271:N294)</f>
        <v>2.5</v>
      </c>
      <c r="AF271" s="11" t="str">
        <f t="shared" ref="AF271" ca="1" si="225">INDIRECT(ADDRESS(MATCH(AE271,N271:N294,0)+ROW()-1,15))</f>
        <v>WNW</v>
      </c>
      <c r="AG271" s="13">
        <f t="shared" ref="AG271" ca="1" si="226">INDIRECT(ADDRESS(MATCH(AE271,N271:N294,0)+ROW()-1,16))</f>
        <v>0.49474537037037036</v>
      </c>
      <c r="AH271" s="17">
        <f t="shared" ref="AH271" ca="1" si="227">MAX(Q271:Q294)</f>
        <v>3.9</v>
      </c>
      <c r="AI271" s="11" t="str">
        <f t="shared" ref="AI271" ca="1" si="228">INDIRECT(ADDRESS(MATCH(AH271,Q271:Q294,0)+ROW()-1,18))</f>
        <v>WNW</v>
      </c>
      <c r="AJ271" s="13">
        <f t="shared" ref="AJ271" ca="1" si="229">INDIRECT(ADDRESS(MATCH(AH271,Q271:Q294,0)+ROW()-1,19))</f>
        <v>0.48947916666666669</v>
      </c>
    </row>
    <row r="272" spans="1:36">
      <c r="A272" s="11">
        <f t="shared" si="202"/>
        <v>1597</v>
      </c>
      <c r="B272" s="12">
        <f t="shared" ca="1" si="203"/>
        <v>44938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0.21451435254754322</v>
      </c>
      <c r="F272" s="14">
        <f t="shared" ca="1" si="206"/>
        <v>5.2833333333333332</v>
      </c>
      <c r="G272" s="62" t="s">
        <v>202</v>
      </c>
      <c r="H272" s="14">
        <f t="shared" ca="1" si="207"/>
        <v>88.716666666666654</v>
      </c>
      <c r="I272" s="17">
        <f t="shared" ca="1" si="208"/>
        <v>1E-3</v>
      </c>
      <c r="J272" s="16">
        <f t="shared" ca="1" si="209"/>
        <v>0</v>
      </c>
      <c r="K272" s="16">
        <f t="shared" ca="1" si="210"/>
        <v>470</v>
      </c>
      <c r="L272" s="16">
        <f t="shared" ca="1" si="211"/>
        <v>0</v>
      </c>
      <c r="M272" s="17">
        <f t="shared" ca="1" si="212"/>
        <v>0.16666666666666666</v>
      </c>
      <c r="N272" s="17">
        <f t="shared" ca="1" si="213"/>
        <v>0.5</v>
      </c>
      <c r="O272" s="17" t="str">
        <f t="shared" ca="1" si="214"/>
        <v>E</v>
      </c>
      <c r="P272" s="13">
        <f t="shared" ca="1" si="215"/>
        <v>7.6388888888888895E-2</v>
      </c>
      <c r="Q272" s="18">
        <f t="shared" ca="1" si="216"/>
        <v>1.3</v>
      </c>
      <c r="R272" s="17" t="str">
        <f t="shared" ca="1" si="217"/>
        <v>E</v>
      </c>
      <c r="S272" s="13">
        <f t="shared" ca="1" si="218"/>
        <v>7.1701388888888884E-2</v>
      </c>
    </row>
    <row r="273" spans="1:19">
      <c r="A273" s="11">
        <f t="shared" si="202"/>
        <v>1603</v>
      </c>
      <c r="B273" s="12">
        <f t="shared" ca="1" si="203"/>
        <v>44938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0.2143417175653064</v>
      </c>
      <c r="F273" s="14">
        <f t="shared" ca="1" si="206"/>
        <v>4.6833333333333336</v>
      </c>
      <c r="G273" s="62" t="s">
        <v>202</v>
      </c>
      <c r="H273" s="14">
        <f t="shared" ca="1" si="207"/>
        <v>88.933333333333337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525</v>
      </c>
      <c r="L273" s="16">
        <f t="shared" ca="1" si="211"/>
        <v>0</v>
      </c>
      <c r="M273" s="17">
        <f t="shared" ca="1" si="212"/>
        <v>0.3</v>
      </c>
      <c r="N273" s="17">
        <f t="shared" ca="1" si="213"/>
        <v>0.6</v>
      </c>
      <c r="O273" s="17" t="str">
        <f t="shared" ca="1" si="214"/>
        <v>E</v>
      </c>
      <c r="P273" s="13">
        <f t="shared" ca="1" si="215"/>
        <v>7.7893518518518515E-2</v>
      </c>
      <c r="Q273" s="18">
        <f t="shared" ca="1" si="216"/>
        <v>1.7</v>
      </c>
      <c r="R273" s="17" t="str">
        <f t="shared" ca="1" si="217"/>
        <v>E</v>
      </c>
      <c r="S273" s="13">
        <f t="shared" ca="1" si="218"/>
        <v>9.8275462962962967E-2</v>
      </c>
    </row>
    <row r="274" spans="1:19">
      <c r="A274" s="11">
        <f t="shared" si="202"/>
        <v>1609</v>
      </c>
      <c r="B274" s="12">
        <f t="shared" ca="1" si="203"/>
        <v>44938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0.21399644760083272</v>
      </c>
      <c r="F274" s="14">
        <f t="shared" ca="1" si="206"/>
        <v>4.8166666666666664</v>
      </c>
      <c r="G274" s="62" t="s">
        <v>202</v>
      </c>
      <c r="H274" s="14">
        <f t="shared" ca="1" si="207"/>
        <v>88.583333333333329</v>
      </c>
      <c r="I274" s="17">
        <f t="shared" ca="1" si="208"/>
        <v>1E-3</v>
      </c>
      <c r="J274" s="16">
        <f t="shared" ca="1" si="209"/>
        <v>0</v>
      </c>
      <c r="K274" s="16">
        <f t="shared" ca="1" si="210"/>
        <v>459</v>
      </c>
      <c r="L274" s="16">
        <f t="shared" ca="1" si="211"/>
        <v>0</v>
      </c>
      <c r="M274" s="17">
        <f t="shared" ca="1" si="212"/>
        <v>0.19999999999999998</v>
      </c>
      <c r="N274" s="17">
        <f t="shared" ca="1" si="213"/>
        <v>0.6</v>
      </c>
      <c r="O274" s="17" t="str">
        <f t="shared" ca="1" si="214"/>
        <v>ESE</v>
      </c>
      <c r="P274" s="13">
        <f t="shared" ca="1" si="215"/>
        <v>0.13261574074074076</v>
      </c>
      <c r="Q274" s="18">
        <f t="shared" ca="1" si="216"/>
        <v>1.1000000000000001</v>
      </c>
      <c r="R274" s="17" t="str">
        <f t="shared" ca="1" si="217"/>
        <v>E</v>
      </c>
      <c r="S274" s="13">
        <f t="shared" ca="1" si="218"/>
        <v>0.13121527777777778</v>
      </c>
    </row>
    <row r="275" spans="1:19">
      <c r="A275" s="11">
        <f t="shared" si="202"/>
        <v>1615</v>
      </c>
      <c r="B275" s="12">
        <f t="shared" ca="1" si="203"/>
        <v>44938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0.21399644760083272</v>
      </c>
      <c r="F275" s="14">
        <f t="shared" ca="1" si="206"/>
        <v>4.8333333333333339</v>
      </c>
      <c r="G275" s="62" t="s">
        <v>202</v>
      </c>
      <c r="H275" s="14">
        <f t="shared" ca="1" si="207"/>
        <v>90.63333333333334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409</v>
      </c>
      <c r="L275" s="16">
        <f t="shared" ca="1" si="211"/>
        <v>0</v>
      </c>
      <c r="M275" s="17">
        <f t="shared" ca="1" si="212"/>
        <v>0.18333333333333335</v>
      </c>
      <c r="N275" s="17">
        <f t="shared" ca="1" si="213"/>
        <v>0.6</v>
      </c>
      <c r="O275" s="17" t="str">
        <f t="shared" ca="1" si="214"/>
        <v>SSW</v>
      </c>
      <c r="P275" s="13">
        <f t="shared" ca="1" si="215"/>
        <v>0.19949074074074072</v>
      </c>
      <c r="Q275" s="18">
        <f t="shared" ca="1" si="216"/>
        <v>1.1000000000000001</v>
      </c>
      <c r="R275" s="17" t="str">
        <f t="shared" ca="1" si="217"/>
        <v>E</v>
      </c>
      <c r="S275" s="13">
        <f t="shared" ca="1" si="218"/>
        <v>0.19821759259259261</v>
      </c>
    </row>
    <row r="276" spans="1:19">
      <c r="A276" s="11">
        <f t="shared" si="202"/>
        <v>1621</v>
      </c>
      <c r="B276" s="12">
        <f t="shared" ca="1" si="203"/>
        <v>44938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0.21382411606887161</v>
      </c>
      <c r="F276" s="14">
        <f t="shared" ca="1" si="206"/>
        <v>5.083333333333333</v>
      </c>
      <c r="G276" s="62" t="s">
        <v>202</v>
      </c>
      <c r="H276" s="14">
        <f t="shared" ca="1" si="207"/>
        <v>90.483333333333334</v>
      </c>
      <c r="I276" s="17">
        <f t="shared" ca="1" si="208"/>
        <v>2E-3</v>
      </c>
      <c r="J276" s="16">
        <f t="shared" ca="1" si="209"/>
        <v>0</v>
      </c>
      <c r="K276" s="16">
        <f t="shared" ca="1" si="210"/>
        <v>531</v>
      </c>
      <c r="L276" s="16">
        <f t="shared" ca="1" si="211"/>
        <v>0</v>
      </c>
      <c r="M276" s="17">
        <f t="shared" ca="1" si="212"/>
        <v>0.50000000000000011</v>
      </c>
      <c r="N276" s="17">
        <f t="shared" ca="1" si="213"/>
        <v>1</v>
      </c>
      <c r="O276" s="17" t="str">
        <f t="shared" ca="1" si="214"/>
        <v>ESE</v>
      </c>
      <c r="P276" s="13">
        <f t="shared" ca="1" si="215"/>
        <v>0.22354166666666667</v>
      </c>
      <c r="Q276" s="18">
        <f t="shared" ca="1" si="216"/>
        <v>1.7</v>
      </c>
      <c r="R276" s="17" t="str">
        <f t="shared" ca="1" si="217"/>
        <v>ESE</v>
      </c>
      <c r="S276" s="13">
        <f t="shared" ca="1" si="218"/>
        <v>0.21916666666666665</v>
      </c>
    </row>
    <row r="277" spans="1:19">
      <c r="A277" s="11">
        <f t="shared" si="202"/>
        <v>1627</v>
      </c>
      <c r="B277" s="12">
        <f t="shared" ca="1" si="203"/>
        <v>44938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0.21347945300494933</v>
      </c>
      <c r="F277" s="14">
        <f t="shared" ca="1" si="206"/>
        <v>5.1000000000000005</v>
      </c>
      <c r="G277" s="62" t="s">
        <v>202</v>
      </c>
      <c r="H277" s="14">
        <f t="shared" ca="1" si="207"/>
        <v>92.7</v>
      </c>
      <c r="I277" s="17">
        <f t="shared" ca="1" si="208"/>
        <v>2E-3</v>
      </c>
      <c r="J277" s="16">
        <f t="shared" ca="1" si="209"/>
        <v>0</v>
      </c>
      <c r="K277" s="16">
        <f t="shared" ca="1" si="210"/>
        <v>723</v>
      </c>
      <c r="L277" s="16">
        <f t="shared" ca="1" si="211"/>
        <v>0.16666666666666666</v>
      </c>
      <c r="M277" s="17">
        <f t="shared" ca="1" si="212"/>
        <v>0.48333333333333334</v>
      </c>
      <c r="N277" s="17">
        <f t="shared" ca="1" si="213"/>
        <v>1.1000000000000001</v>
      </c>
      <c r="O277" s="17" t="str">
        <f t="shared" ca="1" si="214"/>
        <v>ESE</v>
      </c>
      <c r="P277" s="13">
        <f t="shared" ca="1" si="215"/>
        <v>0.28056712962962965</v>
      </c>
      <c r="Q277" s="18">
        <f t="shared" ca="1" si="216"/>
        <v>1.9</v>
      </c>
      <c r="R277" s="17" t="str">
        <f t="shared" ca="1" si="217"/>
        <v>ESE</v>
      </c>
      <c r="S277" s="13">
        <f t="shared" ca="1" si="218"/>
        <v>0.27895833333333336</v>
      </c>
    </row>
    <row r="278" spans="1:19">
      <c r="A278" s="11">
        <f t="shared" si="202"/>
        <v>1633</v>
      </c>
      <c r="B278" s="12">
        <f t="shared" ca="1" si="203"/>
        <v>44938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0.21347945300494933</v>
      </c>
      <c r="F278" s="14">
        <f t="shared" ca="1" si="206"/>
        <v>5.5500000000000007</v>
      </c>
      <c r="G278" s="62" t="s">
        <v>202</v>
      </c>
      <c r="H278" s="14">
        <f t="shared" ca="1" si="207"/>
        <v>94.066666666666663</v>
      </c>
      <c r="I278" s="17">
        <f t="shared" ca="1" si="208"/>
        <v>0.05</v>
      </c>
      <c r="J278" s="16">
        <f t="shared" ca="1" si="209"/>
        <v>0</v>
      </c>
      <c r="K278" s="16">
        <f t="shared" ca="1" si="210"/>
        <v>140571</v>
      </c>
      <c r="L278" s="16">
        <f t="shared" ca="1" si="211"/>
        <v>39</v>
      </c>
      <c r="M278" s="17">
        <f t="shared" ca="1" si="212"/>
        <v>0.45</v>
      </c>
      <c r="N278" s="17">
        <f t="shared" ca="1" si="213"/>
        <v>0.9</v>
      </c>
      <c r="O278" s="17" t="str">
        <f t="shared" ca="1" si="214"/>
        <v>E</v>
      </c>
      <c r="P278" s="13">
        <f t="shared" ca="1" si="215"/>
        <v>0.2847337962962963</v>
      </c>
      <c r="Q278" s="18">
        <f t="shared" ca="1" si="216"/>
        <v>1.7</v>
      </c>
      <c r="R278" s="17" t="str">
        <f t="shared" ca="1" si="217"/>
        <v>ESE</v>
      </c>
      <c r="S278" s="13">
        <f t="shared" ca="1" si="218"/>
        <v>0.31884259259259257</v>
      </c>
    </row>
    <row r="279" spans="1:19">
      <c r="A279" s="11">
        <f t="shared" si="202"/>
        <v>1639</v>
      </c>
      <c r="B279" s="12">
        <f t="shared" ca="1" si="203"/>
        <v>44938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0.21296337024851208</v>
      </c>
      <c r="F279" s="14">
        <f t="shared" ca="1" si="206"/>
        <v>7.2</v>
      </c>
      <c r="G279" s="62" t="s">
        <v>202</v>
      </c>
      <c r="H279" s="14">
        <f t="shared" ca="1" si="207"/>
        <v>91.433333333333337</v>
      </c>
      <c r="I279" s="17">
        <f t="shared" ca="1" si="208"/>
        <v>0.49299999999999999</v>
      </c>
      <c r="J279" s="16">
        <f t="shared" ca="1" si="209"/>
        <v>0</v>
      </c>
      <c r="K279" s="16">
        <f t="shared" ca="1" si="210"/>
        <v>1059761</v>
      </c>
      <c r="L279" s="16">
        <f t="shared" ca="1" si="211"/>
        <v>294.5</v>
      </c>
      <c r="M279" s="17">
        <f t="shared" ca="1" si="212"/>
        <v>0.21666666666666665</v>
      </c>
      <c r="N279" s="17">
        <f t="shared" ca="1" si="213"/>
        <v>0.8</v>
      </c>
      <c r="O279" s="17" t="str">
        <f t="shared" ca="1" si="214"/>
        <v>ESE</v>
      </c>
      <c r="P279" s="13">
        <f t="shared" ca="1" si="215"/>
        <v>0.33788194444444447</v>
      </c>
      <c r="Q279" s="18">
        <f t="shared" ca="1" si="216"/>
        <v>1.4</v>
      </c>
      <c r="R279" s="17" t="str">
        <f t="shared" ca="1" si="217"/>
        <v>E</v>
      </c>
      <c r="S279" s="13">
        <f t="shared" ca="1" si="218"/>
        <v>0.33144675925925926</v>
      </c>
    </row>
    <row r="280" spans="1:19">
      <c r="A280" s="11">
        <f t="shared" si="202"/>
        <v>1645</v>
      </c>
      <c r="B280" s="12">
        <f t="shared" ca="1" si="203"/>
        <v>44938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0.21296337024851208</v>
      </c>
      <c r="F280" s="14">
        <f t="shared" ca="1" si="206"/>
        <v>11.033333333333333</v>
      </c>
      <c r="G280" s="62" t="s">
        <v>202</v>
      </c>
      <c r="H280" s="14">
        <f t="shared" ca="1" si="207"/>
        <v>77.883333333333326</v>
      </c>
      <c r="I280" s="17">
        <f t="shared" ca="1" si="208"/>
        <v>1.1000000000000001</v>
      </c>
      <c r="J280" s="16">
        <f t="shared" ca="1" si="209"/>
        <v>0.33333333333333331</v>
      </c>
      <c r="K280" s="16">
        <f t="shared" ca="1" si="210"/>
        <v>2323828</v>
      </c>
      <c r="L280" s="16">
        <f t="shared" ca="1" si="211"/>
        <v>645.5</v>
      </c>
      <c r="M280" s="17">
        <f t="shared" ca="1" si="212"/>
        <v>0.3</v>
      </c>
      <c r="N280" s="17">
        <f t="shared" ca="1" si="213"/>
        <v>0.9</v>
      </c>
      <c r="O280" s="17" t="str">
        <f t="shared" ca="1" si="214"/>
        <v>WSW</v>
      </c>
      <c r="P280" s="13">
        <f t="shared" ca="1" si="215"/>
        <v>0.40972222222222227</v>
      </c>
      <c r="Q280" s="18">
        <f t="shared" ca="1" si="216"/>
        <v>1.6</v>
      </c>
      <c r="R280" s="17" t="str">
        <f t="shared" ca="1" si="217"/>
        <v>WSW</v>
      </c>
      <c r="S280" s="13">
        <f t="shared" ca="1" si="218"/>
        <v>0.40600694444444446</v>
      </c>
    </row>
    <row r="281" spans="1:19">
      <c r="A281" s="11">
        <f t="shared" si="202"/>
        <v>1651</v>
      </c>
      <c r="B281" s="12">
        <f t="shared" ca="1" si="203"/>
        <v>44938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0.2127916470887691</v>
      </c>
      <c r="F281" s="14">
        <f t="shared" ca="1" si="206"/>
        <v>12.016666666666666</v>
      </c>
      <c r="G281" s="62" t="s">
        <v>202</v>
      </c>
      <c r="H281" s="14">
        <f t="shared" ca="1" si="207"/>
        <v>72.783333333333331</v>
      </c>
      <c r="I281" s="17">
        <f t="shared" ca="1" si="208"/>
        <v>1.2689999999999999</v>
      </c>
      <c r="J281" s="16">
        <f t="shared" ca="1" si="209"/>
        <v>0.66666666666666663</v>
      </c>
      <c r="K281" s="16">
        <f t="shared" ca="1" si="210"/>
        <v>2719524</v>
      </c>
      <c r="L281" s="16">
        <f t="shared" ca="1" si="211"/>
        <v>755.5</v>
      </c>
      <c r="M281" s="17">
        <f t="shared" ca="1" si="212"/>
        <v>1.2500000000000002</v>
      </c>
      <c r="N281" s="17">
        <f t="shared" ca="1" si="213"/>
        <v>1.6</v>
      </c>
      <c r="O281" s="17" t="str">
        <f t="shared" ca="1" si="214"/>
        <v>W</v>
      </c>
      <c r="P281" s="13">
        <f t="shared" ca="1" si="215"/>
        <v>0.42606481481481479</v>
      </c>
      <c r="Q281" s="18">
        <f t="shared" ca="1" si="216"/>
        <v>2.4</v>
      </c>
      <c r="R281" s="17" t="str">
        <f t="shared" ca="1" si="217"/>
        <v>W</v>
      </c>
      <c r="S281" s="13">
        <f t="shared" ca="1" si="218"/>
        <v>0.41940972222222223</v>
      </c>
    </row>
    <row r="282" spans="1:19">
      <c r="A282" s="11">
        <f t="shared" si="202"/>
        <v>1657</v>
      </c>
      <c r="B282" s="12">
        <f t="shared" ca="1" si="203"/>
        <v>44938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0.21244820076928317</v>
      </c>
      <c r="F282" s="14">
        <f t="shared" ca="1" si="206"/>
        <v>13.450000000000001</v>
      </c>
      <c r="G282" s="62" t="s">
        <v>202</v>
      </c>
      <c r="H282" s="14">
        <f t="shared" ca="1" si="207"/>
        <v>71.116666666666674</v>
      </c>
      <c r="I282" s="17">
        <f t="shared" ca="1" si="208"/>
        <v>1.337</v>
      </c>
      <c r="J282" s="16">
        <f t="shared" ca="1" si="209"/>
        <v>0.5</v>
      </c>
      <c r="K282" s="16">
        <f t="shared" ca="1" si="210"/>
        <v>2903566</v>
      </c>
      <c r="L282" s="16">
        <f t="shared" ca="1" si="211"/>
        <v>806.5</v>
      </c>
      <c r="M282" s="17">
        <f t="shared" ca="1" si="212"/>
        <v>1.2166666666666666</v>
      </c>
      <c r="N282" s="17">
        <f t="shared" ca="1" si="213"/>
        <v>2.2999999999999998</v>
      </c>
      <c r="O282" s="17" t="str">
        <f t="shared" ca="1" si="214"/>
        <v>WNW</v>
      </c>
      <c r="P282" s="13">
        <f t="shared" ca="1" si="215"/>
        <v>0.49305555555555558</v>
      </c>
      <c r="Q282" s="18">
        <f t="shared" ca="1" si="216"/>
        <v>3.9</v>
      </c>
      <c r="R282" s="17" t="str">
        <f t="shared" ca="1" si="217"/>
        <v>WNW</v>
      </c>
      <c r="S282" s="13">
        <f t="shared" ca="1" si="218"/>
        <v>0.48947916666666669</v>
      </c>
    </row>
    <row r="283" spans="1:19">
      <c r="A283" s="11">
        <f t="shared" si="202"/>
        <v>1663</v>
      </c>
      <c r="B283" s="12">
        <f t="shared" ca="1" si="203"/>
        <v>44938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0.21227678249740878</v>
      </c>
      <c r="F283" s="14">
        <f t="shared" ca="1" si="206"/>
        <v>13.6</v>
      </c>
      <c r="G283" s="62" t="s">
        <v>202</v>
      </c>
      <c r="H283" s="14">
        <f t="shared" ca="1" si="207"/>
        <v>69.516666666666666</v>
      </c>
      <c r="I283" s="17">
        <f t="shared" ca="1" si="208"/>
        <v>1.1269999999999998</v>
      </c>
      <c r="J283" s="16">
        <f t="shared" ca="1" si="209"/>
        <v>0.33333333333333331</v>
      </c>
      <c r="K283" s="16">
        <f t="shared" ca="1" si="210"/>
        <v>2472643</v>
      </c>
      <c r="L283" s="16">
        <f t="shared" ca="1" si="211"/>
        <v>686.66666666666663</v>
      </c>
      <c r="M283" s="17">
        <f t="shared" ca="1" si="212"/>
        <v>1.7333333333333332</v>
      </c>
      <c r="N283" s="17">
        <f t="shared" ca="1" si="213"/>
        <v>2.5</v>
      </c>
      <c r="O283" s="17" t="str">
        <f t="shared" ca="1" si="214"/>
        <v>WNW</v>
      </c>
      <c r="P283" s="13">
        <f t="shared" ca="1" si="215"/>
        <v>0.49474537037037036</v>
      </c>
      <c r="Q283" s="18">
        <f t="shared" ca="1" si="216"/>
        <v>3.7</v>
      </c>
      <c r="R283" s="17" t="str">
        <f t="shared" ca="1" si="217"/>
        <v>W</v>
      </c>
      <c r="S283" s="13">
        <f t="shared" ca="1" si="218"/>
        <v>0.50842592592592595</v>
      </c>
    </row>
    <row r="284" spans="1:19">
      <c r="A284" s="11">
        <f t="shared" si="202"/>
        <v>1669</v>
      </c>
      <c r="B284" s="12">
        <f t="shared" ca="1" si="203"/>
        <v>44938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0.21193394595365991</v>
      </c>
      <c r="F284" s="14">
        <f t="shared" ca="1" si="206"/>
        <v>14.149999999999999</v>
      </c>
      <c r="G284" s="62" t="s">
        <v>202</v>
      </c>
      <c r="H284" s="14">
        <f t="shared" ca="1" si="207"/>
        <v>67.866666666666674</v>
      </c>
      <c r="I284" s="17">
        <f t="shared" ca="1" si="208"/>
        <v>1.111</v>
      </c>
      <c r="J284" s="16">
        <f t="shared" ca="1" si="209"/>
        <v>0.33333333333333331</v>
      </c>
      <c r="K284" s="16">
        <f t="shared" ca="1" si="210"/>
        <v>2438747</v>
      </c>
      <c r="L284" s="16">
        <f t="shared" ca="1" si="211"/>
        <v>677.5</v>
      </c>
      <c r="M284" s="17">
        <f t="shared" ca="1" si="212"/>
        <v>1.5</v>
      </c>
      <c r="N284" s="17">
        <f t="shared" ca="1" si="213"/>
        <v>2.4</v>
      </c>
      <c r="O284" s="17" t="str">
        <f t="shared" ca="1" si="214"/>
        <v>WNW</v>
      </c>
      <c r="P284" s="13">
        <f t="shared" ca="1" si="215"/>
        <v>0.56636574074074075</v>
      </c>
      <c r="Q284" s="18">
        <f t="shared" ca="1" si="216"/>
        <v>3.6</v>
      </c>
      <c r="R284" s="17" t="str">
        <f t="shared" ca="1" si="217"/>
        <v>W</v>
      </c>
      <c r="S284" s="13">
        <f t="shared" ca="1" si="218"/>
        <v>0.56444444444444442</v>
      </c>
    </row>
    <row r="285" spans="1:19">
      <c r="A285" s="11">
        <f t="shared" si="202"/>
        <v>1675</v>
      </c>
      <c r="B285" s="12">
        <f t="shared" ca="1" si="203"/>
        <v>44938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0.21193394595365991</v>
      </c>
      <c r="F285" s="14">
        <f t="shared" ca="1" si="206"/>
        <v>13.733333333333334</v>
      </c>
      <c r="G285" s="62" t="s">
        <v>202</v>
      </c>
      <c r="H285" s="14">
        <f t="shared" ca="1" si="207"/>
        <v>70.433333333333337</v>
      </c>
      <c r="I285" s="17">
        <f t="shared" ca="1" si="208"/>
        <v>0.53099999999999992</v>
      </c>
      <c r="J285" s="16">
        <f t="shared" ca="1" si="209"/>
        <v>0</v>
      </c>
      <c r="K285" s="16">
        <f t="shared" ca="1" si="210"/>
        <v>1189493</v>
      </c>
      <c r="L285" s="16">
        <f t="shared" ca="1" si="211"/>
        <v>330.33333333333331</v>
      </c>
      <c r="M285" s="17">
        <f t="shared" ca="1" si="212"/>
        <v>1.0166666666666666</v>
      </c>
      <c r="N285" s="17">
        <f t="shared" ca="1" si="213"/>
        <v>1.7</v>
      </c>
      <c r="O285" s="17" t="str">
        <f t="shared" ca="1" si="214"/>
        <v>W</v>
      </c>
      <c r="P285" s="13">
        <f t="shared" ca="1" si="215"/>
        <v>0.57640046296296299</v>
      </c>
      <c r="Q285" s="18">
        <f t="shared" ca="1" si="216"/>
        <v>2.5</v>
      </c>
      <c r="R285" s="17" t="str">
        <f t="shared" ca="1" si="217"/>
        <v>W</v>
      </c>
      <c r="S285" s="13">
        <f t="shared" ca="1" si="218"/>
        <v>0.59781249999999997</v>
      </c>
    </row>
    <row r="286" spans="1:19">
      <c r="A286" s="11">
        <f t="shared" si="202"/>
        <v>1681</v>
      </c>
      <c r="B286" s="12">
        <f t="shared" ca="1" si="203"/>
        <v>44938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0.21176283301449561</v>
      </c>
      <c r="F286" s="14">
        <f t="shared" ca="1" si="206"/>
        <v>13.533333333333333</v>
      </c>
      <c r="G286" s="62" t="s">
        <v>202</v>
      </c>
      <c r="H286" s="14">
        <f t="shared" ca="1" si="207"/>
        <v>71.166666666666671</v>
      </c>
      <c r="I286" s="17">
        <f t="shared" ca="1" si="208"/>
        <v>0.33399999999999996</v>
      </c>
      <c r="J286" s="16">
        <f t="shared" ca="1" si="209"/>
        <v>0</v>
      </c>
      <c r="K286" s="16">
        <f t="shared" ca="1" si="210"/>
        <v>756596</v>
      </c>
      <c r="L286" s="16">
        <f t="shared" ca="1" si="211"/>
        <v>210.16666666666666</v>
      </c>
      <c r="M286" s="17">
        <f t="shared" ca="1" si="212"/>
        <v>1.05</v>
      </c>
      <c r="N286" s="17">
        <f t="shared" ca="1" si="213"/>
        <v>1.6</v>
      </c>
      <c r="O286" s="17" t="str">
        <f t="shared" ca="1" si="214"/>
        <v>W</v>
      </c>
      <c r="P286" s="13">
        <f t="shared" ca="1" si="215"/>
        <v>0.65277777777777779</v>
      </c>
      <c r="Q286" s="18">
        <f t="shared" ca="1" si="216"/>
        <v>2.7</v>
      </c>
      <c r="R286" s="17" t="str">
        <f t="shared" ca="1" si="217"/>
        <v>WNW</v>
      </c>
      <c r="S286" s="13">
        <f t="shared" ca="1" si="218"/>
        <v>0.65055555555555555</v>
      </c>
    </row>
    <row r="287" spans="1:19">
      <c r="A287" s="11">
        <f t="shared" si="202"/>
        <v>1687</v>
      </c>
      <c r="B287" s="12">
        <f t="shared" ca="1" si="203"/>
        <v>44938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0.21142060713616698</v>
      </c>
      <c r="F287" s="14">
        <f t="shared" ca="1" si="206"/>
        <v>12.866666666666667</v>
      </c>
      <c r="G287" s="62" t="s">
        <v>202</v>
      </c>
      <c r="H287" s="14">
        <f t="shared" ca="1" si="207"/>
        <v>75.033333333333317</v>
      </c>
      <c r="I287" s="17">
        <f t="shared" ca="1" si="208"/>
        <v>0.129</v>
      </c>
      <c r="J287" s="16">
        <f t="shared" ca="1" si="209"/>
        <v>0</v>
      </c>
      <c r="K287" s="16">
        <f t="shared" ca="1" si="210"/>
        <v>310287</v>
      </c>
      <c r="L287" s="16">
        <f t="shared" ca="1" si="211"/>
        <v>86</v>
      </c>
      <c r="M287" s="17">
        <f t="shared" ca="1" si="212"/>
        <v>0.48333333333333334</v>
      </c>
      <c r="N287" s="17">
        <f t="shared" ca="1" si="213"/>
        <v>1.1000000000000001</v>
      </c>
      <c r="O287" s="17" t="str">
        <f t="shared" ca="1" si="214"/>
        <v>WSW</v>
      </c>
      <c r="P287" s="13">
        <f t="shared" ca="1" si="215"/>
        <v>0.6601041666666666</v>
      </c>
      <c r="Q287" s="18">
        <f t="shared" ca="1" si="216"/>
        <v>1.7</v>
      </c>
      <c r="R287" s="17" t="str">
        <f t="shared" ca="1" si="217"/>
        <v>S</v>
      </c>
      <c r="S287" s="13">
        <f t="shared" ca="1" si="218"/>
        <v>0.66636574074074073</v>
      </c>
    </row>
    <row r="288" spans="1:19">
      <c r="A288" s="11">
        <f t="shared" si="202"/>
        <v>1693</v>
      </c>
      <c r="B288" s="12">
        <f t="shared" ca="1" si="203"/>
        <v>44938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0.21142060713616698</v>
      </c>
      <c r="F288" s="14">
        <f t="shared" ca="1" si="206"/>
        <v>12.049999999999999</v>
      </c>
      <c r="G288" s="62" t="s">
        <v>202</v>
      </c>
      <c r="H288" s="14">
        <f t="shared" ca="1" si="207"/>
        <v>79.566666666666663</v>
      </c>
      <c r="I288" s="17">
        <f t="shared" ca="1" si="208"/>
        <v>5.0000000000000001E-3</v>
      </c>
      <c r="J288" s="16">
        <f t="shared" ca="1" si="209"/>
        <v>0</v>
      </c>
      <c r="K288" s="16">
        <f t="shared" ca="1" si="210"/>
        <v>16180</v>
      </c>
      <c r="L288" s="16">
        <f t="shared" ca="1" si="211"/>
        <v>4.5</v>
      </c>
      <c r="M288" s="17">
        <f t="shared" ca="1" si="212"/>
        <v>0.91666666666666663</v>
      </c>
      <c r="N288" s="17">
        <f t="shared" ca="1" si="213"/>
        <v>1.4</v>
      </c>
      <c r="O288" s="17" t="str">
        <f t="shared" ca="1" si="214"/>
        <v>E</v>
      </c>
      <c r="P288" s="13">
        <f t="shared" ca="1" si="215"/>
        <v>0.74111111111111105</v>
      </c>
      <c r="Q288" s="18">
        <f t="shared" ca="1" si="216"/>
        <v>2.4</v>
      </c>
      <c r="R288" s="17" t="str">
        <f t="shared" ca="1" si="217"/>
        <v>E</v>
      </c>
      <c r="S288" s="13">
        <f t="shared" ca="1" si="218"/>
        <v>0.73922453703703705</v>
      </c>
    </row>
    <row r="289" spans="1:36">
      <c r="A289" s="11">
        <f t="shared" si="202"/>
        <v>1699</v>
      </c>
      <c r="B289" s="12">
        <f t="shared" ca="1" si="203"/>
        <v>44938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0.21142060713616698</v>
      </c>
      <c r="F289" s="14">
        <f t="shared" ca="1" si="206"/>
        <v>11.133333333333333</v>
      </c>
      <c r="G289" s="62" t="s">
        <v>202</v>
      </c>
      <c r="H289" s="14">
        <f t="shared" ca="1" si="207"/>
        <v>83.86666666666666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530</v>
      </c>
      <c r="L289" s="16">
        <f t="shared" ca="1" si="211"/>
        <v>0</v>
      </c>
      <c r="M289" s="17">
        <f t="shared" ca="1" si="212"/>
        <v>0.46666666666666662</v>
      </c>
      <c r="N289" s="17">
        <f t="shared" ca="1" si="213"/>
        <v>1.4</v>
      </c>
      <c r="O289" s="17" t="str">
        <f t="shared" ca="1" si="214"/>
        <v>E</v>
      </c>
      <c r="P289" s="13">
        <f t="shared" ca="1" si="215"/>
        <v>0.74306712962962962</v>
      </c>
      <c r="Q289" s="18">
        <f t="shared" ca="1" si="216"/>
        <v>1.7</v>
      </c>
      <c r="R289" s="17" t="str">
        <f t="shared" ca="1" si="217"/>
        <v>NE</v>
      </c>
      <c r="S289" s="13">
        <f t="shared" ca="1" si="218"/>
        <v>0.78195601851851848</v>
      </c>
    </row>
    <row r="290" spans="1:36">
      <c r="A290" s="11">
        <f t="shared" si="202"/>
        <v>1705</v>
      </c>
      <c r="B290" s="12">
        <f t="shared" ca="1" si="203"/>
        <v>44938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0.21133520354663185</v>
      </c>
      <c r="F290" s="14">
        <f t="shared" ca="1" si="206"/>
        <v>10.499999999999998</v>
      </c>
      <c r="G290" s="62" t="s">
        <v>202</v>
      </c>
      <c r="H290" s="14">
        <f t="shared" ca="1" si="207"/>
        <v>85.850000000000009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516</v>
      </c>
      <c r="L290" s="16">
        <f t="shared" ca="1" si="211"/>
        <v>0</v>
      </c>
      <c r="M290" s="17">
        <f t="shared" ca="1" si="212"/>
        <v>0.28333333333333338</v>
      </c>
      <c r="N290" s="17">
        <f t="shared" ca="1" si="213"/>
        <v>0.9</v>
      </c>
      <c r="O290" s="17" t="str">
        <f t="shared" ca="1" si="214"/>
        <v>ENE</v>
      </c>
      <c r="P290" s="13">
        <f t="shared" ca="1" si="215"/>
        <v>0.78670138888888896</v>
      </c>
      <c r="Q290" s="18">
        <f t="shared" ca="1" si="216"/>
        <v>2</v>
      </c>
      <c r="R290" s="17" t="str">
        <f t="shared" ca="1" si="217"/>
        <v>ENE</v>
      </c>
      <c r="S290" s="13">
        <f t="shared" ca="1" si="218"/>
        <v>0.78613425925925917</v>
      </c>
    </row>
    <row r="291" spans="1:36">
      <c r="A291" s="11">
        <f t="shared" si="202"/>
        <v>1711</v>
      </c>
      <c r="B291" s="12">
        <f t="shared" ca="1" si="203"/>
        <v>44938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0.21090818559895627</v>
      </c>
      <c r="F291" s="14">
        <f t="shared" ca="1" si="206"/>
        <v>10.116666666666667</v>
      </c>
      <c r="G291" s="62" t="s">
        <v>202</v>
      </c>
      <c r="H291" s="14">
        <f t="shared" ca="1" si="207"/>
        <v>87.916666666666671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701</v>
      </c>
      <c r="L291" s="16">
        <f t="shared" ca="1" si="211"/>
        <v>0</v>
      </c>
      <c r="M291" s="17">
        <f t="shared" ca="1" si="212"/>
        <v>0.33333333333333343</v>
      </c>
      <c r="N291" s="17">
        <f t="shared" ca="1" si="213"/>
        <v>0.8</v>
      </c>
      <c r="O291" s="17" t="str">
        <f t="shared" ca="1" si="214"/>
        <v>SE</v>
      </c>
      <c r="P291" s="13">
        <f t="shared" ca="1" si="215"/>
        <v>0.85157407407407415</v>
      </c>
      <c r="Q291" s="18">
        <f t="shared" ca="1" si="216"/>
        <v>1.3</v>
      </c>
      <c r="R291" s="17" t="str">
        <f t="shared" ca="1" si="217"/>
        <v>SE</v>
      </c>
      <c r="S291" s="13">
        <f t="shared" ca="1" si="218"/>
        <v>0.84872685185185182</v>
      </c>
    </row>
    <row r="292" spans="1:36">
      <c r="A292" s="11">
        <f t="shared" si="202"/>
        <v>1717</v>
      </c>
      <c r="B292" s="12">
        <f t="shared" ca="1" si="203"/>
        <v>44938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0.21090818559895627</v>
      </c>
      <c r="F292" s="14">
        <f t="shared" ca="1" si="206"/>
        <v>10.233333333333334</v>
      </c>
      <c r="G292" s="62" t="s">
        <v>202</v>
      </c>
      <c r="H292" s="14">
        <f t="shared" ca="1" si="207"/>
        <v>87.25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686</v>
      </c>
      <c r="L292" s="16">
        <f t="shared" ca="1" si="211"/>
        <v>0</v>
      </c>
      <c r="M292" s="17">
        <f t="shared" ca="1" si="212"/>
        <v>0.31666666666666665</v>
      </c>
      <c r="N292" s="17">
        <f t="shared" ca="1" si="213"/>
        <v>0.6</v>
      </c>
      <c r="O292" s="17" t="str">
        <f t="shared" ca="1" si="214"/>
        <v>SE</v>
      </c>
      <c r="P292" s="13">
        <f t="shared" ca="1" si="215"/>
        <v>0.88146990740740738</v>
      </c>
      <c r="Q292" s="18">
        <f t="shared" ca="1" si="216"/>
        <v>1.3</v>
      </c>
      <c r="R292" s="17" t="str">
        <f t="shared" ca="1" si="217"/>
        <v>SE</v>
      </c>
      <c r="S292" s="13">
        <f t="shared" ca="1" si="218"/>
        <v>0.90356481481481488</v>
      </c>
    </row>
    <row r="293" spans="1:36">
      <c r="A293" s="11">
        <f t="shared" si="202"/>
        <v>1723</v>
      </c>
      <c r="B293" s="12">
        <f t="shared" ca="1" si="203"/>
        <v>44938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0.21090818559895627</v>
      </c>
      <c r="F293" s="14">
        <f t="shared" ca="1" si="206"/>
        <v>10.200000000000001</v>
      </c>
      <c r="G293" s="62" t="s">
        <v>202</v>
      </c>
      <c r="H293" s="14">
        <f t="shared" ca="1" si="207"/>
        <v>86.95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701</v>
      </c>
      <c r="L293" s="16">
        <f t="shared" ca="1" si="211"/>
        <v>0</v>
      </c>
      <c r="M293" s="17">
        <f t="shared" ca="1" si="212"/>
        <v>0.38333333333333336</v>
      </c>
      <c r="N293" s="17">
        <f t="shared" ca="1" si="213"/>
        <v>1</v>
      </c>
      <c r="O293" s="17" t="str">
        <f t="shared" ca="1" si="214"/>
        <v>SE</v>
      </c>
      <c r="P293" s="13">
        <f t="shared" ca="1" si="215"/>
        <v>0.93958333333333333</v>
      </c>
      <c r="Q293" s="18">
        <f t="shared" ca="1" si="216"/>
        <v>1.8</v>
      </c>
      <c r="R293" s="17" t="str">
        <f t="shared" ca="1" si="217"/>
        <v>ESE</v>
      </c>
      <c r="S293" s="13">
        <f t="shared" ca="1" si="218"/>
        <v>0.93562499999999993</v>
      </c>
    </row>
    <row r="294" spans="1:36">
      <c r="A294" s="11">
        <f t="shared" si="202"/>
        <v>1729</v>
      </c>
      <c r="B294" s="12">
        <f t="shared" ca="1" si="203"/>
        <v>44938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0.21082293509434935</v>
      </c>
      <c r="F294" s="14">
        <f t="shared" ca="1" si="206"/>
        <v>9.7999999999999989</v>
      </c>
      <c r="G294" s="62" t="s">
        <v>202</v>
      </c>
      <c r="H294" s="14">
        <f t="shared" ca="1" si="207"/>
        <v>87.7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740</v>
      </c>
      <c r="L294" s="16">
        <f t="shared" ca="1" si="211"/>
        <v>0</v>
      </c>
      <c r="M294" s="17">
        <f t="shared" ca="1" si="212"/>
        <v>0.35000000000000003</v>
      </c>
      <c r="N294" s="17">
        <f t="shared" ca="1" si="213"/>
        <v>1.2</v>
      </c>
      <c r="O294" s="17" t="str">
        <f t="shared" ca="1" si="214"/>
        <v>SE</v>
      </c>
      <c r="P294" s="13">
        <f t="shared" ca="1" si="215"/>
        <v>0.96946759259259263</v>
      </c>
      <c r="Q294" s="18">
        <f t="shared" ca="1" si="216"/>
        <v>2.8</v>
      </c>
      <c r="R294" s="17" t="str">
        <f t="shared" ca="1" si="217"/>
        <v>SE</v>
      </c>
      <c r="S294" s="13">
        <f t="shared" ca="1" si="218"/>
        <v>0.96800925925925929</v>
      </c>
    </row>
    <row r="295" spans="1:36">
      <c r="A295" s="11">
        <f t="shared" si="202"/>
        <v>1735</v>
      </c>
      <c r="B295" s="12">
        <f t="shared" ca="1" si="203"/>
        <v>44939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0.2104819330759217</v>
      </c>
      <c r="F295" s="14">
        <f t="shared" ca="1" si="206"/>
        <v>9.1166666666666671</v>
      </c>
      <c r="G295" s="62" t="s">
        <v>202</v>
      </c>
      <c r="H295" s="14">
        <f t="shared" ca="1" si="207"/>
        <v>88.816666666666677</v>
      </c>
      <c r="I295" s="17">
        <f t="shared" ca="1" si="208"/>
        <v>1E-3</v>
      </c>
      <c r="J295" s="16">
        <f t="shared" ca="1" si="209"/>
        <v>0</v>
      </c>
      <c r="K295" s="16">
        <f t="shared" ca="1" si="210"/>
        <v>634</v>
      </c>
      <c r="L295" s="16">
        <f t="shared" ca="1" si="211"/>
        <v>0</v>
      </c>
      <c r="M295" s="17">
        <f t="shared" ca="1" si="212"/>
        <v>0.26666666666666666</v>
      </c>
      <c r="N295" s="17">
        <f t="shared" ca="1" si="213"/>
        <v>0.9</v>
      </c>
      <c r="O295" s="17" t="str">
        <f t="shared" ca="1" si="214"/>
        <v>SE</v>
      </c>
      <c r="P295" s="13">
        <f t="shared" ca="1" si="215"/>
        <v>6.3310185185185197E-3</v>
      </c>
      <c r="Q295" s="18">
        <f t="shared" ca="1" si="216"/>
        <v>1.3</v>
      </c>
      <c r="R295" s="17" t="str">
        <f t="shared" ca="1" si="217"/>
        <v>SE</v>
      </c>
      <c r="S295" s="13">
        <f t="shared" ca="1" si="218"/>
        <v>3.0439814814814821E-3</v>
      </c>
      <c r="U295" s="14">
        <f t="shared" ref="U295" ca="1" si="230">SUM(D295:D318)</f>
        <v>14</v>
      </c>
      <c r="V295" s="14">
        <f t="shared" ref="V295:Y295" ca="1" si="231">AVERAGE(E295:E318)</f>
        <v>0.22176047344909175</v>
      </c>
      <c r="W295" s="14">
        <f t="shared" ca="1" si="231"/>
        <v>11.065277777777778</v>
      </c>
      <c r="X295" s="14" t="e">
        <f t="shared" si="231"/>
        <v>#DIV/0!</v>
      </c>
      <c r="Y295" s="14">
        <f t="shared" ca="1" si="231"/>
        <v>91.342361111111117</v>
      </c>
      <c r="Z295" s="58">
        <f t="shared" ref="Z295:AA295" ca="1" si="232">SUM(I295:I318)</f>
        <v>3.1069999999999998</v>
      </c>
      <c r="AA295" s="58">
        <f t="shared" ca="1" si="232"/>
        <v>0</v>
      </c>
      <c r="AB295" s="58">
        <f t="shared" ref="AB295" ca="1" si="233">SUM(K295:K318)/1000</f>
        <v>7605.1130000000003</v>
      </c>
      <c r="AC295" s="58">
        <f t="shared" ref="AC295:AD295" ca="1" si="234">AVERAGE(L295:L318)</f>
        <v>87.958333333333357</v>
      </c>
      <c r="AD295" s="17">
        <f t="shared" ca="1" si="234"/>
        <v>0.58333333333333337</v>
      </c>
      <c r="AE295" s="17">
        <f t="shared" ref="AE295" ca="1" si="235">MAX(N295:N318)</f>
        <v>2.2000000000000002</v>
      </c>
      <c r="AF295" s="11" t="str">
        <f t="shared" ref="AF295" ca="1" si="236">INDIRECT(ADDRESS(MATCH(AE295,N295:N318,0)+ROW()-1,15))</f>
        <v>NW</v>
      </c>
      <c r="AG295" s="13">
        <f t="shared" ref="AG295" ca="1" si="237">INDIRECT(ADDRESS(MATCH(AE295,N295:N318,0)+ROW()-1,16))</f>
        <v>0.72692129629629632</v>
      </c>
      <c r="AH295" s="17">
        <f t="shared" ref="AH295" ca="1" si="238">MAX(Q295:Q318)</f>
        <v>4.0999999999999996</v>
      </c>
      <c r="AI295" s="11" t="str">
        <f t="shared" ref="AI295" ca="1" si="239">INDIRECT(ADDRESS(MATCH(AH295,Q295:Q318,0)+ROW()-1,18))</f>
        <v>E</v>
      </c>
      <c r="AJ295" s="13">
        <f t="shared" ref="AJ295" ca="1" si="240">INDIRECT(ADDRESS(MATCH(AH295,Q295:Q318,0)+ROW()-1,19))</f>
        <v>0.94657407407407401</v>
      </c>
    </row>
    <row r="296" spans="1:36">
      <c r="A296" s="11">
        <f t="shared" si="202"/>
        <v>1741</v>
      </c>
      <c r="B296" s="12">
        <f t="shared" ca="1" si="203"/>
        <v>44939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0.2103966825713148</v>
      </c>
      <c r="F296" s="14">
        <f t="shared" ca="1" si="206"/>
        <v>8.7000000000000011</v>
      </c>
      <c r="G296" s="62" t="s">
        <v>202</v>
      </c>
      <c r="H296" s="14">
        <f t="shared" ca="1" si="207"/>
        <v>90.083333333333329</v>
      </c>
      <c r="I296" s="17">
        <f t="shared" ca="1" si="208"/>
        <v>1E-3</v>
      </c>
      <c r="J296" s="16">
        <f t="shared" ca="1" si="209"/>
        <v>0</v>
      </c>
      <c r="K296" s="16">
        <f t="shared" ca="1" si="210"/>
        <v>534</v>
      </c>
      <c r="L296" s="16">
        <f t="shared" ca="1" si="211"/>
        <v>0</v>
      </c>
      <c r="M296" s="17">
        <f t="shared" ca="1" si="212"/>
        <v>0.19999999999999998</v>
      </c>
      <c r="N296" s="17">
        <f t="shared" ca="1" si="213"/>
        <v>0.7</v>
      </c>
      <c r="O296" s="17" t="str">
        <f t="shared" ca="1" si="214"/>
        <v>SSE</v>
      </c>
      <c r="P296" s="13">
        <f t="shared" ca="1" si="215"/>
        <v>7.6388888888888895E-2</v>
      </c>
      <c r="Q296" s="18">
        <f t="shared" ca="1" si="216"/>
        <v>1.4</v>
      </c>
      <c r="R296" s="17" t="str">
        <f t="shared" ca="1" si="217"/>
        <v>SSE</v>
      </c>
      <c r="S296" s="13">
        <f t="shared" ca="1" si="218"/>
        <v>7.631944444444444E-2</v>
      </c>
    </row>
    <row r="297" spans="1:36">
      <c r="A297" s="11">
        <f t="shared" si="202"/>
        <v>1747</v>
      </c>
      <c r="B297" s="12">
        <f t="shared" ca="1" si="203"/>
        <v>44939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0.2103966825713148</v>
      </c>
      <c r="F297" s="14">
        <f t="shared" ca="1" si="206"/>
        <v>8.5833333333333321</v>
      </c>
      <c r="G297" s="62" t="s">
        <v>202</v>
      </c>
      <c r="H297" s="14">
        <f t="shared" ca="1" si="207"/>
        <v>89.95</v>
      </c>
      <c r="I297" s="17">
        <f t="shared" ca="1" si="208"/>
        <v>1E-3</v>
      </c>
      <c r="J297" s="16">
        <f t="shared" ca="1" si="209"/>
        <v>0</v>
      </c>
      <c r="K297" s="16">
        <f t="shared" ca="1" si="210"/>
        <v>518</v>
      </c>
      <c r="L297" s="16">
        <f t="shared" ca="1" si="211"/>
        <v>0</v>
      </c>
      <c r="M297" s="17">
        <f t="shared" ca="1" si="212"/>
        <v>0.25000000000000006</v>
      </c>
      <c r="N297" s="17">
        <f t="shared" ca="1" si="213"/>
        <v>0.8</v>
      </c>
      <c r="O297" s="17" t="str">
        <f t="shared" ca="1" si="214"/>
        <v>SSE</v>
      </c>
      <c r="P297" s="13">
        <f t="shared" ca="1" si="215"/>
        <v>7.7754629629629632E-2</v>
      </c>
      <c r="Q297" s="18">
        <f t="shared" ca="1" si="216"/>
        <v>1.6</v>
      </c>
      <c r="R297" s="17" t="str">
        <f t="shared" ca="1" si="217"/>
        <v>SSE</v>
      </c>
      <c r="S297" s="13">
        <f t="shared" ca="1" si="218"/>
        <v>7.662037037037038E-2</v>
      </c>
    </row>
    <row r="298" spans="1:36">
      <c r="A298" s="11">
        <f t="shared" si="202"/>
        <v>1753</v>
      </c>
      <c r="B298" s="12">
        <f t="shared" ca="1" si="203"/>
        <v>44939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0.21014139090024567</v>
      </c>
      <c r="F298" s="14">
        <f t="shared" ca="1" si="206"/>
        <v>8.8000000000000007</v>
      </c>
      <c r="G298" s="62" t="s">
        <v>202</v>
      </c>
      <c r="H298" s="14">
        <f t="shared" ca="1" si="207"/>
        <v>89.583333333333329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573</v>
      </c>
      <c r="L298" s="16">
        <f t="shared" ca="1" si="211"/>
        <v>0</v>
      </c>
      <c r="M298" s="17">
        <f t="shared" ca="1" si="212"/>
        <v>0.51666666666666661</v>
      </c>
      <c r="N298" s="17">
        <f t="shared" ca="1" si="213"/>
        <v>0.9</v>
      </c>
      <c r="O298" s="17" t="str">
        <f t="shared" ca="1" si="214"/>
        <v>E</v>
      </c>
      <c r="P298" s="13">
        <f t="shared" ca="1" si="215"/>
        <v>0.14894675925925926</v>
      </c>
      <c r="Q298" s="18">
        <f t="shared" ca="1" si="216"/>
        <v>1.7</v>
      </c>
      <c r="R298" s="17" t="str">
        <f t="shared" ca="1" si="217"/>
        <v>NE</v>
      </c>
      <c r="S298" s="13">
        <f t="shared" ca="1" si="218"/>
        <v>0.13754629629629631</v>
      </c>
    </row>
    <row r="299" spans="1:36">
      <c r="A299" s="11">
        <f t="shared" si="202"/>
        <v>1759</v>
      </c>
      <c r="B299" s="12">
        <f t="shared" ca="1" si="203"/>
        <v>44939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0.20988609922917659</v>
      </c>
      <c r="F299" s="14">
        <f t="shared" ca="1" si="206"/>
        <v>8.3166666666666664</v>
      </c>
      <c r="G299" s="62" t="s">
        <v>202</v>
      </c>
      <c r="H299" s="14">
        <f t="shared" ca="1" si="207"/>
        <v>92.233333333333334</v>
      </c>
      <c r="I299" s="17">
        <f t="shared" ca="1" si="208"/>
        <v>1E-3</v>
      </c>
      <c r="J299" s="16">
        <f t="shared" ca="1" si="209"/>
        <v>0</v>
      </c>
      <c r="K299" s="16">
        <f t="shared" ca="1" si="210"/>
        <v>513</v>
      </c>
      <c r="L299" s="16">
        <f t="shared" ca="1" si="211"/>
        <v>0</v>
      </c>
      <c r="M299" s="17">
        <f t="shared" ca="1" si="212"/>
        <v>0.39999999999999997</v>
      </c>
      <c r="N299" s="17">
        <f t="shared" ca="1" si="213"/>
        <v>1</v>
      </c>
      <c r="O299" s="17" t="str">
        <f t="shared" ca="1" si="214"/>
        <v>SE</v>
      </c>
      <c r="P299" s="13">
        <f t="shared" ca="1" si="215"/>
        <v>0.18259259259259261</v>
      </c>
      <c r="Q299" s="18">
        <f t="shared" ca="1" si="216"/>
        <v>1.9</v>
      </c>
      <c r="R299" s="17" t="str">
        <f t="shared" ca="1" si="217"/>
        <v>SE</v>
      </c>
      <c r="S299" s="13">
        <f t="shared" ca="1" si="218"/>
        <v>0.17826388888888889</v>
      </c>
    </row>
    <row r="300" spans="1:36">
      <c r="A300" s="11">
        <f t="shared" si="202"/>
        <v>1765</v>
      </c>
      <c r="B300" s="12">
        <f t="shared" ca="1" si="203"/>
        <v>44939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0.20988609922917659</v>
      </c>
      <c r="F300" s="14">
        <f t="shared" ca="1" si="206"/>
        <v>8.9666666666666668</v>
      </c>
      <c r="G300" s="62" t="s">
        <v>202</v>
      </c>
      <c r="H300" s="14">
        <f t="shared" ca="1" si="207"/>
        <v>89.850000000000009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595</v>
      </c>
      <c r="L300" s="16">
        <f t="shared" ca="1" si="211"/>
        <v>0</v>
      </c>
      <c r="M300" s="17">
        <f t="shared" ca="1" si="212"/>
        <v>0.46666666666666662</v>
      </c>
      <c r="N300" s="17">
        <f t="shared" ca="1" si="213"/>
        <v>0.9</v>
      </c>
      <c r="O300" s="17" t="str">
        <f t="shared" ca="1" si="214"/>
        <v>SE</v>
      </c>
      <c r="P300" s="13">
        <f t="shared" ca="1" si="215"/>
        <v>0.22898148148148148</v>
      </c>
      <c r="Q300" s="18">
        <f t="shared" ca="1" si="216"/>
        <v>1.8</v>
      </c>
      <c r="R300" s="17" t="str">
        <f t="shared" ca="1" si="217"/>
        <v>SSE</v>
      </c>
      <c r="S300" s="13">
        <f t="shared" ca="1" si="218"/>
        <v>0.22500000000000001</v>
      </c>
    </row>
    <row r="301" spans="1:36">
      <c r="A301" s="11">
        <f t="shared" si="202"/>
        <v>1771</v>
      </c>
      <c r="B301" s="12">
        <f t="shared" ca="1" si="203"/>
        <v>44939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0.20980115547342029</v>
      </c>
      <c r="F301" s="14">
        <f t="shared" ca="1" si="206"/>
        <v>8.6833333333333336</v>
      </c>
      <c r="G301" s="62" t="s">
        <v>202</v>
      </c>
      <c r="H301" s="14">
        <f t="shared" ca="1" si="207"/>
        <v>90.716666666666683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684</v>
      </c>
      <c r="L301" s="16">
        <f t="shared" ca="1" si="211"/>
        <v>0</v>
      </c>
      <c r="M301" s="17">
        <f t="shared" ca="1" si="212"/>
        <v>0.36666666666666664</v>
      </c>
      <c r="N301" s="17">
        <f t="shared" ca="1" si="213"/>
        <v>0.8</v>
      </c>
      <c r="O301" s="17" t="str">
        <f t="shared" ca="1" si="214"/>
        <v>ESE</v>
      </c>
      <c r="P301" s="13">
        <f t="shared" ca="1" si="215"/>
        <v>0.27083333333333331</v>
      </c>
      <c r="Q301" s="18">
        <f t="shared" ca="1" si="216"/>
        <v>1.6</v>
      </c>
      <c r="R301" s="17" t="str">
        <f t="shared" ca="1" si="217"/>
        <v>SE</v>
      </c>
      <c r="S301" s="13">
        <f t="shared" ca="1" si="218"/>
        <v>0.26792824074074073</v>
      </c>
    </row>
    <row r="302" spans="1:36">
      <c r="A302" s="11">
        <f t="shared" si="202"/>
        <v>1777</v>
      </c>
      <c r="B302" s="12">
        <f t="shared" ca="1" si="203"/>
        <v>44939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0.20937643669463898</v>
      </c>
      <c r="F302" s="14">
        <f t="shared" ca="1" si="206"/>
        <v>9.3666666666666671</v>
      </c>
      <c r="G302" s="62" t="s">
        <v>202</v>
      </c>
      <c r="H302" s="14">
        <f t="shared" ca="1" si="207"/>
        <v>86.733333333333348</v>
      </c>
      <c r="I302" s="17">
        <f t="shared" ca="1" si="208"/>
        <v>5.9000000000000004E-2</v>
      </c>
      <c r="J302" s="16">
        <f t="shared" ca="1" si="209"/>
        <v>0</v>
      </c>
      <c r="K302" s="16">
        <f t="shared" ca="1" si="210"/>
        <v>125954</v>
      </c>
      <c r="L302" s="16">
        <f t="shared" ca="1" si="211"/>
        <v>35</v>
      </c>
      <c r="M302" s="17">
        <f t="shared" ca="1" si="212"/>
        <v>0.38333333333333336</v>
      </c>
      <c r="N302" s="17">
        <f t="shared" ca="1" si="213"/>
        <v>0.8</v>
      </c>
      <c r="O302" s="17" t="str">
        <f t="shared" ca="1" si="214"/>
        <v>ESE</v>
      </c>
      <c r="P302" s="13">
        <f t="shared" ca="1" si="215"/>
        <v>0.30555555555555552</v>
      </c>
      <c r="Q302" s="18">
        <f t="shared" ca="1" si="216"/>
        <v>1.9</v>
      </c>
      <c r="R302" s="17" t="str">
        <f t="shared" ca="1" si="217"/>
        <v>ENE</v>
      </c>
      <c r="S302" s="13">
        <f t="shared" ca="1" si="218"/>
        <v>0.32626157407407408</v>
      </c>
    </row>
    <row r="303" spans="1:36">
      <c r="A303" s="11">
        <f t="shared" si="202"/>
        <v>1783</v>
      </c>
      <c r="B303" s="12">
        <f t="shared" ca="1" si="203"/>
        <v>44939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0.20937643669463898</v>
      </c>
      <c r="F303" s="14">
        <f t="shared" ca="1" si="206"/>
        <v>10.4</v>
      </c>
      <c r="G303" s="62" t="s">
        <v>202</v>
      </c>
      <c r="H303" s="14">
        <f t="shared" ca="1" si="207"/>
        <v>85.933333333333351</v>
      </c>
      <c r="I303" s="17">
        <f t="shared" ca="1" si="208"/>
        <v>0.21100000000000002</v>
      </c>
      <c r="J303" s="16">
        <f t="shared" ca="1" si="209"/>
        <v>0</v>
      </c>
      <c r="K303" s="16">
        <f t="shared" ca="1" si="210"/>
        <v>480470</v>
      </c>
      <c r="L303" s="16">
        <f t="shared" ca="1" si="211"/>
        <v>133.5</v>
      </c>
      <c r="M303" s="17">
        <f t="shared" ca="1" si="212"/>
        <v>0.40000000000000008</v>
      </c>
      <c r="N303" s="17">
        <f t="shared" ca="1" si="213"/>
        <v>0.8</v>
      </c>
      <c r="O303" s="17" t="str">
        <f t="shared" ca="1" si="214"/>
        <v>E</v>
      </c>
      <c r="P303" s="13">
        <f t="shared" ca="1" si="215"/>
        <v>0.36775462962962963</v>
      </c>
      <c r="Q303" s="18">
        <f t="shared" ca="1" si="216"/>
        <v>1.8</v>
      </c>
      <c r="R303" s="17" t="str">
        <f t="shared" ca="1" si="217"/>
        <v>E</v>
      </c>
      <c r="S303" s="13">
        <f t="shared" ca="1" si="218"/>
        <v>0.32728009259259255</v>
      </c>
    </row>
    <row r="304" spans="1:36">
      <c r="A304" s="11">
        <f t="shared" si="202"/>
        <v>1789</v>
      </c>
      <c r="B304" s="12">
        <f t="shared" ca="1" si="203"/>
        <v>44939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0.20937643669463898</v>
      </c>
      <c r="F304" s="14">
        <f t="shared" ca="1" si="206"/>
        <v>12</v>
      </c>
      <c r="G304" s="62" t="s">
        <v>202</v>
      </c>
      <c r="H304" s="14">
        <f t="shared" ca="1" si="207"/>
        <v>82.2</v>
      </c>
      <c r="I304" s="17">
        <f t="shared" ca="1" si="208"/>
        <v>0.42000000000000004</v>
      </c>
      <c r="J304" s="16">
        <f t="shared" ca="1" si="209"/>
        <v>0</v>
      </c>
      <c r="K304" s="16">
        <f t="shared" ca="1" si="210"/>
        <v>982628</v>
      </c>
      <c r="L304" s="16">
        <f t="shared" ca="1" si="211"/>
        <v>273.16666666666669</v>
      </c>
      <c r="M304" s="17">
        <f t="shared" ca="1" si="212"/>
        <v>0.3666666666666667</v>
      </c>
      <c r="N304" s="17">
        <f t="shared" ca="1" si="213"/>
        <v>0.8</v>
      </c>
      <c r="O304" s="17" t="str">
        <f t="shared" ca="1" si="214"/>
        <v>E</v>
      </c>
      <c r="P304" s="13">
        <f t="shared" ca="1" si="215"/>
        <v>0.36806712962962962</v>
      </c>
      <c r="Q304" s="18">
        <f t="shared" ca="1" si="216"/>
        <v>1.5</v>
      </c>
      <c r="R304" s="17" t="str">
        <f t="shared" ca="1" si="217"/>
        <v>WNW</v>
      </c>
      <c r="S304" s="13">
        <f t="shared" ca="1" si="218"/>
        <v>0.40782407407407412</v>
      </c>
    </row>
    <row r="305" spans="1:36">
      <c r="A305" s="11">
        <f t="shared" si="202"/>
        <v>1795</v>
      </c>
      <c r="B305" s="12">
        <f t="shared" ca="1" si="203"/>
        <v>44939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0.20937643669463898</v>
      </c>
      <c r="F305" s="14">
        <f t="shared" ca="1" si="206"/>
        <v>13.549999999999999</v>
      </c>
      <c r="G305" s="62" t="s">
        <v>202</v>
      </c>
      <c r="H305" s="14">
        <f t="shared" ca="1" si="207"/>
        <v>71.966666666666683</v>
      </c>
      <c r="I305" s="17">
        <f t="shared" ca="1" si="208"/>
        <v>0.66599999999999993</v>
      </c>
      <c r="J305" s="16">
        <f t="shared" ca="1" si="209"/>
        <v>0</v>
      </c>
      <c r="K305" s="16">
        <f t="shared" ca="1" si="210"/>
        <v>1564826</v>
      </c>
      <c r="L305" s="16">
        <f t="shared" ca="1" si="211"/>
        <v>434.66666666666669</v>
      </c>
      <c r="M305" s="17">
        <f t="shared" ca="1" si="212"/>
        <v>0.34999999999999992</v>
      </c>
      <c r="N305" s="17">
        <f t="shared" ca="1" si="213"/>
        <v>0.8</v>
      </c>
      <c r="O305" s="17" t="str">
        <f t="shared" ca="1" si="214"/>
        <v>WNW</v>
      </c>
      <c r="P305" s="13">
        <f t="shared" ca="1" si="215"/>
        <v>0.41082175925925929</v>
      </c>
      <c r="Q305" s="18">
        <f t="shared" ca="1" si="216"/>
        <v>1.5</v>
      </c>
      <c r="R305" s="17" t="str">
        <f t="shared" ca="1" si="217"/>
        <v>W</v>
      </c>
      <c r="S305" s="13">
        <f t="shared" ca="1" si="218"/>
        <v>0.44443287037037038</v>
      </c>
    </row>
    <row r="306" spans="1:36">
      <c r="A306" s="11">
        <f t="shared" si="202"/>
        <v>1801</v>
      </c>
      <c r="B306" s="12">
        <f t="shared" ca="1" si="203"/>
        <v>44939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0.20912206636506361</v>
      </c>
      <c r="F306" s="14">
        <f t="shared" ca="1" si="206"/>
        <v>13.883333333333333</v>
      </c>
      <c r="G306" s="62" t="s">
        <v>202</v>
      </c>
      <c r="H306" s="14">
        <f t="shared" ca="1" si="207"/>
        <v>72.499999999999986</v>
      </c>
      <c r="I306" s="17">
        <f t="shared" ca="1" si="208"/>
        <v>0.61299999999999999</v>
      </c>
      <c r="J306" s="16">
        <f t="shared" ca="1" si="209"/>
        <v>0</v>
      </c>
      <c r="K306" s="16">
        <f t="shared" ca="1" si="210"/>
        <v>1532129</v>
      </c>
      <c r="L306" s="16">
        <f t="shared" ca="1" si="211"/>
        <v>425.5</v>
      </c>
      <c r="M306" s="17">
        <f t="shared" ca="1" si="212"/>
        <v>1.2166666666666668</v>
      </c>
      <c r="N306" s="17">
        <f t="shared" ca="1" si="213"/>
        <v>1.8</v>
      </c>
      <c r="O306" s="17" t="str">
        <f t="shared" ca="1" si="214"/>
        <v>SSW</v>
      </c>
      <c r="P306" s="13">
        <f t="shared" ca="1" si="215"/>
        <v>0.49163194444444441</v>
      </c>
      <c r="Q306" s="18">
        <f t="shared" ca="1" si="216"/>
        <v>2.7</v>
      </c>
      <c r="R306" s="17" t="str">
        <f t="shared" ca="1" si="217"/>
        <v>SSW</v>
      </c>
      <c r="S306" s="13">
        <f t="shared" ca="1" si="218"/>
        <v>0.48657407407407405</v>
      </c>
    </row>
    <row r="307" spans="1:36">
      <c r="A307" s="11">
        <f t="shared" si="202"/>
        <v>1807</v>
      </c>
      <c r="B307" s="12">
        <f t="shared" ca="1" si="203"/>
        <v>44939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0.20886769603548819</v>
      </c>
      <c r="F307" s="14">
        <f t="shared" ca="1" si="206"/>
        <v>13.616666666666667</v>
      </c>
      <c r="G307" s="62" t="s">
        <v>202</v>
      </c>
      <c r="H307" s="14">
        <f t="shared" ca="1" si="207"/>
        <v>83</v>
      </c>
      <c r="I307" s="17">
        <f t="shared" ca="1" si="208"/>
        <v>0.49100000000000005</v>
      </c>
      <c r="J307" s="16">
        <f t="shared" ca="1" si="209"/>
        <v>0</v>
      </c>
      <c r="K307" s="16">
        <f t="shared" ca="1" si="210"/>
        <v>1224322</v>
      </c>
      <c r="L307" s="16">
        <f t="shared" ca="1" si="211"/>
        <v>340</v>
      </c>
      <c r="M307" s="17">
        <f t="shared" ca="1" si="212"/>
        <v>1.3166666666666667</v>
      </c>
      <c r="N307" s="17">
        <f t="shared" ca="1" si="213"/>
        <v>1.8</v>
      </c>
      <c r="O307" s="17" t="str">
        <f t="shared" ca="1" si="214"/>
        <v>S</v>
      </c>
      <c r="P307" s="13">
        <f t="shared" ca="1" si="215"/>
        <v>0.49579861111111106</v>
      </c>
      <c r="Q307" s="18">
        <f t="shared" ca="1" si="216"/>
        <v>2.7</v>
      </c>
      <c r="R307" s="17" t="str">
        <f t="shared" ca="1" si="217"/>
        <v>S</v>
      </c>
      <c r="S307" s="13">
        <f t="shared" ca="1" si="218"/>
        <v>0.49383101851851857</v>
      </c>
    </row>
    <row r="308" spans="1:36">
      <c r="A308" s="11">
        <f t="shared" si="202"/>
        <v>1813</v>
      </c>
      <c r="B308" s="12">
        <f t="shared" ca="1" si="203"/>
        <v>44939</v>
      </c>
      <c r="C308" s="13">
        <f t="shared" ca="1" si="204"/>
        <v>0.54166666666666663</v>
      </c>
      <c r="D308" s="14">
        <f t="shared" ca="1" si="205"/>
        <v>0.5</v>
      </c>
      <c r="E308" s="14">
        <f t="shared" ca="1" si="201"/>
        <v>0.20886769603548819</v>
      </c>
      <c r="F308" s="14">
        <f t="shared" ca="1" si="206"/>
        <v>12.916666666666666</v>
      </c>
      <c r="G308" s="62" t="s">
        <v>202</v>
      </c>
      <c r="H308" s="14">
        <f t="shared" ca="1" si="207"/>
        <v>88.583333333333329</v>
      </c>
      <c r="I308" s="17">
        <f t="shared" ca="1" si="208"/>
        <v>0.29500000000000004</v>
      </c>
      <c r="J308" s="16">
        <f t="shared" ca="1" si="209"/>
        <v>0</v>
      </c>
      <c r="K308" s="16">
        <f t="shared" ca="1" si="210"/>
        <v>759609</v>
      </c>
      <c r="L308" s="16">
        <f t="shared" ca="1" si="211"/>
        <v>211.16666666666666</v>
      </c>
      <c r="M308" s="17">
        <f t="shared" ca="1" si="212"/>
        <v>0.65</v>
      </c>
      <c r="N308" s="17">
        <f t="shared" ca="1" si="213"/>
        <v>1.4</v>
      </c>
      <c r="O308" s="17" t="str">
        <f t="shared" ca="1" si="214"/>
        <v>NW</v>
      </c>
      <c r="P308" s="13">
        <f t="shared" ca="1" si="215"/>
        <v>0.54136574074074073</v>
      </c>
      <c r="Q308" s="18">
        <f t="shared" ca="1" si="216"/>
        <v>2.5</v>
      </c>
      <c r="R308" s="17" t="str">
        <f t="shared" ca="1" si="217"/>
        <v>NW</v>
      </c>
      <c r="S308" s="13">
        <f t="shared" ca="1" si="218"/>
        <v>0.54038194444444443</v>
      </c>
    </row>
    <row r="309" spans="1:36">
      <c r="A309" s="11">
        <f t="shared" si="202"/>
        <v>1819</v>
      </c>
      <c r="B309" s="12">
        <f t="shared" ca="1" si="203"/>
        <v>44939</v>
      </c>
      <c r="C309" s="13">
        <f t="shared" ca="1" si="204"/>
        <v>0.58333333333333337</v>
      </c>
      <c r="D309" s="14">
        <f t="shared" ca="1" si="205"/>
        <v>1</v>
      </c>
      <c r="E309" s="14">
        <f t="shared" ca="1" si="201"/>
        <v>0.20886769603548819</v>
      </c>
      <c r="F309" s="14">
        <f t="shared" ca="1" si="206"/>
        <v>12.700000000000001</v>
      </c>
      <c r="G309" s="62" t="s">
        <v>202</v>
      </c>
      <c r="H309" s="14">
        <f t="shared" ca="1" si="207"/>
        <v>95.216666666666654</v>
      </c>
      <c r="I309" s="17">
        <f t="shared" ca="1" si="208"/>
        <v>0.17399999999999999</v>
      </c>
      <c r="J309" s="16">
        <f t="shared" ca="1" si="209"/>
        <v>0</v>
      </c>
      <c r="K309" s="16">
        <f t="shared" ca="1" si="210"/>
        <v>462913</v>
      </c>
      <c r="L309" s="16">
        <f t="shared" ca="1" si="211"/>
        <v>128.66666666666666</v>
      </c>
      <c r="M309" s="17">
        <f t="shared" ca="1" si="212"/>
        <v>0.53333333333333333</v>
      </c>
      <c r="N309" s="17">
        <f t="shared" ca="1" si="213"/>
        <v>0.8</v>
      </c>
      <c r="O309" s="17" t="str">
        <f t="shared" ca="1" si="214"/>
        <v>NNE</v>
      </c>
      <c r="P309" s="13">
        <f t="shared" ca="1" si="215"/>
        <v>0.59690972222222227</v>
      </c>
      <c r="Q309" s="18">
        <f t="shared" ca="1" si="216"/>
        <v>1.6</v>
      </c>
      <c r="R309" s="17" t="str">
        <f t="shared" ca="1" si="217"/>
        <v>E</v>
      </c>
      <c r="S309" s="13">
        <f t="shared" ca="1" si="218"/>
        <v>0.57659722222222221</v>
      </c>
    </row>
    <row r="310" spans="1:36">
      <c r="A310" s="11">
        <f t="shared" si="202"/>
        <v>1825</v>
      </c>
      <c r="B310" s="12">
        <f t="shared" ca="1" si="203"/>
        <v>44939</v>
      </c>
      <c r="C310" s="13">
        <f t="shared" ca="1" si="204"/>
        <v>0.625</v>
      </c>
      <c r="D310" s="14">
        <f t="shared" ca="1" si="205"/>
        <v>1</v>
      </c>
      <c r="E310" s="14">
        <f t="shared" ca="1" si="201"/>
        <v>0.20886769603548819</v>
      </c>
      <c r="F310" s="14">
        <f t="shared" ca="1" si="206"/>
        <v>12.25</v>
      </c>
      <c r="G310" s="62" t="s">
        <v>202</v>
      </c>
      <c r="H310" s="14">
        <f t="shared" ca="1" si="207"/>
        <v>97.766666666666666</v>
      </c>
      <c r="I310" s="17">
        <f t="shared" ca="1" si="208"/>
        <v>0.108</v>
      </c>
      <c r="J310" s="16">
        <f t="shared" ca="1" si="209"/>
        <v>0</v>
      </c>
      <c r="K310" s="16">
        <f t="shared" ca="1" si="210"/>
        <v>291277</v>
      </c>
      <c r="L310" s="16">
        <f t="shared" ca="1" si="211"/>
        <v>81</v>
      </c>
      <c r="M310" s="17">
        <f t="shared" ca="1" si="212"/>
        <v>0.13333333333333333</v>
      </c>
      <c r="N310" s="17">
        <f t="shared" ca="1" si="213"/>
        <v>0.8</v>
      </c>
      <c r="O310" s="17" t="str">
        <f t="shared" ca="1" si="214"/>
        <v>NNW</v>
      </c>
      <c r="P310" s="13">
        <f t="shared" ca="1" si="215"/>
        <v>0.62285879629629626</v>
      </c>
      <c r="Q310" s="18">
        <f t="shared" ca="1" si="216"/>
        <v>1.2</v>
      </c>
      <c r="R310" s="17" t="str">
        <f t="shared" ca="1" si="217"/>
        <v>NW</v>
      </c>
      <c r="S310" s="13">
        <f t="shared" ca="1" si="218"/>
        <v>0.61890046296296297</v>
      </c>
    </row>
    <row r="311" spans="1:36">
      <c r="A311" s="11">
        <f t="shared" si="202"/>
        <v>1831</v>
      </c>
      <c r="B311" s="12">
        <f t="shared" ca="1" si="203"/>
        <v>44939</v>
      </c>
      <c r="C311" s="13">
        <f t="shared" ca="1" si="204"/>
        <v>0.66666666666666663</v>
      </c>
      <c r="D311" s="14">
        <f t="shared" ca="1" si="205"/>
        <v>0.5</v>
      </c>
      <c r="E311" s="14">
        <f t="shared" ca="1" si="201"/>
        <v>0.20954663131998277</v>
      </c>
      <c r="F311" s="14">
        <f t="shared" ca="1" si="206"/>
        <v>12</v>
      </c>
      <c r="G311" s="62" t="s">
        <v>202</v>
      </c>
      <c r="H311" s="14">
        <f t="shared" ca="1" si="207"/>
        <v>98.55</v>
      </c>
      <c r="I311" s="17">
        <f t="shared" ca="1" si="208"/>
        <v>6.4000000000000001E-2</v>
      </c>
      <c r="J311" s="16">
        <f t="shared" ca="1" si="209"/>
        <v>0</v>
      </c>
      <c r="K311" s="16">
        <f t="shared" ca="1" si="210"/>
        <v>167537</v>
      </c>
      <c r="L311" s="16">
        <f t="shared" ca="1" si="211"/>
        <v>46.5</v>
      </c>
      <c r="M311" s="17">
        <f t="shared" ca="1" si="212"/>
        <v>0.61666666666666659</v>
      </c>
      <c r="N311" s="17">
        <f t="shared" ca="1" si="213"/>
        <v>1</v>
      </c>
      <c r="O311" s="17" t="str">
        <f t="shared" ca="1" si="214"/>
        <v>E</v>
      </c>
      <c r="P311" s="13">
        <f t="shared" ca="1" si="215"/>
        <v>0.6875</v>
      </c>
      <c r="Q311" s="18">
        <f t="shared" ca="1" si="216"/>
        <v>1.9</v>
      </c>
      <c r="R311" s="17" t="str">
        <f t="shared" ca="1" si="217"/>
        <v>E</v>
      </c>
      <c r="S311" s="13">
        <f t="shared" ca="1" si="218"/>
        <v>0.68185185185185182</v>
      </c>
    </row>
    <row r="312" spans="1:36">
      <c r="A312" s="11">
        <f t="shared" si="202"/>
        <v>1837</v>
      </c>
      <c r="B312" s="12">
        <f t="shared" ca="1" si="203"/>
        <v>44939</v>
      </c>
      <c r="C312" s="13">
        <f t="shared" ca="1" si="204"/>
        <v>0.70833333333333337</v>
      </c>
      <c r="D312" s="14">
        <f t="shared" ca="1" si="205"/>
        <v>0.5</v>
      </c>
      <c r="E312" s="14">
        <f t="shared" ca="1" si="201"/>
        <v>0.21167788763771758</v>
      </c>
      <c r="F312" s="14">
        <f t="shared" ca="1" si="206"/>
        <v>11.866666666666667</v>
      </c>
      <c r="G312" s="62" t="s">
        <v>202</v>
      </c>
      <c r="H312" s="14">
        <f t="shared" ca="1" si="207"/>
        <v>99.483333333333334</v>
      </c>
      <c r="I312" s="17">
        <f t="shared" ca="1" si="208"/>
        <v>1E-3</v>
      </c>
      <c r="J312" s="16">
        <f t="shared" ca="1" si="209"/>
        <v>0</v>
      </c>
      <c r="K312" s="16">
        <f t="shared" ca="1" si="210"/>
        <v>6798</v>
      </c>
      <c r="L312" s="16">
        <f t="shared" ca="1" si="211"/>
        <v>1.8333333333333333</v>
      </c>
      <c r="M312" s="17">
        <f t="shared" ca="1" si="212"/>
        <v>1.05</v>
      </c>
      <c r="N312" s="17">
        <f t="shared" ca="1" si="213"/>
        <v>2.2000000000000002</v>
      </c>
      <c r="O312" s="17" t="str">
        <f t="shared" ca="1" si="214"/>
        <v>NW</v>
      </c>
      <c r="P312" s="13">
        <f t="shared" ca="1" si="215"/>
        <v>0.72692129629629632</v>
      </c>
      <c r="Q312" s="18">
        <f t="shared" ca="1" si="216"/>
        <v>3.4</v>
      </c>
      <c r="R312" s="17" t="str">
        <f t="shared" ca="1" si="217"/>
        <v>NW</v>
      </c>
      <c r="S312" s="13">
        <f t="shared" ca="1" si="218"/>
        <v>0.72598379629629628</v>
      </c>
    </row>
    <row r="313" spans="1:36">
      <c r="A313" s="11">
        <f t="shared" si="202"/>
        <v>1843</v>
      </c>
      <c r="B313" s="12">
        <f t="shared" ca="1" si="203"/>
        <v>44939</v>
      </c>
      <c r="C313" s="13">
        <f t="shared" ca="1" si="204"/>
        <v>0.75</v>
      </c>
      <c r="D313" s="14">
        <f t="shared" ca="1" si="205"/>
        <v>0.5</v>
      </c>
      <c r="E313" s="14">
        <f t="shared" ca="1" si="201"/>
        <v>0.21330757739271125</v>
      </c>
      <c r="F313" s="14">
        <f t="shared" ca="1" si="206"/>
        <v>11.833333333333334</v>
      </c>
      <c r="G313" s="62" t="s">
        <v>202</v>
      </c>
      <c r="H313" s="14">
        <f t="shared" ca="1" si="207"/>
        <v>99.38333333333334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404</v>
      </c>
      <c r="L313" s="16">
        <f t="shared" ca="1" si="211"/>
        <v>0</v>
      </c>
      <c r="M313" s="17">
        <f t="shared" ca="1" si="212"/>
        <v>1.05</v>
      </c>
      <c r="N313" s="17">
        <f t="shared" ca="1" si="213"/>
        <v>1.7</v>
      </c>
      <c r="O313" s="17" t="str">
        <f t="shared" ca="1" si="214"/>
        <v>ESE</v>
      </c>
      <c r="P313" s="13">
        <f t="shared" ca="1" si="215"/>
        <v>0.74356481481481485</v>
      </c>
      <c r="Q313" s="18">
        <f t="shared" ca="1" si="216"/>
        <v>2.9</v>
      </c>
      <c r="R313" s="17" t="str">
        <f t="shared" ca="1" si="217"/>
        <v>E</v>
      </c>
      <c r="S313" s="13">
        <f t="shared" ca="1" si="218"/>
        <v>0.76187499999999997</v>
      </c>
    </row>
    <row r="314" spans="1:36">
      <c r="A314" s="11">
        <f t="shared" si="202"/>
        <v>1849</v>
      </c>
      <c r="B314" s="12">
        <f t="shared" ca="1" si="203"/>
        <v>44939</v>
      </c>
      <c r="C314" s="13">
        <f t="shared" ca="1" si="204"/>
        <v>0.79166666666666663</v>
      </c>
      <c r="D314" s="14">
        <f t="shared" ca="1" si="205"/>
        <v>1.5</v>
      </c>
      <c r="E314" s="14">
        <f t="shared" ca="1" si="201"/>
        <v>0.21817893700234478</v>
      </c>
      <c r="F314" s="14">
        <f t="shared" ca="1" si="206"/>
        <v>11.35</v>
      </c>
      <c r="G314" s="62" t="s">
        <v>202</v>
      </c>
      <c r="H314" s="14">
        <f t="shared" ca="1" si="207"/>
        <v>99.816666666666663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442</v>
      </c>
      <c r="L314" s="16">
        <f t="shared" ca="1" si="211"/>
        <v>0</v>
      </c>
      <c r="M314" s="17">
        <f t="shared" ca="1" si="212"/>
        <v>0.44999999999999996</v>
      </c>
      <c r="N314" s="17">
        <f t="shared" ca="1" si="213"/>
        <v>1</v>
      </c>
      <c r="O314" s="17" t="str">
        <f t="shared" ca="1" si="214"/>
        <v>NNW</v>
      </c>
      <c r="P314" s="13">
        <f t="shared" ca="1" si="215"/>
        <v>0.81738425925925917</v>
      </c>
      <c r="Q314" s="18">
        <f t="shared" ca="1" si="216"/>
        <v>1.7</v>
      </c>
      <c r="R314" s="17" t="str">
        <f t="shared" ca="1" si="217"/>
        <v>NW</v>
      </c>
      <c r="S314" s="13">
        <f t="shared" ca="1" si="218"/>
        <v>0.81211805555555561</v>
      </c>
    </row>
    <row r="315" spans="1:36">
      <c r="A315" s="11">
        <f t="shared" si="202"/>
        <v>1855</v>
      </c>
      <c r="B315" s="12">
        <f t="shared" ca="1" si="203"/>
        <v>44939</v>
      </c>
      <c r="C315" s="13">
        <f t="shared" ca="1" si="204"/>
        <v>0.83333333333333337</v>
      </c>
      <c r="D315" s="14">
        <f t="shared" ca="1" si="205"/>
        <v>1</v>
      </c>
      <c r="E315" s="14">
        <f t="shared" ca="1" si="201"/>
        <v>0.22857535181459832</v>
      </c>
      <c r="F315" s="14">
        <f t="shared" ca="1" si="206"/>
        <v>11.383333333333333</v>
      </c>
      <c r="G315" s="62" t="s">
        <v>202</v>
      </c>
      <c r="H315" s="14">
        <f t="shared" ca="1" si="207"/>
        <v>99.933333333333337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435</v>
      </c>
      <c r="L315" s="16">
        <f t="shared" ca="1" si="211"/>
        <v>0</v>
      </c>
      <c r="M315" s="17">
        <f t="shared" ca="1" si="212"/>
        <v>0.3666666666666667</v>
      </c>
      <c r="N315" s="17">
        <f t="shared" ca="1" si="213"/>
        <v>0.6</v>
      </c>
      <c r="O315" s="17" t="str">
        <f t="shared" ca="1" si="214"/>
        <v>NNE</v>
      </c>
      <c r="P315" s="13">
        <f t="shared" ca="1" si="215"/>
        <v>0.8459606481481482</v>
      </c>
      <c r="Q315" s="18">
        <f t="shared" ca="1" si="216"/>
        <v>1.5</v>
      </c>
      <c r="R315" s="17" t="str">
        <f t="shared" ca="1" si="217"/>
        <v>ENE</v>
      </c>
      <c r="S315" s="13">
        <f t="shared" ca="1" si="218"/>
        <v>0.84408564814814813</v>
      </c>
    </row>
    <row r="316" spans="1:36">
      <c r="A316" s="11">
        <f t="shared" si="202"/>
        <v>1861</v>
      </c>
      <c r="B316" s="12">
        <f t="shared" ca="1" si="203"/>
        <v>44939</v>
      </c>
      <c r="C316" s="13">
        <f t="shared" ca="1" si="204"/>
        <v>0.875</v>
      </c>
      <c r="D316" s="14">
        <f t="shared" ca="1" si="205"/>
        <v>2.5</v>
      </c>
      <c r="E316" s="14">
        <f t="shared" ca="1" si="201"/>
        <v>0.24250884059675223</v>
      </c>
      <c r="F316" s="14">
        <f t="shared" ca="1" si="206"/>
        <v>11.350000000000001</v>
      </c>
      <c r="G316" s="62" t="s">
        <v>202</v>
      </c>
      <c r="H316" s="14">
        <f t="shared" ca="1" si="207"/>
        <v>99.983333333333334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430</v>
      </c>
      <c r="L316" s="16">
        <f t="shared" ca="1" si="211"/>
        <v>0</v>
      </c>
      <c r="M316" s="17">
        <f t="shared" ca="1" si="212"/>
        <v>0.79999999999999993</v>
      </c>
      <c r="N316" s="17">
        <f t="shared" ca="1" si="213"/>
        <v>1.6</v>
      </c>
      <c r="O316" s="17" t="str">
        <f t="shared" ca="1" si="214"/>
        <v>NNE</v>
      </c>
      <c r="P316" s="13">
        <f t="shared" ca="1" si="215"/>
        <v>0.90751157407407401</v>
      </c>
      <c r="Q316" s="18">
        <f t="shared" ca="1" si="216"/>
        <v>2.7</v>
      </c>
      <c r="R316" s="17" t="str">
        <f t="shared" ca="1" si="217"/>
        <v>NE</v>
      </c>
      <c r="S316" s="13">
        <f t="shared" ca="1" si="218"/>
        <v>0.89520833333333327</v>
      </c>
    </row>
    <row r="317" spans="1:36">
      <c r="A317" s="11">
        <f t="shared" si="202"/>
        <v>1867</v>
      </c>
      <c r="B317" s="12">
        <f t="shared" ca="1" si="203"/>
        <v>44939</v>
      </c>
      <c r="C317" s="13">
        <f t="shared" ca="1" si="204"/>
        <v>0.91666666666666663</v>
      </c>
      <c r="D317" s="14">
        <f t="shared" ca="1" si="205"/>
        <v>3</v>
      </c>
      <c r="E317" s="14">
        <f t="shared" ca="1" si="201"/>
        <v>0.28530779473974538</v>
      </c>
      <c r="F317" s="14">
        <f t="shared" ca="1" si="206"/>
        <v>11.583333333333334</v>
      </c>
      <c r="G317" s="62" t="s">
        <v>202</v>
      </c>
      <c r="H317" s="14">
        <f t="shared" ca="1" si="207"/>
        <v>99.933333333333337</v>
      </c>
      <c r="I317" s="17">
        <f t="shared" ca="1" si="208"/>
        <v>1E-3</v>
      </c>
      <c r="J317" s="16">
        <f t="shared" ca="1" si="209"/>
        <v>0</v>
      </c>
      <c r="K317" s="16">
        <f t="shared" ca="1" si="210"/>
        <v>435</v>
      </c>
      <c r="L317" s="16">
        <f t="shared" ca="1" si="211"/>
        <v>0</v>
      </c>
      <c r="M317" s="17">
        <f t="shared" ca="1" si="212"/>
        <v>1.0999999999999999</v>
      </c>
      <c r="N317" s="17">
        <f t="shared" ca="1" si="213"/>
        <v>1.8</v>
      </c>
      <c r="O317" s="17" t="str">
        <f t="shared" ca="1" si="214"/>
        <v>E</v>
      </c>
      <c r="P317" s="13">
        <f t="shared" ca="1" si="215"/>
        <v>0.95115740740740751</v>
      </c>
      <c r="Q317" s="18">
        <f t="shared" ca="1" si="216"/>
        <v>4.0999999999999996</v>
      </c>
      <c r="R317" s="17" t="str">
        <f t="shared" ca="1" si="217"/>
        <v>E</v>
      </c>
      <c r="S317" s="13">
        <f t="shared" ca="1" si="218"/>
        <v>0.94657407407407401</v>
      </c>
    </row>
    <row r="318" spans="1:36">
      <c r="A318" s="11">
        <f t="shared" si="202"/>
        <v>1873</v>
      </c>
      <c r="B318" s="12">
        <f t="shared" ca="1" si="203"/>
        <v>44939</v>
      </c>
      <c r="C318" s="13">
        <f t="shared" ca="1" si="204"/>
        <v>0.95833333333333337</v>
      </c>
      <c r="D318" s="14">
        <f t="shared" ca="1" si="205"/>
        <v>2</v>
      </c>
      <c r="E318" s="14">
        <f t="shared" ca="1" si="201"/>
        <v>0.36005970193820791</v>
      </c>
      <c r="F318" s="14">
        <f t="shared" ca="1" si="206"/>
        <v>12.35</v>
      </c>
      <c r="G318" s="62" t="s">
        <v>202</v>
      </c>
      <c r="H318" s="14">
        <f t="shared" ca="1" si="207"/>
        <v>100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453</v>
      </c>
      <c r="L318" s="16">
        <f t="shared" ca="1" si="211"/>
        <v>0</v>
      </c>
      <c r="M318" s="17">
        <f t="shared" ca="1" si="212"/>
        <v>0.75</v>
      </c>
      <c r="N318" s="17">
        <f t="shared" ca="1" si="213"/>
        <v>1.8</v>
      </c>
      <c r="O318" s="17" t="str">
        <f t="shared" ca="1" si="214"/>
        <v>E</v>
      </c>
      <c r="P318" s="13">
        <f t="shared" ca="1" si="215"/>
        <v>0.95140046296296299</v>
      </c>
      <c r="Q318" s="18">
        <f t="shared" ca="1" si="216"/>
        <v>3.1</v>
      </c>
      <c r="R318" s="17" t="str">
        <f t="shared" ca="1" si="217"/>
        <v>ENE</v>
      </c>
      <c r="S318" s="13">
        <f t="shared" ca="1" si="218"/>
        <v>0.98643518518518514</v>
      </c>
    </row>
    <row r="319" spans="1:36">
      <c r="A319" s="11">
        <f t="shared" si="202"/>
        <v>1879</v>
      </c>
      <c r="B319" s="12">
        <f t="shared" ca="1" si="203"/>
        <v>44940</v>
      </c>
      <c r="C319" s="13">
        <f t="shared" ca="1" si="204"/>
        <v>0</v>
      </c>
      <c r="D319" s="14">
        <f t="shared" ca="1" si="205"/>
        <v>2.5</v>
      </c>
      <c r="E319" s="14">
        <f t="shared" ca="1" si="201"/>
        <v>0.38613805097887494</v>
      </c>
      <c r="F319" s="14">
        <f t="shared" ca="1" si="206"/>
        <v>12.516666666666666</v>
      </c>
      <c r="G319" s="62" t="s">
        <v>202</v>
      </c>
      <c r="H319" s="14">
        <f t="shared" ca="1" si="207"/>
        <v>100.03333333333335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480</v>
      </c>
      <c r="L319" s="16">
        <f t="shared" ca="1" si="211"/>
        <v>0</v>
      </c>
      <c r="M319" s="17">
        <f t="shared" ca="1" si="212"/>
        <v>0.6166666666666667</v>
      </c>
      <c r="N319" s="17">
        <f t="shared" ca="1" si="213"/>
        <v>1.6</v>
      </c>
      <c r="O319" s="17" t="str">
        <f t="shared" ca="1" si="214"/>
        <v>E</v>
      </c>
      <c r="P319" s="13">
        <f t="shared" ca="1" si="215"/>
        <v>4.9768518518518521E-3</v>
      </c>
      <c r="Q319" s="18">
        <f t="shared" ca="1" si="216"/>
        <v>3.6</v>
      </c>
      <c r="R319" s="17" t="str">
        <f t="shared" ca="1" si="217"/>
        <v>E</v>
      </c>
      <c r="S319" s="13">
        <f t="shared" ca="1" si="218"/>
        <v>0.99949074074074085</v>
      </c>
      <c r="U319" s="14">
        <f t="shared" ref="U319" ca="1" si="241">SUM(D319:D342)</f>
        <v>37</v>
      </c>
      <c r="V319" s="14">
        <f t="shared" ref="V319:Y319" ca="1" si="242">AVERAGE(E319:E342)</f>
        <v>0.37940141895538604</v>
      </c>
      <c r="W319" s="14">
        <f t="shared" ca="1" si="242"/>
        <v>13.840972222222222</v>
      </c>
      <c r="X319" s="14" t="e">
        <f t="shared" si="242"/>
        <v>#DIV/0!</v>
      </c>
      <c r="Y319" s="14">
        <f t="shared" ca="1" si="242"/>
        <v>97.836111111111123</v>
      </c>
      <c r="Z319" s="58">
        <f t="shared" ref="Z319:AA319" ca="1" si="243">SUM(I319:I342)</f>
        <v>2.7609999999999997</v>
      </c>
      <c r="AA319" s="58">
        <f t="shared" ca="1" si="243"/>
        <v>0</v>
      </c>
      <c r="AB319" s="58">
        <f t="shared" ref="AB319" ca="1" si="244">SUM(K319:K342)/1000</f>
        <v>6742.3329999999996</v>
      </c>
      <c r="AC319" s="58">
        <f t="shared" ref="AC319:AD319" ca="1" si="245">AVERAGE(L319:L342)</f>
        <v>77.979166666666671</v>
      </c>
      <c r="AD319" s="17">
        <f t="shared" ca="1" si="245"/>
        <v>1.3972222222222221</v>
      </c>
      <c r="AE319" s="17">
        <f t="shared" ref="AE319" ca="1" si="246">MAX(N319:N342)</f>
        <v>4.4000000000000004</v>
      </c>
      <c r="AF319" s="11" t="str">
        <f t="shared" ref="AF319" ca="1" si="247">INDIRECT(ADDRESS(MATCH(AE319,N319:N342,0)+ROW()-1,15))</f>
        <v>N</v>
      </c>
      <c r="AG319" s="13">
        <f t="shared" ref="AG319" ca="1" si="248">INDIRECT(ADDRESS(MATCH(AE319,N319:N342,0)+ROW()-1,16))</f>
        <v>0.92511574074074077</v>
      </c>
      <c r="AH319" s="17">
        <f t="shared" ref="AH319" ca="1" si="249">MAX(Q319:Q342)</f>
        <v>7.1</v>
      </c>
      <c r="AI319" s="11" t="str">
        <f t="shared" ref="AI319" ca="1" si="250">INDIRECT(ADDRESS(MATCH(AH319,Q319:Q342,0)+ROW()-1,18))</f>
        <v>NNE</v>
      </c>
      <c r="AJ319" s="13">
        <f t="shared" ref="AJ319" ca="1" si="251">INDIRECT(ADDRESS(MATCH(AH319,Q319:Q342,0)+ROW()-1,19))</f>
        <v>0.9194675925925927</v>
      </c>
    </row>
    <row r="320" spans="1:36">
      <c r="A320" s="11">
        <f t="shared" si="202"/>
        <v>1885</v>
      </c>
      <c r="B320" s="12">
        <f t="shared" ca="1" si="203"/>
        <v>44940</v>
      </c>
      <c r="C320" s="13">
        <f t="shared" ca="1" si="204"/>
        <v>4.1666666666666664E-2</v>
      </c>
      <c r="D320" s="14">
        <f t="shared" ca="1" si="205"/>
        <v>5</v>
      </c>
      <c r="E320" s="14">
        <f t="shared" ca="1" si="201"/>
        <v>0.3902442938239476</v>
      </c>
      <c r="F320" s="14">
        <f t="shared" ca="1" si="206"/>
        <v>12.666666666666666</v>
      </c>
      <c r="G320" s="62" t="s">
        <v>202</v>
      </c>
      <c r="H320" s="14">
        <f t="shared" ca="1" si="207"/>
        <v>100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443</v>
      </c>
      <c r="L320" s="16">
        <f t="shared" ca="1" si="211"/>
        <v>0</v>
      </c>
      <c r="M320" s="17">
        <f t="shared" ca="1" si="212"/>
        <v>0.81666666666666654</v>
      </c>
      <c r="N320" s="17">
        <f t="shared" ca="1" si="213"/>
        <v>1.8</v>
      </c>
      <c r="O320" s="17" t="str">
        <f t="shared" ca="1" si="214"/>
        <v>NNE</v>
      </c>
      <c r="P320" s="13">
        <f t="shared" ca="1" si="215"/>
        <v>7.6388888888888895E-2</v>
      </c>
      <c r="Q320" s="18">
        <f t="shared" ca="1" si="216"/>
        <v>3</v>
      </c>
      <c r="R320" s="17" t="str">
        <f t="shared" ca="1" si="217"/>
        <v>E</v>
      </c>
      <c r="S320" s="13">
        <f t="shared" ca="1" si="218"/>
        <v>5.3530092592592594E-2</v>
      </c>
    </row>
    <row r="321" spans="1:19">
      <c r="A321" s="11">
        <f t="shared" si="202"/>
        <v>1891</v>
      </c>
      <c r="B321" s="12">
        <f t="shared" ca="1" si="203"/>
        <v>44940</v>
      </c>
      <c r="C321" s="13">
        <f t="shared" ca="1" si="204"/>
        <v>8.3333333333333329E-2</v>
      </c>
      <c r="D321" s="14">
        <f t="shared" ca="1" si="205"/>
        <v>7</v>
      </c>
      <c r="E321" s="14">
        <f t="shared" ca="1" si="201"/>
        <v>0.39049511490181477</v>
      </c>
      <c r="F321" s="14">
        <f t="shared" ca="1" si="206"/>
        <v>12.5</v>
      </c>
      <c r="G321" s="62" t="s">
        <v>202</v>
      </c>
      <c r="H321" s="14">
        <f t="shared" ca="1" si="207"/>
        <v>99.933333333333323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445</v>
      </c>
      <c r="L321" s="16">
        <f t="shared" ca="1" si="211"/>
        <v>0</v>
      </c>
      <c r="M321" s="17">
        <f t="shared" ca="1" si="212"/>
        <v>1.2999999999999998</v>
      </c>
      <c r="N321" s="17">
        <f t="shared" ca="1" si="213"/>
        <v>2.1</v>
      </c>
      <c r="O321" s="17" t="str">
        <f t="shared" ca="1" si="214"/>
        <v>ENE</v>
      </c>
      <c r="P321" s="13">
        <f t="shared" ca="1" si="215"/>
        <v>8.9224537037037033E-2</v>
      </c>
      <c r="Q321" s="18">
        <f t="shared" ca="1" si="216"/>
        <v>4.5999999999999996</v>
      </c>
      <c r="R321" s="17" t="str">
        <f t="shared" ca="1" si="217"/>
        <v>E</v>
      </c>
      <c r="S321" s="13">
        <f t="shared" ca="1" si="218"/>
        <v>8.6157407407407405E-2</v>
      </c>
    </row>
    <row r="322" spans="1:19">
      <c r="A322" s="11">
        <f t="shared" si="202"/>
        <v>1897</v>
      </c>
      <c r="B322" s="12">
        <f t="shared" ca="1" si="203"/>
        <v>44940</v>
      </c>
      <c r="C322" s="13">
        <f t="shared" ca="1" si="204"/>
        <v>0.125</v>
      </c>
      <c r="D322" s="14">
        <f t="shared" ca="1" si="205"/>
        <v>7</v>
      </c>
      <c r="E322" s="14">
        <f t="shared" ca="1" si="201"/>
        <v>0.39049511490181477</v>
      </c>
      <c r="F322" s="14">
        <f t="shared" ca="1" si="206"/>
        <v>12.516666666666666</v>
      </c>
      <c r="G322" s="62" t="s">
        <v>202</v>
      </c>
      <c r="H322" s="14">
        <f t="shared" ca="1" si="207"/>
        <v>99.983333333333334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460</v>
      </c>
      <c r="L322" s="16">
        <f t="shared" ca="1" si="211"/>
        <v>0</v>
      </c>
      <c r="M322" s="17">
        <f t="shared" ca="1" si="212"/>
        <v>1.1500000000000001</v>
      </c>
      <c r="N322" s="17">
        <f t="shared" ca="1" si="213"/>
        <v>1.9</v>
      </c>
      <c r="O322" s="17" t="str">
        <f t="shared" ca="1" si="214"/>
        <v>ENE</v>
      </c>
      <c r="P322" s="13">
        <f t="shared" ca="1" si="215"/>
        <v>0.15972222222222224</v>
      </c>
      <c r="Q322" s="18">
        <f t="shared" ca="1" si="216"/>
        <v>4.4000000000000004</v>
      </c>
      <c r="R322" s="17" t="str">
        <f t="shared" ca="1" si="217"/>
        <v>E</v>
      </c>
      <c r="S322" s="13">
        <f t="shared" ca="1" si="218"/>
        <v>0.1592476851851852</v>
      </c>
    </row>
    <row r="323" spans="1:19">
      <c r="A323" s="11">
        <f t="shared" si="202"/>
        <v>1903</v>
      </c>
      <c r="B323" s="12">
        <f t="shared" ca="1" si="203"/>
        <v>44940</v>
      </c>
      <c r="C323" s="13">
        <f t="shared" ca="1" si="204"/>
        <v>0.16666666666666666</v>
      </c>
      <c r="D323" s="14">
        <f t="shared" ca="1" si="205"/>
        <v>5</v>
      </c>
      <c r="E323" s="14">
        <f t="shared" ca="1" si="201"/>
        <v>0.39049511490181477</v>
      </c>
      <c r="F323" s="14">
        <f t="shared" ca="1" si="206"/>
        <v>13</v>
      </c>
      <c r="G323" s="62" t="s">
        <v>202</v>
      </c>
      <c r="H323" s="14">
        <f t="shared" ca="1" si="207"/>
        <v>100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462</v>
      </c>
      <c r="L323" s="16">
        <f t="shared" ca="1" si="211"/>
        <v>0</v>
      </c>
      <c r="M323" s="17">
        <f t="shared" ca="1" si="212"/>
        <v>0.71666666666666667</v>
      </c>
      <c r="N323" s="17">
        <f t="shared" ca="1" si="213"/>
        <v>2.1</v>
      </c>
      <c r="O323" s="17" t="str">
        <f t="shared" ca="1" si="214"/>
        <v>ENE</v>
      </c>
      <c r="P323" s="13">
        <f t="shared" ca="1" si="215"/>
        <v>0.16277777777777777</v>
      </c>
      <c r="Q323" s="18">
        <f t="shared" ca="1" si="216"/>
        <v>3.2</v>
      </c>
      <c r="R323" s="17" t="str">
        <f t="shared" ca="1" si="217"/>
        <v>E</v>
      </c>
      <c r="S323" s="13">
        <f t="shared" ca="1" si="218"/>
        <v>0.18627314814814813</v>
      </c>
    </row>
    <row r="324" spans="1:19">
      <c r="A324" s="11">
        <f t="shared" si="202"/>
        <v>1909</v>
      </c>
      <c r="B324" s="12">
        <f t="shared" ca="1" si="203"/>
        <v>44940</v>
      </c>
      <c r="C324" s="13">
        <f t="shared" ca="1" si="204"/>
        <v>0.20833333333333334</v>
      </c>
      <c r="D324" s="14">
        <f t="shared" ca="1" si="205"/>
        <v>3.5</v>
      </c>
      <c r="E324" s="14">
        <f t="shared" ca="1" si="201"/>
        <v>0.39049511490181477</v>
      </c>
      <c r="F324" s="14">
        <f t="shared" ca="1" si="206"/>
        <v>12.983333333333334</v>
      </c>
      <c r="G324" s="62" t="s">
        <v>202</v>
      </c>
      <c r="H324" s="14">
        <f t="shared" ca="1" si="207"/>
        <v>100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483</v>
      </c>
      <c r="L324" s="16">
        <f t="shared" ca="1" si="211"/>
        <v>0</v>
      </c>
      <c r="M324" s="17">
        <f t="shared" ca="1" si="212"/>
        <v>0.95000000000000018</v>
      </c>
      <c r="N324" s="17">
        <f t="shared" ca="1" si="213"/>
        <v>2.2999999999999998</v>
      </c>
      <c r="O324" s="17" t="str">
        <f t="shared" ca="1" si="214"/>
        <v>NNE</v>
      </c>
      <c r="P324" s="13">
        <f t="shared" ca="1" si="215"/>
        <v>0.22418981481481481</v>
      </c>
      <c r="Q324" s="18">
        <f t="shared" ca="1" si="216"/>
        <v>4.0999999999999996</v>
      </c>
      <c r="R324" s="17" t="str">
        <f t="shared" ca="1" si="217"/>
        <v>NNE</v>
      </c>
      <c r="S324" s="13">
        <f t="shared" ca="1" si="218"/>
        <v>0.22207175925925926</v>
      </c>
    </row>
    <row r="325" spans="1:19">
      <c r="A325" s="11">
        <f t="shared" si="202"/>
        <v>1915</v>
      </c>
      <c r="B325" s="12">
        <f t="shared" ca="1" si="203"/>
        <v>44940</v>
      </c>
      <c r="C325" s="13">
        <f t="shared" ca="1" si="204"/>
        <v>0.25</v>
      </c>
      <c r="D325" s="14">
        <f t="shared" ca="1" si="205"/>
        <v>4</v>
      </c>
      <c r="E325" s="14">
        <f t="shared" ca="1" si="201"/>
        <v>0.39049511490181477</v>
      </c>
      <c r="F325" s="14">
        <f t="shared" ca="1" si="206"/>
        <v>13.183333333333335</v>
      </c>
      <c r="G325" s="62" t="s">
        <v>202</v>
      </c>
      <c r="H325" s="14">
        <f t="shared" ca="1" si="207"/>
        <v>99.983333333333334</v>
      </c>
      <c r="I325" s="17">
        <f t="shared" ca="1" si="208"/>
        <v>0</v>
      </c>
      <c r="J325" s="16">
        <f t="shared" ca="1" si="209"/>
        <v>0</v>
      </c>
      <c r="K325" s="16">
        <f t="shared" ca="1" si="210"/>
        <v>482</v>
      </c>
      <c r="L325" s="16">
        <f t="shared" ca="1" si="211"/>
        <v>0</v>
      </c>
      <c r="M325" s="17">
        <f t="shared" ca="1" si="212"/>
        <v>1.4500000000000002</v>
      </c>
      <c r="N325" s="17">
        <f t="shared" ca="1" si="213"/>
        <v>2.1</v>
      </c>
      <c r="O325" s="17" t="str">
        <f t="shared" ca="1" si="214"/>
        <v>ENE</v>
      </c>
      <c r="P325" s="13">
        <f t="shared" ca="1" si="215"/>
        <v>0.27886574074074072</v>
      </c>
      <c r="Q325" s="18">
        <f t="shared" ca="1" si="216"/>
        <v>4.2</v>
      </c>
      <c r="R325" s="17" t="str">
        <f t="shared" ca="1" si="217"/>
        <v>E</v>
      </c>
      <c r="S325" s="13">
        <f t="shared" ca="1" si="218"/>
        <v>0.27353009259259259</v>
      </c>
    </row>
    <row r="326" spans="1:19">
      <c r="A326" s="11">
        <f t="shared" si="202"/>
        <v>1921</v>
      </c>
      <c r="B326" s="12">
        <f t="shared" ca="1" si="203"/>
        <v>44940</v>
      </c>
      <c r="C326" s="13">
        <f t="shared" ca="1" si="204"/>
        <v>0.29166666666666669</v>
      </c>
      <c r="D326" s="14">
        <f t="shared" ca="1" si="205"/>
        <v>1.5</v>
      </c>
      <c r="E326" s="14">
        <f t="shared" ca="1" si="201"/>
        <v>0.39049511490181477</v>
      </c>
      <c r="F326" s="14">
        <f t="shared" ca="1" si="206"/>
        <v>13.800000000000002</v>
      </c>
      <c r="G326" s="62" t="s">
        <v>202</v>
      </c>
      <c r="H326" s="14">
        <f t="shared" ca="1" si="207"/>
        <v>99.65000000000002</v>
      </c>
      <c r="I326" s="17">
        <f t="shared" ca="1" si="208"/>
        <v>7.0000000000000001E-3</v>
      </c>
      <c r="J326" s="16">
        <f t="shared" ca="1" si="209"/>
        <v>0</v>
      </c>
      <c r="K326" s="16">
        <f t="shared" ca="1" si="210"/>
        <v>22469</v>
      </c>
      <c r="L326" s="16">
        <f t="shared" ca="1" si="211"/>
        <v>6.5</v>
      </c>
      <c r="M326" s="17">
        <f t="shared" ca="1" si="212"/>
        <v>1.2166666666666666</v>
      </c>
      <c r="N326" s="17">
        <f t="shared" ca="1" si="213"/>
        <v>1.7</v>
      </c>
      <c r="O326" s="17" t="str">
        <f t="shared" ca="1" si="214"/>
        <v>NNE</v>
      </c>
      <c r="P326" s="13">
        <f t="shared" ca="1" si="215"/>
        <v>0.29688657407407409</v>
      </c>
      <c r="Q326" s="18">
        <f t="shared" ca="1" si="216"/>
        <v>3.8</v>
      </c>
      <c r="R326" s="17" t="str">
        <f t="shared" ca="1" si="217"/>
        <v>E</v>
      </c>
      <c r="S326" s="13">
        <f t="shared" ca="1" si="218"/>
        <v>0.31538194444444445</v>
      </c>
    </row>
    <row r="327" spans="1:19">
      <c r="A327" s="11">
        <f t="shared" si="202"/>
        <v>1927</v>
      </c>
      <c r="B327" s="12">
        <f t="shared" ca="1" si="203"/>
        <v>44940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0.39049511490181477</v>
      </c>
      <c r="F327" s="14">
        <f t="shared" ca="1" si="206"/>
        <v>13.5</v>
      </c>
      <c r="G327" s="62" t="s">
        <v>202</v>
      </c>
      <c r="H327" s="14">
        <f t="shared" ca="1" si="207"/>
        <v>99.933333333333337</v>
      </c>
      <c r="I327" s="17">
        <f t="shared" ca="1" si="208"/>
        <v>6.6000000000000003E-2</v>
      </c>
      <c r="J327" s="16">
        <f t="shared" ca="1" si="209"/>
        <v>0</v>
      </c>
      <c r="K327" s="16">
        <f t="shared" ca="1" si="210"/>
        <v>169750</v>
      </c>
      <c r="L327" s="16">
        <f t="shared" ca="1" si="211"/>
        <v>47</v>
      </c>
      <c r="M327" s="17">
        <f t="shared" ca="1" si="212"/>
        <v>1.0833333333333333</v>
      </c>
      <c r="N327" s="17">
        <f t="shared" ca="1" si="213"/>
        <v>1.9</v>
      </c>
      <c r="O327" s="17" t="str">
        <f t="shared" ca="1" si="214"/>
        <v>WNW</v>
      </c>
      <c r="P327" s="13">
        <f t="shared" ca="1" si="215"/>
        <v>0.33244212962962966</v>
      </c>
      <c r="Q327" s="18">
        <f t="shared" ca="1" si="216"/>
        <v>3.5</v>
      </c>
      <c r="R327" s="17" t="str">
        <f t="shared" ca="1" si="217"/>
        <v>WNW</v>
      </c>
      <c r="S327" s="13">
        <f t="shared" ca="1" si="218"/>
        <v>0.33135416666666667</v>
      </c>
    </row>
    <row r="328" spans="1:19">
      <c r="A328" s="11">
        <f t="shared" si="202"/>
        <v>1933</v>
      </c>
      <c r="B328" s="12">
        <f t="shared" ca="1" si="203"/>
        <v>44940</v>
      </c>
      <c r="C328" s="13">
        <f t="shared" ca="1" si="204"/>
        <v>0.375</v>
      </c>
      <c r="D328" s="14">
        <f t="shared" ca="1" si="205"/>
        <v>1</v>
      </c>
      <c r="E328" s="14">
        <f t="shared" ref="E328:E391" ca="1" si="252">INDIRECT(ADDRESS(A328,32,,,$B$1))</f>
        <v>0.39049511490181477</v>
      </c>
      <c r="F328" s="14">
        <f t="shared" ca="1" si="206"/>
        <v>13.683333333333332</v>
      </c>
      <c r="G328" s="62" t="s">
        <v>202</v>
      </c>
      <c r="H328" s="14">
        <f t="shared" ca="1" si="207"/>
        <v>99.966666666666654</v>
      </c>
      <c r="I328" s="17">
        <f t="shared" ca="1" si="208"/>
        <v>0.13200000000000001</v>
      </c>
      <c r="J328" s="16">
        <f t="shared" ca="1" si="209"/>
        <v>0</v>
      </c>
      <c r="K328" s="16">
        <f t="shared" ca="1" si="210"/>
        <v>351050</v>
      </c>
      <c r="L328" s="16">
        <f t="shared" ca="1" si="211"/>
        <v>97.5</v>
      </c>
      <c r="M328" s="17">
        <f t="shared" ca="1" si="212"/>
        <v>0.95000000000000007</v>
      </c>
      <c r="N328" s="17">
        <f t="shared" ca="1" si="213"/>
        <v>2</v>
      </c>
      <c r="O328" s="17" t="str">
        <f t="shared" ca="1" si="214"/>
        <v>ESE</v>
      </c>
      <c r="P328" s="13">
        <f t="shared" ca="1" si="215"/>
        <v>0.375</v>
      </c>
      <c r="Q328" s="18">
        <f t="shared" ca="1" si="216"/>
        <v>3.3</v>
      </c>
      <c r="R328" s="17" t="str">
        <f t="shared" ca="1" si="217"/>
        <v>ESE</v>
      </c>
      <c r="S328" s="13">
        <f t="shared" ca="1" si="218"/>
        <v>0.37291666666666662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44940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0.39049511490181477</v>
      </c>
      <c r="F329" s="14">
        <f t="shared" ref="F329:F392" ca="1" si="257">INDIRECT(ADDRESS(A329,33,,,$B$1))</f>
        <v>13.433333333333335</v>
      </c>
      <c r="G329" s="62" t="s">
        <v>202</v>
      </c>
      <c r="H329" s="14">
        <f t="shared" ref="H329:H392" ca="1" si="258">INDIRECT(ADDRESS(A329,35,,,$B$1))</f>
        <v>100</v>
      </c>
      <c r="I329" s="17">
        <f t="shared" ref="I329:I392" ca="1" si="259">INDIRECT(ADDRESS(A329,36,,,$B$1))</f>
        <v>0.22700000000000001</v>
      </c>
      <c r="J329" s="16">
        <f t="shared" ref="J329:J392" ca="1" si="260">INDIRECT(ADDRESS(A329,37,,,$B$1))</f>
        <v>0</v>
      </c>
      <c r="K329" s="16">
        <f t="shared" ref="K329:K392" ca="1" si="261">INDIRECT(ADDRESS(A329,38,,,$B$1))</f>
        <v>579329</v>
      </c>
      <c r="L329" s="16">
        <f t="shared" ref="L329:L392" ca="1" si="262">INDIRECT(ADDRESS(A329,39,,,$B$1))</f>
        <v>161</v>
      </c>
      <c r="M329" s="17">
        <f t="shared" ref="M329:M392" ca="1" si="263">INDIRECT(ADDRESS($A329,40,,,$B$1))</f>
        <v>1.0333333333333332</v>
      </c>
      <c r="N329" s="17">
        <f t="shared" ref="N329:N392" ca="1" si="264">INDIRECT(ADDRESS($A329,41,,,$B$1))</f>
        <v>1.8</v>
      </c>
      <c r="O329" s="17" t="str">
        <f t="shared" ref="O329:O392" ca="1" si="265">INDIRECT(ADDRESS($A329,42,,,$B$1))</f>
        <v>NW</v>
      </c>
      <c r="P329" s="13">
        <f t="shared" ref="P329:P392" ca="1" si="266">INDIRECT(ADDRESS($A329,43,,,$B$1))</f>
        <v>0.44118055555555552</v>
      </c>
      <c r="Q329" s="18">
        <f t="shared" ref="Q329:Q392" ca="1" si="267">INDIRECT(ADDRESS($A329,44,,,$B$1))</f>
        <v>2.5</v>
      </c>
      <c r="R329" s="17" t="str">
        <f t="shared" ref="R329:R392" ca="1" si="268">INDIRECT(ADDRESS($A329,45,,,$B$1))</f>
        <v>WNW</v>
      </c>
      <c r="S329" s="13">
        <f t="shared" ref="S329:S392" ca="1" si="269">INDIRECT(ADDRESS($A329,46,,,$B$1))</f>
        <v>0.4365046296296296</v>
      </c>
    </row>
    <row r="330" spans="1:19">
      <c r="A330" s="11">
        <f t="shared" si="253"/>
        <v>1945</v>
      </c>
      <c r="B330" s="12">
        <f t="shared" ca="1" si="254"/>
        <v>44940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0.39049511490181477</v>
      </c>
      <c r="F330" s="14">
        <f t="shared" ca="1" si="257"/>
        <v>13.916666666666666</v>
      </c>
      <c r="G330" s="62" t="s">
        <v>202</v>
      </c>
      <c r="H330" s="14">
        <f t="shared" ca="1" si="258"/>
        <v>98.016666666666666</v>
      </c>
      <c r="I330" s="17">
        <f t="shared" ca="1" si="259"/>
        <v>0.60299999999999998</v>
      </c>
      <c r="J330" s="16">
        <f t="shared" ca="1" si="260"/>
        <v>0</v>
      </c>
      <c r="K330" s="16">
        <f t="shared" ca="1" si="261"/>
        <v>1438920</v>
      </c>
      <c r="L330" s="16">
        <f t="shared" ca="1" si="262"/>
        <v>399.83333333333331</v>
      </c>
      <c r="M330" s="17">
        <f t="shared" ca="1" si="263"/>
        <v>0.3833333333333333</v>
      </c>
      <c r="N330" s="17">
        <f t="shared" ca="1" si="264"/>
        <v>1.1000000000000001</v>
      </c>
      <c r="O330" s="17" t="str">
        <f t="shared" ca="1" si="265"/>
        <v>NW</v>
      </c>
      <c r="P330" s="13">
        <f t="shared" ca="1" si="266"/>
        <v>0.45215277777777779</v>
      </c>
      <c r="Q330" s="18">
        <f t="shared" ca="1" si="267"/>
        <v>1.8</v>
      </c>
      <c r="R330" s="17" t="str">
        <f t="shared" ca="1" si="268"/>
        <v>SW</v>
      </c>
      <c r="S330" s="13">
        <f t="shared" ca="1" si="269"/>
        <v>0.49104166666666665</v>
      </c>
    </row>
    <row r="331" spans="1:19">
      <c r="A331" s="11">
        <f t="shared" si="253"/>
        <v>1951</v>
      </c>
      <c r="B331" s="12">
        <f t="shared" ca="1" si="254"/>
        <v>44940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0.38477809921036604</v>
      </c>
      <c r="F331" s="14">
        <f t="shared" ca="1" si="257"/>
        <v>14.699999999999998</v>
      </c>
      <c r="G331" s="62" t="s">
        <v>202</v>
      </c>
      <c r="H331" s="14">
        <f t="shared" ca="1" si="258"/>
        <v>95.966666666666654</v>
      </c>
      <c r="I331" s="17">
        <f t="shared" ca="1" si="259"/>
        <v>0.57199999999999995</v>
      </c>
      <c r="J331" s="16">
        <f t="shared" ca="1" si="260"/>
        <v>0</v>
      </c>
      <c r="K331" s="16">
        <f t="shared" ca="1" si="261"/>
        <v>1385490</v>
      </c>
      <c r="L331" s="16">
        <f t="shared" ca="1" si="262"/>
        <v>385</v>
      </c>
      <c r="M331" s="17">
        <f t="shared" ca="1" si="263"/>
        <v>0.55000000000000004</v>
      </c>
      <c r="N331" s="17">
        <f t="shared" ca="1" si="264"/>
        <v>0.9</v>
      </c>
      <c r="O331" s="17" t="str">
        <f t="shared" ca="1" si="265"/>
        <v>WSW</v>
      </c>
      <c r="P331" s="13">
        <f t="shared" ca="1" si="266"/>
        <v>0.51297453703703699</v>
      </c>
      <c r="Q331" s="18">
        <f t="shared" ca="1" si="267"/>
        <v>1.9</v>
      </c>
      <c r="R331" s="17" t="str">
        <f t="shared" ca="1" si="268"/>
        <v>SSW</v>
      </c>
      <c r="S331" s="13">
        <f t="shared" ca="1" si="269"/>
        <v>0.49776620370370367</v>
      </c>
    </row>
    <row r="332" spans="1:19">
      <c r="A332" s="11">
        <f t="shared" si="253"/>
        <v>1957</v>
      </c>
      <c r="B332" s="12">
        <f t="shared" ca="1" si="254"/>
        <v>44940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0.38268993147963903</v>
      </c>
      <c r="F332" s="14">
        <f t="shared" ca="1" si="257"/>
        <v>15.4</v>
      </c>
      <c r="G332" s="62" t="s">
        <v>202</v>
      </c>
      <c r="H332" s="14">
        <f t="shared" ca="1" si="258"/>
        <v>95.183333333333337</v>
      </c>
      <c r="I332" s="17">
        <f t="shared" ca="1" si="259"/>
        <v>0.47699999999999998</v>
      </c>
      <c r="J332" s="16">
        <f t="shared" ca="1" si="260"/>
        <v>0</v>
      </c>
      <c r="K332" s="16">
        <f t="shared" ca="1" si="261"/>
        <v>1157619</v>
      </c>
      <c r="L332" s="16">
        <f t="shared" ca="1" si="262"/>
        <v>321.66666666666669</v>
      </c>
      <c r="M332" s="17">
        <f t="shared" ca="1" si="263"/>
        <v>0.85</v>
      </c>
      <c r="N332" s="17">
        <f t="shared" ca="1" si="264"/>
        <v>1.2</v>
      </c>
      <c r="O332" s="17" t="str">
        <f t="shared" ca="1" si="265"/>
        <v>NNE</v>
      </c>
      <c r="P332" s="13">
        <f t="shared" ca="1" si="266"/>
        <v>0.57571759259259259</v>
      </c>
      <c r="Q332" s="18">
        <f t="shared" ca="1" si="267"/>
        <v>2.2999999999999998</v>
      </c>
      <c r="R332" s="17" t="str">
        <f t="shared" ca="1" si="268"/>
        <v>NNE</v>
      </c>
      <c r="S332" s="13">
        <f t="shared" ca="1" si="269"/>
        <v>0.57511574074074068</v>
      </c>
    </row>
    <row r="333" spans="1:19">
      <c r="A333" s="11">
        <f t="shared" si="253"/>
        <v>1963</v>
      </c>
      <c r="B333" s="12">
        <f t="shared" ca="1" si="254"/>
        <v>44940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0.38171389423491303</v>
      </c>
      <c r="F333" s="14">
        <f t="shared" ca="1" si="257"/>
        <v>15.716666666666669</v>
      </c>
      <c r="G333" s="62" t="s">
        <v>202</v>
      </c>
      <c r="H333" s="14">
        <f t="shared" ca="1" si="258"/>
        <v>96.183333333333337</v>
      </c>
      <c r="I333" s="17">
        <f t="shared" ca="1" si="259"/>
        <v>0.39299999999999996</v>
      </c>
      <c r="J333" s="16">
        <f t="shared" ca="1" si="260"/>
        <v>0</v>
      </c>
      <c r="K333" s="16">
        <f t="shared" ca="1" si="261"/>
        <v>923439</v>
      </c>
      <c r="L333" s="16">
        <f t="shared" ca="1" si="262"/>
        <v>256.33333333333331</v>
      </c>
      <c r="M333" s="17">
        <f t="shared" ca="1" si="263"/>
        <v>1.4333333333333333</v>
      </c>
      <c r="N333" s="17">
        <f t="shared" ca="1" si="264"/>
        <v>1.9</v>
      </c>
      <c r="O333" s="17" t="str">
        <f t="shared" ca="1" si="265"/>
        <v>N</v>
      </c>
      <c r="P333" s="13">
        <f t="shared" ca="1" si="266"/>
        <v>0.61079861111111111</v>
      </c>
      <c r="Q333" s="18">
        <f t="shared" ca="1" si="267"/>
        <v>3.2</v>
      </c>
      <c r="R333" s="17" t="str">
        <f t="shared" ca="1" si="268"/>
        <v>N</v>
      </c>
      <c r="S333" s="13">
        <f t="shared" ca="1" si="269"/>
        <v>0.61025462962962962</v>
      </c>
    </row>
    <row r="334" spans="1:19">
      <c r="A334" s="11">
        <f t="shared" si="253"/>
        <v>1969</v>
      </c>
      <c r="B334" s="12">
        <f t="shared" ca="1" si="254"/>
        <v>44940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0.37940597985204505</v>
      </c>
      <c r="F334" s="14">
        <f t="shared" ca="1" si="257"/>
        <v>15.833333333333334</v>
      </c>
      <c r="G334" s="62" t="s">
        <v>202</v>
      </c>
      <c r="H334" s="14">
        <f t="shared" ca="1" si="258"/>
        <v>94.716666666666683</v>
      </c>
      <c r="I334" s="17">
        <f t="shared" ca="1" si="259"/>
        <v>0.23699999999999999</v>
      </c>
      <c r="J334" s="16">
        <f t="shared" ca="1" si="260"/>
        <v>0</v>
      </c>
      <c r="K334" s="16">
        <f t="shared" ca="1" si="261"/>
        <v>577033</v>
      </c>
      <c r="L334" s="16">
        <f t="shared" ca="1" si="262"/>
        <v>160.33333333333334</v>
      </c>
      <c r="M334" s="17">
        <f t="shared" ca="1" si="263"/>
        <v>1.4166666666666667</v>
      </c>
      <c r="N334" s="17">
        <f t="shared" ca="1" si="264"/>
        <v>2.2000000000000002</v>
      </c>
      <c r="O334" s="17" t="str">
        <f t="shared" ca="1" si="265"/>
        <v>NNE</v>
      </c>
      <c r="P334" s="13">
        <f t="shared" ca="1" si="266"/>
        <v>0.62569444444444444</v>
      </c>
      <c r="Q334" s="18">
        <f t="shared" ca="1" si="267"/>
        <v>3.3</v>
      </c>
      <c r="R334" s="17" t="str">
        <f t="shared" ca="1" si="268"/>
        <v>NNE</v>
      </c>
      <c r="S334" s="13">
        <f t="shared" ca="1" si="269"/>
        <v>0.62040509259259258</v>
      </c>
    </row>
    <row r="335" spans="1:19">
      <c r="A335" s="11">
        <f t="shared" si="253"/>
        <v>1975</v>
      </c>
      <c r="B335" s="12">
        <f t="shared" ca="1" si="254"/>
        <v>44940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0.37723613522838212</v>
      </c>
      <c r="F335" s="14">
        <f t="shared" ca="1" si="257"/>
        <v>15.416666666666666</v>
      </c>
      <c r="G335" s="62" t="s">
        <v>202</v>
      </c>
      <c r="H335" s="14">
        <f t="shared" ca="1" si="258"/>
        <v>95.516666666666666</v>
      </c>
      <c r="I335" s="17">
        <f t="shared" ca="1" si="259"/>
        <v>4.5999999999999999E-2</v>
      </c>
      <c r="J335" s="16">
        <f t="shared" ca="1" si="260"/>
        <v>0</v>
      </c>
      <c r="K335" s="16">
        <f t="shared" ca="1" si="261"/>
        <v>125029</v>
      </c>
      <c r="L335" s="16">
        <f t="shared" ca="1" si="262"/>
        <v>34.666666666666664</v>
      </c>
      <c r="M335" s="17">
        <f t="shared" ca="1" si="263"/>
        <v>1.5</v>
      </c>
      <c r="N335" s="17">
        <f t="shared" ca="1" si="264"/>
        <v>2</v>
      </c>
      <c r="O335" s="17" t="str">
        <f t="shared" ca="1" si="265"/>
        <v>N</v>
      </c>
      <c r="P335" s="13">
        <f t="shared" ca="1" si="266"/>
        <v>0.66650462962962964</v>
      </c>
      <c r="Q335" s="18">
        <f t="shared" ca="1" si="267"/>
        <v>3.7</v>
      </c>
      <c r="R335" s="17" t="str">
        <f t="shared" ca="1" si="268"/>
        <v>N</v>
      </c>
      <c r="S335" s="13">
        <f t="shared" ca="1" si="269"/>
        <v>0.70130787037037035</v>
      </c>
    </row>
    <row r="336" spans="1:19">
      <c r="A336" s="11">
        <f t="shared" si="253"/>
        <v>1981</v>
      </c>
      <c r="B336" s="12">
        <f t="shared" ca="1" si="254"/>
        <v>44940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0.37187842739482274</v>
      </c>
      <c r="F336" s="14">
        <f t="shared" ca="1" si="257"/>
        <v>14.83333333333333</v>
      </c>
      <c r="G336" s="62" t="s">
        <v>202</v>
      </c>
      <c r="H336" s="14">
        <f t="shared" ca="1" si="258"/>
        <v>98.166666666666671</v>
      </c>
      <c r="I336" s="17">
        <f t="shared" ca="1" si="259"/>
        <v>1E-3</v>
      </c>
      <c r="J336" s="16">
        <f t="shared" ca="1" si="260"/>
        <v>0</v>
      </c>
      <c r="K336" s="16">
        <f t="shared" ca="1" si="261"/>
        <v>6423</v>
      </c>
      <c r="L336" s="16">
        <f t="shared" ca="1" si="262"/>
        <v>1.6666666666666667</v>
      </c>
      <c r="M336" s="17">
        <f t="shared" ca="1" si="263"/>
        <v>1.8166666666666667</v>
      </c>
      <c r="N336" s="17">
        <f t="shared" ca="1" si="264"/>
        <v>2.2999999999999998</v>
      </c>
      <c r="O336" s="17" t="str">
        <f t="shared" ca="1" si="265"/>
        <v>NNE</v>
      </c>
      <c r="P336" s="13">
        <f t="shared" ca="1" si="266"/>
        <v>0.70800925925925917</v>
      </c>
      <c r="Q336" s="18">
        <f t="shared" ca="1" si="267"/>
        <v>3.6</v>
      </c>
      <c r="R336" s="17" t="str">
        <f t="shared" ca="1" si="268"/>
        <v>NNE</v>
      </c>
      <c r="S336" s="13">
        <f t="shared" ca="1" si="269"/>
        <v>0.71989583333333329</v>
      </c>
    </row>
    <row r="337" spans="1:36">
      <c r="A337" s="11">
        <f t="shared" si="253"/>
        <v>1987</v>
      </c>
      <c r="B337" s="12">
        <f t="shared" ca="1" si="254"/>
        <v>44940</v>
      </c>
      <c r="C337" s="13">
        <f t="shared" ca="1" si="255"/>
        <v>0.75</v>
      </c>
      <c r="D337" s="14">
        <f t="shared" ca="1" si="256"/>
        <v>0.5</v>
      </c>
      <c r="E337" s="14">
        <f t="shared" ca="1" si="252"/>
        <v>0.36634799405737278</v>
      </c>
      <c r="F337" s="14">
        <f t="shared" ca="1" si="257"/>
        <v>14.516666666666666</v>
      </c>
      <c r="G337" s="62" t="s">
        <v>202</v>
      </c>
      <c r="H337" s="14">
        <f t="shared" ca="1" si="258"/>
        <v>97.583333333333329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431</v>
      </c>
      <c r="L337" s="16">
        <f t="shared" ca="1" si="262"/>
        <v>0</v>
      </c>
      <c r="M337" s="17">
        <f t="shared" ca="1" si="263"/>
        <v>1.9666666666666668</v>
      </c>
      <c r="N337" s="17">
        <f t="shared" ca="1" si="264"/>
        <v>2.4</v>
      </c>
      <c r="O337" s="17" t="str">
        <f t="shared" ca="1" si="265"/>
        <v>NNE</v>
      </c>
      <c r="P337" s="13">
        <f t="shared" ca="1" si="266"/>
        <v>0.76710648148148142</v>
      </c>
      <c r="Q337" s="18">
        <f t="shared" ca="1" si="267"/>
        <v>4.5999999999999996</v>
      </c>
      <c r="R337" s="17" t="str">
        <f t="shared" ca="1" si="268"/>
        <v>N</v>
      </c>
      <c r="S337" s="13">
        <f t="shared" ca="1" si="269"/>
        <v>0.763738425925926</v>
      </c>
    </row>
    <row r="338" spans="1:36">
      <c r="A338" s="11">
        <f t="shared" si="253"/>
        <v>1993</v>
      </c>
      <c r="B338" s="12">
        <f t="shared" ca="1" si="254"/>
        <v>44940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0.36413794181210263</v>
      </c>
      <c r="F338" s="14">
        <f t="shared" ca="1" si="257"/>
        <v>13.916666666666666</v>
      </c>
      <c r="G338" s="62" t="s">
        <v>202</v>
      </c>
      <c r="H338" s="14">
        <f t="shared" ca="1" si="258"/>
        <v>97.75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415</v>
      </c>
      <c r="L338" s="16">
        <f t="shared" ca="1" si="262"/>
        <v>0</v>
      </c>
      <c r="M338" s="17">
        <f t="shared" ca="1" si="263"/>
        <v>1.6333333333333335</v>
      </c>
      <c r="N338" s="17">
        <f t="shared" ca="1" si="264"/>
        <v>2.6</v>
      </c>
      <c r="O338" s="17" t="str">
        <f t="shared" ca="1" si="265"/>
        <v>NNE</v>
      </c>
      <c r="P338" s="13">
        <f t="shared" ca="1" si="266"/>
        <v>0.82243055555555555</v>
      </c>
      <c r="Q338" s="18">
        <f t="shared" ca="1" si="267"/>
        <v>5</v>
      </c>
      <c r="R338" s="17" t="str">
        <f t="shared" ca="1" si="268"/>
        <v>NNE</v>
      </c>
      <c r="S338" s="13">
        <f t="shared" ca="1" si="269"/>
        <v>0.81733796296296291</v>
      </c>
    </row>
    <row r="339" spans="1:36">
      <c r="A339" s="11">
        <f t="shared" si="253"/>
        <v>1999</v>
      </c>
      <c r="B339" s="12">
        <f t="shared" ca="1" si="254"/>
        <v>44940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0.36113686667046813</v>
      </c>
      <c r="F339" s="14">
        <f t="shared" ca="1" si="257"/>
        <v>13.666666666666666</v>
      </c>
      <c r="G339" s="62" t="s">
        <v>202</v>
      </c>
      <c r="H339" s="14">
        <f t="shared" ca="1" si="258"/>
        <v>96.75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475</v>
      </c>
      <c r="L339" s="16">
        <f t="shared" ca="1" si="262"/>
        <v>0</v>
      </c>
      <c r="M339" s="17">
        <f t="shared" ca="1" si="263"/>
        <v>1.8499999999999999</v>
      </c>
      <c r="N339" s="17">
        <f t="shared" ca="1" si="264"/>
        <v>2.6</v>
      </c>
      <c r="O339" s="17" t="str">
        <f t="shared" ca="1" si="265"/>
        <v>NNE</v>
      </c>
      <c r="P339" s="13">
        <f t="shared" ca="1" si="266"/>
        <v>0.85939814814814808</v>
      </c>
      <c r="Q339" s="18">
        <f t="shared" ca="1" si="267"/>
        <v>5.2</v>
      </c>
      <c r="R339" s="17" t="str">
        <f t="shared" ca="1" si="268"/>
        <v>NNE</v>
      </c>
      <c r="S339" s="13">
        <f t="shared" ca="1" si="269"/>
        <v>0.85155092592592585</v>
      </c>
    </row>
    <row r="340" spans="1:36">
      <c r="A340" s="11">
        <f t="shared" si="253"/>
        <v>2005</v>
      </c>
      <c r="B340" s="12">
        <f t="shared" ca="1" si="254"/>
        <v>44940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0.35519847414746608</v>
      </c>
      <c r="F340" s="14">
        <f t="shared" ca="1" si="257"/>
        <v>13.766666666666666</v>
      </c>
      <c r="G340" s="62" t="s">
        <v>202</v>
      </c>
      <c r="H340" s="14">
        <f t="shared" ca="1" si="258"/>
        <v>95.183333333333337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432</v>
      </c>
      <c r="L340" s="16">
        <f t="shared" ca="1" si="262"/>
        <v>0</v>
      </c>
      <c r="M340" s="17">
        <f t="shared" ca="1" si="263"/>
        <v>1.95</v>
      </c>
      <c r="N340" s="17">
        <f t="shared" ca="1" si="264"/>
        <v>3.1</v>
      </c>
      <c r="O340" s="17" t="str">
        <f t="shared" ca="1" si="265"/>
        <v>N</v>
      </c>
      <c r="P340" s="13">
        <f t="shared" ca="1" si="266"/>
        <v>0.87496527777777777</v>
      </c>
      <c r="Q340" s="18">
        <f t="shared" ca="1" si="267"/>
        <v>5.9</v>
      </c>
      <c r="R340" s="17" t="str">
        <f t="shared" ca="1" si="268"/>
        <v>NNW</v>
      </c>
      <c r="S340" s="13">
        <f t="shared" ca="1" si="269"/>
        <v>0.87625000000000008</v>
      </c>
    </row>
    <row r="341" spans="1:36">
      <c r="A341" s="11">
        <f t="shared" si="253"/>
        <v>2011</v>
      </c>
      <c r="B341" s="12">
        <f t="shared" ca="1" si="254"/>
        <v>44940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0.35089877159014859</v>
      </c>
      <c r="F341" s="14">
        <f t="shared" ca="1" si="257"/>
        <v>13.466666666666667</v>
      </c>
      <c r="G341" s="62" t="s">
        <v>202</v>
      </c>
      <c r="H341" s="14">
        <f t="shared" ca="1" si="258"/>
        <v>94.8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400</v>
      </c>
      <c r="L341" s="16">
        <f t="shared" ca="1" si="262"/>
        <v>0</v>
      </c>
      <c r="M341" s="17">
        <f t="shared" ca="1" si="263"/>
        <v>3.6833333333333331</v>
      </c>
      <c r="N341" s="17">
        <f t="shared" ca="1" si="264"/>
        <v>4.4000000000000004</v>
      </c>
      <c r="O341" s="17" t="str">
        <f t="shared" ca="1" si="265"/>
        <v>N</v>
      </c>
      <c r="P341" s="13">
        <f t="shared" ca="1" si="266"/>
        <v>0.92511574074074077</v>
      </c>
      <c r="Q341" s="18">
        <f t="shared" ca="1" si="267"/>
        <v>7.1</v>
      </c>
      <c r="R341" s="17" t="str">
        <f t="shared" ca="1" si="268"/>
        <v>NNE</v>
      </c>
      <c r="S341" s="13">
        <f t="shared" ca="1" si="269"/>
        <v>0.9194675925925927</v>
      </c>
    </row>
    <row r="342" spans="1:36">
      <c r="A342" s="11">
        <f t="shared" si="253"/>
        <v>2017</v>
      </c>
      <c r="B342" s="12">
        <f t="shared" ca="1" si="254"/>
        <v>44940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0.34887804543056777</v>
      </c>
      <c r="F342" s="14">
        <f t="shared" ca="1" si="257"/>
        <v>13.25</v>
      </c>
      <c r="G342" s="62" t="s">
        <v>202</v>
      </c>
      <c r="H342" s="14">
        <f t="shared" ca="1" si="258"/>
        <v>92.766666666666666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374</v>
      </c>
      <c r="L342" s="16">
        <f t="shared" ca="1" si="262"/>
        <v>0</v>
      </c>
      <c r="M342" s="17">
        <f t="shared" ca="1" si="263"/>
        <v>3.2166666666666668</v>
      </c>
      <c r="N342" s="17">
        <f t="shared" ca="1" si="264"/>
        <v>3.9</v>
      </c>
      <c r="O342" s="17" t="str">
        <f t="shared" ca="1" si="265"/>
        <v>NNE</v>
      </c>
      <c r="P342" s="13">
        <f t="shared" ca="1" si="266"/>
        <v>0.95140046296296299</v>
      </c>
      <c r="Q342" s="18">
        <f t="shared" ca="1" si="267"/>
        <v>6.8</v>
      </c>
      <c r="R342" s="17" t="str">
        <f t="shared" ca="1" si="268"/>
        <v>NNE</v>
      </c>
      <c r="S342" s="13">
        <f t="shared" ca="1" si="269"/>
        <v>0.95421296296296287</v>
      </c>
    </row>
    <row r="343" spans="1:36">
      <c r="A343" s="11">
        <f t="shared" si="253"/>
        <v>2023</v>
      </c>
      <c r="B343" s="12">
        <f t="shared" ca="1" si="254"/>
        <v>44941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0.34552911875844</v>
      </c>
      <c r="F343" s="14">
        <f t="shared" ca="1" si="257"/>
        <v>12.883333333333333</v>
      </c>
      <c r="G343" s="62" t="s">
        <v>202</v>
      </c>
      <c r="H343" s="14">
        <f t="shared" ca="1" si="258"/>
        <v>88.516666666666666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411</v>
      </c>
      <c r="L343" s="16">
        <f t="shared" ca="1" si="262"/>
        <v>0</v>
      </c>
      <c r="M343" s="17">
        <f t="shared" ca="1" si="263"/>
        <v>3.65</v>
      </c>
      <c r="N343" s="17">
        <f t="shared" ca="1" si="264"/>
        <v>4.0999999999999996</v>
      </c>
      <c r="O343" s="17" t="str">
        <f t="shared" ca="1" si="265"/>
        <v>NNE</v>
      </c>
      <c r="P343" s="13">
        <f t="shared" ca="1" si="266"/>
        <v>1.4305555555555557E-2</v>
      </c>
      <c r="Q343" s="18">
        <f t="shared" ca="1" si="267"/>
        <v>7.5</v>
      </c>
      <c r="R343" s="17" t="str">
        <f t="shared" ca="1" si="268"/>
        <v>NNE</v>
      </c>
      <c r="S343" s="13">
        <f t="shared" ca="1" si="269"/>
        <v>3.425925925925926E-3</v>
      </c>
      <c r="U343" s="14">
        <f t="shared" ref="U343" ca="1" si="270">SUM(D343:D366)</f>
        <v>0</v>
      </c>
      <c r="V343" s="14">
        <f t="shared" ref="V343:Y343" ca="1" si="271">AVERAGE(E343:E366)</f>
        <v>0.31265503493734881</v>
      </c>
      <c r="W343" s="14">
        <f t="shared" ca="1" si="271"/>
        <v>12.247222222222222</v>
      </c>
      <c r="X343" s="14" t="e">
        <f t="shared" si="271"/>
        <v>#DIV/0!</v>
      </c>
      <c r="Y343" s="14">
        <f t="shared" ca="1" si="271"/>
        <v>84.495833333333323</v>
      </c>
      <c r="Z343" s="58">
        <f t="shared" ref="Z343:AA343" ca="1" si="272">SUM(I343:I366)</f>
        <v>4.1420000000000012</v>
      </c>
      <c r="AA343" s="58">
        <f t="shared" ca="1" si="272"/>
        <v>0.5</v>
      </c>
      <c r="AB343" s="58">
        <f t="shared" ref="AB343" ca="1" si="273">SUM(K343:K366)/1000</f>
        <v>9507.7070000000003</v>
      </c>
      <c r="AC343" s="58">
        <f t="shared" ref="AC343:AD343" ca="1" si="274">AVERAGE(L343:L366)</f>
        <v>109.95138888888887</v>
      </c>
      <c r="AD343" s="17">
        <f t="shared" ca="1" si="274"/>
        <v>2.0347222222222219</v>
      </c>
      <c r="AE343" s="17">
        <f t="shared" ref="AE343" ca="1" si="275">MAX(N343:N366)</f>
        <v>4.0999999999999996</v>
      </c>
      <c r="AF343" s="11" t="str">
        <f t="shared" ref="AF343" ca="1" si="276">INDIRECT(ADDRESS(MATCH(AE343,N343:N366,0)+ROW()-1,15))</f>
        <v>NNE</v>
      </c>
      <c r="AG343" s="13">
        <f t="shared" ref="AG343" ca="1" si="277">INDIRECT(ADDRESS(MATCH(AE343,N343:N366,0)+ROW()-1,16))</f>
        <v>1.4305555555555557E-2</v>
      </c>
      <c r="AH343" s="17">
        <f t="shared" ref="AH343" ca="1" si="278">MAX(Q343:Q366)</f>
        <v>7.5</v>
      </c>
      <c r="AI343" s="11" t="str">
        <f t="shared" ref="AI343" ca="1" si="279">INDIRECT(ADDRESS(MATCH(AH343,Q343:Q366,0)+ROW()-1,18))</f>
        <v>NNE</v>
      </c>
      <c r="AJ343" s="13">
        <f t="shared" ref="AJ343" ca="1" si="280">INDIRECT(ADDRESS(MATCH(AH343,Q343:Q366,0)+ROW()-1,19))</f>
        <v>3.425925925925926E-3</v>
      </c>
    </row>
    <row r="344" spans="1:36">
      <c r="A344" s="11">
        <f t="shared" si="253"/>
        <v>2029</v>
      </c>
      <c r="B344" s="12">
        <f t="shared" ca="1" si="254"/>
        <v>44941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0.34220147356563951</v>
      </c>
      <c r="F344" s="14">
        <f t="shared" ca="1" si="257"/>
        <v>12.683333333333332</v>
      </c>
      <c r="G344" s="62" t="s">
        <v>202</v>
      </c>
      <c r="H344" s="14">
        <f t="shared" ca="1" si="258"/>
        <v>84.333333333333329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440</v>
      </c>
      <c r="L344" s="16">
        <f t="shared" ca="1" si="262"/>
        <v>0</v>
      </c>
      <c r="M344" s="17">
        <f t="shared" ca="1" si="263"/>
        <v>1.6666666666666667</v>
      </c>
      <c r="N344" s="17">
        <f t="shared" ca="1" si="264"/>
        <v>3.5</v>
      </c>
      <c r="O344" s="17" t="str">
        <f t="shared" ca="1" si="265"/>
        <v>NNE</v>
      </c>
      <c r="P344" s="13">
        <f t="shared" ca="1" si="266"/>
        <v>3.4756944444444444E-2</v>
      </c>
      <c r="Q344" s="18">
        <f t="shared" ca="1" si="267"/>
        <v>5.6</v>
      </c>
      <c r="R344" s="17" t="str">
        <f t="shared" ca="1" si="268"/>
        <v>NNE</v>
      </c>
      <c r="S344" s="13">
        <f t="shared" ca="1" si="269"/>
        <v>3.5590277777777776E-2</v>
      </c>
    </row>
    <row r="345" spans="1:36">
      <c r="A345" s="11">
        <f t="shared" si="253"/>
        <v>2035</v>
      </c>
      <c r="B345" s="12">
        <f t="shared" ca="1" si="254"/>
        <v>44941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0.33889363003936362</v>
      </c>
      <c r="F345" s="14">
        <f t="shared" ca="1" si="257"/>
        <v>12.316666666666668</v>
      </c>
      <c r="G345" s="62" t="s">
        <v>202</v>
      </c>
      <c r="H345" s="14">
        <f t="shared" ca="1" si="258"/>
        <v>85.466666666666654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482</v>
      </c>
      <c r="L345" s="16">
        <f t="shared" ca="1" si="262"/>
        <v>0</v>
      </c>
      <c r="M345" s="17">
        <f t="shared" ca="1" si="263"/>
        <v>1.9333333333333333</v>
      </c>
      <c r="N345" s="17">
        <f t="shared" ca="1" si="264"/>
        <v>3.4</v>
      </c>
      <c r="O345" s="17" t="str">
        <f t="shared" ca="1" si="265"/>
        <v>NNE</v>
      </c>
      <c r="P345" s="13">
        <f t="shared" ca="1" si="266"/>
        <v>0.11755787037037037</v>
      </c>
      <c r="Q345" s="18">
        <f t="shared" ca="1" si="267"/>
        <v>5.2</v>
      </c>
      <c r="R345" s="17" t="str">
        <f t="shared" ca="1" si="268"/>
        <v>N</v>
      </c>
      <c r="S345" s="13">
        <f t="shared" ca="1" si="269"/>
        <v>0.11084490740740742</v>
      </c>
    </row>
    <row r="346" spans="1:36">
      <c r="A346" s="11">
        <f t="shared" si="253"/>
        <v>2041</v>
      </c>
      <c r="B346" s="12">
        <f t="shared" ca="1" si="254"/>
        <v>44941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0.33582289119400199</v>
      </c>
      <c r="F346" s="14">
        <f t="shared" ca="1" si="257"/>
        <v>12.16666666666667</v>
      </c>
      <c r="G346" s="62" t="s">
        <v>202</v>
      </c>
      <c r="H346" s="14">
        <f t="shared" ca="1" si="258"/>
        <v>84.25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407</v>
      </c>
      <c r="L346" s="16">
        <f t="shared" ca="1" si="262"/>
        <v>0</v>
      </c>
      <c r="M346" s="17">
        <f t="shared" ca="1" si="263"/>
        <v>2.2666666666666666</v>
      </c>
      <c r="N346" s="17">
        <f t="shared" ca="1" si="264"/>
        <v>3.5</v>
      </c>
      <c r="O346" s="17" t="str">
        <f t="shared" ca="1" si="265"/>
        <v>NNE</v>
      </c>
      <c r="P346" s="13">
        <f t="shared" ca="1" si="266"/>
        <v>0.12188657407407406</v>
      </c>
      <c r="Q346" s="18">
        <f t="shared" ca="1" si="267"/>
        <v>5.0999999999999996</v>
      </c>
      <c r="R346" s="17" t="str">
        <f t="shared" ca="1" si="268"/>
        <v>NNE</v>
      </c>
      <c r="S346" s="13">
        <f t="shared" ca="1" si="269"/>
        <v>0.11978009259259259</v>
      </c>
    </row>
    <row r="347" spans="1:36">
      <c r="A347" s="11">
        <f t="shared" si="253"/>
        <v>2047</v>
      </c>
      <c r="B347" s="12">
        <f t="shared" ca="1" si="254"/>
        <v>44941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0.33353034420863548</v>
      </c>
      <c r="F347" s="14">
        <f t="shared" ca="1" si="257"/>
        <v>11.950000000000001</v>
      </c>
      <c r="G347" s="62" t="s">
        <v>202</v>
      </c>
      <c r="H347" s="14">
        <f t="shared" ca="1" si="258"/>
        <v>83.666666666666671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441</v>
      </c>
      <c r="L347" s="16">
        <f t="shared" ca="1" si="262"/>
        <v>0</v>
      </c>
      <c r="M347" s="17">
        <f t="shared" ca="1" si="263"/>
        <v>1.4166666666666667</v>
      </c>
      <c r="N347" s="17">
        <f t="shared" ca="1" si="264"/>
        <v>2.1</v>
      </c>
      <c r="O347" s="17" t="str">
        <f t="shared" ca="1" si="265"/>
        <v>NNE</v>
      </c>
      <c r="P347" s="13">
        <f t="shared" ca="1" si="266"/>
        <v>0.15986111111111112</v>
      </c>
      <c r="Q347" s="18">
        <f t="shared" ca="1" si="267"/>
        <v>4.0999999999999996</v>
      </c>
      <c r="R347" s="17" t="str">
        <f t="shared" ca="1" si="268"/>
        <v>NNE</v>
      </c>
      <c r="S347" s="13">
        <f t="shared" ca="1" si="269"/>
        <v>0.19773148148148148</v>
      </c>
    </row>
    <row r="348" spans="1:36">
      <c r="A348" s="11">
        <f t="shared" si="253"/>
        <v>2053</v>
      </c>
      <c r="B348" s="12">
        <f t="shared" ca="1" si="254"/>
        <v>44941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0.33037897458757665</v>
      </c>
      <c r="F348" s="14">
        <f t="shared" ca="1" si="257"/>
        <v>11.183333333333332</v>
      </c>
      <c r="G348" s="62" t="s">
        <v>202</v>
      </c>
      <c r="H348" s="14">
        <f t="shared" ca="1" si="258"/>
        <v>87.483333333333334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535</v>
      </c>
      <c r="L348" s="16">
        <f t="shared" ca="1" si="262"/>
        <v>0</v>
      </c>
      <c r="M348" s="17">
        <f t="shared" ca="1" si="263"/>
        <v>1.0833333333333333</v>
      </c>
      <c r="N348" s="17">
        <f t="shared" ca="1" si="264"/>
        <v>1.9</v>
      </c>
      <c r="O348" s="17" t="str">
        <f t="shared" ca="1" si="265"/>
        <v>NNE</v>
      </c>
      <c r="P348" s="13">
        <f t="shared" ca="1" si="266"/>
        <v>0.20651620370370372</v>
      </c>
      <c r="Q348" s="18">
        <f t="shared" ca="1" si="267"/>
        <v>4.2</v>
      </c>
      <c r="R348" s="17" t="str">
        <f t="shared" ca="1" si="268"/>
        <v>N</v>
      </c>
      <c r="S348" s="13">
        <f t="shared" ca="1" si="269"/>
        <v>0.20442129629629627</v>
      </c>
    </row>
    <row r="349" spans="1:36">
      <c r="A349" s="11">
        <f t="shared" si="253"/>
        <v>2059</v>
      </c>
      <c r="B349" s="12">
        <f t="shared" ca="1" si="254"/>
        <v>44941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0.3264895860947154</v>
      </c>
      <c r="F349" s="14">
        <f t="shared" ca="1" si="257"/>
        <v>11.066666666666668</v>
      </c>
      <c r="G349" s="62" t="s">
        <v>202</v>
      </c>
      <c r="H349" s="14">
        <f t="shared" ca="1" si="258"/>
        <v>90.13333333333334</v>
      </c>
      <c r="I349" s="17">
        <f t="shared" ca="1" si="259"/>
        <v>1E-3</v>
      </c>
      <c r="J349" s="16">
        <f t="shared" ca="1" si="260"/>
        <v>0</v>
      </c>
      <c r="K349" s="16">
        <f t="shared" ca="1" si="261"/>
        <v>579</v>
      </c>
      <c r="L349" s="16">
        <f t="shared" ca="1" si="262"/>
        <v>0</v>
      </c>
      <c r="M349" s="17">
        <f t="shared" ca="1" si="263"/>
        <v>1.9166666666666667</v>
      </c>
      <c r="N349" s="17">
        <f t="shared" ca="1" si="264"/>
        <v>2.7</v>
      </c>
      <c r="O349" s="17" t="str">
        <f t="shared" ca="1" si="265"/>
        <v>N</v>
      </c>
      <c r="P349" s="13">
        <f t="shared" ca="1" si="266"/>
        <v>0.2634259259259259</v>
      </c>
      <c r="Q349" s="18">
        <f t="shared" ca="1" si="267"/>
        <v>5</v>
      </c>
      <c r="R349" s="17" t="str">
        <f t="shared" ca="1" si="268"/>
        <v>N</v>
      </c>
      <c r="S349" s="13">
        <f t="shared" ca="1" si="269"/>
        <v>0.26100694444444444</v>
      </c>
    </row>
    <row r="350" spans="1:36">
      <c r="A350" s="11">
        <f t="shared" si="253"/>
        <v>2065</v>
      </c>
      <c r="B350" s="12">
        <f t="shared" ca="1" si="254"/>
        <v>44941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0.32144229891070364</v>
      </c>
      <c r="F350" s="14">
        <f t="shared" ca="1" si="257"/>
        <v>11.533333333333333</v>
      </c>
      <c r="G350" s="62" t="s">
        <v>202</v>
      </c>
      <c r="H350" s="14">
        <f t="shared" ca="1" si="258"/>
        <v>87.166666666666671</v>
      </c>
      <c r="I350" s="17">
        <f t="shared" ca="1" si="259"/>
        <v>3.3000000000000002E-2</v>
      </c>
      <c r="J350" s="16">
        <f t="shared" ca="1" si="260"/>
        <v>0</v>
      </c>
      <c r="K350" s="16">
        <f t="shared" ca="1" si="261"/>
        <v>79607</v>
      </c>
      <c r="L350" s="16">
        <f t="shared" ca="1" si="262"/>
        <v>22</v>
      </c>
      <c r="M350" s="17">
        <f t="shared" ca="1" si="263"/>
        <v>2.5333333333333332</v>
      </c>
      <c r="N350" s="17">
        <f t="shared" ca="1" si="264"/>
        <v>3.2</v>
      </c>
      <c r="O350" s="17" t="str">
        <f t="shared" ca="1" si="265"/>
        <v>NNE</v>
      </c>
      <c r="P350" s="13">
        <f t="shared" ca="1" si="266"/>
        <v>0.31479166666666664</v>
      </c>
      <c r="Q350" s="18">
        <f t="shared" ca="1" si="267"/>
        <v>5.2</v>
      </c>
      <c r="R350" s="17" t="str">
        <f t="shared" ca="1" si="268"/>
        <v>NNE</v>
      </c>
      <c r="S350" s="13">
        <f t="shared" ca="1" si="269"/>
        <v>0.31001157407407409</v>
      </c>
    </row>
    <row r="351" spans="1:36">
      <c r="A351" s="11">
        <f t="shared" si="253"/>
        <v>2071</v>
      </c>
      <c r="B351" s="12">
        <f t="shared" ca="1" si="254"/>
        <v>44941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0.31813567877757465</v>
      </c>
      <c r="F351" s="14">
        <f t="shared" ca="1" si="257"/>
        <v>11.883333333333335</v>
      </c>
      <c r="G351" s="62" t="s">
        <v>202</v>
      </c>
      <c r="H351" s="14">
        <f t="shared" ca="1" si="258"/>
        <v>80.266666666666666</v>
      </c>
      <c r="I351" s="17">
        <f t="shared" ca="1" si="259"/>
        <v>0.223</v>
      </c>
      <c r="J351" s="16">
        <f t="shared" ca="1" si="260"/>
        <v>0</v>
      </c>
      <c r="K351" s="16">
        <f t="shared" ca="1" si="261"/>
        <v>490526</v>
      </c>
      <c r="L351" s="16">
        <f t="shared" ca="1" si="262"/>
        <v>136.16666666666666</v>
      </c>
      <c r="M351" s="17">
        <f t="shared" ca="1" si="263"/>
        <v>3.1</v>
      </c>
      <c r="N351" s="17">
        <f t="shared" ca="1" si="264"/>
        <v>3.6</v>
      </c>
      <c r="O351" s="17" t="str">
        <f t="shared" ca="1" si="265"/>
        <v>NNE</v>
      </c>
      <c r="P351" s="13">
        <f t="shared" ca="1" si="266"/>
        <v>0.35173611111111108</v>
      </c>
      <c r="Q351" s="18">
        <f t="shared" ca="1" si="267"/>
        <v>7.1</v>
      </c>
      <c r="R351" s="17" t="str">
        <f t="shared" ca="1" si="268"/>
        <v>NNE</v>
      </c>
      <c r="S351" s="13">
        <f t="shared" ca="1" si="269"/>
        <v>0.36702546296296296</v>
      </c>
    </row>
    <row r="352" spans="1:36">
      <c r="A352" s="11">
        <f t="shared" si="253"/>
        <v>2077</v>
      </c>
      <c r="B352" s="12">
        <f t="shared" ca="1" si="254"/>
        <v>44941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0.31367732281236371</v>
      </c>
      <c r="F352" s="14">
        <f t="shared" ca="1" si="257"/>
        <v>12.316666666666665</v>
      </c>
      <c r="G352" s="62" t="s">
        <v>202</v>
      </c>
      <c r="H352" s="14">
        <f t="shared" ca="1" si="258"/>
        <v>76.100000000000009</v>
      </c>
      <c r="I352" s="17">
        <f t="shared" ca="1" si="259"/>
        <v>0.46799999999999997</v>
      </c>
      <c r="J352" s="16">
        <f t="shared" ca="1" si="260"/>
        <v>0</v>
      </c>
      <c r="K352" s="16">
        <f t="shared" ca="1" si="261"/>
        <v>1045205</v>
      </c>
      <c r="L352" s="16">
        <f t="shared" ca="1" si="262"/>
        <v>290.33333333333331</v>
      </c>
      <c r="M352" s="17">
        <f t="shared" ca="1" si="263"/>
        <v>2.2333333333333329</v>
      </c>
      <c r="N352" s="17">
        <f t="shared" ca="1" si="264"/>
        <v>3.9</v>
      </c>
      <c r="O352" s="17" t="str">
        <f t="shared" ca="1" si="265"/>
        <v>NNE</v>
      </c>
      <c r="P352" s="13">
        <f t="shared" ca="1" si="266"/>
        <v>0.37678240740740737</v>
      </c>
      <c r="Q352" s="18">
        <f t="shared" ca="1" si="267"/>
        <v>7.1</v>
      </c>
      <c r="R352" s="17" t="str">
        <f t="shared" ca="1" si="268"/>
        <v>N</v>
      </c>
      <c r="S352" s="13">
        <f t="shared" ca="1" si="269"/>
        <v>0.37431712962962965</v>
      </c>
    </row>
    <row r="353" spans="1:36">
      <c r="A353" s="11">
        <f t="shared" si="253"/>
        <v>2083</v>
      </c>
      <c r="B353" s="12">
        <f t="shared" ca="1" si="254"/>
        <v>44941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0.31209199934429899</v>
      </c>
      <c r="F353" s="14">
        <f t="shared" ca="1" si="257"/>
        <v>12.633333333333335</v>
      </c>
      <c r="G353" s="62" t="s">
        <v>202</v>
      </c>
      <c r="H353" s="14">
        <f t="shared" ca="1" si="258"/>
        <v>78.100000000000009</v>
      </c>
      <c r="I353" s="17">
        <f t="shared" ca="1" si="259"/>
        <v>0.71</v>
      </c>
      <c r="J353" s="16">
        <f t="shared" ca="1" si="260"/>
        <v>0.16666666666666666</v>
      </c>
      <c r="K353" s="16">
        <f t="shared" ca="1" si="261"/>
        <v>1583830</v>
      </c>
      <c r="L353" s="16">
        <f t="shared" ca="1" si="262"/>
        <v>440</v>
      </c>
      <c r="M353" s="17">
        <f t="shared" ca="1" si="263"/>
        <v>1.9333333333333336</v>
      </c>
      <c r="N353" s="17">
        <f t="shared" ca="1" si="264"/>
        <v>2.9</v>
      </c>
      <c r="O353" s="17" t="str">
        <f t="shared" ca="1" si="265"/>
        <v>NE</v>
      </c>
      <c r="P353" s="13">
        <f t="shared" ca="1" si="266"/>
        <v>0.44711805555555556</v>
      </c>
      <c r="Q353" s="18">
        <f t="shared" ca="1" si="267"/>
        <v>6</v>
      </c>
      <c r="R353" s="17" t="str">
        <f t="shared" ca="1" si="268"/>
        <v>NE</v>
      </c>
      <c r="S353" s="13">
        <f t="shared" ca="1" si="269"/>
        <v>0.4470486111111111</v>
      </c>
    </row>
    <row r="354" spans="1:36">
      <c r="A354" s="11">
        <f t="shared" si="253"/>
        <v>2089</v>
      </c>
      <c r="B354" s="12">
        <f t="shared" ca="1" si="254"/>
        <v>44941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0.30977335357974223</v>
      </c>
      <c r="F354" s="14">
        <f t="shared" ca="1" si="257"/>
        <v>12.600000000000001</v>
      </c>
      <c r="G354" s="62" t="s">
        <v>202</v>
      </c>
      <c r="H354" s="14">
        <f t="shared" ca="1" si="258"/>
        <v>76.216666666666683</v>
      </c>
      <c r="I354" s="17">
        <f t="shared" ca="1" si="259"/>
        <v>0.28200000000000003</v>
      </c>
      <c r="J354" s="16">
        <f t="shared" ca="1" si="260"/>
        <v>0</v>
      </c>
      <c r="K354" s="16">
        <f t="shared" ca="1" si="261"/>
        <v>718963</v>
      </c>
      <c r="L354" s="16">
        <f t="shared" ca="1" si="262"/>
        <v>199.66666666666666</v>
      </c>
      <c r="M354" s="17">
        <f t="shared" ca="1" si="263"/>
        <v>1.6833333333333333</v>
      </c>
      <c r="N354" s="17">
        <f t="shared" ca="1" si="264"/>
        <v>2.7</v>
      </c>
      <c r="O354" s="17" t="str">
        <f t="shared" ca="1" si="265"/>
        <v>NE</v>
      </c>
      <c r="P354" s="13">
        <f t="shared" ca="1" si="266"/>
        <v>0.45140046296296293</v>
      </c>
      <c r="Q354" s="18">
        <f t="shared" ca="1" si="267"/>
        <v>4.4000000000000004</v>
      </c>
      <c r="R354" s="17" t="str">
        <f t="shared" ca="1" si="268"/>
        <v>E</v>
      </c>
      <c r="S354" s="13">
        <f t="shared" ca="1" si="269"/>
        <v>0.46399305555555559</v>
      </c>
    </row>
    <row r="355" spans="1:36">
      <c r="A355" s="11">
        <f t="shared" si="253"/>
        <v>2095</v>
      </c>
      <c r="B355" s="12">
        <f t="shared" ca="1" si="254"/>
        <v>44941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0.3083015308254653</v>
      </c>
      <c r="F355" s="14">
        <f t="shared" ca="1" si="257"/>
        <v>12.133333333333331</v>
      </c>
      <c r="G355" s="62" t="s">
        <v>202</v>
      </c>
      <c r="H355" s="14">
        <f t="shared" ca="1" si="258"/>
        <v>85.8</v>
      </c>
      <c r="I355" s="17">
        <f t="shared" ca="1" si="259"/>
        <v>0.69100000000000006</v>
      </c>
      <c r="J355" s="16">
        <f t="shared" ca="1" si="260"/>
        <v>0.16666666666666666</v>
      </c>
      <c r="K355" s="16">
        <f t="shared" ca="1" si="261"/>
        <v>1624091</v>
      </c>
      <c r="L355" s="16">
        <f t="shared" ca="1" si="262"/>
        <v>451.33333333333331</v>
      </c>
      <c r="M355" s="17">
        <f t="shared" ca="1" si="263"/>
        <v>2.1833333333333336</v>
      </c>
      <c r="N355" s="17">
        <f t="shared" ca="1" si="264"/>
        <v>3</v>
      </c>
      <c r="O355" s="17" t="str">
        <f t="shared" ca="1" si="265"/>
        <v>NNE</v>
      </c>
      <c r="P355" s="13">
        <f t="shared" ca="1" si="266"/>
        <v>0.5</v>
      </c>
      <c r="Q355" s="18">
        <f t="shared" ca="1" si="267"/>
        <v>5.7</v>
      </c>
      <c r="R355" s="17" t="str">
        <f t="shared" ca="1" si="268"/>
        <v>N</v>
      </c>
      <c r="S355" s="13">
        <f t="shared" ca="1" si="269"/>
        <v>0.49939814814814815</v>
      </c>
    </row>
    <row r="356" spans="1:36">
      <c r="A356" s="11">
        <f t="shared" si="253"/>
        <v>2101</v>
      </c>
      <c r="B356" s="12">
        <f t="shared" ca="1" si="254"/>
        <v>44941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0.3067280446006701</v>
      </c>
      <c r="F356" s="14">
        <f t="shared" ca="1" si="257"/>
        <v>13.433333333333335</v>
      </c>
      <c r="G356" s="62" t="s">
        <v>202</v>
      </c>
      <c r="H356" s="14">
        <f t="shared" ca="1" si="258"/>
        <v>79.533333333333346</v>
      </c>
      <c r="I356" s="17">
        <f t="shared" ca="1" si="259"/>
        <v>0.73199999999999998</v>
      </c>
      <c r="J356" s="16">
        <f t="shared" ca="1" si="260"/>
        <v>0.16666666666666666</v>
      </c>
      <c r="K356" s="16">
        <f t="shared" ca="1" si="261"/>
        <v>1666148</v>
      </c>
      <c r="L356" s="16">
        <f t="shared" ca="1" si="262"/>
        <v>462.66666666666669</v>
      </c>
      <c r="M356" s="17">
        <f t="shared" ca="1" si="263"/>
        <v>1.5333333333333332</v>
      </c>
      <c r="N356" s="17">
        <f t="shared" ca="1" si="264"/>
        <v>1.9</v>
      </c>
      <c r="O356" s="17" t="str">
        <f t="shared" ca="1" si="265"/>
        <v>NE</v>
      </c>
      <c r="P356" s="13">
        <f t="shared" ca="1" si="266"/>
        <v>0.53850694444444447</v>
      </c>
      <c r="Q356" s="18">
        <f t="shared" ca="1" si="267"/>
        <v>3.2</v>
      </c>
      <c r="R356" s="17" t="str">
        <f t="shared" ca="1" si="268"/>
        <v>NNE</v>
      </c>
      <c r="S356" s="13">
        <f t="shared" ca="1" si="269"/>
        <v>0.53684027777777776</v>
      </c>
    </row>
    <row r="357" spans="1:36">
      <c r="A357" s="11">
        <f t="shared" si="253"/>
        <v>2107</v>
      </c>
      <c r="B357" s="12">
        <f t="shared" ca="1" si="254"/>
        <v>44941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0.30453073949093334</v>
      </c>
      <c r="F357" s="14">
        <f t="shared" ca="1" si="257"/>
        <v>13.399999999999999</v>
      </c>
      <c r="G357" s="62" t="s">
        <v>202</v>
      </c>
      <c r="H357" s="14">
        <f t="shared" ca="1" si="258"/>
        <v>80.133333333333326</v>
      </c>
      <c r="I357" s="17">
        <f t="shared" ca="1" si="259"/>
        <v>0.58199999999999996</v>
      </c>
      <c r="J357" s="16">
        <f t="shared" ca="1" si="260"/>
        <v>0</v>
      </c>
      <c r="K357" s="16">
        <f t="shared" ca="1" si="261"/>
        <v>1314132</v>
      </c>
      <c r="L357" s="16">
        <f t="shared" ca="1" si="262"/>
        <v>364.83333333333331</v>
      </c>
      <c r="M357" s="17">
        <f t="shared" ca="1" si="263"/>
        <v>2.5</v>
      </c>
      <c r="N357" s="17">
        <f t="shared" ca="1" si="264"/>
        <v>3.4</v>
      </c>
      <c r="O357" s="17" t="str">
        <f t="shared" ca="1" si="265"/>
        <v>WNW</v>
      </c>
      <c r="P357" s="13">
        <f t="shared" ca="1" si="266"/>
        <v>0.59711805555555553</v>
      </c>
      <c r="Q357" s="18">
        <f t="shared" ca="1" si="267"/>
        <v>4.5999999999999996</v>
      </c>
      <c r="R357" s="17" t="str">
        <f t="shared" ca="1" si="268"/>
        <v>W</v>
      </c>
      <c r="S357" s="13">
        <f t="shared" ca="1" si="269"/>
        <v>0.5977083333333334</v>
      </c>
    </row>
    <row r="358" spans="1:36">
      <c r="A358" s="11">
        <f t="shared" si="253"/>
        <v>2113</v>
      </c>
      <c r="B358" s="12">
        <f t="shared" ca="1" si="254"/>
        <v>44941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0.30275690864805926</v>
      </c>
      <c r="F358" s="14">
        <f t="shared" ca="1" si="257"/>
        <v>13.15</v>
      </c>
      <c r="G358" s="62" t="s">
        <v>202</v>
      </c>
      <c r="H358" s="14">
        <f t="shared" ca="1" si="258"/>
        <v>79.783333333333317</v>
      </c>
      <c r="I358" s="17">
        <f t="shared" ca="1" si="259"/>
        <v>0.36000000000000004</v>
      </c>
      <c r="J358" s="16">
        <f t="shared" ca="1" si="260"/>
        <v>0</v>
      </c>
      <c r="K358" s="16">
        <f t="shared" ca="1" si="261"/>
        <v>822635</v>
      </c>
      <c r="L358" s="16">
        <f t="shared" ca="1" si="262"/>
        <v>228.66666666666666</v>
      </c>
      <c r="M358" s="17">
        <f t="shared" ca="1" si="263"/>
        <v>1.7333333333333332</v>
      </c>
      <c r="N358" s="17">
        <f t="shared" ca="1" si="264"/>
        <v>2.5</v>
      </c>
      <c r="O358" s="17" t="str">
        <f t="shared" ca="1" si="265"/>
        <v>N</v>
      </c>
      <c r="P358" s="13">
        <f t="shared" ca="1" si="266"/>
        <v>0.62471064814814814</v>
      </c>
      <c r="Q358" s="18">
        <f t="shared" ca="1" si="267"/>
        <v>4.0999999999999996</v>
      </c>
      <c r="R358" s="17" t="str">
        <f t="shared" ca="1" si="268"/>
        <v>N</v>
      </c>
      <c r="S358" s="13">
        <f t="shared" ca="1" si="269"/>
        <v>0.62554398148148149</v>
      </c>
    </row>
    <row r="359" spans="1:36">
      <c r="A359" s="11">
        <f t="shared" si="253"/>
        <v>2119</v>
      </c>
      <c r="B359" s="12">
        <f t="shared" ca="1" si="254"/>
        <v>44941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0.30057144747490927</v>
      </c>
      <c r="F359" s="14">
        <f t="shared" ca="1" si="257"/>
        <v>12.6</v>
      </c>
      <c r="G359" s="62" t="s">
        <v>202</v>
      </c>
      <c r="H359" s="14">
        <f t="shared" ca="1" si="258"/>
        <v>84.016666666666666</v>
      </c>
      <c r="I359" s="17">
        <f t="shared" ca="1" si="259"/>
        <v>5.8999999999999997E-2</v>
      </c>
      <c r="J359" s="16">
        <f t="shared" ca="1" si="260"/>
        <v>0</v>
      </c>
      <c r="K359" s="16">
        <f t="shared" ca="1" si="261"/>
        <v>149920</v>
      </c>
      <c r="L359" s="16">
        <f t="shared" ca="1" si="262"/>
        <v>41.5</v>
      </c>
      <c r="M359" s="17">
        <f t="shared" ca="1" si="263"/>
        <v>0.51666666666666661</v>
      </c>
      <c r="N359" s="17">
        <f t="shared" ca="1" si="264"/>
        <v>1.3</v>
      </c>
      <c r="O359" s="17" t="str">
        <f t="shared" ca="1" si="265"/>
        <v>NNE</v>
      </c>
      <c r="P359" s="13">
        <f t="shared" ca="1" si="266"/>
        <v>0.66666666666666663</v>
      </c>
      <c r="Q359" s="18">
        <f t="shared" ca="1" si="267"/>
        <v>2</v>
      </c>
      <c r="R359" s="17" t="str">
        <f t="shared" ca="1" si="268"/>
        <v>NNE</v>
      </c>
      <c r="S359" s="13">
        <f t="shared" ca="1" si="269"/>
        <v>0.66037037037037039</v>
      </c>
    </row>
    <row r="360" spans="1:36">
      <c r="A360" s="11">
        <f t="shared" si="253"/>
        <v>2125</v>
      </c>
      <c r="B360" s="12">
        <f t="shared" ca="1" si="254"/>
        <v>44941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0.2980819187703363</v>
      </c>
      <c r="F360" s="14">
        <f t="shared" ca="1" si="257"/>
        <v>11.966666666666667</v>
      </c>
      <c r="G360" s="62" t="s">
        <v>202</v>
      </c>
      <c r="H360" s="14">
        <f t="shared" ca="1" si="258"/>
        <v>91.100000000000009</v>
      </c>
      <c r="I360" s="17">
        <f t="shared" ca="1" si="259"/>
        <v>1E-3</v>
      </c>
      <c r="J360" s="16">
        <f t="shared" ca="1" si="260"/>
        <v>0</v>
      </c>
      <c r="K360" s="16">
        <f t="shared" ca="1" si="261"/>
        <v>6601</v>
      </c>
      <c r="L360" s="16">
        <f t="shared" ca="1" si="262"/>
        <v>1.6666666666666667</v>
      </c>
      <c r="M360" s="17">
        <f t="shared" ca="1" si="263"/>
        <v>0.46666666666666662</v>
      </c>
      <c r="N360" s="17">
        <f t="shared" ca="1" si="264"/>
        <v>1</v>
      </c>
      <c r="O360" s="17" t="str">
        <f t="shared" ca="1" si="265"/>
        <v>SW</v>
      </c>
      <c r="P360" s="13">
        <f t="shared" ca="1" si="266"/>
        <v>0.71402777777777782</v>
      </c>
      <c r="Q360" s="18">
        <f t="shared" ca="1" si="267"/>
        <v>1.3</v>
      </c>
      <c r="R360" s="17" t="str">
        <f t="shared" ca="1" si="268"/>
        <v>WSW</v>
      </c>
      <c r="S360" s="13">
        <f t="shared" ca="1" si="269"/>
        <v>0.71201388888888895</v>
      </c>
    </row>
    <row r="361" spans="1:36">
      <c r="A361" s="11">
        <f t="shared" si="253"/>
        <v>2131</v>
      </c>
      <c r="B361" s="12">
        <f t="shared" ca="1" si="254"/>
        <v>44941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0.29632345405343119</v>
      </c>
      <c r="F361" s="14">
        <f t="shared" ca="1" si="257"/>
        <v>11.833333333333334</v>
      </c>
      <c r="G361" s="62" t="s">
        <v>202</v>
      </c>
      <c r="H361" s="14">
        <f t="shared" ca="1" si="258"/>
        <v>91.483333333333334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448</v>
      </c>
      <c r="L361" s="16">
        <f t="shared" ca="1" si="262"/>
        <v>0</v>
      </c>
      <c r="M361" s="17">
        <f t="shared" ca="1" si="263"/>
        <v>1.05</v>
      </c>
      <c r="N361" s="17">
        <f t="shared" ca="1" si="264"/>
        <v>1.7</v>
      </c>
      <c r="O361" s="17" t="str">
        <f t="shared" ca="1" si="265"/>
        <v>S</v>
      </c>
      <c r="P361" s="13">
        <f t="shared" ca="1" si="266"/>
        <v>0.78472222222222221</v>
      </c>
      <c r="Q361" s="18">
        <f t="shared" ca="1" si="267"/>
        <v>2.7</v>
      </c>
      <c r="R361" s="17" t="str">
        <f t="shared" ca="1" si="268"/>
        <v>S</v>
      </c>
      <c r="S361" s="13">
        <f t="shared" ca="1" si="269"/>
        <v>0.78385416666666663</v>
      </c>
    </row>
    <row r="362" spans="1:36">
      <c r="A362" s="11">
        <f t="shared" si="253"/>
        <v>2137</v>
      </c>
      <c r="B362" s="12">
        <f t="shared" ca="1" si="254"/>
        <v>44941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0.29446613084790324</v>
      </c>
      <c r="F362" s="14">
        <f t="shared" ca="1" si="257"/>
        <v>11.766666666666666</v>
      </c>
      <c r="G362" s="62" t="s">
        <v>202</v>
      </c>
      <c r="H362" s="14">
        <f t="shared" ca="1" si="258"/>
        <v>90.45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459</v>
      </c>
      <c r="L362" s="16">
        <f t="shared" ca="1" si="262"/>
        <v>0</v>
      </c>
      <c r="M362" s="17">
        <f t="shared" ca="1" si="263"/>
        <v>1.5166666666666668</v>
      </c>
      <c r="N362" s="17">
        <f t="shared" ca="1" si="264"/>
        <v>1.9</v>
      </c>
      <c r="O362" s="17" t="str">
        <f t="shared" ca="1" si="265"/>
        <v>SSE</v>
      </c>
      <c r="P362" s="13">
        <f t="shared" ca="1" si="266"/>
        <v>0.79128472222222224</v>
      </c>
      <c r="Q362" s="18">
        <f t="shared" ca="1" si="267"/>
        <v>3.1</v>
      </c>
      <c r="R362" s="17" t="str">
        <f t="shared" ca="1" si="268"/>
        <v>SSE</v>
      </c>
      <c r="S362" s="13">
        <f t="shared" ca="1" si="269"/>
        <v>0.79931712962962964</v>
      </c>
    </row>
    <row r="363" spans="1:36">
      <c r="A363" s="11">
        <f t="shared" si="253"/>
        <v>2143</v>
      </c>
      <c r="B363" s="12">
        <f t="shared" ca="1" si="254"/>
        <v>44941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0.29302489857849356</v>
      </c>
      <c r="F363" s="14">
        <f t="shared" ca="1" si="257"/>
        <v>11.75</v>
      </c>
      <c r="G363" s="62" t="s">
        <v>202</v>
      </c>
      <c r="H363" s="14">
        <f t="shared" ca="1" si="258"/>
        <v>91.716666666666683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435</v>
      </c>
      <c r="L363" s="16">
        <f t="shared" ca="1" si="262"/>
        <v>0</v>
      </c>
      <c r="M363" s="17">
        <f t="shared" ca="1" si="263"/>
        <v>2</v>
      </c>
      <c r="N363" s="17">
        <f t="shared" ca="1" si="264"/>
        <v>2.8</v>
      </c>
      <c r="O363" s="17" t="str">
        <f t="shared" ca="1" si="265"/>
        <v>SSE</v>
      </c>
      <c r="P363" s="13">
        <f t="shared" ca="1" si="266"/>
        <v>0.85018518518518515</v>
      </c>
      <c r="Q363" s="18">
        <f t="shared" ca="1" si="267"/>
        <v>4.5999999999999996</v>
      </c>
      <c r="R363" s="17" t="str">
        <f t="shared" ca="1" si="268"/>
        <v>S</v>
      </c>
      <c r="S363" s="13">
        <f t="shared" ca="1" si="269"/>
        <v>0.85229166666666656</v>
      </c>
    </row>
    <row r="364" spans="1:36">
      <c r="A364" s="11">
        <f t="shared" si="253"/>
        <v>2149</v>
      </c>
      <c r="B364" s="12">
        <f t="shared" ca="1" si="254"/>
        <v>44941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0.29168939636008601</v>
      </c>
      <c r="F364" s="14">
        <f t="shared" ca="1" si="257"/>
        <v>12.133333333333333</v>
      </c>
      <c r="G364" s="62" t="s">
        <v>202</v>
      </c>
      <c r="H364" s="14">
        <f t="shared" ca="1" si="258"/>
        <v>84.399999999999991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470</v>
      </c>
      <c r="L364" s="16">
        <f t="shared" ca="1" si="262"/>
        <v>0</v>
      </c>
      <c r="M364" s="17">
        <f t="shared" ca="1" si="263"/>
        <v>2.6833333333333331</v>
      </c>
      <c r="N364" s="17">
        <f t="shared" ca="1" si="264"/>
        <v>3.1</v>
      </c>
      <c r="O364" s="17" t="str">
        <f t="shared" ca="1" si="265"/>
        <v>SSE</v>
      </c>
      <c r="P364" s="13">
        <f t="shared" ca="1" si="266"/>
        <v>0.88467592592592592</v>
      </c>
      <c r="Q364" s="18">
        <f t="shared" ca="1" si="267"/>
        <v>5</v>
      </c>
      <c r="R364" s="17" t="str">
        <f t="shared" ca="1" si="268"/>
        <v>SSE</v>
      </c>
      <c r="S364" s="13">
        <f t="shared" ca="1" si="269"/>
        <v>0.88307870370370367</v>
      </c>
    </row>
    <row r="365" spans="1:36">
      <c r="A365" s="11">
        <f t="shared" si="253"/>
        <v>2155</v>
      </c>
      <c r="B365" s="12">
        <f t="shared" ca="1" si="254"/>
        <v>44941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0.29025391249649757</v>
      </c>
      <c r="F365" s="14">
        <f t="shared" ca="1" si="257"/>
        <v>12.25</v>
      </c>
      <c r="G365" s="62" t="s">
        <v>202</v>
      </c>
      <c r="H365" s="14">
        <f t="shared" ca="1" si="258"/>
        <v>84.066666666666663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485</v>
      </c>
      <c r="L365" s="16">
        <f t="shared" ca="1" si="262"/>
        <v>0</v>
      </c>
      <c r="M365" s="17">
        <f t="shared" ca="1" si="263"/>
        <v>3.5499999999999994</v>
      </c>
      <c r="N365" s="17">
        <f t="shared" ca="1" si="264"/>
        <v>4.0999999999999996</v>
      </c>
      <c r="O365" s="17" t="str">
        <f t="shared" ca="1" si="265"/>
        <v>SSE</v>
      </c>
      <c r="P365" s="13">
        <f t="shared" ca="1" si="266"/>
        <v>0.95092592592592595</v>
      </c>
      <c r="Q365" s="18">
        <f t="shared" ca="1" si="267"/>
        <v>6.4</v>
      </c>
      <c r="R365" s="17" t="str">
        <f t="shared" ca="1" si="268"/>
        <v>SSE</v>
      </c>
      <c r="S365" s="13">
        <f t="shared" ca="1" si="269"/>
        <v>0.94589120370370372</v>
      </c>
    </row>
    <row r="366" spans="1:36">
      <c r="A366" s="11">
        <f t="shared" si="253"/>
        <v>2161</v>
      </c>
      <c r="B366" s="12">
        <f t="shared" ca="1" si="254"/>
        <v>44941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0.28902578447653077</v>
      </c>
      <c r="F366" s="14">
        <f t="shared" ca="1" si="257"/>
        <v>12.299999999999999</v>
      </c>
      <c r="G366" s="62" t="s">
        <v>202</v>
      </c>
      <c r="H366" s="14">
        <f t="shared" ca="1" si="258"/>
        <v>83.716666666666683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457</v>
      </c>
      <c r="L366" s="16">
        <f t="shared" ca="1" si="262"/>
        <v>0</v>
      </c>
      <c r="M366" s="17">
        <f t="shared" ca="1" si="263"/>
        <v>3.6833333333333331</v>
      </c>
      <c r="N366" s="17">
        <f t="shared" ca="1" si="264"/>
        <v>4.0999999999999996</v>
      </c>
      <c r="O366" s="17" t="str">
        <f t="shared" ca="1" si="265"/>
        <v>SSE</v>
      </c>
      <c r="P366" s="13">
        <f t="shared" ca="1" si="266"/>
        <v>0.95208333333333339</v>
      </c>
      <c r="Q366" s="18">
        <f t="shared" ca="1" si="267"/>
        <v>6.3</v>
      </c>
      <c r="R366" s="17" t="str">
        <f t="shared" ca="1" si="268"/>
        <v>SSE</v>
      </c>
      <c r="S366" s="13">
        <f t="shared" ca="1" si="269"/>
        <v>0.98495370370370372</v>
      </c>
    </row>
    <row r="367" spans="1:36">
      <c r="A367" s="11">
        <f t="shared" si="253"/>
        <v>2167</v>
      </c>
      <c r="B367" s="12">
        <f t="shared" ca="1" si="254"/>
        <v>44942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0.28800411666232678</v>
      </c>
      <c r="F367" s="14">
        <f t="shared" ca="1" si="257"/>
        <v>12.183333333333332</v>
      </c>
      <c r="G367" s="62" t="s">
        <v>202</v>
      </c>
      <c r="H367" s="14">
        <f t="shared" ca="1" si="258"/>
        <v>84.433333333333323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472</v>
      </c>
      <c r="L367" s="16">
        <f t="shared" ca="1" si="262"/>
        <v>0</v>
      </c>
      <c r="M367" s="17">
        <f t="shared" ca="1" si="263"/>
        <v>3.0666666666666664</v>
      </c>
      <c r="N367" s="17">
        <f t="shared" ca="1" si="264"/>
        <v>3.5</v>
      </c>
      <c r="O367" s="17" t="str">
        <f t="shared" ca="1" si="265"/>
        <v>SSE</v>
      </c>
      <c r="P367" s="13">
        <f t="shared" ca="1" si="266"/>
        <v>0.99591435185185195</v>
      </c>
      <c r="Q367" s="18">
        <f t="shared" ca="1" si="267"/>
        <v>6</v>
      </c>
      <c r="R367" s="17" t="str">
        <f t="shared" ca="1" si="268"/>
        <v>S</v>
      </c>
      <c r="S367" s="13">
        <f t="shared" ca="1" si="269"/>
        <v>0.9943981481481482</v>
      </c>
      <c r="U367" s="14">
        <f t="shared" ref="U367" ca="1" si="281">SUM(D367:D390)</f>
        <v>1</v>
      </c>
      <c r="V367" s="14">
        <f t="shared" ref="V367:Y367" ca="1" si="282">AVERAGE(E367:E390)</f>
        <v>0.27779525206960665</v>
      </c>
      <c r="W367" s="14">
        <f t="shared" ca="1" si="282"/>
        <v>10.237499999999999</v>
      </c>
      <c r="X367" s="14" t="e">
        <f t="shared" si="282"/>
        <v>#DIV/0!</v>
      </c>
      <c r="Y367" s="14">
        <f t="shared" ca="1" si="282"/>
        <v>75.395138888888894</v>
      </c>
      <c r="Z367" s="58">
        <f t="shared" ref="Z367:AA367" ca="1" si="283">SUM(I367:I390)</f>
        <v>5.9269999999999996</v>
      </c>
      <c r="AA367" s="58">
        <f t="shared" ca="1" si="283"/>
        <v>1.5</v>
      </c>
      <c r="AB367" s="58">
        <f t="shared" ref="AB367" ca="1" si="284">SUM(K367:K390)/1000</f>
        <v>12693.523999999999</v>
      </c>
      <c r="AC367" s="58">
        <f t="shared" ref="AC367:AD367" ca="1" si="285">AVERAGE(L367:L390)</f>
        <v>146.83333333333334</v>
      </c>
      <c r="AD367" s="17">
        <f t="shared" ca="1" si="285"/>
        <v>2.6909722222222228</v>
      </c>
      <c r="AE367" s="17">
        <f t="shared" ref="AE367" ca="1" si="286">MAX(N367:N390)</f>
        <v>5.4</v>
      </c>
      <c r="AF367" s="11" t="str">
        <f t="shared" ref="AF367" ca="1" si="287">INDIRECT(ADDRESS(MATCH(AE367,N367:N390,0)+ROW()-1,15))</f>
        <v>N</v>
      </c>
      <c r="AG367" s="13">
        <f t="shared" ref="AG367" ca="1" si="288">INDIRECT(ADDRESS(MATCH(AE367,N367:N390,0)+ROW()-1,16))</f>
        <v>0.65863425925925922</v>
      </c>
      <c r="AH367" s="17">
        <f t="shared" ref="AH367" ca="1" si="289">MAX(Q367:Q390)</f>
        <v>9.8000000000000007</v>
      </c>
      <c r="AI367" s="11" t="str">
        <f t="shared" ref="AI367" ca="1" si="290">INDIRECT(ADDRESS(MATCH(AH367,Q367:Q390,0)+ROW()-1,18))</f>
        <v>NNW</v>
      </c>
      <c r="AJ367" s="13">
        <f t="shared" ref="AJ367" ca="1" si="291">INDIRECT(ADDRESS(MATCH(AH367,Q367:Q390,0)+ROW()-1,19))</f>
        <v>0.64728009259259256</v>
      </c>
    </row>
    <row r="368" spans="1:36">
      <c r="A368" s="11">
        <f t="shared" si="253"/>
        <v>2173</v>
      </c>
      <c r="B368" s="12">
        <f t="shared" ca="1" si="254"/>
        <v>44942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0.28688204544874724</v>
      </c>
      <c r="F368" s="14">
        <f t="shared" ca="1" si="257"/>
        <v>12.083333333333334</v>
      </c>
      <c r="G368" s="62" t="s">
        <v>202</v>
      </c>
      <c r="H368" s="14">
        <f t="shared" ca="1" si="258"/>
        <v>87.366666666666674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420</v>
      </c>
      <c r="L368" s="16">
        <f t="shared" ca="1" si="262"/>
        <v>0</v>
      </c>
      <c r="M368" s="17">
        <f t="shared" ca="1" si="263"/>
        <v>2.65</v>
      </c>
      <c r="N368" s="17">
        <f t="shared" ca="1" si="264"/>
        <v>3</v>
      </c>
      <c r="O368" s="17" t="str">
        <f t="shared" ca="1" si="265"/>
        <v>S</v>
      </c>
      <c r="P368" s="13">
        <f t="shared" ca="1" si="266"/>
        <v>5.393518518518519E-2</v>
      </c>
      <c r="Q368" s="18">
        <f t="shared" ca="1" si="267"/>
        <v>4.8</v>
      </c>
      <c r="R368" s="17" t="str">
        <f t="shared" ca="1" si="268"/>
        <v>S</v>
      </c>
      <c r="S368" s="13">
        <f t="shared" ca="1" si="269"/>
        <v>4.0347222222222222E-2</v>
      </c>
    </row>
    <row r="369" spans="1:19">
      <c r="A369" s="11">
        <f t="shared" si="253"/>
        <v>2179</v>
      </c>
      <c r="B369" s="12">
        <f t="shared" ca="1" si="254"/>
        <v>44942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0.28545658573446081</v>
      </c>
      <c r="F369" s="14">
        <f t="shared" ca="1" si="257"/>
        <v>12.299999999999999</v>
      </c>
      <c r="G369" s="62" t="s">
        <v>202</v>
      </c>
      <c r="H369" s="14">
        <f t="shared" ca="1" si="258"/>
        <v>81.783333333333331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432</v>
      </c>
      <c r="L369" s="16">
        <f t="shared" ca="1" si="262"/>
        <v>0</v>
      </c>
      <c r="M369" s="17">
        <f t="shared" ca="1" si="263"/>
        <v>2.1333333333333333</v>
      </c>
      <c r="N369" s="17">
        <f t="shared" ca="1" si="264"/>
        <v>3.4</v>
      </c>
      <c r="O369" s="17" t="str">
        <f t="shared" ca="1" si="265"/>
        <v>WSW</v>
      </c>
      <c r="P369" s="13">
        <f t="shared" ca="1" si="266"/>
        <v>0.11076388888888888</v>
      </c>
      <c r="Q369" s="18">
        <f t="shared" ca="1" si="267"/>
        <v>5.9</v>
      </c>
      <c r="R369" s="17" t="str">
        <f t="shared" ca="1" si="268"/>
        <v>W</v>
      </c>
      <c r="S369" s="13">
        <f t="shared" ca="1" si="269"/>
        <v>0.10570601851851852</v>
      </c>
    </row>
    <row r="370" spans="1:19">
      <c r="A370" s="11">
        <f t="shared" si="253"/>
        <v>2185</v>
      </c>
      <c r="B370" s="12">
        <f t="shared" ca="1" si="254"/>
        <v>44942</v>
      </c>
      <c r="C370" s="13">
        <f t="shared" ca="1" si="255"/>
        <v>0.125</v>
      </c>
      <c r="D370" s="14">
        <f t="shared" ca="1" si="256"/>
        <v>0.5</v>
      </c>
      <c r="E370" s="14">
        <f t="shared" ca="1" si="252"/>
        <v>0.28464333049324991</v>
      </c>
      <c r="F370" s="14">
        <f t="shared" ca="1" si="257"/>
        <v>11.85</v>
      </c>
      <c r="G370" s="62" t="s">
        <v>202</v>
      </c>
      <c r="H370" s="14">
        <f t="shared" ca="1" si="258"/>
        <v>82.433333333333337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430</v>
      </c>
      <c r="L370" s="16">
        <f t="shared" ca="1" si="262"/>
        <v>0</v>
      </c>
      <c r="M370" s="17">
        <f t="shared" ca="1" si="263"/>
        <v>2.5666666666666664</v>
      </c>
      <c r="N370" s="17">
        <f t="shared" ca="1" si="264"/>
        <v>3.6</v>
      </c>
      <c r="O370" s="17" t="str">
        <f t="shared" ca="1" si="265"/>
        <v>WSW</v>
      </c>
      <c r="P370" s="13">
        <f t="shared" ca="1" si="266"/>
        <v>0.13322916666666665</v>
      </c>
      <c r="Q370" s="18">
        <f t="shared" ca="1" si="267"/>
        <v>6.5</v>
      </c>
      <c r="R370" s="17" t="str">
        <f t="shared" ca="1" si="268"/>
        <v>W</v>
      </c>
      <c r="S370" s="13">
        <f t="shared" ca="1" si="269"/>
        <v>0.11953703703703704</v>
      </c>
    </row>
    <row r="371" spans="1:19">
      <c r="A371" s="11">
        <f t="shared" si="253"/>
        <v>2191</v>
      </c>
      <c r="B371" s="12">
        <f t="shared" ca="1" si="254"/>
        <v>44942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0.28383109662213973</v>
      </c>
      <c r="F371" s="14">
        <f t="shared" ca="1" si="257"/>
        <v>11</v>
      </c>
      <c r="G371" s="62" t="s">
        <v>202</v>
      </c>
      <c r="H371" s="14">
        <f t="shared" ca="1" si="258"/>
        <v>89.766666666666666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426</v>
      </c>
      <c r="L371" s="16">
        <f t="shared" ca="1" si="262"/>
        <v>0</v>
      </c>
      <c r="M371" s="17">
        <f t="shared" ca="1" si="263"/>
        <v>1.0833333333333335</v>
      </c>
      <c r="N371" s="17">
        <f t="shared" ca="1" si="264"/>
        <v>1.8</v>
      </c>
      <c r="O371" s="17" t="str">
        <f t="shared" ca="1" si="265"/>
        <v>SSE</v>
      </c>
      <c r="P371" s="13">
        <f t="shared" ca="1" si="266"/>
        <v>0.16666666666666666</v>
      </c>
      <c r="Q371" s="18">
        <f t="shared" ca="1" si="267"/>
        <v>2.9</v>
      </c>
      <c r="R371" s="17" t="str">
        <f t="shared" ca="1" si="268"/>
        <v>S</v>
      </c>
      <c r="S371" s="13">
        <f t="shared" ca="1" si="269"/>
        <v>0.16681712962962961</v>
      </c>
    </row>
    <row r="372" spans="1:19">
      <c r="A372" s="11">
        <f t="shared" si="253"/>
        <v>2197</v>
      </c>
      <c r="B372" s="12">
        <f t="shared" ca="1" si="254"/>
        <v>44942</v>
      </c>
      <c r="C372" s="13">
        <f t="shared" ca="1" si="255"/>
        <v>0.20833333333333334</v>
      </c>
      <c r="D372" s="14">
        <f t="shared" ca="1" si="256"/>
        <v>0.5</v>
      </c>
      <c r="E372" s="14">
        <f t="shared" ca="1" si="252"/>
        <v>0.28291858194780684</v>
      </c>
      <c r="F372" s="14">
        <f t="shared" ca="1" si="257"/>
        <v>10.933333333333332</v>
      </c>
      <c r="G372" s="62" t="s">
        <v>202</v>
      </c>
      <c r="H372" s="14">
        <f t="shared" ca="1" si="258"/>
        <v>89.59999999999998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462</v>
      </c>
      <c r="L372" s="16">
        <f t="shared" ca="1" si="262"/>
        <v>0</v>
      </c>
      <c r="M372" s="17">
        <f t="shared" ca="1" si="263"/>
        <v>1.2</v>
      </c>
      <c r="N372" s="17">
        <f t="shared" ca="1" si="264"/>
        <v>1.6</v>
      </c>
      <c r="O372" s="17" t="str">
        <f t="shared" ca="1" si="265"/>
        <v>W</v>
      </c>
      <c r="P372" s="13">
        <f t="shared" ca="1" si="266"/>
        <v>0.22916666666666666</v>
      </c>
      <c r="Q372" s="18">
        <f t="shared" ca="1" si="267"/>
        <v>3.1</v>
      </c>
      <c r="R372" s="17" t="str">
        <f t="shared" ca="1" si="268"/>
        <v>WSW</v>
      </c>
      <c r="S372" s="13">
        <f t="shared" ca="1" si="269"/>
        <v>0.22005787037037036</v>
      </c>
    </row>
    <row r="373" spans="1:19">
      <c r="A373" s="11">
        <f t="shared" si="253"/>
        <v>2203</v>
      </c>
      <c r="B373" s="12">
        <f t="shared" ca="1" si="254"/>
        <v>44942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0.28210850002365762</v>
      </c>
      <c r="F373" s="14">
        <f t="shared" ca="1" si="257"/>
        <v>10.266666666666667</v>
      </c>
      <c r="G373" s="62" t="s">
        <v>202</v>
      </c>
      <c r="H373" s="14">
        <f t="shared" ca="1" si="258"/>
        <v>90.916666666666671</v>
      </c>
      <c r="I373" s="17">
        <f t="shared" ca="1" si="259"/>
        <v>0</v>
      </c>
      <c r="J373" s="16">
        <f t="shared" ca="1" si="260"/>
        <v>0</v>
      </c>
      <c r="K373" s="16">
        <f t="shared" ca="1" si="261"/>
        <v>538</v>
      </c>
      <c r="L373" s="16">
        <f t="shared" ca="1" si="262"/>
        <v>0</v>
      </c>
      <c r="M373" s="17">
        <f t="shared" ca="1" si="263"/>
        <v>1.1333333333333333</v>
      </c>
      <c r="N373" s="17">
        <f t="shared" ca="1" si="264"/>
        <v>1.5</v>
      </c>
      <c r="O373" s="17" t="str">
        <f t="shared" ca="1" si="265"/>
        <v>E</v>
      </c>
      <c r="P373" s="13">
        <f t="shared" ca="1" si="266"/>
        <v>0.2633449074074074</v>
      </c>
      <c r="Q373" s="18">
        <f t="shared" ca="1" si="267"/>
        <v>2.6</v>
      </c>
      <c r="R373" s="17" t="str">
        <f t="shared" ca="1" si="268"/>
        <v>E</v>
      </c>
      <c r="S373" s="13">
        <f t="shared" ca="1" si="269"/>
        <v>0.24804398148148146</v>
      </c>
    </row>
    <row r="374" spans="1:19">
      <c r="A374" s="11">
        <f t="shared" si="253"/>
        <v>2209</v>
      </c>
      <c r="B374" s="12">
        <f t="shared" ca="1" si="254"/>
        <v>44942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0.28099628846872565</v>
      </c>
      <c r="F374" s="14">
        <f t="shared" ca="1" si="257"/>
        <v>10.016666666666666</v>
      </c>
      <c r="G374" s="62" t="s">
        <v>202</v>
      </c>
      <c r="H374" s="14">
        <f t="shared" ca="1" si="258"/>
        <v>88.366666666666674</v>
      </c>
      <c r="I374" s="17">
        <f t="shared" ca="1" si="259"/>
        <v>0.01</v>
      </c>
      <c r="J374" s="16">
        <f t="shared" ca="1" si="260"/>
        <v>0</v>
      </c>
      <c r="K374" s="16">
        <f t="shared" ca="1" si="261"/>
        <v>28506</v>
      </c>
      <c r="L374" s="16">
        <f t="shared" ca="1" si="262"/>
        <v>8</v>
      </c>
      <c r="M374" s="17">
        <f t="shared" ca="1" si="263"/>
        <v>0.65</v>
      </c>
      <c r="N374" s="17">
        <f t="shared" ca="1" si="264"/>
        <v>1.2</v>
      </c>
      <c r="O374" s="17" t="str">
        <f t="shared" ca="1" si="265"/>
        <v>E</v>
      </c>
      <c r="P374" s="13">
        <f t="shared" ca="1" si="266"/>
        <v>0.29070601851851852</v>
      </c>
      <c r="Q374" s="18">
        <f t="shared" ca="1" si="267"/>
        <v>2.2999999999999998</v>
      </c>
      <c r="R374" s="17" t="str">
        <f t="shared" ca="1" si="268"/>
        <v>ENE</v>
      </c>
      <c r="S374" s="13">
        <f t="shared" ca="1" si="269"/>
        <v>0.29724537037037035</v>
      </c>
    </row>
    <row r="375" spans="1:19">
      <c r="A375" s="11">
        <f t="shared" si="253"/>
        <v>2215</v>
      </c>
      <c r="B375" s="12">
        <f t="shared" ca="1" si="254"/>
        <v>44942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0.27978514232209761</v>
      </c>
      <c r="F375" s="14">
        <f t="shared" ca="1" si="257"/>
        <v>10.983333333333333</v>
      </c>
      <c r="G375" s="62" t="s">
        <v>202</v>
      </c>
      <c r="H375" s="14">
        <f t="shared" ca="1" si="258"/>
        <v>79.233333333333334</v>
      </c>
      <c r="I375" s="17">
        <f t="shared" ca="1" si="259"/>
        <v>0.16500000000000001</v>
      </c>
      <c r="J375" s="16">
        <f t="shared" ca="1" si="260"/>
        <v>0</v>
      </c>
      <c r="K375" s="16">
        <f t="shared" ca="1" si="261"/>
        <v>361499</v>
      </c>
      <c r="L375" s="16">
        <f t="shared" ca="1" si="262"/>
        <v>100.16666666666667</v>
      </c>
      <c r="M375" s="17">
        <f t="shared" ca="1" si="263"/>
        <v>1.0333333333333332</v>
      </c>
      <c r="N375" s="17">
        <f t="shared" ca="1" si="264"/>
        <v>2.6</v>
      </c>
      <c r="O375" s="17" t="str">
        <f t="shared" ca="1" si="265"/>
        <v>WNW</v>
      </c>
      <c r="P375" s="13">
        <f t="shared" ca="1" si="266"/>
        <v>0.36556712962962962</v>
      </c>
      <c r="Q375" s="18">
        <f t="shared" ca="1" si="267"/>
        <v>4.4000000000000004</v>
      </c>
      <c r="R375" s="17" t="str">
        <f t="shared" ca="1" si="268"/>
        <v>WNW</v>
      </c>
      <c r="S375" s="13">
        <f t="shared" ca="1" si="269"/>
        <v>0.36056712962962961</v>
      </c>
    </row>
    <row r="376" spans="1:19">
      <c r="A376" s="11">
        <f t="shared" si="253"/>
        <v>2221</v>
      </c>
      <c r="B376" s="12">
        <f t="shared" ca="1" si="254"/>
        <v>44942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0.27897905053746597</v>
      </c>
      <c r="F376" s="14">
        <f t="shared" ca="1" si="257"/>
        <v>11.4</v>
      </c>
      <c r="G376" s="62" t="s">
        <v>202</v>
      </c>
      <c r="H376" s="14">
        <f t="shared" ca="1" si="258"/>
        <v>71.500000000000014</v>
      </c>
      <c r="I376" s="17">
        <f t="shared" ca="1" si="259"/>
        <v>0.375</v>
      </c>
      <c r="J376" s="16">
        <f t="shared" ca="1" si="260"/>
        <v>0</v>
      </c>
      <c r="K376" s="16">
        <f t="shared" ca="1" si="261"/>
        <v>792424</v>
      </c>
      <c r="L376" s="16">
        <f t="shared" ca="1" si="262"/>
        <v>220.33333333333334</v>
      </c>
      <c r="M376" s="17">
        <f t="shared" ca="1" si="263"/>
        <v>3.2999999999999994</v>
      </c>
      <c r="N376" s="17">
        <f t="shared" ca="1" si="264"/>
        <v>4.2</v>
      </c>
      <c r="O376" s="17" t="str">
        <f t="shared" ca="1" si="265"/>
        <v>W</v>
      </c>
      <c r="P376" s="13">
        <f t="shared" ca="1" si="266"/>
        <v>0.40341435185185182</v>
      </c>
      <c r="Q376" s="18">
        <f t="shared" ca="1" si="267"/>
        <v>6.5</v>
      </c>
      <c r="R376" s="17" t="str">
        <f t="shared" ca="1" si="268"/>
        <v>WNW</v>
      </c>
      <c r="S376" s="13">
        <f t="shared" ca="1" si="269"/>
        <v>0.40246527777777774</v>
      </c>
    </row>
    <row r="377" spans="1:19">
      <c r="A377" s="11">
        <f t="shared" si="253"/>
        <v>2227</v>
      </c>
      <c r="B377" s="12">
        <f t="shared" ca="1" si="254"/>
        <v>44942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0.27827436909035552</v>
      </c>
      <c r="F377" s="14">
        <f t="shared" ca="1" si="257"/>
        <v>11.566666666666668</v>
      </c>
      <c r="G377" s="62" t="s">
        <v>202</v>
      </c>
      <c r="H377" s="14">
        <f t="shared" ca="1" si="258"/>
        <v>66.899999999999991</v>
      </c>
      <c r="I377" s="17">
        <f t="shared" ca="1" si="259"/>
        <v>0.61299999999999999</v>
      </c>
      <c r="J377" s="16">
        <f t="shared" ca="1" si="260"/>
        <v>0</v>
      </c>
      <c r="K377" s="16">
        <f t="shared" ca="1" si="261"/>
        <v>1316684</v>
      </c>
      <c r="L377" s="16">
        <f t="shared" ca="1" si="262"/>
        <v>365.66666666666669</v>
      </c>
      <c r="M377" s="17">
        <f t="shared" ca="1" si="263"/>
        <v>3.1666666666666665</v>
      </c>
      <c r="N377" s="17">
        <f t="shared" ca="1" si="264"/>
        <v>3.8</v>
      </c>
      <c r="O377" s="17" t="str">
        <f t="shared" ca="1" si="265"/>
        <v>W</v>
      </c>
      <c r="P377" s="13">
        <f t="shared" ca="1" si="266"/>
        <v>0.4166435185185185</v>
      </c>
      <c r="Q377" s="18">
        <f t="shared" ca="1" si="267"/>
        <v>6</v>
      </c>
      <c r="R377" s="17" t="str">
        <f t="shared" ca="1" si="268"/>
        <v>W</v>
      </c>
      <c r="S377" s="13">
        <f t="shared" ca="1" si="269"/>
        <v>0.41503472222222221</v>
      </c>
    </row>
    <row r="378" spans="1:19">
      <c r="A378" s="11">
        <f t="shared" si="253"/>
        <v>2233</v>
      </c>
      <c r="B378" s="12">
        <f t="shared" ca="1" si="254"/>
        <v>44942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0.27747020658438726</v>
      </c>
      <c r="F378" s="14">
        <f t="shared" ca="1" si="257"/>
        <v>12.433333333333335</v>
      </c>
      <c r="G378" s="62" t="s">
        <v>202</v>
      </c>
      <c r="H378" s="14">
        <f t="shared" ca="1" si="258"/>
        <v>60.083333333333336</v>
      </c>
      <c r="I378" s="17">
        <f t="shared" ca="1" si="259"/>
        <v>1.5250000000000001</v>
      </c>
      <c r="J378" s="16">
        <f t="shared" ca="1" si="260"/>
        <v>0.66666666666666663</v>
      </c>
      <c r="K378" s="16">
        <f t="shared" ca="1" si="261"/>
        <v>3164255</v>
      </c>
      <c r="L378" s="16">
        <f t="shared" ca="1" si="262"/>
        <v>878.83333333333337</v>
      </c>
      <c r="M378" s="17">
        <f t="shared" ca="1" si="263"/>
        <v>3.8833333333333329</v>
      </c>
      <c r="N378" s="17">
        <f t="shared" ca="1" si="264"/>
        <v>4.3</v>
      </c>
      <c r="O378" s="17" t="str">
        <f t="shared" ca="1" si="265"/>
        <v>WSW</v>
      </c>
      <c r="P378" s="13">
        <f t="shared" ca="1" si="266"/>
        <v>0.48776620370370366</v>
      </c>
      <c r="Q378" s="18">
        <f t="shared" ca="1" si="267"/>
        <v>6.9</v>
      </c>
      <c r="R378" s="17" t="str">
        <f t="shared" ca="1" si="268"/>
        <v>W</v>
      </c>
      <c r="S378" s="13">
        <f t="shared" ca="1" si="269"/>
        <v>0.45890046296296294</v>
      </c>
    </row>
    <row r="379" spans="1:19">
      <c r="A379" s="11">
        <f t="shared" si="253"/>
        <v>2239</v>
      </c>
      <c r="B379" s="12">
        <f t="shared" ca="1" si="254"/>
        <v>44942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0.27686771663992654</v>
      </c>
      <c r="F379" s="14">
        <f t="shared" ca="1" si="257"/>
        <v>12.416666666666666</v>
      </c>
      <c r="G379" s="62" t="s">
        <v>202</v>
      </c>
      <c r="H379" s="14">
        <f t="shared" ca="1" si="258"/>
        <v>58.716666666666669</v>
      </c>
      <c r="I379" s="17">
        <f t="shared" ca="1" si="259"/>
        <v>1.117</v>
      </c>
      <c r="J379" s="16">
        <f t="shared" ca="1" si="260"/>
        <v>0.5</v>
      </c>
      <c r="K379" s="16">
        <f t="shared" ca="1" si="261"/>
        <v>2390367</v>
      </c>
      <c r="L379" s="16">
        <f t="shared" ca="1" si="262"/>
        <v>664</v>
      </c>
      <c r="M379" s="17">
        <f t="shared" ca="1" si="263"/>
        <v>4.25</v>
      </c>
      <c r="N379" s="17">
        <f t="shared" ca="1" si="264"/>
        <v>5.3</v>
      </c>
      <c r="O379" s="17" t="str">
        <f t="shared" ca="1" si="265"/>
        <v>WSW</v>
      </c>
      <c r="P379" s="13">
        <f t="shared" ca="1" si="266"/>
        <v>0.51974537037037039</v>
      </c>
      <c r="Q379" s="18">
        <f t="shared" ca="1" si="267"/>
        <v>8.3000000000000007</v>
      </c>
      <c r="R379" s="17" t="str">
        <f t="shared" ca="1" si="268"/>
        <v>WSW</v>
      </c>
      <c r="S379" s="13">
        <f t="shared" ca="1" si="269"/>
        <v>0.52417824074074071</v>
      </c>
    </row>
    <row r="380" spans="1:19">
      <c r="A380" s="11">
        <f t="shared" si="253"/>
        <v>2245</v>
      </c>
      <c r="B380" s="12">
        <f t="shared" ca="1" si="254"/>
        <v>44942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0.2759650564510599</v>
      </c>
      <c r="F380" s="14">
        <f t="shared" ca="1" si="257"/>
        <v>12.283333333333333</v>
      </c>
      <c r="G380" s="62" t="s">
        <v>202</v>
      </c>
      <c r="H380" s="14">
        <f t="shared" ca="1" si="258"/>
        <v>54.983333333333341</v>
      </c>
      <c r="I380" s="17">
        <f t="shared" ca="1" si="259"/>
        <v>0.93599999999999994</v>
      </c>
      <c r="J380" s="16">
        <f t="shared" ca="1" si="260"/>
        <v>0.16666666666666666</v>
      </c>
      <c r="K380" s="16">
        <f t="shared" ca="1" si="261"/>
        <v>2035073</v>
      </c>
      <c r="L380" s="16">
        <f t="shared" ca="1" si="262"/>
        <v>565.33333333333337</v>
      </c>
      <c r="M380" s="17">
        <f t="shared" ca="1" si="263"/>
        <v>3.5500000000000003</v>
      </c>
      <c r="N380" s="17">
        <f t="shared" ca="1" si="264"/>
        <v>4.5</v>
      </c>
      <c r="O380" s="17" t="str">
        <f t="shared" ca="1" si="265"/>
        <v>WSW</v>
      </c>
      <c r="P380" s="13">
        <f t="shared" ca="1" si="266"/>
        <v>0.53780092592592588</v>
      </c>
      <c r="Q380" s="18">
        <f t="shared" ca="1" si="267"/>
        <v>7.4</v>
      </c>
      <c r="R380" s="17" t="str">
        <f t="shared" ca="1" si="268"/>
        <v>W</v>
      </c>
      <c r="S380" s="13">
        <f t="shared" ca="1" si="269"/>
        <v>0.53612268518518513</v>
      </c>
    </row>
    <row r="381" spans="1:19">
      <c r="A381" s="11">
        <f t="shared" si="253"/>
        <v>2251</v>
      </c>
      <c r="B381" s="12">
        <f t="shared" ca="1" si="254"/>
        <v>44942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0.27556434334753499</v>
      </c>
      <c r="F381" s="14">
        <f t="shared" ca="1" si="257"/>
        <v>12.5</v>
      </c>
      <c r="G381" s="62" t="s">
        <v>202</v>
      </c>
      <c r="H381" s="14">
        <f t="shared" ca="1" si="258"/>
        <v>54.883333333333333</v>
      </c>
      <c r="I381" s="17">
        <f t="shared" ca="1" si="259"/>
        <v>0.92</v>
      </c>
      <c r="J381" s="16">
        <f t="shared" ca="1" si="260"/>
        <v>0.16666666666666666</v>
      </c>
      <c r="K381" s="16">
        <f t="shared" ca="1" si="261"/>
        <v>1963488</v>
      </c>
      <c r="L381" s="16">
        <f t="shared" ca="1" si="262"/>
        <v>545.5</v>
      </c>
      <c r="M381" s="17">
        <f t="shared" ca="1" si="263"/>
        <v>3.1999999999999997</v>
      </c>
      <c r="N381" s="17">
        <f t="shared" ca="1" si="264"/>
        <v>4</v>
      </c>
      <c r="O381" s="17" t="str">
        <f t="shared" ca="1" si="265"/>
        <v>WSW</v>
      </c>
      <c r="P381" s="13">
        <f t="shared" ca="1" si="266"/>
        <v>0.58190972222222226</v>
      </c>
      <c r="Q381" s="18">
        <f t="shared" ca="1" si="267"/>
        <v>6.3</v>
      </c>
      <c r="R381" s="17" t="str">
        <f t="shared" ca="1" si="268"/>
        <v>W</v>
      </c>
      <c r="S381" s="13">
        <f t="shared" ca="1" si="269"/>
        <v>0.58035879629629628</v>
      </c>
    </row>
    <row r="382" spans="1:19">
      <c r="A382" s="11">
        <f t="shared" si="253"/>
        <v>2257</v>
      </c>
      <c r="B382" s="12">
        <f t="shared" ca="1" si="254"/>
        <v>44942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0.27476360789540105</v>
      </c>
      <c r="F382" s="14">
        <f t="shared" ca="1" si="257"/>
        <v>11.4</v>
      </c>
      <c r="G382" s="62" t="s">
        <v>202</v>
      </c>
      <c r="H382" s="14">
        <f t="shared" ca="1" si="258"/>
        <v>64.366666666666674</v>
      </c>
      <c r="I382" s="17">
        <f t="shared" ca="1" si="259"/>
        <v>0.16</v>
      </c>
      <c r="J382" s="16">
        <f t="shared" ca="1" si="260"/>
        <v>0</v>
      </c>
      <c r="K382" s="16">
        <f t="shared" ca="1" si="261"/>
        <v>389125</v>
      </c>
      <c r="L382" s="16">
        <f t="shared" ca="1" si="262"/>
        <v>108</v>
      </c>
      <c r="M382" s="17">
        <f t="shared" ca="1" si="263"/>
        <v>3.7166666666666668</v>
      </c>
      <c r="N382" s="17">
        <f t="shared" ca="1" si="264"/>
        <v>5.4</v>
      </c>
      <c r="O382" s="17" t="str">
        <f t="shared" ca="1" si="265"/>
        <v>N</v>
      </c>
      <c r="P382" s="13">
        <f t="shared" ca="1" si="266"/>
        <v>0.65863425925925922</v>
      </c>
      <c r="Q382" s="18">
        <f t="shared" ca="1" si="267"/>
        <v>9.8000000000000007</v>
      </c>
      <c r="R382" s="17" t="str">
        <f t="shared" ca="1" si="268"/>
        <v>NNW</v>
      </c>
      <c r="S382" s="13">
        <f t="shared" ca="1" si="269"/>
        <v>0.64728009259259256</v>
      </c>
    </row>
    <row r="383" spans="1:19">
      <c r="A383" s="11">
        <f t="shared" si="253"/>
        <v>2263</v>
      </c>
      <c r="B383" s="12">
        <f t="shared" ca="1" si="254"/>
        <v>44942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0.27396396331144418</v>
      </c>
      <c r="F383" s="14">
        <f t="shared" ca="1" si="257"/>
        <v>9.7666666666666675</v>
      </c>
      <c r="G383" s="62" t="s">
        <v>202</v>
      </c>
      <c r="H383" s="14">
        <f t="shared" ca="1" si="258"/>
        <v>79.86666666666666</v>
      </c>
      <c r="I383" s="17">
        <f t="shared" ca="1" si="259"/>
        <v>9.9999999999999992E-2</v>
      </c>
      <c r="J383" s="16">
        <f t="shared" ca="1" si="260"/>
        <v>0</v>
      </c>
      <c r="K383" s="16">
        <f t="shared" ca="1" si="261"/>
        <v>226151</v>
      </c>
      <c r="L383" s="16">
        <f t="shared" ca="1" si="262"/>
        <v>62.666666666666664</v>
      </c>
      <c r="M383" s="17">
        <f t="shared" ca="1" si="263"/>
        <v>2.5499999999999998</v>
      </c>
      <c r="N383" s="17">
        <f t="shared" ca="1" si="264"/>
        <v>5.4</v>
      </c>
      <c r="O383" s="17" t="str">
        <f t="shared" ca="1" si="265"/>
        <v>N</v>
      </c>
      <c r="P383" s="13">
        <f t="shared" ca="1" si="266"/>
        <v>0.65991898148148154</v>
      </c>
      <c r="Q383" s="18">
        <f t="shared" ca="1" si="267"/>
        <v>7</v>
      </c>
      <c r="R383" s="17" t="str">
        <f t="shared" ca="1" si="268"/>
        <v>NNE</v>
      </c>
      <c r="S383" s="13">
        <f t="shared" ca="1" si="269"/>
        <v>0.67104166666666665</v>
      </c>
    </row>
    <row r="384" spans="1:19">
      <c r="A384" s="11">
        <f t="shared" si="253"/>
        <v>2269</v>
      </c>
      <c r="B384" s="12">
        <f t="shared" ca="1" si="254"/>
        <v>44942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0.27336492791047778</v>
      </c>
      <c r="F384" s="14">
        <f t="shared" ca="1" si="257"/>
        <v>8.7666666666666657</v>
      </c>
      <c r="G384" s="62" t="s">
        <v>202</v>
      </c>
      <c r="H384" s="14">
        <f t="shared" ca="1" si="258"/>
        <v>81.666666666666671</v>
      </c>
      <c r="I384" s="17">
        <f t="shared" ca="1" si="259"/>
        <v>6.0000000000000001E-3</v>
      </c>
      <c r="J384" s="16">
        <f t="shared" ca="1" si="260"/>
        <v>0</v>
      </c>
      <c r="K384" s="16">
        <f t="shared" ca="1" si="261"/>
        <v>19752</v>
      </c>
      <c r="L384" s="16">
        <f t="shared" ca="1" si="262"/>
        <v>5.5</v>
      </c>
      <c r="M384" s="17">
        <f t="shared" ca="1" si="263"/>
        <v>1.8166666666666667</v>
      </c>
      <c r="N384" s="17">
        <f t="shared" ca="1" si="264"/>
        <v>2.2999999999999998</v>
      </c>
      <c r="O384" s="17" t="str">
        <f t="shared" ca="1" si="265"/>
        <v>NNE</v>
      </c>
      <c r="P384" s="13">
        <f t="shared" ca="1" si="266"/>
        <v>0.72401620370370379</v>
      </c>
      <c r="Q384" s="18">
        <f t="shared" ca="1" si="267"/>
        <v>4.9000000000000004</v>
      </c>
      <c r="R384" s="17" t="str">
        <f t="shared" ca="1" si="268"/>
        <v>NNE</v>
      </c>
      <c r="S384" s="13">
        <f t="shared" ca="1" si="269"/>
        <v>0.70396990740740739</v>
      </c>
    </row>
    <row r="385" spans="1:36">
      <c r="A385" s="11">
        <f t="shared" si="253"/>
        <v>2275</v>
      </c>
      <c r="B385" s="12">
        <f t="shared" ca="1" si="254"/>
        <v>44942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0.27276649394162183</v>
      </c>
      <c r="F385" s="14">
        <f t="shared" ca="1" si="257"/>
        <v>8.1166666666666654</v>
      </c>
      <c r="G385" s="62" t="s">
        <v>202</v>
      </c>
      <c r="H385" s="14">
        <f t="shared" ca="1" si="258"/>
        <v>77.816666666666663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582</v>
      </c>
      <c r="L385" s="16">
        <f t="shared" ca="1" si="262"/>
        <v>0</v>
      </c>
      <c r="M385" s="17">
        <f t="shared" ca="1" si="263"/>
        <v>2.1666666666666665</v>
      </c>
      <c r="N385" s="17">
        <f t="shared" ca="1" si="264"/>
        <v>2.6</v>
      </c>
      <c r="O385" s="17" t="str">
        <f t="shared" ca="1" si="265"/>
        <v>NNE</v>
      </c>
      <c r="P385" s="13">
        <f t="shared" ca="1" si="266"/>
        <v>0.7759490740740741</v>
      </c>
      <c r="Q385" s="18">
        <f t="shared" ca="1" si="267"/>
        <v>5.5</v>
      </c>
      <c r="R385" s="17" t="str">
        <f t="shared" ca="1" si="268"/>
        <v>NNE</v>
      </c>
      <c r="S385" s="13">
        <f t="shared" ca="1" si="269"/>
        <v>0.77931712962962962</v>
      </c>
    </row>
    <row r="386" spans="1:36">
      <c r="A386" s="11">
        <f t="shared" si="253"/>
        <v>2281</v>
      </c>
      <c r="B386" s="12">
        <f t="shared" ca="1" si="254"/>
        <v>44942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0.27226821824317304</v>
      </c>
      <c r="F386" s="14">
        <f t="shared" ca="1" si="257"/>
        <v>7.8166666666666673</v>
      </c>
      <c r="G386" s="62" t="s">
        <v>202</v>
      </c>
      <c r="H386" s="14">
        <f t="shared" ca="1" si="258"/>
        <v>77.183333333333323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493</v>
      </c>
      <c r="L386" s="16">
        <f t="shared" ca="1" si="262"/>
        <v>0</v>
      </c>
      <c r="M386" s="17">
        <f t="shared" ca="1" si="263"/>
        <v>2.9</v>
      </c>
      <c r="N386" s="17">
        <f t="shared" ca="1" si="264"/>
        <v>3.2</v>
      </c>
      <c r="O386" s="17" t="str">
        <f t="shared" ca="1" si="265"/>
        <v>NNE</v>
      </c>
      <c r="P386" s="13">
        <f t="shared" ca="1" si="266"/>
        <v>0.79777777777777781</v>
      </c>
      <c r="Q386" s="18">
        <f t="shared" ca="1" si="267"/>
        <v>6</v>
      </c>
      <c r="R386" s="17" t="str">
        <f t="shared" ca="1" si="268"/>
        <v>NNE</v>
      </c>
      <c r="S386" s="13">
        <f t="shared" ca="1" si="269"/>
        <v>0.81990740740740742</v>
      </c>
    </row>
    <row r="387" spans="1:36">
      <c r="A387" s="11">
        <f t="shared" si="253"/>
        <v>2287</v>
      </c>
      <c r="B387" s="12">
        <f t="shared" ca="1" si="254"/>
        <v>44942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0.27157144151951723</v>
      </c>
      <c r="F387" s="14">
        <f t="shared" ca="1" si="257"/>
        <v>7.05</v>
      </c>
      <c r="G387" s="62" t="s">
        <v>202</v>
      </c>
      <c r="H387" s="14">
        <f t="shared" ca="1" si="258"/>
        <v>71.95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494</v>
      </c>
      <c r="L387" s="16">
        <f t="shared" ca="1" si="262"/>
        <v>0</v>
      </c>
      <c r="M387" s="17">
        <f t="shared" ca="1" si="263"/>
        <v>3.2000000000000006</v>
      </c>
      <c r="N387" s="17">
        <f t="shared" ca="1" si="264"/>
        <v>3.8</v>
      </c>
      <c r="O387" s="17" t="str">
        <f t="shared" ca="1" si="265"/>
        <v>NNE</v>
      </c>
      <c r="P387" s="13">
        <f t="shared" ca="1" si="266"/>
        <v>0.86072916666666666</v>
      </c>
      <c r="Q387" s="18">
        <f t="shared" ca="1" si="267"/>
        <v>7.1</v>
      </c>
      <c r="R387" s="17" t="str">
        <f t="shared" ca="1" si="268"/>
        <v>NE</v>
      </c>
      <c r="S387" s="13">
        <f t="shared" ca="1" si="269"/>
        <v>0.84690972222222216</v>
      </c>
    </row>
    <row r="388" spans="1:36">
      <c r="A388" s="11">
        <f t="shared" si="253"/>
        <v>2293</v>
      </c>
      <c r="B388" s="12">
        <f t="shared" ca="1" si="254"/>
        <v>44942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0.27087547835347631</v>
      </c>
      <c r="F388" s="14">
        <f t="shared" ca="1" si="257"/>
        <v>6.5666666666666664</v>
      </c>
      <c r="G388" s="62" t="s">
        <v>202</v>
      </c>
      <c r="H388" s="14">
        <f t="shared" ca="1" si="258"/>
        <v>69.749999999999986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485</v>
      </c>
      <c r="L388" s="16">
        <f t="shared" ca="1" si="262"/>
        <v>0</v>
      </c>
      <c r="M388" s="17">
        <f t="shared" ca="1" si="263"/>
        <v>4.0833333333333339</v>
      </c>
      <c r="N388" s="17">
        <f t="shared" ca="1" si="264"/>
        <v>4.4000000000000004</v>
      </c>
      <c r="O388" s="17" t="str">
        <f t="shared" ca="1" si="265"/>
        <v>NNE</v>
      </c>
      <c r="P388" s="13">
        <f t="shared" ca="1" si="266"/>
        <v>0.89163194444444438</v>
      </c>
      <c r="Q388" s="18">
        <f t="shared" ca="1" si="267"/>
        <v>8</v>
      </c>
      <c r="R388" s="17" t="str">
        <f t="shared" ca="1" si="268"/>
        <v>N</v>
      </c>
      <c r="S388" s="13">
        <f t="shared" ca="1" si="269"/>
        <v>0.90462962962962967</v>
      </c>
    </row>
    <row r="389" spans="1:36">
      <c r="A389" s="11">
        <f t="shared" si="253"/>
        <v>2299</v>
      </c>
      <c r="B389" s="12">
        <f t="shared" ca="1" si="254"/>
        <v>44942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0.27018033310483958</v>
      </c>
      <c r="F389" s="14">
        <f t="shared" ca="1" si="257"/>
        <v>6.1999999999999993</v>
      </c>
      <c r="G389" s="62" t="s">
        <v>202</v>
      </c>
      <c r="H389" s="14">
        <f t="shared" ca="1" si="258"/>
        <v>72.716666666666669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461</v>
      </c>
      <c r="L389" s="16">
        <f t="shared" ca="1" si="262"/>
        <v>0</v>
      </c>
      <c r="M389" s="17">
        <f t="shared" ca="1" si="263"/>
        <v>3.7833333333333332</v>
      </c>
      <c r="N389" s="17">
        <f t="shared" ca="1" si="264"/>
        <v>4.3</v>
      </c>
      <c r="O389" s="17" t="str">
        <f t="shared" ca="1" si="265"/>
        <v>NNE</v>
      </c>
      <c r="P389" s="13">
        <f t="shared" ca="1" si="266"/>
        <v>0.91043981481481484</v>
      </c>
      <c r="Q389" s="18">
        <f t="shared" ca="1" si="267"/>
        <v>7</v>
      </c>
      <c r="R389" s="17" t="str">
        <f t="shared" ca="1" si="268"/>
        <v>NNE</v>
      </c>
      <c r="S389" s="13">
        <f t="shared" ca="1" si="269"/>
        <v>0.93725694444444441</v>
      </c>
    </row>
    <row r="390" spans="1:36">
      <c r="A390" s="11">
        <f t="shared" si="253"/>
        <v>2305</v>
      </c>
      <c r="B390" s="12">
        <f t="shared" ca="1" si="254"/>
        <v>44942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0.26958515501666563</v>
      </c>
      <c r="F390" s="14">
        <f t="shared" ca="1" si="257"/>
        <v>5.8000000000000007</v>
      </c>
      <c r="G390" s="62" t="s">
        <v>202</v>
      </c>
      <c r="H390" s="14">
        <f t="shared" ca="1" si="258"/>
        <v>73.2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505</v>
      </c>
      <c r="L390" s="16">
        <f t="shared" ca="1" si="262"/>
        <v>0</v>
      </c>
      <c r="M390" s="17">
        <f t="shared" ca="1" si="263"/>
        <v>3.5</v>
      </c>
      <c r="N390" s="17">
        <f t="shared" ca="1" si="264"/>
        <v>4.0999999999999996</v>
      </c>
      <c r="O390" s="17" t="str">
        <f t="shared" ca="1" si="265"/>
        <v>NNE</v>
      </c>
      <c r="P390" s="13">
        <f t="shared" ca="1" si="266"/>
        <v>0.95256944444444447</v>
      </c>
      <c r="Q390" s="18">
        <f t="shared" ca="1" si="267"/>
        <v>6.9</v>
      </c>
      <c r="R390" s="17" t="str">
        <f t="shared" ca="1" si="268"/>
        <v>NE</v>
      </c>
      <c r="S390" s="13">
        <f t="shared" ca="1" si="269"/>
        <v>0.95952546296296293</v>
      </c>
    </row>
    <row r="391" spans="1:36">
      <c r="A391" s="11">
        <f t="shared" si="253"/>
        <v>2311</v>
      </c>
      <c r="B391" s="12">
        <f t="shared" ca="1" si="254"/>
        <v>44943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0.26899059665299296</v>
      </c>
      <c r="F391" s="14">
        <f t="shared" ca="1" si="257"/>
        <v>5.4999999999999991</v>
      </c>
      <c r="G391" s="62" t="s">
        <v>202</v>
      </c>
      <c r="H391" s="14">
        <f t="shared" ca="1" si="258"/>
        <v>74.766666666666666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496</v>
      </c>
      <c r="L391" s="16">
        <f t="shared" ca="1" si="262"/>
        <v>0</v>
      </c>
      <c r="M391" s="17">
        <f t="shared" ca="1" si="263"/>
        <v>2.9000000000000004</v>
      </c>
      <c r="N391" s="17">
        <f t="shared" ca="1" si="264"/>
        <v>3.8</v>
      </c>
      <c r="O391" s="17" t="str">
        <f t="shared" ca="1" si="265"/>
        <v>NNE</v>
      </c>
      <c r="P391" s="13">
        <f t="shared" ca="1" si="266"/>
        <v>3.1539351851851853E-2</v>
      </c>
      <c r="Q391" s="18">
        <f t="shared" ca="1" si="267"/>
        <v>6.7</v>
      </c>
      <c r="R391" s="17" t="str">
        <f t="shared" ca="1" si="268"/>
        <v>N</v>
      </c>
      <c r="S391" s="13">
        <f t="shared" ca="1" si="269"/>
        <v>3.037037037037037E-2</v>
      </c>
      <c r="U391" s="14">
        <f t="shared" ref="U391" ca="1" si="292">SUM(D391:D414)</f>
        <v>0</v>
      </c>
      <c r="V391" s="14">
        <f t="shared" ref="V391:Y391" ca="1" si="293">AVERAGE(E391:E414)</f>
        <v>0.2618100581916179</v>
      </c>
      <c r="W391" s="14">
        <f t="shared" ca="1" si="293"/>
        <v>6.9562499999999998</v>
      </c>
      <c r="X391" s="14" t="e">
        <f t="shared" si="293"/>
        <v>#DIV/0!</v>
      </c>
      <c r="Y391" s="14">
        <f t="shared" ca="1" si="293"/>
        <v>69.231944444444437</v>
      </c>
      <c r="Z391" s="58">
        <f t="shared" ref="Z391:AA391" ca="1" si="294">SUM(I391:I414)</f>
        <v>10.177000000000001</v>
      </c>
      <c r="AA391" s="58">
        <f t="shared" ca="1" si="294"/>
        <v>5</v>
      </c>
      <c r="AB391" s="58">
        <f t="shared" ref="AB391" ca="1" si="295">SUM(K391:K414)/1000</f>
        <v>21137.163</v>
      </c>
      <c r="AC391" s="58">
        <f t="shared" ref="AC391:AD391" ca="1" si="296">AVERAGE(L391:L414)</f>
        <v>244.56944444444446</v>
      </c>
      <c r="AD391" s="17">
        <f t="shared" ca="1" si="296"/>
        <v>1.5402777777777779</v>
      </c>
      <c r="AE391" s="17">
        <f t="shared" ref="AE391" ca="1" si="297">MAX(N391:N414)</f>
        <v>4</v>
      </c>
      <c r="AF391" s="11" t="str">
        <f t="shared" ref="AF391" ca="1" si="298">INDIRECT(ADDRESS(MATCH(AE391,N391:N414,0)+ROW()-1,15))</f>
        <v>NNW</v>
      </c>
      <c r="AG391" s="13">
        <f t="shared" ref="AG391" ca="1" si="299">INDIRECT(ADDRESS(MATCH(AE391,N391:N414,0)+ROW()-1,16))</f>
        <v>0.56504629629629632</v>
      </c>
      <c r="AH391" s="17">
        <f t="shared" ref="AH391" ca="1" si="300">MAX(Q391:Q414)</f>
        <v>6.7</v>
      </c>
      <c r="AI391" s="11" t="str">
        <f t="shared" ref="AI391" ca="1" si="301">INDIRECT(ADDRESS(MATCH(AH391,Q391:Q414,0)+ROW()-1,18))</f>
        <v>N</v>
      </c>
      <c r="AJ391" s="13">
        <f t="shared" ref="AJ391" ca="1" si="302">INDIRECT(ADDRESS(MATCH(AH391,Q391:Q414,0)+ROW()-1,19))</f>
        <v>3.037037037037037E-2</v>
      </c>
    </row>
    <row r="392" spans="1:36">
      <c r="A392" s="11">
        <f t="shared" si="253"/>
        <v>2317</v>
      </c>
      <c r="B392" s="12">
        <f t="shared" ca="1" si="254"/>
        <v>44943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0.2681987865157987</v>
      </c>
      <c r="F392" s="14">
        <f t="shared" ca="1" si="257"/>
        <v>5.2666666666666666</v>
      </c>
      <c r="G392" s="62" t="s">
        <v>202</v>
      </c>
      <c r="H392" s="14">
        <f t="shared" ca="1" si="258"/>
        <v>75.149999999999991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501</v>
      </c>
      <c r="L392" s="16">
        <f t="shared" ca="1" si="262"/>
        <v>0</v>
      </c>
      <c r="M392" s="17">
        <f t="shared" ca="1" si="263"/>
        <v>2.3166666666666669</v>
      </c>
      <c r="N392" s="17">
        <f t="shared" ca="1" si="264"/>
        <v>3.6</v>
      </c>
      <c r="O392" s="17" t="str">
        <f t="shared" ca="1" si="265"/>
        <v>NNE</v>
      </c>
      <c r="P392" s="13">
        <f t="shared" ca="1" si="266"/>
        <v>3.4745370370370371E-2</v>
      </c>
      <c r="Q392" s="18">
        <f t="shared" ca="1" si="267"/>
        <v>4.8</v>
      </c>
      <c r="R392" s="17" t="str">
        <f t="shared" ca="1" si="268"/>
        <v>NNE</v>
      </c>
      <c r="S392" s="13">
        <f t="shared" ca="1" si="269"/>
        <v>6.4131944444444436E-2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44943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0.26740812539967612</v>
      </c>
      <c r="F393" s="14">
        <f t="shared" ref="F393:F456" ca="1" si="308">INDIRECT(ADDRESS(A393,33,,,$B$1))</f>
        <v>5.0333333333333332</v>
      </c>
      <c r="G393" s="62" t="s">
        <v>202</v>
      </c>
      <c r="H393" s="14">
        <f t="shared" ref="H393:H456" ca="1" si="309">INDIRECT(ADDRESS(A393,35,,,$B$1))</f>
        <v>75.233333333333334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496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1.6333333333333335</v>
      </c>
      <c r="N393" s="17">
        <f t="shared" ref="N393:N456" ca="1" si="315">INDIRECT(ADDRESS($A393,41,,,$B$1))</f>
        <v>2.7</v>
      </c>
      <c r="O393" s="17" t="str">
        <f t="shared" ref="O393:O456" ca="1" si="316">INDIRECT(ADDRESS($A393,42,,,$B$1))</f>
        <v>NNE</v>
      </c>
      <c r="P393" s="13">
        <f t="shared" ref="P393:P456" ca="1" si="317">INDIRECT(ADDRESS($A393,43,,,$B$1))</f>
        <v>8.9409722222222224E-2</v>
      </c>
      <c r="Q393" s="18">
        <f t="shared" ref="Q393:Q456" ca="1" si="318">INDIRECT(ADDRESS($A393,44,,,$B$1))</f>
        <v>4.4000000000000004</v>
      </c>
      <c r="R393" s="17" t="str">
        <f t="shared" ref="R393:R456" ca="1" si="319">INDIRECT(ADDRESS($A393,45,,,$B$1))</f>
        <v>NNE</v>
      </c>
      <c r="S393" s="13">
        <f t="shared" ref="S393:S456" ca="1" si="320">INDIRECT(ADDRESS($A393,46,,,$B$1))</f>
        <v>8.487268518518519E-2</v>
      </c>
    </row>
    <row r="394" spans="1:36">
      <c r="A394" s="11">
        <f t="shared" si="304"/>
        <v>2329</v>
      </c>
      <c r="B394" s="12">
        <f t="shared" ca="1" si="305"/>
        <v>44943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0.26681586512439415</v>
      </c>
      <c r="F394" s="14">
        <f t="shared" ca="1" si="308"/>
        <v>4.8000000000000007</v>
      </c>
      <c r="G394" s="62" t="s">
        <v>202</v>
      </c>
      <c r="H394" s="14">
        <f t="shared" ca="1" si="309"/>
        <v>77.899999999999991</v>
      </c>
      <c r="I394" s="17">
        <f t="shared" ca="1" si="310"/>
        <v>1E-3</v>
      </c>
      <c r="J394" s="16">
        <f t="shared" ca="1" si="311"/>
        <v>0</v>
      </c>
      <c r="K394" s="16">
        <f t="shared" ca="1" si="312"/>
        <v>514</v>
      </c>
      <c r="L394" s="16">
        <f t="shared" ca="1" si="313"/>
        <v>0</v>
      </c>
      <c r="M394" s="17">
        <f t="shared" ca="1" si="314"/>
        <v>1.8833333333333335</v>
      </c>
      <c r="N394" s="17">
        <f t="shared" ca="1" si="315"/>
        <v>2.6</v>
      </c>
      <c r="O394" s="17" t="str">
        <f t="shared" ca="1" si="316"/>
        <v>NNE</v>
      </c>
      <c r="P394" s="13">
        <f t="shared" ca="1" si="317"/>
        <v>0.1388888888888889</v>
      </c>
      <c r="Q394" s="18">
        <f t="shared" ca="1" si="318"/>
        <v>4.2</v>
      </c>
      <c r="R394" s="17" t="str">
        <f t="shared" ca="1" si="319"/>
        <v>NNE</v>
      </c>
      <c r="S394" s="13">
        <f t="shared" ca="1" si="320"/>
        <v>0.13606481481481481</v>
      </c>
    </row>
    <row r="395" spans="1:36">
      <c r="A395" s="11">
        <f t="shared" si="304"/>
        <v>2335</v>
      </c>
      <c r="B395" s="12">
        <f t="shared" ca="1" si="305"/>
        <v>44943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0.26602720691473691</v>
      </c>
      <c r="F395" s="14">
        <f t="shared" ca="1" si="308"/>
        <v>3.5166666666666662</v>
      </c>
      <c r="G395" s="62" t="s">
        <v>202</v>
      </c>
      <c r="H395" s="14">
        <f t="shared" ca="1" si="309"/>
        <v>85.916666666666643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498</v>
      </c>
      <c r="L395" s="16">
        <f t="shared" ca="1" si="313"/>
        <v>0</v>
      </c>
      <c r="M395" s="17">
        <f t="shared" ca="1" si="314"/>
        <v>1.1833333333333333</v>
      </c>
      <c r="N395" s="17">
        <f t="shared" ca="1" si="315"/>
        <v>2.4</v>
      </c>
      <c r="O395" s="17" t="str">
        <f t="shared" ca="1" si="316"/>
        <v>NNE</v>
      </c>
      <c r="P395" s="13">
        <f t="shared" ca="1" si="317"/>
        <v>0.16033564814814816</v>
      </c>
      <c r="Q395" s="18">
        <f t="shared" ca="1" si="318"/>
        <v>3.4</v>
      </c>
      <c r="R395" s="17" t="str">
        <f t="shared" ca="1" si="319"/>
        <v>NNE</v>
      </c>
      <c r="S395" s="13">
        <f t="shared" ca="1" si="320"/>
        <v>0.16021990740740741</v>
      </c>
    </row>
    <row r="396" spans="1:36">
      <c r="A396" s="11">
        <f t="shared" si="304"/>
        <v>2341</v>
      </c>
      <c r="B396" s="12">
        <f t="shared" ca="1" si="305"/>
        <v>44943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0.26543643100958553</v>
      </c>
      <c r="F396" s="14">
        <f t="shared" ca="1" si="308"/>
        <v>3.3499999999999996</v>
      </c>
      <c r="G396" s="62" t="s">
        <v>202</v>
      </c>
      <c r="H396" s="14">
        <f t="shared" ca="1" si="309"/>
        <v>85.633333333333326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594</v>
      </c>
      <c r="L396" s="16">
        <f t="shared" ca="1" si="313"/>
        <v>0</v>
      </c>
      <c r="M396" s="17">
        <f t="shared" ca="1" si="314"/>
        <v>1.0166666666666668</v>
      </c>
      <c r="N396" s="17">
        <f t="shared" ca="1" si="315"/>
        <v>1.5</v>
      </c>
      <c r="O396" s="17" t="str">
        <f t="shared" ca="1" si="316"/>
        <v>E</v>
      </c>
      <c r="P396" s="13">
        <f t="shared" ca="1" si="317"/>
        <v>0.2024074074074074</v>
      </c>
      <c r="Q396" s="18">
        <f t="shared" ca="1" si="318"/>
        <v>2.9</v>
      </c>
      <c r="R396" s="17" t="str">
        <f t="shared" ca="1" si="319"/>
        <v>ESE</v>
      </c>
      <c r="S396" s="13">
        <f t="shared" ca="1" si="320"/>
        <v>0.22020833333333334</v>
      </c>
    </row>
    <row r="397" spans="1:36">
      <c r="A397" s="11">
        <f t="shared" si="304"/>
        <v>2347</v>
      </c>
      <c r="B397" s="12">
        <f t="shared" ca="1" si="305"/>
        <v>44943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0.2647479942633168</v>
      </c>
      <c r="F397" s="14">
        <f t="shared" ca="1" si="308"/>
        <v>2.6666666666666665</v>
      </c>
      <c r="G397" s="62" t="s">
        <v>202</v>
      </c>
      <c r="H397" s="14">
        <f t="shared" ca="1" si="309"/>
        <v>85.95</v>
      </c>
      <c r="I397" s="17">
        <f t="shared" ca="1" si="310"/>
        <v>0</v>
      </c>
      <c r="J397" s="16">
        <f t="shared" ca="1" si="311"/>
        <v>0</v>
      </c>
      <c r="K397" s="16">
        <f t="shared" ca="1" si="312"/>
        <v>879</v>
      </c>
      <c r="L397" s="16">
        <f t="shared" ca="1" si="313"/>
        <v>0.16666666666666666</v>
      </c>
      <c r="M397" s="17">
        <f t="shared" ca="1" si="314"/>
        <v>1.0999999999999999</v>
      </c>
      <c r="N397" s="17">
        <f t="shared" ca="1" si="315"/>
        <v>1.8</v>
      </c>
      <c r="O397" s="17" t="str">
        <f t="shared" ca="1" si="316"/>
        <v>E</v>
      </c>
      <c r="P397" s="13">
        <f t="shared" ca="1" si="317"/>
        <v>0.24930555555555556</v>
      </c>
      <c r="Q397" s="18">
        <f t="shared" ca="1" si="318"/>
        <v>3.2</v>
      </c>
      <c r="R397" s="17" t="str">
        <f t="shared" ca="1" si="319"/>
        <v>ENE</v>
      </c>
      <c r="S397" s="13">
        <f t="shared" ca="1" si="320"/>
        <v>0.27549768518518519</v>
      </c>
    </row>
    <row r="398" spans="1:36">
      <c r="A398" s="11">
        <f t="shared" si="304"/>
        <v>2353</v>
      </c>
      <c r="B398" s="12">
        <f t="shared" ca="1" si="305"/>
        <v>44943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0.26406041742280584</v>
      </c>
      <c r="F398" s="14">
        <f t="shared" ca="1" si="308"/>
        <v>3.4499999999999997</v>
      </c>
      <c r="G398" s="62" t="s">
        <v>202</v>
      </c>
      <c r="H398" s="14">
        <f t="shared" ca="1" si="309"/>
        <v>83.616666666666674</v>
      </c>
      <c r="I398" s="17">
        <f t="shared" ca="1" si="310"/>
        <v>5.0999999999999997E-2</v>
      </c>
      <c r="J398" s="16">
        <f t="shared" ca="1" si="311"/>
        <v>0</v>
      </c>
      <c r="K398" s="16">
        <f t="shared" ca="1" si="312"/>
        <v>135681</v>
      </c>
      <c r="L398" s="16">
        <f t="shared" ca="1" si="313"/>
        <v>37.666666666666664</v>
      </c>
      <c r="M398" s="17">
        <f t="shared" ca="1" si="314"/>
        <v>1.5666666666666667</v>
      </c>
      <c r="N398" s="17">
        <f t="shared" ca="1" si="315"/>
        <v>2.5</v>
      </c>
      <c r="O398" s="17" t="str">
        <f t="shared" ca="1" si="316"/>
        <v>ENE</v>
      </c>
      <c r="P398" s="13">
        <f t="shared" ca="1" si="317"/>
        <v>0.30284722222222221</v>
      </c>
      <c r="Q398" s="18">
        <f t="shared" ca="1" si="318"/>
        <v>4.5999999999999996</v>
      </c>
      <c r="R398" s="17" t="str">
        <f t="shared" ca="1" si="319"/>
        <v>E</v>
      </c>
      <c r="S398" s="13">
        <f t="shared" ca="1" si="320"/>
        <v>0.29980324074074077</v>
      </c>
    </row>
    <row r="399" spans="1:36">
      <c r="A399" s="11">
        <f t="shared" si="304"/>
        <v>2359</v>
      </c>
      <c r="B399" s="12">
        <f t="shared" ca="1" si="305"/>
        <v>44943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0.26366796411754023</v>
      </c>
      <c r="F399" s="14">
        <f t="shared" ca="1" si="308"/>
        <v>4.6166666666666671</v>
      </c>
      <c r="G399" s="62" t="s">
        <v>202</v>
      </c>
      <c r="H399" s="14">
        <f t="shared" ca="1" si="309"/>
        <v>76.38333333333334</v>
      </c>
      <c r="I399" s="17">
        <f t="shared" ca="1" si="310"/>
        <v>0.60799999999999998</v>
      </c>
      <c r="J399" s="16">
        <f t="shared" ca="1" si="311"/>
        <v>0</v>
      </c>
      <c r="K399" s="16">
        <f t="shared" ca="1" si="312"/>
        <v>1255374</v>
      </c>
      <c r="L399" s="16">
        <f t="shared" ca="1" si="313"/>
        <v>348.66666666666669</v>
      </c>
      <c r="M399" s="17">
        <f t="shared" ca="1" si="314"/>
        <v>1.2166666666666666</v>
      </c>
      <c r="N399" s="17">
        <f t="shared" ca="1" si="315"/>
        <v>1.7</v>
      </c>
      <c r="O399" s="17" t="str">
        <f t="shared" ca="1" si="316"/>
        <v>SSE</v>
      </c>
      <c r="P399" s="13">
        <f t="shared" ca="1" si="317"/>
        <v>0.34135416666666668</v>
      </c>
      <c r="Q399" s="18">
        <f t="shared" ca="1" si="318"/>
        <v>3.3</v>
      </c>
      <c r="R399" s="17" t="str">
        <f t="shared" ca="1" si="319"/>
        <v>NNE</v>
      </c>
      <c r="S399" s="13">
        <f t="shared" ca="1" si="320"/>
        <v>0.32644675925925926</v>
      </c>
    </row>
    <row r="400" spans="1:36">
      <c r="A400" s="11">
        <f t="shared" si="304"/>
        <v>2365</v>
      </c>
      <c r="B400" s="12">
        <f t="shared" ca="1" si="305"/>
        <v>44943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0.26298179528563725</v>
      </c>
      <c r="F400" s="14">
        <f t="shared" ca="1" si="308"/>
        <v>6.6999999999999993</v>
      </c>
      <c r="G400" s="62" t="s">
        <v>202</v>
      </c>
      <c r="H400" s="14">
        <f t="shared" ca="1" si="309"/>
        <v>70.63333333333334</v>
      </c>
      <c r="I400" s="17">
        <f t="shared" ca="1" si="310"/>
        <v>1.234</v>
      </c>
      <c r="J400" s="16">
        <f t="shared" ca="1" si="311"/>
        <v>0.5</v>
      </c>
      <c r="K400" s="16">
        <f t="shared" ca="1" si="312"/>
        <v>2512010</v>
      </c>
      <c r="L400" s="16">
        <f t="shared" ca="1" si="313"/>
        <v>697.83333333333337</v>
      </c>
      <c r="M400" s="17">
        <f t="shared" ca="1" si="314"/>
        <v>1.8499999999999999</v>
      </c>
      <c r="N400" s="17">
        <f t="shared" ca="1" si="315"/>
        <v>2.6</v>
      </c>
      <c r="O400" s="17" t="str">
        <f t="shared" ca="1" si="316"/>
        <v>SSW</v>
      </c>
      <c r="P400" s="13">
        <f t="shared" ca="1" si="317"/>
        <v>0.38792824074074073</v>
      </c>
      <c r="Q400" s="18">
        <f t="shared" ca="1" si="318"/>
        <v>4.7</v>
      </c>
      <c r="R400" s="17" t="str">
        <f t="shared" ca="1" si="319"/>
        <v>SW</v>
      </c>
      <c r="S400" s="13">
        <f t="shared" ca="1" si="320"/>
        <v>0.38534722222222223</v>
      </c>
    </row>
    <row r="401" spans="1:36">
      <c r="A401" s="11">
        <f t="shared" si="304"/>
        <v>2371</v>
      </c>
      <c r="B401" s="12">
        <f t="shared" ca="1" si="305"/>
        <v>44943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0.26229649928741655</v>
      </c>
      <c r="F401" s="14">
        <f t="shared" ca="1" si="308"/>
        <v>9.1833333333333353</v>
      </c>
      <c r="G401" s="62" t="s">
        <v>202</v>
      </c>
      <c r="H401" s="14">
        <f t="shared" ca="1" si="309"/>
        <v>58.766666666666673</v>
      </c>
      <c r="I401" s="17">
        <f t="shared" ca="1" si="310"/>
        <v>1.5390000000000001</v>
      </c>
      <c r="J401" s="16">
        <f t="shared" ca="1" si="311"/>
        <v>1</v>
      </c>
      <c r="K401" s="16">
        <f t="shared" ca="1" si="312"/>
        <v>3160163</v>
      </c>
      <c r="L401" s="16">
        <f t="shared" ca="1" si="313"/>
        <v>878</v>
      </c>
      <c r="M401" s="17">
        <f t="shared" ca="1" si="314"/>
        <v>1.0666666666666667</v>
      </c>
      <c r="N401" s="17">
        <f t="shared" ca="1" si="315"/>
        <v>2.5</v>
      </c>
      <c r="O401" s="17" t="str">
        <f t="shared" ca="1" si="316"/>
        <v>S</v>
      </c>
      <c r="P401" s="13">
        <f t="shared" ca="1" si="317"/>
        <v>0.41002314814814816</v>
      </c>
      <c r="Q401" s="18">
        <f t="shared" ca="1" si="318"/>
        <v>3.7</v>
      </c>
      <c r="R401" s="17" t="str">
        <f t="shared" ca="1" si="319"/>
        <v>N</v>
      </c>
      <c r="S401" s="13">
        <f t="shared" ca="1" si="320"/>
        <v>0.43886574074074075</v>
      </c>
    </row>
    <row r="402" spans="1:36">
      <c r="A402" s="11">
        <f t="shared" si="304"/>
        <v>2377</v>
      </c>
      <c r="B402" s="12">
        <f t="shared" ca="1" si="305"/>
        <v>44943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0.26170983937265913</v>
      </c>
      <c r="F402" s="14">
        <f t="shared" ca="1" si="308"/>
        <v>10.583333333333334</v>
      </c>
      <c r="G402" s="62" t="s">
        <v>202</v>
      </c>
      <c r="H402" s="14">
        <f t="shared" ca="1" si="309"/>
        <v>50.1</v>
      </c>
      <c r="I402" s="17">
        <f t="shared" ca="1" si="310"/>
        <v>1.6840000000000002</v>
      </c>
      <c r="J402" s="16">
        <f t="shared" ca="1" si="311"/>
        <v>1</v>
      </c>
      <c r="K402" s="16">
        <f t="shared" ca="1" si="312"/>
        <v>3495731</v>
      </c>
      <c r="L402" s="16">
        <f t="shared" ca="1" si="313"/>
        <v>970.83333333333337</v>
      </c>
      <c r="M402" s="17">
        <f t="shared" ca="1" si="314"/>
        <v>1.9500000000000002</v>
      </c>
      <c r="N402" s="17">
        <f t="shared" ca="1" si="315"/>
        <v>2.4</v>
      </c>
      <c r="O402" s="17" t="str">
        <f t="shared" ca="1" si="316"/>
        <v>NE</v>
      </c>
      <c r="P402" s="13">
        <f t="shared" ca="1" si="317"/>
        <v>0.46979166666666666</v>
      </c>
      <c r="Q402" s="18">
        <f t="shared" ca="1" si="318"/>
        <v>4.8</v>
      </c>
      <c r="R402" s="17" t="str">
        <f t="shared" ca="1" si="319"/>
        <v>NNE</v>
      </c>
      <c r="S402" s="13">
        <f t="shared" ca="1" si="320"/>
        <v>0.4880902777777778</v>
      </c>
    </row>
    <row r="403" spans="1:36">
      <c r="A403" s="11">
        <f t="shared" si="304"/>
        <v>2383</v>
      </c>
      <c r="B403" s="12">
        <f t="shared" ca="1" si="305"/>
        <v>44943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0.26102619338656757</v>
      </c>
      <c r="F403" s="14">
        <f t="shared" ca="1" si="308"/>
        <v>10.916666666666666</v>
      </c>
      <c r="G403" s="62" t="s">
        <v>202</v>
      </c>
      <c r="H403" s="14">
        <f t="shared" ca="1" si="309"/>
        <v>49.966666666666669</v>
      </c>
      <c r="I403" s="17">
        <f t="shared" ca="1" si="310"/>
        <v>1.8860000000000001</v>
      </c>
      <c r="J403" s="16">
        <f t="shared" ca="1" si="311"/>
        <v>1</v>
      </c>
      <c r="K403" s="16">
        <f t="shared" ca="1" si="312"/>
        <v>3879402</v>
      </c>
      <c r="L403" s="16">
        <f t="shared" ca="1" si="313"/>
        <v>1077.5</v>
      </c>
      <c r="M403" s="17">
        <f t="shared" ca="1" si="314"/>
        <v>2.1333333333333333</v>
      </c>
      <c r="N403" s="17">
        <f t="shared" ca="1" si="315"/>
        <v>2.8</v>
      </c>
      <c r="O403" s="17" t="str">
        <f t="shared" ca="1" si="316"/>
        <v>NNE</v>
      </c>
      <c r="P403" s="13">
        <f t="shared" ca="1" si="317"/>
        <v>0.52726851851851853</v>
      </c>
      <c r="Q403" s="18">
        <f t="shared" ca="1" si="318"/>
        <v>6.1</v>
      </c>
      <c r="R403" s="17" t="str">
        <f t="shared" ca="1" si="319"/>
        <v>NNE</v>
      </c>
      <c r="S403" s="13">
        <f t="shared" ca="1" si="320"/>
        <v>0.49819444444444444</v>
      </c>
    </row>
    <row r="404" spans="1:36">
      <c r="A404" s="11">
        <f t="shared" si="304"/>
        <v>2389</v>
      </c>
      <c r="B404" s="12">
        <f t="shared" ca="1" si="305"/>
        <v>44943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0.26053850845759469</v>
      </c>
      <c r="F404" s="14">
        <f t="shared" ca="1" si="308"/>
        <v>11.666666666666666</v>
      </c>
      <c r="G404" s="62" t="s">
        <v>202</v>
      </c>
      <c r="H404" s="14">
        <f t="shared" ca="1" si="309"/>
        <v>50.416666666666664</v>
      </c>
      <c r="I404" s="17">
        <f t="shared" ca="1" si="310"/>
        <v>1.4220000000000002</v>
      </c>
      <c r="J404" s="16">
        <f t="shared" ca="1" si="311"/>
        <v>0.83333333333333337</v>
      </c>
      <c r="K404" s="16">
        <f t="shared" ca="1" si="312"/>
        <v>2992170</v>
      </c>
      <c r="L404" s="16">
        <f t="shared" ca="1" si="313"/>
        <v>831</v>
      </c>
      <c r="M404" s="17">
        <f t="shared" ca="1" si="314"/>
        <v>2.5999999999999996</v>
      </c>
      <c r="N404" s="17">
        <f t="shared" ca="1" si="315"/>
        <v>4</v>
      </c>
      <c r="O404" s="17" t="str">
        <f t="shared" ca="1" si="316"/>
        <v>NNW</v>
      </c>
      <c r="P404" s="13">
        <f t="shared" ca="1" si="317"/>
        <v>0.56504629629629632</v>
      </c>
      <c r="Q404" s="18">
        <f t="shared" ca="1" si="318"/>
        <v>5.9</v>
      </c>
      <c r="R404" s="17" t="str">
        <f t="shared" ca="1" si="319"/>
        <v>NNW</v>
      </c>
      <c r="S404" s="13">
        <f t="shared" ca="1" si="320"/>
        <v>0.56339120370370377</v>
      </c>
    </row>
    <row r="405" spans="1:36">
      <c r="A405" s="11">
        <f t="shared" si="304"/>
        <v>2395</v>
      </c>
      <c r="B405" s="12">
        <f t="shared" ca="1" si="305"/>
        <v>44943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0.26005126956367935</v>
      </c>
      <c r="F405" s="14">
        <f t="shared" ca="1" si="308"/>
        <v>11.616666666666667</v>
      </c>
      <c r="G405" s="62" t="s">
        <v>202</v>
      </c>
      <c r="H405" s="14">
        <f t="shared" ca="1" si="309"/>
        <v>51.566666666666663</v>
      </c>
      <c r="I405" s="17">
        <f t="shared" ca="1" si="310"/>
        <v>1.2150000000000001</v>
      </c>
      <c r="J405" s="16">
        <f t="shared" ca="1" si="311"/>
        <v>0.66666666666666663</v>
      </c>
      <c r="K405" s="16">
        <f t="shared" ca="1" si="312"/>
        <v>2551019</v>
      </c>
      <c r="L405" s="16">
        <f t="shared" ca="1" si="313"/>
        <v>708.83333333333337</v>
      </c>
      <c r="M405" s="17">
        <f t="shared" ca="1" si="314"/>
        <v>2.6333333333333333</v>
      </c>
      <c r="N405" s="17">
        <f t="shared" ca="1" si="315"/>
        <v>3.3</v>
      </c>
      <c r="O405" s="17" t="str">
        <f t="shared" ca="1" si="316"/>
        <v>N</v>
      </c>
      <c r="P405" s="13">
        <f t="shared" ca="1" si="317"/>
        <v>0.57671296296296293</v>
      </c>
      <c r="Q405" s="18">
        <f t="shared" ca="1" si="318"/>
        <v>5</v>
      </c>
      <c r="R405" s="17" t="str">
        <f t="shared" ca="1" si="319"/>
        <v>N</v>
      </c>
      <c r="S405" s="13">
        <f t="shared" ca="1" si="320"/>
        <v>0.58482638888888883</v>
      </c>
    </row>
    <row r="406" spans="1:36">
      <c r="A406" s="11">
        <f t="shared" si="304"/>
        <v>2401</v>
      </c>
      <c r="B406" s="12">
        <f t="shared" ca="1" si="305"/>
        <v>44943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0.25966179178596277</v>
      </c>
      <c r="F406" s="14">
        <f t="shared" ca="1" si="308"/>
        <v>9.7000000000000011</v>
      </c>
      <c r="G406" s="62" t="s">
        <v>202</v>
      </c>
      <c r="H406" s="14">
        <f t="shared" ca="1" si="309"/>
        <v>56.683333333333337</v>
      </c>
      <c r="I406" s="17">
        <f t="shared" ca="1" si="310"/>
        <v>0.42499999999999999</v>
      </c>
      <c r="J406" s="16">
        <f t="shared" ca="1" si="311"/>
        <v>0</v>
      </c>
      <c r="K406" s="16">
        <f t="shared" ca="1" si="312"/>
        <v>910167</v>
      </c>
      <c r="L406" s="16">
        <f t="shared" ca="1" si="313"/>
        <v>253</v>
      </c>
      <c r="M406" s="17">
        <f t="shared" ca="1" si="314"/>
        <v>2.8833333333333333</v>
      </c>
      <c r="N406" s="17">
        <f t="shared" ca="1" si="315"/>
        <v>3.5</v>
      </c>
      <c r="O406" s="17" t="str">
        <f t="shared" ca="1" si="316"/>
        <v>N</v>
      </c>
      <c r="P406" s="13">
        <f t="shared" ca="1" si="317"/>
        <v>0.6317476851851852</v>
      </c>
      <c r="Q406" s="18">
        <f t="shared" ca="1" si="318"/>
        <v>5.9</v>
      </c>
      <c r="R406" s="17" t="str">
        <f t="shared" ca="1" si="319"/>
        <v>N</v>
      </c>
      <c r="S406" s="13">
        <f t="shared" ca="1" si="320"/>
        <v>0.62567129629629636</v>
      </c>
    </row>
    <row r="407" spans="1:36">
      <c r="A407" s="11">
        <f t="shared" si="304"/>
        <v>2407</v>
      </c>
      <c r="B407" s="12">
        <f t="shared" ca="1" si="305"/>
        <v>44943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0.25917533735061238</v>
      </c>
      <c r="F407" s="14">
        <f t="shared" ca="1" si="308"/>
        <v>8.65</v>
      </c>
      <c r="G407" s="62" t="s">
        <v>202</v>
      </c>
      <c r="H407" s="14">
        <f t="shared" ca="1" si="309"/>
        <v>60.85</v>
      </c>
      <c r="I407" s="17">
        <f t="shared" ca="1" si="310"/>
        <v>9.8000000000000004E-2</v>
      </c>
      <c r="J407" s="16">
        <f t="shared" ca="1" si="311"/>
        <v>0</v>
      </c>
      <c r="K407" s="16">
        <f t="shared" ca="1" si="312"/>
        <v>222743</v>
      </c>
      <c r="L407" s="16">
        <f t="shared" ca="1" si="313"/>
        <v>62</v>
      </c>
      <c r="M407" s="17">
        <f t="shared" ca="1" si="314"/>
        <v>1.7</v>
      </c>
      <c r="N407" s="17">
        <f t="shared" ca="1" si="315"/>
        <v>2.4</v>
      </c>
      <c r="O407" s="17" t="str">
        <f t="shared" ca="1" si="316"/>
        <v>NNE</v>
      </c>
      <c r="P407" s="13">
        <f t="shared" ca="1" si="317"/>
        <v>0.6639004629629629</v>
      </c>
      <c r="Q407" s="18">
        <f t="shared" ca="1" si="318"/>
        <v>4.5</v>
      </c>
      <c r="R407" s="17" t="str">
        <f t="shared" ca="1" si="319"/>
        <v>NNE</v>
      </c>
      <c r="S407" s="13">
        <f t="shared" ca="1" si="320"/>
        <v>0.67218750000000005</v>
      </c>
    </row>
    <row r="408" spans="1:36">
      <c r="A408" s="11">
        <f t="shared" si="304"/>
        <v>2413</v>
      </c>
      <c r="B408" s="12">
        <f t="shared" ca="1" si="305"/>
        <v>44943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0.25868933341042255</v>
      </c>
      <c r="F408" s="14">
        <f t="shared" ca="1" si="308"/>
        <v>8.1999999999999993</v>
      </c>
      <c r="G408" s="62" t="s">
        <v>202</v>
      </c>
      <c r="H408" s="14">
        <f t="shared" ca="1" si="309"/>
        <v>65.033333333333346</v>
      </c>
      <c r="I408" s="17">
        <f t="shared" ca="1" si="310"/>
        <v>4.0000000000000001E-3</v>
      </c>
      <c r="J408" s="16">
        <f t="shared" ca="1" si="311"/>
        <v>0</v>
      </c>
      <c r="K408" s="16">
        <f t="shared" ca="1" si="312"/>
        <v>15443</v>
      </c>
      <c r="L408" s="16">
        <f t="shared" ca="1" si="313"/>
        <v>4.166666666666667</v>
      </c>
      <c r="M408" s="17">
        <f t="shared" ca="1" si="314"/>
        <v>0.76666666666666672</v>
      </c>
      <c r="N408" s="17">
        <f t="shared" ca="1" si="315"/>
        <v>1.2</v>
      </c>
      <c r="O408" s="17" t="str">
        <f t="shared" ca="1" si="316"/>
        <v>NNE</v>
      </c>
      <c r="P408" s="13">
        <f t="shared" ca="1" si="317"/>
        <v>0.70408564814814811</v>
      </c>
      <c r="Q408" s="18">
        <f t="shared" ca="1" si="318"/>
        <v>2</v>
      </c>
      <c r="R408" s="17" t="str">
        <f t="shared" ca="1" si="319"/>
        <v>ENE</v>
      </c>
      <c r="S408" s="13">
        <f t="shared" ca="1" si="320"/>
        <v>0.73270833333333341</v>
      </c>
    </row>
    <row r="409" spans="1:36">
      <c r="A409" s="11">
        <f t="shared" si="304"/>
        <v>2419</v>
      </c>
      <c r="B409" s="12">
        <f t="shared" ca="1" si="305"/>
        <v>44943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0.25820389539204291</v>
      </c>
      <c r="F409" s="14">
        <f t="shared" ca="1" si="308"/>
        <v>6.9833333333333334</v>
      </c>
      <c r="G409" s="62" t="s">
        <v>202</v>
      </c>
      <c r="H409" s="14">
        <f t="shared" ca="1" si="309"/>
        <v>72.150000000000006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527</v>
      </c>
      <c r="L409" s="16">
        <f t="shared" ca="1" si="313"/>
        <v>0</v>
      </c>
      <c r="M409" s="17">
        <f t="shared" ca="1" si="314"/>
        <v>0.20000000000000004</v>
      </c>
      <c r="N409" s="17">
        <f t="shared" ca="1" si="315"/>
        <v>0.4</v>
      </c>
      <c r="O409" s="17" t="str">
        <f t="shared" ca="1" si="316"/>
        <v>NNE</v>
      </c>
      <c r="P409" s="13">
        <f t="shared" ca="1" si="317"/>
        <v>0.77287037037037043</v>
      </c>
      <c r="Q409" s="18">
        <f t="shared" ca="1" si="318"/>
        <v>0.9</v>
      </c>
      <c r="R409" s="17" t="str">
        <f t="shared" ca="1" si="319"/>
        <v>NNW</v>
      </c>
      <c r="S409" s="13">
        <f t="shared" ca="1" si="320"/>
        <v>0.76648148148148154</v>
      </c>
    </row>
    <row r="410" spans="1:36">
      <c r="A410" s="11">
        <f t="shared" si="304"/>
        <v>2425</v>
      </c>
      <c r="B410" s="12">
        <f t="shared" ca="1" si="305"/>
        <v>44943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0.25762193850374709</v>
      </c>
      <c r="F410" s="14">
        <f t="shared" ca="1" si="308"/>
        <v>6.7</v>
      </c>
      <c r="G410" s="62" t="s">
        <v>202</v>
      </c>
      <c r="H410" s="14">
        <f t="shared" ca="1" si="309"/>
        <v>67.55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536</v>
      </c>
      <c r="L410" s="16">
        <f t="shared" ca="1" si="313"/>
        <v>0</v>
      </c>
      <c r="M410" s="17">
        <f t="shared" ca="1" si="314"/>
        <v>0.51666666666666672</v>
      </c>
      <c r="N410" s="17">
        <f t="shared" ca="1" si="315"/>
        <v>1.1000000000000001</v>
      </c>
      <c r="O410" s="17" t="str">
        <f t="shared" ca="1" si="316"/>
        <v>ESE</v>
      </c>
      <c r="P410" s="13">
        <f t="shared" ca="1" si="317"/>
        <v>0.81811342592592595</v>
      </c>
      <c r="Q410" s="18">
        <f t="shared" ca="1" si="318"/>
        <v>1.5</v>
      </c>
      <c r="R410" s="17" t="str">
        <f t="shared" ca="1" si="319"/>
        <v>ESE</v>
      </c>
      <c r="S410" s="13">
        <f t="shared" ca="1" si="320"/>
        <v>0.81709490740740742</v>
      </c>
    </row>
    <row r="411" spans="1:36">
      <c r="A411" s="11">
        <f t="shared" si="304"/>
        <v>2431</v>
      </c>
      <c r="B411" s="12">
        <f t="shared" ca="1" si="305"/>
        <v>44943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0.25723438600843546</v>
      </c>
      <c r="F411" s="14">
        <f t="shared" ca="1" si="308"/>
        <v>6.3</v>
      </c>
      <c r="G411" s="62" t="s">
        <v>202</v>
      </c>
      <c r="H411" s="14">
        <f t="shared" ca="1" si="309"/>
        <v>72.233333333333334</v>
      </c>
      <c r="I411" s="17">
        <f t="shared" ca="1" si="310"/>
        <v>1E-3</v>
      </c>
      <c r="J411" s="16">
        <f t="shared" ca="1" si="311"/>
        <v>0</v>
      </c>
      <c r="K411" s="16">
        <f t="shared" ca="1" si="312"/>
        <v>509</v>
      </c>
      <c r="L411" s="16">
        <f t="shared" ca="1" si="313"/>
        <v>0</v>
      </c>
      <c r="M411" s="17">
        <f t="shared" ca="1" si="314"/>
        <v>0.2166666666666667</v>
      </c>
      <c r="N411" s="17">
        <f t="shared" ca="1" si="315"/>
        <v>0.5</v>
      </c>
      <c r="O411" s="17" t="str">
        <f t="shared" ca="1" si="316"/>
        <v>ENE</v>
      </c>
      <c r="P411" s="13">
        <f t="shared" ca="1" si="317"/>
        <v>0.83076388888888886</v>
      </c>
      <c r="Q411" s="18">
        <f t="shared" ca="1" si="318"/>
        <v>1.1000000000000001</v>
      </c>
      <c r="R411" s="17" t="str">
        <f t="shared" ca="1" si="319"/>
        <v>ESE</v>
      </c>
      <c r="S411" s="13">
        <f t="shared" ca="1" si="320"/>
        <v>0.82660879629629624</v>
      </c>
    </row>
    <row r="412" spans="1:36">
      <c r="A412" s="11">
        <f t="shared" si="304"/>
        <v>2437</v>
      </c>
      <c r="B412" s="12">
        <f t="shared" ca="1" si="305"/>
        <v>44943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0.25675031803044301</v>
      </c>
      <c r="F412" s="14">
        <f t="shared" ca="1" si="308"/>
        <v>6.7333333333333334</v>
      </c>
      <c r="G412" s="62" t="s">
        <v>202</v>
      </c>
      <c r="H412" s="14">
        <f t="shared" ca="1" si="309"/>
        <v>73.399999999999991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551</v>
      </c>
      <c r="L412" s="16">
        <f t="shared" ca="1" si="313"/>
        <v>0</v>
      </c>
      <c r="M412" s="17">
        <f t="shared" ca="1" si="314"/>
        <v>0.19999999999999998</v>
      </c>
      <c r="N412" s="17">
        <f t="shared" ca="1" si="315"/>
        <v>0.7</v>
      </c>
      <c r="O412" s="17" t="str">
        <f t="shared" ca="1" si="316"/>
        <v>SSE</v>
      </c>
      <c r="P412" s="13">
        <f t="shared" ca="1" si="317"/>
        <v>0.90972222222222221</v>
      </c>
      <c r="Q412" s="18">
        <f t="shared" ca="1" si="318"/>
        <v>1.8</v>
      </c>
      <c r="R412" s="17" t="str">
        <f t="shared" ca="1" si="319"/>
        <v>SSE</v>
      </c>
      <c r="S412" s="13">
        <f t="shared" ca="1" si="320"/>
        <v>0.90842592592592597</v>
      </c>
    </row>
    <row r="413" spans="1:36">
      <c r="A413" s="11">
        <f t="shared" si="304"/>
        <v>2443</v>
      </c>
      <c r="B413" s="12">
        <f t="shared" ca="1" si="305"/>
        <v>44943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0.25626671012461577</v>
      </c>
      <c r="F413" s="14">
        <f t="shared" ca="1" si="308"/>
        <v>6.5666666666666664</v>
      </c>
      <c r="G413" s="62" t="s">
        <v>202</v>
      </c>
      <c r="H413" s="14">
        <f t="shared" ca="1" si="309"/>
        <v>75.816666666666663</v>
      </c>
      <c r="I413" s="17">
        <f t="shared" ca="1" si="310"/>
        <v>4.0000000000000001E-3</v>
      </c>
      <c r="J413" s="16">
        <f t="shared" ca="1" si="311"/>
        <v>0</v>
      </c>
      <c r="K413" s="16">
        <f t="shared" ca="1" si="312"/>
        <v>599</v>
      </c>
      <c r="L413" s="16">
        <f t="shared" ca="1" si="313"/>
        <v>0</v>
      </c>
      <c r="M413" s="17">
        <f t="shared" ca="1" si="314"/>
        <v>0.80000000000000016</v>
      </c>
      <c r="N413" s="17">
        <f t="shared" ca="1" si="315"/>
        <v>2.6</v>
      </c>
      <c r="O413" s="17" t="str">
        <f t="shared" ca="1" si="316"/>
        <v>SSE</v>
      </c>
      <c r="P413" s="13">
        <f t="shared" ca="1" si="317"/>
        <v>0.95138888888888884</v>
      </c>
      <c r="Q413" s="18">
        <f t="shared" ca="1" si="318"/>
        <v>4.3</v>
      </c>
      <c r="R413" s="17" t="str">
        <f t="shared" ca="1" si="319"/>
        <v>SSE</v>
      </c>
      <c r="S413" s="13">
        <f t="shared" ca="1" si="320"/>
        <v>0.95005787037037026</v>
      </c>
    </row>
    <row r="414" spans="1:36">
      <c r="A414" s="11">
        <f t="shared" si="304"/>
        <v>2449</v>
      </c>
      <c r="B414" s="12">
        <f t="shared" ca="1" si="305"/>
        <v>44943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0.25588019321814576</v>
      </c>
      <c r="F414" s="14">
        <f t="shared" ca="1" si="308"/>
        <v>8.25</v>
      </c>
      <c r="G414" s="62" t="s">
        <v>202</v>
      </c>
      <c r="H414" s="14">
        <f t="shared" ca="1" si="309"/>
        <v>65.850000000000009</v>
      </c>
      <c r="I414" s="17">
        <f t="shared" ca="1" si="310"/>
        <v>5.0000000000000001E-3</v>
      </c>
      <c r="J414" s="16">
        <f t="shared" ca="1" si="311"/>
        <v>0</v>
      </c>
      <c r="K414" s="16">
        <f t="shared" ca="1" si="312"/>
        <v>560</v>
      </c>
      <c r="L414" s="16">
        <f t="shared" ca="1" si="313"/>
        <v>0</v>
      </c>
      <c r="M414" s="17">
        <f t="shared" ca="1" si="314"/>
        <v>2.6333333333333333</v>
      </c>
      <c r="N414" s="17">
        <f t="shared" ca="1" si="315"/>
        <v>3.8</v>
      </c>
      <c r="O414" s="17" t="str">
        <f t="shared" ca="1" si="316"/>
        <v>SSE</v>
      </c>
      <c r="P414" s="13">
        <f t="shared" ca="1" si="317"/>
        <v>0.99093749999999992</v>
      </c>
      <c r="Q414" s="18">
        <f t="shared" ca="1" si="318"/>
        <v>5.8</v>
      </c>
      <c r="R414" s="17" t="str">
        <f t="shared" ca="1" si="319"/>
        <v>SSE</v>
      </c>
      <c r="S414" s="13">
        <f t="shared" ca="1" si="320"/>
        <v>0.98461805555555559</v>
      </c>
    </row>
    <row r="415" spans="1:36">
      <c r="A415" s="11">
        <f t="shared" si="304"/>
        <v>2455</v>
      </c>
      <c r="B415" s="12">
        <f t="shared" ca="1" si="305"/>
        <v>44944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0.25539751112988746</v>
      </c>
      <c r="F415" s="14">
        <f t="shared" ca="1" si="308"/>
        <v>8.9499999999999993</v>
      </c>
      <c r="G415" s="62" t="s">
        <v>202</v>
      </c>
      <c r="H415" s="14">
        <f t="shared" ca="1" si="309"/>
        <v>65.233333333333334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560</v>
      </c>
      <c r="L415" s="16">
        <f t="shared" ca="1" si="313"/>
        <v>0</v>
      </c>
      <c r="M415" s="17">
        <f t="shared" ca="1" si="314"/>
        <v>3.4333333333333336</v>
      </c>
      <c r="N415" s="17">
        <f t="shared" ca="1" si="315"/>
        <v>4</v>
      </c>
      <c r="O415" s="17" t="str">
        <f t="shared" ca="1" si="316"/>
        <v>SSE</v>
      </c>
      <c r="P415" s="13">
        <f t="shared" ca="1" si="317"/>
        <v>1.1921296296296298E-2</v>
      </c>
      <c r="Q415" s="18">
        <f t="shared" ca="1" si="318"/>
        <v>6.5</v>
      </c>
      <c r="R415" s="17" t="str">
        <f t="shared" ca="1" si="319"/>
        <v>SSE</v>
      </c>
      <c r="S415" s="13">
        <f t="shared" ca="1" si="320"/>
        <v>8.1481481481481474E-3</v>
      </c>
      <c r="U415" s="14">
        <f t="shared" ref="U415" ca="1" si="321">SUM(D415:D438)</f>
        <v>0</v>
      </c>
      <c r="V415" s="14">
        <f t="shared" ref="V415:Y415" ca="1" si="322">AVERAGE(E415:E438)</f>
        <v>0.25047467927256301</v>
      </c>
      <c r="W415" s="14">
        <f t="shared" ca="1" si="322"/>
        <v>8.4145833333333311</v>
      </c>
      <c r="X415" s="14" t="e">
        <f t="shared" si="322"/>
        <v>#DIV/0!</v>
      </c>
      <c r="Y415" s="14">
        <f t="shared" ca="1" si="322"/>
        <v>67.857638888888886</v>
      </c>
      <c r="Z415" s="58">
        <f t="shared" ref="Z415:AA415" ca="1" si="323">SUM(I415:I438)</f>
        <v>6.8320000000000007</v>
      </c>
      <c r="AA415" s="58">
        <f t="shared" ca="1" si="323"/>
        <v>1.6666666666666665</v>
      </c>
      <c r="AB415" s="58">
        <f t="shared" ref="AB415" ca="1" si="324">SUM(K415:K438)/1000</f>
        <v>14496.657999999999</v>
      </c>
      <c r="AC415" s="58">
        <f t="shared" ref="AC415:AD415" ca="1" si="325">AVERAGE(L415:L438)</f>
        <v>167.70138888888889</v>
      </c>
      <c r="AD415" s="17">
        <f t="shared" ca="1" si="325"/>
        <v>1.5756944444444443</v>
      </c>
      <c r="AE415" s="17">
        <f t="shared" ref="AE415" ca="1" si="326">MAX(N415:N438)</f>
        <v>4.0999999999999996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0.39879629629629632</v>
      </c>
      <c r="AH415" s="17">
        <f t="shared" ref="AH415" ca="1" si="329">MAX(Q415:Q438)</f>
        <v>6.5</v>
      </c>
      <c r="AI415" s="11" t="str">
        <f t="shared" ref="AI415" ca="1" si="330">INDIRECT(ADDRESS(MATCH(AH415,Q415:Q438,0)+ROW()-1,18))</f>
        <v>SSE</v>
      </c>
      <c r="AJ415" s="13">
        <f t="shared" ref="AJ415" ca="1" si="331">INDIRECT(ADDRESS(MATCH(AH415,Q415:Q438,0)+ROW()-1,19))</f>
        <v>8.1481481481481474E-3</v>
      </c>
    </row>
    <row r="416" spans="1:36">
      <c r="A416" s="11">
        <f t="shared" si="304"/>
        <v>2461</v>
      </c>
      <c r="B416" s="12">
        <f t="shared" ca="1" si="305"/>
        <v>44944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0.25491529479353486</v>
      </c>
      <c r="F416" s="14">
        <f t="shared" ca="1" si="308"/>
        <v>8.2833333333333332</v>
      </c>
      <c r="G416" s="62" t="s">
        <v>202</v>
      </c>
      <c r="H416" s="14">
        <f t="shared" ca="1" si="309"/>
        <v>71.516666666666652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564</v>
      </c>
      <c r="L416" s="16">
        <f t="shared" ca="1" si="313"/>
        <v>0</v>
      </c>
      <c r="M416" s="17">
        <f t="shared" ca="1" si="314"/>
        <v>2.3333333333333335</v>
      </c>
      <c r="N416" s="17">
        <f t="shared" ca="1" si="315"/>
        <v>3.2</v>
      </c>
      <c r="O416" s="17" t="str">
        <f t="shared" ca="1" si="316"/>
        <v>S</v>
      </c>
      <c r="P416" s="13">
        <f t="shared" ca="1" si="317"/>
        <v>4.4212962962962961E-2</v>
      </c>
      <c r="Q416" s="18">
        <f t="shared" ca="1" si="318"/>
        <v>5.5</v>
      </c>
      <c r="R416" s="17" t="str">
        <f t="shared" ca="1" si="319"/>
        <v>SSE</v>
      </c>
      <c r="S416" s="13">
        <f t="shared" ca="1" si="320"/>
        <v>3.7557870370370373E-2</v>
      </c>
    </row>
    <row r="417" spans="1:19">
      <c r="A417" s="11">
        <f t="shared" si="304"/>
        <v>2467</v>
      </c>
      <c r="B417" s="12">
        <f t="shared" ca="1" si="305"/>
        <v>44944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0.25443354591785106</v>
      </c>
      <c r="F417" s="14">
        <f t="shared" ca="1" si="308"/>
        <v>8.4166666666666661</v>
      </c>
      <c r="G417" s="62" t="s">
        <v>202</v>
      </c>
      <c r="H417" s="14">
        <f t="shared" ca="1" si="309"/>
        <v>75.38333333333334</v>
      </c>
      <c r="I417" s="17">
        <f t="shared" ca="1" si="310"/>
        <v>2E-3</v>
      </c>
      <c r="J417" s="16">
        <f t="shared" ca="1" si="311"/>
        <v>0</v>
      </c>
      <c r="K417" s="16">
        <f t="shared" ca="1" si="312"/>
        <v>516</v>
      </c>
      <c r="L417" s="16">
        <f t="shared" ca="1" si="313"/>
        <v>0</v>
      </c>
      <c r="M417" s="17">
        <f t="shared" ca="1" si="314"/>
        <v>1.3833333333333335</v>
      </c>
      <c r="N417" s="17">
        <f t="shared" ca="1" si="315"/>
        <v>2.1</v>
      </c>
      <c r="O417" s="17" t="str">
        <f t="shared" ca="1" si="316"/>
        <v>WSW</v>
      </c>
      <c r="P417" s="13">
        <f t="shared" ca="1" si="317"/>
        <v>8.1527777777777768E-2</v>
      </c>
      <c r="Q417" s="18">
        <f t="shared" ca="1" si="318"/>
        <v>3.3</v>
      </c>
      <c r="R417" s="17" t="str">
        <f t="shared" ca="1" si="319"/>
        <v>W</v>
      </c>
      <c r="S417" s="13">
        <f t="shared" ca="1" si="320"/>
        <v>7.6851851851851852E-2</v>
      </c>
    </row>
    <row r="418" spans="1:19">
      <c r="A418" s="11">
        <f t="shared" si="304"/>
        <v>2473</v>
      </c>
      <c r="B418" s="12">
        <f t="shared" ca="1" si="305"/>
        <v>44944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0.25385610444870443</v>
      </c>
      <c r="F418" s="14">
        <f t="shared" ca="1" si="308"/>
        <v>8.5166666666666675</v>
      </c>
      <c r="G418" s="62" t="s">
        <v>202</v>
      </c>
      <c r="H418" s="14">
        <f t="shared" ca="1" si="309"/>
        <v>75.600000000000009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483</v>
      </c>
      <c r="L418" s="16">
        <f t="shared" ca="1" si="313"/>
        <v>0</v>
      </c>
      <c r="M418" s="17">
        <f t="shared" ca="1" si="314"/>
        <v>1.5499999999999998</v>
      </c>
      <c r="N418" s="17">
        <f t="shared" ca="1" si="315"/>
        <v>2.2999999999999998</v>
      </c>
      <c r="O418" s="17" t="str">
        <f t="shared" ca="1" si="316"/>
        <v>WNW</v>
      </c>
      <c r="P418" s="13">
        <f t="shared" ca="1" si="317"/>
        <v>0.13881944444444444</v>
      </c>
      <c r="Q418" s="18">
        <f t="shared" ca="1" si="318"/>
        <v>4.2</v>
      </c>
      <c r="R418" s="17" t="str">
        <f t="shared" ca="1" si="319"/>
        <v>W</v>
      </c>
      <c r="S418" s="13">
        <f t="shared" ca="1" si="320"/>
        <v>0.14027777777777778</v>
      </c>
    </row>
    <row r="419" spans="1:19">
      <c r="A419" s="11">
        <f t="shared" si="304"/>
        <v>2479</v>
      </c>
      <c r="B419" s="12">
        <f t="shared" ca="1" si="305"/>
        <v>44944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0.25347145739101812</v>
      </c>
      <c r="F419" s="14">
        <f t="shared" ca="1" si="308"/>
        <v>8.2999999999999989</v>
      </c>
      <c r="G419" s="62" t="s">
        <v>202</v>
      </c>
      <c r="H419" s="14">
        <f t="shared" ca="1" si="309"/>
        <v>79.466666666666654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506</v>
      </c>
      <c r="L419" s="16">
        <f t="shared" ca="1" si="313"/>
        <v>0</v>
      </c>
      <c r="M419" s="17">
        <f t="shared" ca="1" si="314"/>
        <v>0.9</v>
      </c>
      <c r="N419" s="17">
        <f t="shared" ca="1" si="315"/>
        <v>1.4</v>
      </c>
      <c r="O419" s="17" t="str">
        <f t="shared" ca="1" si="316"/>
        <v>WNW</v>
      </c>
      <c r="P419" s="13">
        <f t="shared" ca="1" si="317"/>
        <v>0.16399305555555554</v>
      </c>
      <c r="Q419" s="18">
        <f t="shared" ca="1" si="318"/>
        <v>3.2</v>
      </c>
      <c r="R419" s="17" t="str">
        <f t="shared" ca="1" si="319"/>
        <v>NNW</v>
      </c>
      <c r="S419" s="13">
        <f t="shared" ca="1" si="320"/>
        <v>0.18474537037037039</v>
      </c>
    </row>
    <row r="420" spans="1:19">
      <c r="A420" s="11">
        <f t="shared" si="304"/>
        <v>2485</v>
      </c>
      <c r="B420" s="12">
        <f t="shared" ca="1" si="305"/>
        <v>44944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0.25299124002757684</v>
      </c>
      <c r="F420" s="14">
        <f t="shared" ca="1" si="308"/>
        <v>8.1333333333333329</v>
      </c>
      <c r="G420" s="62" t="s">
        <v>202</v>
      </c>
      <c r="H420" s="14">
        <f t="shared" ca="1" si="309"/>
        <v>79.583333333333329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514</v>
      </c>
      <c r="L420" s="16">
        <f t="shared" ca="1" si="313"/>
        <v>0</v>
      </c>
      <c r="M420" s="17">
        <f t="shared" ca="1" si="314"/>
        <v>0.53333333333333333</v>
      </c>
      <c r="N420" s="17">
        <f t="shared" ca="1" si="315"/>
        <v>0.7</v>
      </c>
      <c r="O420" s="17" t="str">
        <f t="shared" ca="1" si="316"/>
        <v>ENE</v>
      </c>
      <c r="P420" s="13">
        <f t="shared" ca="1" si="317"/>
        <v>0.21380787037037038</v>
      </c>
      <c r="Q420" s="18">
        <f t="shared" ca="1" si="318"/>
        <v>2.2999999999999998</v>
      </c>
      <c r="R420" s="17" t="str">
        <f t="shared" ca="1" si="319"/>
        <v>E</v>
      </c>
      <c r="S420" s="13">
        <f t="shared" ca="1" si="320"/>
        <v>0.24148148148148149</v>
      </c>
    </row>
    <row r="421" spans="1:19">
      <c r="A421" s="11">
        <f t="shared" si="304"/>
        <v>2491</v>
      </c>
      <c r="B421" s="12">
        <f t="shared" ca="1" si="305"/>
        <v>44944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0.2526074227263671</v>
      </c>
      <c r="F421" s="14">
        <f t="shared" ca="1" si="308"/>
        <v>7.6499999999999995</v>
      </c>
      <c r="G421" s="62" t="s">
        <v>202</v>
      </c>
      <c r="H421" s="14">
        <f t="shared" ca="1" si="309"/>
        <v>77.966666666666683</v>
      </c>
      <c r="I421" s="17">
        <f t="shared" ca="1" si="310"/>
        <v>0</v>
      </c>
      <c r="J421" s="16">
        <f t="shared" ca="1" si="311"/>
        <v>0</v>
      </c>
      <c r="K421" s="16">
        <f t="shared" ca="1" si="312"/>
        <v>882</v>
      </c>
      <c r="L421" s="16">
        <f t="shared" ca="1" si="313"/>
        <v>0.16666666666666666</v>
      </c>
      <c r="M421" s="17">
        <f t="shared" ca="1" si="314"/>
        <v>1.1833333333333333</v>
      </c>
      <c r="N421" s="17">
        <f t="shared" ca="1" si="315"/>
        <v>1.4</v>
      </c>
      <c r="O421" s="17" t="str">
        <f t="shared" ca="1" si="316"/>
        <v>ENE</v>
      </c>
      <c r="P421" s="13">
        <f t="shared" ca="1" si="317"/>
        <v>0.24777777777777776</v>
      </c>
      <c r="Q421" s="18">
        <f t="shared" ca="1" si="318"/>
        <v>2.7</v>
      </c>
      <c r="R421" s="17" t="str">
        <f t="shared" ca="1" si="319"/>
        <v>ENE</v>
      </c>
      <c r="S421" s="13">
        <f t="shared" ca="1" si="320"/>
        <v>0.28355324074074073</v>
      </c>
    </row>
    <row r="422" spans="1:19">
      <c r="A422" s="11">
        <f t="shared" si="304"/>
        <v>2497</v>
      </c>
      <c r="B422" s="12">
        <f t="shared" ca="1" si="305"/>
        <v>44944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0.25212803854851445</v>
      </c>
      <c r="F422" s="14">
        <f t="shared" ca="1" si="308"/>
        <v>7.1499999999999995</v>
      </c>
      <c r="G422" s="62" t="s">
        <v>202</v>
      </c>
      <c r="H422" s="14">
        <f t="shared" ca="1" si="309"/>
        <v>80.166666666666671</v>
      </c>
      <c r="I422" s="17">
        <f t="shared" ca="1" si="310"/>
        <v>0.06</v>
      </c>
      <c r="J422" s="16">
        <f t="shared" ca="1" si="311"/>
        <v>0</v>
      </c>
      <c r="K422" s="16">
        <f t="shared" ca="1" si="312"/>
        <v>122182</v>
      </c>
      <c r="L422" s="16">
        <f t="shared" ca="1" si="313"/>
        <v>34.166666666666664</v>
      </c>
      <c r="M422" s="17">
        <f t="shared" ca="1" si="314"/>
        <v>1.3999999999999997</v>
      </c>
      <c r="N422" s="17">
        <f t="shared" ca="1" si="315"/>
        <v>2.2999999999999998</v>
      </c>
      <c r="O422" s="17" t="str">
        <f t="shared" ca="1" si="316"/>
        <v>E</v>
      </c>
      <c r="P422" s="13">
        <f t="shared" ca="1" si="317"/>
        <v>0.30508101851851849</v>
      </c>
      <c r="Q422" s="18">
        <f t="shared" ca="1" si="318"/>
        <v>4.0999999999999996</v>
      </c>
      <c r="R422" s="17" t="str">
        <f t="shared" ca="1" si="319"/>
        <v>E</v>
      </c>
      <c r="S422" s="13">
        <f t="shared" ca="1" si="320"/>
        <v>0.29964120370370367</v>
      </c>
    </row>
    <row r="423" spans="1:19">
      <c r="A423" s="11">
        <f t="shared" si="304"/>
        <v>2503</v>
      </c>
      <c r="B423" s="12">
        <f t="shared" ca="1" si="305"/>
        <v>44944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0.25174481784985175</v>
      </c>
      <c r="F423" s="14">
        <f t="shared" ca="1" si="308"/>
        <v>7.833333333333333</v>
      </c>
      <c r="G423" s="62" t="s">
        <v>202</v>
      </c>
      <c r="H423" s="14">
        <f t="shared" ca="1" si="309"/>
        <v>75.666666666666671</v>
      </c>
      <c r="I423" s="17">
        <f t="shared" ca="1" si="310"/>
        <v>0.27199999999999996</v>
      </c>
      <c r="J423" s="16">
        <f t="shared" ca="1" si="311"/>
        <v>0</v>
      </c>
      <c r="K423" s="16">
        <f t="shared" ca="1" si="312"/>
        <v>591802</v>
      </c>
      <c r="L423" s="16">
        <f t="shared" ca="1" si="313"/>
        <v>164.33333333333334</v>
      </c>
      <c r="M423" s="17">
        <f t="shared" ca="1" si="314"/>
        <v>1.3</v>
      </c>
      <c r="N423" s="17">
        <f t="shared" ca="1" si="315"/>
        <v>2.1</v>
      </c>
      <c r="O423" s="17" t="str">
        <f t="shared" ca="1" si="316"/>
        <v>ENE</v>
      </c>
      <c r="P423" s="13">
        <f t="shared" ca="1" si="317"/>
        <v>0.33413194444444444</v>
      </c>
      <c r="Q423" s="18">
        <f t="shared" ca="1" si="318"/>
        <v>4.2</v>
      </c>
      <c r="R423" s="17" t="str">
        <f t="shared" ca="1" si="319"/>
        <v>E</v>
      </c>
      <c r="S423" s="13">
        <f t="shared" ca="1" si="320"/>
        <v>0.32837962962962963</v>
      </c>
    </row>
    <row r="424" spans="1:19">
      <c r="A424" s="11">
        <f t="shared" si="304"/>
        <v>2509</v>
      </c>
      <c r="B424" s="12">
        <f t="shared" ca="1" si="305"/>
        <v>44944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0.25145776234553413</v>
      </c>
      <c r="F424" s="14">
        <f t="shared" ca="1" si="308"/>
        <v>9.25</v>
      </c>
      <c r="G424" s="62" t="s">
        <v>202</v>
      </c>
      <c r="H424" s="14">
        <f t="shared" ca="1" si="309"/>
        <v>66.333333333333329</v>
      </c>
      <c r="I424" s="17">
        <f t="shared" ca="1" si="310"/>
        <v>1.1200000000000001</v>
      </c>
      <c r="J424" s="16">
        <f t="shared" ca="1" si="311"/>
        <v>0.5</v>
      </c>
      <c r="K424" s="16">
        <f t="shared" ca="1" si="312"/>
        <v>2276465</v>
      </c>
      <c r="L424" s="16">
        <f t="shared" ca="1" si="313"/>
        <v>632.33333333333337</v>
      </c>
      <c r="M424" s="17">
        <f t="shared" ca="1" si="314"/>
        <v>2.8666666666666671</v>
      </c>
      <c r="N424" s="17">
        <f t="shared" ca="1" si="315"/>
        <v>4.0999999999999996</v>
      </c>
      <c r="O424" s="17" t="str">
        <f t="shared" ca="1" si="316"/>
        <v>NNE</v>
      </c>
      <c r="P424" s="13">
        <f t="shared" ca="1" si="317"/>
        <v>0.39879629629629632</v>
      </c>
      <c r="Q424" s="18">
        <f t="shared" ca="1" si="318"/>
        <v>6.5</v>
      </c>
      <c r="R424" s="17" t="str">
        <f t="shared" ca="1" si="319"/>
        <v>N</v>
      </c>
      <c r="S424" s="13">
        <f t="shared" ca="1" si="320"/>
        <v>0.39700231481481479</v>
      </c>
    </row>
    <row r="425" spans="1:19">
      <c r="A425" s="11">
        <f t="shared" si="304"/>
        <v>2515</v>
      </c>
      <c r="B425" s="12">
        <f t="shared" ca="1" si="305"/>
        <v>44944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0.25097957766136775</v>
      </c>
      <c r="F425" s="14">
        <f t="shared" ca="1" si="308"/>
        <v>9.6666666666666661</v>
      </c>
      <c r="G425" s="62" t="s">
        <v>202</v>
      </c>
      <c r="H425" s="14">
        <f t="shared" ca="1" si="309"/>
        <v>60.633333333333333</v>
      </c>
      <c r="I425" s="17">
        <f t="shared" ca="1" si="310"/>
        <v>1.1340000000000001</v>
      </c>
      <c r="J425" s="16">
        <f t="shared" ca="1" si="311"/>
        <v>0.33333333333333331</v>
      </c>
      <c r="K425" s="16">
        <f t="shared" ca="1" si="312"/>
        <v>2365381</v>
      </c>
      <c r="L425" s="16">
        <f t="shared" ca="1" si="313"/>
        <v>656.83333333333337</v>
      </c>
      <c r="M425" s="17">
        <f t="shared" ca="1" si="314"/>
        <v>2.0833333333333335</v>
      </c>
      <c r="N425" s="17">
        <f t="shared" ca="1" si="315"/>
        <v>2.7</v>
      </c>
      <c r="O425" s="17" t="str">
        <f t="shared" ca="1" si="316"/>
        <v>NNE</v>
      </c>
      <c r="P425" s="13">
        <f t="shared" ca="1" si="317"/>
        <v>0.4130671296296296</v>
      </c>
      <c r="Q425" s="18">
        <f t="shared" ca="1" si="318"/>
        <v>5.2</v>
      </c>
      <c r="R425" s="17" t="str">
        <f t="shared" ca="1" si="319"/>
        <v>E</v>
      </c>
      <c r="S425" s="13">
        <f t="shared" ca="1" si="320"/>
        <v>0.43490740740740735</v>
      </c>
    </row>
    <row r="426" spans="1:19">
      <c r="A426" s="11">
        <f t="shared" si="304"/>
        <v>2521</v>
      </c>
      <c r="B426" s="12">
        <f t="shared" ca="1" si="305"/>
        <v>44944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0.25059731930167001</v>
      </c>
      <c r="F426" s="14">
        <f t="shared" ca="1" si="308"/>
        <v>9.9333333333333336</v>
      </c>
      <c r="G426" s="62" t="s">
        <v>202</v>
      </c>
      <c r="H426" s="14">
        <f t="shared" ca="1" si="309"/>
        <v>57.650000000000006</v>
      </c>
      <c r="I426" s="17">
        <f t="shared" ca="1" si="310"/>
        <v>0.873</v>
      </c>
      <c r="J426" s="16">
        <f t="shared" ca="1" si="311"/>
        <v>0</v>
      </c>
      <c r="K426" s="16">
        <f t="shared" ca="1" si="312"/>
        <v>1865992</v>
      </c>
      <c r="L426" s="16">
        <f t="shared" ca="1" si="313"/>
        <v>518</v>
      </c>
      <c r="M426" s="17">
        <f t="shared" ca="1" si="314"/>
        <v>2.5166666666666666</v>
      </c>
      <c r="N426" s="17">
        <f t="shared" ca="1" si="315"/>
        <v>3.4</v>
      </c>
      <c r="O426" s="17" t="str">
        <f t="shared" ca="1" si="316"/>
        <v>N</v>
      </c>
      <c r="P426" s="13">
        <f t="shared" ca="1" si="317"/>
        <v>0.45906249999999998</v>
      </c>
      <c r="Q426" s="18">
        <f t="shared" ca="1" si="318"/>
        <v>5.7</v>
      </c>
      <c r="R426" s="17" t="str">
        <f t="shared" ca="1" si="319"/>
        <v>NNE</v>
      </c>
      <c r="S426" s="13">
        <f t="shared" ca="1" si="320"/>
        <v>0.45666666666666672</v>
      </c>
    </row>
    <row r="427" spans="1:19">
      <c r="A427" s="11">
        <f t="shared" si="304"/>
        <v>2527</v>
      </c>
      <c r="B427" s="12">
        <f t="shared" ca="1" si="305"/>
        <v>44944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0.25002465865944151</v>
      </c>
      <c r="F427" s="14">
        <f t="shared" ca="1" si="308"/>
        <v>10.316666666666666</v>
      </c>
      <c r="G427" s="62" t="s">
        <v>202</v>
      </c>
      <c r="H427" s="14">
        <f t="shared" ca="1" si="309"/>
        <v>53.866666666666667</v>
      </c>
      <c r="I427" s="17">
        <f t="shared" ca="1" si="310"/>
        <v>1.081</v>
      </c>
      <c r="J427" s="16">
        <f t="shared" ca="1" si="311"/>
        <v>0.33333333333333331</v>
      </c>
      <c r="K427" s="16">
        <f t="shared" ca="1" si="312"/>
        <v>2332536</v>
      </c>
      <c r="L427" s="16">
        <f t="shared" ca="1" si="313"/>
        <v>648.16666666666663</v>
      </c>
      <c r="M427" s="17">
        <f t="shared" ca="1" si="314"/>
        <v>2.2333333333333334</v>
      </c>
      <c r="N427" s="17">
        <f t="shared" ca="1" si="315"/>
        <v>2.6</v>
      </c>
      <c r="O427" s="17" t="str">
        <f t="shared" ca="1" si="316"/>
        <v>NNW</v>
      </c>
      <c r="P427" s="13">
        <f t="shared" ca="1" si="317"/>
        <v>0.51877314814814812</v>
      </c>
      <c r="Q427" s="18">
        <f t="shared" ca="1" si="318"/>
        <v>4.0999999999999996</v>
      </c>
      <c r="R427" s="17" t="str">
        <f t="shared" ca="1" si="319"/>
        <v>NNW</v>
      </c>
      <c r="S427" s="13">
        <f t="shared" ca="1" si="320"/>
        <v>0.51268518518518513</v>
      </c>
    </row>
    <row r="428" spans="1:19">
      <c r="A428" s="11">
        <f t="shared" si="304"/>
        <v>2533</v>
      </c>
      <c r="B428" s="12">
        <f t="shared" ca="1" si="305"/>
        <v>44944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0.24973869349989583</v>
      </c>
      <c r="F428" s="14">
        <f t="shared" ca="1" si="308"/>
        <v>10.283333333333333</v>
      </c>
      <c r="G428" s="62" t="s">
        <v>202</v>
      </c>
      <c r="H428" s="14">
        <f t="shared" ca="1" si="309"/>
        <v>57.250000000000007</v>
      </c>
      <c r="I428" s="17">
        <f t="shared" ca="1" si="310"/>
        <v>1.1560000000000001</v>
      </c>
      <c r="J428" s="16">
        <f t="shared" ca="1" si="311"/>
        <v>0.5</v>
      </c>
      <c r="K428" s="16">
        <f t="shared" ca="1" si="312"/>
        <v>2467588</v>
      </c>
      <c r="L428" s="16">
        <f t="shared" ca="1" si="313"/>
        <v>685.5</v>
      </c>
      <c r="M428" s="17">
        <f t="shared" ca="1" si="314"/>
        <v>2.3166666666666669</v>
      </c>
      <c r="N428" s="17">
        <f t="shared" ca="1" si="315"/>
        <v>3</v>
      </c>
      <c r="O428" s="17" t="str">
        <f t="shared" ca="1" si="316"/>
        <v>NW</v>
      </c>
      <c r="P428" s="13">
        <f t="shared" ca="1" si="317"/>
        <v>0.54457175925925927</v>
      </c>
      <c r="Q428" s="18">
        <f t="shared" ca="1" si="318"/>
        <v>5.3</v>
      </c>
      <c r="R428" s="17" t="str">
        <f t="shared" ca="1" si="319"/>
        <v>NW</v>
      </c>
      <c r="S428" s="13">
        <f t="shared" ca="1" si="320"/>
        <v>0.56166666666666665</v>
      </c>
    </row>
    <row r="429" spans="1:19">
      <c r="A429" s="11">
        <f t="shared" si="304"/>
        <v>2539</v>
      </c>
      <c r="B429" s="12">
        <f t="shared" ca="1" si="305"/>
        <v>44944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0.24945272834035004</v>
      </c>
      <c r="F429" s="14">
        <f t="shared" ca="1" si="308"/>
        <v>9.7166666666666668</v>
      </c>
      <c r="G429" s="62" t="s">
        <v>202</v>
      </c>
      <c r="H429" s="14">
        <f t="shared" ca="1" si="309"/>
        <v>62.516666666666673</v>
      </c>
      <c r="I429" s="17">
        <f t="shared" ca="1" si="310"/>
        <v>0.52299999999999991</v>
      </c>
      <c r="J429" s="16">
        <f t="shared" ca="1" si="311"/>
        <v>0</v>
      </c>
      <c r="K429" s="16">
        <f t="shared" ca="1" si="312"/>
        <v>1132960</v>
      </c>
      <c r="L429" s="16">
        <f t="shared" ca="1" si="313"/>
        <v>314.66666666666669</v>
      </c>
      <c r="M429" s="17">
        <f t="shared" ca="1" si="314"/>
        <v>2.2666666666666671</v>
      </c>
      <c r="N429" s="17">
        <f t="shared" ca="1" si="315"/>
        <v>3.2</v>
      </c>
      <c r="O429" s="17" t="str">
        <f t="shared" ca="1" si="316"/>
        <v>NNW</v>
      </c>
      <c r="P429" s="13">
        <f t="shared" ca="1" si="317"/>
        <v>0.5900347222222222</v>
      </c>
      <c r="Q429" s="18">
        <f t="shared" ca="1" si="318"/>
        <v>5</v>
      </c>
      <c r="R429" s="17" t="str">
        <f t="shared" ca="1" si="319"/>
        <v>NW</v>
      </c>
      <c r="S429" s="13">
        <f t="shared" ca="1" si="320"/>
        <v>0.58357638888888885</v>
      </c>
    </row>
    <row r="430" spans="1:19">
      <c r="A430" s="11">
        <f t="shared" si="304"/>
        <v>2545</v>
      </c>
      <c r="B430" s="12">
        <f t="shared" ca="1" si="305"/>
        <v>44944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0.24897673119580402</v>
      </c>
      <c r="F430" s="14">
        <f t="shared" ca="1" si="308"/>
        <v>9.2000000000000011</v>
      </c>
      <c r="G430" s="62" t="s">
        <v>202</v>
      </c>
      <c r="H430" s="14">
        <f t="shared" ca="1" si="309"/>
        <v>63.716666666666669</v>
      </c>
      <c r="I430" s="17">
        <f t="shared" ca="1" si="310"/>
        <v>0.42900000000000005</v>
      </c>
      <c r="J430" s="16">
        <f t="shared" ca="1" si="311"/>
        <v>0</v>
      </c>
      <c r="K430" s="16">
        <f t="shared" ca="1" si="312"/>
        <v>929802</v>
      </c>
      <c r="L430" s="16">
        <f t="shared" ca="1" si="313"/>
        <v>258.33333333333331</v>
      </c>
      <c r="M430" s="17">
        <f t="shared" ca="1" si="314"/>
        <v>2.0666666666666669</v>
      </c>
      <c r="N430" s="17">
        <f t="shared" ca="1" si="315"/>
        <v>3.1</v>
      </c>
      <c r="O430" s="17" t="str">
        <f t="shared" ca="1" si="316"/>
        <v>NNE</v>
      </c>
      <c r="P430" s="13">
        <f t="shared" ca="1" si="317"/>
        <v>0.62497685185185181</v>
      </c>
      <c r="Q430" s="18">
        <f t="shared" ca="1" si="318"/>
        <v>5.6</v>
      </c>
      <c r="R430" s="17" t="str">
        <f t="shared" ca="1" si="319"/>
        <v>N</v>
      </c>
      <c r="S430" s="13">
        <f t="shared" ca="1" si="320"/>
        <v>0.62002314814814818</v>
      </c>
    </row>
    <row r="431" spans="1:19">
      <c r="A431" s="11">
        <f t="shared" si="304"/>
        <v>2551</v>
      </c>
      <c r="B431" s="12">
        <f t="shared" ca="1" si="305"/>
        <v>44944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0.24869137863037952</v>
      </c>
      <c r="F431" s="14">
        <f t="shared" ca="1" si="308"/>
        <v>8.8000000000000025</v>
      </c>
      <c r="G431" s="62" t="s">
        <v>202</v>
      </c>
      <c r="H431" s="14">
        <f t="shared" ca="1" si="309"/>
        <v>62.616666666666667</v>
      </c>
      <c r="I431" s="17">
        <f t="shared" ca="1" si="310"/>
        <v>0.17100000000000001</v>
      </c>
      <c r="J431" s="16">
        <f t="shared" ca="1" si="311"/>
        <v>0</v>
      </c>
      <c r="K431" s="16">
        <f t="shared" ca="1" si="312"/>
        <v>374947</v>
      </c>
      <c r="L431" s="16">
        <f t="shared" ca="1" si="313"/>
        <v>104.16666666666667</v>
      </c>
      <c r="M431" s="17">
        <f t="shared" ca="1" si="314"/>
        <v>0.75</v>
      </c>
      <c r="N431" s="17">
        <f t="shared" ca="1" si="315"/>
        <v>2</v>
      </c>
      <c r="O431" s="17" t="str">
        <f t="shared" ca="1" si="316"/>
        <v>NNE</v>
      </c>
      <c r="P431" s="13">
        <f t="shared" ca="1" si="317"/>
        <v>0.66039351851851846</v>
      </c>
      <c r="Q431" s="18">
        <f t="shared" ca="1" si="318"/>
        <v>2.9</v>
      </c>
      <c r="R431" s="17" t="str">
        <f t="shared" ca="1" si="319"/>
        <v>N</v>
      </c>
      <c r="S431" s="13">
        <f t="shared" ca="1" si="320"/>
        <v>0.66266203703703697</v>
      </c>
    </row>
    <row r="432" spans="1:19">
      <c r="A432" s="11">
        <f t="shared" si="304"/>
        <v>2557</v>
      </c>
      <c r="B432" s="12">
        <f t="shared" ca="1" si="305"/>
        <v>44944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0.24831107235734898</v>
      </c>
      <c r="F432" s="14">
        <f t="shared" ca="1" si="308"/>
        <v>8.2833333333333332</v>
      </c>
      <c r="G432" s="62" t="s">
        <v>202</v>
      </c>
      <c r="H432" s="14">
        <f t="shared" ca="1" si="309"/>
        <v>63.483333333333327</v>
      </c>
      <c r="I432" s="17">
        <f t="shared" ca="1" si="310"/>
        <v>1.0999999999999999E-2</v>
      </c>
      <c r="J432" s="16">
        <f t="shared" ca="1" si="311"/>
        <v>0</v>
      </c>
      <c r="K432" s="16">
        <f t="shared" ca="1" si="312"/>
        <v>29810</v>
      </c>
      <c r="L432" s="16">
        <f t="shared" ca="1" si="313"/>
        <v>8.1666666666666661</v>
      </c>
      <c r="M432" s="17">
        <f t="shared" ca="1" si="314"/>
        <v>0.91666666666666663</v>
      </c>
      <c r="N432" s="17">
        <f t="shared" ca="1" si="315"/>
        <v>1.8</v>
      </c>
      <c r="O432" s="17" t="str">
        <f t="shared" ca="1" si="316"/>
        <v>NNW</v>
      </c>
      <c r="P432" s="13">
        <f t="shared" ca="1" si="317"/>
        <v>0.72105324074074073</v>
      </c>
      <c r="Q432" s="18">
        <f t="shared" ca="1" si="318"/>
        <v>3.2</v>
      </c>
      <c r="R432" s="17" t="str">
        <f t="shared" ca="1" si="319"/>
        <v>NW</v>
      </c>
      <c r="S432" s="13">
        <f t="shared" ca="1" si="320"/>
        <v>0.7168402777777777</v>
      </c>
    </row>
    <row r="433" spans="1:36">
      <c r="A433" s="11">
        <f t="shared" si="304"/>
        <v>2563</v>
      </c>
      <c r="B433" s="12">
        <f t="shared" ca="1" si="305"/>
        <v>44944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0.24793125980236483</v>
      </c>
      <c r="F433" s="14">
        <f t="shared" ca="1" si="308"/>
        <v>7.9333333333333336</v>
      </c>
      <c r="G433" s="62" t="s">
        <v>202</v>
      </c>
      <c r="H433" s="14">
        <f t="shared" ca="1" si="309"/>
        <v>65.816666666666677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559</v>
      </c>
      <c r="L433" s="16">
        <f t="shared" ca="1" si="313"/>
        <v>0</v>
      </c>
      <c r="M433" s="17">
        <f t="shared" ca="1" si="314"/>
        <v>1.2666666666666666</v>
      </c>
      <c r="N433" s="17">
        <f t="shared" ca="1" si="315"/>
        <v>1.8</v>
      </c>
      <c r="O433" s="17" t="str">
        <f t="shared" ca="1" si="316"/>
        <v>E</v>
      </c>
      <c r="P433" s="13">
        <f t="shared" ca="1" si="317"/>
        <v>0.76671296296296287</v>
      </c>
      <c r="Q433" s="18">
        <f t="shared" ca="1" si="318"/>
        <v>3.2</v>
      </c>
      <c r="R433" s="17" t="str">
        <f t="shared" ca="1" si="319"/>
        <v>E</v>
      </c>
      <c r="S433" s="13">
        <f t="shared" ca="1" si="320"/>
        <v>0.76451388888888883</v>
      </c>
    </row>
    <row r="434" spans="1:36">
      <c r="A434" s="11">
        <f t="shared" si="304"/>
        <v>2569</v>
      </c>
      <c r="B434" s="12">
        <f t="shared" ca="1" si="305"/>
        <v>44944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0.24764652438349644</v>
      </c>
      <c r="F434" s="14">
        <f t="shared" ca="1" si="308"/>
        <v>7.7</v>
      </c>
      <c r="G434" s="62" t="s">
        <v>202</v>
      </c>
      <c r="H434" s="14">
        <f t="shared" ca="1" si="309"/>
        <v>65.133333333333326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498</v>
      </c>
      <c r="L434" s="16">
        <f t="shared" ca="1" si="313"/>
        <v>0</v>
      </c>
      <c r="M434" s="17">
        <f t="shared" ca="1" si="314"/>
        <v>1.1500000000000001</v>
      </c>
      <c r="N434" s="17">
        <f t="shared" ca="1" si="315"/>
        <v>1.6</v>
      </c>
      <c r="O434" s="17" t="str">
        <f t="shared" ca="1" si="316"/>
        <v>ENE</v>
      </c>
      <c r="P434" s="13">
        <f t="shared" ca="1" si="317"/>
        <v>0.8071990740740741</v>
      </c>
      <c r="Q434" s="18">
        <f t="shared" ca="1" si="318"/>
        <v>2.7</v>
      </c>
      <c r="R434" s="17" t="str">
        <f t="shared" ca="1" si="319"/>
        <v>ENE</v>
      </c>
      <c r="S434" s="13">
        <f t="shared" ca="1" si="320"/>
        <v>0.80464120370370373</v>
      </c>
    </row>
    <row r="435" spans="1:36">
      <c r="A435" s="11">
        <f t="shared" si="304"/>
        <v>2575</v>
      </c>
      <c r="B435" s="12">
        <f t="shared" ca="1" si="305"/>
        <v>44944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0.24717237867661512</v>
      </c>
      <c r="F435" s="14">
        <f t="shared" ca="1" si="308"/>
        <v>7.3500000000000005</v>
      </c>
      <c r="G435" s="62" t="s">
        <v>202</v>
      </c>
      <c r="H435" s="14">
        <f t="shared" ca="1" si="309"/>
        <v>67.316666666666663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502</v>
      </c>
      <c r="L435" s="16">
        <f t="shared" ca="1" si="313"/>
        <v>0</v>
      </c>
      <c r="M435" s="17">
        <f t="shared" ca="1" si="314"/>
        <v>0.98333333333333328</v>
      </c>
      <c r="N435" s="17">
        <f t="shared" ca="1" si="315"/>
        <v>2</v>
      </c>
      <c r="O435" s="17" t="str">
        <f t="shared" ca="1" si="316"/>
        <v>ENE</v>
      </c>
      <c r="P435" s="13">
        <f t="shared" ca="1" si="317"/>
        <v>0.83597222222222223</v>
      </c>
      <c r="Q435" s="18">
        <f t="shared" ca="1" si="318"/>
        <v>4.0999999999999996</v>
      </c>
      <c r="R435" s="17" t="str">
        <f t="shared" ca="1" si="319"/>
        <v>ENE</v>
      </c>
      <c r="S435" s="13">
        <f t="shared" ca="1" si="320"/>
        <v>0.83288194444444441</v>
      </c>
    </row>
    <row r="436" spans="1:36">
      <c r="A436" s="11">
        <f t="shared" si="304"/>
        <v>2581</v>
      </c>
      <c r="B436" s="12">
        <f t="shared" ca="1" si="305"/>
        <v>44944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0.24660415121283405</v>
      </c>
      <c r="F436" s="14">
        <f t="shared" ca="1" si="308"/>
        <v>7.0833333333333348</v>
      </c>
      <c r="G436" s="62" t="s">
        <v>202</v>
      </c>
      <c r="H436" s="14">
        <f t="shared" ca="1" si="309"/>
        <v>68.433333333333337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501</v>
      </c>
      <c r="L436" s="16">
        <f t="shared" ca="1" si="313"/>
        <v>0</v>
      </c>
      <c r="M436" s="17">
        <f t="shared" ca="1" si="314"/>
        <v>1.1166666666666665</v>
      </c>
      <c r="N436" s="17">
        <f t="shared" ca="1" si="315"/>
        <v>1.6</v>
      </c>
      <c r="O436" s="17" t="str">
        <f t="shared" ca="1" si="316"/>
        <v>ENE</v>
      </c>
      <c r="P436" s="13">
        <f t="shared" ca="1" si="317"/>
        <v>0.87496527777777777</v>
      </c>
      <c r="Q436" s="18">
        <f t="shared" ca="1" si="318"/>
        <v>2.8</v>
      </c>
      <c r="R436" s="17" t="str">
        <f t="shared" ca="1" si="319"/>
        <v>E</v>
      </c>
      <c r="S436" s="13">
        <f t="shared" ca="1" si="320"/>
        <v>0.87247685185185186</v>
      </c>
    </row>
    <row r="437" spans="1:36">
      <c r="A437" s="11">
        <f t="shared" si="304"/>
        <v>2587</v>
      </c>
      <c r="B437" s="12">
        <f t="shared" ca="1" si="305"/>
        <v>44944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0.24632041286942452</v>
      </c>
      <c r="F437" s="14">
        <f t="shared" ca="1" si="308"/>
        <v>6.9999999999999991</v>
      </c>
      <c r="G437" s="62" t="s">
        <v>202</v>
      </c>
      <c r="H437" s="14">
        <f t="shared" ca="1" si="309"/>
        <v>65.250000000000014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513</v>
      </c>
      <c r="L437" s="16">
        <f t="shared" ca="1" si="313"/>
        <v>0</v>
      </c>
      <c r="M437" s="17">
        <f t="shared" ca="1" si="314"/>
        <v>0.76666666666666661</v>
      </c>
      <c r="N437" s="17">
        <f t="shared" ca="1" si="315"/>
        <v>1.2</v>
      </c>
      <c r="O437" s="17" t="str">
        <f t="shared" ca="1" si="316"/>
        <v>ENE</v>
      </c>
      <c r="P437" s="13">
        <f t="shared" ca="1" si="317"/>
        <v>0.91509259259259268</v>
      </c>
      <c r="Q437" s="18">
        <f t="shared" ca="1" si="318"/>
        <v>2.5</v>
      </c>
      <c r="R437" s="17" t="str">
        <f t="shared" ca="1" si="319"/>
        <v>NE</v>
      </c>
      <c r="S437" s="13">
        <f t="shared" ca="1" si="320"/>
        <v>0.91153935185185186</v>
      </c>
    </row>
    <row r="438" spans="1:36">
      <c r="A438" s="11">
        <f t="shared" si="304"/>
        <v>2593</v>
      </c>
      <c r="B438" s="12">
        <f t="shared" ca="1" si="305"/>
        <v>44944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0.24594222077167929</v>
      </c>
      <c r="F438" s="14">
        <f t="shared" ca="1" si="308"/>
        <v>6.2</v>
      </c>
      <c r="G438" s="62" t="s">
        <v>202</v>
      </c>
      <c r="H438" s="14">
        <f t="shared" ca="1" si="309"/>
        <v>67.983333333333334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595</v>
      </c>
      <c r="L438" s="16">
        <f t="shared" ca="1" si="313"/>
        <v>0</v>
      </c>
      <c r="M438" s="17">
        <f t="shared" ca="1" si="314"/>
        <v>0.5</v>
      </c>
      <c r="N438" s="17">
        <f t="shared" ca="1" si="315"/>
        <v>1</v>
      </c>
      <c r="O438" s="17" t="str">
        <f t="shared" ca="1" si="316"/>
        <v>E</v>
      </c>
      <c r="P438" s="13">
        <f t="shared" ca="1" si="317"/>
        <v>0.95569444444444451</v>
      </c>
      <c r="Q438" s="18">
        <f t="shared" ca="1" si="318"/>
        <v>1.9</v>
      </c>
      <c r="R438" s="17" t="str">
        <f t="shared" ca="1" si="319"/>
        <v>NE</v>
      </c>
      <c r="S438" s="13">
        <f t="shared" ca="1" si="320"/>
        <v>0.95496527777777773</v>
      </c>
    </row>
    <row r="439" spans="1:36">
      <c r="A439" s="11">
        <f t="shared" si="304"/>
        <v>2599</v>
      </c>
      <c r="B439" s="12">
        <f t="shared" ca="1" si="305"/>
        <v>44945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0.2454699520000003</v>
      </c>
      <c r="F439" s="14">
        <f t="shared" ca="1" si="308"/>
        <v>4.7666666666666666</v>
      </c>
      <c r="G439" s="62" t="s">
        <v>202</v>
      </c>
      <c r="H439" s="14">
        <f t="shared" ca="1" si="309"/>
        <v>75.416666666666657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518</v>
      </c>
      <c r="L439" s="16">
        <f t="shared" ca="1" si="313"/>
        <v>0</v>
      </c>
      <c r="M439" s="17">
        <f t="shared" ca="1" si="314"/>
        <v>0.50000000000000011</v>
      </c>
      <c r="N439" s="17">
        <f t="shared" ca="1" si="315"/>
        <v>1.2</v>
      </c>
      <c r="O439" s="17" t="str">
        <f t="shared" ca="1" si="316"/>
        <v>E</v>
      </c>
      <c r="P439" s="13">
        <f t="shared" ca="1" si="317"/>
        <v>1.0277777777777778E-2</v>
      </c>
      <c r="Q439" s="18">
        <f t="shared" ca="1" si="318"/>
        <v>1.9</v>
      </c>
      <c r="R439" s="17" t="str">
        <f t="shared" ca="1" si="319"/>
        <v>E</v>
      </c>
      <c r="S439" s="13">
        <f t="shared" ca="1" si="320"/>
        <v>9.3518518518518525E-3</v>
      </c>
      <c r="U439" s="14">
        <f t="shared" ref="U439" ca="1" si="332">SUM(D439:D462)</f>
        <v>0</v>
      </c>
      <c r="V439" s="14">
        <f t="shared" ref="V439:Y439" ca="1" si="333">AVERAGE(E439:E462)</f>
        <v>0.2414181914391714</v>
      </c>
      <c r="W439" s="14">
        <f t="shared" ca="1" si="333"/>
        <v>6.2041666666666666</v>
      </c>
      <c r="X439" s="14" t="e">
        <f t="shared" si="333"/>
        <v>#DIV/0!</v>
      </c>
      <c r="Y439" s="14">
        <f t="shared" ca="1" si="333"/>
        <v>72.024305555555529</v>
      </c>
      <c r="Z439" s="58">
        <f t="shared" ref="Z439:AA439" ca="1" si="334">SUM(I439:I462)</f>
        <v>4.6670000000000007</v>
      </c>
      <c r="AA439" s="58">
        <f t="shared" ca="1" si="334"/>
        <v>0.16666666666666666</v>
      </c>
      <c r="AB439" s="58">
        <f t="shared" ref="AB439" ca="1" si="335">SUM(K439:K462)/1000</f>
        <v>9956.3559999999998</v>
      </c>
      <c r="AC439" s="58">
        <f t="shared" ref="AC439:AD439" ca="1" si="336">AVERAGE(L439:L462)</f>
        <v>115.16666666666664</v>
      </c>
      <c r="AD439" s="17">
        <f t="shared" ca="1" si="336"/>
        <v>0.98125000000000018</v>
      </c>
      <c r="AE439" s="17">
        <f t="shared" ref="AE439" ca="1" si="337">MAX(N439:N462)</f>
        <v>2.6</v>
      </c>
      <c r="AF439" s="11" t="str">
        <f t="shared" ref="AF439" ca="1" si="338">INDIRECT(ADDRESS(MATCH(AE439,N439:N462,0)+ROW()-1,15))</f>
        <v>W</v>
      </c>
      <c r="AG439" s="13">
        <f t="shared" ref="AG439" ca="1" si="339">INDIRECT(ADDRESS(MATCH(AE439,N439:N462,0)+ROW()-1,16))</f>
        <v>0.58186342592592599</v>
      </c>
      <c r="AH439" s="17">
        <f t="shared" ref="AH439" ca="1" si="340">MAX(Q439:Q462)</f>
        <v>4.4000000000000004</v>
      </c>
      <c r="AI439" s="11" t="str">
        <f t="shared" ref="AI439" ca="1" si="341">INDIRECT(ADDRESS(MATCH(AH439,Q439:Q462,0)+ROW()-1,18))</f>
        <v>WSW</v>
      </c>
      <c r="AJ439" s="13">
        <f t="shared" ref="AJ439" ca="1" si="342">INDIRECT(ADDRESS(MATCH(AH439,Q439:Q462,0)+ROW()-1,19))</f>
        <v>0.57545138888888892</v>
      </c>
    </row>
    <row r="440" spans="1:36">
      <c r="A440" s="11">
        <f t="shared" si="304"/>
        <v>2605</v>
      </c>
      <c r="B440" s="12">
        <f t="shared" ca="1" si="305"/>
        <v>44945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0.24499831450760065</v>
      </c>
      <c r="F440" s="14">
        <f t="shared" ca="1" si="308"/>
        <v>4.7333333333333334</v>
      </c>
      <c r="G440" s="62" t="s">
        <v>202</v>
      </c>
      <c r="H440" s="14">
        <f t="shared" ca="1" si="309"/>
        <v>80.849999999999994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529</v>
      </c>
      <c r="L440" s="16">
        <f t="shared" ca="1" si="313"/>
        <v>0</v>
      </c>
      <c r="M440" s="17">
        <f t="shared" ca="1" si="314"/>
        <v>0.35000000000000003</v>
      </c>
      <c r="N440" s="17">
        <f t="shared" ca="1" si="315"/>
        <v>0.9</v>
      </c>
      <c r="O440" s="17" t="str">
        <f t="shared" ca="1" si="316"/>
        <v>SE</v>
      </c>
      <c r="P440" s="13">
        <f t="shared" ca="1" si="317"/>
        <v>7.6388888888888895E-2</v>
      </c>
      <c r="Q440" s="18">
        <f t="shared" ca="1" si="318"/>
        <v>1.6</v>
      </c>
      <c r="R440" s="17" t="str">
        <f t="shared" ca="1" si="319"/>
        <v>ESE</v>
      </c>
      <c r="S440" s="13">
        <f t="shared" ca="1" si="320"/>
        <v>7.2812500000000002E-2</v>
      </c>
    </row>
    <row r="441" spans="1:36">
      <c r="A441" s="11">
        <f t="shared" si="304"/>
        <v>2611</v>
      </c>
      <c r="B441" s="12">
        <f t="shared" ca="1" si="305"/>
        <v>44945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0.24480978632715669</v>
      </c>
      <c r="F441" s="14">
        <f t="shared" ca="1" si="308"/>
        <v>4.7</v>
      </c>
      <c r="G441" s="62" t="s">
        <v>202</v>
      </c>
      <c r="H441" s="14">
        <f t="shared" ca="1" si="309"/>
        <v>79.249999999999986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559</v>
      </c>
      <c r="L441" s="16">
        <f t="shared" ca="1" si="313"/>
        <v>0</v>
      </c>
      <c r="M441" s="17">
        <f t="shared" ca="1" si="314"/>
        <v>0.53333333333333333</v>
      </c>
      <c r="N441" s="17">
        <f t="shared" ca="1" si="315"/>
        <v>1</v>
      </c>
      <c r="O441" s="17" t="str">
        <f t="shared" ca="1" si="316"/>
        <v>SE</v>
      </c>
      <c r="P441" s="13">
        <f t="shared" ca="1" si="317"/>
        <v>0.11805555555555557</v>
      </c>
      <c r="Q441" s="18">
        <f t="shared" ca="1" si="318"/>
        <v>2.1</v>
      </c>
      <c r="R441" s="17" t="str">
        <f t="shared" ca="1" si="319"/>
        <v>ESE</v>
      </c>
      <c r="S441" s="13">
        <f t="shared" ca="1" si="320"/>
        <v>7.9120370370370369E-2</v>
      </c>
    </row>
    <row r="442" spans="1:36">
      <c r="A442" s="11">
        <f t="shared" si="304"/>
        <v>2617</v>
      </c>
      <c r="B442" s="12">
        <f t="shared" ca="1" si="305"/>
        <v>44945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0.24433878291733671</v>
      </c>
      <c r="F442" s="14">
        <f t="shared" ca="1" si="308"/>
        <v>4.7666666666666666</v>
      </c>
      <c r="G442" s="62" t="s">
        <v>202</v>
      </c>
      <c r="H442" s="14">
        <f t="shared" ca="1" si="309"/>
        <v>73.88333333333334</v>
      </c>
      <c r="I442" s="17">
        <f t="shared" ca="1" si="310"/>
        <v>1E-3</v>
      </c>
      <c r="J442" s="16">
        <f t="shared" ca="1" si="311"/>
        <v>0</v>
      </c>
      <c r="K442" s="16">
        <f t="shared" ca="1" si="312"/>
        <v>562</v>
      </c>
      <c r="L442" s="16">
        <f t="shared" ca="1" si="313"/>
        <v>0</v>
      </c>
      <c r="M442" s="17">
        <f t="shared" ca="1" si="314"/>
        <v>1.3</v>
      </c>
      <c r="N442" s="17">
        <f t="shared" ca="1" si="315"/>
        <v>2</v>
      </c>
      <c r="O442" s="17" t="str">
        <f t="shared" ca="1" si="316"/>
        <v>SE</v>
      </c>
      <c r="P442" s="13">
        <f t="shared" ca="1" si="317"/>
        <v>0.13915509259259259</v>
      </c>
      <c r="Q442" s="18">
        <f t="shared" ca="1" si="318"/>
        <v>2.6</v>
      </c>
      <c r="R442" s="17" t="str">
        <f t="shared" ca="1" si="319"/>
        <v>SE</v>
      </c>
      <c r="S442" s="13">
        <f t="shared" ca="1" si="320"/>
        <v>0.11893518518518519</v>
      </c>
    </row>
    <row r="443" spans="1:36">
      <c r="A443" s="11">
        <f t="shared" si="304"/>
        <v>2623</v>
      </c>
      <c r="B443" s="12">
        <f t="shared" ca="1" si="305"/>
        <v>44945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0.24405656299735826</v>
      </c>
      <c r="F443" s="14">
        <f t="shared" ca="1" si="308"/>
        <v>3.85</v>
      </c>
      <c r="G443" s="62" t="s">
        <v>202</v>
      </c>
      <c r="H443" s="14">
        <f t="shared" ca="1" si="309"/>
        <v>84.733333333333334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478</v>
      </c>
      <c r="L443" s="16">
        <f t="shared" ca="1" si="313"/>
        <v>0</v>
      </c>
      <c r="M443" s="17">
        <f t="shared" ca="1" si="314"/>
        <v>0.31666666666666671</v>
      </c>
      <c r="N443" s="17">
        <f t="shared" ca="1" si="315"/>
        <v>0.9</v>
      </c>
      <c r="O443" s="17" t="str">
        <f t="shared" ca="1" si="316"/>
        <v>SSE</v>
      </c>
      <c r="P443" s="13">
        <f t="shared" ca="1" si="317"/>
        <v>0.16207175925925926</v>
      </c>
      <c r="Q443" s="18">
        <f t="shared" ca="1" si="318"/>
        <v>1.6</v>
      </c>
      <c r="R443" s="17" t="str">
        <f t="shared" ca="1" si="319"/>
        <v>SSE</v>
      </c>
      <c r="S443" s="13">
        <f t="shared" ca="1" si="320"/>
        <v>0.15973379629629628</v>
      </c>
    </row>
    <row r="444" spans="1:36">
      <c r="A444" s="11">
        <f t="shared" si="304"/>
        <v>2629</v>
      </c>
      <c r="B444" s="12">
        <f t="shared" ca="1" si="305"/>
        <v>44945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0.24358645232822218</v>
      </c>
      <c r="F444" s="14">
        <f t="shared" ca="1" si="308"/>
        <v>4.3833333333333329</v>
      </c>
      <c r="G444" s="62" t="s">
        <v>202</v>
      </c>
      <c r="H444" s="14">
        <f t="shared" ca="1" si="309"/>
        <v>87.833333333333329</v>
      </c>
      <c r="I444" s="17">
        <f t="shared" ca="1" si="310"/>
        <v>1E-3</v>
      </c>
      <c r="J444" s="16">
        <f t="shared" ca="1" si="311"/>
        <v>0</v>
      </c>
      <c r="K444" s="16">
        <f t="shared" ca="1" si="312"/>
        <v>476</v>
      </c>
      <c r="L444" s="16">
        <f t="shared" ca="1" si="313"/>
        <v>0</v>
      </c>
      <c r="M444" s="17">
        <f t="shared" ca="1" si="314"/>
        <v>0.33333333333333343</v>
      </c>
      <c r="N444" s="17">
        <f t="shared" ca="1" si="315"/>
        <v>0.7</v>
      </c>
      <c r="O444" s="17" t="str">
        <f t="shared" ca="1" si="316"/>
        <v>SE</v>
      </c>
      <c r="P444" s="13">
        <f t="shared" ca="1" si="317"/>
        <v>0.21405092592592592</v>
      </c>
      <c r="Q444" s="18">
        <f t="shared" ca="1" si="318"/>
        <v>1.5</v>
      </c>
      <c r="R444" s="17" t="str">
        <f t="shared" ca="1" si="319"/>
        <v>SSE</v>
      </c>
      <c r="S444" s="13">
        <f t="shared" ca="1" si="320"/>
        <v>0.2104513888888889</v>
      </c>
    </row>
    <row r="445" spans="1:36">
      <c r="A445" s="11">
        <f t="shared" si="304"/>
        <v>2635</v>
      </c>
      <c r="B445" s="12">
        <f t="shared" ca="1" si="305"/>
        <v>44945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0.24321067082990688</v>
      </c>
      <c r="F445" s="14">
        <f t="shared" ca="1" si="308"/>
        <v>4.05</v>
      </c>
      <c r="G445" s="62" t="s">
        <v>202</v>
      </c>
      <c r="H445" s="14">
        <f t="shared" ca="1" si="309"/>
        <v>92.600000000000009</v>
      </c>
      <c r="I445" s="17">
        <f t="shared" ca="1" si="310"/>
        <v>1E-3</v>
      </c>
      <c r="J445" s="16">
        <f t="shared" ca="1" si="311"/>
        <v>0</v>
      </c>
      <c r="K445" s="16">
        <f t="shared" ca="1" si="312"/>
        <v>818</v>
      </c>
      <c r="L445" s="16">
        <f t="shared" ca="1" si="313"/>
        <v>0.16666666666666666</v>
      </c>
      <c r="M445" s="17">
        <f t="shared" ca="1" si="314"/>
        <v>0.11666666666666665</v>
      </c>
      <c r="N445" s="17">
        <f t="shared" ca="1" si="315"/>
        <v>0.3</v>
      </c>
      <c r="O445" s="17" t="str">
        <f t="shared" ca="1" si="316"/>
        <v>SSW</v>
      </c>
      <c r="P445" s="13">
        <f t="shared" ca="1" si="317"/>
        <v>0.27083333333333331</v>
      </c>
      <c r="Q445" s="18">
        <f t="shared" ca="1" si="318"/>
        <v>1</v>
      </c>
      <c r="R445" s="17" t="str">
        <f t="shared" ca="1" si="319"/>
        <v>SW</v>
      </c>
      <c r="S445" s="13">
        <f t="shared" ca="1" si="320"/>
        <v>0.2666087962962963</v>
      </c>
    </row>
    <row r="446" spans="1:36">
      <c r="A446" s="11">
        <f t="shared" si="304"/>
        <v>2641</v>
      </c>
      <c r="B446" s="12">
        <f t="shared" ca="1" si="305"/>
        <v>44945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0.24283540327840503</v>
      </c>
      <c r="F446" s="14">
        <f t="shared" ca="1" si="308"/>
        <v>4.2833333333333332</v>
      </c>
      <c r="G446" s="62" t="s">
        <v>202</v>
      </c>
      <c r="H446" s="14">
        <f t="shared" ca="1" si="309"/>
        <v>90.55</v>
      </c>
      <c r="I446" s="17">
        <f t="shared" ca="1" si="310"/>
        <v>6.0999999999999999E-2</v>
      </c>
      <c r="J446" s="16">
        <f t="shared" ca="1" si="311"/>
        <v>0</v>
      </c>
      <c r="K446" s="16">
        <f t="shared" ca="1" si="312"/>
        <v>120659</v>
      </c>
      <c r="L446" s="16">
        <f t="shared" ca="1" si="313"/>
        <v>33.833333333333336</v>
      </c>
      <c r="M446" s="17">
        <f t="shared" ca="1" si="314"/>
        <v>0.31666666666666665</v>
      </c>
      <c r="N446" s="17">
        <f t="shared" ca="1" si="315"/>
        <v>0.9</v>
      </c>
      <c r="O446" s="17" t="str">
        <f t="shared" ca="1" si="316"/>
        <v>E</v>
      </c>
      <c r="P446" s="13">
        <f t="shared" ca="1" si="317"/>
        <v>0.32300925925925927</v>
      </c>
      <c r="Q446" s="18">
        <f t="shared" ca="1" si="318"/>
        <v>1.3</v>
      </c>
      <c r="R446" s="17" t="str">
        <f t="shared" ca="1" si="319"/>
        <v>E</v>
      </c>
      <c r="S446" s="13">
        <f t="shared" ca="1" si="320"/>
        <v>0.31817129629629631</v>
      </c>
    </row>
    <row r="447" spans="1:36">
      <c r="A447" s="11">
        <f t="shared" si="304"/>
        <v>2647</v>
      </c>
      <c r="B447" s="12">
        <f t="shared" ca="1" si="305"/>
        <v>44945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0.24255408165381154</v>
      </c>
      <c r="F447" s="14">
        <f t="shared" ca="1" si="308"/>
        <v>5.4666666666666659</v>
      </c>
      <c r="G447" s="62" t="s">
        <v>202</v>
      </c>
      <c r="H447" s="14">
        <f t="shared" ca="1" si="309"/>
        <v>90.783333333333346</v>
      </c>
      <c r="I447" s="17">
        <f t="shared" ca="1" si="310"/>
        <v>0.26300000000000001</v>
      </c>
      <c r="J447" s="16">
        <f t="shared" ca="1" si="311"/>
        <v>0</v>
      </c>
      <c r="K447" s="16">
        <f t="shared" ca="1" si="312"/>
        <v>533663</v>
      </c>
      <c r="L447" s="16">
        <f t="shared" ca="1" si="313"/>
        <v>148.33333333333334</v>
      </c>
      <c r="M447" s="17">
        <f t="shared" ca="1" si="314"/>
        <v>0.13333333333333333</v>
      </c>
      <c r="N447" s="17">
        <f t="shared" ca="1" si="315"/>
        <v>0.6</v>
      </c>
      <c r="O447" s="17" t="str">
        <f t="shared" ca="1" si="316"/>
        <v>ESE</v>
      </c>
      <c r="P447" s="13">
        <f t="shared" ca="1" si="317"/>
        <v>0.32640046296296293</v>
      </c>
      <c r="Q447" s="18">
        <f t="shared" ca="1" si="318"/>
        <v>1.1000000000000001</v>
      </c>
      <c r="R447" s="17" t="str">
        <f t="shared" ca="1" si="319"/>
        <v>SE</v>
      </c>
      <c r="S447" s="13">
        <f t="shared" ca="1" si="320"/>
        <v>0.34047453703703701</v>
      </c>
    </row>
    <row r="448" spans="1:36">
      <c r="A448" s="11">
        <f t="shared" si="304"/>
        <v>2653</v>
      </c>
      <c r="B448" s="12">
        <f t="shared" ref="B448:B451" ca="1" si="343">INDIRECT(ADDRESS(A448,2,,,$B$1))</f>
        <v>44945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0.24208564240959871</v>
      </c>
      <c r="F448" s="14">
        <f t="shared" ref="F448:F451" ca="1" si="346">INDIRECT(ADDRESS(A448,33,,,$B$1))</f>
        <v>7.3666666666666671</v>
      </c>
      <c r="G448" s="62" t="s">
        <v>202</v>
      </c>
      <c r="H448" s="14">
        <f t="shared" ref="H448:H451" ca="1" si="347">INDIRECT(ADDRESS(A448,35,,,$B$1))</f>
        <v>71.500000000000014</v>
      </c>
      <c r="I448" s="17">
        <f t="shared" ref="I448:I451" ca="1" si="348">INDIRECT(ADDRESS(A448,36,,,$B$1))</f>
        <v>0.55899999999999994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1176202</v>
      </c>
      <c r="L448" s="16">
        <f t="shared" ref="L448:L451" ca="1" si="351">INDIRECT(ADDRESS(A448,39,,,$B$1))</f>
        <v>326.66666666666669</v>
      </c>
      <c r="M448" s="17">
        <f t="shared" ca="1" si="314"/>
        <v>0.45</v>
      </c>
      <c r="N448" s="17">
        <f t="shared" ca="1" si="315"/>
        <v>0.9</v>
      </c>
      <c r="O448" s="17" t="str">
        <f t="shared" ca="1" si="316"/>
        <v>E</v>
      </c>
      <c r="P448" s="13">
        <f t="shared" ca="1" si="317"/>
        <v>0.40972222222222227</v>
      </c>
      <c r="Q448" s="18">
        <f t="shared" ca="1" si="318"/>
        <v>1.9</v>
      </c>
      <c r="R448" s="17" t="str">
        <f t="shared" ca="1" si="319"/>
        <v>E</v>
      </c>
      <c r="S448" s="13">
        <f t="shared" ca="1" si="320"/>
        <v>0.40423611111111107</v>
      </c>
    </row>
    <row r="449" spans="1:36">
      <c r="A449" s="11">
        <f t="shared" si="304"/>
        <v>2659</v>
      </c>
      <c r="B449" s="12">
        <f t="shared" ca="1" si="343"/>
        <v>44945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0.24180496762986434</v>
      </c>
      <c r="F449" s="14">
        <f t="shared" ca="1" si="346"/>
        <v>8.3833333333333329</v>
      </c>
      <c r="G449" s="62" t="s">
        <v>202</v>
      </c>
      <c r="H449" s="14">
        <f t="shared" ca="1" si="347"/>
        <v>60.233333333333341</v>
      </c>
      <c r="I449" s="17">
        <f t="shared" ca="1" si="348"/>
        <v>0.67400000000000015</v>
      </c>
      <c r="J449" s="16">
        <f t="shared" ca="1" si="349"/>
        <v>0.16666666666666666</v>
      </c>
      <c r="K449" s="16">
        <f t="shared" ca="1" si="350"/>
        <v>1457013</v>
      </c>
      <c r="L449" s="16">
        <f t="shared" ca="1" si="351"/>
        <v>405</v>
      </c>
      <c r="M449" s="17">
        <f t="shared" ca="1" si="314"/>
        <v>0.68333333333333324</v>
      </c>
      <c r="N449" s="17">
        <f t="shared" ca="1" si="315"/>
        <v>1.2</v>
      </c>
      <c r="O449" s="17" t="str">
        <f t="shared" ca="1" si="316"/>
        <v>WSW</v>
      </c>
      <c r="P449" s="13">
        <f t="shared" ca="1" si="317"/>
        <v>0.45111111111111107</v>
      </c>
      <c r="Q449" s="18">
        <f t="shared" ca="1" si="318"/>
        <v>2.1</v>
      </c>
      <c r="R449" s="17" t="str">
        <f t="shared" ca="1" si="319"/>
        <v>NW</v>
      </c>
      <c r="S449" s="13">
        <f t="shared" ca="1" si="320"/>
        <v>0.43988425925925928</v>
      </c>
    </row>
    <row r="450" spans="1:36">
      <c r="A450" s="11">
        <f t="shared" si="304"/>
        <v>2665</v>
      </c>
      <c r="B450" s="12">
        <f t="shared" ca="1" si="343"/>
        <v>44945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0.24152429285013002</v>
      </c>
      <c r="F450" s="14">
        <f t="shared" ca="1" si="346"/>
        <v>8.1833333333333353</v>
      </c>
      <c r="G450" s="62" t="s">
        <v>202</v>
      </c>
      <c r="H450" s="14">
        <f t="shared" ca="1" si="347"/>
        <v>58.883333333333333</v>
      </c>
      <c r="I450" s="17">
        <f t="shared" ca="1" si="348"/>
        <v>0.42600000000000005</v>
      </c>
      <c r="J450" s="16">
        <f t="shared" ca="1" si="349"/>
        <v>0</v>
      </c>
      <c r="K450" s="16">
        <f t="shared" ca="1" si="350"/>
        <v>969840</v>
      </c>
      <c r="L450" s="16">
        <f t="shared" ca="1" si="351"/>
        <v>269.33333333333331</v>
      </c>
      <c r="M450" s="17">
        <f t="shared" ca="1" si="314"/>
        <v>1.4000000000000001</v>
      </c>
      <c r="N450" s="17">
        <f t="shared" ca="1" si="315"/>
        <v>2</v>
      </c>
      <c r="O450" s="17" t="str">
        <f t="shared" ca="1" si="316"/>
        <v>S</v>
      </c>
      <c r="P450" s="13">
        <f t="shared" ca="1" si="317"/>
        <v>0.48712962962962963</v>
      </c>
      <c r="Q450" s="18">
        <f t="shared" ca="1" si="318"/>
        <v>3.1</v>
      </c>
      <c r="R450" s="17" t="str">
        <f t="shared" ca="1" si="319"/>
        <v>S</v>
      </c>
      <c r="S450" s="13">
        <f t="shared" ca="1" si="320"/>
        <v>0.48428240740740741</v>
      </c>
    </row>
    <row r="451" spans="1:36">
      <c r="A451" s="11">
        <f t="shared" si="304"/>
        <v>2671</v>
      </c>
      <c r="B451" s="12">
        <f t="shared" ca="1" si="343"/>
        <v>44945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0.2410571522318721</v>
      </c>
      <c r="F451" s="14">
        <f t="shared" ca="1" si="346"/>
        <v>8.2166666666666668</v>
      </c>
      <c r="G451" s="62" t="s">
        <v>202</v>
      </c>
      <c r="H451" s="14">
        <f t="shared" ca="1" si="347"/>
        <v>60.06666666666667</v>
      </c>
      <c r="I451" s="17">
        <f t="shared" ca="1" si="348"/>
        <v>0.38100000000000001</v>
      </c>
      <c r="J451" s="16">
        <f t="shared" ca="1" si="349"/>
        <v>0</v>
      </c>
      <c r="K451" s="16">
        <f t="shared" ca="1" si="350"/>
        <v>885474</v>
      </c>
      <c r="L451" s="16">
        <f t="shared" ca="1" si="351"/>
        <v>245.83333333333334</v>
      </c>
      <c r="M451" s="17">
        <f t="shared" ca="1" si="314"/>
        <v>1.5</v>
      </c>
      <c r="N451" s="17">
        <f t="shared" ca="1" si="315"/>
        <v>2.2999999999999998</v>
      </c>
      <c r="O451" s="17" t="str">
        <f t="shared" ca="1" si="316"/>
        <v>SW</v>
      </c>
      <c r="P451" s="13">
        <f t="shared" ca="1" si="317"/>
        <v>0.53119212962962969</v>
      </c>
      <c r="Q451" s="18">
        <f t="shared" ca="1" si="318"/>
        <v>3.9</v>
      </c>
      <c r="R451" s="17" t="str">
        <f t="shared" ca="1" si="319"/>
        <v>WSW</v>
      </c>
      <c r="S451" s="13">
        <f t="shared" ca="1" si="320"/>
        <v>0.52785879629629628</v>
      </c>
    </row>
    <row r="452" spans="1:36">
      <c r="A452" s="11">
        <f t="shared" si="304"/>
        <v>2677</v>
      </c>
      <c r="B452" s="12">
        <f t="shared" ca="1" si="305"/>
        <v>44945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0.24096372410822051</v>
      </c>
      <c r="F452" s="14">
        <f t="shared" ca="1" si="308"/>
        <v>8.8166666666666682</v>
      </c>
      <c r="G452" s="62" t="s">
        <v>202</v>
      </c>
      <c r="H452" s="14">
        <f t="shared" ca="1" si="309"/>
        <v>55.550000000000004</v>
      </c>
      <c r="I452" s="17">
        <f t="shared" ca="1" si="310"/>
        <v>0.85099999999999998</v>
      </c>
      <c r="J452" s="16">
        <f t="shared" ca="1" si="311"/>
        <v>0</v>
      </c>
      <c r="K452" s="16">
        <f t="shared" ca="1" si="312"/>
        <v>1796745</v>
      </c>
      <c r="L452" s="16">
        <f t="shared" ca="1" si="313"/>
        <v>499</v>
      </c>
      <c r="M452" s="17">
        <f t="shared" ca="1" si="314"/>
        <v>1.6333333333333335</v>
      </c>
      <c r="N452" s="17">
        <f t="shared" ca="1" si="315"/>
        <v>2.4</v>
      </c>
      <c r="O452" s="17" t="str">
        <f t="shared" ca="1" si="316"/>
        <v>WSW</v>
      </c>
      <c r="P452" s="13">
        <f t="shared" ca="1" si="317"/>
        <v>0.57638888888888895</v>
      </c>
      <c r="Q452" s="18">
        <f t="shared" ca="1" si="318"/>
        <v>4.4000000000000004</v>
      </c>
      <c r="R452" s="17" t="str">
        <f t="shared" ca="1" si="319"/>
        <v>WSW</v>
      </c>
      <c r="S452" s="13">
        <f t="shared" ca="1" si="320"/>
        <v>0.57545138888888892</v>
      </c>
    </row>
    <row r="453" spans="1:36">
      <c r="A453" s="11">
        <f t="shared" si="304"/>
        <v>2683</v>
      </c>
      <c r="B453" s="12">
        <f t="shared" ca="1" si="305"/>
        <v>44945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0.24040393945160757</v>
      </c>
      <c r="F453" s="14">
        <f t="shared" ca="1" si="308"/>
        <v>8.6</v>
      </c>
      <c r="G453" s="62" t="s">
        <v>202</v>
      </c>
      <c r="H453" s="14">
        <f t="shared" ca="1" si="309"/>
        <v>55.866666666666667</v>
      </c>
      <c r="I453" s="17">
        <f t="shared" ca="1" si="310"/>
        <v>0.48800000000000004</v>
      </c>
      <c r="J453" s="16">
        <f t="shared" ca="1" si="311"/>
        <v>0</v>
      </c>
      <c r="K453" s="16">
        <f t="shared" ca="1" si="312"/>
        <v>1052088</v>
      </c>
      <c r="L453" s="16">
        <f t="shared" ca="1" si="313"/>
        <v>292.16666666666669</v>
      </c>
      <c r="M453" s="17">
        <f t="shared" ca="1" si="314"/>
        <v>2.1666666666666665</v>
      </c>
      <c r="N453" s="17">
        <f t="shared" ca="1" si="315"/>
        <v>2.6</v>
      </c>
      <c r="O453" s="17" t="str">
        <f t="shared" ca="1" si="316"/>
        <v>W</v>
      </c>
      <c r="P453" s="13">
        <f t="shared" ca="1" si="317"/>
        <v>0.58186342592592599</v>
      </c>
      <c r="Q453" s="18">
        <f t="shared" ca="1" si="318"/>
        <v>4.0999999999999996</v>
      </c>
      <c r="R453" s="17" t="str">
        <f t="shared" ca="1" si="319"/>
        <v>W</v>
      </c>
      <c r="S453" s="13">
        <f t="shared" ca="1" si="320"/>
        <v>0.58013888888888887</v>
      </c>
    </row>
    <row r="454" spans="1:36">
      <c r="A454" s="11">
        <f t="shared" si="304"/>
        <v>2689</v>
      </c>
      <c r="B454" s="12">
        <f t="shared" ca="1" si="305"/>
        <v>44945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0.24021760701139735</v>
      </c>
      <c r="F454" s="14">
        <f t="shared" ca="1" si="308"/>
        <v>9.0333333333333332</v>
      </c>
      <c r="G454" s="62" t="s">
        <v>202</v>
      </c>
      <c r="H454" s="14">
        <f t="shared" ca="1" si="309"/>
        <v>58.233333333333327</v>
      </c>
      <c r="I454" s="17">
        <f t="shared" ca="1" si="310"/>
        <v>0.67299999999999993</v>
      </c>
      <c r="J454" s="16">
        <f t="shared" ca="1" si="311"/>
        <v>0</v>
      </c>
      <c r="K454" s="16">
        <f t="shared" ca="1" si="312"/>
        <v>1341845</v>
      </c>
      <c r="L454" s="16">
        <f t="shared" ca="1" si="313"/>
        <v>373</v>
      </c>
      <c r="M454" s="17">
        <f t="shared" ca="1" si="314"/>
        <v>1.7333333333333334</v>
      </c>
      <c r="N454" s="17">
        <f t="shared" ca="1" si="315"/>
        <v>2</v>
      </c>
      <c r="O454" s="17" t="str">
        <f t="shared" ca="1" si="316"/>
        <v>WSW</v>
      </c>
      <c r="P454" s="13">
        <f t="shared" ca="1" si="317"/>
        <v>0.61806712962962962</v>
      </c>
      <c r="Q454" s="18">
        <f t="shared" ca="1" si="318"/>
        <v>3.4</v>
      </c>
      <c r="R454" s="17" t="str">
        <f t="shared" ca="1" si="319"/>
        <v>NW</v>
      </c>
      <c r="S454" s="13">
        <f t="shared" ca="1" si="320"/>
        <v>0.64681712962962956</v>
      </c>
    </row>
    <row r="455" spans="1:36">
      <c r="A455" s="11">
        <f t="shared" si="304"/>
        <v>2695</v>
      </c>
      <c r="B455" s="12">
        <f t="shared" ca="1" si="305"/>
        <v>44945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0.23984494213097687</v>
      </c>
      <c r="F455" s="14">
        <f t="shared" ca="1" si="308"/>
        <v>8.3333333333333339</v>
      </c>
      <c r="G455" s="62" t="s">
        <v>202</v>
      </c>
      <c r="H455" s="14">
        <f t="shared" ca="1" si="309"/>
        <v>58.949999999999996</v>
      </c>
      <c r="I455" s="17">
        <f t="shared" ca="1" si="310"/>
        <v>0.27200000000000002</v>
      </c>
      <c r="J455" s="16">
        <f t="shared" ca="1" si="311"/>
        <v>0</v>
      </c>
      <c r="K455" s="16">
        <f t="shared" ca="1" si="312"/>
        <v>573519</v>
      </c>
      <c r="L455" s="16">
        <f t="shared" ca="1" si="313"/>
        <v>159.16666666666666</v>
      </c>
      <c r="M455" s="17">
        <f t="shared" ca="1" si="314"/>
        <v>1.2833333333333332</v>
      </c>
      <c r="N455" s="17">
        <f t="shared" ca="1" si="315"/>
        <v>2</v>
      </c>
      <c r="O455" s="17" t="str">
        <f t="shared" ca="1" si="316"/>
        <v>W</v>
      </c>
      <c r="P455" s="13">
        <f t="shared" ca="1" si="317"/>
        <v>0.66412037037037031</v>
      </c>
      <c r="Q455" s="18">
        <f t="shared" ca="1" si="318"/>
        <v>3.5</v>
      </c>
      <c r="R455" s="17" t="str">
        <f t="shared" ca="1" si="319"/>
        <v>WSW</v>
      </c>
      <c r="S455" s="13">
        <f t="shared" ca="1" si="320"/>
        <v>0.67887731481481473</v>
      </c>
    </row>
    <row r="456" spans="1:36">
      <c r="A456" s="11">
        <f t="shared" si="304"/>
        <v>2701</v>
      </c>
      <c r="B456" s="12">
        <f t="shared" ca="1" si="305"/>
        <v>44945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0.23965887321370336</v>
      </c>
      <c r="F456" s="14">
        <f t="shared" ca="1" si="308"/>
        <v>7.083333333333333</v>
      </c>
      <c r="G456" s="62" t="s">
        <v>202</v>
      </c>
      <c r="H456" s="14">
        <f t="shared" ca="1" si="309"/>
        <v>65.783333333333346</v>
      </c>
      <c r="I456" s="17">
        <f t="shared" ca="1" si="310"/>
        <v>1.2999999999999999E-2</v>
      </c>
      <c r="J456" s="16">
        <f t="shared" ca="1" si="311"/>
        <v>0</v>
      </c>
      <c r="K456" s="16">
        <f t="shared" ca="1" si="312"/>
        <v>41841</v>
      </c>
      <c r="L456" s="16">
        <f t="shared" ca="1" si="313"/>
        <v>11.5</v>
      </c>
      <c r="M456" s="17">
        <f t="shared" ca="1" si="314"/>
        <v>1.3499999999999999</v>
      </c>
      <c r="N456" s="17">
        <f t="shared" ca="1" si="315"/>
        <v>1.9</v>
      </c>
      <c r="O456" s="17" t="str">
        <f t="shared" ca="1" si="316"/>
        <v>ESE</v>
      </c>
      <c r="P456" s="13">
        <f t="shared" ca="1" si="317"/>
        <v>0.74148148148148152</v>
      </c>
      <c r="Q456" s="18">
        <f t="shared" ca="1" si="318"/>
        <v>2.5</v>
      </c>
      <c r="R456" s="17" t="str">
        <f t="shared" ca="1" si="319"/>
        <v>SE</v>
      </c>
      <c r="S456" s="13">
        <f t="shared" ca="1" si="320"/>
        <v>0.73517361111111112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44945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0.23928673537915637</v>
      </c>
      <c r="F457" s="14">
        <f t="shared" ref="F457:F520" ca="1" si="357">INDIRECT(ADDRESS(A457,33,,,$B$1))</f>
        <v>6.1833333333333336</v>
      </c>
      <c r="G457" s="62" t="s">
        <v>202</v>
      </c>
      <c r="H457" s="14">
        <f t="shared" ref="H457:H520" ca="1" si="358">INDIRECT(ADDRESS(A457,35,,,$B$1))</f>
        <v>71.150000000000006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654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1.5</v>
      </c>
      <c r="N457" s="17">
        <f t="shared" ref="N457:N520" ca="1" si="364">INDIRECT(ADDRESS($A457,41,,,$B$1))</f>
        <v>2</v>
      </c>
      <c r="O457" s="17" t="str">
        <f t="shared" ref="O457:O520" ca="1" si="365">INDIRECT(ADDRESS($A457,42,,,$B$1))</f>
        <v>ESE</v>
      </c>
      <c r="P457" s="13">
        <f t="shared" ref="P457:P520" ca="1" si="366">INDIRECT(ADDRESS($A457,43,,,$B$1))</f>
        <v>0.75222222222222224</v>
      </c>
      <c r="Q457" s="18">
        <f t="shared" ref="Q457:Q520" ca="1" si="367">INDIRECT(ADDRESS($A457,44,,,$B$1))</f>
        <v>2.5</v>
      </c>
      <c r="R457" s="17" t="str">
        <f t="shared" ref="R457:R520" ca="1" si="368">INDIRECT(ADDRESS($A457,45,,,$B$1))</f>
        <v>ESE</v>
      </c>
      <c r="S457" s="13">
        <f t="shared" ref="S457:S520" ca="1" si="369">INDIRECT(ADDRESS($A457,46,,,$B$1))</f>
        <v>0.74791666666666667</v>
      </c>
    </row>
    <row r="458" spans="1:36">
      <c r="A458" s="11">
        <f t="shared" si="353"/>
        <v>2713</v>
      </c>
      <c r="B458" s="12">
        <f t="shared" ca="1" si="354"/>
        <v>44945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0.2389151267332594</v>
      </c>
      <c r="F458" s="14">
        <f t="shared" ca="1" si="357"/>
        <v>6.2166666666666677</v>
      </c>
      <c r="G458" s="62" t="s">
        <v>202</v>
      </c>
      <c r="H458" s="14">
        <f t="shared" ca="1" si="358"/>
        <v>70.350000000000009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541</v>
      </c>
      <c r="L458" s="16">
        <f t="shared" ca="1" si="362"/>
        <v>0</v>
      </c>
      <c r="M458" s="17">
        <f t="shared" ca="1" si="363"/>
        <v>1.9666666666666668</v>
      </c>
      <c r="N458" s="17">
        <f t="shared" ca="1" si="364"/>
        <v>2.2999999999999998</v>
      </c>
      <c r="O458" s="17" t="str">
        <f t="shared" ca="1" si="365"/>
        <v>SE</v>
      </c>
      <c r="P458" s="13">
        <f t="shared" ca="1" si="366"/>
        <v>0.79650462962962953</v>
      </c>
      <c r="Q458" s="18">
        <f t="shared" ca="1" si="367"/>
        <v>3.6</v>
      </c>
      <c r="R458" s="17" t="str">
        <f t="shared" ca="1" si="368"/>
        <v>SE</v>
      </c>
      <c r="S458" s="13">
        <f t="shared" ca="1" si="369"/>
        <v>0.81674768518518526</v>
      </c>
    </row>
    <row r="459" spans="1:36">
      <c r="A459" s="11">
        <f t="shared" si="353"/>
        <v>2719</v>
      </c>
      <c r="B459" s="12">
        <f t="shared" ca="1" si="354"/>
        <v>44945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0.23863655307845036</v>
      </c>
      <c r="F459" s="14">
        <f t="shared" ca="1" si="357"/>
        <v>4.2666666666666666</v>
      </c>
      <c r="G459" s="62" t="s">
        <v>202</v>
      </c>
      <c r="H459" s="14">
        <f t="shared" ca="1" si="358"/>
        <v>84.100000000000009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538</v>
      </c>
      <c r="L459" s="16">
        <f t="shared" ca="1" si="362"/>
        <v>0</v>
      </c>
      <c r="M459" s="17">
        <f t="shared" ca="1" si="363"/>
        <v>0.2166666666666667</v>
      </c>
      <c r="N459" s="17">
        <f t="shared" ca="1" si="364"/>
        <v>1.3</v>
      </c>
      <c r="O459" s="17" t="str">
        <f t="shared" ca="1" si="365"/>
        <v>ESE</v>
      </c>
      <c r="P459" s="13">
        <f t="shared" ca="1" si="366"/>
        <v>0.82964120370370376</v>
      </c>
      <c r="Q459" s="18">
        <f t="shared" ca="1" si="367"/>
        <v>1.9</v>
      </c>
      <c r="R459" s="17" t="str">
        <f t="shared" ca="1" si="368"/>
        <v>SE</v>
      </c>
      <c r="S459" s="13">
        <f t="shared" ca="1" si="369"/>
        <v>0.82643518518518511</v>
      </c>
    </row>
    <row r="460" spans="1:36">
      <c r="A460" s="11">
        <f t="shared" si="353"/>
        <v>2725</v>
      </c>
      <c r="B460" s="12">
        <f t="shared" ca="1" si="354"/>
        <v>44945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0.23817270641914792</v>
      </c>
      <c r="F460" s="14">
        <f t="shared" ca="1" si="357"/>
        <v>6.166666666666667</v>
      </c>
      <c r="G460" s="62" t="s">
        <v>202</v>
      </c>
      <c r="H460" s="14">
        <f t="shared" ca="1" si="358"/>
        <v>66.583333333333329</v>
      </c>
      <c r="I460" s="17">
        <f t="shared" ca="1" si="359"/>
        <v>1E-3</v>
      </c>
      <c r="J460" s="16">
        <f t="shared" ca="1" si="360"/>
        <v>0</v>
      </c>
      <c r="K460" s="16">
        <f t="shared" ca="1" si="361"/>
        <v>623</v>
      </c>
      <c r="L460" s="16">
        <f t="shared" ca="1" si="362"/>
        <v>0</v>
      </c>
      <c r="M460" s="17">
        <f t="shared" ca="1" si="363"/>
        <v>1.4166666666666667</v>
      </c>
      <c r="N460" s="17">
        <f t="shared" ca="1" si="364"/>
        <v>2.1</v>
      </c>
      <c r="O460" s="17" t="str">
        <f t="shared" ca="1" si="365"/>
        <v>S</v>
      </c>
      <c r="P460" s="13">
        <f t="shared" ca="1" si="366"/>
        <v>0.89583333333333337</v>
      </c>
      <c r="Q460" s="18">
        <f t="shared" ca="1" si="367"/>
        <v>3.3</v>
      </c>
      <c r="R460" s="17" t="str">
        <f t="shared" ca="1" si="368"/>
        <v>S</v>
      </c>
      <c r="S460" s="13">
        <f t="shared" ca="1" si="369"/>
        <v>0.89490740740740737</v>
      </c>
    </row>
    <row r="461" spans="1:36">
      <c r="A461" s="11">
        <f t="shared" si="353"/>
        <v>2731</v>
      </c>
      <c r="B461" s="12">
        <f t="shared" ca="1" si="354"/>
        <v>44945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0.2379874344728069</v>
      </c>
      <c r="F461" s="14">
        <f t="shared" ca="1" si="357"/>
        <v>6.1500000000000012</v>
      </c>
      <c r="G461" s="62" t="s">
        <v>202</v>
      </c>
      <c r="H461" s="14">
        <f t="shared" ca="1" si="358"/>
        <v>62.116666666666667</v>
      </c>
      <c r="I461" s="17">
        <f t="shared" ca="1" si="359"/>
        <v>1E-3</v>
      </c>
      <c r="J461" s="16">
        <f t="shared" ca="1" si="360"/>
        <v>0</v>
      </c>
      <c r="K461" s="16">
        <f t="shared" ca="1" si="361"/>
        <v>616</v>
      </c>
      <c r="L461" s="16">
        <f t="shared" ca="1" si="362"/>
        <v>0</v>
      </c>
      <c r="M461" s="17">
        <f t="shared" ca="1" si="363"/>
        <v>1.5666666666666667</v>
      </c>
      <c r="N461" s="17">
        <f t="shared" ca="1" si="364"/>
        <v>2.2999999999999998</v>
      </c>
      <c r="O461" s="17" t="str">
        <f t="shared" ca="1" si="365"/>
        <v>SSE</v>
      </c>
      <c r="P461" s="13">
        <f t="shared" ca="1" si="366"/>
        <v>0.92569444444444438</v>
      </c>
      <c r="Q461" s="18">
        <f t="shared" ca="1" si="367"/>
        <v>3.7</v>
      </c>
      <c r="R461" s="17" t="str">
        <f t="shared" ca="1" si="368"/>
        <v>SSE</v>
      </c>
      <c r="S461" s="13">
        <f t="shared" ca="1" si="369"/>
        <v>0.94483796296296296</v>
      </c>
    </row>
    <row r="462" spans="1:36">
      <c r="A462" s="11">
        <f t="shared" si="353"/>
        <v>2737</v>
      </c>
      <c r="B462" s="12">
        <f t="shared" ca="1" si="354"/>
        <v>44945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0.23761689058012481</v>
      </c>
      <c r="F462" s="14">
        <f t="shared" ca="1" si="357"/>
        <v>4.8999999999999995</v>
      </c>
      <c r="G462" s="62" t="s">
        <v>202</v>
      </c>
      <c r="H462" s="14">
        <f t="shared" ca="1" si="358"/>
        <v>73.316666666666677</v>
      </c>
      <c r="I462" s="17">
        <f t="shared" ca="1" si="359"/>
        <v>1E-3</v>
      </c>
      <c r="J462" s="16">
        <f t="shared" ca="1" si="360"/>
        <v>0</v>
      </c>
      <c r="K462" s="16">
        <f t="shared" ca="1" si="361"/>
        <v>555</v>
      </c>
      <c r="L462" s="16">
        <f t="shared" ca="1" si="362"/>
        <v>0</v>
      </c>
      <c r="M462" s="17">
        <f t="shared" ca="1" si="363"/>
        <v>0.78333333333333333</v>
      </c>
      <c r="N462" s="17">
        <f t="shared" ca="1" si="364"/>
        <v>1.7</v>
      </c>
      <c r="O462" s="17" t="str">
        <f t="shared" ca="1" si="365"/>
        <v>SSE</v>
      </c>
      <c r="P462" s="13">
        <f t="shared" ca="1" si="366"/>
        <v>0.95635416666666673</v>
      </c>
      <c r="Q462" s="18">
        <f t="shared" ca="1" si="367"/>
        <v>2.9</v>
      </c>
      <c r="R462" s="17" t="str">
        <f t="shared" ca="1" si="368"/>
        <v>SE</v>
      </c>
      <c r="S462" s="13">
        <f t="shared" ca="1" si="369"/>
        <v>0.95273148148148146</v>
      </c>
    </row>
    <row r="463" spans="1:36">
      <c r="A463" s="11">
        <f t="shared" si="353"/>
        <v>2743</v>
      </c>
      <c r="B463" s="12">
        <f t="shared" ca="1" si="354"/>
        <v>44946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0.23724688222448287</v>
      </c>
      <c r="F463" s="14">
        <f t="shared" ca="1" si="357"/>
        <v>4.4999999999999991</v>
      </c>
      <c r="G463" s="62" t="s">
        <v>202</v>
      </c>
      <c r="H463" s="14">
        <f t="shared" ca="1" si="358"/>
        <v>82.05</v>
      </c>
      <c r="I463" s="17">
        <f t="shared" ca="1" si="359"/>
        <v>2E-3</v>
      </c>
      <c r="J463" s="16">
        <f t="shared" ca="1" si="360"/>
        <v>0</v>
      </c>
      <c r="K463" s="16">
        <f t="shared" ca="1" si="361"/>
        <v>485</v>
      </c>
      <c r="L463" s="16">
        <f t="shared" ca="1" si="362"/>
        <v>0</v>
      </c>
      <c r="M463" s="17">
        <f t="shared" ca="1" si="363"/>
        <v>0.68333333333333346</v>
      </c>
      <c r="N463" s="17">
        <f t="shared" ca="1" si="364"/>
        <v>1.3</v>
      </c>
      <c r="O463" s="17" t="str">
        <f t="shared" ca="1" si="365"/>
        <v>SE</v>
      </c>
      <c r="P463" s="13">
        <f t="shared" ca="1" si="366"/>
        <v>2.56712962962963E-2</v>
      </c>
      <c r="Q463" s="18">
        <f t="shared" ca="1" si="367"/>
        <v>2.7</v>
      </c>
      <c r="R463" s="17" t="str">
        <f t="shared" ca="1" si="368"/>
        <v>SE</v>
      </c>
      <c r="S463" s="13">
        <f t="shared" ca="1" si="369"/>
        <v>2.298611111111111E-2</v>
      </c>
      <c r="U463" s="14">
        <f t="shared" ref="U463" ca="1" si="370">SUM(D463:D486)</f>
        <v>0</v>
      </c>
      <c r="V463" s="14">
        <f t="shared" ref="V463:Y463" ca="1" si="371">AVERAGE(E463:E486)</f>
        <v>0.2339112357594659</v>
      </c>
      <c r="W463" s="14">
        <f t="shared" ca="1" si="371"/>
        <v>8.4291666666666654</v>
      </c>
      <c r="X463" s="14" t="e">
        <f t="shared" si="371"/>
        <v>#DIV/0!</v>
      </c>
      <c r="Y463" s="14">
        <f t="shared" ca="1" si="371"/>
        <v>54.362500000000011</v>
      </c>
      <c r="Z463" s="58">
        <f t="shared" ref="Z463:AA463" ca="1" si="372">SUM(I463:I486)</f>
        <v>8.4320000000000004</v>
      </c>
      <c r="AA463" s="58">
        <f t="shared" ca="1" si="372"/>
        <v>3.1666666666666665</v>
      </c>
      <c r="AB463" s="58">
        <f t="shared" ref="AB463" ca="1" si="373">SUM(K463:K486)/1000</f>
        <v>17199.027999999998</v>
      </c>
      <c r="AC463" s="58">
        <f t="shared" ref="AC463:AD463" ca="1" si="374">AVERAGE(L463:L486)</f>
        <v>198.9722222222222</v>
      </c>
      <c r="AD463" s="17">
        <f t="shared" ca="1" si="374"/>
        <v>3.5986111111111114</v>
      </c>
      <c r="AE463" s="17">
        <f t="shared" ref="AE463" ca="1" si="375">MAX(N463:N486)</f>
        <v>6.2</v>
      </c>
      <c r="AF463" s="11" t="str">
        <f t="shared" ref="AF463" ca="1" si="376">INDIRECT(ADDRESS(MATCH(AE463,N463:N486,0)+ROW()-1,15))</f>
        <v>WSW</v>
      </c>
      <c r="AG463" s="13">
        <f t="shared" ref="AG463" ca="1" si="377">INDIRECT(ADDRESS(MATCH(AE463,N463:N486,0)+ROW()-1,16))</f>
        <v>0.73009259259259263</v>
      </c>
      <c r="AH463" s="17">
        <f t="shared" ref="AH463" ca="1" si="378">MAX(Q463:Q486)</f>
        <v>10.3</v>
      </c>
      <c r="AI463" s="11" t="str">
        <f t="shared" ref="AI463" ca="1" si="379">INDIRECT(ADDRESS(MATCH(AH463,Q463:Q486,0)+ROW()-1,18))</f>
        <v>WSW</v>
      </c>
      <c r="AJ463" s="13">
        <f t="shared" ref="AJ463" ca="1" si="380">INDIRECT(ADDRESS(MATCH(AH463,Q463:Q486,0)+ROW()-1,19))</f>
        <v>0.54795138888888884</v>
      </c>
    </row>
    <row r="464" spans="1:36">
      <c r="A464" s="11">
        <f t="shared" si="353"/>
        <v>2749</v>
      </c>
      <c r="B464" s="12">
        <f t="shared" ca="1" si="354"/>
        <v>44946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0.23706187804666187</v>
      </c>
      <c r="F464" s="14">
        <f t="shared" ca="1" si="357"/>
        <v>6.4833333333333334</v>
      </c>
      <c r="G464" s="62" t="s">
        <v>202</v>
      </c>
      <c r="H464" s="14">
        <f t="shared" ca="1" si="358"/>
        <v>71.149999999999991</v>
      </c>
      <c r="I464" s="17">
        <f t="shared" ca="1" si="359"/>
        <v>4.0000000000000001E-3</v>
      </c>
      <c r="J464" s="16">
        <f t="shared" ca="1" si="360"/>
        <v>0</v>
      </c>
      <c r="K464" s="16">
        <f t="shared" ca="1" si="361"/>
        <v>517</v>
      </c>
      <c r="L464" s="16">
        <f t="shared" ca="1" si="362"/>
        <v>0</v>
      </c>
      <c r="M464" s="17">
        <f t="shared" ca="1" si="363"/>
        <v>1.2166666666666666</v>
      </c>
      <c r="N464" s="17">
        <f t="shared" ca="1" si="364"/>
        <v>2</v>
      </c>
      <c r="O464" s="17" t="str">
        <f t="shared" ca="1" si="365"/>
        <v>SSE</v>
      </c>
      <c r="P464" s="13">
        <f t="shared" ca="1" si="366"/>
        <v>7.2233796296296296E-2</v>
      </c>
      <c r="Q464" s="18">
        <f t="shared" ca="1" si="367"/>
        <v>3.2</v>
      </c>
      <c r="R464" s="17" t="str">
        <f t="shared" ca="1" si="368"/>
        <v>SSE</v>
      </c>
      <c r="S464" s="13">
        <f t="shared" ca="1" si="369"/>
        <v>4.5671296296296293E-2</v>
      </c>
    </row>
    <row r="465" spans="1:19">
      <c r="A465" s="11">
        <f t="shared" si="353"/>
        <v>2755</v>
      </c>
      <c r="B465" s="12">
        <f t="shared" ca="1" si="354"/>
        <v>44946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0.23669240731579991</v>
      </c>
      <c r="F465" s="14">
        <f t="shared" ca="1" si="357"/>
        <v>7.3</v>
      </c>
      <c r="G465" s="62" t="s">
        <v>202</v>
      </c>
      <c r="H465" s="14">
        <f t="shared" ca="1" si="358"/>
        <v>64.7</v>
      </c>
      <c r="I465" s="17">
        <f t="shared" ca="1" si="359"/>
        <v>1E-3</v>
      </c>
      <c r="J465" s="16">
        <f t="shared" ca="1" si="360"/>
        <v>0</v>
      </c>
      <c r="K465" s="16">
        <f t="shared" ca="1" si="361"/>
        <v>453</v>
      </c>
      <c r="L465" s="16">
        <f t="shared" ca="1" si="362"/>
        <v>0</v>
      </c>
      <c r="M465" s="17">
        <f t="shared" ca="1" si="363"/>
        <v>1.7333333333333334</v>
      </c>
      <c r="N465" s="17">
        <f t="shared" ca="1" si="364"/>
        <v>2.4</v>
      </c>
      <c r="O465" s="17" t="str">
        <f t="shared" ca="1" si="365"/>
        <v>S</v>
      </c>
      <c r="P465" s="13">
        <f t="shared" ca="1" si="366"/>
        <v>9.9618055555555543E-2</v>
      </c>
      <c r="Q465" s="18">
        <f t="shared" ca="1" si="367"/>
        <v>4.4000000000000004</v>
      </c>
      <c r="R465" s="17" t="str">
        <f t="shared" ca="1" si="368"/>
        <v>S</v>
      </c>
      <c r="S465" s="13">
        <f t="shared" ca="1" si="369"/>
        <v>9.3530092592592595E-2</v>
      </c>
    </row>
    <row r="466" spans="1:19">
      <c r="A466" s="11">
        <f t="shared" si="353"/>
        <v>2761</v>
      </c>
      <c r="B466" s="12">
        <f t="shared" ca="1" si="354"/>
        <v>44946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0.23650767195036895</v>
      </c>
      <c r="F466" s="14">
        <f t="shared" ca="1" si="357"/>
        <v>7.3666666666666663</v>
      </c>
      <c r="G466" s="62" t="s">
        <v>202</v>
      </c>
      <c r="H466" s="14">
        <f t="shared" ca="1" si="358"/>
        <v>65.11666666666666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522</v>
      </c>
      <c r="L466" s="16">
        <f t="shared" ca="1" si="362"/>
        <v>0</v>
      </c>
      <c r="M466" s="17">
        <f t="shared" ca="1" si="363"/>
        <v>1.8833333333333331</v>
      </c>
      <c r="N466" s="17">
        <f t="shared" ca="1" si="364"/>
        <v>2.5</v>
      </c>
      <c r="O466" s="17" t="str">
        <f t="shared" ca="1" si="365"/>
        <v>S</v>
      </c>
      <c r="P466" s="13">
        <f t="shared" ca="1" si="366"/>
        <v>0.13114583333333332</v>
      </c>
      <c r="Q466" s="18">
        <f t="shared" ca="1" si="367"/>
        <v>4.8</v>
      </c>
      <c r="R466" s="17" t="str">
        <f t="shared" ca="1" si="368"/>
        <v>WSW</v>
      </c>
      <c r="S466" s="13">
        <f t="shared" ca="1" si="369"/>
        <v>0.15887731481481482</v>
      </c>
    </row>
    <row r="467" spans="1:19">
      <c r="A467" s="11">
        <f t="shared" si="353"/>
        <v>2767</v>
      </c>
      <c r="B467" s="12">
        <f t="shared" ca="1" si="354"/>
        <v>44946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0.23604650815861464</v>
      </c>
      <c r="F467" s="14">
        <f t="shared" ca="1" si="357"/>
        <v>7.8499999999999988</v>
      </c>
      <c r="G467" s="62" t="s">
        <v>202</v>
      </c>
      <c r="H467" s="14">
        <f t="shared" ca="1" si="358"/>
        <v>61.066666666666663</v>
      </c>
      <c r="I467" s="17">
        <f t="shared" ca="1" si="359"/>
        <v>1E-3</v>
      </c>
      <c r="J467" s="16">
        <f t="shared" ca="1" si="360"/>
        <v>0</v>
      </c>
      <c r="K467" s="16">
        <f t="shared" ca="1" si="361"/>
        <v>507</v>
      </c>
      <c r="L467" s="16">
        <f t="shared" ca="1" si="362"/>
        <v>0</v>
      </c>
      <c r="M467" s="17">
        <f t="shared" ca="1" si="363"/>
        <v>3</v>
      </c>
      <c r="N467" s="17">
        <f t="shared" ca="1" si="364"/>
        <v>4.0999999999999996</v>
      </c>
      <c r="O467" s="17" t="str">
        <f t="shared" ca="1" si="365"/>
        <v>W</v>
      </c>
      <c r="P467" s="13">
        <f t="shared" ca="1" si="366"/>
        <v>0.19253472222222223</v>
      </c>
      <c r="Q467" s="18">
        <f t="shared" ca="1" si="367"/>
        <v>6.9</v>
      </c>
      <c r="R467" s="17" t="str">
        <f t="shared" ca="1" si="368"/>
        <v>W</v>
      </c>
      <c r="S467" s="13">
        <f t="shared" ca="1" si="369"/>
        <v>0.18393518518518517</v>
      </c>
    </row>
    <row r="468" spans="1:19">
      <c r="A468" s="11">
        <f t="shared" si="353"/>
        <v>2773</v>
      </c>
      <c r="B468" s="12">
        <f t="shared" ca="1" si="354"/>
        <v>44946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0.23595427540026384</v>
      </c>
      <c r="F468" s="14">
        <f t="shared" ca="1" si="357"/>
        <v>7.9333333333333336</v>
      </c>
      <c r="G468" s="62" t="s">
        <v>202</v>
      </c>
      <c r="H468" s="14">
        <f t="shared" ca="1" si="358"/>
        <v>58.1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491</v>
      </c>
      <c r="L468" s="16">
        <f t="shared" ca="1" si="362"/>
        <v>0</v>
      </c>
      <c r="M468" s="17">
        <f t="shared" ca="1" si="363"/>
        <v>2.65</v>
      </c>
      <c r="N468" s="17">
        <f t="shared" ca="1" si="364"/>
        <v>3.4</v>
      </c>
      <c r="O468" s="17" t="str">
        <f t="shared" ca="1" si="365"/>
        <v>W</v>
      </c>
      <c r="P468" s="13">
        <f t="shared" ca="1" si="366"/>
        <v>0.20651620370370372</v>
      </c>
      <c r="Q468" s="18">
        <f t="shared" ca="1" si="367"/>
        <v>5.6</v>
      </c>
      <c r="R468" s="17" t="str">
        <f t="shared" ca="1" si="368"/>
        <v>WSW</v>
      </c>
      <c r="S468" s="13">
        <f t="shared" ca="1" si="369"/>
        <v>0.21597222222222223</v>
      </c>
    </row>
    <row r="469" spans="1:19">
      <c r="A469" s="11">
        <f t="shared" si="353"/>
        <v>2779</v>
      </c>
      <c r="B469" s="12">
        <f t="shared" ca="1" si="354"/>
        <v>44946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0.23540169148201109</v>
      </c>
      <c r="F469" s="14">
        <f t="shared" ca="1" si="357"/>
        <v>7.8833333333333329</v>
      </c>
      <c r="G469" s="62" t="s">
        <v>202</v>
      </c>
      <c r="H469" s="14">
        <f t="shared" ca="1" si="358"/>
        <v>59.550000000000004</v>
      </c>
      <c r="I469" s="17">
        <f t="shared" ca="1" si="359"/>
        <v>0</v>
      </c>
      <c r="J469" s="16">
        <f t="shared" ca="1" si="360"/>
        <v>0</v>
      </c>
      <c r="K469" s="16">
        <f t="shared" ca="1" si="361"/>
        <v>724</v>
      </c>
      <c r="L469" s="16">
        <f t="shared" ca="1" si="362"/>
        <v>0</v>
      </c>
      <c r="M469" s="17">
        <f t="shared" ca="1" si="363"/>
        <v>1.95</v>
      </c>
      <c r="N469" s="17">
        <f t="shared" ca="1" si="364"/>
        <v>2.8</v>
      </c>
      <c r="O469" s="17" t="str">
        <f t="shared" ca="1" si="365"/>
        <v>WSW</v>
      </c>
      <c r="P469" s="13">
        <f t="shared" ca="1" si="366"/>
        <v>0.28472222222222221</v>
      </c>
      <c r="Q469" s="18">
        <f t="shared" ca="1" si="367"/>
        <v>5.3</v>
      </c>
      <c r="R469" s="17" t="str">
        <f t="shared" ca="1" si="368"/>
        <v>SW</v>
      </c>
      <c r="S469" s="13">
        <f t="shared" ca="1" si="369"/>
        <v>0.28127314814814813</v>
      </c>
    </row>
    <row r="470" spans="1:19">
      <c r="A470" s="11">
        <f t="shared" si="353"/>
        <v>2785</v>
      </c>
      <c r="B470" s="12">
        <f t="shared" ca="1" si="354"/>
        <v>44946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0.23540169148201109</v>
      </c>
      <c r="F470" s="14">
        <f t="shared" ca="1" si="357"/>
        <v>8.2000000000000011</v>
      </c>
      <c r="G470" s="62" t="s">
        <v>202</v>
      </c>
      <c r="H470" s="14">
        <f t="shared" ca="1" si="358"/>
        <v>61.199999999999996</v>
      </c>
      <c r="I470" s="17">
        <f t="shared" ca="1" si="359"/>
        <v>3.9E-2</v>
      </c>
      <c r="J470" s="16">
        <f t="shared" ca="1" si="360"/>
        <v>0</v>
      </c>
      <c r="K470" s="16">
        <f t="shared" ca="1" si="361"/>
        <v>91988</v>
      </c>
      <c r="L470" s="16">
        <f t="shared" ca="1" si="362"/>
        <v>25.5</v>
      </c>
      <c r="M470" s="17">
        <f t="shared" ca="1" si="363"/>
        <v>2.9000000000000004</v>
      </c>
      <c r="N470" s="17">
        <f t="shared" ca="1" si="364"/>
        <v>3.6</v>
      </c>
      <c r="O470" s="17" t="str">
        <f t="shared" ca="1" si="365"/>
        <v>SW</v>
      </c>
      <c r="P470" s="13">
        <f t="shared" ca="1" si="366"/>
        <v>0.3263888888888889</v>
      </c>
      <c r="Q470" s="18">
        <f t="shared" ca="1" si="367"/>
        <v>6.8</v>
      </c>
      <c r="R470" s="17" t="str">
        <f t="shared" ca="1" si="368"/>
        <v>SW</v>
      </c>
      <c r="S470" s="13">
        <f t="shared" ca="1" si="369"/>
        <v>0.32606481481481481</v>
      </c>
    </row>
    <row r="471" spans="1:19">
      <c r="A471" s="11">
        <f t="shared" si="353"/>
        <v>2791</v>
      </c>
      <c r="B471" s="12">
        <f t="shared" ca="1" si="354"/>
        <v>44946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0.23484992325715501</v>
      </c>
      <c r="F471" s="14">
        <f t="shared" ca="1" si="357"/>
        <v>8.4333333333333336</v>
      </c>
      <c r="G471" s="62" t="s">
        <v>202</v>
      </c>
      <c r="H471" s="14">
        <f t="shared" ca="1" si="358"/>
        <v>57.25</v>
      </c>
      <c r="I471" s="17">
        <f t="shared" ca="1" si="359"/>
        <v>0.26300000000000001</v>
      </c>
      <c r="J471" s="16">
        <f t="shared" ca="1" si="360"/>
        <v>0</v>
      </c>
      <c r="K471" s="16">
        <f t="shared" ca="1" si="361"/>
        <v>603037</v>
      </c>
      <c r="L471" s="16">
        <f t="shared" ca="1" si="362"/>
        <v>167.5</v>
      </c>
      <c r="M471" s="17">
        <f t="shared" ca="1" si="363"/>
        <v>3.9333333333333331</v>
      </c>
      <c r="N471" s="17">
        <f t="shared" ca="1" si="364"/>
        <v>4.9000000000000004</v>
      </c>
      <c r="O471" s="17" t="str">
        <f t="shared" ca="1" si="365"/>
        <v>WSW</v>
      </c>
      <c r="P471" s="13">
        <f t="shared" ca="1" si="366"/>
        <v>0.3527777777777778</v>
      </c>
      <c r="Q471" s="18">
        <f t="shared" ca="1" si="367"/>
        <v>8.3000000000000007</v>
      </c>
      <c r="R471" s="17" t="str">
        <f t="shared" ca="1" si="368"/>
        <v>SW</v>
      </c>
      <c r="S471" s="13">
        <f t="shared" ca="1" si="369"/>
        <v>0.34717592592592594</v>
      </c>
    </row>
    <row r="472" spans="1:19">
      <c r="A472" s="11">
        <f t="shared" si="353"/>
        <v>2797</v>
      </c>
      <c r="B472" s="12">
        <f t="shared" ca="1" si="354"/>
        <v>44946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0.23484992325715501</v>
      </c>
      <c r="F472" s="14">
        <f t="shared" ca="1" si="357"/>
        <v>9.3000000000000007</v>
      </c>
      <c r="G472" s="62" t="s">
        <v>202</v>
      </c>
      <c r="H472" s="14">
        <f t="shared" ca="1" si="358"/>
        <v>50.083333333333336</v>
      </c>
      <c r="I472" s="17">
        <f t="shared" ca="1" si="359"/>
        <v>0.77399999999999991</v>
      </c>
      <c r="J472" s="16">
        <f t="shared" ca="1" si="360"/>
        <v>0.16666666666666666</v>
      </c>
      <c r="K472" s="16">
        <f t="shared" ca="1" si="361"/>
        <v>1605214</v>
      </c>
      <c r="L472" s="16">
        <f t="shared" ca="1" si="362"/>
        <v>446.16666666666669</v>
      </c>
      <c r="M472" s="17">
        <f t="shared" ca="1" si="363"/>
        <v>3.9</v>
      </c>
      <c r="N472" s="17">
        <f t="shared" ca="1" si="364"/>
        <v>4.2</v>
      </c>
      <c r="O472" s="17" t="str">
        <f t="shared" ca="1" si="365"/>
        <v>WSW</v>
      </c>
      <c r="P472" s="13">
        <f t="shared" ca="1" si="366"/>
        <v>0.3700694444444444</v>
      </c>
      <c r="Q472" s="18">
        <f t="shared" ca="1" si="367"/>
        <v>7</v>
      </c>
      <c r="R472" s="17" t="str">
        <f t="shared" ca="1" si="368"/>
        <v>WSW</v>
      </c>
      <c r="S472" s="13">
        <f t="shared" ca="1" si="369"/>
        <v>0.37361111111111112</v>
      </c>
    </row>
    <row r="473" spans="1:19">
      <c r="A473" s="11">
        <f t="shared" si="353"/>
        <v>2803</v>
      </c>
      <c r="B473" s="12">
        <f t="shared" ca="1" si="354"/>
        <v>44946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0.23439079867816578</v>
      </c>
      <c r="F473" s="14">
        <f t="shared" ca="1" si="357"/>
        <v>10.4</v>
      </c>
      <c r="G473" s="62" t="s">
        <v>202</v>
      </c>
      <c r="H473" s="14">
        <f t="shared" ca="1" si="358"/>
        <v>49.283333333333331</v>
      </c>
      <c r="I473" s="17">
        <f t="shared" ca="1" si="359"/>
        <v>1.462</v>
      </c>
      <c r="J473" s="16">
        <f t="shared" ca="1" si="360"/>
        <v>0.66666666666666663</v>
      </c>
      <c r="K473" s="16">
        <f t="shared" ca="1" si="361"/>
        <v>2929212</v>
      </c>
      <c r="L473" s="16">
        <f t="shared" ca="1" si="362"/>
        <v>813.5</v>
      </c>
      <c r="M473" s="17">
        <f t="shared" ca="1" si="363"/>
        <v>4.1333333333333329</v>
      </c>
      <c r="N473" s="17">
        <f t="shared" ca="1" si="364"/>
        <v>4.7</v>
      </c>
      <c r="O473" s="17" t="str">
        <f t="shared" ca="1" si="365"/>
        <v>WSW</v>
      </c>
      <c r="P473" s="13">
        <f t="shared" ca="1" si="366"/>
        <v>0.44679398148148147</v>
      </c>
      <c r="Q473" s="18">
        <f t="shared" ca="1" si="367"/>
        <v>8.4</v>
      </c>
      <c r="R473" s="17" t="str">
        <f t="shared" ca="1" si="368"/>
        <v>WSW</v>
      </c>
      <c r="S473" s="13">
        <f t="shared" ca="1" si="369"/>
        <v>0.44468749999999996</v>
      </c>
    </row>
    <row r="474" spans="1:19">
      <c r="A474" s="11">
        <f t="shared" si="353"/>
        <v>2809</v>
      </c>
      <c r="B474" s="12">
        <f t="shared" ca="1" si="354"/>
        <v>44946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0.23402390988553243</v>
      </c>
      <c r="F474" s="14">
        <f t="shared" ca="1" si="357"/>
        <v>10.700000000000001</v>
      </c>
      <c r="G474" s="62" t="s">
        <v>202</v>
      </c>
      <c r="H474" s="14">
        <f t="shared" ca="1" si="358"/>
        <v>49.666666666666664</v>
      </c>
      <c r="I474" s="17">
        <f t="shared" ca="1" si="359"/>
        <v>1.5010000000000001</v>
      </c>
      <c r="J474" s="16">
        <f t="shared" ca="1" si="360"/>
        <v>1</v>
      </c>
      <c r="K474" s="16">
        <f t="shared" ca="1" si="361"/>
        <v>3053229</v>
      </c>
      <c r="L474" s="16">
        <f t="shared" ca="1" si="362"/>
        <v>848</v>
      </c>
      <c r="M474" s="17">
        <f t="shared" ca="1" si="363"/>
        <v>4.0666666666666664</v>
      </c>
      <c r="N474" s="17">
        <f t="shared" ca="1" si="364"/>
        <v>4.7</v>
      </c>
      <c r="O474" s="17" t="str">
        <f t="shared" ca="1" si="365"/>
        <v>WSW</v>
      </c>
      <c r="P474" s="13">
        <f t="shared" ca="1" si="366"/>
        <v>0.46521990740740743</v>
      </c>
      <c r="Q474" s="18">
        <f t="shared" ca="1" si="367"/>
        <v>7.5</v>
      </c>
      <c r="R474" s="17" t="str">
        <f t="shared" ca="1" si="368"/>
        <v>SW</v>
      </c>
      <c r="S474" s="13">
        <f t="shared" ca="1" si="369"/>
        <v>0.45943287037037034</v>
      </c>
    </row>
    <row r="475" spans="1:19">
      <c r="A475" s="11">
        <f t="shared" si="353"/>
        <v>2815</v>
      </c>
      <c r="B475" s="12">
        <f t="shared" ca="1" si="354"/>
        <v>44946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0.23374884600869694</v>
      </c>
      <c r="F475" s="14">
        <f t="shared" ca="1" si="357"/>
        <v>10.566666666666668</v>
      </c>
      <c r="G475" s="62" t="s">
        <v>202</v>
      </c>
      <c r="H475" s="14">
        <f t="shared" ca="1" si="358"/>
        <v>53.466666666666669</v>
      </c>
      <c r="I475" s="17">
        <f t="shared" ca="1" si="359"/>
        <v>1.002</v>
      </c>
      <c r="J475" s="16">
        <f t="shared" ca="1" si="360"/>
        <v>0.33333333333333331</v>
      </c>
      <c r="K475" s="16">
        <f t="shared" ca="1" si="361"/>
        <v>2080992</v>
      </c>
      <c r="L475" s="16">
        <f t="shared" ca="1" si="362"/>
        <v>578</v>
      </c>
      <c r="M475" s="17">
        <f t="shared" ca="1" si="363"/>
        <v>4.8500000000000005</v>
      </c>
      <c r="N475" s="17">
        <f t="shared" ca="1" si="364"/>
        <v>5.8</v>
      </c>
      <c r="O475" s="17" t="str">
        <f t="shared" ca="1" si="365"/>
        <v>SW</v>
      </c>
      <c r="P475" s="13">
        <f t="shared" ca="1" si="366"/>
        <v>0.53341435185185182</v>
      </c>
      <c r="Q475" s="18">
        <f t="shared" ca="1" si="367"/>
        <v>10.199999999999999</v>
      </c>
      <c r="R475" s="17" t="str">
        <f t="shared" ca="1" si="368"/>
        <v>SW</v>
      </c>
      <c r="S475" s="13">
        <f t="shared" ca="1" si="369"/>
        <v>0.53236111111111117</v>
      </c>
    </row>
    <row r="476" spans="1:19">
      <c r="A476" s="11">
        <f t="shared" si="353"/>
        <v>2821</v>
      </c>
      <c r="B476" s="12">
        <f t="shared" ca="1" si="354"/>
        <v>44946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0.23356574499940494</v>
      </c>
      <c r="F476" s="14">
        <f t="shared" ca="1" si="357"/>
        <v>11.133333333333333</v>
      </c>
      <c r="G476" s="62" t="s">
        <v>202</v>
      </c>
      <c r="H476" s="14">
        <f t="shared" ca="1" si="358"/>
        <v>54.666666666666664</v>
      </c>
      <c r="I476" s="17">
        <f t="shared" ca="1" si="359"/>
        <v>1.466</v>
      </c>
      <c r="J476" s="16">
        <f t="shared" ca="1" si="360"/>
        <v>0.66666666666666663</v>
      </c>
      <c r="K476" s="16">
        <f t="shared" ca="1" si="361"/>
        <v>2985388</v>
      </c>
      <c r="L476" s="16">
        <f t="shared" ca="1" si="362"/>
        <v>829.33333333333337</v>
      </c>
      <c r="M476" s="17">
        <f t="shared" ca="1" si="363"/>
        <v>5.2</v>
      </c>
      <c r="N476" s="17">
        <f t="shared" ca="1" si="364"/>
        <v>6.1</v>
      </c>
      <c r="O476" s="17" t="str">
        <f t="shared" ca="1" si="365"/>
        <v>SW</v>
      </c>
      <c r="P476" s="13">
        <f t="shared" ca="1" si="366"/>
        <v>0.56112268518518515</v>
      </c>
      <c r="Q476" s="18">
        <f t="shared" ca="1" si="367"/>
        <v>10.3</v>
      </c>
      <c r="R476" s="17" t="str">
        <f t="shared" ca="1" si="368"/>
        <v>WSW</v>
      </c>
      <c r="S476" s="13">
        <f t="shared" ca="1" si="369"/>
        <v>0.54795138888888884</v>
      </c>
    </row>
    <row r="477" spans="1:19">
      <c r="A477" s="11">
        <f t="shared" si="353"/>
        <v>2827</v>
      </c>
      <c r="B477" s="12">
        <f t="shared" ca="1" si="354"/>
        <v>44946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0.23319954298082093</v>
      </c>
      <c r="F477" s="14">
        <f t="shared" ca="1" si="357"/>
        <v>11.516666666666666</v>
      </c>
      <c r="G477" s="62" t="s">
        <v>202</v>
      </c>
      <c r="H477" s="14">
        <f t="shared" ca="1" si="358"/>
        <v>50.316666666666663</v>
      </c>
      <c r="I477" s="17">
        <f t="shared" ca="1" si="359"/>
        <v>1.1159999999999999</v>
      </c>
      <c r="J477" s="16">
        <f t="shared" ca="1" si="360"/>
        <v>0.33333333333333331</v>
      </c>
      <c r="K477" s="16">
        <f t="shared" ca="1" si="361"/>
        <v>2231558</v>
      </c>
      <c r="L477" s="16">
        <f t="shared" ca="1" si="362"/>
        <v>620</v>
      </c>
      <c r="M477" s="17">
        <f t="shared" ca="1" si="363"/>
        <v>5.166666666666667</v>
      </c>
      <c r="N477" s="17">
        <f t="shared" ca="1" si="364"/>
        <v>5.6</v>
      </c>
      <c r="O477" s="17" t="str">
        <f t="shared" ca="1" si="365"/>
        <v>SSW</v>
      </c>
      <c r="P477" s="13">
        <f t="shared" ca="1" si="366"/>
        <v>0.58531250000000001</v>
      </c>
      <c r="Q477" s="18">
        <f t="shared" ca="1" si="367"/>
        <v>9.9</v>
      </c>
      <c r="R477" s="17" t="str">
        <f t="shared" ca="1" si="368"/>
        <v>SSW</v>
      </c>
      <c r="S477" s="13">
        <f t="shared" ca="1" si="369"/>
        <v>0.6001967592592593</v>
      </c>
    </row>
    <row r="478" spans="1:19">
      <c r="A478" s="11">
        <f t="shared" si="353"/>
        <v>2833</v>
      </c>
      <c r="B478" s="12">
        <f t="shared" ca="1" si="354"/>
        <v>44946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0.23274248019372876</v>
      </c>
      <c r="F478" s="14">
        <f t="shared" ca="1" si="357"/>
        <v>11.066666666666668</v>
      </c>
      <c r="G478" s="62" t="s">
        <v>202</v>
      </c>
      <c r="H478" s="14">
        <f t="shared" ca="1" si="358"/>
        <v>49.35</v>
      </c>
      <c r="I478" s="17">
        <f t="shared" ca="1" si="359"/>
        <v>0.51100000000000001</v>
      </c>
      <c r="J478" s="16">
        <f t="shared" ca="1" si="360"/>
        <v>0</v>
      </c>
      <c r="K478" s="16">
        <f t="shared" ca="1" si="361"/>
        <v>1042540</v>
      </c>
      <c r="L478" s="16">
        <f t="shared" ca="1" si="362"/>
        <v>289.33333333333331</v>
      </c>
      <c r="M478" s="17">
        <f t="shared" ca="1" si="363"/>
        <v>5.2833333333333341</v>
      </c>
      <c r="N478" s="17">
        <f t="shared" ca="1" si="364"/>
        <v>6.1</v>
      </c>
      <c r="O478" s="17" t="str">
        <f t="shared" ca="1" si="365"/>
        <v>WSW</v>
      </c>
      <c r="P478" s="13">
        <f t="shared" ca="1" si="366"/>
        <v>0.63971064814814815</v>
      </c>
      <c r="Q478" s="18">
        <f t="shared" ca="1" si="367"/>
        <v>10.3</v>
      </c>
      <c r="R478" s="17" t="str">
        <f t="shared" ca="1" si="368"/>
        <v>WSW</v>
      </c>
      <c r="S478" s="13">
        <f t="shared" ca="1" si="369"/>
        <v>0.63469907407407411</v>
      </c>
    </row>
    <row r="479" spans="1:19">
      <c r="A479" s="11">
        <f t="shared" si="353"/>
        <v>2839</v>
      </c>
      <c r="B479" s="12">
        <f t="shared" ca="1" si="354"/>
        <v>44946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0.23255979351440806</v>
      </c>
      <c r="F479" s="14">
        <f t="shared" ca="1" si="357"/>
        <v>10.450000000000001</v>
      </c>
      <c r="G479" s="62" t="s">
        <v>202</v>
      </c>
      <c r="H479" s="14">
        <f t="shared" ca="1" si="358"/>
        <v>50.65</v>
      </c>
      <c r="I479" s="17">
        <f t="shared" ca="1" si="359"/>
        <v>0.26500000000000001</v>
      </c>
      <c r="J479" s="16">
        <f t="shared" ca="1" si="360"/>
        <v>0</v>
      </c>
      <c r="K479" s="16">
        <f t="shared" ca="1" si="361"/>
        <v>514603</v>
      </c>
      <c r="L479" s="16">
        <f t="shared" ca="1" si="362"/>
        <v>143.16666666666666</v>
      </c>
      <c r="M479" s="17">
        <f t="shared" ca="1" si="363"/>
        <v>5.3999999999999995</v>
      </c>
      <c r="N479" s="17">
        <f t="shared" ca="1" si="364"/>
        <v>6.1</v>
      </c>
      <c r="O479" s="17" t="str">
        <f t="shared" ca="1" si="365"/>
        <v>W</v>
      </c>
      <c r="P479" s="13">
        <f t="shared" ca="1" si="366"/>
        <v>0.67452546296296301</v>
      </c>
      <c r="Q479" s="18">
        <f t="shared" ca="1" si="367"/>
        <v>9.8000000000000007</v>
      </c>
      <c r="R479" s="17" t="str">
        <f t="shared" ca="1" si="368"/>
        <v>W</v>
      </c>
      <c r="S479" s="13">
        <f t="shared" ca="1" si="369"/>
        <v>0.67037037037037039</v>
      </c>
    </row>
    <row r="480" spans="1:19">
      <c r="A480" s="11">
        <f t="shared" si="353"/>
        <v>2845</v>
      </c>
      <c r="B480" s="12">
        <f t="shared" ca="1" si="354"/>
        <v>44946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0.23228597114870131</v>
      </c>
      <c r="F480" s="14">
        <f t="shared" ca="1" si="357"/>
        <v>9.8333333333333339</v>
      </c>
      <c r="G480" s="62" t="s">
        <v>202</v>
      </c>
      <c r="H480" s="14">
        <f t="shared" ca="1" si="358"/>
        <v>45.916666666666664</v>
      </c>
      <c r="I480" s="17">
        <f t="shared" ca="1" si="359"/>
        <v>2.5000000000000001E-2</v>
      </c>
      <c r="J480" s="16">
        <f t="shared" ca="1" si="360"/>
        <v>0</v>
      </c>
      <c r="K480" s="16">
        <f t="shared" ca="1" si="361"/>
        <v>54396</v>
      </c>
      <c r="L480" s="16">
        <f t="shared" ca="1" si="362"/>
        <v>14.833333333333334</v>
      </c>
      <c r="M480" s="17">
        <f t="shared" ca="1" si="363"/>
        <v>5.3166666666666664</v>
      </c>
      <c r="N480" s="17">
        <f t="shared" ca="1" si="364"/>
        <v>6.2</v>
      </c>
      <c r="O480" s="17" t="str">
        <f t="shared" ca="1" si="365"/>
        <v>WSW</v>
      </c>
      <c r="P480" s="13">
        <f t="shared" ca="1" si="366"/>
        <v>0.73009259259259263</v>
      </c>
      <c r="Q480" s="18">
        <f t="shared" ca="1" si="367"/>
        <v>10.199999999999999</v>
      </c>
      <c r="R480" s="17" t="str">
        <f t="shared" ca="1" si="368"/>
        <v>WSW</v>
      </c>
      <c r="S480" s="13">
        <f t="shared" ca="1" si="369"/>
        <v>0.7127430555555555</v>
      </c>
    </row>
    <row r="481" spans="1:36">
      <c r="A481" s="11">
        <f t="shared" si="353"/>
        <v>2851</v>
      </c>
      <c r="B481" s="12">
        <f t="shared" ca="1" si="354"/>
        <v>44946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0.23201228770203799</v>
      </c>
      <c r="F481" s="14">
        <f t="shared" ca="1" si="357"/>
        <v>9.1333333333333329</v>
      </c>
      <c r="G481" s="62" t="s">
        <v>202</v>
      </c>
      <c r="H481" s="14">
        <f t="shared" ca="1" si="358"/>
        <v>39.583333333333336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627</v>
      </c>
      <c r="L481" s="16">
        <f t="shared" ca="1" si="362"/>
        <v>0</v>
      </c>
      <c r="M481" s="17">
        <f t="shared" ca="1" si="363"/>
        <v>5.1499999999999995</v>
      </c>
      <c r="N481" s="17">
        <f t="shared" ca="1" si="364"/>
        <v>5.5</v>
      </c>
      <c r="O481" s="17" t="str">
        <f t="shared" ca="1" si="365"/>
        <v>WNW</v>
      </c>
      <c r="P481" s="13">
        <f t="shared" ca="1" si="366"/>
        <v>0.76273148148148151</v>
      </c>
      <c r="Q481" s="18">
        <f t="shared" ca="1" si="367"/>
        <v>9.6999999999999993</v>
      </c>
      <c r="R481" s="17" t="str">
        <f t="shared" ca="1" si="368"/>
        <v>WNW</v>
      </c>
      <c r="S481" s="13">
        <f t="shared" ca="1" si="369"/>
        <v>0.76385416666666661</v>
      </c>
    </row>
    <row r="482" spans="1:36">
      <c r="A482" s="11">
        <f t="shared" si="353"/>
        <v>2857</v>
      </c>
      <c r="B482" s="12">
        <f t="shared" ca="1" si="354"/>
        <v>44946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0.23155661168774391</v>
      </c>
      <c r="F482" s="14">
        <f t="shared" ca="1" si="357"/>
        <v>8.0833333333333339</v>
      </c>
      <c r="G482" s="62" t="s">
        <v>202</v>
      </c>
      <c r="H482" s="14">
        <f t="shared" ca="1" si="358"/>
        <v>41.666666666666664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477</v>
      </c>
      <c r="L482" s="16">
        <f t="shared" ca="1" si="362"/>
        <v>0</v>
      </c>
      <c r="M482" s="17">
        <f t="shared" ca="1" si="363"/>
        <v>3.8499999999999996</v>
      </c>
      <c r="N482" s="17">
        <f t="shared" ca="1" si="364"/>
        <v>5.0999999999999996</v>
      </c>
      <c r="O482" s="17" t="str">
        <f t="shared" ca="1" si="365"/>
        <v>WNW</v>
      </c>
      <c r="P482" s="13">
        <f t="shared" ca="1" si="366"/>
        <v>0.78575231481481478</v>
      </c>
      <c r="Q482" s="18">
        <f t="shared" ca="1" si="367"/>
        <v>8.6999999999999993</v>
      </c>
      <c r="R482" s="17" t="str">
        <f t="shared" ca="1" si="368"/>
        <v>WNW</v>
      </c>
      <c r="S482" s="13">
        <f t="shared" ca="1" si="369"/>
        <v>0.78553240740740737</v>
      </c>
    </row>
    <row r="483" spans="1:36">
      <c r="A483" s="11">
        <f t="shared" si="353"/>
        <v>2863</v>
      </c>
      <c r="B483" s="12">
        <f t="shared" ca="1" si="354"/>
        <v>44946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0.23155661168774391</v>
      </c>
      <c r="F483" s="14">
        <f t="shared" ca="1" si="357"/>
        <v>7.2833333333333341</v>
      </c>
      <c r="G483" s="62" t="s">
        <v>202</v>
      </c>
      <c r="H483" s="14">
        <f t="shared" ca="1" si="358"/>
        <v>47.449999999999996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434</v>
      </c>
      <c r="L483" s="16">
        <f t="shared" ca="1" si="362"/>
        <v>0</v>
      </c>
      <c r="M483" s="17">
        <f t="shared" ca="1" si="363"/>
        <v>3.6999999999999993</v>
      </c>
      <c r="N483" s="17">
        <f t="shared" ca="1" si="364"/>
        <v>4.7</v>
      </c>
      <c r="O483" s="17" t="str">
        <f t="shared" ca="1" si="365"/>
        <v>NNW</v>
      </c>
      <c r="P483" s="13">
        <f t="shared" ca="1" si="366"/>
        <v>0.85488425925925926</v>
      </c>
      <c r="Q483" s="18">
        <f t="shared" ca="1" si="367"/>
        <v>7.9</v>
      </c>
      <c r="R483" s="17" t="str">
        <f t="shared" ca="1" si="368"/>
        <v>NW</v>
      </c>
      <c r="S483" s="13">
        <f t="shared" ca="1" si="369"/>
        <v>0.84833333333333327</v>
      </c>
    </row>
    <row r="484" spans="1:36">
      <c r="A484" s="11">
        <f t="shared" si="353"/>
        <v>2869</v>
      </c>
      <c r="B484" s="12">
        <f t="shared" ca="1" si="354"/>
        <v>44946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0.23101063685672776</v>
      </c>
      <c r="F484" s="14">
        <f t="shared" ca="1" si="357"/>
        <v>6.5333333333333323</v>
      </c>
      <c r="G484" s="62" t="s">
        <v>202</v>
      </c>
      <c r="H484" s="14">
        <f t="shared" ca="1" si="358"/>
        <v>49.966666666666669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567</v>
      </c>
      <c r="L484" s="16">
        <f t="shared" ca="1" si="362"/>
        <v>0</v>
      </c>
      <c r="M484" s="17">
        <f t="shared" ca="1" si="363"/>
        <v>3.6</v>
      </c>
      <c r="N484" s="17">
        <f t="shared" ca="1" si="364"/>
        <v>4.4000000000000004</v>
      </c>
      <c r="O484" s="17" t="str">
        <f t="shared" ca="1" si="365"/>
        <v>N</v>
      </c>
      <c r="P484" s="13">
        <f t="shared" ca="1" si="366"/>
        <v>0.89203703703703707</v>
      </c>
      <c r="Q484" s="18">
        <f t="shared" ca="1" si="367"/>
        <v>7.4</v>
      </c>
      <c r="R484" s="17" t="str">
        <f t="shared" ca="1" si="368"/>
        <v>NNW</v>
      </c>
      <c r="S484" s="13">
        <f t="shared" ca="1" si="369"/>
        <v>0.8865277777777778</v>
      </c>
    </row>
    <row r="485" spans="1:36">
      <c r="A485" s="11">
        <f t="shared" si="353"/>
        <v>2875</v>
      </c>
      <c r="B485" s="12">
        <f t="shared" ca="1" si="354"/>
        <v>44946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0.23073806905522379</v>
      </c>
      <c r="F485" s="14">
        <f t="shared" ca="1" si="357"/>
        <v>5.45</v>
      </c>
      <c r="G485" s="62" t="s">
        <v>202</v>
      </c>
      <c r="H485" s="14">
        <f t="shared" ca="1" si="358"/>
        <v>47.683333333333337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508</v>
      </c>
      <c r="L485" s="16">
        <f t="shared" ca="1" si="362"/>
        <v>0</v>
      </c>
      <c r="M485" s="17">
        <f t="shared" ca="1" si="363"/>
        <v>3.6666666666666661</v>
      </c>
      <c r="N485" s="17">
        <f t="shared" ca="1" si="364"/>
        <v>4.4000000000000004</v>
      </c>
      <c r="O485" s="17" t="str">
        <f t="shared" ca="1" si="365"/>
        <v>N</v>
      </c>
      <c r="P485" s="13">
        <f t="shared" ca="1" si="366"/>
        <v>0.94598379629629636</v>
      </c>
      <c r="Q485" s="18">
        <f t="shared" ca="1" si="367"/>
        <v>7</v>
      </c>
      <c r="R485" s="17" t="str">
        <f t="shared" ca="1" si="368"/>
        <v>N</v>
      </c>
      <c r="S485" s="13">
        <f t="shared" ca="1" si="369"/>
        <v>0.92434027777777772</v>
      </c>
    </row>
    <row r="486" spans="1:36">
      <c r="A486" s="11">
        <f t="shared" si="353"/>
        <v>2881</v>
      </c>
      <c r="B486" s="12">
        <f t="shared" ca="1" si="354"/>
        <v>44946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0.23046550125371978</v>
      </c>
      <c r="F486" s="14">
        <f t="shared" ca="1" si="357"/>
        <v>4.9000000000000012</v>
      </c>
      <c r="G486" s="62" t="s">
        <v>202</v>
      </c>
      <c r="H486" s="14">
        <f t="shared" ca="1" si="358"/>
        <v>44.766666666666673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559</v>
      </c>
      <c r="L486" s="16">
        <f t="shared" ca="1" si="362"/>
        <v>0</v>
      </c>
      <c r="M486" s="17">
        <f t="shared" ca="1" si="363"/>
        <v>3.1333333333333333</v>
      </c>
      <c r="N486" s="17">
        <f t="shared" ca="1" si="364"/>
        <v>4.4000000000000004</v>
      </c>
      <c r="O486" s="17" t="str">
        <f t="shared" ca="1" si="365"/>
        <v>NNE</v>
      </c>
      <c r="P486" s="13">
        <f t="shared" ca="1" si="366"/>
        <v>0.97464120370370377</v>
      </c>
      <c r="Q486" s="18">
        <f t="shared" ca="1" si="367"/>
        <v>7.1</v>
      </c>
      <c r="R486" s="17" t="str">
        <f t="shared" ca="1" si="368"/>
        <v>N</v>
      </c>
      <c r="S486" s="13">
        <f t="shared" ca="1" si="369"/>
        <v>0.95322916666666668</v>
      </c>
    </row>
    <row r="487" spans="1:36">
      <c r="A487" s="11">
        <f t="shared" si="353"/>
        <v>2887</v>
      </c>
      <c r="B487" s="12">
        <f t="shared" ca="1" si="354"/>
        <v>44947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0.23028407006577281</v>
      </c>
      <c r="F487" s="14">
        <f t="shared" ca="1" si="357"/>
        <v>4.1333333333333329</v>
      </c>
      <c r="G487" s="62" t="s">
        <v>202</v>
      </c>
      <c r="H487" s="14">
        <f t="shared" ca="1" si="358"/>
        <v>47.766666666666673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623</v>
      </c>
      <c r="L487" s="16">
        <f t="shared" ca="1" si="362"/>
        <v>0</v>
      </c>
      <c r="M487" s="17">
        <f t="shared" ca="1" si="363"/>
        <v>2.0500000000000003</v>
      </c>
      <c r="N487" s="17">
        <f t="shared" ca="1" si="364"/>
        <v>2.8</v>
      </c>
      <c r="O487" s="17" t="str">
        <f t="shared" ca="1" si="365"/>
        <v>ENE</v>
      </c>
      <c r="P487" s="13">
        <f t="shared" ca="1" si="366"/>
        <v>3.4722222222222224E-2</v>
      </c>
      <c r="Q487" s="18">
        <f t="shared" ca="1" si="367"/>
        <v>5.6</v>
      </c>
      <c r="R487" s="17" t="str">
        <f t="shared" ca="1" si="368"/>
        <v>E</v>
      </c>
      <c r="S487" s="13">
        <f t="shared" ca="1" si="369"/>
        <v>3.366898148148148E-2</v>
      </c>
      <c r="U487" s="14">
        <f t="shared" ref="U487" ca="1" si="381">SUM(D487:D510)</f>
        <v>0</v>
      </c>
      <c r="V487" s="14">
        <f t="shared" ref="V487:Y487" ca="1" si="382">AVERAGE(E487:E510)</f>
        <v>0.22692191949878113</v>
      </c>
      <c r="W487" s="14">
        <f t="shared" ca="1" si="382"/>
        <v>4.8409722222222227</v>
      </c>
      <c r="X487" s="14" t="e">
        <f t="shared" si="382"/>
        <v>#DIV/0!</v>
      </c>
      <c r="Y487" s="14">
        <f t="shared" ca="1" si="382"/>
        <v>54.824305555555554</v>
      </c>
      <c r="Z487" s="58">
        <f t="shared" ref="Z487:AA487" ca="1" si="383">SUM(I487:I510)</f>
        <v>12.725999999999999</v>
      </c>
      <c r="AA487" s="58">
        <f t="shared" ca="1" si="383"/>
        <v>5.833333333333333</v>
      </c>
      <c r="AB487" s="58">
        <f t="shared" ref="AB487" ca="1" si="384">SUM(K487:K510)/1000</f>
        <v>25734.83</v>
      </c>
      <c r="AC487" s="58">
        <f t="shared" ref="AC487:AD487" ca="1" si="385">AVERAGE(L487:L510)</f>
        <v>297.76388888888886</v>
      </c>
      <c r="AD487" s="17">
        <f t="shared" ca="1" si="385"/>
        <v>1.7833333333333334</v>
      </c>
      <c r="AE487" s="17">
        <f t="shared" ref="AE487" ca="1" si="386">MAX(N487:N510)</f>
        <v>4.0999999999999996</v>
      </c>
      <c r="AF487" s="11" t="str">
        <f t="shared" ref="AF487" ca="1" si="387">INDIRECT(ADDRESS(MATCH(AE487,N487:N510,0)+ROW()-1,15))</f>
        <v>N</v>
      </c>
      <c r="AG487" s="13">
        <f t="shared" ref="AG487" ca="1" si="388">INDIRECT(ADDRESS(MATCH(AE487,N487:N510,0)+ROW()-1,16))</f>
        <v>0.43655092592592593</v>
      </c>
      <c r="AH487" s="17">
        <f t="shared" ref="AH487" ca="1" si="389">MAX(Q487:Q510)</f>
        <v>6.5</v>
      </c>
      <c r="AI487" s="11" t="str">
        <f t="shared" ref="AI487" ca="1" si="390">INDIRECT(ADDRESS(MATCH(AH487,Q487:Q510,0)+ROW()-1,18))</f>
        <v>NNW</v>
      </c>
      <c r="AJ487" s="13">
        <f t="shared" ref="AJ487" ca="1" si="391">INDIRECT(ADDRESS(MATCH(AH487,Q487:Q510,0)+ROW()-1,19))</f>
        <v>0.52193287037037039</v>
      </c>
    </row>
    <row r="488" spans="1:36">
      <c r="A488" s="11">
        <f t="shared" si="353"/>
        <v>2893</v>
      </c>
      <c r="B488" s="12">
        <f t="shared" ca="1" si="354"/>
        <v>44947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0.22992120768987886</v>
      </c>
      <c r="F488" s="14">
        <f t="shared" ca="1" si="357"/>
        <v>3.5</v>
      </c>
      <c r="G488" s="62" t="s">
        <v>202</v>
      </c>
      <c r="H488" s="14">
        <f t="shared" ca="1" si="358"/>
        <v>52.366666666666674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602</v>
      </c>
      <c r="L488" s="16">
        <f t="shared" ca="1" si="362"/>
        <v>0</v>
      </c>
      <c r="M488" s="17">
        <f t="shared" ca="1" si="363"/>
        <v>1.6166666666666665</v>
      </c>
      <c r="N488" s="17">
        <f t="shared" ca="1" si="364"/>
        <v>2.8</v>
      </c>
      <c r="O488" s="17" t="str">
        <f t="shared" ca="1" si="365"/>
        <v>ENE</v>
      </c>
      <c r="P488" s="13">
        <f t="shared" ca="1" si="366"/>
        <v>3.4814814814814812E-2</v>
      </c>
      <c r="Q488" s="18">
        <f t="shared" ca="1" si="367"/>
        <v>4.9000000000000004</v>
      </c>
      <c r="R488" s="17" t="str">
        <f t="shared" ca="1" si="368"/>
        <v>NE</v>
      </c>
      <c r="S488" s="13">
        <f t="shared" ca="1" si="369"/>
        <v>5.8379629629629635E-2</v>
      </c>
    </row>
    <row r="489" spans="1:36">
      <c r="A489" s="11">
        <f t="shared" si="353"/>
        <v>2899</v>
      </c>
      <c r="B489" s="12">
        <f t="shared" ca="1" si="354"/>
        <v>44947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0.22964948331741317</v>
      </c>
      <c r="F489" s="14">
        <f t="shared" ca="1" si="357"/>
        <v>3.1666666666666661</v>
      </c>
      <c r="G489" s="62" t="s">
        <v>202</v>
      </c>
      <c r="H489" s="14">
        <f t="shared" ca="1" si="358"/>
        <v>55.816666666666663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553</v>
      </c>
      <c r="L489" s="16">
        <f t="shared" ca="1" si="362"/>
        <v>0</v>
      </c>
      <c r="M489" s="17">
        <f t="shared" ca="1" si="363"/>
        <v>1.45</v>
      </c>
      <c r="N489" s="17">
        <f t="shared" ca="1" si="364"/>
        <v>2.5</v>
      </c>
      <c r="O489" s="17" t="str">
        <f t="shared" ca="1" si="365"/>
        <v>NE</v>
      </c>
      <c r="P489" s="13">
        <f t="shared" ca="1" si="366"/>
        <v>8.4988425925925926E-2</v>
      </c>
      <c r="Q489" s="18">
        <f t="shared" ca="1" si="367"/>
        <v>5.3</v>
      </c>
      <c r="R489" s="17" t="str">
        <f t="shared" ca="1" si="368"/>
        <v>NNE</v>
      </c>
      <c r="S489" s="13">
        <f t="shared" ca="1" si="369"/>
        <v>7.9351851851851854E-2</v>
      </c>
    </row>
    <row r="490" spans="1:36">
      <c r="A490" s="11">
        <f t="shared" si="353"/>
        <v>2905</v>
      </c>
      <c r="B490" s="12">
        <f t="shared" ca="1" si="354"/>
        <v>44947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0.22937775894494752</v>
      </c>
      <c r="F490" s="14">
        <f t="shared" ca="1" si="357"/>
        <v>2.5666666666666669</v>
      </c>
      <c r="G490" s="62" t="s">
        <v>202</v>
      </c>
      <c r="H490" s="14">
        <f t="shared" ca="1" si="358"/>
        <v>58.566666666666663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579</v>
      </c>
      <c r="L490" s="16">
        <f t="shared" ca="1" si="362"/>
        <v>0</v>
      </c>
      <c r="M490" s="17">
        <f t="shared" ca="1" si="363"/>
        <v>1.6666666666666667</v>
      </c>
      <c r="N490" s="17">
        <f t="shared" ca="1" si="364"/>
        <v>2.8</v>
      </c>
      <c r="O490" s="17" t="str">
        <f t="shared" ca="1" si="365"/>
        <v>E</v>
      </c>
      <c r="P490" s="13">
        <f t="shared" ca="1" si="366"/>
        <v>0.15854166666666666</v>
      </c>
      <c r="Q490" s="18">
        <f t="shared" ca="1" si="367"/>
        <v>4.7</v>
      </c>
      <c r="R490" s="17" t="str">
        <f t="shared" ca="1" si="368"/>
        <v>E</v>
      </c>
      <c r="S490" s="13">
        <f t="shared" ca="1" si="369"/>
        <v>0.15459490740740742</v>
      </c>
    </row>
    <row r="491" spans="1:36">
      <c r="A491" s="11">
        <f t="shared" si="353"/>
        <v>2911</v>
      </c>
      <c r="B491" s="12">
        <f t="shared" ca="1" si="354"/>
        <v>44947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0.22901602482601777</v>
      </c>
      <c r="F491" s="14">
        <f t="shared" ca="1" si="357"/>
        <v>1.8833333333333331</v>
      </c>
      <c r="G491" s="62" t="s">
        <v>202</v>
      </c>
      <c r="H491" s="14">
        <f t="shared" ca="1" si="358"/>
        <v>61.9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554</v>
      </c>
      <c r="L491" s="16">
        <f t="shared" ca="1" si="362"/>
        <v>0</v>
      </c>
      <c r="M491" s="17">
        <f t="shared" ca="1" si="363"/>
        <v>1.7833333333333332</v>
      </c>
      <c r="N491" s="17">
        <f t="shared" ca="1" si="364"/>
        <v>2.8</v>
      </c>
      <c r="O491" s="17" t="str">
        <f t="shared" ca="1" si="365"/>
        <v>E</v>
      </c>
      <c r="P491" s="13">
        <f t="shared" ca="1" si="366"/>
        <v>0.15982638888888889</v>
      </c>
      <c r="Q491" s="18">
        <f t="shared" ca="1" si="367"/>
        <v>4.8</v>
      </c>
      <c r="R491" s="17" t="str">
        <f t="shared" ca="1" si="368"/>
        <v>ENE</v>
      </c>
      <c r="S491" s="13">
        <f t="shared" ca="1" si="369"/>
        <v>0.16611111111111113</v>
      </c>
    </row>
    <row r="492" spans="1:36">
      <c r="A492" s="11">
        <f t="shared" si="353"/>
        <v>2917</v>
      </c>
      <c r="B492" s="12">
        <f t="shared" ca="1" si="354"/>
        <v>44947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0.22883515776655286</v>
      </c>
      <c r="F492" s="14">
        <f t="shared" ca="1" si="357"/>
        <v>1.5666666666666667</v>
      </c>
      <c r="G492" s="62" t="s">
        <v>202</v>
      </c>
      <c r="H492" s="14">
        <f t="shared" ca="1" si="358"/>
        <v>63.383333333333326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525</v>
      </c>
      <c r="L492" s="16">
        <f t="shared" ca="1" si="362"/>
        <v>0</v>
      </c>
      <c r="M492" s="17">
        <f t="shared" ca="1" si="363"/>
        <v>1.7333333333333334</v>
      </c>
      <c r="N492" s="17">
        <f t="shared" ca="1" si="364"/>
        <v>2.6</v>
      </c>
      <c r="O492" s="17" t="str">
        <f t="shared" ca="1" si="365"/>
        <v>ENE</v>
      </c>
      <c r="P492" s="13">
        <f t="shared" ca="1" si="366"/>
        <v>0.22644675925925925</v>
      </c>
      <c r="Q492" s="18">
        <f t="shared" ca="1" si="367"/>
        <v>5.4</v>
      </c>
      <c r="R492" s="17" t="str">
        <f t="shared" ca="1" si="368"/>
        <v>E</v>
      </c>
      <c r="S492" s="13">
        <f t="shared" ca="1" si="369"/>
        <v>0.22618055555555558</v>
      </c>
    </row>
    <row r="493" spans="1:36">
      <c r="A493" s="11">
        <f t="shared" si="353"/>
        <v>2923</v>
      </c>
      <c r="B493" s="12">
        <f t="shared" ca="1" si="354"/>
        <v>44947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0.22829340686951652</v>
      </c>
      <c r="F493" s="14">
        <f t="shared" ca="1" si="357"/>
        <v>1.3499999999999999</v>
      </c>
      <c r="G493" s="62" t="s">
        <v>202</v>
      </c>
      <c r="H493" s="14">
        <f t="shared" ca="1" si="358"/>
        <v>64.7</v>
      </c>
      <c r="I493" s="17">
        <f t="shared" ca="1" si="359"/>
        <v>0</v>
      </c>
      <c r="J493" s="16">
        <f t="shared" ca="1" si="360"/>
        <v>0</v>
      </c>
      <c r="K493" s="16">
        <f t="shared" ca="1" si="361"/>
        <v>1147</v>
      </c>
      <c r="L493" s="16">
        <f t="shared" ca="1" si="362"/>
        <v>0.16666666666666666</v>
      </c>
      <c r="M493" s="17">
        <f t="shared" ca="1" si="363"/>
        <v>1.3999999999999997</v>
      </c>
      <c r="N493" s="17">
        <f t="shared" ca="1" si="364"/>
        <v>1.7</v>
      </c>
      <c r="O493" s="17" t="str">
        <f t="shared" ca="1" si="365"/>
        <v>NNE</v>
      </c>
      <c r="P493" s="13">
        <f t="shared" ca="1" si="366"/>
        <v>0.26673611111111112</v>
      </c>
      <c r="Q493" s="18">
        <f t="shared" ca="1" si="367"/>
        <v>3.2</v>
      </c>
      <c r="R493" s="17" t="str">
        <f t="shared" ca="1" si="368"/>
        <v>ENE</v>
      </c>
      <c r="S493" s="13">
        <f t="shared" ca="1" si="369"/>
        <v>0.24958333333333335</v>
      </c>
    </row>
    <row r="494" spans="1:36">
      <c r="A494" s="11">
        <f t="shared" si="353"/>
        <v>2929</v>
      </c>
      <c r="B494" s="12">
        <f t="shared" ca="1" si="354"/>
        <v>44947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0.22820325721379139</v>
      </c>
      <c r="F494" s="14">
        <f t="shared" ca="1" si="357"/>
        <v>1.55</v>
      </c>
      <c r="G494" s="62" t="s">
        <v>202</v>
      </c>
      <c r="H494" s="14">
        <f t="shared" ca="1" si="358"/>
        <v>62.166666666666664</v>
      </c>
      <c r="I494" s="17">
        <f t="shared" ca="1" si="359"/>
        <v>4.9000000000000002E-2</v>
      </c>
      <c r="J494" s="16">
        <f t="shared" ca="1" si="360"/>
        <v>0</v>
      </c>
      <c r="K494" s="16">
        <f t="shared" ca="1" si="361"/>
        <v>142864</v>
      </c>
      <c r="L494" s="16">
        <f t="shared" ca="1" si="362"/>
        <v>39.666666666666664</v>
      </c>
      <c r="M494" s="17">
        <f t="shared" ca="1" si="363"/>
        <v>0.85</v>
      </c>
      <c r="N494" s="17">
        <f t="shared" ca="1" si="364"/>
        <v>1.5</v>
      </c>
      <c r="O494" s="17" t="str">
        <f t="shared" ca="1" si="365"/>
        <v>NE</v>
      </c>
      <c r="P494" s="13">
        <f t="shared" ca="1" si="366"/>
        <v>0.29166666666666669</v>
      </c>
      <c r="Q494" s="18">
        <f t="shared" ca="1" si="367"/>
        <v>2.5</v>
      </c>
      <c r="R494" s="17" t="str">
        <f t="shared" ca="1" si="368"/>
        <v>NNE</v>
      </c>
      <c r="S494" s="13">
        <f t="shared" ca="1" si="369"/>
        <v>0.28519675925925925</v>
      </c>
    </row>
    <row r="495" spans="1:36">
      <c r="A495" s="11">
        <f t="shared" si="353"/>
        <v>2935</v>
      </c>
      <c r="B495" s="12">
        <f t="shared" ca="1" si="354"/>
        <v>44947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0.22775250893516599</v>
      </c>
      <c r="F495" s="14">
        <f t="shared" ca="1" si="357"/>
        <v>2.6166666666666667</v>
      </c>
      <c r="G495" s="62" t="s">
        <v>202</v>
      </c>
      <c r="H495" s="14">
        <f t="shared" ca="1" si="358"/>
        <v>61.6</v>
      </c>
      <c r="I495" s="17">
        <f t="shared" ca="1" si="359"/>
        <v>0.63600000000000001</v>
      </c>
      <c r="J495" s="16">
        <f t="shared" ca="1" si="360"/>
        <v>0</v>
      </c>
      <c r="K495" s="16">
        <f t="shared" ca="1" si="361"/>
        <v>1282904</v>
      </c>
      <c r="L495" s="16">
        <f t="shared" ca="1" si="362"/>
        <v>356.33333333333331</v>
      </c>
      <c r="M495" s="17">
        <f t="shared" ca="1" si="363"/>
        <v>0.75</v>
      </c>
      <c r="N495" s="17">
        <f t="shared" ca="1" si="364"/>
        <v>0.9</v>
      </c>
      <c r="O495" s="17" t="str">
        <f t="shared" ca="1" si="365"/>
        <v>SSE</v>
      </c>
      <c r="P495" s="13">
        <f t="shared" ca="1" si="366"/>
        <v>0.33725694444444443</v>
      </c>
      <c r="Q495" s="18">
        <f t="shared" ca="1" si="367"/>
        <v>3</v>
      </c>
      <c r="R495" s="17" t="str">
        <f t="shared" ca="1" si="368"/>
        <v>N</v>
      </c>
      <c r="S495" s="13">
        <f t="shared" ca="1" si="369"/>
        <v>0.36797453703703703</v>
      </c>
    </row>
    <row r="496" spans="1:36">
      <c r="A496" s="11">
        <f t="shared" si="353"/>
        <v>2941</v>
      </c>
      <c r="B496" s="12">
        <f t="shared" ca="1" si="354"/>
        <v>44947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0.22757249482699649</v>
      </c>
      <c r="F496" s="14">
        <f t="shared" ca="1" si="357"/>
        <v>6.0666666666666664</v>
      </c>
      <c r="G496" s="62" t="s">
        <v>202</v>
      </c>
      <c r="H496" s="14">
        <f t="shared" ca="1" si="358"/>
        <v>47.833333333333336</v>
      </c>
      <c r="I496" s="17">
        <f t="shared" ca="1" si="359"/>
        <v>1.2639999999999998</v>
      </c>
      <c r="J496" s="16">
        <f t="shared" ca="1" si="360"/>
        <v>0.66666666666666663</v>
      </c>
      <c r="K496" s="16">
        <f t="shared" ca="1" si="361"/>
        <v>2549049</v>
      </c>
      <c r="L496" s="16">
        <f t="shared" ca="1" si="362"/>
        <v>708.16666666666663</v>
      </c>
      <c r="M496" s="17">
        <f t="shared" ca="1" si="363"/>
        <v>2.1333333333333333</v>
      </c>
      <c r="N496" s="17">
        <f t="shared" ca="1" si="364"/>
        <v>2.8</v>
      </c>
      <c r="O496" s="17" t="str">
        <f t="shared" ca="1" si="365"/>
        <v>N</v>
      </c>
      <c r="P496" s="13">
        <f t="shared" ca="1" si="366"/>
        <v>0.38458333333333333</v>
      </c>
      <c r="Q496" s="18">
        <f t="shared" ca="1" si="367"/>
        <v>5.3</v>
      </c>
      <c r="R496" s="17" t="str">
        <f t="shared" ca="1" si="368"/>
        <v>NE</v>
      </c>
      <c r="S496" s="13">
        <f t="shared" ca="1" si="369"/>
        <v>0.38890046296296293</v>
      </c>
    </row>
    <row r="497" spans="1:36">
      <c r="A497" s="11">
        <f t="shared" si="353"/>
        <v>2947</v>
      </c>
      <c r="B497" s="12">
        <f t="shared" ca="1" si="354"/>
        <v>44947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0.22721246661065744</v>
      </c>
      <c r="F497" s="14">
        <f t="shared" ca="1" si="357"/>
        <v>7.6166666666666671</v>
      </c>
      <c r="G497" s="62" t="s">
        <v>202</v>
      </c>
      <c r="H497" s="14">
        <f t="shared" ca="1" si="358"/>
        <v>40.633333333333333</v>
      </c>
      <c r="I497" s="17">
        <f t="shared" ca="1" si="359"/>
        <v>1.7670000000000001</v>
      </c>
      <c r="J497" s="16">
        <f t="shared" ca="1" si="360"/>
        <v>1</v>
      </c>
      <c r="K497" s="16">
        <f t="shared" ca="1" si="361"/>
        <v>3536459</v>
      </c>
      <c r="L497" s="16">
        <f t="shared" ca="1" si="362"/>
        <v>982.33333333333337</v>
      </c>
      <c r="M497" s="17">
        <f t="shared" ca="1" si="363"/>
        <v>2.8666666666666667</v>
      </c>
      <c r="N497" s="17">
        <f t="shared" ca="1" si="364"/>
        <v>4.0999999999999996</v>
      </c>
      <c r="O497" s="17" t="str">
        <f t="shared" ca="1" si="365"/>
        <v>N</v>
      </c>
      <c r="P497" s="13">
        <f t="shared" ca="1" si="366"/>
        <v>0.43655092592592593</v>
      </c>
      <c r="Q497" s="18">
        <f t="shared" ca="1" si="367"/>
        <v>6.3</v>
      </c>
      <c r="R497" s="17" t="str">
        <f t="shared" ca="1" si="368"/>
        <v>N</v>
      </c>
      <c r="S497" s="13">
        <f t="shared" ca="1" si="369"/>
        <v>0.43119212962962966</v>
      </c>
    </row>
    <row r="498" spans="1:36">
      <c r="A498" s="11">
        <f t="shared" si="353"/>
        <v>2953</v>
      </c>
      <c r="B498" s="12">
        <f t="shared" ca="1" si="354"/>
        <v>44947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0.22676314652535781</v>
      </c>
      <c r="F498" s="14">
        <f t="shared" ca="1" si="357"/>
        <v>8.4833333333333343</v>
      </c>
      <c r="G498" s="62" t="s">
        <v>202</v>
      </c>
      <c r="H498" s="14">
        <f t="shared" ca="1" si="358"/>
        <v>38.366666666666667</v>
      </c>
      <c r="I498" s="17">
        <f t="shared" ca="1" si="359"/>
        <v>2.0529999999999999</v>
      </c>
      <c r="J498" s="16">
        <f t="shared" ca="1" si="360"/>
        <v>1</v>
      </c>
      <c r="K498" s="16">
        <f t="shared" ca="1" si="361"/>
        <v>4098679</v>
      </c>
      <c r="L498" s="16">
        <f t="shared" ca="1" si="362"/>
        <v>1138.5</v>
      </c>
      <c r="M498" s="17">
        <f t="shared" ca="1" si="363"/>
        <v>3.0499999999999994</v>
      </c>
      <c r="N498" s="17">
        <f t="shared" ca="1" si="364"/>
        <v>3.6</v>
      </c>
      <c r="O498" s="17" t="str">
        <f t="shared" ca="1" si="365"/>
        <v>NNW</v>
      </c>
      <c r="P498" s="13">
        <f t="shared" ca="1" si="366"/>
        <v>0.45667824074074076</v>
      </c>
      <c r="Q498" s="18">
        <f t="shared" ca="1" si="367"/>
        <v>6.4</v>
      </c>
      <c r="R498" s="17" t="str">
        <f t="shared" ca="1" si="368"/>
        <v>NNW</v>
      </c>
      <c r="S498" s="13">
        <f t="shared" ca="1" si="369"/>
        <v>0.45163194444444449</v>
      </c>
    </row>
    <row r="499" spans="1:36">
      <c r="A499" s="11">
        <f t="shared" si="353"/>
        <v>2959</v>
      </c>
      <c r="B499" s="12">
        <f t="shared" ca="1" si="354"/>
        <v>44947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0.22667328250829791</v>
      </c>
      <c r="F499" s="14">
        <f t="shared" ca="1" si="357"/>
        <v>8.6000000000000014</v>
      </c>
      <c r="G499" s="62" t="s">
        <v>202</v>
      </c>
      <c r="H499" s="14">
        <f t="shared" ca="1" si="358"/>
        <v>42</v>
      </c>
      <c r="I499" s="17">
        <f t="shared" ca="1" si="359"/>
        <v>2.1149999999999993</v>
      </c>
      <c r="J499" s="16">
        <f t="shared" ca="1" si="360"/>
        <v>1</v>
      </c>
      <c r="K499" s="16">
        <f t="shared" ca="1" si="361"/>
        <v>4225857</v>
      </c>
      <c r="L499" s="16">
        <f t="shared" ca="1" si="362"/>
        <v>1174</v>
      </c>
      <c r="M499" s="17">
        <f t="shared" ca="1" si="363"/>
        <v>3.4166666666666665</v>
      </c>
      <c r="N499" s="17">
        <f t="shared" ca="1" si="364"/>
        <v>3.9</v>
      </c>
      <c r="O499" s="17" t="str">
        <f t="shared" ca="1" si="365"/>
        <v>NW</v>
      </c>
      <c r="P499" s="13">
        <f t="shared" ca="1" si="366"/>
        <v>0.52230324074074075</v>
      </c>
      <c r="Q499" s="18">
        <f t="shared" ca="1" si="367"/>
        <v>6.5</v>
      </c>
      <c r="R499" s="17" t="str">
        <f t="shared" ca="1" si="368"/>
        <v>NNW</v>
      </c>
      <c r="S499" s="13">
        <f t="shared" ca="1" si="369"/>
        <v>0.52193287037037039</v>
      </c>
    </row>
    <row r="500" spans="1:36">
      <c r="A500" s="11">
        <f t="shared" si="353"/>
        <v>2965</v>
      </c>
      <c r="B500" s="12">
        <f t="shared" ca="1" si="354"/>
        <v>44947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0.2262246797554491</v>
      </c>
      <c r="F500" s="14">
        <f t="shared" ca="1" si="357"/>
        <v>8.5666666666666682</v>
      </c>
      <c r="G500" s="62" t="s">
        <v>202</v>
      </c>
      <c r="H500" s="14">
        <f t="shared" ca="1" si="358"/>
        <v>41.333333333333336</v>
      </c>
      <c r="I500" s="17">
        <f t="shared" ca="1" si="359"/>
        <v>1.9510000000000003</v>
      </c>
      <c r="J500" s="16">
        <f t="shared" ca="1" si="360"/>
        <v>1</v>
      </c>
      <c r="K500" s="16">
        <f t="shared" ca="1" si="361"/>
        <v>3915687</v>
      </c>
      <c r="L500" s="16">
        <f t="shared" ca="1" si="362"/>
        <v>1087.6666666666667</v>
      </c>
      <c r="M500" s="17">
        <f t="shared" ca="1" si="363"/>
        <v>2.2833333333333337</v>
      </c>
      <c r="N500" s="17">
        <f t="shared" ca="1" si="364"/>
        <v>3.6</v>
      </c>
      <c r="O500" s="17" t="str">
        <f t="shared" ca="1" si="365"/>
        <v>NW</v>
      </c>
      <c r="P500" s="13">
        <f t="shared" ca="1" si="366"/>
        <v>0.53473379629629625</v>
      </c>
      <c r="Q500" s="18">
        <f t="shared" ca="1" si="367"/>
        <v>4.9000000000000004</v>
      </c>
      <c r="R500" s="17" t="str">
        <f t="shared" ca="1" si="368"/>
        <v>NW</v>
      </c>
      <c r="S500" s="13">
        <f t="shared" ca="1" si="369"/>
        <v>0.56368055555555552</v>
      </c>
    </row>
    <row r="501" spans="1:36">
      <c r="A501" s="11">
        <f t="shared" si="353"/>
        <v>2971</v>
      </c>
      <c r="B501" s="12">
        <f t="shared" ca="1" si="354"/>
        <v>44947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0.22613495920487933</v>
      </c>
      <c r="F501" s="14">
        <f t="shared" ca="1" si="357"/>
        <v>8.5666666666666664</v>
      </c>
      <c r="G501" s="62" t="s">
        <v>202</v>
      </c>
      <c r="H501" s="14">
        <f t="shared" ca="1" si="358"/>
        <v>40.833333333333336</v>
      </c>
      <c r="I501" s="17">
        <f t="shared" ca="1" si="359"/>
        <v>1.4039999999999999</v>
      </c>
      <c r="J501" s="16">
        <f t="shared" ca="1" si="360"/>
        <v>1</v>
      </c>
      <c r="K501" s="16">
        <f t="shared" ca="1" si="361"/>
        <v>2891547</v>
      </c>
      <c r="L501" s="16">
        <f t="shared" ca="1" si="362"/>
        <v>803.16666666666663</v>
      </c>
      <c r="M501" s="17">
        <f t="shared" ca="1" si="363"/>
        <v>2.3166666666666664</v>
      </c>
      <c r="N501" s="17">
        <f t="shared" ca="1" si="364"/>
        <v>3</v>
      </c>
      <c r="O501" s="17" t="str">
        <f t="shared" ca="1" si="365"/>
        <v>WNW</v>
      </c>
      <c r="P501" s="13">
        <f t="shared" ca="1" si="366"/>
        <v>0.5995949074074074</v>
      </c>
      <c r="Q501" s="18">
        <f t="shared" ca="1" si="367"/>
        <v>4.7</v>
      </c>
      <c r="R501" s="17" t="str">
        <f t="shared" ca="1" si="368"/>
        <v>NW</v>
      </c>
      <c r="S501" s="13">
        <f t="shared" ca="1" si="369"/>
        <v>0.595636574074074</v>
      </c>
    </row>
    <row r="502" spans="1:36">
      <c r="A502" s="11">
        <f t="shared" si="353"/>
        <v>2977</v>
      </c>
      <c r="B502" s="12">
        <f t="shared" ca="1" si="354"/>
        <v>44947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0.22559749924101338</v>
      </c>
      <c r="F502" s="14">
        <f t="shared" ca="1" si="357"/>
        <v>8.4333333333333336</v>
      </c>
      <c r="G502" s="62" t="s">
        <v>202</v>
      </c>
      <c r="H502" s="14">
        <f t="shared" ca="1" si="358"/>
        <v>42.083333333333336</v>
      </c>
      <c r="I502" s="17">
        <f t="shared" ca="1" si="359"/>
        <v>0.9900000000000001</v>
      </c>
      <c r="J502" s="16">
        <f t="shared" ca="1" si="360"/>
        <v>0.16666666666666666</v>
      </c>
      <c r="K502" s="16">
        <f t="shared" ca="1" si="361"/>
        <v>2065903</v>
      </c>
      <c r="L502" s="16">
        <f t="shared" ca="1" si="362"/>
        <v>573.66666666666663</v>
      </c>
      <c r="M502" s="17">
        <f t="shared" ca="1" si="363"/>
        <v>2.1333333333333333</v>
      </c>
      <c r="N502" s="17">
        <f t="shared" ca="1" si="364"/>
        <v>2.8</v>
      </c>
      <c r="O502" s="17" t="str">
        <f t="shared" ca="1" si="365"/>
        <v>WNW</v>
      </c>
      <c r="P502" s="13">
        <f t="shared" ca="1" si="366"/>
        <v>0.64722222222222225</v>
      </c>
      <c r="Q502" s="18">
        <f t="shared" ca="1" si="367"/>
        <v>4</v>
      </c>
      <c r="R502" s="17" t="str">
        <f t="shared" ca="1" si="368"/>
        <v>WNW</v>
      </c>
      <c r="S502" s="13">
        <f t="shared" ca="1" si="369"/>
        <v>0.63656250000000003</v>
      </c>
    </row>
    <row r="503" spans="1:36">
      <c r="A503" s="11">
        <f t="shared" si="353"/>
        <v>2983</v>
      </c>
      <c r="B503" s="12">
        <f t="shared" ca="1" si="354"/>
        <v>44947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0.22559749924101338</v>
      </c>
      <c r="F503" s="14">
        <f t="shared" ca="1" si="357"/>
        <v>7.833333333333333</v>
      </c>
      <c r="G503" s="62" t="s">
        <v>202</v>
      </c>
      <c r="H503" s="14">
        <f t="shared" ca="1" si="358"/>
        <v>45.133333333333333</v>
      </c>
      <c r="I503" s="17">
        <f t="shared" ca="1" si="359"/>
        <v>0.47599999999999998</v>
      </c>
      <c r="J503" s="16">
        <f t="shared" ca="1" si="360"/>
        <v>0</v>
      </c>
      <c r="K503" s="16">
        <f t="shared" ca="1" si="361"/>
        <v>953803</v>
      </c>
      <c r="L503" s="16">
        <f t="shared" ca="1" si="362"/>
        <v>264.83333333333331</v>
      </c>
      <c r="M503" s="17">
        <f t="shared" ca="1" si="363"/>
        <v>1.3</v>
      </c>
      <c r="N503" s="17">
        <f t="shared" ca="1" si="364"/>
        <v>2.2999999999999998</v>
      </c>
      <c r="O503" s="17" t="str">
        <f t="shared" ca="1" si="365"/>
        <v>W</v>
      </c>
      <c r="P503" s="13">
        <f t="shared" ca="1" si="366"/>
        <v>0.66927083333333337</v>
      </c>
      <c r="Q503" s="18">
        <f t="shared" ca="1" si="367"/>
        <v>3.7</v>
      </c>
      <c r="R503" s="17" t="str">
        <f t="shared" ca="1" si="368"/>
        <v>W</v>
      </c>
      <c r="S503" s="13">
        <f t="shared" ca="1" si="369"/>
        <v>0.6630787037037037</v>
      </c>
    </row>
    <row r="504" spans="1:36">
      <c r="A504" s="11">
        <f t="shared" si="353"/>
        <v>2989</v>
      </c>
      <c r="B504" s="12">
        <f t="shared" ca="1" si="354"/>
        <v>44947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0.22541863453416799</v>
      </c>
      <c r="F504" s="14">
        <f t="shared" ca="1" si="357"/>
        <v>6.0333333333333341</v>
      </c>
      <c r="G504" s="62" t="s">
        <v>202</v>
      </c>
      <c r="H504" s="14">
        <f t="shared" ca="1" si="358"/>
        <v>54.099999999999994</v>
      </c>
      <c r="I504" s="17">
        <f t="shared" ca="1" si="359"/>
        <v>2.1000000000000001E-2</v>
      </c>
      <c r="J504" s="16">
        <f t="shared" ca="1" si="360"/>
        <v>0</v>
      </c>
      <c r="K504" s="16">
        <f t="shared" ca="1" si="361"/>
        <v>63960</v>
      </c>
      <c r="L504" s="16">
        <f t="shared" ca="1" si="362"/>
        <v>17.833333333333332</v>
      </c>
      <c r="M504" s="17">
        <f t="shared" ca="1" si="363"/>
        <v>0.91666666666666663</v>
      </c>
      <c r="N504" s="17">
        <f t="shared" ca="1" si="364"/>
        <v>1.6</v>
      </c>
      <c r="O504" s="17" t="str">
        <f t="shared" ca="1" si="365"/>
        <v>WNW</v>
      </c>
      <c r="P504" s="13">
        <f t="shared" ca="1" si="366"/>
        <v>0.72052083333333339</v>
      </c>
      <c r="Q504" s="18">
        <f t="shared" ca="1" si="367"/>
        <v>2.5</v>
      </c>
      <c r="R504" s="17" t="str">
        <f t="shared" ca="1" si="368"/>
        <v>WNW</v>
      </c>
      <c r="S504" s="13">
        <f t="shared" ca="1" si="369"/>
        <v>0.71398148148148144</v>
      </c>
    </row>
    <row r="505" spans="1:36">
      <c r="A505" s="11">
        <f t="shared" si="353"/>
        <v>2995</v>
      </c>
      <c r="B505" s="12">
        <f t="shared" ca="1" si="354"/>
        <v>44947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0.22506090512047727</v>
      </c>
      <c r="F505" s="14">
        <f t="shared" ca="1" si="357"/>
        <v>5.2</v>
      </c>
      <c r="G505" s="62" t="s">
        <v>202</v>
      </c>
      <c r="H505" s="14">
        <f t="shared" ca="1" si="358"/>
        <v>60.466666666666661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611</v>
      </c>
      <c r="L505" s="16">
        <f t="shared" ca="1" si="362"/>
        <v>0</v>
      </c>
      <c r="M505" s="17">
        <f t="shared" ca="1" si="363"/>
        <v>1.0333333333333332</v>
      </c>
      <c r="N505" s="17">
        <f t="shared" ca="1" si="364"/>
        <v>1.5</v>
      </c>
      <c r="O505" s="17" t="str">
        <f t="shared" ca="1" si="365"/>
        <v>ESE</v>
      </c>
      <c r="P505" s="13">
        <f t="shared" ca="1" si="366"/>
        <v>0.74989583333333332</v>
      </c>
      <c r="Q505" s="18">
        <f t="shared" ca="1" si="367"/>
        <v>2.1</v>
      </c>
      <c r="R505" s="17" t="str">
        <f t="shared" ca="1" si="368"/>
        <v>E</v>
      </c>
      <c r="S505" s="13">
        <f t="shared" ca="1" si="369"/>
        <v>0.7486342592592593</v>
      </c>
    </row>
    <row r="506" spans="1:36">
      <c r="A506" s="11">
        <f t="shared" si="353"/>
        <v>3001</v>
      </c>
      <c r="B506" s="12">
        <f t="shared" ca="1" si="354"/>
        <v>44947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0.22497161748532424</v>
      </c>
      <c r="F506" s="14">
        <f t="shared" ca="1" si="357"/>
        <v>4.9499999999999993</v>
      </c>
      <c r="G506" s="62" t="s">
        <v>202</v>
      </c>
      <c r="H506" s="14">
        <f t="shared" ca="1" si="358"/>
        <v>62.4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531</v>
      </c>
      <c r="L506" s="16">
        <f t="shared" ca="1" si="362"/>
        <v>0</v>
      </c>
      <c r="M506" s="17">
        <f t="shared" ca="1" si="363"/>
        <v>1.2833333333333334</v>
      </c>
      <c r="N506" s="17">
        <f t="shared" ca="1" si="364"/>
        <v>1.9</v>
      </c>
      <c r="O506" s="17" t="str">
        <f t="shared" ca="1" si="365"/>
        <v>E</v>
      </c>
      <c r="P506" s="13">
        <f t="shared" ca="1" si="366"/>
        <v>0.82613425925925921</v>
      </c>
      <c r="Q506" s="18">
        <f t="shared" ca="1" si="367"/>
        <v>3.4</v>
      </c>
      <c r="R506" s="17" t="str">
        <f t="shared" ca="1" si="368"/>
        <v>E</v>
      </c>
      <c r="S506" s="13">
        <f t="shared" ca="1" si="369"/>
        <v>0.81975694444444447</v>
      </c>
    </row>
    <row r="507" spans="1:36">
      <c r="A507" s="11">
        <f t="shared" si="353"/>
        <v>3007</v>
      </c>
      <c r="B507" s="12">
        <f t="shared" ca="1" si="354"/>
        <v>44947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0.22461446694471213</v>
      </c>
      <c r="F507" s="14">
        <f t="shared" ca="1" si="357"/>
        <v>4.2499999999999991</v>
      </c>
      <c r="G507" s="62" t="s">
        <v>202</v>
      </c>
      <c r="H507" s="14">
        <f t="shared" ca="1" si="358"/>
        <v>65.883333333333326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533</v>
      </c>
      <c r="L507" s="16">
        <f t="shared" ca="1" si="362"/>
        <v>0</v>
      </c>
      <c r="M507" s="17">
        <f t="shared" ca="1" si="363"/>
        <v>1.8333333333333337</v>
      </c>
      <c r="N507" s="17">
        <f t="shared" ca="1" si="364"/>
        <v>2.2999999999999998</v>
      </c>
      <c r="O507" s="17" t="str">
        <f t="shared" ca="1" si="365"/>
        <v>E</v>
      </c>
      <c r="P507" s="13">
        <f t="shared" ca="1" si="366"/>
        <v>0.84478009259259268</v>
      </c>
      <c r="Q507" s="18">
        <f t="shared" ca="1" si="367"/>
        <v>4</v>
      </c>
      <c r="R507" s="17" t="str">
        <f t="shared" ca="1" si="368"/>
        <v>ESE</v>
      </c>
      <c r="S507" s="13">
        <f t="shared" ca="1" si="369"/>
        <v>0.83870370370370362</v>
      </c>
    </row>
    <row r="508" spans="1:36">
      <c r="A508" s="11">
        <f t="shared" si="353"/>
        <v>3013</v>
      </c>
      <c r="B508" s="12">
        <f t="shared" ca="1" si="354"/>
        <v>44947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0.22452517930955909</v>
      </c>
      <c r="F508" s="14">
        <f t="shared" ca="1" si="357"/>
        <v>3.5</v>
      </c>
      <c r="G508" s="62" t="s">
        <v>202</v>
      </c>
      <c r="H508" s="14">
        <f t="shared" ca="1" si="358"/>
        <v>67.266666666666666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610</v>
      </c>
      <c r="L508" s="16">
        <f t="shared" ca="1" si="362"/>
        <v>0</v>
      </c>
      <c r="M508" s="17">
        <f t="shared" ca="1" si="363"/>
        <v>1.9166666666666667</v>
      </c>
      <c r="N508" s="17">
        <f t="shared" ca="1" si="364"/>
        <v>2.2999999999999998</v>
      </c>
      <c r="O508" s="17" t="str">
        <f t="shared" ca="1" si="365"/>
        <v>ENE</v>
      </c>
      <c r="P508" s="13">
        <f t="shared" ca="1" si="366"/>
        <v>0.88042824074074078</v>
      </c>
      <c r="Q508" s="18">
        <f t="shared" ca="1" si="367"/>
        <v>3.4</v>
      </c>
      <c r="R508" s="17" t="str">
        <f t="shared" ca="1" si="368"/>
        <v>ENE</v>
      </c>
      <c r="S508" s="13">
        <f t="shared" ca="1" si="369"/>
        <v>0.87440972222222213</v>
      </c>
    </row>
    <row r="509" spans="1:36">
      <c r="A509" s="11">
        <f t="shared" si="353"/>
        <v>3019</v>
      </c>
      <c r="B509" s="12">
        <f t="shared" ca="1" si="354"/>
        <v>44947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0.22434689428517818</v>
      </c>
      <c r="F509" s="14">
        <f t="shared" ca="1" si="357"/>
        <v>2.9666666666666668</v>
      </c>
      <c r="G509" s="62" t="s">
        <v>202</v>
      </c>
      <c r="H509" s="14">
        <f t="shared" ca="1" si="358"/>
        <v>68.566666666666677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640</v>
      </c>
      <c r="L509" s="16">
        <f t="shared" ca="1" si="362"/>
        <v>0</v>
      </c>
      <c r="M509" s="17">
        <f t="shared" ca="1" si="363"/>
        <v>1.5666666666666667</v>
      </c>
      <c r="N509" s="17">
        <f t="shared" ca="1" si="364"/>
        <v>2</v>
      </c>
      <c r="O509" s="17" t="str">
        <f t="shared" ca="1" si="365"/>
        <v>E</v>
      </c>
      <c r="P509" s="13">
        <f t="shared" ca="1" si="366"/>
        <v>0.90983796296296304</v>
      </c>
      <c r="Q509" s="18">
        <f t="shared" ca="1" si="367"/>
        <v>2.8</v>
      </c>
      <c r="R509" s="17" t="str">
        <f t="shared" ca="1" si="368"/>
        <v>E</v>
      </c>
      <c r="S509" s="13">
        <f t="shared" ca="1" si="369"/>
        <v>0.92505787037037035</v>
      </c>
    </row>
    <row r="510" spans="1:36">
      <c r="A510" s="11">
        <f t="shared" si="353"/>
        <v>3025</v>
      </c>
      <c r="B510" s="12">
        <f t="shared" ca="1" si="354"/>
        <v>44947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0.22407946674860679</v>
      </c>
      <c r="F510" s="14">
        <f t="shared" ca="1" si="357"/>
        <v>2.7833333333333332</v>
      </c>
      <c r="G510" s="62" t="s">
        <v>202</v>
      </c>
      <c r="H510" s="14">
        <f t="shared" ca="1" si="358"/>
        <v>70.61666666666666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610</v>
      </c>
      <c r="L510" s="16">
        <f t="shared" ca="1" si="362"/>
        <v>0</v>
      </c>
      <c r="M510" s="17">
        <f t="shared" ca="1" si="363"/>
        <v>1.45</v>
      </c>
      <c r="N510" s="17">
        <f t="shared" ca="1" si="364"/>
        <v>1.7</v>
      </c>
      <c r="O510" s="17" t="str">
        <f t="shared" ca="1" si="365"/>
        <v>E</v>
      </c>
      <c r="P510" s="13">
        <f t="shared" ca="1" si="366"/>
        <v>0.98304398148148142</v>
      </c>
      <c r="Q510" s="18">
        <f t="shared" ca="1" si="367"/>
        <v>2.5</v>
      </c>
      <c r="R510" s="17" t="str">
        <f t="shared" ca="1" si="368"/>
        <v>E</v>
      </c>
      <c r="S510" s="13">
        <f t="shared" ca="1" si="369"/>
        <v>0.98798611111111112</v>
      </c>
    </row>
    <row r="511" spans="1:36">
      <c r="A511" s="11">
        <f t="shared" si="353"/>
        <v>3031</v>
      </c>
      <c r="B511" s="12">
        <f t="shared" ca="1" si="354"/>
        <v>44948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0.22381233025442152</v>
      </c>
      <c r="F511" s="14">
        <f t="shared" ca="1" si="357"/>
        <v>2.9499999999999997</v>
      </c>
      <c r="G511" s="62" t="s">
        <v>202</v>
      </c>
      <c r="H511" s="14">
        <f t="shared" ca="1" si="358"/>
        <v>66.766666666666666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611</v>
      </c>
      <c r="L511" s="16">
        <f t="shared" ca="1" si="362"/>
        <v>0</v>
      </c>
      <c r="M511" s="17">
        <f t="shared" ca="1" si="363"/>
        <v>1.3833333333333335</v>
      </c>
      <c r="N511" s="17">
        <f t="shared" ca="1" si="364"/>
        <v>1.7</v>
      </c>
      <c r="O511" s="17" t="str">
        <f t="shared" ca="1" si="365"/>
        <v>E</v>
      </c>
      <c r="P511" s="13">
        <f t="shared" ca="1" si="366"/>
        <v>0.99930555555555556</v>
      </c>
      <c r="Q511" s="18">
        <f t="shared" ca="1" si="367"/>
        <v>2.4</v>
      </c>
      <c r="R511" s="17" t="str">
        <f t="shared" ca="1" si="368"/>
        <v>E</v>
      </c>
      <c r="S511" s="13">
        <f t="shared" ca="1" si="369"/>
        <v>0.99709490740740747</v>
      </c>
      <c r="U511" s="14">
        <f t="shared" ref="U511" ca="1" si="392">SUM(D511:D534)</f>
        <v>0.5</v>
      </c>
      <c r="V511" s="14">
        <f t="shared" ref="V511:Y511" ca="1" si="393">AVERAGE(E511:E534)</f>
        <v>0.22131761284773077</v>
      </c>
      <c r="W511" s="14">
        <f t="shared" ca="1" si="393"/>
        <v>5.3673611111111112</v>
      </c>
      <c r="X511" s="14" t="e">
        <f t="shared" si="393"/>
        <v>#DIV/0!</v>
      </c>
      <c r="Y511" s="14">
        <f t="shared" ca="1" si="393"/>
        <v>62.94305555555556</v>
      </c>
      <c r="Z511" s="58">
        <f t="shared" ref="Z511:AA511" ca="1" si="394">SUM(I511:I534)</f>
        <v>7.2700000000000005</v>
      </c>
      <c r="AA511" s="58">
        <f t="shared" ca="1" si="394"/>
        <v>1.8333333333333335</v>
      </c>
      <c r="AB511" s="58">
        <f t="shared" ref="AB511" ca="1" si="395">SUM(K511:K534)/1000</f>
        <v>15526.380999999999</v>
      </c>
      <c r="AC511" s="58">
        <f t="shared" ref="AC511:AD511" ca="1" si="396">AVERAGE(L511:L534)</f>
        <v>179.61111111111111</v>
      </c>
      <c r="AD511" s="17">
        <f t="shared" ca="1" si="396"/>
        <v>1.9854166666666668</v>
      </c>
      <c r="AE511" s="17">
        <f t="shared" ref="AE511" ca="1" si="397">MAX(N511:N534)</f>
        <v>3.9</v>
      </c>
      <c r="AF511" s="11" t="str">
        <f t="shared" ref="AF511" ca="1" si="398">INDIRECT(ADDRESS(MATCH(AE511,N511:N534,0)+ROW()-1,15))</f>
        <v>NNE</v>
      </c>
      <c r="AG511" s="13">
        <f t="shared" ref="AG511" ca="1" si="399">INDIRECT(ADDRESS(MATCH(AE511,N511:N534,0)+ROW()-1,16))</f>
        <v>0.79858796296296297</v>
      </c>
      <c r="AH511" s="17">
        <f t="shared" ref="AH511" ca="1" si="400">MAX(Q511:Q534)</f>
        <v>9.3000000000000007</v>
      </c>
      <c r="AI511" s="11" t="str">
        <f t="shared" ref="AI511" ca="1" si="401">INDIRECT(ADDRESS(MATCH(AH511,Q511:Q534,0)+ROW()-1,18))</f>
        <v>NE</v>
      </c>
      <c r="AJ511" s="13">
        <f t="shared" ref="AJ511" ca="1" si="402">INDIRECT(ADDRESS(MATCH(AH511,Q511:Q534,0)+ROW()-1,19))</f>
        <v>0.83011574074074079</v>
      </c>
    </row>
    <row r="512" spans="1:36">
      <c r="A512" s="11">
        <f t="shared" si="353"/>
        <v>3037</v>
      </c>
      <c r="B512" s="12">
        <f t="shared" ca="1" si="354"/>
        <v>44948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0.2234563422904319</v>
      </c>
      <c r="F512" s="14">
        <f t="shared" ca="1" si="357"/>
        <v>2.6166666666666663</v>
      </c>
      <c r="G512" s="62" t="s">
        <v>202</v>
      </c>
      <c r="H512" s="14">
        <f t="shared" ca="1" si="358"/>
        <v>67.499999999999986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600</v>
      </c>
      <c r="L512" s="16">
        <f t="shared" ca="1" si="362"/>
        <v>0</v>
      </c>
      <c r="M512" s="17">
        <f t="shared" ca="1" si="363"/>
        <v>1.5666666666666667</v>
      </c>
      <c r="N512" s="17">
        <f t="shared" ca="1" si="364"/>
        <v>2.1</v>
      </c>
      <c r="O512" s="17" t="str">
        <f t="shared" ca="1" si="365"/>
        <v>E</v>
      </c>
      <c r="P512" s="13">
        <f t="shared" ca="1" si="366"/>
        <v>4.8611111111111112E-2</v>
      </c>
      <c r="Q512" s="18">
        <f t="shared" ca="1" si="367"/>
        <v>3</v>
      </c>
      <c r="R512" s="17" t="str">
        <f t="shared" ca="1" si="368"/>
        <v>E</v>
      </c>
      <c r="S512" s="13">
        <f t="shared" ca="1" si="369"/>
        <v>4.6053240740740742E-2</v>
      </c>
    </row>
    <row r="513" spans="1:19">
      <c r="A513" s="11">
        <f t="shared" si="353"/>
        <v>3043</v>
      </c>
      <c r="B513" s="12">
        <f t="shared" ca="1" si="354"/>
        <v>44948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0.2234563422904319</v>
      </c>
      <c r="F513" s="14">
        <f t="shared" ca="1" si="357"/>
        <v>2.4333333333333331</v>
      </c>
      <c r="G513" s="62" t="s">
        <v>202</v>
      </c>
      <c r="H513" s="14">
        <f t="shared" ca="1" si="358"/>
        <v>69.683333333333337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583</v>
      </c>
      <c r="L513" s="16">
        <f t="shared" ca="1" si="362"/>
        <v>0</v>
      </c>
      <c r="M513" s="17">
        <f t="shared" ca="1" si="363"/>
        <v>1.6666666666666667</v>
      </c>
      <c r="N513" s="17">
        <f t="shared" ca="1" si="364"/>
        <v>2.1</v>
      </c>
      <c r="O513" s="17" t="str">
        <f t="shared" ca="1" si="365"/>
        <v>E</v>
      </c>
      <c r="P513" s="13">
        <f t="shared" ca="1" si="366"/>
        <v>0.11805555555555557</v>
      </c>
      <c r="Q513" s="18">
        <f t="shared" ca="1" si="367"/>
        <v>3.2</v>
      </c>
      <c r="R513" s="17" t="str">
        <f t="shared" ca="1" si="368"/>
        <v>E</v>
      </c>
      <c r="S513" s="13">
        <f t="shared" ca="1" si="369"/>
        <v>9.9710648148148159E-2</v>
      </c>
    </row>
    <row r="514" spans="1:19">
      <c r="A514" s="11">
        <f t="shared" si="353"/>
        <v>3049</v>
      </c>
      <c r="B514" s="12">
        <f t="shared" ca="1" si="354"/>
        <v>44948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0.22310093797786726</v>
      </c>
      <c r="F514" s="14">
        <f t="shared" ca="1" si="357"/>
        <v>1.8666666666666669</v>
      </c>
      <c r="G514" s="62" t="s">
        <v>202</v>
      </c>
      <c r="H514" s="14">
        <f t="shared" ca="1" si="358"/>
        <v>72.84999999999998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560</v>
      </c>
      <c r="L514" s="16">
        <f t="shared" ca="1" si="362"/>
        <v>0</v>
      </c>
      <c r="M514" s="17">
        <f t="shared" ca="1" si="363"/>
        <v>2.25</v>
      </c>
      <c r="N514" s="17">
        <f t="shared" ca="1" si="364"/>
        <v>2.5</v>
      </c>
      <c r="O514" s="17" t="str">
        <f t="shared" ca="1" si="365"/>
        <v>E</v>
      </c>
      <c r="P514" s="13">
        <f t="shared" ca="1" si="366"/>
        <v>0.12439814814814815</v>
      </c>
      <c r="Q514" s="18">
        <f t="shared" ca="1" si="367"/>
        <v>3.8</v>
      </c>
      <c r="R514" s="17" t="str">
        <f t="shared" ca="1" si="368"/>
        <v>E</v>
      </c>
      <c r="S514" s="13">
        <f t="shared" ca="1" si="369"/>
        <v>0.15240740740740741</v>
      </c>
    </row>
    <row r="515" spans="1:19">
      <c r="A515" s="11">
        <f t="shared" si="353"/>
        <v>3055</v>
      </c>
      <c r="B515" s="12">
        <f t="shared" ca="1" si="354"/>
        <v>44948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0.22292323582158499</v>
      </c>
      <c r="F515" s="14">
        <f t="shared" ca="1" si="357"/>
        <v>1.916666666666667</v>
      </c>
      <c r="G515" s="62" t="s">
        <v>202</v>
      </c>
      <c r="H515" s="14">
        <f t="shared" ca="1" si="358"/>
        <v>69.25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541</v>
      </c>
      <c r="L515" s="16">
        <f t="shared" ca="1" si="362"/>
        <v>0</v>
      </c>
      <c r="M515" s="17">
        <f t="shared" ca="1" si="363"/>
        <v>1.9833333333333334</v>
      </c>
      <c r="N515" s="17">
        <f t="shared" ca="1" si="364"/>
        <v>2.6</v>
      </c>
      <c r="O515" s="17" t="str">
        <f t="shared" ca="1" si="365"/>
        <v>ENE</v>
      </c>
      <c r="P515" s="13">
        <f t="shared" ca="1" si="366"/>
        <v>0.18228009259259259</v>
      </c>
      <c r="Q515" s="18">
        <f t="shared" ca="1" si="367"/>
        <v>4.3</v>
      </c>
      <c r="R515" s="17" t="str">
        <f t="shared" ca="1" si="368"/>
        <v>ENE</v>
      </c>
      <c r="S515" s="13">
        <f t="shared" ca="1" si="369"/>
        <v>0.17989583333333334</v>
      </c>
    </row>
    <row r="516" spans="1:19">
      <c r="A516" s="11">
        <f t="shared" si="353"/>
        <v>3061</v>
      </c>
      <c r="B516" s="12">
        <f t="shared" ca="1" si="354"/>
        <v>44948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0.22265712148070285</v>
      </c>
      <c r="F516" s="14">
        <f t="shared" ca="1" si="357"/>
        <v>2.1166666666666667</v>
      </c>
      <c r="G516" s="62" t="s">
        <v>202</v>
      </c>
      <c r="H516" s="14">
        <f t="shared" ca="1" si="358"/>
        <v>71.399999999999991</v>
      </c>
      <c r="I516" s="17">
        <f t="shared" ca="1" si="359"/>
        <v>1E-3</v>
      </c>
      <c r="J516" s="16">
        <f t="shared" ca="1" si="360"/>
        <v>0</v>
      </c>
      <c r="K516" s="16">
        <f t="shared" ca="1" si="361"/>
        <v>566</v>
      </c>
      <c r="L516" s="16">
        <f t="shared" ca="1" si="362"/>
        <v>0</v>
      </c>
      <c r="M516" s="17">
        <f t="shared" ca="1" si="363"/>
        <v>1.6833333333333336</v>
      </c>
      <c r="N516" s="17">
        <f t="shared" ca="1" si="364"/>
        <v>2</v>
      </c>
      <c r="O516" s="17" t="str">
        <f t="shared" ca="1" si="365"/>
        <v>E</v>
      </c>
      <c r="P516" s="13">
        <f t="shared" ca="1" si="366"/>
        <v>0.20418981481481482</v>
      </c>
      <c r="Q516" s="18">
        <f t="shared" ca="1" si="367"/>
        <v>3.5</v>
      </c>
      <c r="R516" s="17" t="str">
        <f t="shared" ca="1" si="368"/>
        <v>E</v>
      </c>
      <c r="S516" s="13">
        <f t="shared" ca="1" si="369"/>
        <v>0.21837962962962965</v>
      </c>
    </row>
    <row r="517" spans="1:19">
      <c r="A517" s="11">
        <f t="shared" si="353"/>
        <v>3067</v>
      </c>
      <c r="B517" s="12">
        <f t="shared" ca="1" si="354"/>
        <v>44948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0.22239100713982074</v>
      </c>
      <c r="F517" s="14">
        <f t="shared" ca="1" si="357"/>
        <v>1.8</v>
      </c>
      <c r="G517" s="62" t="s">
        <v>202</v>
      </c>
      <c r="H517" s="14">
        <f t="shared" ca="1" si="358"/>
        <v>74.233333333333334</v>
      </c>
      <c r="I517" s="17">
        <f t="shared" ca="1" si="359"/>
        <v>0</v>
      </c>
      <c r="J517" s="16">
        <f t="shared" ca="1" si="360"/>
        <v>0</v>
      </c>
      <c r="K517" s="16">
        <f t="shared" ca="1" si="361"/>
        <v>1154</v>
      </c>
      <c r="L517" s="16">
        <f t="shared" ca="1" si="362"/>
        <v>0.16666666666666666</v>
      </c>
      <c r="M517" s="17">
        <f t="shared" ca="1" si="363"/>
        <v>0.83333333333333337</v>
      </c>
      <c r="N517" s="17">
        <f t="shared" ca="1" si="364"/>
        <v>1.6</v>
      </c>
      <c r="O517" s="17" t="str">
        <f t="shared" ca="1" si="365"/>
        <v>ESE</v>
      </c>
      <c r="P517" s="13">
        <f t="shared" ca="1" si="366"/>
        <v>0.26542824074074073</v>
      </c>
      <c r="Q517" s="18">
        <f t="shared" ca="1" si="367"/>
        <v>2.5</v>
      </c>
      <c r="R517" s="17" t="str">
        <f t="shared" ca="1" si="368"/>
        <v>E</v>
      </c>
      <c r="S517" s="13">
        <f t="shared" ca="1" si="369"/>
        <v>0.2633564814814815</v>
      </c>
    </row>
    <row r="518" spans="1:19">
      <c r="A518" s="11">
        <f t="shared" si="353"/>
        <v>3073</v>
      </c>
      <c r="B518" s="12">
        <f t="shared" ca="1" si="354"/>
        <v>44948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0.22221389093135602</v>
      </c>
      <c r="F518" s="14">
        <f t="shared" ca="1" si="357"/>
        <v>2.0333333333333332</v>
      </c>
      <c r="G518" s="62" t="s">
        <v>202</v>
      </c>
      <c r="H518" s="14">
        <f t="shared" ca="1" si="358"/>
        <v>72.95</v>
      </c>
      <c r="I518" s="17">
        <f t="shared" ca="1" si="359"/>
        <v>7.8E-2</v>
      </c>
      <c r="J518" s="16">
        <f t="shared" ca="1" si="360"/>
        <v>0</v>
      </c>
      <c r="K518" s="16">
        <f t="shared" ca="1" si="361"/>
        <v>179999</v>
      </c>
      <c r="L518" s="16">
        <f t="shared" ca="1" si="362"/>
        <v>50.166666666666664</v>
      </c>
      <c r="M518" s="17">
        <f t="shared" ca="1" si="363"/>
        <v>1.4833333333333334</v>
      </c>
      <c r="N518" s="17">
        <f t="shared" ca="1" si="364"/>
        <v>2.2999999999999998</v>
      </c>
      <c r="O518" s="17" t="str">
        <f t="shared" ca="1" si="365"/>
        <v>ENE</v>
      </c>
      <c r="P518" s="13">
        <f t="shared" ca="1" si="366"/>
        <v>0.31575231481481481</v>
      </c>
      <c r="Q518" s="18">
        <f t="shared" ca="1" si="367"/>
        <v>4</v>
      </c>
      <c r="R518" s="17" t="str">
        <f t="shared" ca="1" si="368"/>
        <v>E</v>
      </c>
      <c r="S518" s="13">
        <f t="shared" ca="1" si="369"/>
        <v>0.31159722222222225</v>
      </c>
    </row>
    <row r="519" spans="1:19">
      <c r="A519" s="11">
        <f t="shared" si="353"/>
        <v>3079</v>
      </c>
      <c r="B519" s="12">
        <f t="shared" ca="1" si="354"/>
        <v>44948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0.2218596585144266</v>
      </c>
      <c r="F519" s="14">
        <f t="shared" ca="1" si="357"/>
        <v>4.2666666666666666</v>
      </c>
      <c r="G519" s="62" t="s">
        <v>202</v>
      </c>
      <c r="H519" s="14">
        <f t="shared" ca="1" si="358"/>
        <v>65.55</v>
      </c>
      <c r="I519" s="17">
        <f t="shared" ca="1" si="359"/>
        <v>0.70399999999999996</v>
      </c>
      <c r="J519" s="16">
        <f t="shared" ca="1" si="360"/>
        <v>0</v>
      </c>
      <c r="K519" s="16">
        <f t="shared" ca="1" si="361"/>
        <v>1386831</v>
      </c>
      <c r="L519" s="16">
        <f t="shared" ca="1" si="362"/>
        <v>385.33333333333331</v>
      </c>
      <c r="M519" s="17">
        <f t="shared" ca="1" si="363"/>
        <v>1.0666666666666667</v>
      </c>
      <c r="N519" s="17">
        <f t="shared" ca="1" si="364"/>
        <v>1.8</v>
      </c>
      <c r="O519" s="17" t="str">
        <f t="shared" ca="1" si="365"/>
        <v>E</v>
      </c>
      <c r="P519" s="13">
        <f t="shared" ca="1" si="366"/>
        <v>0.32644675925925926</v>
      </c>
      <c r="Q519" s="18">
        <f t="shared" ca="1" si="367"/>
        <v>2.8</v>
      </c>
      <c r="R519" s="17" t="str">
        <f t="shared" ca="1" si="368"/>
        <v>E</v>
      </c>
      <c r="S519" s="13">
        <f t="shared" ca="1" si="369"/>
        <v>0.3510416666666667</v>
      </c>
    </row>
    <row r="520" spans="1:19">
      <c r="A520" s="11">
        <f t="shared" si="353"/>
        <v>3085</v>
      </c>
      <c r="B520" s="12">
        <f t="shared" ca="1" si="354"/>
        <v>44948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0.2218596585144266</v>
      </c>
      <c r="F520" s="14">
        <f t="shared" ca="1" si="357"/>
        <v>6.7</v>
      </c>
      <c r="G520" s="62" t="s">
        <v>202</v>
      </c>
      <c r="H520" s="14">
        <f t="shared" ca="1" si="358"/>
        <v>55.883333333333333</v>
      </c>
      <c r="I520" s="17">
        <f t="shared" ca="1" si="359"/>
        <v>1.0369999999999999</v>
      </c>
      <c r="J520" s="16">
        <f t="shared" ca="1" si="360"/>
        <v>0.5</v>
      </c>
      <c r="K520" s="16">
        <f t="shared" ca="1" si="361"/>
        <v>2104009</v>
      </c>
      <c r="L520" s="16">
        <f t="shared" ca="1" si="362"/>
        <v>584.33333333333337</v>
      </c>
      <c r="M520" s="17">
        <f t="shared" ca="1" si="363"/>
        <v>0.85</v>
      </c>
      <c r="N520" s="17">
        <f t="shared" ca="1" si="364"/>
        <v>1.5</v>
      </c>
      <c r="O520" s="17" t="str">
        <f t="shared" ca="1" si="365"/>
        <v>S</v>
      </c>
      <c r="P520" s="13">
        <f t="shared" ca="1" si="366"/>
        <v>0.40461805555555558</v>
      </c>
      <c r="Q520" s="18">
        <f t="shared" ca="1" si="367"/>
        <v>3.4</v>
      </c>
      <c r="R520" s="17" t="str">
        <f t="shared" ca="1" si="368"/>
        <v>ENE</v>
      </c>
      <c r="S520" s="13">
        <f t="shared" ca="1" si="369"/>
        <v>0.37130787037037033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44948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0.22132919217342115</v>
      </c>
      <c r="F521" s="14">
        <f t="shared" ref="F521:F584" ca="1" si="408">INDIRECT(ADDRESS(A521,33,,,$B$1))</f>
        <v>8.1166666666666671</v>
      </c>
      <c r="G521" s="62" t="s">
        <v>202</v>
      </c>
      <c r="H521" s="14">
        <f t="shared" ref="H521:H584" ca="1" si="409">INDIRECT(ADDRESS(A521,35,,,$B$1))</f>
        <v>51.1</v>
      </c>
      <c r="I521" s="17">
        <f t="shared" ref="I521:I584" ca="1" si="410">INDIRECT(ADDRESS(A521,36,,,$B$1))</f>
        <v>1.51</v>
      </c>
      <c r="J521" s="16">
        <f t="shared" ref="J521:J584" ca="1" si="411">INDIRECT(ADDRESS(A521,37,,,$B$1))</f>
        <v>0.83333333333333337</v>
      </c>
      <c r="K521" s="16">
        <f t="shared" ref="K521:K584" ca="1" si="412">INDIRECT(ADDRESS(A521,38,,,$B$1))</f>
        <v>3098456</v>
      </c>
      <c r="L521" s="16">
        <f t="shared" ref="L521:L584" ca="1" si="413">INDIRECT(ADDRESS(A521,39,,,$B$1))</f>
        <v>860.66666666666663</v>
      </c>
      <c r="M521" s="17">
        <f t="shared" ref="M521:M584" ca="1" si="414">INDIRECT(ADDRESS($A521,40,,,$B$1))</f>
        <v>1.8499999999999999</v>
      </c>
      <c r="N521" s="17">
        <f t="shared" ref="N521:N584" ca="1" si="415">INDIRECT(ADDRESS($A521,41,,,$B$1))</f>
        <v>2.7</v>
      </c>
      <c r="O521" s="17" t="str">
        <f t="shared" ref="O521:O584" ca="1" si="416">INDIRECT(ADDRESS($A521,42,,,$B$1))</f>
        <v>ENE</v>
      </c>
      <c r="P521" s="13">
        <f t="shared" ref="P521:P584" ca="1" si="417">INDIRECT(ADDRESS($A521,43,,,$B$1))</f>
        <v>0.44820601851851855</v>
      </c>
      <c r="Q521" s="18">
        <f t="shared" ref="Q521:Q584" ca="1" si="418">INDIRECT(ADDRESS($A521,44,,,$B$1))</f>
        <v>7.3</v>
      </c>
      <c r="R521" s="17" t="str">
        <f t="shared" ref="R521:R584" ca="1" si="419">INDIRECT(ADDRESS($A521,45,,,$B$1))</f>
        <v>ENE</v>
      </c>
      <c r="S521" s="13">
        <f t="shared" ref="S521:S584" ca="1" si="420">INDIRECT(ADDRESS($A521,46,,,$B$1))</f>
        <v>0.44141203703703707</v>
      </c>
    </row>
    <row r="522" spans="1:19">
      <c r="A522" s="11">
        <f t="shared" si="404"/>
        <v>3097</v>
      </c>
      <c r="B522" s="12">
        <f t="shared" ca="1" si="405"/>
        <v>44948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0.22132919217342115</v>
      </c>
      <c r="F522" s="14">
        <f t="shared" ca="1" si="408"/>
        <v>8.3333333333333339</v>
      </c>
      <c r="G522" s="62" t="s">
        <v>202</v>
      </c>
      <c r="H522" s="14">
        <f t="shared" ca="1" si="409"/>
        <v>53.1</v>
      </c>
      <c r="I522" s="17">
        <f t="shared" ca="1" si="410"/>
        <v>1.073</v>
      </c>
      <c r="J522" s="16">
        <f t="shared" ca="1" si="411"/>
        <v>0.33333333333333331</v>
      </c>
      <c r="K522" s="16">
        <f t="shared" ca="1" si="412"/>
        <v>2281872</v>
      </c>
      <c r="L522" s="16">
        <f t="shared" ca="1" si="413"/>
        <v>633.66666666666663</v>
      </c>
      <c r="M522" s="17">
        <f t="shared" ca="1" si="414"/>
        <v>2.3833333333333333</v>
      </c>
      <c r="N522" s="17">
        <f t="shared" ca="1" si="415"/>
        <v>2.9</v>
      </c>
      <c r="O522" s="17" t="str">
        <f t="shared" ca="1" si="416"/>
        <v>NE</v>
      </c>
      <c r="P522" s="13">
        <f t="shared" ca="1" si="417"/>
        <v>0.48042824074074075</v>
      </c>
      <c r="Q522" s="18">
        <f t="shared" ca="1" si="418"/>
        <v>7</v>
      </c>
      <c r="R522" s="17" t="str">
        <f t="shared" ca="1" si="419"/>
        <v>NNE</v>
      </c>
      <c r="S522" s="13">
        <f t="shared" ca="1" si="420"/>
        <v>0.47430555555555554</v>
      </c>
    </row>
    <row r="523" spans="1:19">
      <c r="A523" s="11">
        <f t="shared" si="404"/>
        <v>3103</v>
      </c>
      <c r="B523" s="12">
        <f t="shared" ca="1" si="405"/>
        <v>44948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0.22106440123817961</v>
      </c>
      <c r="F523" s="14">
        <f t="shared" ca="1" si="408"/>
        <v>8.8833333333333329</v>
      </c>
      <c r="G523" s="62" t="s">
        <v>202</v>
      </c>
      <c r="H523" s="14">
        <f t="shared" ca="1" si="409"/>
        <v>54.666666666666679</v>
      </c>
      <c r="I523" s="17">
        <f t="shared" ca="1" si="410"/>
        <v>1.002</v>
      </c>
      <c r="J523" s="16">
        <f t="shared" ca="1" si="411"/>
        <v>0.16666666666666666</v>
      </c>
      <c r="K523" s="16">
        <f t="shared" ca="1" si="412"/>
        <v>2206745</v>
      </c>
      <c r="L523" s="16">
        <f t="shared" ca="1" si="413"/>
        <v>612.83333333333337</v>
      </c>
      <c r="M523" s="17">
        <f t="shared" ca="1" si="414"/>
        <v>1.9000000000000004</v>
      </c>
      <c r="N523" s="17">
        <f t="shared" ca="1" si="415"/>
        <v>2.7</v>
      </c>
      <c r="O523" s="17" t="str">
        <f t="shared" ca="1" si="416"/>
        <v>NNE</v>
      </c>
      <c r="P523" s="13">
        <f t="shared" ca="1" si="417"/>
        <v>0.4956828703703704</v>
      </c>
      <c r="Q523" s="18">
        <f t="shared" ca="1" si="418"/>
        <v>5.6</v>
      </c>
      <c r="R523" s="17" t="str">
        <f t="shared" ca="1" si="419"/>
        <v>NE</v>
      </c>
      <c r="S523" s="13">
        <f t="shared" ca="1" si="420"/>
        <v>0.50214120370370374</v>
      </c>
    </row>
    <row r="524" spans="1:19">
      <c r="A524" s="11">
        <f t="shared" si="404"/>
        <v>3109</v>
      </c>
      <c r="B524" s="12">
        <f t="shared" ca="1" si="405"/>
        <v>44948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0.22079961030293807</v>
      </c>
      <c r="F524" s="14">
        <f t="shared" ca="1" si="408"/>
        <v>8.5499999999999989</v>
      </c>
      <c r="G524" s="62" t="s">
        <v>202</v>
      </c>
      <c r="H524" s="14">
        <f t="shared" ca="1" si="409"/>
        <v>54.433333333333337</v>
      </c>
      <c r="I524" s="17">
        <f t="shared" ca="1" si="410"/>
        <v>0.70399999999999996</v>
      </c>
      <c r="J524" s="16">
        <f t="shared" ca="1" si="411"/>
        <v>0</v>
      </c>
      <c r="K524" s="16">
        <f t="shared" ca="1" si="412"/>
        <v>1630080</v>
      </c>
      <c r="L524" s="16">
        <f t="shared" ca="1" si="413"/>
        <v>452.83333333333331</v>
      </c>
      <c r="M524" s="17">
        <f t="shared" ca="1" si="414"/>
        <v>1.55</v>
      </c>
      <c r="N524" s="17">
        <f t="shared" ca="1" si="415"/>
        <v>2.4</v>
      </c>
      <c r="O524" s="17" t="str">
        <f t="shared" ca="1" si="416"/>
        <v>NE</v>
      </c>
      <c r="P524" s="13">
        <f t="shared" ca="1" si="417"/>
        <v>0.56373842592592593</v>
      </c>
      <c r="Q524" s="18">
        <f t="shared" ca="1" si="418"/>
        <v>4.7</v>
      </c>
      <c r="R524" s="17" t="str">
        <f t="shared" ca="1" si="419"/>
        <v>N</v>
      </c>
      <c r="S524" s="13">
        <f t="shared" ca="1" si="420"/>
        <v>0.55980324074074073</v>
      </c>
    </row>
    <row r="525" spans="1:19">
      <c r="A525" s="11">
        <f t="shared" si="404"/>
        <v>3115</v>
      </c>
      <c r="B525" s="12">
        <f t="shared" ca="1" si="405"/>
        <v>44948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0.22079961030293807</v>
      </c>
      <c r="F525" s="14">
        <f t="shared" ca="1" si="408"/>
        <v>8.4500000000000011</v>
      </c>
      <c r="G525" s="62" t="s">
        <v>202</v>
      </c>
      <c r="H525" s="14">
        <f t="shared" ca="1" si="409"/>
        <v>52.616666666666674</v>
      </c>
      <c r="I525" s="17">
        <f t="shared" ca="1" si="410"/>
        <v>0.68899999999999995</v>
      </c>
      <c r="J525" s="16">
        <f t="shared" ca="1" si="411"/>
        <v>0</v>
      </c>
      <c r="K525" s="16">
        <f t="shared" ca="1" si="412"/>
        <v>1544615</v>
      </c>
      <c r="L525" s="16">
        <f t="shared" ca="1" si="413"/>
        <v>429</v>
      </c>
      <c r="M525" s="17">
        <f t="shared" ca="1" si="414"/>
        <v>2.6</v>
      </c>
      <c r="N525" s="17">
        <f t="shared" ca="1" si="415"/>
        <v>3.4</v>
      </c>
      <c r="O525" s="17" t="str">
        <f t="shared" ca="1" si="416"/>
        <v>NNE</v>
      </c>
      <c r="P525" s="13">
        <f t="shared" ca="1" si="417"/>
        <v>0.61030092592592589</v>
      </c>
      <c r="Q525" s="18">
        <f t="shared" ca="1" si="418"/>
        <v>7.2</v>
      </c>
      <c r="R525" s="17" t="str">
        <f t="shared" ca="1" si="419"/>
        <v>NE</v>
      </c>
      <c r="S525" s="13">
        <f t="shared" ca="1" si="420"/>
        <v>0.60788194444444443</v>
      </c>
    </row>
    <row r="526" spans="1:19">
      <c r="A526" s="11">
        <f t="shared" si="404"/>
        <v>3121</v>
      </c>
      <c r="B526" s="12">
        <f t="shared" ca="1" si="405"/>
        <v>44948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0.22053526267478152</v>
      </c>
      <c r="F526" s="14">
        <f t="shared" ca="1" si="408"/>
        <v>7.75</v>
      </c>
      <c r="G526" s="62" t="s">
        <v>202</v>
      </c>
      <c r="H526" s="14">
        <f t="shared" ca="1" si="409"/>
        <v>52.70000000000001</v>
      </c>
      <c r="I526" s="17">
        <f t="shared" ca="1" si="410"/>
        <v>0.371</v>
      </c>
      <c r="J526" s="16">
        <f t="shared" ca="1" si="411"/>
        <v>0</v>
      </c>
      <c r="K526" s="16">
        <f t="shared" ca="1" si="412"/>
        <v>842861</v>
      </c>
      <c r="L526" s="16">
        <f t="shared" ca="1" si="413"/>
        <v>234.16666666666666</v>
      </c>
      <c r="M526" s="17">
        <f t="shared" ca="1" si="414"/>
        <v>2.5</v>
      </c>
      <c r="N526" s="17">
        <f t="shared" ca="1" si="415"/>
        <v>3.6</v>
      </c>
      <c r="O526" s="17" t="str">
        <f t="shared" ca="1" si="416"/>
        <v>NE</v>
      </c>
      <c r="P526" s="13">
        <f t="shared" ca="1" si="417"/>
        <v>0.63023148148148145</v>
      </c>
      <c r="Q526" s="18">
        <f t="shared" ca="1" si="418"/>
        <v>8.4</v>
      </c>
      <c r="R526" s="17" t="str">
        <f t="shared" ca="1" si="419"/>
        <v>NE</v>
      </c>
      <c r="S526" s="13">
        <f t="shared" ca="1" si="420"/>
        <v>0.62862268518518516</v>
      </c>
    </row>
    <row r="527" spans="1:19">
      <c r="A527" s="11">
        <f t="shared" si="404"/>
        <v>3127</v>
      </c>
      <c r="B527" s="12">
        <f t="shared" ca="1" si="405"/>
        <v>44948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0.22027091504662497</v>
      </c>
      <c r="F527" s="14">
        <f t="shared" ca="1" si="408"/>
        <v>7.1833333333333336</v>
      </c>
      <c r="G527" s="62" t="s">
        <v>202</v>
      </c>
      <c r="H527" s="14">
        <f t="shared" ca="1" si="409"/>
        <v>55.183333333333337</v>
      </c>
      <c r="I527" s="17">
        <f t="shared" ca="1" si="410"/>
        <v>9.0999999999999998E-2</v>
      </c>
      <c r="J527" s="16">
        <f t="shared" ca="1" si="411"/>
        <v>0</v>
      </c>
      <c r="K527" s="16">
        <f t="shared" ca="1" si="412"/>
        <v>217406</v>
      </c>
      <c r="L527" s="16">
        <f t="shared" ca="1" si="413"/>
        <v>60.333333333333336</v>
      </c>
      <c r="M527" s="17">
        <f t="shared" ca="1" si="414"/>
        <v>1.7666666666666668</v>
      </c>
      <c r="N527" s="17">
        <f t="shared" ca="1" si="415"/>
        <v>2.5</v>
      </c>
      <c r="O527" s="17" t="str">
        <f t="shared" ca="1" si="416"/>
        <v>NE</v>
      </c>
      <c r="P527" s="13">
        <f t="shared" ca="1" si="417"/>
        <v>0.67543981481481474</v>
      </c>
      <c r="Q527" s="18">
        <f t="shared" ca="1" si="418"/>
        <v>5.8</v>
      </c>
      <c r="R527" s="17" t="str">
        <f t="shared" ca="1" si="419"/>
        <v>NE</v>
      </c>
      <c r="S527" s="13">
        <f t="shared" ca="1" si="420"/>
        <v>0.66425925925925922</v>
      </c>
    </row>
    <row r="528" spans="1:19">
      <c r="A528" s="11">
        <f t="shared" si="404"/>
        <v>3133</v>
      </c>
      <c r="B528" s="12">
        <f t="shared" ca="1" si="405"/>
        <v>44948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0.22027091504662497</v>
      </c>
      <c r="F528" s="14">
        <f t="shared" ca="1" si="408"/>
        <v>6.8666666666666671</v>
      </c>
      <c r="G528" s="62" t="s">
        <v>202</v>
      </c>
      <c r="H528" s="14">
        <f t="shared" ca="1" si="409"/>
        <v>56.083333333333336</v>
      </c>
      <c r="I528" s="17">
        <f t="shared" ca="1" si="410"/>
        <v>1.0000000000000002E-2</v>
      </c>
      <c r="J528" s="16">
        <f t="shared" ca="1" si="411"/>
        <v>0</v>
      </c>
      <c r="K528" s="16">
        <f t="shared" ca="1" si="412"/>
        <v>26066</v>
      </c>
      <c r="L528" s="16">
        <f t="shared" ca="1" si="413"/>
        <v>7.166666666666667</v>
      </c>
      <c r="M528" s="17">
        <f t="shared" ca="1" si="414"/>
        <v>1.6500000000000001</v>
      </c>
      <c r="N528" s="17">
        <f t="shared" ca="1" si="415"/>
        <v>2.1</v>
      </c>
      <c r="O528" s="17" t="str">
        <f t="shared" ca="1" si="416"/>
        <v>NE</v>
      </c>
      <c r="P528" s="13">
        <f t="shared" ca="1" si="417"/>
        <v>0.74001157407407403</v>
      </c>
      <c r="Q528" s="18">
        <f t="shared" ca="1" si="418"/>
        <v>5.5</v>
      </c>
      <c r="R528" s="17" t="str">
        <f t="shared" ca="1" si="419"/>
        <v>N</v>
      </c>
      <c r="S528" s="13">
        <f t="shared" ca="1" si="420"/>
        <v>0.73310185185185184</v>
      </c>
    </row>
    <row r="529" spans="1:36">
      <c r="A529" s="11">
        <f t="shared" si="404"/>
        <v>3139</v>
      </c>
      <c r="B529" s="12">
        <f t="shared" ca="1" si="405"/>
        <v>44948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0.22000701177583462</v>
      </c>
      <c r="F529" s="14">
        <f t="shared" ca="1" si="408"/>
        <v>6.8</v>
      </c>
      <c r="G529" s="62" t="s">
        <v>202</v>
      </c>
      <c r="H529" s="14">
        <f t="shared" ca="1" si="409"/>
        <v>55.68333333333333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505</v>
      </c>
      <c r="L529" s="16">
        <f t="shared" ca="1" si="413"/>
        <v>0</v>
      </c>
      <c r="M529" s="17">
        <f t="shared" ca="1" si="414"/>
        <v>2.5333333333333332</v>
      </c>
      <c r="N529" s="17">
        <f t="shared" ca="1" si="415"/>
        <v>3.6</v>
      </c>
      <c r="O529" s="17" t="str">
        <f t="shared" ca="1" si="416"/>
        <v>NNE</v>
      </c>
      <c r="P529" s="13">
        <f t="shared" ca="1" si="417"/>
        <v>0.7828356481481481</v>
      </c>
      <c r="Q529" s="18">
        <f t="shared" ca="1" si="418"/>
        <v>7</v>
      </c>
      <c r="R529" s="17" t="str">
        <f t="shared" ca="1" si="419"/>
        <v>NNE</v>
      </c>
      <c r="S529" s="13">
        <f t="shared" ca="1" si="420"/>
        <v>0.77356481481481476</v>
      </c>
    </row>
    <row r="530" spans="1:36">
      <c r="A530" s="11">
        <f t="shared" si="404"/>
        <v>3145</v>
      </c>
      <c r="B530" s="12">
        <f t="shared" ca="1" si="405"/>
        <v>44948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0.2197431085050443</v>
      </c>
      <c r="F530" s="14">
        <f t="shared" ca="1" si="408"/>
        <v>6.7166666666666659</v>
      </c>
      <c r="G530" s="62" t="s">
        <v>202</v>
      </c>
      <c r="H530" s="14">
        <f t="shared" ca="1" si="409"/>
        <v>55.483333333333327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496</v>
      </c>
      <c r="L530" s="16">
        <f t="shared" ca="1" si="413"/>
        <v>0</v>
      </c>
      <c r="M530" s="17">
        <f t="shared" ca="1" si="414"/>
        <v>3.2000000000000006</v>
      </c>
      <c r="N530" s="17">
        <f t="shared" ca="1" si="415"/>
        <v>3.9</v>
      </c>
      <c r="O530" s="17" t="str">
        <f t="shared" ca="1" si="416"/>
        <v>NNE</v>
      </c>
      <c r="P530" s="13">
        <f t="shared" ca="1" si="417"/>
        <v>0.79858796296296297</v>
      </c>
      <c r="Q530" s="18">
        <f t="shared" ca="1" si="418"/>
        <v>8.6</v>
      </c>
      <c r="R530" s="17" t="str">
        <f t="shared" ca="1" si="419"/>
        <v>E</v>
      </c>
      <c r="S530" s="13">
        <f t="shared" ca="1" si="420"/>
        <v>0.82605324074074071</v>
      </c>
    </row>
    <row r="531" spans="1:36">
      <c r="A531" s="11">
        <f t="shared" si="404"/>
        <v>3151</v>
      </c>
      <c r="B531" s="12">
        <f t="shared" ca="1" si="405"/>
        <v>44948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0.2197431085050443</v>
      </c>
      <c r="F531" s="14">
        <f t="shared" ca="1" si="408"/>
        <v>5.8666666666666671</v>
      </c>
      <c r="G531" s="62" t="s">
        <v>202</v>
      </c>
      <c r="H531" s="14">
        <f t="shared" ca="1" si="409"/>
        <v>63.316666666666663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494</v>
      </c>
      <c r="L531" s="16">
        <f t="shared" ca="1" si="413"/>
        <v>0</v>
      </c>
      <c r="M531" s="17">
        <f t="shared" ca="1" si="414"/>
        <v>2.8333333333333335</v>
      </c>
      <c r="N531" s="17">
        <f t="shared" ca="1" si="415"/>
        <v>3.5</v>
      </c>
      <c r="O531" s="17" t="str">
        <f t="shared" ca="1" si="416"/>
        <v>NE</v>
      </c>
      <c r="P531" s="13">
        <f t="shared" ca="1" si="417"/>
        <v>0.86444444444444446</v>
      </c>
      <c r="Q531" s="18">
        <f t="shared" ca="1" si="418"/>
        <v>9.3000000000000007</v>
      </c>
      <c r="R531" s="17" t="str">
        <f t="shared" ca="1" si="419"/>
        <v>NE</v>
      </c>
      <c r="S531" s="13">
        <f t="shared" ca="1" si="420"/>
        <v>0.83011574074074079</v>
      </c>
    </row>
    <row r="532" spans="1:36">
      <c r="A532" s="11">
        <f t="shared" si="404"/>
        <v>3157</v>
      </c>
      <c r="B532" s="12">
        <f t="shared" ca="1" si="405"/>
        <v>44948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0.21956746991505618</v>
      </c>
      <c r="F532" s="14">
        <f t="shared" ca="1" si="408"/>
        <v>5.6999999999999993</v>
      </c>
      <c r="G532" s="62" t="s">
        <v>202</v>
      </c>
      <c r="H532" s="14">
        <f t="shared" ca="1" si="409"/>
        <v>69.88333333333334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458</v>
      </c>
      <c r="L532" s="16">
        <f t="shared" ca="1" si="413"/>
        <v>0</v>
      </c>
      <c r="M532" s="17">
        <f t="shared" ca="1" si="414"/>
        <v>3.15</v>
      </c>
      <c r="N532" s="17">
        <f t="shared" ca="1" si="415"/>
        <v>3.8</v>
      </c>
      <c r="O532" s="17" t="str">
        <f t="shared" ca="1" si="416"/>
        <v>NNE</v>
      </c>
      <c r="P532" s="13">
        <f t="shared" ca="1" si="417"/>
        <v>0.88050925925925927</v>
      </c>
      <c r="Q532" s="18">
        <f t="shared" ca="1" si="418"/>
        <v>7.9</v>
      </c>
      <c r="R532" s="17" t="str">
        <f t="shared" ca="1" si="419"/>
        <v>NNE</v>
      </c>
      <c r="S532" s="13">
        <f t="shared" ca="1" si="420"/>
        <v>0.88606481481481481</v>
      </c>
    </row>
    <row r="533" spans="1:36">
      <c r="A533" s="11">
        <f t="shared" si="404"/>
        <v>3163</v>
      </c>
      <c r="B533" s="12">
        <f t="shared" ca="1" si="405"/>
        <v>44948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0.21921619273508</v>
      </c>
      <c r="F533" s="14">
        <f t="shared" ca="1" si="408"/>
        <v>5.8999999999999995</v>
      </c>
      <c r="G533" s="62" t="s">
        <v>202</v>
      </c>
      <c r="H533" s="14">
        <f t="shared" ca="1" si="409"/>
        <v>68.666666666666671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486</v>
      </c>
      <c r="L533" s="16">
        <f t="shared" ca="1" si="413"/>
        <v>0</v>
      </c>
      <c r="M533" s="17">
        <f t="shared" ca="1" si="414"/>
        <v>2.8333333333333335</v>
      </c>
      <c r="N533" s="17">
        <f t="shared" ca="1" si="415"/>
        <v>3.3</v>
      </c>
      <c r="O533" s="17" t="str">
        <f t="shared" ca="1" si="416"/>
        <v>NNE</v>
      </c>
      <c r="P533" s="13">
        <f t="shared" ca="1" si="417"/>
        <v>0.93185185185185182</v>
      </c>
      <c r="Q533" s="18">
        <f t="shared" ca="1" si="418"/>
        <v>7.2</v>
      </c>
      <c r="R533" s="17" t="str">
        <f t="shared" ca="1" si="419"/>
        <v>NE</v>
      </c>
      <c r="S533" s="13">
        <f t="shared" ca="1" si="420"/>
        <v>0.93819444444444444</v>
      </c>
    </row>
    <row r="534" spans="1:36">
      <c r="A534" s="11">
        <f t="shared" si="404"/>
        <v>3169</v>
      </c>
      <c r="B534" s="12">
        <f t="shared" ca="1" si="405"/>
        <v>44948</v>
      </c>
      <c r="C534" s="13">
        <f t="shared" ca="1" si="406"/>
        <v>0.95833333333333337</v>
      </c>
      <c r="D534" s="14">
        <f t="shared" ca="1" si="407"/>
        <v>0.5</v>
      </c>
      <c r="E534" s="14">
        <f t="shared" ca="1" si="403"/>
        <v>0.21921619273508</v>
      </c>
      <c r="F534" s="14">
        <f t="shared" ca="1" si="408"/>
        <v>5</v>
      </c>
      <c r="G534" s="62" t="s">
        <v>202</v>
      </c>
      <c r="H534" s="14">
        <f t="shared" ca="1" si="409"/>
        <v>81.649999999999991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387</v>
      </c>
      <c r="L534" s="16">
        <f t="shared" ca="1" si="413"/>
        <v>0</v>
      </c>
      <c r="M534" s="17">
        <f t="shared" ca="1" si="414"/>
        <v>2.1333333333333333</v>
      </c>
      <c r="N534" s="17">
        <f t="shared" ca="1" si="415"/>
        <v>2.9</v>
      </c>
      <c r="O534" s="17" t="str">
        <f t="shared" ca="1" si="416"/>
        <v>NE</v>
      </c>
      <c r="P534" s="13">
        <f t="shared" ca="1" si="417"/>
        <v>0.9538078703703704</v>
      </c>
      <c r="Q534" s="18">
        <f t="shared" ca="1" si="418"/>
        <v>7.3</v>
      </c>
      <c r="R534" s="17" t="str">
        <f t="shared" ca="1" si="419"/>
        <v>N</v>
      </c>
      <c r="S534" s="13">
        <f t="shared" ca="1" si="420"/>
        <v>0.96142361111111108</v>
      </c>
    </row>
    <row r="535" spans="1:36">
      <c r="A535" s="11">
        <f t="shared" si="404"/>
        <v>3175</v>
      </c>
      <c r="B535" s="12">
        <f t="shared" ca="1" si="405"/>
        <v>44949</v>
      </c>
      <c r="C535" s="13">
        <f t="shared" ca="1" si="406"/>
        <v>0</v>
      </c>
      <c r="D535" s="14">
        <f t="shared" ca="1" si="407"/>
        <v>1</v>
      </c>
      <c r="E535" s="14">
        <f t="shared" ca="1" si="403"/>
        <v>0.21921619273508</v>
      </c>
      <c r="F535" s="14">
        <f t="shared" ca="1" si="408"/>
        <v>4.3833333333333337</v>
      </c>
      <c r="G535" s="62" t="s">
        <v>202</v>
      </c>
      <c r="H535" s="14">
        <f t="shared" ca="1" si="409"/>
        <v>89.766666666666652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438</v>
      </c>
      <c r="L535" s="16">
        <f t="shared" ca="1" si="413"/>
        <v>0</v>
      </c>
      <c r="M535" s="17">
        <f t="shared" ca="1" si="414"/>
        <v>1.45</v>
      </c>
      <c r="N535" s="17">
        <f t="shared" ca="1" si="415"/>
        <v>2</v>
      </c>
      <c r="O535" s="17" t="str">
        <f t="shared" ca="1" si="416"/>
        <v>E</v>
      </c>
      <c r="P535" s="13">
        <f t="shared" ca="1" si="417"/>
        <v>0.99468749999999995</v>
      </c>
      <c r="Q535" s="18">
        <f t="shared" ca="1" si="418"/>
        <v>3.7</v>
      </c>
      <c r="R535" s="17" t="str">
        <f t="shared" ca="1" si="419"/>
        <v>ENE</v>
      </c>
      <c r="S535" s="13">
        <f t="shared" ca="1" si="420"/>
        <v>1.5983796296296295E-2</v>
      </c>
      <c r="U535" s="14">
        <f t="shared" ref="U535" ca="1" si="421">SUM(D535:D558)</f>
        <v>8.5</v>
      </c>
      <c r="V535" s="14">
        <f t="shared" ref="V535:Y535" ca="1" si="422">AVERAGE(E535:E558)</f>
        <v>0.27833875773675593</v>
      </c>
      <c r="W535" s="14">
        <f t="shared" ca="1" si="422"/>
        <v>5.6437500000000007</v>
      </c>
      <c r="X535" s="14" t="e">
        <f t="shared" si="422"/>
        <v>#DIV/0!</v>
      </c>
      <c r="Y535" s="14">
        <f t="shared" ca="1" si="422"/>
        <v>85.350000000000009</v>
      </c>
      <c r="Z535" s="58">
        <f t="shared" ref="Z535:AA535" ca="1" si="423">SUM(I535:I558)</f>
        <v>3.4619999999999997</v>
      </c>
      <c r="AA535" s="58">
        <f t="shared" ca="1" si="423"/>
        <v>0</v>
      </c>
      <c r="AB535" s="58">
        <f t="shared" ref="AB535" ca="1" si="424">SUM(K535:K558)/1000</f>
        <v>8205.5740000000005</v>
      </c>
      <c r="AC535" s="58">
        <f t="shared" ref="AC535:AD535" ca="1" si="425">AVERAGE(L535:L558)</f>
        <v>94.916666666666671</v>
      </c>
      <c r="AD535" s="17">
        <f t="shared" ca="1" si="425"/>
        <v>1.9000000000000001</v>
      </c>
      <c r="AE535" s="17">
        <f t="shared" ref="AE535" ca="1" si="426">MAX(N535:N558)</f>
        <v>5.3</v>
      </c>
      <c r="AF535" s="11" t="str">
        <f t="shared" ref="AF535" ca="1" si="427">INDIRECT(ADDRESS(MATCH(AE535,N535:N558,0)+ROW()-1,15))</f>
        <v>NNE</v>
      </c>
      <c r="AG535" s="13">
        <f t="shared" ref="AG535" ca="1" si="428">INDIRECT(ADDRESS(MATCH(AE535,N535:N558,0)+ROW()-1,16))</f>
        <v>0.44599537037037035</v>
      </c>
      <c r="AH535" s="17">
        <f t="shared" ref="AH535" ca="1" si="429">MAX(Q535:Q558)</f>
        <v>9.9</v>
      </c>
      <c r="AI535" s="11" t="str">
        <f t="shared" ref="AI535" ca="1" si="430">INDIRECT(ADDRESS(MATCH(AH535,Q535:Q558,0)+ROW()-1,18))</f>
        <v>NNE</v>
      </c>
      <c r="AJ535" s="13">
        <f t="shared" ref="AJ535" ca="1" si="431">INDIRECT(ADDRESS(MATCH(AH535,Q535:Q558,0)+ROW()-1,19))</f>
        <v>0.44361111111111112</v>
      </c>
    </row>
    <row r="536" spans="1:36">
      <c r="A536" s="11">
        <f t="shared" si="404"/>
        <v>3181</v>
      </c>
      <c r="B536" s="12">
        <f t="shared" ca="1" si="405"/>
        <v>44949</v>
      </c>
      <c r="C536" s="13">
        <f t="shared" ca="1" si="406"/>
        <v>4.1666666666666664E-2</v>
      </c>
      <c r="D536" s="14">
        <f t="shared" ca="1" si="407"/>
        <v>1</v>
      </c>
      <c r="E536" s="14">
        <f t="shared" ca="1" si="403"/>
        <v>0.22044759080600182</v>
      </c>
      <c r="F536" s="14">
        <f t="shared" ca="1" si="408"/>
        <v>4.0166666666666666</v>
      </c>
      <c r="G536" s="62" t="s">
        <v>202</v>
      </c>
      <c r="H536" s="14">
        <f t="shared" ca="1" si="409"/>
        <v>91.333333333333329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407</v>
      </c>
      <c r="L536" s="16">
        <f t="shared" ca="1" si="413"/>
        <v>0</v>
      </c>
      <c r="M536" s="17">
        <f t="shared" ca="1" si="414"/>
        <v>1.6333333333333335</v>
      </c>
      <c r="N536" s="17">
        <f t="shared" ca="1" si="415"/>
        <v>2.8</v>
      </c>
      <c r="O536" s="17" t="str">
        <f t="shared" ca="1" si="416"/>
        <v>NE</v>
      </c>
      <c r="P536" s="13">
        <f t="shared" ca="1" si="417"/>
        <v>7.5925925925925938E-2</v>
      </c>
      <c r="Q536" s="18">
        <f t="shared" ca="1" si="418"/>
        <v>5.7</v>
      </c>
      <c r="R536" s="17" t="str">
        <f t="shared" ca="1" si="419"/>
        <v>NNE</v>
      </c>
      <c r="S536" s="13">
        <f t="shared" ca="1" si="420"/>
        <v>7.0497685185185191E-2</v>
      </c>
    </row>
    <row r="537" spans="1:36">
      <c r="A537" s="11">
        <f t="shared" si="404"/>
        <v>3187</v>
      </c>
      <c r="B537" s="12">
        <f t="shared" ca="1" si="405"/>
        <v>44949</v>
      </c>
      <c r="C537" s="13">
        <f t="shared" ca="1" si="406"/>
        <v>8.3333333333333329E-2</v>
      </c>
      <c r="D537" s="14">
        <f t="shared" ca="1" si="407"/>
        <v>0.5</v>
      </c>
      <c r="E537" s="14">
        <f t="shared" ca="1" si="403"/>
        <v>0.22239174051325103</v>
      </c>
      <c r="F537" s="14">
        <f t="shared" ca="1" si="408"/>
        <v>4.1499999999999995</v>
      </c>
      <c r="G537" s="62" t="s">
        <v>202</v>
      </c>
      <c r="H537" s="14">
        <f t="shared" ca="1" si="409"/>
        <v>88.733333333333334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400</v>
      </c>
      <c r="L537" s="16">
        <f t="shared" ca="1" si="413"/>
        <v>0</v>
      </c>
      <c r="M537" s="17">
        <f t="shared" ca="1" si="414"/>
        <v>1.7</v>
      </c>
      <c r="N537" s="17">
        <f t="shared" ca="1" si="415"/>
        <v>2.7</v>
      </c>
      <c r="O537" s="17" t="str">
        <f t="shared" ca="1" si="416"/>
        <v>NE</v>
      </c>
      <c r="P537" s="13">
        <f t="shared" ca="1" si="417"/>
        <v>7.6400462962962962E-2</v>
      </c>
      <c r="Q537" s="18">
        <f t="shared" ca="1" si="418"/>
        <v>5.4</v>
      </c>
      <c r="R537" s="17" t="str">
        <f t="shared" ca="1" si="419"/>
        <v>E</v>
      </c>
      <c r="S537" s="13">
        <f t="shared" ca="1" si="420"/>
        <v>0.10652777777777778</v>
      </c>
    </row>
    <row r="538" spans="1:36">
      <c r="A538" s="11">
        <f t="shared" si="404"/>
        <v>3193</v>
      </c>
      <c r="B538" s="12">
        <f t="shared" ca="1" si="405"/>
        <v>44949</v>
      </c>
      <c r="C538" s="13">
        <f t="shared" ca="1" si="406"/>
        <v>0.125</v>
      </c>
      <c r="D538" s="14">
        <f t="shared" ca="1" si="407"/>
        <v>1</v>
      </c>
      <c r="E538" s="14">
        <f t="shared" ca="1" si="403"/>
        <v>0.2259598320414237</v>
      </c>
      <c r="F538" s="14">
        <f t="shared" ca="1" si="408"/>
        <v>3.7833333333333332</v>
      </c>
      <c r="G538" s="62" t="s">
        <v>202</v>
      </c>
      <c r="H538" s="14">
        <f t="shared" ca="1" si="409"/>
        <v>91.533333333333346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455</v>
      </c>
      <c r="L538" s="16">
        <f t="shared" ca="1" si="413"/>
        <v>0</v>
      </c>
      <c r="M538" s="17">
        <f t="shared" ca="1" si="414"/>
        <v>2.6833333333333331</v>
      </c>
      <c r="N538" s="17">
        <f t="shared" ca="1" si="415"/>
        <v>3.5</v>
      </c>
      <c r="O538" s="17" t="str">
        <f t="shared" ca="1" si="416"/>
        <v>NNE</v>
      </c>
      <c r="P538" s="13">
        <f t="shared" ca="1" si="417"/>
        <v>0.13741898148148149</v>
      </c>
      <c r="Q538" s="18">
        <f t="shared" ca="1" si="418"/>
        <v>6.5</v>
      </c>
      <c r="R538" s="17" t="str">
        <f t="shared" ca="1" si="419"/>
        <v>N</v>
      </c>
      <c r="S538" s="13">
        <f t="shared" ca="1" si="420"/>
        <v>0.12403935185185185</v>
      </c>
    </row>
    <row r="539" spans="1:36">
      <c r="A539" s="11">
        <f t="shared" si="404"/>
        <v>3199</v>
      </c>
      <c r="B539" s="12">
        <f t="shared" ca="1" si="405"/>
        <v>44949</v>
      </c>
      <c r="C539" s="13">
        <f t="shared" ca="1" si="406"/>
        <v>0.16666666666666666</v>
      </c>
      <c r="D539" s="14">
        <f t="shared" ca="1" si="407"/>
        <v>1.5</v>
      </c>
      <c r="E539" s="14">
        <f t="shared" ca="1" si="403"/>
        <v>0.23486261192114311</v>
      </c>
      <c r="F539" s="14">
        <f t="shared" ca="1" si="408"/>
        <v>4.0166666666666666</v>
      </c>
      <c r="G539" s="62" t="s">
        <v>202</v>
      </c>
      <c r="H539" s="14">
        <f t="shared" ca="1" si="409"/>
        <v>94.483333333333348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415</v>
      </c>
      <c r="L539" s="16">
        <f t="shared" ca="1" si="413"/>
        <v>0</v>
      </c>
      <c r="M539" s="17">
        <f t="shared" ca="1" si="414"/>
        <v>0.6</v>
      </c>
      <c r="N539" s="17">
        <f t="shared" ca="1" si="415"/>
        <v>1.3</v>
      </c>
      <c r="O539" s="17" t="str">
        <f t="shared" ca="1" si="416"/>
        <v>E</v>
      </c>
      <c r="P539" s="13">
        <f t="shared" ca="1" si="417"/>
        <v>0.16395833333333334</v>
      </c>
      <c r="Q539" s="18">
        <f t="shared" ca="1" si="418"/>
        <v>2.4</v>
      </c>
      <c r="R539" s="17" t="str">
        <f t="shared" ca="1" si="419"/>
        <v>NE</v>
      </c>
      <c r="S539" s="13">
        <f t="shared" ca="1" si="420"/>
        <v>0.16222222222222224</v>
      </c>
    </row>
    <row r="540" spans="1:36">
      <c r="A540" s="11">
        <f t="shared" si="404"/>
        <v>3205</v>
      </c>
      <c r="B540" s="12">
        <f t="shared" ca="1" si="405"/>
        <v>44949</v>
      </c>
      <c r="C540" s="13">
        <f t="shared" ca="1" si="406"/>
        <v>0.20833333333333334</v>
      </c>
      <c r="D540" s="14">
        <f t="shared" ca="1" si="407"/>
        <v>1.5</v>
      </c>
      <c r="E540" s="14">
        <f t="shared" ca="1" si="403"/>
        <v>0.25075790150798721</v>
      </c>
      <c r="F540" s="14">
        <f t="shared" ca="1" si="408"/>
        <v>4.05</v>
      </c>
      <c r="G540" s="62" t="s">
        <v>202</v>
      </c>
      <c r="H540" s="14">
        <f t="shared" ca="1" si="409"/>
        <v>96.666666666666671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426</v>
      </c>
      <c r="L540" s="16">
        <f t="shared" ca="1" si="413"/>
        <v>0</v>
      </c>
      <c r="M540" s="17">
        <f t="shared" ca="1" si="414"/>
        <v>0.6333333333333333</v>
      </c>
      <c r="N540" s="17">
        <f t="shared" ca="1" si="415"/>
        <v>1.2</v>
      </c>
      <c r="O540" s="17" t="str">
        <f t="shared" ca="1" si="416"/>
        <v>NE</v>
      </c>
      <c r="P540" s="13">
        <f t="shared" ca="1" si="417"/>
        <v>0.23745370370370369</v>
      </c>
      <c r="Q540" s="18">
        <f t="shared" ca="1" si="418"/>
        <v>2.5</v>
      </c>
      <c r="R540" s="17" t="str">
        <f t="shared" ca="1" si="419"/>
        <v>N</v>
      </c>
      <c r="S540" s="13">
        <f t="shared" ca="1" si="420"/>
        <v>0.23122685185185185</v>
      </c>
    </row>
    <row r="541" spans="1:36">
      <c r="A541" s="11">
        <f t="shared" si="404"/>
        <v>3211</v>
      </c>
      <c r="B541" s="12">
        <f t="shared" ca="1" si="405"/>
        <v>44949</v>
      </c>
      <c r="C541" s="13">
        <f t="shared" ca="1" si="406"/>
        <v>0.25</v>
      </c>
      <c r="D541" s="14">
        <f t="shared" ca="1" si="407"/>
        <v>1.5</v>
      </c>
      <c r="E541" s="14">
        <f t="shared" ca="1" si="403"/>
        <v>0.27108847223473664</v>
      </c>
      <c r="F541" s="14">
        <f t="shared" ca="1" si="408"/>
        <v>3.9499999999999997</v>
      </c>
      <c r="G541" s="62" t="s">
        <v>202</v>
      </c>
      <c r="H541" s="14">
        <f t="shared" ca="1" si="409"/>
        <v>92.84999999999998</v>
      </c>
      <c r="I541" s="17">
        <f t="shared" ca="1" si="410"/>
        <v>0</v>
      </c>
      <c r="J541" s="16">
        <f t="shared" ca="1" si="411"/>
        <v>0</v>
      </c>
      <c r="K541" s="16">
        <f t="shared" ca="1" si="412"/>
        <v>597</v>
      </c>
      <c r="L541" s="16">
        <f t="shared" ca="1" si="413"/>
        <v>0</v>
      </c>
      <c r="M541" s="17">
        <f t="shared" ca="1" si="414"/>
        <v>1.2166666666666666</v>
      </c>
      <c r="N541" s="17">
        <f t="shared" ca="1" si="415"/>
        <v>1.6</v>
      </c>
      <c r="O541" s="17" t="str">
        <f t="shared" ca="1" si="416"/>
        <v>NE</v>
      </c>
      <c r="P541" s="13">
        <f t="shared" ca="1" si="417"/>
        <v>0.25223379629629633</v>
      </c>
      <c r="Q541" s="18">
        <f t="shared" ca="1" si="418"/>
        <v>3.5</v>
      </c>
      <c r="R541" s="17" t="str">
        <f t="shared" ca="1" si="419"/>
        <v>NNE</v>
      </c>
      <c r="S541" s="13">
        <f t="shared" ca="1" si="420"/>
        <v>0.24679398148148146</v>
      </c>
    </row>
    <row r="542" spans="1:36">
      <c r="A542" s="11">
        <f t="shared" si="404"/>
        <v>3217</v>
      </c>
      <c r="B542" s="12">
        <f t="shared" ca="1" si="405"/>
        <v>44949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0.28393921902777014</v>
      </c>
      <c r="F542" s="14">
        <f t="shared" ca="1" si="408"/>
        <v>4.0166666666666666</v>
      </c>
      <c r="G542" s="62" t="s">
        <v>202</v>
      </c>
      <c r="H542" s="14">
        <f t="shared" ca="1" si="409"/>
        <v>94.866666666666674</v>
      </c>
      <c r="I542" s="17">
        <f t="shared" ca="1" si="410"/>
        <v>0.04</v>
      </c>
      <c r="J542" s="16">
        <f t="shared" ca="1" si="411"/>
        <v>0</v>
      </c>
      <c r="K542" s="16">
        <f t="shared" ca="1" si="412"/>
        <v>94389</v>
      </c>
      <c r="L542" s="16">
        <f t="shared" ca="1" si="413"/>
        <v>26.333333333333332</v>
      </c>
      <c r="M542" s="17">
        <f t="shared" ca="1" si="414"/>
        <v>0.68333333333333324</v>
      </c>
      <c r="N542" s="17">
        <f t="shared" ca="1" si="415"/>
        <v>1.5</v>
      </c>
      <c r="O542" s="17" t="str">
        <f t="shared" ca="1" si="416"/>
        <v>ENE</v>
      </c>
      <c r="P542" s="13">
        <f t="shared" ca="1" si="417"/>
        <v>0.28651620370370373</v>
      </c>
      <c r="Q542" s="18">
        <f t="shared" ca="1" si="418"/>
        <v>3.1</v>
      </c>
      <c r="R542" s="17" t="str">
        <f t="shared" ca="1" si="419"/>
        <v>ESE</v>
      </c>
      <c r="S542" s="13">
        <f t="shared" ca="1" si="420"/>
        <v>0.29592592592592593</v>
      </c>
    </row>
    <row r="543" spans="1:36">
      <c r="A543" s="11">
        <f t="shared" si="404"/>
        <v>3223</v>
      </c>
      <c r="B543" s="12">
        <f t="shared" ca="1" si="405"/>
        <v>44949</v>
      </c>
      <c r="C543" s="13">
        <f t="shared" ca="1" si="406"/>
        <v>0.33333333333333331</v>
      </c>
      <c r="D543" s="14">
        <f t="shared" ca="1" si="407"/>
        <v>0.5</v>
      </c>
      <c r="E543" s="14">
        <f t="shared" ca="1" si="403"/>
        <v>0.29271954495169267</v>
      </c>
      <c r="F543" s="14">
        <f t="shared" ca="1" si="408"/>
        <v>4.75</v>
      </c>
      <c r="G543" s="62" t="s">
        <v>202</v>
      </c>
      <c r="H543" s="14">
        <f t="shared" ca="1" si="409"/>
        <v>95.533333333333346</v>
      </c>
      <c r="I543" s="17">
        <f t="shared" ca="1" si="410"/>
        <v>0.26099999999999995</v>
      </c>
      <c r="J543" s="16">
        <f t="shared" ca="1" si="411"/>
        <v>0</v>
      </c>
      <c r="K543" s="16">
        <f t="shared" ca="1" si="412"/>
        <v>619005</v>
      </c>
      <c r="L543" s="16">
        <f t="shared" ca="1" si="413"/>
        <v>171.83333333333334</v>
      </c>
      <c r="M543" s="17">
        <f t="shared" ca="1" si="414"/>
        <v>0.96666666666666679</v>
      </c>
      <c r="N543" s="17">
        <f t="shared" ca="1" si="415"/>
        <v>1.5</v>
      </c>
      <c r="O543" s="17" t="str">
        <f t="shared" ca="1" si="416"/>
        <v>E</v>
      </c>
      <c r="P543" s="13">
        <f t="shared" ca="1" si="417"/>
        <v>0.32958333333333334</v>
      </c>
      <c r="Q543" s="18">
        <f t="shared" ca="1" si="418"/>
        <v>2.6</v>
      </c>
      <c r="R543" s="17" t="str">
        <f t="shared" ca="1" si="419"/>
        <v>W</v>
      </c>
      <c r="S543" s="13">
        <f t="shared" ca="1" si="420"/>
        <v>0.36053240740740744</v>
      </c>
    </row>
    <row r="544" spans="1:36">
      <c r="A544" s="11">
        <f t="shared" si="404"/>
        <v>3229</v>
      </c>
      <c r="B544" s="12">
        <f t="shared" ca="1" si="405"/>
        <v>44949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0.29818576028277222</v>
      </c>
      <c r="F544" s="14">
        <f t="shared" ca="1" si="408"/>
        <v>6.25</v>
      </c>
      <c r="G544" s="62" t="s">
        <v>202</v>
      </c>
      <c r="H544" s="14">
        <f t="shared" ca="1" si="409"/>
        <v>91.2</v>
      </c>
      <c r="I544" s="17">
        <f t="shared" ca="1" si="410"/>
        <v>0.48700000000000004</v>
      </c>
      <c r="J544" s="16">
        <f t="shared" ca="1" si="411"/>
        <v>0</v>
      </c>
      <c r="K544" s="16">
        <f t="shared" ca="1" si="412"/>
        <v>1141771</v>
      </c>
      <c r="L544" s="16">
        <f t="shared" ca="1" si="413"/>
        <v>317.16666666666669</v>
      </c>
      <c r="M544" s="17">
        <f t="shared" ca="1" si="414"/>
        <v>1.7333333333333334</v>
      </c>
      <c r="N544" s="17">
        <f t="shared" ca="1" si="415"/>
        <v>2.2000000000000002</v>
      </c>
      <c r="O544" s="17" t="str">
        <f t="shared" ca="1" si="416"/>
        <v>WSW</v>
      </c>
      <c r="P544" s="13">
        <f t="shared" ca="1" si="417"/>
        <v>0.38187499999999996</v>
      </c>
      <c r="Q544" s="18">
        <f t="shared" ca="1" si="418"/>
        <v>3.8</v>
      </c>
      <c r="R544" s="17" t="str">
        <f t="shared" ca="1" si="419"/>
        <v>WSW</v>
      </c>
      <c r="S544" s="13">
        <f t="shared" ca="1" si="420"/>
        <v>0.37959490740740742</v>
      </c>
    </row>
    <row r="545" spans="1:36">
      <c r="A545" s="11">
        <f t="shared" si="404"/>
        <v>3235</v>
      </c>
      <c r="B545" s="12">
        <f t="shared" ca="1" si="405"/>
        <v>44949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0.30067528877926447</v>
      </c>
      <c r="F545" s="14">
        <f t="shared" ca="1" si="408"/>
        <v>6.3166666666666664</v>
      </c>
      <c r="G545" s="62" t="s">
        <v>202</v>
      </c>
      <c r="H545" s="14">
        <f t="shared" ca="1" si="409"/>
        <v>90.366666666666674</v>
      </c>
      <c r="I545" s="17">
        <f t="shared" ca="1" si="410"/>
        <v>0.59399999999999997</v>
      </c>
      <c r="J545" s="16">
        <f t="shared" ca="1" si="411"/>
        <v>0</v>
      </c>
      <c r="K545" s="16">
        <f t="shared" ca="1" si="412"/>
        <v>1423841</v>
      </c>
      <c r="L545" s="16">
        <f t="shared" ca="1" si="413"/>
        <v>395.83333333333331</v>
      </c>
      <c r="M545" s="17">
        <f t="shared" ca="1" si="414"/>
        <v>3.5666666666666664</v>
      </c>
      <c r="N545" s="17">
        <f t="shared" ca="1" si="415"/>
        <v>5.3</v>
      </c>
      <c r="O545" s="17" t="str">
        <f t="shared" ca="1" si="416"/>
        <v>NNE</v>
      </c>
      <c r="P545" s="13">
        <f t="shared" ca="1" si="417"/>
        <v>0.44599537037037035</v>
      </c>
      <c r="Q545" s="18">
        <f t="shared" ca="1" si="418"/>
        <v>9.9</v>
      </c>
      <c r="R545" s="17" t="str">
        <f t="shared" ca="1" si="419"/>
        <v>NNE</v>
      </c>
      <c r="S545" s="13">
        <f t="shared" ca="1" si="420"/>
        <v>0.44361111111111112</v>
      </c>
    </row>
    <row r="546" spans="1:36">
      <c r="A546" s="11">
        <f t="shared" si="404"/>
        <v>3241</v>
      </c>
      <c r="B546" s="12">
        <f t="shared" ca="1" si="405"/>
        <v>44949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0.30161101422697634</v>
      </c>
      <c r="F546" s="14">
        <f t="shared" ca="1" si="408"/>
        <v>6.916666666666667</v>
      </c>
      <c r="G546" s="62" t="s">
        <v>202</v>
      </c>
      <c r="H546" s="14">
        <f t="shared" ca="1" si="409"/>
        <v>86.216666666666654</v>
      </c>
      <c r="I546" s="17">
        <f t="shared" ca="1" si="410"/>
        <v>0.77600000000000002</v>
      </c>
      <c r="J546" s="16">
        <f t="shared" ca="1" si="411"/>
        <v>0</v>
      </c>
      <c r="K546" s="16">
        <f t="shared" ca="1" si="412"/>
        <v>1875286</v>
      </c>
      <c r="L546" s="16">
        <f t="shared" ca="1" si="413"/>
        <v>520.83333333333337</v>
      </c>
      <c r="M546" s="17">
        <f t="shared" ca="1" si="414"/>
        <v>3.75</v>
      </c>
      <c r="N546" s="17">
        <f t="shared" ca="1" si="415"/>
        <v>5.0999999999999996</v>
      </c>
      <c r="O546" s="17" t="str">
        <f t="shared" ca="1" si="416"/>
        <v>NNE</v>
      </c>
      <c r="P546" s="13">
        <f t="shared" ca="1" si="417"/>
        <v>0.46688657407407402</v>
      </c>
      <c r="Q546" s="18">
        <f t="shared" ca="1" si="418"/>
        <v>9</v>
      </c>
      <c r="R546" s="17" t="str">
        <f t="shared" ca="1" si="419"/>
        <v>N</v>
      </c>
      <c r="S546" s="13">
        <f t="shared" ca="1" si="420"/>
        <v>0.46118055555555554</v>
      </c>
    </row>
    <row r="547" spans="1:36">
      <c r="A547" s="11">
        <f t="shared" si="404"/>
        <v>3247</v>
      </c>
      <c r="B547" s="12">
        <f t="shared" ca="1" si="405"/>
        <v>44949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0.30181922941675615</v>
      </c>
      <c r="F547" s="14">
        <f t="shared" ca="1" si="408"/>
        <v>6.8166666666666664</v>
      </c>
      <c r="G547" s="62" t="s">
        <v>202</v>
      </c>
      <c r="H547" s="14">
        <f t="shared" ca="1" si="409"/>
        <v>86.433333333333337</v>
      </c>
      <c r="I547" s="17">
        <f t="shared" ca="1" si="410"/>
        <v>0.377</v>
      </c>
      <c r="J547" s="16">
        <f t="shared" ca="1" si="411"/>
        <v>0</v>
      </c>
      <c r="K547" s="16">
        <f t="shared" ca="1" si="412"/>
        <v>950868</v>
      </c>
      <c r="L547" s="16">
        <f t="shared" ca="1" si="413"/>
        <v>264.16666666666669</v>
      </c>
      <c r="M547" s="17">
        <f t="shared" ca="1" si="414"/>
        <v>2.75</v>
      </c>
      <c r="N547" s="17">
        <f t="shared" ca="1" si="415"/>
        <v>3.9</v>
      </c>
      <c r="O547" s="17" t="str">
        <f t="shared" ca="1" si="416"/>
        <v>NNE</v>
      </c>
      <c r="P547" s="13">
        <f t="shared" ca="1" si="417"/>
        <v>0.51297453703703699</v>
      </c>
      <c r="Q547" s="18">
        <f t="shared" ca="1" si="418"/>
        <v>6.8</v>
      </c>
      <c r="R547" s="17" t="str">
        <f t="shared" ca="1" si="419"/>
        <v>N</v>
      </c>
      <c r="S547" s="13">
        <f t="shared" ca="1" si="420"/>
        <v>0.50327546296296299</v>
      </c>
    </row>
    <row r="548" spans="1:36">
      <c r="A548" s="11">
        <f t="shared" si="404"/>
        <v>3253</v>
      </c>
      <c r="B548" s="12">
        <f t="shared" ca="1" si="405"/>
        <v>44949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0.30140297662244692</v>
      </c>
      <c r="F548" s="14">
        <f t="shared" ca="1" si="408"/>
        <v>6.2</v>
      </c>
      <c r="G548" s="62" t="s">
        <v>202</v>
      </c>
      <c r="H548" s="14">
        <f t="shared" ca="1" si="409"/>
        <v>89.100000000000009</v>
      </c>
      <c r="I548" s="17">
        <f t="shared" ca="1" si="410"/>
        <v>0.14299999999999999</v>
      </c>
      <c r="J548" s="16">
        <f t="shared" ca="1" si="411"/>
        <v>0</v>
      </c>
      <c r="K548" s="16">
        <f t="shared" ca="1" si="412"/>
        <v>391942</v>
      </c>
      <c r="L548" s="16">
        <f t="shared" ca="1" si="413"/>
        <v>108.83333333333333</v>
      </c>
      <c r="M548" s="17">
        <f t="shared" ca="1" si="414"/>
        <v>3.4499999999999997</v>
      </c>
      <c r="N548" s="17">
        <f t="shared" ca="1" si="415"/>
        <v>4.4000000000000004</v>
      </c>
      <c r="O548" s="17" t="str">
        <f t="shared" ca="1" si="416"/>
        <v>NNE</v>
      </c>
      <c r="P548" s="13">
        <f t="shared" ca="1" si="417"/>
        <v>0.54688657407407404</v>
      </c>
      <c r="Q548" s="18">
        <f t="shared" ca="1" si="418"/>
        <v>7.3</v>
      </c>
      <c r="R548" s="17" t="str">
        <f t="shared" ca="1" si="419"/>
        <v>NE</v>
      </c>
      <c r="S548" s="13">
        <f t="shared" ca="1" si="420"/>
        <v>0.56364583333333329</v>
      </c>
    </row>
    <row r="549" spans="1:36">
      <c r="A549" s="11">
        <f t="shared" si="404"/>
        <v>3259</v>
      </c>
      <c r="B549" s="12">
        <f t="shared" ca="1" si="405"/>
        <v>44949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0.300571181237344</v>
      </c>
      <c r="F549" s="14">
        <f t="shared" ca="1" si="408"/>
        <v>6.083333333333333</v>
      </c>
      <c r="G549" s="62" t="s">
        <v>202</v>
      </c>
      <c r="H549" s="14">
        <f t="shared" ca="1" si="409"/>
        <v>86.183333333333337</v>
      </c>
      <c r="I549" s="17">
        <f t="shared" ca="1" si="410"/>
        <v>8.8000000000000009E-2</v>
      </c>
      <c r="J549" s="16">
        <f t="shared" ca="1" si="411"/>
        <v>0</v>
      </c>
      <c r="K549" s="16">
        <f t="shared" ca="1" si="412"/>
        <v>233535</v>
      </c>
      <c r="L549" s="16">
        <f t="shared" ca="1" si="413"/>
        <v>64.833333333333329</v>
      </c>
      <c r="M549" s="17">
        <f t="shared" ca="1" si="414"/>
        <v>3.5333333333333332</v>
      </c>
      <c r="N549" s="17">
        <f t="shared" ca="1" si="415"/>
        <v>4.5999999999999996</v>
      </c>
      <c r="O549" s="17" t="str">
        <f t="shared" ca="1" si="416"/>
        <v>NNE</v>
      </c>
      <c r="P549" s="13">
        <f t="shared" ca="1" si="417"/>
        <v>0.58868055555555554</v>
      </c>
      <c r="Q549" s="18">
        <f t="shared" ca="1" si="418"/>
        <v>7.2</v>
      </c>
      <c r="R549" s="17" t="str">
        <f t="shared" ca="1" si="419"/>
        <v>NNE</v>
      </c>
      <c r="S549" s="13">
        <f t="shared" ca="1" si="420"/>
        <v>0.58909722222222227</v>
      </c>
    </row>
    <row r="550" spans="1:36">
      <c r="A550" s="11">
        <f t="shared" si="404"/>
        <v>3265</v>
      </c>
      <c r="B550" s="12">
        <f t="shared" ca="1" si="405"/>
        <v>44949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0.29974036205979021</v>
      </c>
      <c r="F550" s="14">
        <f t="shared" ca="1" si="408"/>
        <v>7.166666666666667</v>
      </c>
      <c r="G550" s="62" t="s">
        <v>202</v>
      </c>
      <c r="H550" s="14">
        <f t="shared" ca="1" si="409"/>
        <v>77.983333333333334</v>
      </c>
      <c r="I550" s="17">
        <f t="shared" ca="1" si="410"/>
        <v>0.41600000000000004</v>
      </c>
      <c r="J550" s="16">
        <f t="shared" ca="1" si="411"/>
        <v>0</v>
      </c>
      <c r="K550" s="16">
        <f t="shared" ca="1" si="412"/>
        <v>890302</v>
      </c>
      <c r="L550" s="16">
        <f t="shared" ca="1" si="413"/>
        <v>247.16666666666666</v>
      </c>
      <c r="M550" s="17">
        <f t="shared" ca="1" si="414"/>
        <v>2.6333333333333333</v>
      </c>
      <c r="N550" s="17">
        <f t="shared" ca="1" si="415"/>
        <v>3.5</v>
      </c>
      <c r="O550" s="17" t="str">
        <f t="shared" ca="1" si="416"/>
        <v>ENE</v>
      </c>
      <c r="P550" s="13">
        <f t="shared" ca="1" si="417"/>
        <v>0.63046296296296289</v>
      </c>
      <c r="Q550" s="18">
        <f t="shared" ca="1" si="418"/>
        <v>8.1999999999999993</v>
      </c>
      <c r="R550" s="17" t="str">
        <f t="shared" ca="1" si="419"/>
        <v>E</v>
      </c>
      <c r="S550" s="13">
        <f t="shared" ca="1" si="420"/>
        <v>0.62944444444444447</v>
      </c>
    </row>
    <row r="551" spans="1:36">
      <c r="A551" s="11">
        <f t="shared" si="404"/>
        <v>3271</v>
      </c>
      <c r="B551" s="12">
        <f t="shared" ca="1" si="405"/>
        <v>44949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0.29859952759833175</v>
      </c>
      <c r="F551" s="14">
        <f t="shared" ca="1" si="408"/>
        <v>7.5</v>
      </c>
      <c r="G551" s="62" t="s">
        <v>202</v>
      </c>
      <c r="H551" s="14">
        <f t="shared" ca="1" si="409"/>
        <v>72.600000000000009</v>
      </c>
      <c r="I551" s="17">
        <f t="shared" ca="1" si="410"/>
        <v>0.25600000000000001</v>
      </c>
      <c r="J551" s="16">
        <f t="shared" ca="1" si="411"/>
        <v>0</v>
      </c>
      <c r="K551" s="16">
        <f t="shared" ca="1" si="412"/>
        <v>524529</v>
      </c>
      <c r="L551" s="16">
        <f t="shared" ca="1" si="413"/>
        <v>145.83333333333334</v>
      </c>
      <c r="M551" s="17">
        <f t="shared" ca="1" si="414"/>
        <v>2.4500000000000002</v>
      </c>
      <c r="N551" s="17">
        <f t="shared" ca="1" si="415"/>
        <v>2.7</v>
      </c>
      <c r="O551" s="17" t="str">
        <f t="shared" ca="1" si="416"/>
        <v>NNE</v>
      </c>
      <c r="P551" s="13">
        <f t="shared" ca="1" si="417"/>
        <v>0.66061342592592587</v>
      </c>
      <c r="Q551" s="18">
        <f t="shared" ca="1" si="418"/>
        <v>6.1</v>
      </c>
      <c r="R551" s="17" t="str">
        <f t="shared" ca="1" si="419"/>
        <v>NE</v>
      </c>
      <c r="S551" s="13">
        <f t="shared" ca="1" si="420"/>
        <v>0.67644675925925923</v>
      </c>
    </row>
    <row r="552" spans="1:36">
      <c r="A552" s="11">
        <f t="shared" si="404"/>
        <v>3277</v>
      </c>
      <c r="B552" s="12">
        <f t="shared" ca="1" si="405"/>
        <v>44949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0.2973569825003633</v>
      </c>
      <c r="F552" s="14">
        <f t="shared" ca="1" si="408"/>
        <v>7.3</v>
      </c>
      <c r="G552" s="62" t="s">
        <v>202</v>
      </c>
      <c r="H552" s="14">
        <f t="shared" ca="1" si="409"/>
        <v>70.63333333333334</v>
      </c>
      <c r="I552" s="17">
        <f t="shared" ca="1" si="410"/>
        <v>2.4E-2</v>
      </c>
      <c r="J552" s="16">
        <f t="shared" ca="1" si="411"/>
        <v>0</v>
      </c>
      <c r="K552" s="16">
        <f t="shared" ca="1" si="412"/>
        <v>54036</v>
      </c>
      <c r="L552" s="16">
        <f t="shared" ca="1" si="413"/>
        <v>15.166666666666666</v>
      </c>
      <c r="M552" s="17">
        <f t="shared" ca="1" si="414"/>
        <v>2.15</v>
      </c>
      <c r="N552" s="17">
        <f t="shared" ca="1" si="415"/>
        <v>2.9</v>
      </c>
      <c r="O552" s="17" t="str">
        <f t="shared" ca="1" si="416"/>
        <v>ENE</v>
      </c>
      <c r="P552" s="13">
        <f t="shared" ca="1" si="417"/>
        <v>0.74305555555555547</v>
      </c>
      <c r="Q552" s="18">
        <f t="shared" ca="1" si="418"/>
        <v>6.7</v>
      </c>
      <c r="R552" s="17" t="str">
        <f t="shared" ca="1" si="419"/>
        <v>E</v>
      </c>
      <c r="S552" s="13">
        <f t="shared" ca="1" si="420"/>
        <v>0.74216435185185192</v>
      </c>
    </row>
    <row r="553" spans="1:36">
      <c r="A553" s="11">
        <f t="shared" si="404"/>
        <v>3283</v>
      </c>
      <c r="B553" s="12">
        <f t="shared" ca="1" si="405"/>
        <v>44949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0.296219789694457</v>
      </c>
      <c r="F553" s="14">
        <f t="shared" ca="1" si="408"/>
        <v>6.4833333333333343</v>
      </c>
      <c r="G553" s="62" t="s">
        <v>202</v>
      </c>
      <c r="H553" s="14">
        <f t="shared" ca="1" si="409"/>
        <v>74.38333333333334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488</v>
      </c>
      <c r="L553" s="16">
        <f t="shared" ca="1" si="413"/>
        <v>0</v>
      </c>
      <c r="M553" s="17">
        <f t="shared" ca="1" si="414"/>
        <v>2.0333333333333337</v>
      </c>
      <c r="N553" s="17">
        <f t="shared" ca="1" si="415"/>
        <v>3.6</v>
      </c>
      <c r="O553" s="17" t="str">
        <f t="shared" ca="1" si="416"/>
        <v>E</v>
      </c>
      <c r="P553" s="13">
        <f t="shared" ca="1" si="417"/>
        <v>0.74717592592592597</v>
      </c>
      <c r="Q553" s="18">
        <f t="shared" ca="1" si="418"/>
        <v>7.8</v>
      </c>
      <c r="R553" s="17" t="str">
        <f t="shared" ca="1" si="419"/>
        <v>E</v>
      </c>
      <c r="S553" s="13">
        <f t="shared" ca="1" si="420"/>
        <v>0.74456018518518519</v>
      </c>
    </row>
    <row r="554" spans="1:36">
      <c r="A554" s="11">
        <f t="shared" si="404"/>
        <v>3289</v>
      </c>
      <c r="B554" s="12">
        <f t="shared" ca="1" si="405"/>
        <v>44949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0.29498142494580437</v>
      </c>
      <c r="F554" s="14">
        <f t="shared" ca="1" si="408"/>
        <v>6.3500000000000005</v>
      </c>
      <c r="G554" s="62" t="s">
        <v>202</v>
      </c>
      <c r="H554" s="14">
        <f t="shared" ca="1" si="409"/>
        <v>74.95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487</v>
      </c>
      <c r="L554" s="16">
        <f t="shared" ca="1" si="413"/>
        <v>0</v>
      </c>
      <c r="M554" s="17">
        <f t="shared" ca="1" si="414"/>
        <v>1.5333333333333334</v>
      </c>
      <c r="N554" s="17">
        <f t="shared" ca="1" si="415"/>
        <v>2</v>
      </c>
      <c r="O554" s="17" t="str">
        <f t="shared" ca="1" si="416"/>
        <v>NNE</v>
      </c>
      <c r="P554" s="13">
        <f t="shared" ca="1" si="417"/>
        <v>0.80021990740740734</v>
      </c>
      <c r="Q554" s="18">
        <f t="shared" ca="1" si="418"/>
        <v>4.0999999999999996</v>
      </c>
      <c r="R554" s="17" t="str">
        <f t="shared" ca="1" si="419"/>
        <v>N</v>
      </c>
      <c r="S554" s="13">
        <f t="shared" ca="1" si="420"/>
        <v>0.79334490740740737</v>
      </c>
    </row>
    <row r="555" spans="1:36">
      <c r="A555" s="11">
        <f t="shared" si="404"/>
        <v>3295</v>
      </c>
      <c r="B555" s="12">
        <f t="shared" ca="1" si="405"/>
        <v>44949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0.293745112253187</v>
      </c>
      <c r="F555" s="14">
        <f t="shared" ca="1" si="408"/>
        <v>6.333333333333333</v>
      </c>
      <c r="G555" s="62" t="s">
        <v>202</v>
      </c>
      <c r="H555" s="14">
        <f t="shared" ca="1" si="409"/>
        <v>74.550000000000011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495</v>
      </c>
      <c r="L555" s="16">
        <f t="shared" ca="1" si="413"/>
        <v>0</v>
      </c>
      <c r="M555" s="17">
        <f t="shared" ca="1" si="414"/>
        <v>1.8333333333333333</v>
      </c>
      <c r="N555" s="17">
        <f t="shared" ca="1" si="415"/>
        <v>2.5</v>
      </c>
      <c r="O555" s="17" t="str">
        <f t="shared" ca="1" si="416"/>
        <v>NNE</v>
      </c>
      <c r="P555" s="13">
        <f t="shared" ca="1" si="417"/>
        <v>0.8512615740740741</v>
      </c>
      <c r="Q555" s="18">
        <f t="shared" ca="1" si="418"/>
        <v>4.4000000000000004</v>
      </c>
      <c r="R555" s="17" t="str">
        <f t="shared" ca="1" si="419"/>
        <v>N</v>
      </c>
      <c r="S555" s="13">
        <f t="shared" ca="1" si="420"/>
        <v>0.84767361111111106</v>
      </c>
    </row>
    <row r="556" spans="1:36">
      <c r="A556" s="11">
        <f t="shared" si="404"/>
        <v>3301</v>
      </c>
      <c r="B556" s="12">
        <f t="shared" ca="1" si="405"/>
        <v>44949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0.29240817436790623</v>
      </c>
      <c r="F556" s="14">
        <f t="shared" ca="1" si="408"/>
        <v>6.1333333333333329</v>
      </c>
      <c r="G556" s="62" t="s">
        <v>202</v>
      </c>
      <c r="H556" s="14">
        <f t="shared" ca="1" si="409"/>
        <v>77.166666666666671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502</v>
      </c>
      <c r="L556" s="16">
        <f t="shared" ca="1" si="413"/>
        <v>0</v>
      </c>
      <c r="M556" s="17">
        <f t="shared" ca="1" si="414"/>
        <v>0.95000000000000007</v>
      </c>
      <c r="N556" s="17">
        <f t="shared" ca="1" si="415"/>
        <v>1.5</v>
      </c>
      <c r="O556" s="17" t="str">
        <f t="shared" ca="1" si="416"/>
        <v>NNE</v>
      </c>
      <c r="P556" s="13">
        <f t="shared" ca="1" si="417"/>
        <v>0.87848379629629625</v>
      </c>
      <c r="Q556" s="18">
        <f t="shared" ca="1" si="418"/>
        <v>2.6</v>
      </c>
      <c r="R556" s="17" t="str">
        <f t="shared" ca="1" si="419"/>
        <v>NNE</v>
      </c>
      <c r="S556" s="13">
        <f t="shared" ca="1" si="420"/>
        <v>0.87738425925925922</v>
      </c>
    </row>
    <row r="557" spans="1:36">
      <c r="A557" s="11">
        <f t="shared" si="404"/>
        <v>3307</v>
      </c>
      <c r="B557" s="12">
        <f t="shared" ca="1" si="405"/>
        <v>44949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0.29127884588011138</v>
      </c>
      <c r="F557" s="14">
        <f t="shared" ca="1" si="408"/>
        <v>6.05</v>
      </c>
      <c r="G557" s="62" t="s">
        <v>202</v>
      </c>
      <c r="H557" s="14">
        <f t="shared" ca="1" si="409"/>
        <v>81.333333333333343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440</v>
      </c>
      <c r="L557" s="16">
        <f t="shared" ca="1" si="413"/>
        <v>0</v>
      </c>
      <c r="M557" s="17">
        <f t="shared" ca="1" si="414"/>
        <v>0.3666666666666667</v>
      </c>
      <c r="N557" s="17">
        <f t="shared" ca="1" si="415"/>
        <v>0.9</v>
      </c>
      <c r="O557" s="17" t="str">
        <f t="shared" ca="1" si="416"/>
        <v>N</v>
      </c>
      <c r="P557" s="13">
        <f t="shared" ca="1" si="417"/>
        <v>0.91905092592592597</v>
      </c>
      <c r="Q557" s="18">
        <f t="shared" ca="1" si="418"/>
        <v>2</v>
      </c>
      <c r="R557" s="17" t="str">
        <f t="shared" ca="1" si="419"/>
        <v>NE</v>
      </c>
      <c r="S557" s="13">
        <f t="shared" ca="1" si="420"/>
        <v>0.91045138888888888</v>
      </c>
    </row>
    <row r="558" spans="1:36">
      <c r="A558" s="11">
        <f t="shared" si="404"/>
        <v>3313</v>
      </c>
      <c r="B558" s="12">
        <f t="shared" ca="1" si="405"/>
        <v>44949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0.29015141007754558</v>
      </c>
      <c r="F558" s="14">
        <f t="shared" ca="1" si="408"/>
        <v>6.4333333333333336</v>
      </c>
      <c r="G558" s="62" t="s">
        <v>202</v>
      </c>
      <c r="H558" s="14">
        <f t="shared" ca="1" si="409"/>
        <v>79.533333333333346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520</v>
      </c>
      <c r="L558" s="16">
        <f t="shared" ca="1" si="413"/>
        <v>0</v>
      </c>
      <c r="M558" s="17">
        <f t="shared" ca="1" si="414"/>
        <v>1.3</v>
      </c>
      <c r="N558" s="17">
        <f t="shared" ca="1" si="415"/>
        <v>1.8</v>
      </c>
      <c r="O558" s="17" t="str">
        <f t="shared" ca="1" si="416"/>
        <v>E</v>
      </c>
      <c r="P558" s="13">
        <f t="shared" ca="1" si="417"/>
        <v>0.97796296296296292</v>
      </c>
      <c r="Q558" s="18">
        <f t="shared" ca="1" si="418"/>
        <v>3.3</v>
      </c>
      <c r="R558" s="17" t="str">
        <f t="shared" ca="1" si="419"/>
        <v>NE</v>
      </c>
      <c r="S558" s="13">
        <f t="shared" ca="1" si="420"/>
        <v>0.97753472222222226</v>
      </c>
    </row>
    <row r="559" spans="1:36">
      <c r="A559" s="11">
        <f t="shared" si="404"/>
        <v>3319</v>
      </c>
      <c r="B559" s="12">
        <f t="shared" ca="1" si="405"/>
        <v>44950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0.28902578447653077</v>
      </c>
      <c r="F559" s="14">
        <f t="shared" ca="1" si="408"/>
        <v>6.333333333333333</v>
      </c>
      <c r="G559" s="62" t="s">
        <v>202</v>
      </c>
      <c r="H559" s="14">
        <f t="shared" ca="1" si="409"/>
        <v>81.11666666666666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483</v>
      </c>
      <c r="L559" s="16">
        <f t="shared" ca="1" si="413"/>
        <v>0</v>
      </c>
      <c r="M559" s="17">
        <f t="shared" ca="1" si="414"/>
        <v>1.0666666666666667</v>
      </c>
      <c r="N559" s="17">
        <f t="shared" ca="1" si="415"/>
        <v>1.8</v>
      </c>
      <c r="O559" s="17" t="str">
        <f t="shared" ca="1" si="416"/>
        <v>E</v>
      </c>
      <c r="P559" s="13">
        <f t="shared" ca="1" si="417"/>
        <v>0.99535879629629631</v>
      </c>
      <c r="Q559" s="18">
        <f t="shared" ca="1" si="418"/>
        <v>2.9</v>
      </c>
      <c r="R559" s="17" t="str">
        <f t="shared" ca="1" si="419"/>
        <v>ENE</v>
      </c>
      <c r="S559" s="13">
        <f t="shared" ca="1" si="420"/>
        <v>0.99400462962962965</v>
      </c>
      <c r="U559" s="14">
        <f t="shared" ref="U559" ca="1" si="432">SUM(D559:D582)</f>
        <v>0</v>
      </c>
      <c r="V559" s="14">
        <f t="shared" ref="V559:Y559" ca="1" si="433">AVERAGE(E559:E582)</f>
        <v>0.27755368194488228</v>
      </c>
      <c r="W559" s="14">
        <f t="shared" ca="1" si="433"/>
        <v>2.4111111111111101</v>
      </c>
      <c r="X559" s="14" t="e">
        <f t="shared" si="433"/>
        <v>#DIV/0!</v>
      </c>
      <c r="Y559" s="14">
        <f t="shared" ca="1" si="433"/>
        <v>68.397222222222226</v>
      </c>
      <c r="Z559" s="58">
        <f t="shared" ref="Z559:AA559" ca="1" si="434">SUM(I559:I582)</f>
        <v>4.3409999999999993</v>
      </c>
      <c r="AA559" s="58">
        <f t="shared" ca="1" si="434"/>
        <v>0.99999999999999989</v>
      </c>
      <c r="AB559" s="58">
        <f t="shared" ref="AB559" ca="1" si="435">SUM(K559:K582)/1000</f>
        <v>8964.509</v>
      </c>
      <c r="AC559" s="58">
        <f t="shared" ref="AC559:AD559" ca="1" si="436">AVERAGE(L559:L582)</f>
        <v>103.70833333333331</v>
      </c>
      <c r="AD559" s="17">
        <f t="shared" ca="1" si="436"/>
        <v>4.7166666666666659</v>
      </c>
      <c r="AE559" s="17">
        <f t="shared" ref="AE559" ca="1" si="437">MAX(N559:N582)</f>
        <v>12.1</v>
      </c>
      <c r="AF559" s="11" t="str">
        <f t="shared" ref="AF559" ca="1" si="438">INDIRECT(ADDRESS(MATCH(AE559,N559:N582,0)+ROW()-1,15))</f>
        <v>NW</v>
      </c>
      <c r="AG559" s="13">
        <f t="shared" ref="AG559" ca="1" si="439">INDIRECT(ADDRESS(MATCH(AE559,N559:N582,0)+ROW()-1,16))</f>
        <v>0.57572916666666674</v>
      </c>
      <c r="AH559" s="17">
        <f t="shared" ref="AH559" ca="1" si="440">MAX(Q559:Q582)</f>
        <v>20.399999999999999</v>
      </c>
      <c r="AI559" s="11" t="str">
        <f t="shared" ref="AI559" ca="1" si="441">INDIRECT(ADDRESS(MATCH(AH559,Q559:Q582,0)+ROW()-1,18))</f>
        <v>NW</v>
      </c>
      <c r="AJ559" s="13">
        <f t="shared" ref="AJ559" ca="1" si="442">INDIRECT(ADDRESS(MATCH(AH559,Q559:Q582,0)+ROW()-1,19))</f>
        <v>0.57160879629629624</v>
      </c>
    </row>
    <row r="560" spans="1:36">
      <c r="A560" s="11">
        <f t="shared" si="404"/>
        <v>3325</v>
      </c>
      <c r="B560" s="12">
        <f t="shared" ca="1" si="405"/>
        <v>44950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0.28780002035489277</v>
      </c>
      <c r="F560" s="14">
        <f t="shared" ca="1" si="408"/>
        <v>5.8500000000000005</v>
      </c>
      <c r="G560" s="62" t="s">
        <v>202</v>
      </c>
      <c r="H560" s="14">
        <f t="shared" ca="1" si="409"/>
        <v>86.600000000000009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460</v>
      </c>
      <c r="L560" s="16">
        <f t="shared" ca="1" si="413"/>
        <v>0</v>
      </c>
      <c r="M560" s="17">
        <f t="shared" ca="1" si="414"/>
        <v>0.96666666666666667</v>
      </c>
      <c r="N560" s="17">
        <f t="shared" ca="1" si="415"/>
        <v>1.7</v>
      </c>
      <c r="O560" s="17" t="str">
        <f t="shared" ca="1" si="416"/>
        <v>E</v>
      </c>
      <c r="P560" s="13">
        <f t="shared" ca="1" si="417"/>
        <v>7.6342592592592587E-2</v>
      </c>
      <c r="Q560" s="18">
        <f t="shared" ca="1" si="418"/>
        <v>2.7</v>
      </c>
      <c r="R560" s="17" t="str">
        <f t="shared" ca="1" si="419"/>
        <v>E</v>
      </c>
      <c r="S560" s="13">
        <f t="shared" ca="1" si="420"/>
        <v>7.3067129629629635E-2</v>
      </c>
    </row>
    <row r="561" spans="1:19">
      <c r="A561" s="11">
        <f t="shared" si="404"/>
        <v>3331</v>
      </c>
      <c r="B561" s="12">
        <f t="shared" ca="1" si="405"/>
        <v>44950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0.28667822417997524</v>
      </c>
      <c r="F561" s="14">
        <f t="shared" ca="1" si="408"/>
        <v>6.6499999999999995</v>
      </c>
      <c r="G561" s="62" t="s">
        <v>202</v>
      </c>
      <c r="H561" s="14">
        <f t="shared" ca="1" si="409"/>
        <v>80.566666666666663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520</v>
      </c>
      <c r="L561" s="16">
        <f t="shared" ca="1" si="413"/>
        <v>0</v>
      </c>
      <c r="M561" s="17">
        <f t="shared" ca="1" si="414"/>
        <v>1.5666666666666667</v>
      </c>
      <c r="N561" s="17">
        <f t="shared" ca="1" si="415"/>
        <v>2</v>
      </c>
      <c r="O561" s="17" t="str">
        <f t="shared" ca="1" si="416"/>
        <v>E</v>
      </c>
      <c r="P561" s="13">
        <f t="shared" ca="1" si="417"/>
        <v>8.6006944444444441E-2</v>
      </c>
      <c r="Q561" s="18">
        <f t="shared" ca="1" si="418"/>
        <v>3.1</v>
      </c>
      <c r="R561" s="17" t="str">
        <f t="shared" ca="1" si="419"/>
        <v>E</v>
      </c>
      <c r="S561" s="13">
        <f t="shared" ca="1" si="420"/>
        <v>8.6944444444444449E-2</v>
      </c>
    </row>
    <row r="562" spans="1:19">
      <c r="A562" s="11">
        <f t="shared" si="404"/>
        <v>3337</v>
      </c>
      <c r="B562" s="12">
        <f t="shared" ca="1" si="405"/>
        <v>44950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0.28555826586174438</v>
      </c>
      <c r="F562" s="14">
        <f t="shared" ca="1" si="408"/>
        <v>5.7166666666666659</v>
      </c>
      <c r="G562" s="62" t="s">
        <v>202</v>
      </c>
      <c r="H562" s="14">
        <f t="shared" ca="1" si="409"/>
        <v>86.166666666666671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526</v>
      </c>
      <c r="L562" s="16">
        <f t="shared" ca="1" si="413"/>
        <v>0</v>
      </c>
      <c r="M562" s="17">
        <f t="shared" ca="1" si="414"/>
        <v>0.95000000000000007</v>
      </c>
      <c r="N562" s="17">
        <f t="shared" ca="1" si="415"/>
        <v>1.5</v>
      </c>
      <c r="O562" s="17" t="str">
        <f t="shared" ca="1" si="416"/>
        <v>E</v>
      </c>
      <c r="P562" s="13">
        <f t="shared" ca="1" si="417"/>
        <v>0.13185185185185186</v>
      </c>
      <c r="Q562" s="18">
        <f t="shared" ca="1" si="418"/>
        <v>2.1</v>
      </c>
      <c r="R562" s="17" t="str">
        <f t="shared" ca="1" si="419"/>
        <v>E</v>
      </c>
      <c r="S562" s="13">
        <f t="shared" ca="1" si="420"/>
        <v>0.13126157407407407</v>
      </c>
    </row>
    <row r="563" spans="1:19">
      <c r="A563" s="11">
        <f t="shared" si="404"/>
        <v>3343</v>
      </c>
      <c r="B563" s="12">
        <f t="shared" ca="1" si="405"/>
        <v>44950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0.28464333049324991</v>
      </c>
      <c r="F563" s="14">
        <f t="shared" ca="1" si="408"/>
        <v>4.75</v>
      </c>
      <c r="G563" s="62" t="s">
        <v>202</v>
      </c>
      <c r="H563" s="14">
        <f t="shared" ca="1" si="409"/>
        <v>90.40000000000002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485</v>
      </c>
      <c r="L563" s="16">
        <f t="shared" ca="1" si="413"/>
        <v>0</v>
      </c>
      <c r="M563" s="17">
        <f t="shared" ca="1" si="414"/>
        <v>0.3833333333333333</v>
      </c>
      <c r="N563" s="17">
        <f t="shared" ca="1" si="415"/>
        <v>0.7</v>
      </c>
      <c r="O563" s="17" t="str">
        <f t="shared" ca="1" si="416"/>
        <v>ESE</v>
      </c>
      <c r="P563" s="13">
        <f t="shared" ca="1" si="417"/>
        <v>0.16666666666666666</v>
      </c>
      <c r="Q563" s="18">
        <f t="shared" ca="1" si="418"/>
        <v>1.5</v>
      </c>
      <c r="R563" s="17" t="str">
        <f t="shared" ca="1" si="419"/>
        <v>E</v>
      </c>
      <c r="S563" s="13">
        <f t="shared" ca="1" si="420"/>
        <v>0.16471064814814815</v>
      </c>
    </row>
    <row r="564" spans="1:19">
      <c r="A564" s="11">
        <f t="shared" si="404"/>
        <v>3349</v>
      </c>
      <c r="B564" s="12">
        <f t="shared" ca="1" si="405"/>
        <v>44950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0.28342539937834488</v>
      </c>
      <c r="F564" s="14">
        <f t="shared" ca="1" si="408"/>
        <v>3.9166666666666665</v>
      </c>
      <c r="G564" s="62" t="s">
        <v>202</v>
      </c>
      <c r="H564" s="14">
        <f t="shared" ca="1" si="409"/>
        <v>92.716666666666654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563</v>
      </c>
      <c r="L564" s="16">
        <f t="shared" ca="1" si="413"/>
        <v>0</v>
      </c>
      <c r="M564" s="17">
        <f t="shared" ca="1" si="414"/>
        <v>0.30000000000000004</v>
      </c>
      <c r="N564" s="17">
        <f t="shared" ca="1" si="415"/>
        <v>0.6</v>
      </c>
      <c r="O564" s="17" t="str">
        <f t="shared" ca="1" si="416"/>
        <v>SW</v>
      </c>
      <c r="P564" s="13">
        <f t="shared" ca="1" si="417"/>
        <v>0.22805555555555557</v>
      </c>
      <c r="Q564" s="18">
        <f t="shared" ca="1" si="418"/>
        <v>1.6</v>
      </c>
      <c r="R564" s="17" t="str">
        <f t="shared" ca="1" si="419"/>
        <v>SE</v>
      </c>
      <c r="S564" s="13">
        <f t="shared" ca="1" si="420"/>
        <v>0.24265046296296297</v>
      </c>
    </row>
    <row r="565" spans="1:19">
      <c r="A565" s="11">
        <f t="shared" si="404"/>
        <v>3355</v>
      </c>
      <c r="B565" s="12">
        <f t="shared" ca="1" si="405"/>
        <v>44950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0.28251344693983615</v>
      </c>
      <c r="F565" s="14">
        <f t="shared" ca="1" si="408"/>
        <v>2.8000000000000003</v>
      </c>
      <c r="G565" s="62" t="s">
        <v>202</v>
      </c>
      <c r="H565" s="14">
        <f t="shared" ca="1" si="409"/>
        <v>94.916666666666671</v>
      </c>
      <c r="I565" s="17">
        <f t="shared" ca="1" si="410"/>
        <v>0</v>
      </c>
      <c r="J565" s="16">
        <f t="shared" ca="1" si="411"/>
        <v>0</v>
      </c>
      <c r="K565" s="16">
        <f t="shared" ca="1" si="412"/>
        <v>1137</v>
      </c>
      <c r="L565" s="16">
        <f t="shared" ca="1" si="413"/>
        <v>0.16666666666666666</v>
      </c>
      <c r="M565" s="17">
        <f t="shared" ca="1" si="414"/>
        <v>0.75</v>
      </c>
      <c r="N565" s="17">
        <f t="shared" ca="1" si="415"/>
        <v>1.4</v>
      </c>
      <c r="O565" s="17" t="str">
        <f t="shared" ca="1" si="416"/>
        <v>ESE</v>
      </c>
      <c r="P565" s="13">
        <f t="shared" ca="1" si="417"/>
        <v>0.26663194444444444</v>
      </c>
      <c r="Q565" s="18">
        <f t="shared" ca="1" si="418"/>
        <v>2.4</v>
      </c>
      <c r="R565" s="17" t="str">
        <f t="shared" ca="1" si="419"/>
        <v>ESE</v>
      </c>
      <c r="S565" s="13">
        <f t="shared" ca="1" si="420"/>
        <v>0.26116898148148149</v>
      </c>
    </row>
    <row r="566" spans="1:19">
      <c r="A566" s="11">
        <f t="shared" si="404"/>
        <v>3361</v>
      </c>
      <c r="B566" s="12">
        <f t="shared" ca="1" si="405"/>
        <v>44950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0.28150169306094991</v>
      </c>
      <c r="F566" s="14">
        <f t="shared" ca="1" si="408"/>
        <v>4.9666666666666659</v>
      </c>
      <c r="G566" s="62" t="s">
        <v>202</v>
      </c>
      <c r="H566" s="14">
        <f t="shared" ca="1" si="409"/>
        <v>81.300000000000011</v>
      </c>
      <c r="I566" s="17">
        <f t="shared" ca="1" si="410"/>
        <v>3.6999999999999998E-2</v>
      </c>
      <c r="J566" s="16">
        <f t="shared" ca="1" si="411"/>
        <v>0</v>
      </c>
      <c r="K566" s="16">
        <f t="shared" ca="1" si="412"/>
        <v>66664</v>
      </c>
      <c r="L566" s="16">
        <f t="shared" ca="1" si="413"/>
        <v>18.5</v>
      </c>
      <c r="M566" s="17">
        <f t="shared" ca="1" si="414"/>
        <v>2.6500000000000004</v>
      </c>
      <c r="N566" s="17">
        <f t="shared" ca="1" si="415"/>
        <v>5.6</v>
      </c>
      <c r="O566" s="17" t="str">
        <f t="shared" ca="1" si="416"/>
        <v>WNW</v>
      </c>
      <c r="P566" s="13">
        <f t="shared" ca="1" si="417"/>
        <v>0.32437500000000002</v>
      </c>
      <c r="Q566" s="18">
        <f t="shared" ca="1" si="418"/>
        <v>9.4</v>
      </c>
      <c r="R566" s="17" t="str">
        <f t="shared" ca="1" si="419"/>
        <v>W</v>
      </c>
      <c r="S566" s="13">
        <f t="shared" ca="1" si="420"/>
        <v>0.32167824074074075</v>
      </c>
    </row>
    <row r="567" spans="1:19">
      <c r="A567" s="11">
        <f t="shared" si="404"/>
        <v>3367</v>
      </c>
      <c r="B567" s="12">
        <f t="shared" ca="1" si="405"/>
        <v>44950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0.28059228733492075</v>
      </c>
      <c r="F567" s="14">
        <f t="shared" ca="1" si="408"/>
        <v>6.6500000000000012</v>
      </c>
      <c r="G567" s="62" t="s">
        <v>202</v>
      </c>
      <c r="H567" s="14">
        <f t="shared" ca="1" si="409"/>
        <v>67.583333333333343</v>
      </c>
      <c r="I567" s="17">
        <f t="shared" ca="1" si="410"/>
        <v>0.10299999999999999</v>
      </c>
      <c r="J567" s="16">
        <f t="shared" ca="1" si="411"/>
        <v>0</v>
      </c>
      <c r="K567" s="16">
        <f t="shared" ca="1" si="412"/>
        <v>240176</v>
      </c>
      <c r="L567" s="16">
        <f t="shared" ca="1" si="413"/>
        <v>66.666666666666671</v>
      </c>
      <c r="M567" s="17">
        <f t="shared" ca="1" si="414"/>
        <v>4.3</v>
      </c>
      <c r="N567" s="17">
        <f t="shared" ca="1" si="415"/>
        <v>6.1</v>
      </c>
      <c r="O567" s="17" t="str">
        <f t="shared" ca="1" si="416"/>
        <v>WNW</v>
      </c>
      <c r="P567" s="13">
        <f t="shared" ca="1" si="417"/>
        <v>0.33325231481481482</v>
      </c>
      <c r="Q567" s="18">
        <f t="shared" ca="1" si="418"/>
        <v>10</v>
      </c>
      <c r="R567" s="17" t="str">
        <f t="shared" ca="1" si="419"/>
        <v>WNW</v>
      </c>
      <c r="S567" s="13">
        <f t="shared" ca="1" si="420"/>
        <v>0.32744212962962965</v>
      </c>
    </row>
    <row r="568" spans="1:19">
      <c r="A568" s="11">
        <f t="shared" si="404"/>
        <v>3373</v>
      </c>
      <c r="B568" s="12">
        <f t="shared" ca="1" si="405"/>
        <v>44950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0.27938200034546273</v>
      </c>
      <c r="F568" s="14">
        <f t="shared" ca="1" si="408"/>
        <v>6.5333333333333323</v>
      </c>
      <c r="G568" s="62" t="s">
        <v>202</v>
      </c>
      <c r="H568" s="14">
        <f t="shared" ca="1" si="409"/>
        <v>66.750000000000014</v>
      </c>
      <c r="I568" s="17">
        <f t="shared" ca="1" si="410"/>
        <v>0.20500000000000002</v>
      </c>
      <c r="J568" s="16">
        <f t="shared" ca="1" si="411"/>
        <v>0</v>
      </c>
      <c r="K568" s="16">
        <f t="shared" ca="1" si="412"/>
        <v>465298</v>
      </c>
      <c r="L568" s="16">
        <f t="shared" ca="1" si="413"/>
        <v>129.16666666666666</v>
      </c>
      <c r="M568" s="17">
        <f t="shared" ca="1" si="414"/>
        <v>5.416666666666667</v>
      </c>
      <c r="N568" s="17">
        <f t="shared" ca="1" si="415"/>
        <v>6.3</v>
      </c>
      <c r="O568" s="17" t="str">
        <f t="shared" ca="1" si="416"/>
        <v>W</v>
      </c>
      <c r="P568" s="13">
        <f t="shared" ca="1" si="417"/>
        <v>0.38165509259259256</v>
      </c>
      <c r="Q568" s="18">
        <f t="shared" ca="1" si="418"/>
        <v>10.7</v>
      </c>
      <c r="R568" s="17" t="str">
        <f t="shared" ca="1" si="419"/>
        <v>W</v>
      </c>
      <c r="S568" s="13">
        <f t="shared" ca="1" si="420"/>
        <v>0.37891203703703707</v>
      </c>
    </row>
    <row r="569" spans="1:19">
      <c r="A569" s="11">
        <f t="shared" si="404"/>
        <v>3379</v>
      </c>
      <c r="B569" s="12">
        <f t="shared" ca="1" si="405"/>
        <v>44950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0.27847565162885662</v>
      </c>
      <c r="F569" s="14">
        <f t="shared" ca="1" si="408"/>
        <v>6.083333333333333</v>
      </c>
      <c r="G569" s="62" t="s">
        <v>202</v>
      </c>
      <c r="H569" s="14">
        <f t="shared" ca="1" si="409"/>
        <v>64.900000000000006</v>
      </c>
      <c r="I569" s="17">
        <f t="shared" ca="1" si="410"/>
        <v>0.29899999999999999</v>
      </c>
      <c r="J569" s="16">
        <f t="shared" ca="1" si="411"/>
        <v>0</v>
      </c>
      <c r="K569" s="16">
        <f t="shared" ca="1" si="412"/>
        <v>685464</v>
      </c>
      <c r="L569" s="16">
        <f t="shared" ca="1" si="413"/>
        <v>190.5</v>
      </c>
      <c r="M569" s="17">
        <f t="shared" ca="1" si="414"/>
        <v>6.333333333333333</v>
      </c>
      <c r="N569" s="17">
        <f t="shared" ca="1" si="415"/>
        <v>7.2</v>
      </c>
      <c r="O569" s="17" t="str">
        <f t="shared" ca="1" si="416"/>
        <v>W</v>
      </c>
      <c r="P569" s="13">
        <f t="shared" ca="1" si="417"/>
        <v>0.45087962962962963</v>
      </c>
      <c r="Q569" s="18">
        <f t="shared" ca="1" si="418"/>
        <v>12.3</v>
      </c>
      <c r="R569" s="17" t="str">
        <f t="shared" ca="1" si="419"/>
        <v>W</v>
      </c>
      <c r="S569" s="13">
        <f t="shared" ca="1" si="420"/>
        <v>0.44922453703703707</v>
      </c>
    </row>
    <row r="570" spans="1:19">
      <c r="A570" s="11">
        <f t="shared" si="404"/>
        <v>3385</v>
      </c>
      <c r="B570" s="12">
        <f t="shared" ca="1" si="405"/>
        <v>44950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0.27747020658438726</v>
      </c>
      <c r="F570" s="14">
        <f t="shared" ca="1" si="408"/>
        <v>4.8666666666666663</v>
      </c>
      <c r="G570" s="62" t="s">
        <v>202</v>
      </c>
      <c r="H570" s="14">
        <f t="shared" ca="1" si="409"/>
        <v>47</v>
      </c>
      <c r="I570" s="17">
        <f t="shared" ca="1" si="410"/>
        <v>0.22999999999999998</v>
      </c>
      <c r="J570" s="16">
        <f t="shared" ca="1" si="411"/>
        <v>0</v>
      </c>
      <c r="K570" s="16">
        <f t="shared" ca="1" si="412"/>
        <v>548950</v>
      </c>
      <c r="L570" s="16">
        <f t="shared" ca="1" si="413"/>
        <v>152.66666666666666</v>
      </c>
      <c r="M570" s="17">
        <f t="shared" ca="1" si="414"/>
        <v>7.2666666666666657</v>
      </c>
      <c r="N570" s="17">
        <f t="shared" ca="1" si="415"/>
        <v>8.6999999999999993</v>
      </c>
      <c r="O570" s="17" t="str">
        <f t="shared" ca="1" si="416"/>
        <v>WNW</v>
      </c>
      <c r="P570" s="13">
        <f t="shared" ca="1" si="417"/>
        <v>0.45833333333333331</v>
      </c>
      <c r="Q570" s="18">
        <f t="shared" ca="1" si="418"/>
        <v>15.4</v>
      </c>
      <c r="R570" s="17" t="str">
        <f t="shared" ca="1" si="419"/>
        <v>WNW</v>
      </c>
      <c r="S570" s="13">
        <f t="shared" ca="1" si="420"/>
        <v>0.4767824074074074</v>
      </c>
    </row>
    <row r="571" spans="1:19">
      <c r="A571" s="11">
        <f t="shared" si="404"/>
        <v>3391</v>
      </c>
      <c r="B571" s="12">
        <f t="shared" ca="1" si="405"/>
        <v>44950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0.27686771663992654</v>
      </c>
      <c r="F571" s="14">
        <f t="shared" ca="1" si="408"/>
        <v>4.8666666666666663</v>
      </c>
      <c r="G571" s="62" t="s">
        <v>202</v>
      </c>
      <c r="H571" s="14">
        <f t="shared" ca="1" si="409"/>
        <v>48.183333333333337</v>
      </c>
      <c r="I571" s="17">
        <f t="shared" ca="1" si="410"/>
        <v>1.1620000000000001</v>
      </c>
      <c r="J571" s="16">
        <f t="shared" ca="1" si="411"/>
        <v>0.5</v>
      </c>
      <c r="K571" s="16">
        <f t="shared" ca="1" si="412"/>
        <v>2300812</v>
      </c>
      <c r="L571" s="16">
        <f t="shared" ca="1" si="413"/>
        <v>639.16666666666663</v>
      </c>
      <c r="M571" s="17">
        <f t="shared" ca="1" si="414"/>
        <v>7.0333333333333341</v>
      </c>
      <c r="N571" s="17">
        <f t="shared" ca="1" si="415"/>
        <v>8</v>
      </c>
      <c r="O571" s="17" t="str">
        <f t="shared" ca="1" si="416"/>
        <v>W</v>
      </c>
      <c r="P571" s="13">
        <f t="shared" ca="1" si="417"/>
        <v>0.53387731481481482</v>
      </c>
      <c r="Q571" s="18">
        <f t="shared" ca="1" si="418"/>
        <v>14.7</v>
      </c>
      <c r="R571" s="17" t="str">
        <f t="shared" ca="1" si="419"/>
        <v>WNW</v>
      </c>
      <c r="S571" s="13">
        <f t="shared" ca="1" si="420"/>
        <v>0.53126157407407404</v>
      </c>
    </row>
    <row r="572" spans="1:19">
      <c r="A572" s="11">
        <f t="shared" si="404"/>
        <v>3397</v>
      </c>
      <c r="B572" s="12">
        <f t="shared" ca="1" si="405"/>
        <v>44950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0.27596515481691791</v>
      </c>
      <c r="F572" s="14">
        <f t="shared" ca="1" si="408"/>
        <v>2.8666666666666667</v>
      </c>
      <c r="G572" s="62" t="s">
        <v>202</v>
      </c>
      <c r="H572" s="14">
        <f t="shared" ca="1" si="409"/>
        <v>54.416666666666664</v>
      </c>
      <c r="I572" s="17">
        <f t="shared" ca="1" si="410"/>
        <v>0.59799999999999998</v>
      </c>
      <c r="J572" s="16">
        <f t="shared" ca="1" si="411"/>
        <v>0.16666666666666666</v>
      </c>
      <c r="K572" s="16">
        <f t="shared" ca="1" si="412"/>
        <v>1275426</v>
      </c>
      <c r="L572" s="16">
        <f t="shared" ca="1" si="413"/>
        <v>354.5</v>
      </c>
      <c r="M572" s="17">
        <f t="shared" ca="1" si="414"/>
        <v>9.4499999999999993</v>
      </c>
      <c r="N572" s="17">
        <f t="shared" ca="1" si="415"/>
        <v>12.1</v>
      </c>
      <c r="O572" s="17" t="str">
        <f t="shared" ca="1" si="416"/>
        <v>NW</v>
      </c>
      <c r="P572" s="13">
        <f t="shared" ca="1" si="417"/>
        <v>0.57572916666666674</v>
      </c>
      <c r="Q572" s="18">
        <f t="shared" ca="1" si="418"/>
        <v>20.399999999999999</v>
      </c>
      <c r="R572" s="17" t="str">
        <f t="shared" ca="1" si="419"/>
        <v>NW</v>
      </c>
      <c r="S572" s="13">
        <f t="shared" ca="1" si="420"/>
        <v>0.57160879629629624</v>
      </c>
    </row>
    <row r="573" spans="1:19">
      <c r="A573" s="11">
        <f t="shared" si="404"/>
        <v>3403</v>
      </c>
      <c r="B573" s="12">
        <f t="shared" ca="1" si="405"/>
        <v>44950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0.2750637725347313</v>
      </c>
      <c r="F573" s="14">
        <f t="shared" ca="1" si="408"/>
        <v>0.79999999999999993</v>
      </c>
      <c r="G573" s="62" t="s">
        <v>202</v>
      </c>
      <c r="H573" s="14">
        <f t="shared" ca="1" si="409"/>
        <v>58.716666666666661</v>
      </c>
      <c r="I573" s="17">
        <f t="shared" ca="1" si="410"/>
        <v>0.78800000000000003</v>
      </c>
      <c r="J573" s="16">
        <f t="shared" ca="1" si="411"/>
        <v>0.16666666666666666</v>
      </c>
      <c r="K573" s="16">
        <f t="shared" ca="1" si="412"/>
        <v>1589101</v>
      </c>
      <c r="L573" s="16">
        <f t="shared" ca="1" si="413"/>
        <v>441.33333333333331</v>
      </c>
      <c r="M573" s="17">
        <f t="shared" ca="1" si="414"/>
        <v>8.3666666666666671</v>
      </c>
      <c r="N573" s="17">
        <f t="shared" ca="1" si="415"/>
        <v>12</v>
      </c>
      <c r="O573" s="17" t="str">
        <f t="shared" ca="1" si="416"/>
        <v>NW</v>
      </c>
      <c r="P573" s="13">
        <f t="shared" ca="1" si="417"/>
        <v>0.57648148148148148</v>
      </c>
      <c r="Q573" s="18">
        <f t="shared" ca="1" si="418"/>
        <v>16.3</v>
      </c>
      <c r="R573" s="17" t="str">
        <f t="shared" ca="1" si="419"/>
        <v>NW</v>
      </c>
      <c r="S573" s="13">
        <f t="shared" ca="1" si="420"/>
        <v>0.57989583333333339</v>
      </c>
    </row>
    <row r="574" spans="1:19">
      <c r="A574" s="11">
        <f t="shared" si="404"/>
        <v>3409</v>
      </c>
      <c r="B574" s="12">
        <f t="shared" ca="1" si="405"/>
        <v>44950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0.27416377486799637</v>
      </c>
      <c r="F574" s="14">
        <f t="shared" ca="1" si="408"/>
        <v>0.39999999999999997</v>
      </c>
      <c r="G574" s="62" t="s">
        <v>202</v>
      </c>
      <c r="H574" s="14">
        <f t="shared" ca="1" si="409"/>
        <v>57.233333333333327</v>
      </c>
      <c r="I574" s="17">
        <f t="shared" ca="1" si="410"/>
        <v>0.71699999999999997</v>
      </c>
      <c r="J574" s="16">
        <f t="shared" ca="1" si="411"/>
        <v>0.16666666666666666</v>
      </c>
      <c r="K574" s="16">
        <f t="shared" ca="1" si="412"/>
        <v>1362598</v>
      </c>
      <c r="L574" s="16">
        <f t="shared" ca="1" si="413"/>
        <v>378.66666666666669</v>
      </c>
      <c r="M574" s="17">
        <f t="shared" ca="1" si="414"/>
        <v>7.5333333333333323</v>
      </c>
      <c r="N574" s="17">
        <f t="shared" ca="1" si="415"/>
        <v>8.6999999999999993</v>
      </c>
      <c r="O574" s="17" t="str">
        <f t="shared" ca="1" si="416"/>
        <v>WNW</v>
      </c>
      <c r="P574" s="13">
        <f t="shared" ca="1" si="417"/>
        <v>0.62550925925925926</v>
      </c>
      <c r="Q574" s="18">
        <f t="shared" ca="1" si="418"/>
        <v>15.8</v>
      </c>
      <c r="R574" s="17" t="str">
        <f t="shared" ca="1" si="419"/>
        <v>W</v>
      </c>
      <c r="S574" s="13">
        <f t="shared" ca="1" si="420"/>
        <v>0.6424305555555555</v>
      </c>
    </row>
    <row r="575" spans="1:19">
      <c r="A575" s="11">
        <f t="shared" si="404"/>
        <v>3415</v>
      </c>
      <c r="B575" s="12">
        <f t="shared" ca="1" si="405"/>
        <v>44950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0.27316541637881131</v>
      </c>
      <c r="F575" s="14">
        <f t="shared" ca="1" si="408"/>
        <v>-0.93333333333333324</v>
      </c>
      <c r="G575" s="62" t="s">
        <v>202</v>
      </c>
      <c r="H575" s="14">
        <f t="shared" ca="1" si="409"/>
        <v>59.783333333333331</v>
      </c>
      <c r="I575" s="17">
        <f t="shared" ca="1" si="410"/>
        <v>0.191</v>
      </c>
      <c r="J575" s="16">
        <f t="shared" ca="1" si="411"/>
        <v>0</v>
      </c>
      <c r="K575" s="16">
        <f t="shared" ca="1" si="412"/>
        <v>391046</v>
      </c>
      <c r="L575" s="16">
        <f t="shared" ca="1" si="413"/>
        <v>108.66666666666667</v>
      </c>
      <c r="M575" s="17">
        <f t="shared" ca="1" si="414"/>
        <v>8.0833333333333339</v>
      </c>
      <c r="N575" s="17">
        <f t="shared" ca="1" si="415"/>
        <v>9.1999999999999993</v>
      </c>
      <c r="O575" s="17" t="str">
        <f t="shared" ca="1" si="416"/>
        <v>W</v>
      </c>
      <c r="P575" s="13">
        <f t="shared" ca="1" si="417"/>
        <v>0.69781249999999995</v>
      </c>
      <c r="Q575" s="18">
        <f t="shared" ca="1" si="418"/>
        <v>17.100000000000001</v>
      </c>
      <c r="R575" s="17" t="str">
        <f t="shared" ca="1" si="419"/>
        <v>W</v>
      </c>
      <c r="S575" s="13">
        <f t="shared" ca="1" si="420"/>
        <v>0.6715740740740741</v>
      </c>
    </row>
    <row r="576" spans="1:19">
      <c r="A576" s="11">
        <f t="shared" si="404"/>
        <v>3421</v>
      </c>
      <c r="B576" s="12">
        <f t="shared" ca="1" si="405"/>
        <v>44950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0.27226831934033263</v>
      </c>
      <c r="F576" s="14">
        <f t="shared" ca="1" si="408"/>
        <v>-2.2833333333333337</v>
      </c>
      <c r="G576" s="62" t="s">
        <v>202</v>
      </c>
      <c r="H576" s="14">
        <f t="shared" ca="1" si="409"/>
        <v>75.316666666666663</v>
      </c>
      <c r="I576" s="17">
        <f t="shared" ca="1" si="410"/>
        <v>1.1000000000000003E-2</v>
      </c>
      <c r="J576" s="16">
        <f t="shared" ca="1" si="411"/>
        <v>0</v>
      </c>
      <c r="K576" s="16">
        <f t="shared" ca="1" si="412"/>
        <v>31903</v>
      </c>
      <c r="L576" s="16">
        <f t="shared" ca="1" si="413"/>
        <v>9</v>
      </c>
      <c r="M576" s="17">
        <f t="shared" ca="1" si="414"/>
        <v>7.1999999999999993</v>
      </c>
      <c r="N576" s="17">
        <f t="shared" ca="1" si="415"/>
        <v>9.1999999999999993</v>
      </c>
      <c r="O576" s="17" t="str">
        <f t="shared" ca="1" si="416"/>
        <v>W</v>
      </c>
      <c r="P576" s="13">
        <f t="shared" ca="1" si="417"/>
        <v>0.70163194444444443</v>
      </c>
      <c r="Q576" s="18">
        <f t="shared" ca="1" si="418"/>
        <v>14.4</v>
      </c>
      <c r="R576" s="17" t="str">
        <f t="shared" ca="1" si="419"/>
        <v>W</v>
      </c>
      <c r="S576" s="13">
        <f t="shared" ca="1" si="420"/>
        <v>0.71021990740740737</v>
      </c>
    </row>
    <row r="577" spans="1:36">
      <c r="A577" s="11">
        <f t="shared" si="404"/>
        <v>3427</v>
      </c>
      <c r="B577" s="12">
        <f t="shared" ca="1" si="405"/>
        <v>44950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0.27157144151951723</v>
      </c>
      <c r="F577" s="14">
        <f t="shared" ca="1" si="408"/>
        <v>-2.3000000000000003</v>
      </c>
      <c r="G577" s="62" t="s">
        <v>202</v>
      </c>
      <c r="H577" s="14">
        <f t="shared" ca="1" si="409"/>
        <v>63.099999999999994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452</v>
      </c>
      <c r="L577" s="16">
        <f t="shared" ca="1" si="413"/>
        <v>0</v>
      </c>
      <c r="M577" s="17">
        <f t="shared" ca="1" si="414"/>
        <v>6.4666666666666659</v>
      </c>
      <c r="N577" s="17">
        <f t="shared" ca="1" si="415"/>
        <v>8.1</v>
      </c>
      <c r="O577" s="17" t="str">
        <f t="shared" ca="1" si="416"/>
        <v>W</v>
      </c>
      <c r="P577" s="13">
        <f t="shared" ca="1" si="417"/>
        <v>0.74417824074074079</v>
      </c>
      <c r="Q577" s="18">
        <f t="shared" ca="1" si="418"/>
        <v>14.2</v>
      </c>
      <c r="R577" s="17" t="str">
        <f t="shared" ca="1" si="419"/>
        <v>W</v>
      </c>
      <c r="S577" s="13">
        <f t="shared" ca="1" si="420"/>
        <v>0.78434027777777782</v>
      </c>
    </row>
    <row r="578" spans="1:36">
      <c r="A578" s="11">
        <f t="shared" si="404"/>
        <v>3433</v>
      </c>
      <c r="B578" s="12">
        <f t="shared" ca="1" si="405"/>
        <v>44950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0.27067677752980929</v>
      </c>
      <c r="F578" s="14">
        <f t="shared" ca="1" si="408"/>
        <v>-2.1666666666666665</v>
      </c>
      <c r="G578" s="62" t="s">
        <v>202</v>
      </c>
      <c r="H578" s="14">
        <f t="shared" ca="1" si="409"/>
        <v>59.416666666666679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481</v>
      </c>
      <c r="L578" s="16">
        <f t="shared" ca="1" si="413"/>
        <v>0</v>
      </c>
      <c r="M578" s="17">
        <f t="shared" ca="1" si="414"/>
        <v>6.8000000000000007</v>
      </c>
      <c r="N578" s="17">
        <f t="shared" ca="1" si="415"/>
        <v>7.5</v>
      </c>
      <c r="O578" s="17" t="str">
        <f t="shared" ca="1" si="416"/>
        <v>WNW</v>
      </c>
      <c r="P578" s="13">
        <f t="shared" ca="1" si="417"/>
        <v>0.81331018518518527</v>
      </c>
      <c r="Q578" s="18">
        <f t="shared" ca="1" si="418"/>
        <v>14.5</v>
      </c>
      <c r="R578" s="17" t="str">
        <f t="shared" ca="1" si="419"/>
        <v>WNW</v>
      </c>
      <c r="S578" s="13">
        <f t="shared" ca="1" si="420"/>
        <v>0.8127199074074074</v>
      </c>
    </row>
    <row r="579" spans="1:36">
      <c r="A579" s="11">
        <f t="shared" si="404"/>
        <v>3439</v>
      </c>
      <c r="B579" s="12">
        <f t="shared" ca="1" si="405"/>
        <v>44950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0.26968429984562275</v>
      </c>
      <c r="F579" s="14">
        <f t="shared" ca="1" si="408"/>
        <v>-2.2166666666666668</v>
      </c>
      <c r="G579" s="62" t="s">
        <v>202</v>
      </c>
      <c r="H579" s="14">
        <f t="shared" ca="1" si="409"/>
        <v>57.583333333333336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490</v>
      </c>
      <c r="L579" s="16">
        <f t="shared" ca="1" si="413"/>
        <v>0</v>
      </c>
      <c r="M579" s="17">
        <f t="shared" ca="1" si="414"/>
        <v>5.8500000000000005</v>
      </c>
      <c r="N579" s="17">
        <f t="shared" ca="1" si="415"/>
        <v>7.1</v>
      </c>
      <c r="O579" s="17" t="str">
        <f t="shared" ca="1" si="416"/>
        <v>WNW</v>
      </c>
      <c r="P579" s="13">
        <f t="shared" ca="1" si="417"/>
        <v>0.82660879629629624</v>
      </c>
      <c r="Q579" s="18">
        <f t="shared" ca="1" si="418"/>
        <v>13.5</v>
      </c>
      <c r="R579" s="17" t="str">
        <f t="shared" ca="1" si="419"/>
        <v>W</v>
      </c>
      <c r="S579" s="13">
        <f t="shared" ca="1" si="420"/>
        <v>0.85798611111111101</v>
      </c>
    </row>
    <row r="580" spans="1:36">
      <c r="A580" s="11">
        <f t="shared" si="404"/>
        <v>3445</v>
      </c>
      <c r="B580" s="12">
        <f t="shared" ca="1" si="405"/>
        <v>44950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0.26908963794526009</v>
      </c>
      <c r="F580" s="14">
        <f t="shared" ca="1" si="408"/>
        <v>-2.2166666666666663</v>
      </c>
      <c r="G580" s="62" t="s">
        <v>202</v>
      </c>
      <c r="H580" s="14">
        <f t="shared" ca="1" si="409"/>
        <v>56.583333333333336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509</v>
      </c>
      <c r="L580" s="16">
        <f t="shared" ca="1" si="413"/>
        <v>0</v>
      </c>
      <c r="M580" s="17">
        <f t="shared" ca="1" si="414"/>
        <v>4.7333333333333334</v>
      </c>
      <c r="N580" s="17">
        <f t="shared" ca="1" si="415"/>
        <v>6.2</v>
      </c>
      <c r="O580" s="17" t="str">
        <f t="shared" ca="1" si="416"/>
        <v>WNW</v>
      </c>
      <c r="P580" s="13">
        <f t="shared" ca="1" si="417"/>
        <v>0.86953703703703711</v>
      </c>
      <c r="Q580" s="18">
        <f t="shared" ca="1" si="418"/>
        <v>9.4</v>
      </c>
      <c r="R580" s="17" t="str">
        <f t="shared" ca="1" si="419"/>
        <v>WNW</v>
      </c>
      <c r="S580" s="13">
        <f t="shared" ca="1" si="420"/>
        <v>0.87369212962962972</v>
      </c>
    </row>
    <row r="581" spans="1:36">
      <c r="A581" s="11">
        <f t="shared" si="404"/>
        <v>3451</v>
      </c>
      <c r="B581" s="12">
        <f t="shared" ca="1" si="405"/>
        <v>44950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0.2681987865157987</v>
      </c>
      <c r="F581" s="14">
        <f t="shared" ca="1" si="408"/>
        <v>-2.0333333333333337</v>
      </c>
      <c r="G581" s="62" t="s">
        <v>202</v>
      </c>
      <c r="H581" s="14">
        <f t="shared" ca="1" si="409"/>
        <v>56.033333333333331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490</v>
      </c>
      <c r="L581" s="16">
        <f t="shared" ca="1" si="413"/>
        <v>0</v>
      </c>
      <c r="M581" s="17">
        <f t="shared" ca="1" si="414"/>
        <v>5.1166666666666663</v>
      </c>
      <c r="N581" s="17">
        <f t="shared" ca="1" si="415"/>
        <v>6.5</v>
      </c>
      <c r="O581" s="17" t="str">
        <f t="shared" ca="1" si="416"/>
        <v>W</v>
      </c>
      <c r="P581" s="13">
        <f t="shared" ca="1" si="417"/>
        <v>0.92662037037037026</v>
      </c>
      <c r="Q581" s="18">
        <f t="shared" ca="1" si="418"/>
        <v>11.2</v>
      </c>
      <c r="R581" s="17" t="str">
        <f t="shared" ca="1" si="419"/>
        <v>WNW</v>
      </c>
      <c r="S581" s="13">
        <f t="shared" ca="1" si="420"/>
        <v>0.92563657407407407</v>
      </c>
    </row>
    <row r="582" spans="1:36">
      <c r="A582" s="11">
        <f t="shared" si="404"/>
        <v>3457</v>
      </c>
      <c r="B582" s="12">
        <f t="shared" ca="1" si="405"/>
        <v>44950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0.2675069581032985</v>
      </c>
      <c r="F582" s="14">
        <f t="shared" ca="1" si="408"/>
        <v>-2.0333333333333332</v>
      </c>
      <c r="G582" s="62" t="s">
        <v>202</v>
      </c>
      <c r="H582" s="14">
        <f t="shared" ca="1" si="409"/>
        <v>55.15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475</v>
      </c>
      <c r="L582" s="16">
        <f t="shared" ca="1" si="413"/>
        <v>0</v>
      </c>
      <c r="M582" s="17">
        <f t="shared" ca="1" si="414"/>
        <v>4.6166666666666671</v>
      </c>
      <c r="N582" s="17">
        <f t="shared" ca="1" si="415"/>
        <v>5.2</v>
      </c>
      <c r="O582" s="17" t="str">
        <f t="shared" ca="1" si="416"/>
        <v>W</v>
      </c>
      <c r="P582" s="13">
        <f t="shared" ca="1" si="417"/>
        <v>0.95594907407407403</v>
      </c>
      <c r="Q582" s="18">
        <f t="shared" ca="1" si="418"/>
        <v>10.1</v>
      </c>
      <c r="R582" s="17" t="str">
        <f t="shared" ca="1" si="419"/>
        <v>WNW</v>
      </c>
      <c r="S582" s="13">
        <f t="shared" ca="1" si="420"/>
        <v>0.95204861111111105</v>
      </c>
    </row>
    <row r="583" spans="1:36">
      <c r="A583" s="11">
        <f t="shared" si="404"/>
        <v>3463</v>
      </c>
      <c r="B583" s="12">
        <f t="shared" ca="1" si="405"/>
        <v>44951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0.26661862099692818</v>
      </c>
      <c r="F583" s="14">
        <f t="shared" ca="1" si="408"/>
        <v>-2.1166666666666667</v>
      </c>
      <c r="G583" s="62" t="s">
        <v>202</v>
      </c>
      <c r="H583" s="14">
        <f t="shared" ca="1" si="409"/>
        <v>56.283333333333331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474</v>
      </c>
      <c r="L583" s="16">
        <f t="shared" ca="1" si="413"/>
        <v>0</v>
      </c>
      <c r="M583" s="17">
        <f t="shared" ca="1" si="414"/>
        <v>4.666666666666667</v>
      </c>
      <c r="N583" s="17">
        <f t="shared" ca="1" si="415"/>
        <v>5.3</v>
      </c>
      <c r="O583" s="17" t="str">
        <f t="shared" ca="1" si="416"/>
        <v>WSW</v>
      </c>
      <c r="P583" s="13">
        <f t="shared" ca="1" si="417"/>
        <v>1.9340277777777779E-2</v>
      </c>
      <c r="Q583" s="18">
        <f t="shared" ca="1" si="418"/>
        <v>10.5</v>
      </c>
      <c r="R583" s="17" t="str">
        <f t="shared" ca="1" si="419"/>
        <v>W</v>
      </c>
      <c r="S583" s="13">
        <f t="shared" ca="1" si="420"/>
        <v>1.4872685185185185E-2</v>
      </c>
      <c r="U583" s="14">
        <f t="shared" ref="U583" ca="1" si="443">SUM(D583:D606)</f>
        <v>0</v>
      </c>
      <c r="V583" s="14">
        <f t="shared" ref="V583:Y583" ca="1" si="444">AVERAGE(E583:E606)</f>
        <v>0.25964769871676369</v>
      </c>
      <c r="W583" s="14">
        <f t="shared" ca="1" si="444"/>
        <v>0.16180555555555567</v>
      </c>
      <c r="X583" s="14" t="e">
        <f t="shared" si="444"/>
        <v>#DIV/0!</v>
      </c>
      <c r="Y583" s="14">
        <f t="shared" ca="1" si="444"/>
        <v>57.074999999999996</v>
      </c>
      <c r="Z583" s="58">
        <f t="shared" ref="Z583:AA583" ca="1" si="445">SUM(I583:I606)</f>
        <v>10.277999999999997</v>
      </c>
      <c r="AA583" s="58">
        <f t="shared" ca="1" si="445"/>
        <v>3.5</v>
      </c>
      <c r="AB583" s="58">
        <f t="shared" ref="AB583" ca="1" si="446">SUM(K583:K606)/1000</f>
        <v>20130.179</v>
      </c>
      <c r="AC583" s="58">
        <f t="shared" ref="AC583:AD583" ca="1" si="447">AVERAGE(L583:L606)</f>
        <v>232.89583333333334</v>
      </c>
      <c r="AD583" s="17">
        <f t="shared" ca="1" si="447"/>
        <v>3.2090277777777785</v>
      </c>
      <c r="AE583" s="17">
        <f t="shared" ref="AE583" ca="1" si="448">MAX(N583:N606)</f>
        <v>5.7</v>
      </c>
      <c r="AF583" s="11" t="str">
        <f t="shared" ref="AF583" ca="1" si="449">INDIRECT(ADDRESS(MATCH(AE583,N583:N606,0)+ROW()-1,15))</f>
        <v>WSW</v>
      </c>
      <c r="AG583" s="13">
        <f t="shared" ref="AG583" ca="1" si="450">INDIRECT(ADDRESS(MATCH(AE583,N583:N606,0)+ROW()-1,16))</f>
        <v>0.13337962962962963</v>
      </c>
      <c r="AH583" s="17">
        <f t="shared" ref="AH583" ca="1" si="451">MAX(Q583:Q606)</f>
        <v>11.1</v>
      </c>
      <c r="AI583" s="11" t="str">
        <f t="shared" ref="AI583" ca="1" si="452">INDIRECT(ADDRESS(MATCH(AH583,Q583:Q606,0)+ROW()-1,18))</f>
        <v>WSW</v>
      </c>
      <c r="AJ583" s="13">
        <f t="shared" ref="AJ583" ca="1" si="453">INDIRECT(ADDRESS(MATCH(AH583,Q583:Q606,0)+ROW()-1,19))</f>
        <v>0.1300462962962963</v>
      </c>
    </row>
    <row r="584" spans="1:36">
      <c r="A584" s="11">
        <f t="shared" si="404"/>
        <v>3469</v>
      </c>
      <c r="B584" s="12">
        <f t="shared" ca="1" si="405"/>
        <v>44951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0.26602720691473691</v>
      </c>
      <c r="F584" s="14">
        <f t="shared" ca="1" si="408"/>
        <v>-2.0333333333333332</v>
      </c>
      <c r="G584" s="62" t="s">
        <v>202</v>
      </c>
      <c r="H584" s="14">
        <f t="shared" ca="1" si="409"/>
        <v>57.866666666666674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521</v>
      </c>
      <c r="L584" s="16">
        <f t="shared" ca="1" si="413"/>
        <v>0</v>
      </c>
      <c r="M584" s="17">
        <f t="shared" ca="1" si="414"/>
        <v>4.95</v>
      </c>
      <c r="N584" s="17">
        <f t="shared" ca="1" si="415"/>
        <v>5.6</v>
      </c>
      <c r="O584" s="17" t="str">
        <f t="shared" ca="1" si="416"/>
        <v>WSW</v>
      </c>
      <c r="P584" s="13">
        <f t="shared" ca="1" si="417"/>
        <v>5.8113425925925923E-2</v>
      </c>
      <c r="Q584" s="18">
        <f t="shared" ca="1" si="418"/>
        <v>9.4</v>
      </c>
      <c r="R584" s="17" t="str">
        <f t="shared" ca="1" si="419"/>
        <v>SW</v>
      </c>
      <c r="S584" s="13">
        <f t="shared" ca="1" si="420"/>
        <v>5.1504629629629629E-2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44951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0.26533802167153248</v>
      </c>
      <c r="F585" s="14">
        <f t="shared" ref="F585:F648" ca="1" si="459">INDIRECT(ADDRESS(A585,33,,,$B$1))</f>
        <v>-2</v>
      </c>
      <c r="G585" s="62" t="s">
        <v>202</v>
      </c>
      <c r="H585" s="14">
        <f t="shared" ref="H585:H648" ca="1" si="460">INDIRECT(ADDRESS(A585,35,,,$B$1))</f>
        <v>57.849999999999994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479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4.7833333333333332</v>
      </c>
      <c r="N585" s="17">
        <f t="shared" ref="N585:N648" ca="1" si="466">INDIRECT(ADDRESS($A585,41,,,$B$1))</f>
        <v>5.5</v>
      </c>
      <c r="O585" s="17" t="str">
        <f t="shared" ref="O585:O648" ca="1" si="467">INDIRECT(ADDRESS($A585,42,,,$B$1))</f>
        <v>WSW</v>
      </c>
      <c r="P585" s="13">
        <f t="shared" ref="P585:P648" ca="1" si="468">INDIRECT(ADDRESS($A585,43,,,$B$1))</f>
        <v>9.9155092592592586E-2</v>
      </c>
      <c r="Q585" s="18">
        <f t="shared" ref="Q585:Q648" ca="1" si="469">INDIRECT(ADDRESS($A585,44,,,$B$1))</f>
        <v>9.6999999999999993</v>
      </c>
      <c r="R585" s="17" t="str">
        <f t="shared" ref="R585:R648" ca="1" si="470">INDIRECT(ADDRESS($A585,45,,,$B$1))</f>
        <v>WSW</v>
      </c>
      <c r="S585" s="13">
        <f t="shared" ref="S585:S648" ca="1" si="471">INDIRECT(ADDRESS($A585,46,,,$B$1))</f>
        <v>8.2094907407407408E-2</v>
      </c>
    </row>
    <row r="586" spans="1:36">
      <c r="A586" s="11">
        <f t="shared" si="455"/>
        <v>3481</v>
      </c>
      <c r="B586" s="12">
        <f t="shared" ca="1" si="456"/>
        <v>44951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0.26445319540237072</v>
      </c>
      <c r="F586" s="14">
        <f t="shared" ca="1" si="459"/>
        <v>-2.0833333333333335</v>
      </c>
      <c r="G586" s="62" t="s">
        <v>202</v>
      </c>
      <c r="H586" s="14">
        <f t="shared" ca="1" si="460"/>
        <v>58.716666666666669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477</v>
      </c>
      <c r="L586" s="16">
        <f t="shared" ca="1" si="464"/>
        <v>0</v>
      </c>
      <c r="M586" s="17">
        <f t="shared" ca="1" si="465"/>
        <v>5.0333333333333332</v>
      </c>
      <c r="N586" s="17">
        <f t="shared" ca="1" si="466"/>
        <v>5.7</v>
      </c>
      <c r="O586" s="17" t="str">
        <f t="shared" ca="1" si="467"/>
        <v>WSW</v>
      </c>
      <c r="P586" s="13">
        <f t="shared" ca="1" si="468"/>
        <v>0.13337962962962963</v>
      </c>
      <c r="Q586" s="18">
        <f t="shared" ca="1" si="469"/>
        <v>11.1</v>
      </c>
      <c r="R586" s="17" t="str">
        <f t="shared" ca="1" si="470"/>
        <v>WSW</v>
      </c>
      <c r="S586" s="13">
        <f t="shared" ca="1" si="471"/>
        <v>0.1300462962962963</v>
      </c>
    </row>
    <row r="587" spans="1:36">
      <c r="A587" s="11">
        <f t="shared" si="455"/>
        <v>3487</v>
      </c>
      <c r="B587" s="12">
        <f t="shared" ca="1" si="456"/>
        <v>44951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0.26376605038766504</v>
      </c>
      <c r="F587" s="14">
        <f t="shared" ca="1" si="459"/>
        <v>-2.0166666666666666</v>
      </c>
      <c r="G587" s="62" t="s">
        <v>202</v>
      </c>
      <c r="H587" s="14">
        <f t="shared" ca="1" si="460"/>
        <v>59.366666666666667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483</v>
      </c>
      <c r="L587" s="16">
        <f t="shared" ca="1" si="464"/>
        <v>0</v>
      </c>
      <c r="M587" s="17">
        <f t="shared" ca="1" si="465"/>
        <v>4.8</v>
      </c>
      <c r="N587" s="17">
        <f t="shared" ca="1" si="466"/>
        <v>5.2</v>
      </c>
      <c r="O587" s="17" t="str">
        <f t="shared" ca="1" si="467"/>
        <v>WSW</v>
      </c>
      <c r="P587" s="13">
        <f t="shared" ca="1" si="468"/>
        <v>0.16439814814814815</v>
      </c>
      <c r="Q587" s="18">
        <f t="shared" ca="1" si="469"/>
        <v>9.4</v>
      </c>
      <c r="R587" s="17" t="str">
        <f t="shared" ca="1" si="470"/>
        <v>WSW</v>
      </c>
      <c r="S587" s="13">
        <f t="shared" ca="1" si="471"/>
        <v>0.18871527777777777</v>
      </c>
    </row>
    <row r="588" spans="1:36">
      <c r="A588" s="11">
        <f t="shared" si="455"/>
        <v>3493</v>
      </c>
      <c r="B588" s="12">
        <f t="shared" ca="1" si="456"/>
        <v>44951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0.2631777502964015</v>
      </c>
      <c r="F588" s="14">
        <f t="shared" ca="1" si="459"/>
        <v>-2.0833333333333335</v>
      </c>
      <c r="G588" s="62" t="s">
        <v>202</v>
      </c>
      <c r="H588" s="14">
        <f t="shared" ca="1" si="460"/>
        <v>58.266666666666673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501</v>
      </c>
      <c r="L588" s="16">
        <f t="shared" ca="1" si="464"/>
        <v>0</v>
      </c>
      <c r="M588" s="17">
        <f t="shared" ca="1" si="465"/>
        <v>3.8666666666666667</v>
      </c>
      <c r="N588" s="17">
        <f t="shared" ca="1" si="466"/>
        <v>5.3</v>
      </c>
      <c r="O588" s="17" t="str">
        <f t="shared" ca="1" si="467"/>
        <v>WSW</v>
      </c>
      <c r="P588" s="13">
        <f t="shared" ca="1" si="468"/>
        <v>0.20504629629629631</v>
      </c>
      <c r="Q588" s="18">
        <f t="shared" ca="1" si="469"/>
        <v>8.9</v>
      </c>
      <c r="R588" s="17" t="str">
        <f t="shared" ca="1" si="470"/>
        <v>WSW</v>
      </c>
      <c r="S588" s="13">
        <f t="shared" ca="1" si="471"/>
        <v>0.2018634259259259</v>
      </c>
    </row>
    <row r="589" spans="1:36">
      <c r="A589" s="11">
        <f t="shared" si="455"/>
        <v>3499</v>
      </c>
      <c r="B589" s="12">
        <f t="shared" ca="1" si="456"/>
        <v>44951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0.26239436748490785</v>
      </c>
      <c r="F589" s="14">
        <f t="shared" ca="1" si="459"/>
        <v>-1.916666666666667</v>
      </c>
      <c r="G589" s="62" t="s">
        <v>202</v>
      </c>
      <c r="H589" s="14">
        <f t="shared" ca="1" si="460"/>
        <v>57.766666666666673</v>
      </c>
      <c r="I589" s="17">
        <f t="shared" ca="1" si="461"/>
        <v>0</v>
      </c>
      <c r="J589" s="16">
        <f t="shared" ca="1" si="462"/>
        <v>0</v>
      </c>
      <c r="K589" s="16">
        <f t="shared" ca="1" si="463"/>
        <v>935</v>
      </c>
      <c r="L589" s="16">
        <f t="shared" ca="1" si="464"/>
        <v>0.16666666666666666</v>
      </c>
      <c r="M589" s="17">
        <f t="shared" ca="1" si="465"/>
        <v>3.6666666666666665</v>
      </c>
      <c r="N589" s="17">
        <f t="shared" ca="1" si="466"/>
        <v>4.4000000000000004</v>
      </c>
      <c r="O589" s="17" t="str">
        <f t="shared" ca="1" si="467"/>
        <v>WSW</v>
      </c>
      <c r="P589" s="13">
        <f t="shared" ca="1" si="468"/>
        <v>0.25988425925925923</v>
      </c>
      <c r="Q589" s="18">
        <f t="shared" ca="1" si="469"/>
        <v>8</v>
      </c>
      <c r="R589" s="17" t="str">
        <f t="shared" ca="1" si="470"/>
        <v>W</v>
      </c>
      <c r="S589" s="13">
        <f t="shared" ca="1" si="471"/>
        <v>0.24329861111111109</v>
      </c>
    </row>
    <row r="590" spans="1:36">
      <c r="A590" s="11">
        <f t="shared" si="455"/>
        <v>3505</v>
      </c>
      <c r="B590" s="12">
        <f t="shared" ca="1" si="456"/>
        <v>44951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0.26190535605956561</v>
      </c>
      <c r="F590" s="14">
        <f t="shared" ca="1" si="459"/>
        <v>-1.5666666666666667</v>
      </c>
      <c r="G590" s="62" t="s">
        <v>202</v>
      </c>
      <c r="H590" s="14">
        <f t="shared" ca="1" si="460"/>
        <v>59.066666666666663</v>
      </c>
      <c r="I590" s="17">
        <f t="shared" ca="1" si="461"/>
        <v>4.3999999999999997E-2</v>
      </c>
      <c r="J590" s="16">
        <f t="shared" ca="1" si="462"/>
        <v>0</v>
      </c>
      <c r="K590" s="16">
        <f t="shared" ca="1" si="463"/>
        <v>93584</v>
      </c>
      <c r="L590" s="16">
        <f t="shared" ca="1" si="464"/>
        <v>26.166666666666668</v>
      </c>
      <c r="M590" s="17">
        <f t="shared" ca="1" si="465"/>
        <v>3.4499999999999997</v>
      </c>
      <c r="N590" s="17">
        <f t="shared" ca="1" si="466"/>
        <v>4.3</v>
      </c>
      <c r="O590" s="17" t="str">
        <f t="shared" ca="1" si="467"/>
        <v>W</v>
      </c>
      <c r="P590" s="13">
        <f t="shared" ca="1" si="468"/>
        <v>0.30400462962962965</v>
      </c>
      <c r="Q590" s="18">
        <f t="shared" ca="1" si="469"/>
        <v>7.3</v>
      </c>
      <c r="R590" s="17" t="str">
        <f t="shared" ca="1" si="470"/>
        <v>W</v>
      </c>
      <c r="S590" s="13">
        <f t="shared" ca="1" si="471"/>
        <v>0.3027083333333333</v>
      </c>
    </row>
    <row r="591" spans="1:36">
      <c r="A591" s="11">
        <f t="shared" si="455"/>
        <v>3511</v>
      </c>
      <c r="B591" s="12">
        <f t="shared" ca="1" si="456"/>
        <v>44951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0.26122148926744704</v>
      </c>
      <c r="F591" s="14">
        <f t="shared" ca="1" si="459"/>
        <v>-1.0666666666666667</v>
      </c>
      <c r="G591" s="62" t="s">
        <v>202</v>
      </c>
      <c r="H591" s="14">
        <f t="shared" ca="1" si="460"/>
        <v>59.133333333333333</v>
      </c>
      <c r="I591" s="17">
        <f t="shared" ca="1" si="461"/>
        <v>0.189</v>
      </c>
      <c r="J591" s="16">
        <f t="shared" ca="1" si="462"/>
        <v>0</v>
      </c>
      <c r="K591" s="16">
        <f t="shared" ca="1" si="463"/>
        <v>397505</v>
      </c>
      <c r="L591" s="16">
        <f t="shared" ca="1" si="464"/>
        <v>110.16666666666667</v>
      </c>
      <c r="M591" s="17">
        <f t="shared" ca="1" si="465"/>
        <v>3.7833333333333332</v>
      </c>
      <c r="N591" s="17">
        <f t="shared" ca="1" si="466"/>
        <v>4.7</v>
      </c>
      <c r="O591" s="17" t="str">
        <f t="shared" ca="1" si="467"/>
        <v>WSW</v>
      </c>
      <c r="P591" s="13">
        <f t="shared" ca="1" si="468"/>
        <v>0.33309027777777778</v>
      </c>
      <c r="Q591" s="18">
        <f t="shared" ca="1" si="469"/>
        <v>8.3000000000000007</v>
      </c>
      <c r="R591" s="17" t="str">
        <f t="shared" ca="1" si="470"/>
        <v>WSW</v>
      </c>
      <c r="S591" s="13">
        <f t="shared" ca="1" si="471"/>
        <v>0.33185185185185184</v>
      </c>
    </row>
    <row r="592" spans="1:36">
      <c r="A592" s="11">
        <f t="shared" si="455"/>
        <v>3517</v>
      </c>
      <c r="B592" s="12">
        <f t="shared" ca="1" si="456"/>
        <v>44951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0.26053850845759469</v>
      </c>
      <c r="F592" s="14">
        <f t="shared" ca="1" si="459"/>
        <v>-0.31666666666666665</v>
      </c>
      <c r="G592" s="62" t="s">
        <v>202</v>
      </c>
      <c r="H592" s="14">
        <f t="shared" ca="1" si="460"/>
        <v>54.933333333333337</v>
      </c>
      <c r="I592" s="17">
        <f t="shared" ca="1" si="461"/>
        <v>0.82800000000000007</v>
      </c>
      <c r="J592" s="16">
        <f t="shared" ca="1" si="462"/>
        <v>0.16666666666666666</v>
      </c>
      <c r="K592" s="16">
        <f t="shared" ca="1" si="463"/>
        <v>1605124</v>
      </c>
      <c r="L592" s="16">
        <f t="shared" ca="1" si="464"/>
        <v>445.83333333333331</v>
      </c>
      <c r="M592" s="17">
        <f t="shared" ca="1" si="465"/>
        <v>3.1166666666666667</v>
      </c>
      <c r="N592" s="17">
        <f t="shared" ca="1" si="466"/>
        <v>3.6</v>
      </c>
      <c r="O592" s="17" t="str">
        <f t="shared" ca="1" si="467"/>
        <v>WNW</v>
      </c>
      <c r="P592" s="13">
        <f t="shared" ca="1" si="468"/>
        <v>0.40023148148148152</v>
      </c>
      <c r="Q592" s="18">
        <f t="shared" ca="1" si="469"/>
        <v>6.2</v>
      </c>
      <c r="R592" s="17" t="str">
        <f t="shared" ca="1" si="470"/>
        <v>W</v>
      </c>
      <c r="S592" s="13">
        <f t="shared" ca="1" si="471"/>
        <v>0.39812500000000001</v>
      </c>
    </row>
    <row r="593" spans="1:36">
      <c r="A593" s="11">
        <f t="shared" si="455"/>
        <v>3523</v>
      </c>
      <c r="B593" s="12">
        <f t="shared" ca="1" si="456"/>
        <v>44951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0.26005126956367935</v>
      </c>
      <c r="F593" s="14">
        <f t="shared" ca="1" si="459"/>
        <v>0.78333333333333333</v>
      </c>
      <c r="G593" s="62" t="s">
        <v>202</v>
      </c>
      <c r="H593" s="14">
        <f t="shared" ca="1" si="460"/>
        <v>50.766666666666673</v>
      </c>
      <c r="I593" s="17">
        <f t="shared" ca="1" si="461"/>
        <v>1.4440000000000002</v>
      </c>
      <c r="J593" s="16">
        <f t="shared" ca="1" si="462"/>
        <v>0.66666666666666663</v>
      </c>
      <c r="K593" s="16">
        <f t="shared" ca="1" si="463"/>
        <v>2816235</v>
      </c>
      <c r="L593" s="16">
        <f t="shared" ca="1" si="464"/>
        <v>782</v>
      </c>
      <c r="M593" s="17">
        <f t="shared" ca="1" si="465"/>
        <v>3.1500000000000004</v>
      </c>
      <c r="N593" s="17">
        <f t="shared" ca="1" si="466"/>
        <v>3.7</v>
      </c>
      <c r="O593" s="17" t="str">
        <f t="shared" ca="1" si="467"/>
        <v>WSW</v>
      </c>
      <c r="P593" s="13">
        <f t="shared" ca="1" si="468"/>
        <v>0.41210648148148149</v>
      </c>
      <c r="Q593" s="18">
        <f t="shared" ca="1" si="469"/>
        <v>6.7</v>
      </c>
      <c r="R593" s="17" t="str">
        <f t="shared" ca="1" si="470"/>
        <v>WSW</v>
      </c>
      <c r="S593" s="13">
        <f t="shared" ca="1" si="471"/>
        <v>0.42491898148148149</v>
      </c>
    </row>
    <row r="594" spans="1:36">
      <c r="A594" s="11">
        <f t="shared" si="455"/>
        <v>3529</v>
      </c>
      <c r="B594" s="12">
        <f t="shared" ca="1" si="456"/>
        <v>44951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0.25946716496230654</v>
      </c>
      <c r="F594" s="14">
        <f t="shared" ca="1" si="459"/>
        <v>1.3999999999999997</v>
      </c>
      <c r="G594" s="62" t="s">
        <v>202</v>
      </c>
      <c r="H594" s="14">
        <f t="shared" ca="1" si="460"/>
        <v>48.966666666666669</v>
      </c>
      <c r="I594" s="17">
        <f t="shared" ca="1" si="461"/>
        <v>1.734</v>
      </c>
      <c r="J594" s="16">
        <f t="shared" ca="1" si="462"/>
        <v>1</v>
      </c>
      <c r="K594" s="16">
        <f t="shared" ca="1" si="463"/>
        <v>3362124</v>
      </c>
      <c r="L594" s="16">
        <f t="shared" ca="1" si="464"/>
        <v>934</v>
      </c>
      <c r="M594" s="17">
        <f t="shared" ca="1" si="465"/>
        <v>2.7833333333333332</v>
      </c>
      <c r="N594" s="17">
        <f t="shared" ca="1" si="466"/>
        <v>3.4</v>
      </c>
      <c r="O594" s="17" t="str">
        <f t="shared" ca="1" si="467"/>
        <v>WNW</v>
      </c>
      <c r="P594" s="13">
        <f t="shared" ca="1" si="468"/>
        <v>0.46681712962962968</v>
      </c>
      <c r="Q594" s="18">
        <f t="shared" ca="1" si="469"/>
        <v>5.9</v>
      </c>
      <c r="R594" s="17" t="str">
        <f t="shared" ca="1" si="470"/>
        <v>NW</v>
      </c>
      <c r="S594" s="13">
        <f t="shared" ca="1" si="471"/>
        <v>0.45332175925925927</v>
      </c>
    </row>
    <row r="595" spans="1:36">
      <c r="A595" s="11">
        <f t="shared" si="455"/>
        <v>3535</v>
      </c>
      <c r="B595" s="12">
        <f t="shared" ca="1" si="456"/>
        <v>44951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0.25898093577453646</v>
      </c>
      <c r="F595" s="14">
        <f t="shared" ca="1" si="459"/>
        <v>1.5666666666666664</v>
      </c>
      <c r="G595" s="62" t="s">
        <v>202</v>
      </c>
      <c r="H595" s="14">
        <f t="shared" ca="1" si="460"/>
        <v>47.75</v>
      </c>
      <c r="I595" s="17">
        <f t="shared" ca="1" si="461"/>
        <v>1.2710000000000001</v>
      </c>
      <c r="J595" s="16">
        <f t="shared" ca="1" si="462"/>
        <v>0.33333333333333331</v>
      </c>
      <c r="K595" s="16">
        <f t="shared" ca="1" si="463"/>
        <v>2516878</v>
      </c>
      <c r="L595" s="16">
        <f t="shared" ca="1" si="464"/>
        <v>699.16666666666663</v>
      </c>
      <c r="M595" s="17">
        <f t="shared" ca="1" si="465"/>
        <v>2.6666666666666665</v>
      </c>
      <c r="N595" s="17">
        <f t="shared" ca="1" si="466"/>
        <v>3.3</v>
      </c>
      <c r="O595" s="17" t="str">
        <f t="shared" ca="1" si="467"/>
        <v>W</v>
      </c>
      <c r="P595" s="13">
        <f t="shared" ca="1" si="468"/>
        <v>0.51793981481481477</v>
      </c>
      <c r="Q595" s="18">
        <f t="shared" ca="1" si="469"/>
        <v>6.5</v>
      </c>
      <c r="R595" s="17" t="str">
        <f t="shared" ca="1" si="470"/>
        <v>WNW</v>
      </c>
      <c r="S595" s="13">
        <f t="shared" ca="1" si="471"/>
        <v>0.51526620370370368</v>
      </c>
    </row>
    <row r="596" spans="1:36">
      <c r="A596" s="11">
        <f t="shared" si="455"/>
        <v>3541</v>
      </c>
      <c r="B596" s="12">
        <f t="shared" ca="1" si="456"/>
        <v>44951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0.25839807059939474</v>
      </c>
      <c r="F596" s="14">
        <f t="shared" ca="1" si="459"/>
        <v>2.6</v>
      </c>
      <c r="G596" s="62" t="s">
        <v>202</v>
      </c>
      <c r="H596" s="14">
        <f t="shared" ca="1" si="460"/>
        <v>47.383333333333333</v>
      </c>
      <c r="I596" s="17">
        <f t="shared" ca="1" si="461"/>
        <v>2.0870000000000002</v>
      </c>
      <c r="J596" s="16">
        <f t="shared" ca="1" si="462"/>
        <v>0.83333333333333337</v>
      </c>
      <c r="K596" s="16">
        <f t="shared" ca="1" si="463"/>
        <v>4032600</v>
      </c>
      <c r="L596" s="16">
        <f t="shared" ca="1" si="464"/>
        <v>1120.1666666666667</v>
      </c>
      <c r="M596" s="17">
        <f t="shared" ca="1" si="465"/>
        <v>2.4499999999999997</v>
      </c>
      <c r="N596" s="17">
        <f t="shared" ca="1" si="466"/>
        <v>3.5</v>
      </c>
      <c r="O596" s="17" t="str">
        <f t="shared" ca="1" si="467"/>
        <v>WSW</v>
      </c>
      <c r="P596" s="13">
        <f t="shared" ca="1" si="468"/>
        <v>0.57278935185185187</v>
      </c>
      <c r="Q596" s="18">
        <f t="shared" ca="1" si="469"/>
        <v>6.6</v>
      </c>
      <c r="R596" s="17" t="str">
        <f t="shared" ca="1" si="470"/>
        <v>WNW</v>
      </c>
      <c r="S596" s="13">
        <f t="shared" ca="1" si="471"/>
        <v>0.55407407407407405</v>
      </c>
    </row>
    <row r="597" spans="1:36">
      <c r="A597" s="11">
        <f t="shared" si="455"/>
        <v>3547</v>
      </c>
      <c r="B597" s="12">
        <f t="shared" ca="1" si="456"/>
        <v>44951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0.258009833931443</v>
      </c>
      <c r="F597" s="14">
        <f t="shared" ca="1" si="459"/>
        <v>2.7166666666666668</v>
      </c>
      <c r="G597" s="62" t="s">
        <v>202</v>
      </c>
      <c r="H597" s="14">
        <f t="shared" ca="1" si="460"/>
        <v>47.833333333333336</v>
      </c>
      <c r="I597" s="17">
        <f t="shared" ca="1" si="461"/>
        <v>1.4370000000000001</v>
      </c>
      <c r="J597" s="16">
        <f t="shared" ca="1" si="462"/>
        <v>0.5</v>
      </c>
      <c r="K597" s="16">
        <f t="shared" ca="1" si="463"/>
        <v>2813122</v>
      </c>
      <c r="L597" s="16">
        <f t="shared" ca="1" si="464"/>
        <v>781.33333333333337</v>
      </c>
      <c r="M597" s="17">
        <f t="shared" ca="1" si="465"/>
        <v>2.7166666666666668</v>
      </c>
      <c r="N597" s="17">
        <f t="shared" ca="1" si="466"/>
        <v>3.7</v>
      </c>
      <c r="O597" s="17" t="str">
        <f t="shared" ca="1" si="467"/>
        <v>W</v>
      </c>
      <c r="P597" s="13">
        <f t="shared" ca="1" si="468"/>
        <v>0.61766203703703704</v>
      </c>
      <c r="Q597" s="18">
        <f t="shared" ca="1" si="469"/>
        <v>6.2</v>
      </c>
      <c r="R597" s="17" t="str">
        <f t="shared" ca="1" si="470"/>
        <v>W</v>
      </c>
      <c r="S597" s="13">
        <f t="shared" ca="1" si="471"/>
        <v>0.61091435185185183</v>
      </c>
    </row>
    <row r="598" spans="1:36">
      <c r="A598" s="11">
        <f t="shared" si="455"/>
        <v>3553</v>
      </c>
      <c r="B598" s="12">
        <f t="shared" ca="1" si="456"/>
        <v>44951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0.25752496464682312</v>
      </c>
      <c r="F598" s="14">
        <f t="shared" ca="1" si="459"/>
        <v>2.5833333333333335</v>
      </c>
      <c r="G598" s="62" t="s">
        <v>202</v>
      </c>
      <c r="H598" s="14">
        <f t="shared" ca="1" si="460"/>
        <v>51.35</v>
      </c>
      <c r="I598" s="17">
        <f t="shared" ca="1" si="461"/>
        <v>0.77</v>
      </c>
      <c r="J598" s="16">
        <f t="shared" ca="1" si="462"/>
        <v>0</v>
      </c>
      <c r="K598" s="16">
        <f t="shared" ca="1" si="463"/>
        <v>1519882</v>
      </c>
      <c r="L598" s="16">
        <f t="shared" ca="1" si="464"/>
        <v>422.16666666666669</v>
      </c>
      <c r="M598" s="17">
        <f t="shared" ca="1" si="465"/>
        <v>2.6666666666666665</v>
      </c>
      <c r="N598" s="17">
        <f t="shared" ca="1" si="466"/>
        <v>3.6</v>
      </c>
      <c r="O598" s="17" t="str">
        <f t="shared" ca="1" si="467"/>
        <v>WSW</v>
      </c>
      <c r="P598" s="13">
        <f t="shared" ca="1" si="468"/>
        <v>0.61872685185185183</v>
      </c>
      <c r="Q598" s="18">
        <f t="shared" ca="1" si="469"/>
        <v>6.5</v>
      </c>
      <c r="R598" s="17" t="str">
        <f t="shared" ca="1" si="470"/>
        <v>SSW</v>
      </c>
      <c r="S598" s="13">
        <f t="shared" ca="1" si="471"/>
        <v>0.63962962962962966</v>
      </c>
    </row>
    <row r="599" spans="1:36">
      <c r="A599" s="11">
        <f t="shared" si="455"/>
        <v>3559</v>
      </c>
      <c r="B599" s="12">
        <f t="shared" ca="1" si="456"/>
        <v>44951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0.25704066691617705</v>
      </c>
      <c r="F599" s="14">
        <f t="shared" ca="1" si="459"/>
        <v>2</v>
      </c>
      <c r="G599" s="62" t="s">
        <v>202</v>
      </c>
      <c r="H599" s="14">
        <f t="shared" ca="1" si="460"/>
        <v>60.583333333333336</v>
      </c>
      <c r="I599" s="17">
        <f t="shared" ca="1" si="461"/>
        <v>0.44800000000000006</v>
      </c>
      <c r="J599" s="16">
        <f t="shared" ca="1" si="462"/>
        <v>0</v>
      </c>
      <c r="K599" s="16">
        <f t="shared" ca="1" si="463"/>
        <v>907985</v>
      </c>
      <c r="L599" s="16">
        <f t="shared" ca="1" si="464"/>
        <v>252.16666666666666</v>
      </c>
      <c r="M599" s="17">
        <f t="shared" ca="1" si="465"/>
        <v>2.85</v>
      </c>
      <c r="N599" s="17">
        <f t="shared" ca="1" si="466"/>
        <v>4.2</v>
      </c>
      <c r="O599" s="17" t="str">
        <f t="shared" ca="1" si="467"/>
        <v>W</v>
      </c>
      <c r="P599" s="13">
        <f t="shared" ca="1" si="468"/>
        <v>0.67200231481481476</v>
      </c>
      <c r="Q599" s="18">
        <f t="shared" ca="1" si="469"/>
        <v>6.5</v>
      </c>
      <c r="R599" s="17" t="str">
        <f t="shared" ca="1" si="470"/>
        <v>W</v>
      </c>
      <c r="S599" s="13">
        <f t="shared" ca="1" si="471"/>
        <v>0.67556712962962961</v>
      </c>
    </row>
    <row r="600" spans="1:36">
      <c r="A600" s="11">
        <f t="shared" si="455"/>
        <v>3565</v>
      </c>
      <c r="B600" s="12">
        <f t="shared" ca="1" si="456"/>
        <v>44951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0.2566535733606406</v>
      </c>
      <c r="F600" s="14">
        <f t="shared" ca="1" si="459"/>
        <v>1.1166666666666667</v>
      </c>
      <c r="G600" s="62" t="s">
        <v>202</v>
      </c>
      <c r="H600" s="14">
        <f t="shared" ca="1" si="460"/>
        <v>64.8</v>
      </c>
      <c r="I600" s="17">
        <f t="shared" ca="1" si="461"/>
        <v>2.4E-2</v>
      </c>
      <c r="J600" s="16">
        <f t="shared" ca="1" si="462"/>
        <v>0</v>
      </c>
      <c r="K600" s="16">
        <f t="shared" ca="1" si="463"/>
        <v>58322</v>
      </c>
      <c r="L600" s="16">
        <f t="shared" ca="1" si="464"/>
        <v>16.166666666666668</v>
      </c>
      <c r="M600" s="17">
        <f t="shared" ca="1" si="465"/>
        <v>2.4499999999999997</v>
      </c>
      <c r="N600" s="17">
        <f t="shared" ca="1" si="466"/>
        <v>3.2</v>
      </c>
      <c r="O600" s="17" t="str">
        <f t="shared" ca="1" si="467"/>
        <v>SSE</v>
      </c>
      <c r="P600" s="13">
        <f t="shared" ca="1" si="468"/>
        <v>0.73907407407407411</v>
      </c>
      <c r="Q600" s="18">
        <f t="shared" ca="1" si="469"/>
        <v>4.5</v>
      </c>
      <c r="R600" s="17" t="str">
        <f t="shared" ca="1" si="470"/>
        <v>SSE</v>
      </c>
      <c r="S600" s="13">
        <f t="shared" ca="1" si="471"/>
        <v>0.73493055555555553</v>
      </c>
    </row>
    <row r="601" spans="1:36">
      <c r="A601" s="11">
        <f t="shared" si="455"/>
        <v>3571</v>
      </c>
      <c r="B601" s="12">
        <f t="shared" ca="1" si="456"/>
        <v>44951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0.25617008089799825</v>
      </c>
      <c r="F601" s="14">
        <f t="shared" ca="1" si="459"/>
        <v>1.0166666666666668</v>
      </c>
      <c r="G601" s="62" t="s">
        <v>202</v>
      </c>
      <c r="H601" s="14">
        <f t="shared" ca="1" si="460"/>
        <v>63.85</v>
      </c>
      <c r="I601" s="17">
        <f t="shared" ca="1" si="461"/>
        <v>1E-3</v>
      </c>
      <c r="J601" s="16">
        <f t="shared" ca="1" si="462"/>
        <v>0</v>
      </c>
      <c r="K601" s="16">
        <f t="shared" ca="1" si="463"/>
        <v>515</v>
      </c>
      <c r="L601" s="16">
        <f t="shared" ca="1" si="464"/>
        <v>0</v>
      </c>
      <c r="M601" s="17">
        <f t="shared" ca="1" si="465"/>
        <v>2.1333333333333333</v>
      </c>
      <c r="N601" s="17">
        <f t="shared" ca="1" si="466"/>
        <v>2.9</v>
      </c>
      <c r="O601" s="17" t="str">
        <f t="shared" ca="1" si="467"/>
        <v>SSW</v>
      </c>
      <c r="P601" s="13">
        <f t="shared" ca="1" si="468"/>
        <v>0.78259259259259262</v>
      </c>
      <c r="Q601" s="18">
        <f t="shared" ca="1" si="469"/>
        <v>4.5</v>
      </c>
      <c r="R601" s="17" t="str">
        <f t="shared" ca="1" si="470"/>
        <v>SW</v>
      </c>
      <c r="S601" s="13">
        <f t="shared" ca="1" si="471"/>
        <v>0.77990740740740738</v>
      </c>
    </row>
    <row r="602" spans="1:36">
      <c r="A602" s="11">
        <f t="shared" si="455"/>
        <v>3577</v>
      </c>
      <c r="B602" s="12">
        <f t="shared" ca="1" si="456"/>
        <v>44951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0.25578356399152818</v>
      </c>
      <c r="F602" s="14">
        <f t="shared" ca="1" si="459"/>
        <v>1.2000000000000002</v>
      </c>
      <c r="G602" s="62" t="s">
        <v>202</v>
      </c>
      <c r="H602" s="14">
        <f t="shared" ca="1" si="460"/>
        <v>63.966666666666669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500</v>
      </c>
      <c r="L602" s="16">
        <f t="shared" ca="1" si="464"/>
        <v>0</v>
      </c>
      <c r="M602" s="17">
        <f t="shared" ca="1" si="465"/>
        <v>2.15</v>
      </c>
      <c r="N602" s="17">
        <f t="shared" ca="1" si="466"/>
        <v>3.2</v>
      </c>
      <c r="O602" s="17" t="str">
        <f t="shared" ca="1" si="467"/>
        <v>W</v>
      </c>
      <c r="P602" s="13">
        <f t="shared" ca="1" si="468"/>
        <v>0.79652777777777783</v>
      </c>
      <c r="Q602" s="18">
        <f t="shared" ca="1" si="469"/>
        <v>5.2</v>
      </c>
      <c r="R602" s="17" t="str">
        <f t="shared" ca="1" si="470"/>
        <v>NW</v>
      </c>
      <c r="S602" s="13">
        <f t="shared" ca="1" si="471"/>
        <v>0.79077546296296297</v>
      </c>
    </row>
    <row r="603" spans="1:36">
      <c r="A603" s="11">
        <f t="shared" si="455"/>
        <v>3583</v>
      </c>
      <c r="B603" s="12">
        <f t="shared" ca="1" si="456"/>
        <v>44951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0.25520448469906704</v>
      </c>
      <c r="F603" s="14">
        <f t="shared" ca="1" si="459"/>
        <v>1.3</v>
      </c>
      <c r="G603" s="62" t="s">
        <v>202</v>
      </c>
      <c r="H603" s="14">
        <f t="shared" ca="1" si="460"/>
        <v>63.483333333333327</v>
      </c>
      <c r="I603" s="17">
        <f t="shared" ca="1" si="461"/>
        <v>1E-3</v>
      </c>
      <c r="J603" s="16">
        <f t="shared" ca="1" si="462"/>
        <v>0</v>
      </c>
      <c r="K603" s="16">
        <f t="shared" ca="1" si="463"/>
        <v>487</v>
      </c>
      <c r="L603" s="16">
        <f t="shared" ca="1" si="464"/>
        <v>0</v>
      </c>
      <c r="M603" s="17">
        <f t="shared" ca="1" si="465"/>
        <v>2.2333333333333334</v>
      </c>
      <c r="N603" s="17">
        <f t="shared" ca="1" si="466"/>
        <v>3.1</v>
      </c>
      <c r="O603" s="17" t="str">
        <f t="shared" ca="1" si="467"/>
        <v>W</v>
      </c>
      <c r="P603" s="13">
        <f t="shared" ca="1" si="468"/>
        <v>0.86087962962962961</v>
      </c>
      <c r="Q603" s="18">
        <f t="shared" ca="1" si="469"/>
        <v>5.3</v>
      </c>
      <c r="R603" s="17" t="str">
        <f t="shared" ca="1" si="470"/>
        <v>SW</v>
      </c>
      <c r="S603" s="13">
        <f t="shared" ca="1" si="471"/>
        <v>0.86517361111111113</v>
      </c>
    </row>
    <row r="604" spans="1:36">
      <c r="A604" s="11">
        <f t="shared" si="455"/>
        <v>3589</v>
      </c>
      <c r="B604" s="12">
        <f t="shared" ca="1" si="456"/>
        <v>44951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0.25472250152318016</v>
      </c>
      <c r="F604" s="14">
        <f t="shared" ca="1" si="459"/>
        <v>1.5</v>
      </c>
      <c r="G604" s="62" t="s">
        <v>202</v>
      </c>
      <c r="H604" s="14">
        <f t="shared" ca="1" si="460"/>
        <v>59.699999999999996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432</v>
      </c>
      <c r="L604" s="16">
        <f t="shared" ca="1" si="464"/>
        <v>0</v>
      </c>
      <c r="M604" s="17">
        <f t="shared" ca="1" si="465"/>
        <v>2.9500000000000006</v>
      </c>
      <c r="N604" s="17">
        <f t="shared" ca="1" si="466"/>
        <v>3.5</v>
      </c>
      <c r="O604" s="17" t="str">
        <f t="shared" ca="1" si="467"/>
        <v>WSW</v>
      </c>
      <c r="P604" s="13">
        <f t="shared" ca="1" si="468"/>
        <v>0.90972222222222221</v>
      </c>
      <c r="Q604" s="18">
        <f t="shared" ca="1" si="469"/>
        <v>7.9</v>
      </c>
      <c r="R604" s="17" t="str">
        <f t="shared" ca="1" si="470"/>
        <v>WSW</v>
      </c>
      <c r="S604" s="13">
        <f t="shared" ca="1" si="471"/>
        <v>0.90695601851851848</v>
      </c>
    </row>
    <row r="605" spans="1:36">
      <c r="A605" s="11">
        <f t="shared" si="455"/>
        <v>3595</v>
      </c>
      <c r="B605" s="12">
        <f t="shared" ca="1" si="456"/>
        <v>44951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0.25424098694769937</v>
      </c>
      <c r="F605" s="14">
        <f t="shared" ca="1" si="459"/>
        <v>1.0833333333333333</v>
      </c>
      <c r="G605" s="62" t="s">
        <v>202</v>
      </c>
      <c r="H605" s="14">
        <f t="shared" ca="1" si="460"/>
        <v>57.033333333333339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442</v>
      </c>
      <c r="L605" s="16">
        <f t="shared" ca="1" si="464"/>
        <v>0</v>
      </c>
      <c r="M605" s="17">
        <f t="shared" ca="1" si="465"/>
        <v>2.5333333333333332</v>
      </c>
      <c r="N605" s="17">
        <f t="shared" ca="1" si="466"/>
        <v>3.9</v>
      </c>
      <c r="O605" s="17" t="str">
        <f t="shared" ca="1" si="467"/>
        <v>WSW</v>
      </c>
      <c r="P605" s="13">
        <f t="shared" ca="1" si="468"/>
        <v>0.91280092592592599</v>
      </c>
      <c r="Q605" s="18">
        <f t="shared" ca="1" si="469"/>
        <v>5.4</v>
      </c>
      <c r="R605" s="17" t="str">
        <f t="shared" ca="1" si="470"/>
        <v>W</v>
      </c>
      <c r="S605" s="13">
        <f t="shared" ca="1" si="471"/>
        <v>0.91439814814814813</v>
      </c>
    </row>
    <row r="606" spans="1:36">
      <c r="A606" s="11">
        <f t="shared" si="455"/>
        <v>3601</v>
      </c>
      <c r="B606" s="12">
        <f t="shared" ca="1" si="456"/>
        <v>44951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0.25385610444870443</v>
      </c>
      <c r="F606" s="14">
        <f t="shared" ca="1" si="459"/>
        <v>0.21666666666666676</v>
      </c>
      <c r="G606" s="62" t="s">
        <v>202</v>
      </c>
      <c r="H606" s="14">
        <f t="shared" ca="1" si="460"/>
        <v>63.083333333333336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572</v>
      </c>
      <c r="L606" s="16">
        <f t="shared" ca="1" si="464"/>
        <v>0</v>
      </c>
      <c r="M606" s="17">
        <f t="shared" ca="1" si="465"/>
        <v>1.1666666666666667</v>
      </c>
      <c r="N606" s="17">
        <f t="shared" ca="1" si="466"/>
        <v>1.7</v>
      </c>
      <c r="O606" s="17" t="str">
        <f t="shared" ca="1" si="467"/>
        <v>S</v>
      </c>
      <c r="P606" s="13">
        <f t="shared" ca="1" si="468"/>
        <v>0.98797453703703697</v>
      </c>
      <c r="Q606" s="18">
        <f t="shared" ca="1" si="469"/>
        <v>3.1</v>
      </c>
      <c r="R606" s="17" t="str">
        <f t="shared" ca="1" si="470"/>
        <v>W</v>
      </c>
      <c r="S606" s="13">
        <f t="shared" ca="1" si="471"/>
        <v>0.95658564814814817</v>
      </c>
    </row>
    <row r="607" spans="1:36">
      <c r="A607" s="11">
        <f t="shared" si="455"/>
        <v>3607</v>
      </c>
      <c r="B607" s="12">
        <f t="shared" ca="1" si="456"/>
        <v>44952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0.25347145739101812</v>
      </c>
      <c r="F607" s="14">
        <f t="shared" ca="1" si="459"/>
        <v>0.11666666666666668</v>
      </c>
      <c r="G607" s="62" t="s">
        <v>202</v>
      </c>
      <c r="H607" s="14">
        <f t="shared" ca="1" si="460"/>
        <v>65.650000000000006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582</v>
      </c>
      <c r="L607" s="16">
        <f t="shared" ca="1" si="464"/>
        <v>0</v>
      </c>
      <c r="M607" s="17">
        <f t="shared" ca="1" si="465"/>
        <v>1.5833333333333333</v>
      </c>
      <c r="N607" s="17">
        <f t="shared" ca="1" si="466"/>
        <v>2.2999999999999998</v>
      </c>
      <c r="O607" s="17" t="str">
        <f t="shared" ca="1" si="467"/>
        <v>S</v>
      </c>
      <c r="P607" s="13">
        <f t="shared" ca="1" si="468"/>
        <v>8.4375000000000006E-3</v>
      </c>
      <c r="Q607" s="18">
        <f t="shared" ca="1" si="469"/>
        <v>3</v>
      </c>
      <c r="R607" s="17" t="str">
        <f t="shared" ca="1" si="470"/>
        <v>SSE</v>
      </c>
      <c r="S607" s="13">
        <f t="shared" ca="1" si="471"/>
        <v>6.5972222222222222E-3</v>
      </c>
      <c r="U607" s="14">
        <f t="shared" ref="U607" ca="1" si="472">SUM(D607:D630)</f>
        <v>0</v>
      </c>
      <c r="V607" s="14">
        <f t="shared" ref="V607:Y607" ca="1" si="473">AVERAGE(E607:E630)</f>
        <v>0.24848527932437284</v>
      </c>
      <c r="W607" s="14">
        <f t="shared" ca="1" si="473"/>
        <v>3.4840277777777775</v>
      </c>
      <c r="X607" s="14" t="e">
        <f t="shared" si="473"/>
        <v>#DIV/0!</v>
      </c>
      <c r="Y607" s="14">
        <f t="shared" ca="1" si="473"/>
        <v>61.981944444444451</v>
      </c>
      <c r="Z607" s="58">
        <f t="shared" ref="Z607:AA607" ca="1" si="474">SUM(I607:I630)</f>
        <v>8.8059999999999992</v>
      </c>
      <c r="AA607" s="58">
        <f t="shared" ca="1" si="474"/>
        <v>2.666666666666667</v>
      </c>
      <c r="AB607" s="58">
        <f t="shared" ref="AB607" ca="1" si="475">SUM(K607:K630)/1000</f>
        <v>17801.185000000001</v>
      </c>
      <c r="AC607" s="58">
        <f t="shared" ref="AC607:AD607" ca="1" si="476">AVERAGE(L607:L630)</f>
        <v>205.91666666666671</v>
      </c>
      <c r="AD607" s="17">
        <f t="shared" ca="1" si="476"/>
        <v>2.3555555555555556</v>
      </c>
      <c r="AE607" s="17">
        <f t="shared" ref="AE607" ca="1" si="477">MAX(N607:N630)</f>
        <v>4.4000000000000004</v>
      </c>
      <c r="AF607" s="11" t="str">
        <f t="shared" ref="AF607" ca="1" si="478">INDIRECT(ADDRESS(MATCH(AE607,N607:N630,0)+ROW()-1,15))</f>
        <v>SSW</v>
      </c>
      <c r="AG607" s="13">
        <f t="shared" ref="AG607" ca="1" si="479">INDIRECT(ADDRESS(MATCH(AE607,N607:N630,0)+ROW()-1,16))</f>
        <v>0.59847222222222218</v>
      </c>
      <c r="AH607" s="17">
        <f t="shared" ref="AH607" ca="1" si="480">MAX(Q607:Q630)</f>
        <v>7.4</v>
      </c>
      <c r="AI607" s="11" t="str">
        <f t="shared" ref="AI607" ca="1" si="481">INDIRECT(ADDRESS(MATCH(AH607,Q607:Q630,0)+ROW()-1,18))</f>
        <v>S</v>
      </c>
      <c r="AJ607" s="13">
        <f t="shared" ref="AJ607" ca="1" si="482">INDIRECT(ADDRESS(MATCH(AH607,Q607:Q630,0)+ROW()-1,19))</f>
        <v>0.41351851851851856</v>
      </c>
    </row>
    <row r="608" spans="1:36">
      <c r="A608" s="11">
        <f t="shared" si="455"/>
        <v>3613</v>
      </c>
      <c r="B608" s="12">
        <f t="shared" ca="1" si="456"/>
        <v>44952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0.25279927194538138</v>
      </c>
      <c r="F608" s="14">
        <f t="shared" ca="1" si="459"/>
        <v>-6.6666666666666666E-2</v>
      </c>
      <c r="G608" s="62" t="s">
        <v>202</v>
      </c>
      <c r="H608" s="14">
        <f t="shared" ca="1" si="460"/>
        <v>65.533333333333346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449</v>
      </c>
      <c r="L608" s="16">
        <f t="shared" ca="1" si="464"/>
        <v>0</v>
      </c>
      <c r="M608" s="17">
        <f t="shared" ca="1" si="465"/>
        <v>2.0166666666666671</v>
      </c>
      <c r="N608" s="17">
        <f t="shared" ca="1" si="466"/>
        <v>2.5</v>
      </c>
      <c r="O608" s="17" t="str">
        <f t="shared" ca="1" si="467"/>
        <v>S</v>
      </c>
      <c r="P608" s="13">
        <f t="shared" ca="1" si="468"/>
        <v>5.9074074074074077E-2</v>
      </c>
      <c r="Q608" s="18">
        <f t="shared" ca="1" si="469"/>
        <v>3.8</v>
      </c>
      <c r="R608" s="17" t="str">
        <f t="shared" ca="1" si="470"/>
        <v>S</v>
      </c>
      <c r="S608" s="13">
        <f t="shared" ca="1" si="471"/>
        <v>7.440972222222221E-2</v>
      </c>
    </row>
    <row r="609" spans="1:19">
      <c r="A609" s="11">
        <f t="shared" si="455"/>
        <v>3619</v>
      </c>
      <c r="B609" s="12">
        <f t="shared" ca="1" si="456"/>
        <v>44952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0.25231964889784569</v>
      </c>
      <c r="F609" s="14">
        <f t="shared" ca="1" si="459"/>
        <v>0.5</v>
      </c>
      <c r="G609" s="62" t="s">
        <v>202</v>
      </c>
      <c r="H609" s="14">
        <f t="shared" ca="1" si="460"/>
        <v>58.483333333333341</v>
      </c>
      <c r="I609" s="17">
        <f t="shared" ca="1" si="461"/>
        <v>1E-3</v>
      </c>
      <c r="J609" s="16">
        <f t="shared" ca="1" si="462"/>
        <v>0</v>
      </c>
      <c r="K609" s="16">
        <f t="shared" ca="1" si="463"/>
        <v>318</v>
      </c>
      <c r="L609" s="16">
        <f t="shared" ca="1" si="464"/>
        <v>0</v>
      </c>
      <c r="M609" s="17">
        <f t="shared" ca="1" si="465"/>
        <v>2.3666666666666667</v>
      </c>
      <c r="N609" s="17">
        <f t="shared" ca="1" si="466"/>
        <v>2.9</v>
      </c>
      <c r="O609" s="17" t="str">
        <f t="shared" ca="1" si="467"/>
        <v>WSW</v>
      </c>
      <c r="P609" s="13">
        <f t="shared" ca="1" si="468"/>
        <v>0.10812500000000001</v>
      </c>
      <c r="Q609" s="18">
        <f t="shared" ca="1" si="469"/>
        <v>6.2</v>
      </c>
      <c r="R609" s="17" t="str">
        <f t="shared" ca="1" si="470"/>
        <v>WNW</v>
      </c>
      <c r="S609" s="13">
        <f t="shared" ca="1" si="471"/>
        <v>0.10486111111111111</v>
      </c>
    </row>
    <row r="610" spans="1:19">
      <c r="A610" s="11">
        <f t="shared" si="455"/>
        <v>3625</v>
      </c>
      <c r="B610" s="12">
        <f t="shared" ca="1" si="456"/>
        <v>44952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0.25184062302451743</v>
      </c>
      <c r="F610" s="14">
        <f t="shared" ca="1" si="459"/>
        <v>1.4333333333333336</v>
      </c>
      <c r="G610" s="62" t="s">
        <v>202</v>
      </c>
      <c r="H610" s="14">
        <f t="shared" ca="1" si="460"/>
        <v>53.266666666666659</v>
      </c>
      <c r="I610" s="17">
        <f t="shared" ca="1" si="461"/>
        <v>2E-3</v>
      </c>
      <c r="J610" s="16">
        <f t="shared" ca="1" si="462"/>
        <v>0</v>
      </c>
      <c r="K610" s="16">
        <f t="shared" ca="1" si="463"/>
        <v>381</v>
      </c>
      <c r="L610" s="16">
        <f t="shared" ca="1" si="464"/>
        <v>0</v>
      </c>
      <c r="M610" s="17">
        <f t="shared" ca="1" si="465"/>
        <v>3.0833333333333335</v>
      </c>
      <c r="N610" s="17">
        <f t="shared" ca="1" si="466"/>
        <v>4</v>
      </c>
      <c r="O610" s="17" t="str">
        <f t="shared" ca="1" si="467"/>
        <v>W</v>
      </c>
      <c r="P610" s="13">
        <f t="shared" ca="1" si="468"/>
        <v>0.15972222222222224</v>
      </c>
      <c r="Q610" s="18">
        <f t="shared" ca="1" si="469"/>
        <v>7.3</v>
      </c>
      <c r="R610" s="17" t="str">
        <f t="shared" ca="1" si="470"/>
        <v>WSW</v>
      </c>
      <c r="S610" s="13">
        <f t="shared" ca="1" si="471"/>
        <v>0.15815972222222222</v>
      </c>
    </row>
    <row r="611" spans="1:19">
      <c r="A611" s="11">
        <f t="shared" si="455"/>
        <v>3631</v>
      </c>
      <c r="B611" s="12">
        <f t="shared" ca="1" si="456"/>
        <v>44952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0.25136207717742831</v>
      </c>
      <c r="F611" s="14">
        <f t="shared" ca="1" si="459"/>
        <v>1.8833333333333331</v>
      </c>
      <c r="G611" s="62" t="s">
        <v>202</v>
      </c>
      <c r="H611" s="14">
        <f t="shared" ca="1" si="460"/>
        <v>57.400000000000006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455</v>
      </c>
      <c r="L611" s="16">
        <f t="shared" ca="1" si="464"/>
        <v>0</v>
      </c>
      <c r="M611" s="17">
        <f t="shared" ca="1" si="465"/>
        <v>3.4166666666666674</v>
      </c>
      <c r="N611" s="17">
        <f t="shared" ca="1" si="466"/>
        <v>4.3</v>
      </c>
      <c r="O611" s="17" t="str">
        <f t="shared" ca="1" si="467"/>
        <v>W</v>
      </c>
      <c r="P611" s="13">
        <f t="shared" ca="1" si="468"/>
        <v>0.1746412037037037</v>
      </c>
      <c r="Q611" s="18">
        <f t="shared" ca="1" si="469"/>
        <v>7.2</v>
      </c>
      <c r="R611" s="17" t="str">
        <f t="shared" ca="1" si="470"/>
        <v>W</v>
      </c>
      <c r="S611" s="13">
        <f t="shared" ca="1" si="471"/>
        <v>0.17334490740740741</v>
      </c>
    </row>
    <row r="612" spans="1:19">
      <c r="A612" s="11">
        <f t="shared" si="455"/>
        <v>3637</v>
      </c>
      <c r="B612" s="12">
        <f t="shared" ca="1" si="456"/>
        <v>44952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0.25088401307144331</v>
      </c>
      <c r="F612" s="14">
        <f t="shared" ca="1" si="459"/>
        <v>1.7499999999999998</v>
      </c>
      <c r="G612" s="62" t="s">
        <v>202</v>
      </c>
      <c r="H612" s="14">
        <f t="shared" ca="1" si="460"/>
        <v>62.133333333333333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487</v>
      </c>
      <c r="L612" s="16">
        <f t="shared" ca="1" si="464"/>
        <v>0</v>
      </c>
      <c r="M612" s="17">
        <f t="shared" ca="1" si="465"/>
        <v>2.8166666666666664</v>
      </c>
      <c r="N612" s="17">
        <f t="shared" ca="1" si="466"/>
        <v>3.5</v>
      </c>
      <c r="O612" s="17" t="str">
        <f t="shared" ca="1" si="467"/>
        <v>SW</v>
      </c>
      <c r="P612" s="13">
        <f t="shared" ca="1" si="468"/>
        <v>0.22736111111111112</v>
      </c>
      <c r="Q612" s="18">
        <f t="shared" ca="1" si="469"/>
        <v>6.5</v>
      </c>
      <c r="R612" s="17" t="str">
        <f t="shared" ca="1" si="470"/>
        <v>SW</v>
      </c>
      <c r="S612" s="13">
        <f t="shared" ca="1" si="471"/>
        <v>0.22568287037037038</v>
      </c>
    </row>
    <row r="613" spans="1:19">
      <c r="A613" s="11">
        <f t="shared" si="455"/>
        <v>3643</v>
      </c>
      <c r="B613" s="12">
        <f t="shared" ca="1" si="456"/>
        <v>44952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0.25040643242092719</v>
      </c>
      <c r="F613" s="14">
        <f t="shared" ca="1" si="459"/>
        <v>1.4666666666666666</v>
      </c>
      <c r="G613" s="62" t="s">
        <v>202</v>
      </c>
      <c r="H613" s="14">
        <f t="shared" ca="1" si="460"/>
        <v>62.70000000000001</v>
      </c>
      <c r="I613" s="17">
        <f t="shared" ca="1" si="461"/>
        <v>0</v>
      </c>
      <c r="J613" s="16">
        <f t="shared" ca="1" si="462"/>
        <v>0</v>
      </c>
      <c r="K613" s="16">
        <f t="shared" ca="1" si="463"/>
        <v>1251</v>
      </c>
      <c r="L613" s="16">
        <f t="shared" ca="1" si="464"/>
        <v>0.16666666666666666</v>
      </c>
      <c r="M613" s="17">
        <f t="shared" ca="1" si="465"/>
        <v>3.1</v>
      </c>
      <c r="N613" s="17">
        <f t="shared" ca="1" si="466"/>
        <v>3.9</v>
      </c>
      <c r="O613" s="17" t="str">
        <f t="shared" ca="1" si="467"/>
        <v>S</v>
      </c>
      <c r="P613" s="13">
        <f t="shared" ca="1" si="468"/>
        <v>0.26114583333333335</v>
      </c>
      <c r="Q613" s="18">
        <f t="shared" ca="1" si="469"/>
        <v>6</v>
      </c>
      <c r="R613" s="17" t="str">
        <f t="shared" ca="1" si="470"/>
        <v>S</v>
      </c>
      <c r="S613" s="13">
        <f t="shared" ca="1" si="471"/>
        <v>0.25922453703703702</v>
      </c>
    </row>
    <row r="614" spans="1:19">
      <c r="A614" s="11">
        <f t="shared" si="455"/>
        <v>3649</v>
      </c>
      <c r="B614" s="12">
        <f t="shared" ca="1" si="456"/>
        <v>44952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0.25002465865944151</v>
      </c>
      <c r="F614" s="14">
        <f t="shared" ca="1" si="459"/>
        <v>2.0333333333333337</v>
      </c>
      <c r="G614" s="62" t="s">
        <v>202</v>
      </c>
      <c r="H614" s="14">
        <f t="shared" ca="1" si="460"/>
        <v>55.433333333333337</v>
      </c>
      <c r="I614" s="17">
        <f t="shared" ca="1" si="461"/>
        <v>6.5000000000000002E-2</v>
      </c>
      <c r="J614" s="16">
        <f t="shared" ca="1" si="462"/>
        <v>0</v>
      </c>
      <c r="K614" s="16">
        <f t="shared" ca="1" si="463"/>
        <v>127014</v>
      </c>
      <c r="L614" s="16">
        <f t="shared" ca="1" si="464"/>
        <v>35.166666666666664</v>
      </c>
      <c r="M614" s="17">
        <f t="shared" ca="1" si="465"/>
        <v>3.8166666666666664</v>
      </c>
      <c r="N614" s="17">
        <f t="shared" ca="1" si="466"/>
        <v>4.0999999999999996</v>
      </c>
      <c r="O614" s="17" t="str">
        <f t="shared" ca="1" si="467"/>
        <v>SSE</v>
      </c>
      <c r="P614" s="13">
        <f t="shared" ca="1" si="468"/>
        <v>0.2912615740740741</v>
      </c>
      <c r="Q614" s="18">
        <f t="shared" ca="1" si="469"/>
        <v>6.4</v>
      </c>
      <c r="R614" s="17" t="str">
        <f t="shared" ca="1" si="470"/>
        <v>SSE</v>
      </c>
      <c r="S614" s="13">
        <f t="shared" ca="1" si="471"/>
        <v>0.30418981481481483</v>
      </c>
    </row>
    <row r="615" spans="1:19">
      <c r="A615" s="11">
        <f t="shared" si="455"/>
        <v>3655</v>
      </c>
      <c r="B615" s="12">
        <f t="shared" ca="1" si="456"/>
        <v>44952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0.24954805006019862</v>
      </c>
      <c r="F615" s="14">
        <f t="shared" ca="1" si="459"/>
        <v>2.7166666666666668</v>
      </c>
      <c r="G615" s="62" t="s">
        <v>202</v>
      </c>
      <c r="H615" s="14">
        <f t="shared" ca="1" si="460"/>
        <v>54.65</v>
      </c>
      <c r="I615" s="17">
        <f t="shared" ca="1" si="461"/>
        <v>0.30499999999999999</v>
      </c>
      <c r="J615" s="16">
        <f t="shared" ca="1" si="462"/>
        <v>0</v>
      </c>
      <c r="K615" s="16">
        <f t="shared" ca="1" si="463"/>
        <v>612583</v>
      </c>
      <c r="L615" s="16">
        <f t="shared" ca="1" si="464"/>
        <v>170.16666666666666</v>
      </c>
      <c r="M615" s="17">
        <f t="shared" ca="1" si="465"/>
        <v>3.5166666666666662</v>
      </c>
      <c r="N615" s="17">
        <f t="shared" ca="1" si="466"/>
        <v>4.0999999999999996</v>
      </c>
      <c r="O615" s="17" t="str">
        <f t="shared" ca="1" si="467"/>
        <v>SSE</v>
      </c>
      <c r="P615" s="13">
        <f t="shared" ca="1" si="468"/>
        <v>0.35814814814814816</v>
      </c>
      <c r="Q615" s="18">
        <f t="shared" ca="1" si="469"/>
        <v>7</v>
      </c>
      <c r="R615" s="17" t="str">
        <f t="shared" ca="1" si="470"/>
        <v>SSE</v>
      </c>
      <c r="S615" s="13">
        <f t="shared" ca="1" si="471"/>
        <v>0.36732638888888891</v>
      </c>
    </row>
    <row r="616" spans="1:19">
      <c r="A616" s="11">
        <f t="shared" si="455"/>
        <v>3661</v>
      </c>
      <c r="B616" s="12">
        <f t="shared" ca="1" si="456"/>
        <v>44952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0.24916713005362245</v>
      </c>
      <c r="F616" s="14">
        <f t="shared" ca="1" si="459"/>
        <v>3.5666666666666664</v>
      </c>
      <c r="G616" s="62" t="s">
        <v>202</v>
      </c>
      <c r="H616" s="14">
        <f t="shared" ca="1" si="460"/>
        <v>57.9</v>
      </c>
      <c r="I616" s="17">
        <f t="shared" ca="1" si="461"/>
        <v>0.55699999999999994</v>
      </c>
      <c r="J616" s="16">
        <f t="shared" ca="1" si="462"/>
        <v>0</v>
      </c>
      <c r="K616" s="16">
        <f t="shared" ca="1" si="463"/>
        <v>1161899</v>
      </c>
      <c r="L616" s="16">
        <f t="shared" ca="1" si="464"/>
        <v>322.66666666666669</v>
      </c>
      <c r="M616" s="17">
        <f t="shared" ca="1" si="465"/>
        <v>3.6</v>
      </c>
      <c r="N616" s="17">
        <f t="shared" ca="1" si="466"/>
        <v>4.2</v>
      </c>
      <c r="O616" s="17" t="str">
        <f t="shared" ca="1" si="467"/>
        <v>SSE</v>
      </c>
      <c r="P616" s="13">
        <f t="shared" ca="1" si="468"/>
        <v>0.40207175925925925</v>
      </c>
      <c r="Q616" s="18">
        <f t="shared" ca="1" si="469"/>
        <v>6.8</v>
      </c>
      <c r="R616" s="17" t="str">
        <f t="shared" ca="1" si="470"/>
        <v>SSE</v>
      </c>
      <c r="S616" s="13">
        <f t="shared" ca="1" si="471"/>
        <v>0.40099537037037036</v>
      </c>
    </row>
    <row r="617" spans="1:19">
      <c r="A617" s="11">
        <f t="shared" si="455"/>
        <v>3667</v>
      </c>
      <c r="B617" s="12">
        <f t="shared" ca="1" si="456"/>
        <v>44952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0.24888153176689484</v>
      </c>
      <c r="F617" s="14">
        <f t="shared" ca="1" si="459"/>
        <v>4.4666666666666668</v>
      </c>
      <c r="G617" s="62" t="s">
        <v>202</v>
      </c>
      <c r="H617" s="14">
        <f t="shared" ca="1" si="460"/>
        <v>59.083333333333336</v>
      </c>
      <c r="I617" s="17">
        <f t="shared" ca="1" si="461"/>
        <v>0.82699999999999996</v>
      </c>
      <c r="J617" s="16">
        <f t="shared" ca="1" si="462"/>
        <v>0.16666666666666666</v>
      </c>
      <c r="K617" s="16">
        <f t="shared" ca="1" si="463"/>
        <v>1674850</v>
      </c>
      <c r="L617" s="16">
        <f t="shared" ca="1" si="464"/>
        <v>465.16666666666669</v>
      </c>
      <c r="M617" s="17">
        <f t="shared" ca="1" si="465"/>
        <v>3.1666666666666674</v>
      </c>
      <c r="N617" s="17">
        <f t="shared" ca="1" si="466"/>
        <v>3.7</v>
      </c>
      <c r="O617" s="17" t="str">
        <f t="shared" ca="1" si="467"/>
        <v>S</v>
      </c>
      <c r="P617" s="13">
        <f t="shared" ca="1" si="468"/>
        <v>0.42011574074074076</v>
      </c>
      <c r="Q617" s="18">
        <f t="shared" ca="1" si="469"/>
        <v>7.4</v>
      </c>
      <c r="R617" s="17" t="str">
        <f t="shared" ca="1" si="470"/>
        <v>S</v>
      </c>
      <c r="S617" s="13">
        <f t="shared" ca="1" si="471"/>
        <v>0.41351851851851856</v>
      </c>
    </row>
    <row r="618" spans="1:19">
      <c r="A618" s="11">
        <f t="shared" si="455"/>
        <v>3673</v>
      </c>
      <c r="B618" s="12">
        <f t="shared" ca="1" si="456"/>
        <v>44952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0.24831107235734898</v>
      </c>
      <c r="F618" s="14">
        <f t="shared" ca="1" si="459"/>
        <v>5.7333333333333334</v>
      </c>
      <c r="G618" s="62" t="s">
        <v>202</v>
      </c>
      <c r="H618" s="14">
        <f t="shared" ca="1" si="460"/>
        <v>55.333333333333336</v>
      </c>
      <c r="I618" s="17">
        <f t="shared" ca="1" si="461"/>
        <v>1.7410000000000001</v>
      </c>
      <c r="J618" s="16">
        <f t="shared" ca="1" si="462"/>
        <v>0.83333333333333337</v>
      </c>
      <c r="K618" s="16">
        <f t="shared" ca="1" si="463"/>
        <v>3493932</v>
      </c>
      <c r="L618" s="16">
        <f t="shared" ca="1" si="464"/>
        <v>970.33333333333337</v>
      </c>
      <c r="M618" s="17">
        <f t="shared" ca="1" si="465"/>
        <v>2.9666666666666663</v>
      </c>
      <c r="N618" s="17">
        <f t="shared" ca="1" si="466"/>
        <v>3.5</v>
      </c>
      <c r="O618" s="17" t="str">
        <f t="shared" ca="1" si="467"/>
        <v>S</v>
      </c>
      <c r="P618" s="13">
        <f t="shared" ca="1" si="468"/>
        <v>0.47222222222222227</v>
      </c>
      <c r="Q618" s="18">
        <f t="shared" ca="1" si="469"/>
        <v>5.4</v>
      </c>
      <c r="R618" s="17" t="str">
        <f t="shared" ca="1" si="470"/>
        <v>S</v>
      </c>
      <c r="S618" s="13">
        <f t="shared" ca="1" si="471"/>
        <v>0.47593749999999996</v>
      </c>
    </row>
    <row r="619" spans="1:19">
      <c r="A619" s="11">
        <f t="shared" si="455"/>
        <v>3679</v>
      </c>
      <c r="B619" s="12">
        <f t="shared" ca="1" si="456"/>
        <v>44952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0.24783630666361875</v>
      </c>
      <c r="F619" s="14">
        <f t="shared" ca="1" si="459"/>
        <v>6.7833333333333341</v>
      </c>
      <c r="G619" s="62" t="s">
        <v>202</v>
      </c>
      <c r="H619" s="14">
        <f t="shared" ca="1" si="460"/>
        <v>53.949999999999996</v>
      </c>
      <c r="I619" s="17">
        <f t="shared" ca="1" si="461"/>
        <v>1.9689999999999999</v>
      </c>
      <c r="J619" s="16">
        <f t="shared" ca="1" si="462"/>
        <v>1</v>
      </c>
      <c r="K619" s="16">
        <f t="shared" ca="1" si="463"/>
        <v>3915094</v>
      </c>
      <c r="L619" s="16">
        <f t="shared" ca="1" si="464"/>
        <v>1087.5</v>
      </c>
      <c r="M619" s="17">
        <f t="shared" ca="1" si="465"/>
        <v>3.1</v>
      </c>
      <c r="N619" s="17">
        <f t="shared" ca="1" si="466"/>
        <v>3.6</v>
      </c>
      <c r="O619" s="17" t="str">
        <f t="shared" ca="1" si="467"/>
        <v>SW</v>
      </c>
      <c r="P619" s="13">
        <f t="shared" ca="1" si="468"/>
        <v>0.50194444444444442</v>
      </c>
      <c r="Q619" s="18">
        <f t="shared" ca="1" si="469"/>
        <v>6.8</v>
      </c>
      <c r="R619" s="17" t="str">
        <f t="shared" ca="1" si="470"/>
        <v>WSW</v>
      </c>
      <c r="S619" s="13">
        <f t="shared" ca="1" si="471"/>
        <v>0.52937500000000004</v>
      </c>
    </row>
    <row r="620" spans="1:19">
      <c r="A620" s="11">
        <f t="shared" si="455"/>
        <v>3685</v>
      </c>
      <c r="B620" s="12">
        <f t="shared" ca="1" si="456"/>
        <v>44952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0.2477413535248727</v>
      </c>
      <c r="F620" s="14">
        <f t="shared" ca="1" si="459"/>
        <v>6.1833333333333336</v>
      </c>
      <c r="G620" s="62" t="s">
        <v>202</v>
      </c>
      <c r="H620" s="14">
        <f t="shared" ca="1" si="460"/>
        <v>55.833333333333343</v>
      </c>
      <c r="I620" s="17">
        <f t="shared" ca="1" si="461"/>
        <v>1.22</v>
      </c>
      <c r="J620" s="16">
        <f t="shared" ca="1" si="462"/>
        <v>0.33333333333333331</v>
      </c>
      <c r="K620" s="16">
        <f t="shared" ca="1" si="463"/>
        <v>2473719</v>
      </c>
      <c r="L620" s="16">
        <f t="shared" ca="1" si="464"/>
        <v>687</v>
      </c>
      <c r="M620" s="17">
        <f t="shared" ca="1" si="465"/>
        <v>3.1666666666666665</v>
      </c>
      <c r="N620" s="17">
        <f t="shared" ca="1" si="466"/>
        <v>3.6</v>
      </c>
      <c r="O620" s="17" t="str">
        <f t="shared" ca="1" si="467"/>
        <v>SW</v>
      </c>
      <c r="P620" s="13">
        <f t="shared" ca="1" si="468"/>
        <v>0.56839120370370366</v>
      </c>
      <c r="Q620" s="18">
        <f t="shared" ca="1" si="469"/>
        <v>6</v>
      </c>
      <c r="R620" s="17" t="str">
        <f t="shared" ca="1" si="470"/>
        <v>SW</v>
      </c>
      <c r="S620" s="13">
        <f t="shared" ca="1" si="471"/>
        <v>0.56458333333333333</v>
      </c>
    </row>
    <row r="621" spans="1:19">
      <c r="A621" s="11">
        <f t="shared" si="455"/>
        <v>3691</v>
      </c>
      <c r="B621" s="12">
        <f t="shared" ca="1" si="456"/>
        <v>44952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0.24717237867661512</v>
      </c>
      <c r="F621" s="14">
        <f t="shared" ca="1" si="459"/>
        <v>6.5333333333333341</v>
      </c>
      <c r="G621" s="62" t="s">
        <v>202</v>
      </c>
      <c r="H621" s="14">
        <f t="shared" ca="1" si="460"/>
        <v>59.266666666666673</v>
      </c>
      <c r="I621" s="17">
        <f t="shared" ca="1" si="461"/>
        <v>1.0129999999999999</v>
      </c>
      <c r="J621" s="16">
        <f t="shared" ca="1" si="462"/>
        <v>0.33333333333333331</v>
      </c>
      <c r="K621" s="16">
        <f t="shared" ca="1" si="463"/>
        <v>2090684</v>
      </c>
      <c r="L621" s="16">
        <f t="shared" ca="1" si="464"/>
        <v>580.66666666666663</v>
      </c>
      <c r="M621" s="17">
        <f t="shared" ca="1" si="465"/>
        <v>3.7666666666666671</v>
      </c>
      <c r="N621" s="17">
        <f t="shared" ca="1" si="466"/>
        <v>4.4000000000000004</v>
      </c>
      <c r="O621" s="17" t="str">
        <f t="shared" ca="1" si="467"/>
        <v>SSW</v>
      </c>
      <c r="P621" s="13">
        <f t="shared" ca="1" si="468"/>
        <v>0.59847222222222218</v>
      </c>
      <c r="Q621" s="18">
        <f t="shared" ca="1" si="469"/>
        <v>6.9</v>
      </c>
      <c r="R621" s="17" t="str">
        <f t="shared" ca="1" si="470"/>
        <v>SSW</v>
      </c>
      <c r="S621" s="13">
        <f t="shared" ca="1" si="471"/>
        <v>0.58394675925925921</v>
      </c>
    </row>
    <row r="622" spans="1:19">
      <c r="A622" s="11">
        <f t="shared" si="455"/>
        <v>3697</v>
      </c>
      <c r="B622" s="12">
        <f t="shared" ca="1" si="456"/>
        <v>44952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0.24707767409931827</v>
      </c>
      <c r="F622" s="14">
        <f t="shared" ca="1" si="459"/>
        <v>6.5666666666666655</v>
      </c>
      <c r="G622" s="62" t="s">
        <v>202</v>
      </c>
      <c r="H622" s="14">
        <f t="shared" ca="1" si="460"/>
        <v>56.133333333333333</v>
      </c>
      <c r="I622" s="17">
        <f t="shared" ca="1" si="461"/>
        <v>0.754</v>
      </c>
      <c r="J622" s="16">
        <f t="shared" ca="1" si="462"/>
        <v>0</v>
      </c>
      <c r="K622" s="16">
        <f t="shared" ca="1" si="463"/>
        <v>1522863</v>
      </c>
      <c r="L622" s="16">
        <f t="shared" ca="1" si="464"/>
        <v>423</v>
      </c>
      <c r="M622" s="17">
        <f t="shared" ca="1" si="465"/>
        <v>3.2333333333333338</v>
      </c>
      <c r="N622" s="17">
        <f t="shared" ca="1" si="466"/>
        <v>4</v>
      </c>
      <c r="O622" s="17" t="str">
        <f t="shared" ca="1" si="467"/>
        <v>SW</v>
      </c>
      <c r="P622" s="13">
        <f t="shared" ca="1" si="468"/>
        <v>0.62728009259259265</v>
      </c>
      <c r="Q622" s="18">
        <f t="shared" ca="1" si="469"/>
        <v>6.6</v>
      </c>
      <c r="R622" s="17" t="str">
        <f t="shared" ca="1" si="470"/>
        <v>WSW</v>
      </c>
      <c r="S622" s="13">
        <f t="shared" ca="1" si="471"/>
        <v>0.62894675925925925</v>
      </c>
    </row>
    <row r="623" spans="1:19">
      <c r="A623" s="11">
        <f t="shared" si="455"/>
        <v>3703</v>
      </c>
      <c r="B623" s="12">
        <f t="shared" ca="1" si="456"/>
        <v>44952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0.24660415121283405</v>
      </c>
      <c r="F623" s="14">
        <f t="shared" ca="1" si="459"/>
        <v>5.9999999999999991</v>
      </c>
      <c r="G623" s="62" t="s">
        <v>202</v>
      </c>
      <c r="H623" s="14">
        <f t="shared" ca="1" si="460"/>
        <v>59.016666666666659</v>
      </c>
      <c r="I623" s="17">
        <f t="shared" ca="1" si="461"/>
        <v>0.32600000000000001</v>
      </c>
      <c r="J623" s="16">
        <f t="shared" ca="1" si="462"/>
        <v>0</v>
      </c>
      <c r="K623" s="16">
        <f t="shared" ca="1" si="463"/>
        <v>663031</v>
      </c>
      <c r="L623" s="16">
        <f t="shared" ca="1" si="464"/>
        <v>184</v>
      </c>
      <c r="M623" s="17">
        <f t="shared" ca="1" si="465"/>
        <v>2.6833333333333336</v>
      </c>
      <c r="N623" s="17">
        <f t="shared" ca="1" si="466"/>
        <v>3.4</v>
      </c>
      <c r="O623" s="17" t="str">
        <f t="shared" ca="1" si="467"/>
        <v>WSW</v>
      </c>
      <c r="P623" s="13">
        <f t="shared" ca="1" si="468"/>
        <v>0.67836805555555557</v>
      </c>
      <c r="Q623" s="18">
        <f t="shared" ca="1" si="469"/>
        <v>4.9000000000000004</v>
      </c>
      <c r="R623" s="17" t="str">
        <f t="shared" ca="1" si="470"/>
        <v>WSW</v>
      </c>
      <c r="S623" s="13">
        <f t="shared" ca="1" si="471"/>
        <v>0.66894675925925917</v>
      </c>
    </row>
    <row r="624" spans="1:19">
      <c r="A624" s="11">
        <f t="shared" si="455"/>
        <v>3709</v>
      </c>
      <c r="B624" s="12">
        <f t="shared" ca="1" si="456"/>
        <v>44952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0.24632041286942452</v>
      </c>
      <c r="F624" s="14">
        <f t="shared" ca="1" si="459"/>
        <v>5.05</v>
      </c>
      <c r="G624" s="62" t="s">
        <v>202</v>
      </c>
      <c r="H624" s="14">
        <f t="shared" ca="1" si="460"/>
        <v>62</v>
      </c>
      <c r="I624" s="17">
        <f t="shared" ca="1" si="461"/>
        <v>2.3E-2</v>
      </c>
      <c r="J624" s="16">
        <f t="shared" ca="1" si="462"/>
        <v>0</v>
      </c>
      <c r="K624" s="16">
        <f t="shared" ca="1" si="463"/>
        <v>58465</v>
      </c>
      <c r="L624" s="16">
        <f t="shared" ca="1" si="464"/>
        <v>16.166666666666668</v>
      </c>
      <c r="M624" s="17">
        <f t="shared" ca="1" si="465"/>
        <v>1.7666666666666666</v>
      </c>
      <c r="N624" s="17">
        <f t="shared" ca="1" si="466"/>
        <v>2.5</v>
      </c>
      <c r="O624" s="17" t="str">
        <f t="shared" ca="1" si="467"/>
        <v>SSW</v>
      </c>
      <c r="P624" s="13">
        <f t="shared" ca="1" si="468"/>
        <v>0.70832175925925922</v>
      </c>
      <c r="Q624" s="18">
        <f t="shared" ca="1" si="469"/>
        <v>4.0999999999999996</v>
      </c>
      <c r="R624" s="17" t="str">
        <f t="shared" ca="1" si="470"/>
        <v>SSW</v>
      </c>
      <c r="S624" s="13">
        <f t="shared" ca="1" si="471"/>
        <v>0.70476851851851852</v>
      </c>
    </row>
    <row r="625" spans="1:36">
      <c r="A625" s="11">
        <f t="shared" si="455"/>
        <v>3715</v>
      </c>
      <c r="B625" s="12">
        <f t="shared" ca="1" si="456"/>
        <v>44952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0.2460366745260151</v>
      </c>
      <c r="F625" s="14">
        <f t="shared" ca="1" si="459"/>
        <v>4.3999999999999995</v>
      </c>
      <c r="G625" s="62" t="s">
        <v>202</v>
      </c>
      <c r="H625" s="14">
        <f t="shared" ca="1" si="460"/>
        <v>64.13333333333334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577</v>
      </c>
      <c r="L625" s="16">
        <f t="shared" ca="1" si="464"/>
        <v>0</v>
      </c>
      <c r="M625" s="17">
        <f t="shared" ca="1" si="465"/>
        <v>1.6666666666666667</v>
      </c>
      <c r="N625" s="17">
        <f t="shared" ca="1" si="466"/>
        <v>2.2000000000000002</v>
      </c>
      <c r="O625" s="17" t="str">
        <f t="shared" ca="1" si="467"/>
        <v>SE</v>
      </c>
      <c r="P625" s="13">
        <f t="shared" ca="1" si="468"/>
        <v>0.77078703703703699</v>
      </c>
      <c r="Q625" s="18">
        <f t="shared" ca="1" si="469"/>
        <v>3.1</v>
      </c>
      <c r="R625" s="17" t="str">
        <f t="shared" ca="1" si="470"/>
        <v>SSE</v>
      </c>
      <c r="S625" s="13">
        <f t="shared" ca="1" si="471"/>
        <v>0.7640393518518519</v>
      </c>
    </row>
    <row r="626" spans="1:36">
      <c r="A626" s="11">
        <f t="shared" si="455"/>
        <v>3721</v>
      </c>
      <c r="B626" s="12">
        <f t="shared" ca="1" si="456"/>
        <v>44952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0.24594222077167929</v>
      </c>
      <c r="F626" s="14">
        <f t="shared" ca="1" si="459"/>
        <v>2.7333333333333329</v>
      </c>
      <c r="G626" s="62" t="s">
        <v>202</v>
      </c>
      <c r="H626" s="14">
        <f t="shared" ca="1" si="460"/>
        <v>74.833333333333329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526</v>
      </c>
      <c r="L626" s="16">
        <f t="shared" ca="1" si="464"/>
        <v>0</v>
      </c>
      <c r="M626" s="17">
        <f t="shared" ca="1" si="465"/>
        <v>0.23333333333333336</v>
      </c>
      <c r="N626" s="17">
        <f t="shared" ca="1" si="466"/>
        <v>0.5</v>
      </c>
      <c r="O626" s="17" t="str">
        <f t="shared" ca="1" si="467"/>
        <v>E</v>
      </c>
      <c r="P626" s="13">
        <f t="shared" ca="1" si="468"/>
        <v>0.78473379629629625</v>
      </c>
      <c r="Q626" s="18">
        <f t="shared" ca="1" si="469"/>
        <v>1.4</v>
      </c>
      <c r="R626" s="17" t="str">
        <f t="shared" ca="1" si="470"/>
        <v>SSE</v>
      </c>
      <c r="S626" s="13">
        <f t="shared" ca="1" si="471"/>
        <v>0.79296296296296298</v>
      </c>
    </row>
    <row r="627" spans="1:36">
      <c r="A627" s="11">
        <f t="shared" si="455"/>
        <v>3727</v>
      </c>
      <c r="B627" s="12">
        <f t="shared" ca="1" si="456"/>
        <v>44952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0.2454699520000003</v>
      </c>
      <c r="F627" s="14">
        <f t="shared" ca="1" si="459"/>
        <v>3.1833333333333331</v>
      </c>
      <c r="G627" s="62" t="s">
        <v>202</v>
      </c>
      <c r="H627" s="14">
        <f t="shared" ca="1" si="460"/>
        <v>75.3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496</v>
      </c>
      <c r="L627" s="16">
        <f t="shared" ca="1" si="464"/>
        <v>0</v>
      </c>
      <c r="M627" s="17">
        <f t="shared" ca="1" si="465"/>
        <v>0.18333333333333332</v>
      </c>
      <c r="N627" s="17">
        <f t="shared" ca="1" si="466"/>
        <v>0.8</v>
      </c>
      <c r="O627" s="17" t="str">
        <f t="shared" ca="1" si="467"/>
        <v>SE</v>
      </c>
      <c r="P627" s="13">
        <f t="shared" ca="1" si="468"/>
        <v>0.8621064814814815</v>
      </c>
      <c r="Q627" s="18">
        <f t="shared" ca="1" si="469"/>
        <v>1.5</v>
      </c>
      <c r="R627" s="17" t="str">
        <f t="shared" ca="1" si="470"/>
        <v>ESE</v>
      </c>
      <c r="S627" s="13">
        <f t="shared" ca="1" si="471"/>
        <v>0.8571875000000001</v>
      </c>
    </row>
    <row r="628" spans="1:36">
      <c r="A628" s="11">
        <f t="shared" si="455"/>
        <v>3733</v>
      </c>
      <c r="B628" s="12">
        <f t="shared" ca="1" si="456"/>
        <v>44952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0.24509264200608058</v>
      </c>
      <c r="F628" s="14">
        <f t="shared" ca="1" si="459"/>
        <v>3.6666666666666665</v>
      </c>
      <c r="G628" s="62" t="s">
        <v>202</v>
      </c>
      <c r="H628" s="14">
        <f t="shared" ca="1" si="460"/>
        <v>71.683333333333323</v>
      </c>
      <c r="I628" s="17">
        <f t="shared" ca="1" si="461"/>
        <v>1E-3</v>
      </c>
      <c r="J628" s="16">
        <f t="shared" ca="1" si="462"/>
        <v>0</v>
      </c>
      <c r="K628" s="16">
        <f t="shared" ca="1" si="463"/>
        <v>519</v>
      </c>
      <c r="L628" s="16">
        <f t="shared" ca="1" si="464"/>
        <v>0</v>
      </c>
      <c r="M628" s="17">
        <f t="shared" ca="1" si="465"/>
        <v>0.41666666666666674</v>
      </c>
      <c r="N628" s="17">
        <f t="shared" ca="1" si="466"/>
        <v>1</v>
      </c>
      <c r="O628" s="17" t="str">
        <f t="shared" ca="1" si="467"/>
        <v>SE</v>
      </c>
      <c r="P628" s="13">
        <f t="shared" ca="1" si="468"/>
        <v>0.8874305555555555</v>
      </c>
      <c r="Q628" s="18">
        <f t="shared" ca="1" si="469"/>
        <v>1.9</v>
      </c>
      <c r="R628" s="17" t="str">
        <f t="shared" ca="1" si="470"/>
        <v>SE</v>
      </c>
      <c r="S628" s="13">
        <f t="shared" ca="1" si="471"/>
        <v>0.88528935185185187</v>
      </c>
    </row>
    <row r="629" spans="1:36">
      <c r="A629" s="11">
        <f t="shared" si="455"/>
        <v>3739</v>
      </c>
      <c r="B629" s="12">
        <f t="shared" ca="1" si="456"/>
        <v>44952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0.24490398700912072</v>
      </c>
      <c r="F629" s="14">
        <f t="shared" ca="1" si="459"/>
        <v>4.0500000000000007</v>
      </c>
      <c r="G629" s="62" t="s">
        <v>202</v>
      </c>
      <c r="H629" s="14">
        <f t="shared" ca="1" si="460"/>
        <v>68.233333333333334</v>
      </c>
      <c r="I629" s="17">
        <f t="shared" ca="1" si="461"/>
        <v>1E-3</v>
      </c>
      <c r="J629" s="16">
        <f t="shared" ca="1" si="462"/>
        <v>0</v>
      </c>
      <c r="K629" s="16">
        <f t="shared" ca="1" si="463"/>
        <v>535</v>
      </c>
      <c r="L629" s="16">
        <f t="shared" ca="1" si="464"/>
        <v>0</v>
      </c>
      <c r="M629" s="17">
        <f t="shared" ca="1" si="465"/>
        <v>0.6166666666666667</v>
      </c>
      <c r="N629" s="17">
        <f t="shared" ca="1" si="466"/>
        <v>1.2</v>
      </c>
      <c r="O629" s="17" t="str">
        <f t="shared" ca="1" si="467"/>
        <v>SE</v>
      </c>
      <c r="P629" s="13">
        <f t="shared" ca="1" si="468"/>
        <v>0.91666666666666663</v>
      </c>
      <c r="Q629" s="18">
        <f t="shared" ca="1" si="469"/>
        <v>2.5</v>
      </c>
      <c r="R629" s="17" t="str">
        <f t="shared" ca="1" si="470"/>
        <v>SE</v>
      </c>
      <c r="S629" s="13">
        <f t="shared" ca="1" si="471"/>
        <v>0.91283564814814822</v>
      </c>
    </row>
    <row r="630" spans="1:36">
      <c r="A630" s="11">
        <f t="shared" si="455"/>
        <v>3745</v>
      </c>
      <c r="B630" s="12">
        <f t="shared" ca="1" si="456"/>
        <v>44952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0.24443298359930068</v>
      </c>
      <c r="F630" s="14">
        <f t="shared" ca="1" si="459"/>
        <v>2.8666666666666667</v>
      </c>
      <c r="G630" s="62" t="s">
        <v>202</v>
      </c>
      <c r="H630" s="14">
        <f t="shared" ca="1" si="460"/>
        <v>79.61666666666666</v>
      </c>
      <c r="I630" s="17">
        <f t="shared" ca="1" si="461"/>
        <v>1E-3</v>
      </c>
      <c r="J630" s="16">
        <f t="shared" ca="1" si="462"/>
        <v>0</v>
      </c>
      <c r="K630" s="16">
        <f t="shared" ca="1" si="463"/>
        <v>475</v>
      </c>
      <c r="L630" s="16">
        <f t="shared" ca="1" si="464"/>
        <v>0</v>
      </c>
      <c r="M630" s="17">
        <f t="shared" ca="1" si="465"/>
        <v>0.25</v>
      </c>
      <c r="N630" s="17">
        <f t="shared" ca="1" si="466"/>
        <v>0.7</v>
      </c>
      <c r="O630" s="17" t="str">
        <f t="shared" ca="1" si="467"/>
        <v>SSE</v>
      </c>
      <c r="P630" s="13">
        <f t="shared" ca="1" si="468"/>
        <v>0.9549537037037038</v>
      </c>
      <c r="Q630" s="18">
        <f t="shared" ca="1" si="469"/>
        <v>1.4</v>
      </c>
      <c r="R630" s="17" t="str">
        <f t="shared" ca="1" si="470"/>
        <v>SSE</v>
      </c>
      <c r="S630" s="13">
        <f t="shared" ca="1" si="471"/>
        <v>0.95278935185185187</v>
      </c>
    </row>
    <row r="631" spans="1:36">
      <c r="A631" s="11">
        <f t="shared" si="455"/>
        <v>3751</v>
      </c>
      <c r="B631" s="12">
        <f t="shared" ca="1" si="456"/>
        <v>44953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0.24424470961067724</v>
      </c>
      <c r="F631" s="14">
        <f t="shared" ca="1" si="459"/>
        <v>3.1833333333333336</v>
      </c>
      <c r="G631" s="62" t="s">
        <v>202</v>
      </c>
      <c r="H631" s="14">
        <f t="shared" ca="1" si="460"/>
        <v>77.116666666666674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459</v>
      </c>
      <c r="L631" s="16">
        <f t="shared" ca="1" si="464"/>
        <v>0</v>
      </c>
      <c r="M631" s="17">
        <f t="shared" ca="1" si="465"/>
        <v>0.48333333333333339</v>
      </c>
      <c r="N631" s="17">
        <f t="shared" ca="1" si="466"/>
        <v>1</v>
      </c>
      <c r="O631" s="17" t="str">
        <f t="shared" ca="1" si="467"/>
        <v>S</v>
      </c>
      <c r="P631" s="13">
        <f t="shared" ca="1" si="468"/>
        <v>2.5231481481481483E-2</v>
      </c>
      <c r="Q631" s="18">
        <f t="shared" ca="1" si="469"/>
        <v>2.5</v>
      </c>
      <c r="R631" s="17" t="str">
        <f t="shared" ca="1" si="470"/>
        <v>SE</v>
      </c>
      <c r="S631" s="13">
        <f t="shared" ca="1" si="471"/>
        <v>1.7870370370370373E-2</v>
      </c>
      <c r="U631" s="14">
        <f t="shared" ref="U631" ca="1" si="483">SUM(D631:D654)</f>
        <v>0</v>
      </c>
      <c r="V631" s="14">
        <f t="shared" ref="V631:Y631" ca="1" si="484">AVERAGE(E631:E654)</f>
        <v>0.24087936753147809</v>
      </c>
      <c r="W631" s="14">
        <f t="shared" ca="1" si="484"/>
        <v>4.6777777777777789</v>
      </c>
      <c r="X631" s="14" t="e">
        <f t="shared" si="484"/>
        <v>#DIV/0!</v>
      </c>
      <c r="Y631" s="14">
        <f t="shared" ca="1" si="484"/>
        <v>64.627083333333331</v>
      </c>
      <c r="Z631" s="58">
        <f t="shared" ref="Z631:AA631" ca="1" si="485">SUM(I631:I654)</f>
        <v>4.7299999999999995</v>
      </c>
      <c r="AA631" s="58">
        <f t="shared" ca="1" si="485"/>
        <v>1</v>
      </c>
      <c r="AB631" s="58">
        <f t="shared" ref="AB631" ca="1" si="486">SUM(K631:K654)/1000</f>
        <v>9808.1170000000002</v>
      </c>
      <c r="AC631" s="58">
        <f t="shared" ref="AC631:AD631" ca="1" si="487">AVERAGE(L631:L654)</f>
        <v>113.44444444444444</v>
      </c>
      <c r="AD631" s="17">
        <f t="shared" ca="1" si="487"/>
        <v>3.7881944444444442</v>
      </c>
      <c r="AE631" s="17">
        <f t="shared" ref="AE631" ca="1" si="488">MAX(N631:N654)</f>
        <v>8.8000000000000007</v>
      </c>
      <c r="AF631" s="11" t="str">
        <f t="shared" ref="AF631" ca="1" si="489">INDIRECT(ADDRESS(MATCH(AE631,N631:N654,0)+ROW()-1,15))</f>
        <v>W</v>
      </c>
      <c r="AG631" s="13">
        <f t="shared" ref="AG631" ca="1" si="490">INDIRECT(ADDRESS(MATCH(AE631,N631:N654,0)+ROW()-1,16))</f>
        <v>0.67855324074074075</v>
      </c>
      <c r="AH631" s="17">
        <f t="shared" ref="AH631" ca="1" si="491">MAX(Q631:Q654)</f>
        <v>14.2</v>
      </c>
      <c r="AI631" s="11" t="str">
        <f t="shared" ref="AI631" ca="1" si="492">INDIRECT(ADDRESS(MATCH(AH631,Q631:Q654,0)+ROW()-1,18))</f>
        <v>WNW</v>
      </c>
      <c r="AJ631" s="13">
        <f t="shared" ref="AJ631" ca="1" si="493">INDIRECT(ADDRESS(MATCH(AH631,Q631:Q654,0)+ROW()-1,19))</f>
        <v>0.67380787037037038</v>
      </c>
    </row>
    <row r="632" spans="1:36">
      <c r="A632" s="11">
        <f t="shared" si="455"/>
        <v>3757</v>
      </c>
      <c r="B632" s="12">
        <f t="shared" ca="1" si="456"/>
        <v>44953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0.2437743430773798</v>
      </c>
      <c r="F632" s="14">
        <f t="shared" ca="1" si="459"/>
        <v>3.6666666666666665</v>
      </c>
      <c r="G632" s="62" t="s">
        <v>202</v>
      </c>
      <c r="H632" s="14">
        <f t="shared" ca="1" si="460"/>
        <v>73.850000000000009</v>
      </c>
      <c r="I632" s="17">
        <f t="shared" ca="1" si="461"/>
        <v>3.0000000000000001E-3</v>
      </c>
      <c r="J632" s="16">
        <f t="shared" ca="1" si="462"/>
        <v>0</v>
      </c>
      <c r="K632" s="16">
        <f t="shared" ca="1" si="463"/>
        <v>502</v>
      </c>
      <c r="L632" s="16">
        <f t="shared" ca="1" si="464"/>
        <v>0</v>
      </c>
      <c r="M632" s="17">
        <f t="shared" ca="1" si="465"/>
        <v>0.73333333333333339</v>
      </c>
      <c r="N632" s="17">
        <f t="shared" ca="1" si="466"/>
        <v>2.2999999999999998</v>
      </c>
      <c r="O632" s="17" t="str">
        <f t="shared" ca="1" si="467"/>
        <v>SSE</v>
      </c>
      <c r="P632" s="13">
        <f t="shared" ca="1" si="468"/>
        <v>6.8576388888888895E-2</v>
      </c>
      <c r="Q632" s="18">
        <f t="shared" ca="1" si="469"/>
        <v>4</v>
      </c>
      <c r="R632" s="17" t="str">
        <f t="shared" ca="1" si="470"/>
        <v>SSE</v>
      </c>
      <c r="S632" s="13">
        <f t="shared" ca="1" si="471"/>
        <v>6.4733796296296289E-2</v>
      </c>
    </row>
    <row r="633" spans="1:36">
      <c r="A633" s="11">
        <f t="shared" si="455"/>
        <v>3763</v>
      </c>
      <c r="B633" s="12">
        <f t="shared" ca="1" si="456"/>
        <v>44953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0.243680397702801</v>
      </c>
      <c r="F633" s="14">
        <f t="shared" ca="1" si="459"/>
        <v>4.333333333333333</v>
      </c>
      <c r="G633" s="62" t="s">
        <v>202</v>
      </c>
      <c r="H633" s="14">
        <f t="shared" ca="1" si="460"/>
        <v>68.066666666666677</v>
      </c>
      <c r="I633" s="17">
        <f t="shared" ca="1" si="461"/>
        <v>2E-3</v>
      </c>
      <c r="J633" s="16">
        <f t="shared" ca="1" si="462"/>
        <v>0</v>
      </c>
      <c r="K633" s="16">
        <f t="shared" ca="1" si="463"/>
        <v>561</v>
      </c>
      <c r="L633" s="16">
        <f t="shared" ca="1" si="464"/>
        <v>0</v>
      </c>
      <c r="M633" s="17">
        <f t="shared" ca="1" si="465"/>
        <v>1.1833333333333333</v>
      </c>
      <c r="N633" s="17">
        <f t="shared" ca="1" si="466"/>
        <v>1.8</v>
      </c>
      <c r="O633" s="17" t="str">
        <f t="shared" ca="1" si="467"/>
        <v>SSE</v>
      </c>
      <c r="P633" s="13">
        <f t="shared" ca="1" si="468"/>
        <v>0.1074074074074074</v>
      </c>
      <c r="Q633" s="18">
        <f t="shared" ca="1" si="469"/>
        <v>3.4</v>
      </c>
      <c r="R633" s="17" t="str">
        <f t="shared" ca="1" si="470"/>
        <v>S</v>
      </c>
      <c r="S633" s="13">
        <f t="shared" ca="1" si="471"/>
        <v>0.11532407407407408</v>
      </c>
    </row>
    <row r="634" spans="1:36">
      <c r="A634" s="11">
        <f t="shared" si="455"/>
        <v>3769</v>
      </c>
      <c r="B634" s="12">
        <f t="shared" ca="1" si="456"/>
        <v>44953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0.24321067082990688</v>
      </c>
      <c r="F634" s="14">
        <f t="shared" ca="1" si="459"/>
        <v>5.2333333333333334</v>
      </c>
      <c r="G634" s="62" t="s">
        <v>202</v>
      </c>
      <c r="H634" s="14">
        <f t="shared" ca="1" si="460"/>
        <v>61.5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495</v>
      </c>
      <c r="L634" s="16">
        <f t="shared" ca="1" si="464"/>
        <v>0</v>
      </c>
      <c r="M634" s="17">
        <f t="shared" ca="1" si="465"/>
        <v>2.1166666666666667</v>
      </c>
      <c r="N634" s="17">
        <f t="shared" ca="1" si="466"/>
        <v>3</v>
      </c>
      <c r="O634" s="17" t="str">
        <f t="shared" ca="1" si="467"/>
        <v>SSW</v>
      </c>
      <c r="P634" s="13">
        <f t="shared" ca="1" si="468"/>
        <v>0.14499999999999999</v>
      </c>
      <c r="Q634" s="18">
        <f t="shared" ca="1" si="469"/>
        <v>4.5</v>
      </c>
      <c r="R634" s="17" t="str">
        <f t="shared" ca="1" si="470"/>
        <v>SSW</v>
      </c>
      <c r="S634" s="13">
        <f t="shared" ca="1" si="471"/>
        <v>0.14152777777777778</v>
      </c>
    </row>
    <row r="635" spans="1:36">
      <c r="A635" s="11">
        <f t="shared" si="455"/>
        <v>3775</v>
      </c>
      <c r="B635" s="12">
        <f t="shared" ca="1" si="456"/>
        <v>44953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0.24311685394203142</v>
      </c>
      <c r="F635" s="14">
        <f t="shared" ca="1" si="459"/>
        <v>5.1833333333333336</v>
      </c>
      <c r="G635" s="62" t="s">
        <v>202</v>
      </c>
      <c r="H635" s="14">
        <f t="shared" ca="1" si="460"/>
        <v>64.600000000000009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477</v>
      </c>
      <c r="L635" s="16">
        <f t="shared" ca="1" si="464"/>
        <v>0</v>
      </c>
      <c r="M635" s="17">
        <f t="shared" ca="1" si="465"/>
        <v>2.3000000000000003</v>
      </c>
      <c r="N635" s="17">
        <f t="shared" ca="1" si="466"/>
        <v>2.9</v>
      </c>
      <c r="O635" s="17" t="str">
        <f t="shared" ca="1" si="467"/>
        <v>SW</v>
      </c>
      <c r="P635" s="13">
        <f t="shared" ca="1" si="468"/>
        <v>0.17986111111111111</v>
      </c>
      <c r="Q635" s="18">
        <f t="shared" ca="1" si="469"/>
        <v>4.3</v>
      </c>
      <c r="R635" s="17" t="str">
        <f t="shared" ca="1" si="470"/>
        <v>SSW</v>
      </c>
      <c r="S635" s="13">
        <f t="shared" ca="1" si="471"/>
        <v>0.17833333333333334</v>
      </c>
    </row>
    <row r="636" spans="1:36">
      <c r="A636" s="11">
        <f t="shared" si="455"/>
        <v>3781</v>
      </c>
      <c r="B636" s="12">
        <f t="shared" ca="1" si="456"/>
        <v>44953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0.2426477695026541</v>
      </c>
      <c r="F636" s="14">
        <f t="shared" ca="1" si="459"/>
        <v>5.3666666666666671</v>
      </c>
      <c r="G636" s="62" t="s">
        <v>202</v>
      </c>
      <c r="H636" s="14">
        <f t="shared" ca="1" si="460"/>
        <v>72.266666666666666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466</v>
      </c>
      <c r="L636" s="16">
        <f t="shared" ca="1" si="464"/>
        <v>0</v>
      </c>
      <c r="M636" s="17">
        <f t="shared" ca="1" si="465"/>
        <v>2.6333333333333333</v>
      </c>
      <c r="N636" s="17">
        <f t="shared" ca="1" si="466"/>
        <v>4.0999999999999996</v>
      </c>
      <c r="O636" s="17" t="str">
        <f t="shared" ca="1" si="467"/>
        <v>SSE</v>
      </c>
      <c r="P636" s="13">
        <f t="shared" ca="1" si="468"/>
        <v>0.2417013888888889</v>
      </c>
      <c r="Q636" s="18">
        <f t="shared" ca="1" si="469"/>
        <v>6.6</v>
      </c>
      <c r="R636" s="17" t="str">
        <f t="shared" ca="1" si="470"/>
        <v>SSE</v>
      </c>
      <c r="S636" s="13">
        <f t="shared" ca="1" si="471"/>
        <v>0.24097222222222223</v>
      </c>
    </row>
    <row r="637" spans="1:36">
      <c r="A637" s="11">
        <f t="shared" si="455"/>
        <v>3787</v>
      </c>
      <c r="B637" s="12">
        <f t="shared" ca="1" si="456"/>
        <v>44953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0.24246039380496898</v>
      </c>
      <c r="F637" s="14">
        <f t="shared" ca="1" si="459"/>
        <v>5.3500000000000005</v>
      </c>
      <c r="G637" s="62" t="s">
        <v>202</v>
      </c>
      <c r="H637" s="14">
        <f t="shared" ca="1" si="460"/>
        <v>78.000000000000014</v>
      </c>
      <c r="I637" s="17">
        <f t="shared" ca="1" si="461"/>
        <v>0</v>
      </c>
      <c r="J637" s="16">
        <f t="shared" ca="1" si="462"/>
        <v>0</v>
      </c>
      <c r="K637" s="16">
        <f t="shared" ca="1" si="463"/>
        <v>638</v>
      </c>
      <c r="L637" s="16">
        <f t="shared" ca="1" si="464"/>
        <v>0</v>
      </c>
      <c r="M637" s="17">
        <f t="shared" ca="1" si="465"/>
        <v>3.75</v>
      </c>
      <c r="N637" s="17">
        <f t="shared" ca="1" si="466"/>
        <v>4.5</v>
      </c>
      <c r="O637" s="17" t="str">
        <f t="shared" ca="1" si="467"/>
        <v>SSE</v>
      </c>
      <c r="P637" s="13">
        <f t="shared" ca="1" si="468"/>
        <v>0.25690972222222225</v>
      </c>
      <c r="Q637" s="18">
        <f t="shared" ca="1" si="469"/>
        <v>7.8</v>
      </c>
      <c r="R637" s="17" t="str">
        <f t="shared" ca="1" si="470"/>
        <v>S</v>
      </c>
      <c r="S637" s="13">
        <f t="shared" ca="1" si="471"/>
        <v>0.25645833333333334</v>
      </c>
    </row>
    <row r="638" spans="1:36">
      <c r="A638" s="11">
        <f t="shared" si="455"/>
        <v>3793</v>
      </c>
      <c r="B638" s="12">
        <f t="shared" ca="1" si="456"/>
        <v>44953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0.24208564240959871</v>
      </c>
      <c r="F638" s="14">
        <f t="shared" ca="1" si="459"/>
        <v>5.8166666666666664</v>
      </c>
      <c r="G638" s="62" t="s">
        <v>202</v>
      </c>
      <c r="H638" s="14">
        <f t="shared" ca="1" si="460"/>
        <v>75.166666666666671</v>
      </c>
      <c r="I638" s="17">
        <f t="shared" ca="1" si="461"/>
        <v>1.0999999999999999E-2</v>
      </c>
      <c r="J638" s="16">
        <f t="shared" ca="1" si="462"/>
        <v>0</v>
      </c>
      <c r="K638" s="16">
        <f t="shared" ca="1" si="463"/>
        <v>33773</v>
      </c>
      <c r="L638" s="16">
        <f t="shared" ca="1" si="464"/>
        <v>9.3333333333333339</v>
      </c>
      <c r="M638" s="17">
        <f t="shared" ca="1" si="465"/>
        <v>3.6666666666666665</v>
      </c>
      <c r="N638" s="17">
        <f t="shared" ca="1" si="466"/>
        <v>4.3</v>
      </c>
      <c r="O638" s="17" t="str">
        <f t="shared" ca="1" si="467"/>
        <v>SSE</v>
      </c>
      <c r="P638" s="13">
        <f t="shared" ca="1" si="468"/>
        <v>0.3008912037037037</v>
      </c>
      <c r="Q638" s="18">
        <f t="shared" ca="1" si="469"/>
        <v>6.4</v>
      </c>
      <c r="R638" s="17" t="str">
        <f t="shared" ca="1" si="470"/>
        <v>SSE</v>
      </c>
      <c r="S638" s="13">
        <f t="shared" ca="1" si="471"/>
        <v>0.2900462962962963</v>
      </c>
    </row>
    <row r="639" spans="1:36">
      <c r="A639" s="11">
        <f t="shared" si="455"/>
        <v>3799</v>
      </c>
      <c r="B639" s="12">
        <f t="shared" ca="1" si="456"/>
        <v>44953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0.24189852588977578</v>
      </c>
      <c r="F639" s="14">
        <f t="shared" ca="1" si="459"/>
        <v>5.7833333333333323</v>
      </c>
      <c r="G639" s="62" t="s">
        <v>202</v>
      </c>
      <c r="H639" s="14">
        <f t="shared" ca="1" si="460"/>
        <v>78.516666666666666</v>
      </c>
      <c r="I639" s="17">
        <f t="shared" ca="1" si="461"/>
        <v>0.08</v>
      </c>
      <c r="J639" s="16">
        <f t="shared" ca="1" si="462"/>
        <v>0</v>
      </c>
      <c r="K639" s="16">
        <f t="shared" ca="1" si="463"/>
        <v>191776</v>
      </c>
      <c r="L639" s="16">
        <f t="shared" ca="1" si="464"/>
        <v>53.333333333333336</v>
      </c>
      <c r="M639" s="17">
        <f t="shared" ca="1" si="465"/>
        <v>2.9499999999999997</v>
      </c>
      <c r="N639" s="17">
        <f t="shared" ca="1" si="466"/>
        <v>3.6</v>
      </c>
      <c r="O639" s="17" t="str">
        <f t="shared" ca="1" si="467"/>
        <v>SSE</v>
      </c>
      <c r="P639" s="13">
        <f t="shared" ca="1" si="468"/>
        <v>0.33291666666666669</v>
      </c>
      <c r="Q639" s="18">
        <f t="shared" ca="1" si="469"/>
        <v>5.6</v>
      </c>
      <c r="R639" s="17" t="str">
        <f t="shared" ca="1" si="470"/>
        <v>SE</v>
      </c>
      <c r="S639" s="13">
        <f t="shared" ca="1" si="471"/>
        <v>0.33025462962962965</v>
      </c>
    </row>
    <row r="640" spans="1:36">
      <c r="A640" s="11">
        <f t="shared" si="455"/>
        <v>3805</v>
      </c>
      <c r="B640" s="12">
        <f t="shared" ca="1" si="456"/>
        <v>44953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0.24152429285013002</v>
      </c>
      <c r="F640" s="14">
        <f t="shared" ca="1" si="459"/>
        <v>5.6499999999999995</v>
      </c>
      <c r="G640" s="62" t="s">
        <v>202</v>
      </c>
      <c r="H640" s="14">
        <f t="shared" ca="1" si="460"/>
        <v>82.483333333333334</v>
      </c>
      <c r="I640" s="17">
        <f t="shared" ca="1" si="461"/>
        <v>7.2000000000000008E-2</v>
      </c>
      <c r="J640" s="16">
        <f t="shared" ca="1" si="462"/>
        <v>0</v>
      </c>
      <c r="K640" s="16">
        <f t="shared" ca="1" si="463"/>
        <v>185691</v>
      </c>
      <c r="L640" s="16">
        <f t="shared" ca="1" si="464"/>
        <v>51.666666666666664</v>
      </c>
      <c r="M640" s="17">
        <f t="shared" ca="1" si="465"/>
        <v>2.1833333333333336</v>
      </c>
      <c r="N640" s="17">
        <f t="shared" ca="1" si="466"/>
        <v>3.2</v>
      </c>
      <c r="O640" s="17" t="str">
        <f t="shared" ca="1" si="467"/>
        <v>SSE</v>
      </c>
      <c r="P640" s="13">
        <f t="shared" ca="1" si="468"/>
        <v>0.36806712962962962</v>
      </c>
      <c r="Q640" s="18">
        <f t="shared" ca="1" si="469"/>
        <v>4.5</v>
      </c>
      <c r="R640" s="17" t="str">
        <f t="shared" ca="1" si="470"/>
        <v>SSE</v>
      </c>
      <c r="S640" s="13">
        <f t="shared" ca="1" si="471"/>
        <v>0.38271990740740741</v>
      </c>
    </row>
    <row r="641" spans="1:36">
      <c r="A641" s="11">
        <f t="shared" si="455"/>
        <v>3811</v>
      </c>
      <c r="B641" s="12">
        <f t="shared" ca="1" si="456"/>
        <v>44953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0.24133743660282683</v>
      </c>
      <c r="F641" s="14">
        <f t="shared" ca="1" si="459"/>
        <v>6.5333333333333323</v>
      </c>
      <c r="G641" s="62" t="s">
        <v>202</v>
      </c>
      <c r="H641" s="14">
        <f t="shared" ca="1" si="460"/>
        <v>76.966666666666654</v>
      </c>
      <c r="I641" s="17">
        <f t="shared" ca="1" si="461"/>
        <v>0.183</v>
      </c>
      <c r="J641" s="16">
        <f t="shared" ca="1" si="462"/>
        <v>0</v>
      </c>
      <c r="K641" s="16">
        <f t="shared" ca="1" si="463"/>
        <v>444392</v>
      </c>
      <c r="L641" s="16">
        <f t="shared" ca="1" si="464"/>
        <v>123.5</v>
      </c>
      <c r="M641" s="17">
        <f t="shared" ca="1" si="465"/>
        <v>3.1833333333333336</v>
      </c>
      <c r="N641" s="17">
        <f t="shared" ca="1" si="466"/>
        <v>4.2</v>
      </c>
      <c r="O641" s="17" t="str">
        <f t="shared" ca="1" si="467"/>
        <v>W</v>
      </c>
      <c r="P641" s="13">
        <f t="shared" ca="1" si="468"/>
        <v>0.44939814814814816</v>
      </c>
      <c r="Q641" s="18">
        <f t="shared" ca="1" si="469"/>
        <v>7.6</v>
      </c>
      <c r="R641" s="17" t="str">
        <f t="shared" ca="1" si="470"/>
        <v>W</v>
      </c>
      <c r="S641" s="13">
        <f t="shared" ca="1" si="471"/>
        <v>0.44603009259259258</v>
      </c>
    </row>
    <row r="642" spans="1:36">
      <c r="A642" s="11">
        <f t="shared" si="455"/>
        <v>3817</v>
      </c>
      <c r="B642" s="12">
        <f t="shared" ca="1" si="456"/>
        <v>44953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0.24096372410822051</v>
      </c>
      <c r="F642" s="14">
        <f t="shared" ca="1" si="459"/>
        <v>6.3166666666666664</v>
      </c>
      <c r="G642" s="62" t="s">
        <v>202</v>
      </c>
      <c r="H642" s="14">
        <f t="shared" ca="1" si="460"/>
        <v>66.099999999999994</v>
      </c>
      <c r="I642" s="17">
        <f t="shared" ca="1" si="461"/>
        <v>0.22099999999999997</v>
      </c>
      <c r="J642" s="16">
        <f t="shared" ca="1" si="462"/>
        <v>0</v>
      </c>
      <c r="K642" s="16">
        <f t="shared" ca="1" si="463"/>
        <v>554811</v>
      </c>
      <c r="L642" s="16">
        <f t="shared" ca="1" si="464"/>
        <v>154.33333333333334</v>
      </c>
      <c r="M642" s="17">
        <f t="shared" ca="1" si="465"/>
        <v>4.6166666666666671</v>
      </c>
      <c r="N642" s="17">
        <f t="shared" ca="1" si="466"/>
        <v>5.0999999999999996</v>
      </c>
      <c r="O642" s="17" t="str">
        <f t="shared" ca="1" si="467"/>
        <v>W</v>
      </c>
      <c r="P642" s="13">
        <f t="shared" ca="1" si="468"/>
        <v>0.4788310185185185</v>
      </c>
      <c r="Q642" s="18">
        <f t="shared" ca="1" si="469"/>
        <v>8.8000000000000007</v>
      </c>
      <c r="R642" s="17" t="str">
        <f t="shared" ca="1" si="470"/>
        <v>W</v>
      </c>
      <c r="S642" s="13">
        <f t="shared" ca="1" si="471"/>
        <v>0.48895833333333333</v>
      </c>
    </row>
    <row r="643" spans="1:36">
      <c r="A643" s="11">
        <f t="shared" si="455"/>
        <v>3823</v>
      </c>
      <c r="B643" s="12">
        <f t="shared" ca="1" si="456"/>
        <v>44953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0.24096372410822051</v>
      </c>
      <c r="F643" s="14">
        <f t="shared" ca="1" si="459"/>
        <v>6.1500000000000012</v>
      </c>
      <c r="G643" s="62" t="s">
        <v>202</v>
      </c>
      <c r="H643" s="14">
        <f t="shared" ca="1" si="460"/>
        <v>58.633333333333333</v>
      </c>
      <c r="I643" s="17">
        <f t="shared" ca="1" si="461"/>
        <v>0.39200000000000002</v>
      </c>
      <c r="J643" s="16">
        <f t="shared" ca="1" si="462"/>
        <v>0</v>
      </c>
      <c r="K643" s="16">
        <f t="shared" ca="1" si="463"/>
        <v>911492</v>
      </c>
      <c r="L643" s="16">
        <f t="shared" ca="1" si="464"/>
        <v>253</v>
      </c>
      <c r="M643" s="17">
        <f t="shared" ca="1" si="465"/>
        <v>4.4499999999999993</v>
      </c>
      <c r="N643" s="17">
        <f t="shared" ca="1" si="466"/>
        <v>5.4</v>
      </c>
      <c r="O643" s="17" t="str">
        <f t="shared" ca="1" si="467"/>
        <v>W</v>
      </c>
      <c r="P643" s="13">
        <f t="shared" ca="1" si="468"/>
        <v>0.49444444444444446</v>
      </c>
      <c r="Q643" s="18">
        <f t="shared" ca="1" si="469"/>
        <v>8.9</v>
      </c>
      <c r="R643" s="17" t="str">
        <f t="shared" ca="1" si="470"/>
        <v>WNW</v>
      </c>
      <c r="S643" s="13">
        <f t="shared" ca="1" si="471"/>
        <v>0.49385416666666665</v>
      </c>
    </row>
    <row r="644" spans="1:36">
      <c r="A644" s="11">
        <f t="shared" si="455"/>
        <v>3829</v>
      </c>
      <c r="B644" s="12">
        <f t="shared" ca="1" si="456"/>
        <v>44953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0.2405905343371452</v>
      </c>
      <c r="F644" s="14">
        <f t="shared" ca="1" si="459"/>
        <v>7.1499999999999986</v>
      </c>
      <c r="G644" s="62" t="s">
        <v>202</v>
      </c>
      <c r="H644" s="14">
        <f t="shared" ca="1" si="460"/>
        <v>48.966666666666669</v>
      </c>
      <c r="I644" s="17">
        <f t="shared" ca="1" si="461"/>
        <v>1.5859999999999999</v>
      </c>
      <c r="J644" s="16">
        <f t="shared" ca="1" si="462"/>
        <v>0.66666666666666663</v>
      </c>
      <c r="K644" s="16">
        <f t="shared" ca="1" si="463"/>
        <v>3142550</v>
      </c>
      <c r="L644" s="16">
        <f t="shared" ca="1" si="464"/>
        <v>873</v>
      </c>
      <c r="M644" s="17">
        <f t="shared" ca="1" si="465"/>
        <v>5.1999999999999993</v>
      </c>
      <c r="N644" s="17">
        <f t="shared" ca="1" si="466"/>
        <v>6.5</v>
      </c>
      <c r="O644" s="17" t="str">
        <f t="shared" ca="1" si="467"/>
        <v>W</v>
      </c>
      <c r="P644" s="13">
        <f t="shared" ca="1" si="468"/>
        <v>0.56927083333333328</v>
      </c>
      <c r="Q644" s="18">
        <f t="shared" ca="1" si="469"/>
        <v>9.8000000000000007</v>
      </c>
      <c r="R644" s="17" t="str">
        <f t="shared" ca="1" si="470"/>
        <v>WSW</v>
      </c>
      <c r="S644" s="13">
        <f t="shared" ca="1" si="471"/>
        <v>0.56723379629629633</v>
      </c>
    </row>
    <row r="645" spans="1:36">
      <c r="A645" s="11">
        <f t="shared" si="455"/>
        <v>3835</v>
      </c>
      <c r="B645" s="12">
        <f t="shared" ca="1" si="456"/>
        <v>44953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0.24040393945160757</v>
      </c>
      <c r="F645" s="14">
        <f t="shared" ca="1" si="459"/>
        <v>6.75</v>
      </c>
      <c r="G645" s="62" t="s">
        <v>202</v>
      </c>
      <c r="H645" s="14">
        <f t="shared" ca="1" si="460"/>
        <v>48.966666666666669</v>
      </c>
      <c r="I645" s="17">
        <f t="shared" ca="1" si="461"/>
        <v>1.002</v>
      </c>
      <c r="J645" s="16">
        <f t="shared" ca="1" si="462"/>
        <v>0.33333333333333331</v>
      </c>
      <c r="K645" s="16">
        <f t="shared" ca="1" si="463"/>
        <v>2048817</v>
      </c>
      <c r="L645" s="16">
        <f t="shared" ca="1" si="464"/>
        <v>569.16666666666663</v>
      </c>
      <c r="M645" s="17">
        <f t="shared" ca="1" si="465"/>
        <v>4.9999999999999991</v>
      </c>
      <c r="N645" s="17">
        <f t="shared" ca="1" si="466"/>
        <v>6</v>
      </c>
      <c r="O645" s="17" t="str">
        <f t="shared" ca="1" si="467"/>
        <v>WSW</v>
      </c>
      <c r="P645" s="13">
        <f t="shared" ca="1" si="468"/>
        <v>0.58407407407407408</v>
      </c>
      <c r="Q645" s="18">
        <f t="shared" ca="1" si="469"/>
        <v>9.3000000000000007</v>
      </c>
      <c r="R645" s="17" t="str">
        <f t="shared" ca="1" si="470"/>
        <v>WNW</v>
      </c>
      <c r="S645" s="13">
        <f t="shared" ca="1" si="471"/>
        <v>0.61581018518518515</v>
      </c>
    </row>
    <row r="646" spans="1:36">
      <c r="A646" s="11">
        <f t="shared" si="455"/>
        <v>3841</v>
      </c>
      <c r="B646" s="12">
        <f t="shared" ca="1" si="456"/>
        <v>44953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0.23993810835108195</v>
      </c>
      <c r="F646" s="14">
        <f t="shared" ca="1" si="459"/>
        <v>6.1499999999999995</v>
      </c>
      <c r="G646" s="62" t="s">
        <v>202</v>
      </c>
      <c r="H646" s="14">
        <f t="shared" ca="1" si="460"/>
        <v>54.683333333333337</v>
      </c>
      <c r="I646" s="17">
        <f t="shared" ca="1" si="461"/>
        <v>0.65</v>
      </c>
      <c r="J646" s="16">
        <f t="shared" ca="1" si="462"/>
        <v>0</v>
      </c>
      <c r="K646" s="16">
        <f t="shared" ca="1" si="463"/>
        <v>1322052</v>
      </c>
      <c r="L646" s="16">
        <f t="shared" ca="1" si="464"/>
        <v>367.16666666666669</v>
      </c>
      <c r="M646" s="17">
        <f t="shared" ca="1" si="465"/>
        <v>5.8</v>
      </c>
      <c r="N646" s="17">
        <f t="shared" ca="1" si="466"/>
        <v>7.2</v>
      </c>
      <c r="O646" s="17" t="str">
        <f t="shared" ca="1" si="467"/>
        <v>W</v>
      </c>
      <c r="P646" s="13">
        <f t="shared" ca="1" si="468"/>
        <v>0.65725694444444438</v>
      </c>
      <c r="Q646" s="18">
        <f t="shared" ca="1" si="469"/>
        <v>13</v>
      </c>
      <c r="R646" s="17" t="str">
        <f t="shared" ca="1" si="470"/>
        <v>W</v>
      </c>
      <c r="S646" s="13">
        <f t="shared" ca="1" si="471"/>
        <v>0.65353009259259254</v>
      </c>
    </row>
    <row r="647" spans="1:36">
      <c r="A647" s="11">
        <f t="shared" si="455"/>
        <v>3847</v>
      </c>
      <c r="B647" s="12">
        <f t="shared" ca="1" si="456"/>
        <v>44953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0.23984494213097687</v>
      </c>
      <c r="F647" s="14">
        <f t="shared" ca="1" si="459"/>
        <v>5.0333333333333332</v>
      </c>
      <c r="G647" s="62" t="s">
        <v>202</v>
      </c>
      <c r="H647" s="14">
        <f t="shared" ca="1" si="460"/>
        <v>57.133333333333333</v>
      </c>
      <c r="I647" s="17">
        <f t="shared" ca="1" si="461"/>
        <v>0.44600000000000001</v>
      </c>
      <c r="J647" s="16">
        <f t="shared" ca="1" si="462"/>
        <v>0</v>
      </c>
      <c r="K647" s="16">
        <f t="shared" ca="1" si="463"/>
        <v>838002</v>
      </c>
      <c r="L647" s="16">
        <f t="shared" ca="1" si="464"/>
        <v>232.5</v>
      </c>
      <c r="M647" s="17">
        <f t="shared" ca="1" si="465"/>
        <v>7.7166666666666659</v>
      </c>
      <c r="N647" s="17">
        <f t="shared" ca="1" si="466"/>
        <v>8.8000000000000007</v>
      </c>
      <c r="O647" s="17" t="str">
        <f t="shared" ca="1" si="467"/>
        <v>W</v>
      </c>
      <c r="P647" s="13">
        <f t="shared" ca="1" si="468"/>
        <v>0.67855324074074075</v>
      </c>
      <c r="Q647" s="18">
        <f t="shared" ca="1" si="469"/>
        <v>14.2</v>
      </c>
      <c r="R647" s="17" t="str">
        <f t="shared" ca="1" si="470"/>
        <v>WNW</v>
      </c>
      <c r="S647" s="13">
        <f t="shared" ca="1" si="471"/>
        <v>0.67380787037037038</v>
      </c>
    </row>
    <row r="648" spans="1:36">
      <c r="A648" s="11">
        <f t="shared" si="455"/>
        <v>3853</v>
      </c>
      <c r="B648" s="12">
        <f t="shared" ca="1" si="456"/>
        <v>44953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0.23928673537915637</v>
      </c>
      <c r="F648" s="14">
        <f t="shared" ca="1" si="459"/>
        <v>3.9666666666666668</v>
      </c>
      <c r="G648" s="62" t="s">
        <v>202</v>
      </c>
      <c r="H648" s="14">
        <f t="shared" ca="1" si="460"/>
        <v>60.666666666666664</v>
      </c>
      <c r="I648" s="17">
        <f t="shared" ca="1" si="461"/>
        <v>8.2000000000000003E-2</v>
      </c>
      <c r="J648" s="16">
        <f t="shared" ca="1" si="462"/>
        <v>0</v>
      </c>
      <c r="K648" s="16">
        <f t="shared" ca="1" si="463"/>
        <v>128488</v>
      </c>
      <c r="L648" s="16">
        <f t="shared" ca="1" si="464"/>
        <v>35.666666666666664</v>
      </c>
      <c r="M648" s="17">
        <f t="shared" ca="1" si="465"/>
        <v>6.1999999999999993</v>
      </c>
      <c r="N648" s="17">
        <f t="shared" ca="1" si="466"/>
        <v>7</v>
      </c>
      <c r="O648" s="17" t="str">
        <f t="shared" ca="1" si="467"/>
        <v>WNW</v>
      </c>
      <c r="P648" s="13">
        <f t="shared" ca="1" si="468"/>
        <v>0.70140046296296299</v>
      </c>
      <c r="Q648" s="18">
        <f t="shared" ca="1" si="469"/>
        <v>12.8</v>
      </c>
      <c r="R648" s="17" t="str">
        <f t="shared" ca="1" si="470"/>
        <v>WNW</v>
      </c>
      <c r="S648" s="13">
        <f t="shared" ca="1" si="471"/>
        <v>0.71333333333333337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44953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0.2389151267332594</v>
      </c>
      <c r="F649" s="14">
        <f t="shared" ref="F649:F712" ca="1" si="499">INDIRECT(ADDRESS(A649,33,,,$B$1))</f>
        <v>3.15</v>
      </c>
      <c r="G649" s="62" t="s">
        <v>202</v>
      </c>
      <c r="H649" s="14">
        <f t="shared" ref="H649:H712" ca="1" si="500">INDIRECT(ADDRESS(A649,35,,,$B$1))</f>
        <v>57.366666666666667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459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5.8</v>
      </c>
      <c r="N649" s="17">
        <f t="shared" ref="N649:N712" ca="1" si="506">INDIRECT(ADDRESS($A649,41,,,$B$1))</f>
        <v>6.8</v>
      </c>
      <c r="O649" s="17" t="str">
        <f t="shared" ref="O649:O712" ca="1" si="507">INDIRECT(ADDRESS($A649,42,,,$B$1))</f>
        <v>WNW</v>
      </c>
      <c r="P649" s="13">
        <f t="shared" ref="P649:P712" ca="1" si="508">INDIRECT(ADDRESS($A649,43,,,$B$1))</f>
        <v>0.74319444444444438</v>
      </c>
      <c r="Q649" s="18">
        <f t="shared" ref="Q649:Q712" ca="1" si="509">INDIRECT(ADDRESS($A649,44,,,$B$1))</f>
        <v>12.1</v>
      </c>
      <c r="R649" s="17" t="str">
        <f t="shared" ref="R649:R712" ca="1" si="510">INDIRECT(ADDRESS($A649,45,,,$B$1))</f>
        <v>NW</v>
      </c>
      <c r="S649" s="13">
        <f t="shared" ref="S649:S712" ca="1" si="511">INDIRECT(ADDRESS($A649,46,,,$B$1))</f>
        <v>0.75002314814814808</v>
      </c>
    </row>
    <row r="650" spans="1:36">
      <c r="A650" s="11">
        <f t="shared" si="495"/>
        <v>3865</v>
      </c>
      <c r="B650" s="12">
        <f t="shared" ca="1" si="496"/>
        <v>44953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0.23872932241031086</v>
      </c>
      <c r="F650" s="14">
        <f t="shared" ca="1" si="499"/>
        <v>2.6666666666666665</v>
      </c>
      <c r="G650" s="62" t="s">
        <v>202</v>
      </c>
      <c r="H650" s="14">
        <f t="shared" ca="1" si="500"/>
        <v>56.1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402</v>
      </c>
      <c r="L650" s="16">
        <f t="shared" ca="1" si="504"/>
        <v>0</v>
      </c>
      <c r="M650" s="17">
        <f t="shared" ca="1" si="505"/>
        <v>4.3666666666666663</v>
      </c>
      <c r="N650" s="17">
        <f t="shared" ca="1" si="506"/>
        <v>5.9</v>
      </c>
      <c r="O650" s="17" t="str">
        <f t="shared" ca="1" si="507"/>
        <v>WNW</v>
      </c>
      <c r="P650" s="13">
        <f t="shared" ca="1" si="508"/>
        <v>0.78473379629629625</v>
      </c>
      <c r="Q650" s="18">
        <f t="shared" ca="1" si="509"/>
        <v>10.1</v>
      </c>
      <c r="R650" s="17" t="str">
        <f t="shared" ca="1" si="510"/>
        <v>WNW</v>
      </c>
      <c r="S650" s="13">
        <f t="shared" ca="1" si="511"/>
        <v>0.82444444444444442</v>
      </c>
    </row>
    <row r="651" spans="1:36">
      <c r="A651" s="11">
        <f t="shared" si="495"/>
        <v>3871</v>
      </c>
      <c r="B651" s="12">
        <f t="shared" ca="1" si="496"/>
        <v>44953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0.23845101441472938</v>
      </c>
      <c r="F651" s="14">
        <f t="shared" ca="1" si="499"/>
        <v>2.3000000000000003</v>
      </c>
      <c r="G651" s="62" t="s">
        <v>202</v>
      </c>
      <c r="H651" s="14">
        <f t="shared" ca="1" si="500"/>
        <v>53.85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431</v>
      </c>
      <c r="L651" s="16">
        <f t="shared" ca="1" si="504"/>
        <v>0</v>
      </c>
      <c r="M651" s="17">
        <f t="shared" ca="1" si="505"/>
        <v>4.2833333333333332</v>
      </c>
      <c r="N651" s="17">
        <f t="shared" ca="1" si="506"/>
        <v>5.9</v>
      </c>
      <c r="O651" s="17" t="str">
        <f t="shared" ca="1" si="507"/>
        <v>NW</v>
      </c>
      <c r="P651" s="13">
        <f t="shared" ca="1" si="508"/>
        <v>0.82819444444444434</v>
      </c>
      <c r="Q651" s="18">
        <f t="shared" ca="1" si="509"/>
        <v>9.3000000000000007</v>
      </c>
      <c r="R651" s="17" t="str">
        <f t="shared" ca="1" si="510"/>
        <v>NW</v>
      </c>
      <c r="S651" s="13">
        <f t="shared" ca="1" si="511"/>
        <v>0.82775462962962953</v>
      </c>
    </row>
    <row r="652" spans="1:36">
      <c r="A652" s="11">
        <f t="shared" si="495"/>
        <v>3877</v>
      </c>
      <c r="B652" s="12">
        <f t="shared" ca="1" si="496"/>
        <v>44953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0.23817270641914792</v>
      </c>
      <c r="F652" s="14">
        <f t="shared" ca="1" si="499"/>
        <v>2.2666666666666662</v>
      </c>
      <c r="G652" s="62" t="s">
        <v>202</v>
      </c>
      <c r="H652" s="14">
        <f t="shared" ca="1" si="500"/>
        <v>60.666666666666664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476</v>
      </c>
      <c r="L652" s="16">
        <f t="shared" ca="1" si="504"/>
        <v>0</v>
      </c>
      <c r="M652" s="17">
        <f t="shared" ca="1" si="505"/>
        <v>3.8666666666666667</v>
      </c>
      <c r="N652" s="17">
        <f t="shared" ca="1" si="506"/>
        <v>4.7</v>
      </c>
      <c r="O652" s="17" t="str">
        <f t="shared" ca="1" si="507"/>
        <v>WNW</v>
      </c>
      <c r="P652" s="13">
        <f t="shared" ca="1" si="508"/>
        <v>0.90207175925925931</v>
      </c>
      <c r="Q652" s="18">
        <f t="shared" ca="1" si="509"/>
        <v>8.1</v>
      </c>
      <c r="R652" s="17" t="str">
        <f t="shared" ca="1" si="510"/>
        <v>W</v>
      </c>
      <c r="S652" s="13">
        <f t="shared" ca="1" si="511"/>
        <v>0.88902777777777775</v>
      </c>
    </row>
    <row r="653" spans="1:36">
      <c r="A653" s="11">
        <f t="shared" si="495"/>
        <v>3883</v>
      </c>
      <c r="B653" s="12">
        <f t="shared" ca="1" si="496"/>
        <v>44953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0.23770952655329533</v>
      </c>
      <c r="F653" s="14">
        <f t="shared" ca="1" si="499"/>
        <v>2.1333333333333333</v>
      </c>
      <c r="G653" s="62" t="s">
        <v>202</v>
      </c>
      <c r="H653" s="14">
        <f t="shared" ca="1" si="500"/>
        <v>60.066666666666663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432</v>
      </c>
      <c r="L653" s="16">
        <f t="shared" ca="1" si="504"/>
        <v>0</v>
      </c>
      <c r="M653" s="17">
        <f t="shared" ca="1" si="505"/>
        <v>4.1833333333333327</v>
      </c>
      <c r="N653" s="17">
        <f t="shared" ca="1" si="506"/>
        <v>5</v>
      </c>
      <c r="O653" s="17" t="str">
        <f t="shared" ca="1" si="507"/>
        <v>WNW</v>
      </c>
      <c r="P653" s="13">
        <f t="shared" ca="1" si="508"/>
        <v>0.929224537037037</v>
      </c>
      <c r="Q653" s="18">
        <f t="shared" ca="1" si="509"/>
        <v>8.5</v>
      </c>
      <c r="R653" s="17" t="str">
        <f t="shared" ca="1" si="510"/>
        <v>WNW</v>
      </c>
      <c r="S653" s="13">
        <f t="shared" ca="1" si="511"/>
        <v>0.92364583333333339</v>
      </c>
    </row>
    <row r="654" spans="1:36">
      <c r="A654" s="11">
        <f t="shared" si="495"/>
        <v>3889</v>
      </c>
      <c r="B654" s="12">
        <f t="shared" ca="1" si="496"/>
        <v>44953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0.23715438013557236</v>
      </c>
      <c r="F654" s="14">
        <f t="shared" ca="1" si="499"/>
        <v>2.1333333333333333</v>
      </c>
      <c r="G654" s="62" t="s">
        <v>202</v>
      </c>
      <c r="H654" s="14">
        <f t="shared" ca="1" si="500"/>
        <v>59.316666666666663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475</v>
      </c>
      <c r="L654" s="16">
        <f t="shared" ca="1" si="504"/>
        <v>0</v>
      </c>
      <c r="M654" s="17">
        <f t="shared" ca="1" si="505"/>
        <v>4.2499999999999991</v>
      </c>
      <c r="N654" s="17">
        <f t="shared" ca="1" si="506"/>
        <v>5.0999999999999996</v>
      </c>
      <c r="O654" s="17" t="str">
        <f t="shared" ca="1" si="507"/>
        <v>WNW</v>
      </c>
      <c r="P654" s="13">
        <f t="shared" ca="1" si="508"/>
        <v>0.97635416666666675</v>
      </c>
      <c r="Q654" s="18">
        <f t="shared" ca="1" si="509"/>
        <v>8.5</v>
      </c>
      <c r="R654" s="17" t="str">
        <f t="shared" ca="1" si="510"/>
        <v>WNW</v>
      </c>
      <c r="S654" s="13">
        <f t="shared" ca="1" si="511"/>
        <v>0.97993055555555564</v>
      </c>
    </row>
    <row r="655" spans="1:36">
      <c r="A655" s="11">
        <f t="shared" si="495"/>
        <v>3895</v>
      </c>
      <c r="B655" s="12">
        <f t="shared" ca="1" si="496"/>
        <v>44954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0.23706187804666187</v>
      </c>
      <c r="F655" s="14">
        <f t="shared" ca="1" si="499"/>
        <v>1.916666666666667</v>
      </c>
      <c r="G655" s="62" t="s">
        <v>202</v>
      </c>
      <c r="H655" s="14">
        <f t="shared" ca="1" si="500"/>
        <v>61.1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491</v>
      </c>
      <c r="L655" s="16">
        <f t="shared" ca="1" si="504"/>
        <v>0</v>
      </c>
      <c r="M655" s="17">
        <f t="shared" ca="1" si="505"/>
        <v>3.8833333333333329</v>
      </c>
      <c r="N655" s="17">
        <f t="shared" ca="1" si="506"/>
        <v>4.3</v>
      </c>
      <c r="O655" s="17" t="str">
        <f t="shared" ca="1" si="507"/>
        <v>W</v>
      </c>
      <c r="P655" s="13">
        <f t="shared" ca="1" si="508"/>
        <v>0.99675925925925923</v>
      </c>
      <c r="Q655" s="18">
        <f t="shared" ca="1" si="509"/>
        <v>8.1999999999999993</v>
      </c>
      <c r="R655" s="17" t="str">
        <f t="shared" ca="1" si="510"/>
        <v>WNW</v>
      </c>
      <c r="S655" s="13">
        <f t="shared" ca="1" si="511"/>
        <v>3.4143518518518517E-2</v>
      </c>
      <c r="U655" s="14">
        <f t="shared" ref="U655" ca="1" si="512">SUM(D655:D678)</f>
        <v>0</v>
      </c>
      <c r="V655" s="14">
        <f t="shared" ref="V655:Y655" ca="1" si="513">AVERAGE(E655:E678)</f>
        <v>0.23370049396601825</v>
      </c>
      <c r="W655" s="14">
        <f t="shared" ca="1" si="513"/>
        <v>2.3874999999999988</v>
      </c>
      <c r="X655" s="14" t="e">
        <f t="shared" si="513"/>
        <v>#DIV/0!</v>
      </c>
      <c r="Y655" s="14">
        <f t="shared" ca="1" si="513"/>
        <v>55.706250000000011</v>
      </c>
      <c r="Z655" s="58">
        <f t="shared" ref="Z655:AA655" ca="1" si="514">SUM(I655:I678)</f>
        <v>8.7539999999999978</v>
      </c>
      <c r="AA655" s="58">
        <f t="shared" ca="1" si="514"/>
        <v>2.8333333333333335</v>
      </c>
      <c r="AB655" s="58">
        <f t="shared" ref="AB655" ca="1" si="515">SUM(K655:K678)/1000</f>
        <v>17309.363000000001</v>
      </c>
      <c r="AC655" s="58">
        <f t="shared" ref="AC655:AD655" ca="1" si="516">AVERAGE(L655:L678)</f>
        <v>200.23611111111109</v>
      </c>
      <c r="AD655" s="17">
        <f t="shared" ca="1" si="516"/>
        <v>4.0611111111111109</v>
      </c>
      <c r="AE655" s="17">
        <f t="shared" ref="AE655" ca="1" si="517">MAX(N655:N678)</f>
        <v>6.7</v>
      </c>
      <c r="AF655" s="11" t="str">
        <f t="shared" ref="AF655" ca="1" si="518">INDIRECT(ADDRESS(MATCH(AE655,N655:N678,0)+ROW()-1,15))</f>
        <v>WNW</v>
      </c>
      <c r="AG655" s="13">
        <f t="shared" ref="AG655" ca="1" si="519">INDIRECT(ADDRESS(MATCH(AE655,N655:N678,0)+ROW()-1,16))</f>
        <v>0.58054398148148145</v>
      </c>
      <c r="AH655" s="17">
        <f t="shared" ref="AH655" ca="1" si="520">MAX(Q655:Q678)</f>
        <v>11.8</v>
      </c>
      <c r="AI655" s="11" t="str">
        <f t="shared" ref="AI655" ca="1" si="521">INDIRECT(ADDRESS(MATCH(AH655,Q655:Q678,0)+ROW()-1,18))</f>
        <v>WNW</v>
      </c>
      <c r="AJ655" s="13">
        <f t="shared" ref="AJ655" ca="1" si="522">INDIRECT(ADDRESS(MATCH(AH655,Q655:Q678,0)+ROW()-1,19))</f>
        <v>0.57876157407407403</v>
      </c>
    </row>
    <row r="656" spans="1:36">
      <c r="A656" s="11">
        <f t="shared" si="495"/>
        <v>3901</v>
      </c>
      <c r="B656" s="12">
        <f t="shared" ca="1" si="496"/>
        <v>44954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0.23660003963308443</v>
      </c>
      <c r="F656" s="14">
        <f t="shared" ca="1" si="499"/>
        <v>1.9666666666666668</v>
      </c>
      <c r="G656" s="62" t="s">
        <v>202</v>
      </c>
      <c r="H656" s="14">
        <f t="shared" ca="1" si="500"/>
        <v>59.93333333333333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441</v>
      </c>
      <c r="L656" s="16">
        <f t="shared" ca="1" si="504"/>
        <v>0</v>
      </c>
      <c r="M656" s="17">
        <f t="shared" ca="1" si="505"/>
        <v>3.9000000000000004</v>
      </c>
      <c r="N656" s="17">
        <f t="shared" ca="1" si="506"/>
        <v>4.5</v>
      </c>
      <c r="O656" s="17" t="str">
        <f t="shared" ca="1" si="507"/>
        <v>W</v>
      </c>
      <c r="P656" s="13">
        <f t="shared" ca="1" si="508"/>
        <v>5.9282407407407402E-2</v>
      </c>
      <c r="Q656" s="18">
        <f t="shared" ca="1" si="509"/>
        <v>8.6999999999999993</v>
      </c>
      <c r="R656" s="17" t="str">
        <f t="shared" ca="1" si="510"/>
        <v>W</v>
      </c>
      <c r="S656" s="13">
        <f t="shared" ca="1" si="511"/>
        <v>6.7685185185185182E-2</v>
      </c>
    </row>
    <row r="657" spans="1:19">
      <c r="A657" s="11">
        <f t="shared" si="495"/>
        <v>3907</v>
      </c>
      <c r="B657" s="12">
        <f t="shared" ca="1" si="496"/>
        <v>44954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0.2364154391920181</v>
      </c>
      <c r="F657" s="14">
        <f t="shared" ca="1" si="499"/>
        <v>1.9333333333333333</v>
      </c>
      <c r="G657" s="62" t="s">
        <v>202</v>
      </c>
      <c r="H657" s="14">
        <f t="shared" ca="1" si="500"/>
        <v>59.949999999999996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481</v>
      </c>
      <c r="L657" s="16">
        <f t="shared" ca="1" si="504"/>
        <v>0</v>
      </c>
      <c r="M657" s="17">
        <f t="shared" ca="1" si="505"/>
        <v>4.3166666666666673</v>
      </c>
      <c r="N657" s="17">
        <f t="shared" ca="1" si="506"/>
        <v>4.8</v>
      </c>
      <c r="O657" s="17" t="str">
        <f t="shared" ca="1" si="507"/>
        <v>NW</v>
      </c>
      <c r="P657" s="13">
        <f t="shared" ca="1" si="508"/>
        <v>0.1006712962962963</v>
      </c>
      <c r="Q657" s="18">
        <f t="shared" ca="1" si="509"/>
        <v>8.9</v>
      </c>
      <c r="R657" s="17" t="str">
        <f t="shared" ca="1" si="510"/>
        <v>NW</v>
      </c>
      <c r="S657" s="13">
        <f t="shared" ca="1" si="511"/>
        <v>9.8634259259259269E-2</v>
      </c>
    </row>
    <row r="658" spans="1:19">
      <c r="A658" s="11">
        <f t="shared" si="495"/>
        <v>3913</v>
      </c>
      <c r="B658" s="12">
        <f t="shared" ca="1" si="496"/>
        <v>44954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0.23595427540026384</v>
      </c>
      <c r="F658" s="14">
        <f t="shared" ca="1" si="499"/>
        <v>1.8499999999999999</v>
      </c>
      <c r="G658" s="62" t="s">
        <v>202</v>
      </c>
      <c r="H658" s="14">
        <f t="shared" ca="1" si="500"/>
        <v>60.949999999999996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504</v>
      </c>
      <c r="L658" s="16">
        <f t="shared" ca="1" si="504"/>
        <v>0</v>
      </c>
      <c r="M658" s="17">
        <f t="shared" ca="1" si="505"/>
        <v>3.9</v>
      </c>
      <c r="N658" s="17">
        <f t="shared" ca="1" si="506"/>
        <v>4.8</v>
      </c>
      <c r="O658" s="17" t="str">
        <f t="shared" ca="1" si="507"/>
        <v>WNW</v>
      </c>
      <c r="P658" s="13">
        <f t="shared" ca="1" si="508"/>
        <v>0.15277777777777776</v>
      </c>
      <c r="Q658" s="18">
        <f t="shared" ca="1" si="509"/>
        <v>7.7</v>
      </c>
      <c r="R658" s="17" t="str">
        <f t="shared" ca="1" si="510"/>
        <v>WNW</v>
      </c>
      <c r="S658" s="13">
        <f t="shared" ca="1" si="511"/>
        <v>0.15</v>
      </c>
    </row>
    <row r="659" spans="1:19">
      <c r="A659" s="11">
        <f t="shared" si="495"/>
        <v>3919</v>
      </c>
      <c r="B659" s="12">
        <f t="shared" ca="1" si="496"/>
        <v>44954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0.23586217808055507</v>
      </c>
      <c r="F659" s="14">
        <f t="shared" ca="1" si="499"/>
        <v>1.7166666666666668</v>
      </c>
      <c r="G659" s="62" t="s">
        <v>202</v>
      </c>
      <c r="H659" s="14">
        <f t="shared" ca="1" si="500"/>
        <v>61.783333333333331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422</v>
      </c>
      <c r="L659" s="16">
        <f t="shared" ca="1" si="504"/>
        <v>0</v>
      </c>
      <c r="M659" s="17">
        <f t="shared" ca="1" si="505"/>
        <v>3.25</v>
      </c>
      <c r="N659" s="17">
        <f t="shared" ca="1" si="506"/>
        <v>3.9</v>
      </c>
      <c r="O659" s="17" t="str">
        <f t="shared" ca="1" si="507"/>
        <v>WNW</v>
      </c>
      <c r="P659" s="13">
        <f t="shared" ca="1" si="508"/>
        <v>0.16237268518518519</v>
      </c>
      <c r="Q659" s="18">
        <f t="shared" ca="1" si="509"/>
        <v>7.3</v>
      </c>
      <c r="R659" s="17" t="str">
        <f t="shared" ca="1" si="510"/>
        <v>W</v>
      </c>
      <c r="S659" s="13">
        <f t="shared" ca="1" si="511"/>
        <v>0.15991898148148148</v>
      </c>
    </row>
    <row r="660" spans="1:19">
      <c r="A660" s="11">
        <f t="shared" si="495"/>
        <v>3925</v>
      </c>
      <c r="B660" s="12">
        <f t="shared" ca="1" si="496"/>
        <v>44954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0.23540169148201109</v>
      </c>
      <c r="F660" s="14">
        <f t="shared" ca="1" si="499"/>
        <v>1.4000000000000001</v>
      </c>
      <c r="G660" s="62" t="s">
        <v>202</v>
      </c>
      <c r="H660" s="14">
        <f t="shared" ca="1" si="500"/>
        <v>63.316666666666663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426</v>
      </c>
      <c r="L660" s="16">
        <f t="shared" ca="1" si="504"/>
        <v>0</v>
      </c>
      <c r="M660" s="17">
        <f t="shared" ca="1" si="505"/>
        <v>3.4</v>
      </c>
      <c r="N660" s="17">
        <f t="shared" ca="1" si="506"/>
        <v>4</v>
      </c>
      <c r="O660" s="17" t="str">
        <f t="shared" ca="1" si="507"/>
        <v>WSW</v>
      </c>
      <c r="P660" s="13">
        <f t="shared" ca="1" si="508"/>
        <v>0.21195601851851853</v>
      </c>
      <c r="Q660" s="18">
        <f t="shared" ca="1" si="509"/>
        <v>7.3</v>
      </c>
      <c r="R660" s="17" t="str">
        <f t="shared" ca="1" si="510"/>
        <v>SW</v>
      </c>
      <c r="S660" s="13">
        <f t="shared" ca="1" si="511"/>
        <v>0.20758101851851851</v>
      </c>
    </row>
    <row r="661" spans="1:19">
      <c r="A661" s="11">
        <f t="shared" si="495"/>
        <v>3931</v>
      </c>
      <c r="B661" s="12">
        <f t="shared" ca="1" si="496"/>
        <v>44954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0.23512580736958302</v>
      </c>
      <c r="F661" s="14">
        <f t="shared" ca="1" si="499"/>
        <v>1.3166666666666667</v>
      </c>
      <c r="G661" s="62" t="s">
        <v>202</v>
      </c>
      <c r="H661" s="14">
        <f t="shared" ca="1" si="500"/>
        <v>63.983333333333327</v>
      </c>
      <c r="I661" s="17">
        <f t="shared" ca="1" si="501"/>
        <v>0</v>
      </c>
      <c r="J661" s="16">
        <f t="shared" ca="1" si="502"/>
        <v>0</v>
      </c>
      <c r="K661" s="16">
        <f t="shared" ca="1" si="503"/>
        <v>1427</v>
      </c>
      <c r="L661" s="16">
        <f t="shared" ca="1" si="504"/>
        <v>0.33333333333333331</v>
      </c>
      <c r="M661" s="17">
        <f t="shared" ca="1" si="505"/>
        <v>2.8000000000000003</v>
      </c>
      <c r="N661" s="17">
        <f t="shared" ca="1" si="506"/>
        <v>3.6</v>
      </c>
      <c r="O661" s="17" t="str">
        <f t="shared" ca="1" si="507"/>
        <v>WSW</v>
      </c>
      <c r="P661" s="13">
        <f t="shared" ca="1" si="508"/>
        <v>0.24484953703703705</v>
      </c>
      <c r="Q661" s="18">
        <f t="shared" ca="1" si="509"/>
        <v>5.8</v>
      </c>
      <c r="R661" s="17" t="str">
        <f t="shared" ca="1" si="510"/>
        <v>WSW</v>
      </c>
      <c r="S661" s="13">
        <f t="shared" ca="1" si="511"/>
        <v>0.26215277777777779</v>
      </c>
    </row>
    <row r="662" spans="1:19">
      <c r="A662" s="11">
        <f t="shared" si="495"/>
        <v>3937</v>
      </c>
      <c r="B662" s="12">
        <f t="shared" ca="1" si="496"/>
        <v>44954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0.23484992325715501</v>
      </c>
      <c r="F662" s="14">
        <f t="shared" ca="1" si="499"/>
        <v>1.3666666666666665</v>
      </c>
      <c r="G662" s="62" t="s">
        <v>202</v>
      </c>
      <c r="H662" s="14">
        <f t="shared" ca="1" si="500"/>
        <v>64.266666666666666</v>
      </c>
      <c r="I662" s="17">
        <f t="shared" ca="1" si="501"/>
        <v>0.08</v>
      </c>
      <c r="J662" s="16">
        <f t="shared" ca="1" si="502"/>
        <v>0</v>
      </c>
      <c r="K662" s="16">
        <f t="shared" ca="1" si="503"/>
        <v>168631</v>
      </c>
      <c r="L662" s="16">
        <f t="shared" ca="1" si="504"/>
        <v>47</v>
      </c>
      <c r="M662" s="17">
        <f t="shared" ca="1" si="505"/>
        <v>3.3666666666666671</v>
      </c>
      <c r="N662" s="17">
        <f t="shared" ca="1" si="506"/>
        <v>3.7</v>
      </c>
      <c r="O662" s="17" t="str">
        <f t="shared" ca="1" si="507"/>
        <v>WSW</v>
      </c>
      <c r="P662" s="13">
        <f t="shared" ca="1" si="508"/>
        <v>0.29819444444444443</v>
      </c>
      <c r="Q662" s="18">
        <f t="shared" ca="1" si="509"/>
        <v>6</v>
      </c>
      <c r="R662" s="17" t="str">
        <f t="shared" ca="1" si="510"/>
        <v>WSW</v>
      </c>
      <c r="S662" s="13">
        <f t="shared" ca="1" si="511"/>
        <v>0.31490740740740741</v>
      </c>
    </row>
    <row r="663" spans="1:19">
      <c r="A663" s="11">
        <f t="shared" si="495"/>
        <v>3943</v>
      </c>
      <c r="B663" s="12">
        <f t="shared" ca="1" si="496"/>
        <v>44954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0.23475809834135716</v>
      </c>
      <c r="F663" s="14">
        <f t="shared" ca="1" si="499"/>
        <v>1.9666666666666666</v>
      </c>
      <c r="G663" s="62" t="s">
        <v>202</v>
      </c>
      <c r="H663" s="14">
        <f t="shared" ca="1" si="500"/>
        <v>63.849999999999994</v>
      </c>
      <c r="I663" s="17">
        <f t="shared" ca="1" si="501"/>
        <v>0.53600000000000003</v>
      </c>
      <c r="J663" s="16">
        <f t="shared" ca="1" si="502"/>
        <v>0</v>
      </c>
      <c r="K663" s="16">
        <f t="shared" ca="1" si="503"/>
        <v>1061455</v>
      </c>
      <c r="L663" s="16">
        <f t="shared" ca="1" si="504"/>
        <v>294.83333333333331</v>
      </c>
      <c r="M663" s="17">
        <f t="shared" ca="1" si="505"/>
        <v>2.7666666666666671</v>
      </c>
      <c r="N663" s="17">
        <f t="shared" ca="1" si="506"/>
        <v>3.1</v>
      </c>
      <c r="O663" s="17" t="str">
        <f t="shared" ca="1" si="507"/>
        <v>SW</v>
      </c>
      <c r="P663" s="13">
        <f t="shared" ca="1" si="508"/>
        <v>0.33182870370370371</v>
      </c>
      <c r="Q663" s="18">
        <f t="shared" ca="1" si="509"/>
        <v>6</v>
      </c>
      <c r="R663" s="17" t="str">
        <f t="shared" ca="1" si="510"/>
        <v>WSW</v>
      </c>
      <c r="S663" s="13">
        <f t="shared" ca="1" si="511"/>
        <v>0.36304398148148148</v>
      </c>
    </row>
    <row r="664" spans="1:19">
      <c r="A664" s="11">
        <f t="shared" si="495"/>
        <v>3949</v>
      </c>
      <c r="B664" s="12">
        <f t="shared" ca="1" si="496"/>
        <v>44954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0.23429897376236794</v>
      </c>
      <c r="F664" s="14">
        <f t="shared" ca="1" si="499"/>
        <v>2.5833333333333335</v>
      </c>
      <c r="G664" s="62" t="s">
        <v>202</v>
      </c>
      <c r="H664" s="14">
        <f t="shared" ca="1" si="500"/>
        <v>58</v>
      </c>
      <c r="I664" s="17">
        <f t="shared" ca="1" si="501"/>
        <v>0.90200000000000002</v>
      </c>
      <c r="J664" s="16">
        <f t="shared" ca="1" si="502"/>
        <v>0.16666666666666666</v>
      </c>
      <c r="K664" s="16">
        <f t="shared" ca="1" si="503"/>
        <v>1764005</v>
      </c>
      <c r="L664" s="16">
        <f t="shared" ca="1" si="504"/>
        <v>489.83333333333331</v>
      </c>
      <c r="M664" s="17">
        <f t="shared" ca="1" si="505"/>
        <v>3.4500000000000006</v>
      </c>
      <c r="N664" s="17">
        <f t="shared" ca="1" si="506"/>
        <v>4</v>
      </c>
      <c r="O664" s="17" t="str">
        <f t="shared" ca="1" si="507"/>
        <v>WSW</v>
      </c>
      <c r="P664" s="13">
        <f t="shared" ca="1" si="508"/>
        <v>0.38378472222222221</v>
      </c>
      <c r="Q664" s="18">
        <f t="shared" ca="1" si="509"/>
        <v>6.6</v>
      </c>
      <c r="R664" s="17" t="str">
        <f t="shared" ca="1" si="510"/>
        <v>WSW</v>
      </c>
      <c r="S664" s="13">
        <f t="shared" ca="1" si="511"/>
        <v>0.40643518518518523</v>
      </c>
    </row>
    <row r="665" spans="1:19">
      <c r="A665" s="11">
        <f t="shared" si="495"/>
        <v>3955</v>
      </c>
      <c r="B665" s="12">
        <f t="shared" ca="1" si="496"/>
        <v>44954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0.23411559784447758</v>
      </c>
      <c r="F665" s="14">
        <f t="shared" ca="1" si="499"/>
        <v>3.5500000000000003</v>
      </c>
      <c r="G665" s="62" t="s">
        <v>202</v>
      </c>
      <c r="H665" s="14">
        <f t="shared" ca="1" si="500"/>
        <v>56.316666666666663</v>
      </c>
      <c r="I665" s="17">
        <f t="shared" ca="1" si="501"/>
        <v>1.4260000000000002</v>
      </c>
      <c r="J665" s="16">
        <f t="shared" ca="1" si="502"/>
        <v>0.83333333333333337</v>
      </c>
      <c r="K665" s="16">
        <f t="shared" ca="1" si="503"/>
        <v>2748515</v>
      </c>
      <c r="L665" s="16">
        <f t="shared" ca="1" si="504"/>
        <v>763.5</v>
      </c>
      <c r="M665" s="17">
        <f t="shared" ca="1" si="505"/>
        <v>3.9499999999999997</v>
      </c>
      <c r="N665" s="17">
        <f t="shared" ca="1" si="506"/>
        <v>4.8</v>
      </c>
      <c r="O665" s="17" t="str">
        <f t="shared" ca="1" si="507"/>
        <v>WSW</v>
      </c>
      <c r="P665" s="13">
        <f t="shared" ca="1" si="508"/>
        <v>0.43939814814814815</v>
      </c>
      <c r="Q665" s="18">
        <f t="shared" ca="1" si="509"/>
        <v>7.7</v>
      </c>
      <c r="R665" s="17" t="str">
        <f t="shared" ca="1" si="510"/>
        <v>SW</v>
      </c>
      <c r="S665" s="13">
        <f t="shared" ca="1" si="511"/>
        <v>0.42494212962962963</v>
      </c>
    </row>
    <row r="666" spans="1:19">
      <c r="A666" s="11">
        <f t="shared" si="495"/>
        <v>3961</v>
      </c>
      <c r="B666" s="12">
        <f t="shared" ca="1" si="496"/>
        <v>44954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0.23374884600869694</v>
      </c>
      <c r="F666" s="14">
        <f t="shared" ca="1" si="499"/>
        <v>4.083333333333333</v>
      </c>
      <c r="G666" s="62" t="s">
        <v>202</v>
      </c>
      <c r="H666" s="14">
        <f t="shared" ca="1" si="500"/>
        <v>51.150000000000006</v>
      </c>
      <c r="I666" s="17">
        <f t="shared" ca="1" si="501"/>
        <v>1.2749999999999999</v>
      </c>
      <c r="J666" s="16">
        <f t="shared" ca="1" si="502"/>
        <v>0.5</v>
      </c>
      <c r="K666" s="16">
        <f t="shared" ca="1" si="503"/>
        <v>2539485</v>
      </c>
      <c r="L666" s="16">
        <f t="shared" ca="1" si="504"/>
        <v>705.33333333333337</v>
      </c>
      <c r="M666" s="17">
        <f t="shared" ca="1" si="505"/>
        <v>4.916666666666667</v>
      </c>
      <c r="N666" s="17">
        <f t="shared" ca="1" si="506"/>
        <v>6.2</v>
      </c>
      <c r="O666" s="17" t="str">
        <f t="shared" ca="1" si="507"/>
        <v>WSW</v>
      </c>
      <c r="P666" s="13">
        <f t="shared" ca="1" si="508"/>
        <v>0.48975694444444445</v>
      </c>
      <c r="Q666" s="18">
        <f t="shared" ca="1" si="509"/>
        <v>10.1</v>
      </c>
      <c r="R666" s="17" t="str">
        <f t="shared" ca="1" si="510"/>
        <v>W</v>
      </c>
      <c r="S666" s="13">
        <f t="shared" ca="1" si="511"/>
        <v>0.48339120370370375</v>
      </c>
    </row>
    <row r="667" spans="1:19">
      <c r="A667" s="11">
        <f t="shared" si="495"/>
        <v>3967</v>
      </c>
      <c r="B667" s="12">
        <f t="shared" ca="1" si="496"/>
        <v>44954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0.23374884600869694</v>
      </c>
      <c r="F667" s="14">
        <f t="shared" ca="1" si="499"/>
        <v>4.2166666666666659</v>
      </c>
      <c r="G667" s="62" t="s">
        <v>202</v>
      </c>
      <c r="H667" s="14">
        <f t="shared" ca="1" si="500"/>
        <v>46.666666666666664</v>
      </c>
      <c r="I667" s="17">
        <f t="shared" ca="1" si="501"/>
        <v>0.97199999999999986</v>
      </c>
      <c r="J667" s="16">
        <f t="shared" ca="1" si="502"/>
        <v>0.16666666666666666</v>
      </c>
      <c r="K667" s="16">
        <f t="shared" ca="1" si="503"/>
        <v>1976591</v>
      </c>
      <c r="L667" s="16">
        <f t="shared" ca="1" si="504"/>
        <v>549</v>
      </c>
      <c r="M667" s="17">
        <f t="shared" ca="1" si="505"/>
        <v>5.416666666666667</v>
      </c>
      <c r="N667" s="17">
        <f t="shared" ca="1" si="506"/>
        <v>6</v>
      </c>
      <c r="O667" s="17" t="str">
        <f t="shared" ca="1" si="507"/>
        <v>WSW</v>
      </c>
      <c r="P667" s="13">
        <f t="shared" ca="1" si="508"/>
        <v>0.49309027777777775</v>
      </c>
      <c r="Q667" s="18">
        <f t="shared" ca="1" si="509"/>
        <v>10.199999999999999</v>
      </c>
      <c r="R667" s="17" t="str">
        <f t="shared" ca="1" si="510"/>
        <v>W</v>
      </c>
      <c r="S667" s="13">
        <f t="shared" ca="1" si="511"/>
        <v>0.52732638888888894</v>
      </c>
    </row>
    <row r="668" spans="1:19">
      <c r="A668" s="11">
        <f t="shared" si="495"/>
        <v>3973</v>
      </c>
      <c r="B668" s="12">
        <f t="shared" ca="1" si="496"/>
        <v>44954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0.23319954298082093</v>
      </c>
      <c r="F668" s="14">
        <f t="shared" ca="1" si="499"/>
        <v>4.1166666666666663</v>
      </c>
      <c r="G668" s="62" t="s">
        <v>202</v>
      </c>
      <c r="H668" s="14">
        <f t="shared" ca="1" si="500"/>
        <v>47.616666666666667</v>
      </c>
      <c r="I668" s="17">
        <f t="shared" ca="1" si="501"/>
        <v>0.81100000000000005</v>
      </c>
      <c r="J668" s="16">
        <f t="shared" ca="1" si="502"/>
        <v>0</v>
      </c>
      <c r="K668" s="16">
        <f t="shared" ca="1" si="503"/>
        <v>1668118</v>
      </c>
      <c r="L668" s="16">
        <f t="shared" ca="1" si="504"/>
        <v>463.33333333333331</v>
      </c>
      <c r="M668" s="17">
        <f t="shared" ca="1" si="505"/>
        <v>5.6166666666666671</v>
      </c>
      <c r="N668" s="17">
        <f t="shared" ca="1" si="506"/>
        <v>6.4</v>
      </c>
      <c r="O668" s="17" t="str">
        <f t="shared" ca="1" si="507"/>
        <v>WNW</v>
      </c>
      <c r="P668" s="13">
        <f t="shared" ca="1" si="508"/>
        <v>0.54574074074074075</v>
      </c>
      <c r="Q668" s="18">
        <f t="shared" ca="1" si="509"/>
        <v>10.9</v>
      </c>
      <c r="R668" s="17" t="str">
        <f t="shared" ca="1" si="510"/>
        <v>WNW</v>
      </c>
      <c r="S668" s="13">
        <f t="shared" ca="1" si="511"/>
        <v>0.5753935185185185</v>
      </c>
    </row>
    <row r="669" spans="1:19">
      <c r="A669" s="11">
        <f t="shared" si="495"/>
        <v>3979</v>
      </c>
      <c r="B669" s="12">
        <f t="shared" ca="1" si="496"/>
        <v>44954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0.2331081304234025</v>
      </c>
      <c r="F669" s="14">
        <f t="shared" ca="1" si="499"/>
        <v>4.8</v>
      </c>
      <c r="G669" s="62" t="s">
        <v>202</v>
      </c>
      <c r="H669" s="14">
        <f t="shared" ca="1" si="500"/>
        <v>44.349999999999994</v>
      </c>
      <c r="I669" s="17">
        <f t="shared" ca="1" si="501"/>
        <v>1.649</v>
      </c>
      <c r="J669" s="16">
        <f t="shared" ca="1" si="502"/>
        <v>1</v>
      </c>
      <c r="K669" s="16">
        <f t="shared" ca="1" si="503"/>
        <v>3213629</v>
      </c>
      <c r="L669" s="16">
        <f t="shared" ca="1" si="504"/>
        <v>892.5</v>
      </c>
      <c r="M669" s="17">
        <f t="shared" ca="1" si="505"/>
        <v>6.0666666666666664</v>
      </c>
      <c r="N669" s="17">
        <f t="shared" ca="1" si="506"/>
        <v>6.7</v>
      </c>
      <c r="O669" s="17" t="str">
        <f t="shared" ca="1" si="507"/>
        <v>WNW</v>
      </c>
      <c r="P669" s="13">
        <f t="shared" ca="1" si="508"/>
        <v>0.58054398148148145</v>
      </c>
      <c r="Q669" s="18">
        <f t="shared" ca="1" si="509"/>
        <v>11.8</v>
      </c>
      <c r="R669" s="17" t="str">
        <f t="shared" ca="1" si="510"/>
        <v>WNW</v>
      </c>
      <c r="S669" s="13">
        <f t="shared" ca="1" si="511"/>
        <v>0.57876157407407403</v>
      </c>
    </row>
    <row r="670" spans="1:19">
      <c r="A670" s="11">
        <f t="shared" si="495"/>
        <v>3985</v>
      </c>
      <c r="B670" s="12">
        <f t="shared" ca="1" si="496"/>
        <v>44954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0.2326510676363103</v>
      </c>
      <c r="F670" s="14">
        <f t="shared" ca="1" si="499"/>
        <v>3.7833333333333332</v>
      </c>
      <c r="G670" s="62" t="s">
        <v>202</v>
      </c>
      <c r="H670" s="14">
        <f t="shared" ca="1" si="500"/>
        <v>45.183333333333337</v>
      </c>
      <c r="I670" s="17">
        <f t="shared" ca="1" si="501"/>
        <v>0.69699999999999995</v>
      </c>
      <c r="J670" s="16">
        <f t="shared" ca="1" si="502"/>
        <v>0.16666666666666666</v>
      </c>
      <c r="K670" s="16">
        <f t="shared" ca="1" si="503"/>
        <v>1402533</v>
      </c>
      <c r="L670" s="16">
        <f t="shared" ca="1" si="504"/>
        <v>389.33333333333331</v>
      </c>
      <c r="M670" s="17">
        <f t="shared" ca="1" si="505"/>
        <v>5.2333333333333334</v>
      </c>
      <c r="N670" s="17">
        <f t="shared" ca="1" si="506"/>
        <v>6.2</v>
      </c>
      <c r="O670" s="17" t="str">
        <f t="shared" ca="1" si="507"/>
        <v>WSW</v>
      </c>
      <c r="P670" s="13">
        <f t="shared" ca="1" si="508"/>
        <v>0.62035879629629631</v>
      </c>
      <c r="Q670" s="18">
        <f t="shared" ca="1" si="509"/>
        <v>10.4</v>
      </c>
      <c r="R670" s="17" t="str">
        <f t="shared" ca="1" si="510"/>
        <v>W</v>
      </c>
      <c r="S670" s="13">
        <f t="shared" ca="1" si="511"/>
        <v>0.65385416666666674</v>
      </c>
    </row>
    <row r="671" spans="1:19">
      <c r="A671" s="11">
        <f t="shared" si="495"/>
        <v>3991</v>
      </c>
      <c r="B671" s="12">
        <f t="shared" ca="1" si="496"/>
        <v>44954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0.23255979351440806</v>
      </c>
      <c r="F671" s="14">
        <f t="shared" ca="1" si="499"/>
        <v>3.0000000000000004</v>
      </c>
      <c r="G671" s="62" t="s">
        <v>202</v>
      </c>
      <c r="H671" s="14">
        <f t="shared" ca="1" si="500"/>
        <v>49.916666666666664</v>
      </c>
      <c r="I671" s="17">
        <f t="shared" ca="1" si="501"/>
        <v>0.36199999999999999</v>
      </c>
      <c r="J671" s="16">
        <f t="shared" ca="1" si="502"/>
        <v>0</v>
      </c>
      <c r="K671" s="16">
        <f t="shared" ca="1" si="503"/>
        <v>675034</v>
      </c>
      <c r="L671" s="16">
        <f t="shared" ca="1" si="504"/>
        <v>187.33333333333334</v>
      </c>
      <c r="M671" s="17">
        <f t="shared" ca="1" si="505"/>
        <v>5.2666666666666666</v>
      </c>
      <c r="N671" s="17">
        <f t="shared" ca="1" si="506"/>
        <v>6.3</v>
      </c>
      <c r="O671" s="17" t="str">
        <f t="shared" ca="1" si="507"/>
        <v>WSW</v>
      </c>
      <c r="P671" s="13">
        <f t="shared" ca="1" si="508"/>
        <v>0.66990740740740751</v>
      </c>
      <c r="Q671" s="18">
        <f t="shared" ca="1" si="509"/>
        <v>11.3</v>
      </c>
      <c r="R671" s="17" t="str">
        <f t="shared" ca="1" si="510"/>
        <v>WSW</v>
      </c>
      <c r="S671" s="13">
        <f t="shared" ca="1" si="511"/>
        <v>0.66343750000000001</v>
      </c>
    </row>
    <row r="672" spans="1:19">
      <c r="A672" s="11">
        <f t="shared" si="495"/>
        <v>3997</v>
      </c>
      <c r="B672" s="12">
        <f t="shared" ca="1" si="496"/>
        <v>44954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0.23210342290489683</v>
      </c>
      <c r="F672" s="14">
        <f t="shared" ca="1" si="499"/>
        <v>2.15</v>
      </c>
      <c r="G672" s="62" t="s">
        <v>202</v>
      </c>
      <c r="H672" s="14">
        <f t="shared" ca="1" si="500"/>
        <v>49.833333333333336</v>
      </c>
      <c r="I672" s="17">
        <f t="shared" ca="1" si="501"/>
        <v>4.2999999999999997E-2</v>
      </c>
      <c r="J672" s="16">
        <f t="shared" ca="1" si="502"/>
        <v>0</v>
      </c>
      <c r="K672" s="16">
        <f t="shared" ca="1" si="503"/>
        <v>84458</v>
      </c>
      <c r="L672" s="16">
        <f t="shared" ca="1" si="504"/>
        <v>23.333333333333332</v>
      </c>
      <c r="M672" s="17">
        <f t="shared" ca="1" si="505"/>
        <v>4.95</v>
      </c>
      <c r="N672" s="17">
        <f t="shared" ca="1" si="506"/>
        <v>6.3</v>
      </c>
      <c r="O672" s="17" t="str">
        <f t="shared" ca="1" si="507"/>
        <v>WNW</v>
      </c>
      <c r="P672" s="13">
        <f t="shared" ca="1" si="508"/>
        <v>0.71707175925925926</v>
      </c>
      <c r="Q672" s="18">
        <f t="shared" ca="1" si="509"/>
        <v>11.2</v>
      </c>
      <c r="R672" s="17" t="str">
        <f t="shared" ca="1" si="510"/>
        <v>W</v>
      </c>
      <c r="S672" s="13">
        <f t="shared" ca="1" si="511"/>
        <v>0.71365740740740735</v>
      </c>
    </row>
    <row r="673" spans="1:36">
      <c r="A673" s="11">
        <f t="shared" si="495"/>
        <v>4003</v>
      </c>
      <c r="B673" s="12">
        <f t="shared" ca="1" si="496"/>
        <v>44954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0.23192115249917919</v>
      </c>
      <c r="F673" s="14">
        <f t="shared" ca="1" si="499"/>
        <v>2.0499999999999998</v>
      </c>
      <c r="G673" s="62" t="s">
        <v>202</v>
      </c>
      <c r="H673" s="14">
        <f t="shared" ca="1" si="500"/>
        <v>50.949999999999996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498</v>
      </c>
      <c r="L673" s="16">
        <f t="shared" ca="1" si="504"/>
        <v>0</v>
      </c>
      <c r="M673" s="17">
        <f t="shared" ca="1" si="505"/>
        <v>3.85</v>
      </c>
      <c r="N673" s="17">
        <f t="shared" ca="1" si="506"/>
        <v>5.0999999999999996</v>
      </c>
      <c r="O673" s="17" t="str">
        <f t="shared" ca="1" si="507"/>
        <v>W</v>
      </c>
      <c r="P673" s="13">
        <f t="shared" ca="1" si="508"/>
        <v>0.77204861111111101</v>
      </c>
      <c r="Q673" s="18">
        <f t="shared" ca="1" si="509"/>
        <v>9.1999999999999993</v>
      </c>
      <c r="R673" s="17" t="str">
        <f t="shared" ca="1" si="510"/>
        <v>W</v>
      </c>
      <c r="S673" s="13">
        <f t="shared" ca="1" si="511"/>
        <v>0.76987268518518526</v>
      </c>
    </row>
    <row r="674" spans="1:36">
      <c r="A674" s="11">
        <f t="shared" si="495"/>
        <v>4009</v>
      </c>
      <c r="B674" s="12">
        <f t="shared" ca="1" si="496"/>
        <v>44954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0.23155661168774391</v>
      </c>
      <c r="F674" s="14">
        <f t="shared" ca="1" si="499"/>
        <v>1.9166666666666667</v>
      </c>
      <c r="G674" s="62" t="s">
        <v>202</v>
      </c>
      <c r="H674" s="14">
        <f t="shared" ca="1" si="500"/>
        <v>53.633333333333333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499</v>
      </c>
      <c r="L674" s="16">
        <f t="shared" ca="1" si="504"/>
        <v>0</v>
      </c>
      <c r="M674" s="17">
        <f t="shared" ca="1" si="505"/>
        <v>4.0333333333333341</v>
      </c>
      <c r="N674" s="17">
        <f t="shared" ca="1" si="506"/>
        <v>4.8</v>
      </c>
      <c r="O674" s="17" t="str">
        <f t="shared" ca="1" si="507"/>
        <v>WSW</v>
      </c>
      <c r="P674" s="13">
        <f t="shared" ca="1" si="508"/>
        <v>0.79811342592592593</v>
      </c>
      <c r="Q674" s="18">
        <f t="shared" ca="1" si="509"/>
        <v>7.9</v>
      </c>
      <c r="R674" s="17" t="str">
        <f t="shared" ca="1" si="510"/>
        <v>W</v>
      </c>
      <c r="S674" s="13">
        <f t="shared" ca="1" si="511"/>
        <v>0.82067129629629632</v>
      </c>
    </row>
    <row r="675" spans="1:36">
      <c r="A675" s="11">
        <f t="shared" si="495"/>
        <v>4015</v>
      </c>
      <c r="B675" s="12">
        <f t="shared" ca="1" si="496"/>
        <v>44954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0.2313746200774052</v>
      </c>
      <c r="F675" s="14">
        <f t="shared" ca="1" si="499"/>
        <v>1.55</v>
      </c>
      <c r="G675" s="62" t="s">
        <v>202</v>
      </c>
      <c r="H675" s="14">
        <f t="shared" ca="1" si="500"/>
        <v>55.050000000000004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446</v>
      </c>
      <c r="L675" s="16">
        <f t="shared" ca="1" si="504"/>
        <v>0</v>
      </c>
      <c r="M675" s="17">
        <f t="shared" ca="1" si="505"/>
        <v>3.1666666666666665</v>
      </c>
      <c r="N675" s="17">
        <f t="shared" ca="1" si="506"/>
        <v>4.9000000000000004</v>
      </c>
      <c r="O675" s="17" t="str">
        <f t="shared" ca="1" si="507"/>
        <v>WNW</v>
      </c>
      <c r="P675" s="13">
        <f t="shared" ca="1" si="508"/>
        <v>0.83871527777777777</v>
      </c>
      <c r="Q675" s="18">
        <f t="shared" ca="1" si="509"/>
        <v>7.9</v>
      </c>
      <c r="R675" s="17" t="str">
        <f t="shared" ca="1" si="510"/>
        <v>W</v>
      </c>
      <c r="S675" s="13">
        <f t="shared" ca="1" si="511"/>
        <v>0.8318402777777778</v>
      </c>
    </row>
    <row r="676" spans="1:36">
      <c r="A676" s="11">
        <f t="shared" si="495"/>
        <v>4021</v>
      </c>
      <c r="B676" s="12">
        <f t="shared" ca="1" si="496"/>
        <v>44954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0.23101063685672776</v>
      </c>
      <c r="F676" s="14">
        <f t="shared" ca="1" si="499"/>
        <v>1.3833333333333331</v>
      </c>
      <c r="G676" s="62" t="s">
        <v>202</v>
      </c>
      <c r="H676" s="14">
        <f t="shared" ca="1" si="500"/>
        <v>55.933333333333337</v>
      </c>
      <c r="I676" s="17">
        <f t="shared" ca="1" si="501"/>
        <v>1E-3</v>
      </c>
      <c r="J676" s="16">
        <f t="shared" ca="1" si="502"/>
        <v>0</v>
      </c>
      <c r="K676" s="16">
        <f t="shared" ca="1" si="503"/>
        <v>435</v>
      </c>
      <c r="L676" s="16">
        <f t="shared" ca="1" si="504"/>
        <v>0</v>
      </c>
      <c r="M676" s="17">
        <f t="shared" ca="1" si="505"/>
        <v>3.6666666666666665</v>
      </c>
      <c r="N676" s="17">
        <f t="shared" ca="1" si="506"/>
        <v>4.5</v>
      </c>
      <c r="O676" s="17" t="str">
        <f t="shared" ca="1" si="507"/>
        <v>WSW</v>
      </c>
      <c r="P676" s="13">
        <f t="shared" ca="1" si="508"/>
        <v>0.8797800925925926</v>
      </c>
      <c r="Q676" s="18">
        <f t="shared" ca="1" si="509"/>
        <v>8.1999999999999993</v>
      </c>
      <c r="R676" s="17" t="str">
        <f t="shared" ca="1" si="510"/>
        <v>WSW</v>
      </c>
      <c r="S676" s="13">
        <f t="shared" ca="1" si="511"/>
        <v>0.87814814814814823</v>
      </c>
    </row>
    <row r="677" spans="1:36">
      <c r="A677" s="11">
        <f t="shared" si="495"/>
        <v>4027</v>
      </c>
      <c r="B677" s="12">
        <f t="shared" ca="1" si="496"/>
        <v>44954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0.23091978092289311</v>
      </c>
      <c r="F677" s="14">
        <f t="shared" ca="1" si="499"/>
        <v>1.2833333333333334</v>
      </c>
      <c r="G677" s="62" t="s">
        <v>202</v>
      </c>
      <c r="H677" s="14">
        <f t="shared" ca="1" si="500"/>
        <v>55.81666666666667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416</v>
      </c>
      <c r="L677" s="16">
        <f t="shared" ca="1" si="504"/>
        <v>0</v>
      </c>
      <c r="M677" s="17">
        <f t="shared" ca="1" si="505"/>
        <v>2.9499999999999997</v>
      </c>
      <c r="N677" s="17">
        <f t="shared" ca="1" si="506"/>
        <v>3.7</v>
      </c>
      <c r="O677" s="17" t="str">
        <f t="shared" ca="1" si="507"/>
        <v>WSW</v>
      </c>
      <c r="P677" s="13">
        <f t="shared" ca="1" si="508"/>
        <v>0.94693287037037033</v>
      </c>
      <c r="Q677" s="18">
        <f t="shared" ca="1" si="509"/>
        <v>6.5</v>
      </c>
      <c r="R677" s="17" t="str">
        <f t="shared" ca="1" si="510"/>
        <v>W</v>
      </c>
      <c r="S677" s="13">
        <f t="shared" ca="1" si="511"/>
        <v>0.94387731481481474</v>
      </c>
    </row>
    <row r="678" spans="1:36">
      <c r="A678" s="11">
        <f t="shared" si="495"/>
        <v>4033</v>
      </c>
      <c r="B678" s="12">
        <f t="shared" ca="1" si="496"/>
        <v>44954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0.23046550125371978</v>
      </c>
      <c r="F678" s="14">
        <f t="shared" ca="1" si="499"/>
        <v>1.3999999999999997</v>
      </c>
      <c r="G678" s="62" t="s">
        <v>202</v>
      </c>
      <c r="H678" s="14">
        <f t="shared" ca="1" si="500"/>
        <v>57.400000000000006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423</v>
      </c>
      <c r="L678" s="16">
        <f t="shared" ca="1" si="504"/>
        <v>0</v>
      </c>
      <c r="M678" s="17">
        <f t="shared" ca="1" si="505"/>
        <v>3.3499999999999996</v>
      </c>
      <c r="N678" s="17">
        <f t="shared" ca="1" si="506"/>
        <v>4.3</v>
      </c>
      <c r="O678" s="17" t="str">
        <f t="shared" ca="1" si="507"/>
        <v>W</v>
      </c>
      <c r="P678" s="13">
        <f t="shared" ca="1" si="508"/>
        <v>0.96460648148148154</v>
      </c>
      <c r="Q678" s="18">
        <f t="shared" ca="1" si="509"/>
        <v>7.9</v>
      </c>
      <c r="R678" s="17" t="str">
        <f t="shared" ca="1" si="510"/>
        <v>W</v>
      </c>
      <c r="S678" s="13">
        <f t="shared" ca="1" si="511"/>
        <v>0.96318287037037031</v>
      </c>
    </row>
    <row r="679" spans="1:36">
      <c r="A679" s="11">
        <f t="shared" si="495"/>
        <v>4039</v>
      </c>
      <c r="B679" s="12">
        <f t="shared" ca="1" si="496"/>
        <v>44955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0.23046550125371978</v>
      </c>
      <c r="F679" s="14">
        <f t="shared" ca="1" si="499"/>
        <v>1.8333333333333333</v>
      </c>
      <c r="G679" s="62" t="s">
        <v>202</v>
      </c>
      <c r="H679" s="14">
        <f t="shared" ca="1" si="500"/>
        <v>57.95000000000001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418</v>
      </c>
      <c r="L679" s="16">
        <f t="shared" ca="1" si="504"/>
        <v>0</v>
      </c>
      <c r="M679" s="17">
        <f t="shared" ca="1" si="505"/>
        <v>3.2833333333333328</v>
      </c>
      <c r="N679" s="17">
        <f t="shared" ca="1" si="506"/>
        <v>3.6</v>
      </c>
      <c r="O679" s="17" t="str">
        <f t="shared" ca="1" si="507"/>
        <v>WSW</v>
      </c>
      <c r="P679" s="13">
        <f t="shared" ca="1" si="508"/>
        <v>6.4699074074074069E-3</v>
      </c>
      <c r="Q679" s="18">
        <f t="shared" ca="1" si="509"/>
        <v>6.3</v>
      </c>
      <c r="R679" s="17" t="str">
        <f t="shared" ca="1" si="510"/>
        <v>WSW</v>
      </c>
      <c r="S679" s="13">
        <f t="shared" ca="1" si="511"/>
        <v>3.3865740740740738E-2</v>
      </c>
      <c r="U679" s="14">
        <f t="shared" ref="U679" ca="1" si="523">SUM(D679:D702)</f>
        <v>0</v>
      </c>
      <c r="V679" s="14">
        <f t="shared" ref="V679:Y679" ca="1" si="524">AVERAGE(E679:E702)</f>
        <v>0.22769215831672493</v>
      </c>
      <c r="W679" s="14">
        <f t="shared" ca="1" si="524"/>
        <v>4.6875000000000009</v>
      </c>
      <c r="X679" s="14" t="e">
        <f t="shared" si="524"/>
        <v>#DIV/0!</v>
      </c>
      <c r="Y679" s="14">
        <f t="shared" ca="1" si="524"/>
        <v>55.333333333333336</v>
      </c>
      <c r="Z679" s="58">
        <f t="shared" ref="Z679:AA679" ca="1" si="525">SUM(I679:I702)</f>
        <v>7.7170000000000014</v>
      </c>
      <c r="AA679" s="58">
        <f t="shared" ca="1" si="525"/>
        <v>2.3333333333333335</v>
      </c>
      <c r="AB679" s="58">
        <f t="shared" ref="AB679" ca="1" si="526">SUM(K679:K702)/1000</f>
        <v>15634.856</v>
      </c>
      <c r="AC679" s="58">
        <f t="shared" ref="AC679:AD679" ca="1" si="527">AVERAGE(L679:L702)</f>
        <v>180.88194444444446</v>
      </c>
      <c r="AD679" s="17">
        <f t="shared" ca="1" si="527"/>
        <v>3.5874999999999999</v>
      </c>
      <c r="AE679" s="17">
        <f t="shared" ref="AE679" ca="1" si="528">MAX(N679:N702)</f>
        <v>5.3</v>
      </c>
      <c r="AF679" s="11" t="str">
        <f t="shared" ref="AF679" ca="1" si="529">INDIRECT(ADDRESS(MATCH(AE679,N679:N702,0)+ROW()-1,15))</f>
        <v>WSW</v>
      </c>
      <c r="AG679" s="13">
        <f t="shared" ref="AG679" ca="1" si="530">INDIRECT(ADDRESS(MATCH(AE679,N679:N702,0)+ROW()-1,16))</f>
        <v>8.6087962962962963E-2</v>
      </c>
      <c r="AH679" s="17">
        <f t="shared" ref="AH679" ca="1" si="531">MAX(Q679:Q702)</f>
        <v>9</v>
      </c>
      <c r="AI679" s="11" t="str">
        <f t="shared" ref="AI679" ca="1" si="532">INDIRECT(ADDRESS(MATCH(AH679,Q679:Q702,0)+ROW()-1,18))</f>
        <v>WNW</v>
      </c>
      <c r="AJ679" s="13">
        <f t="shared" ref="AJ679" ca="1" si="533">INDIRECT(ADDRESS(MATCH(AH679,Q679:Q702,0)+ROW()-1,19))</f>
        <v>0.58564814814814814</v>
      </c>
    </row>
    <row r="680" spans="1:36">
      <c r="A680" s="11">
        <f t="shared" si="495"/>
        <v>4045</v>
      </c>
      <c r="B680" s="12">
        <f t="shared" ca="1" si="496"/>
        <v>44955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0.23001192328385234</v>
      </c>
      <c r="F680" s="14">
        <f t="shared" ca="1" si="499"/>
        <v>2.0333333333333332</v>
      </c>
      <c r="G680" s="62" t="s">
        <v>202</v>
      </c>
      <c r="H680" s="14">
        <f t="shared" ca="1" si="500"/>
        <v>58.333333333333336</v>
      </c>
      <c r="I680" s="17">
        <f t="shared" ca="1" si="501"/>
        <v>1E-3</v>
      </c>
      <c r="J680" s="16">
        <f t="shared" ca="1" si="502"/>
        <v>0</v>
      </c>
      <c r="K680" s="16">
        <f t="shared" ca="1" si="503"/>
        <v>429</v>
      </c>
      <c r="L680" s="16">
        <f t="shared" ca="1" si="504"/>
        <v>0</v>
      </c>
      <c r="M680" s="17">
        <f t="shared" ca="1" si="505"/>
        <v>2.8000000000000003</v>
      </c>
      <c r="N680" s="17">
        <f t="shared" ca="1" si="506"/>
        <v>3.8</v>
      </c>
      <c r="O680" s="17" t="str">
        <f t="shared" ca="1" si="507"/>
        <v>WSW</v>
      </c>
      <c r="P680" s="13">
        <f t="shared" ca="1" si="508"/>
        <v>7.6388888888888895E-2</v>
      </c>
      <c r="Q680" s="18">
        <f t="shared" ca="1" si="509"/>
        <v>6.6</v>
      </c>
      <c r="R680" s="17" t="str">
        <f t="shared" ca="1" si="510"/>
        <v>WSW</v>
      </c>
      <c r="S680" s="13">
        <f t="shared" ca="1" si="511"/>
        <v>7.3680555555555555E-2</v>
      </c>
    </row>
    <row r="681" spans="1:36">
      <c r="A681" s="11">
        <f t="shared" si="495"/>
        <v>4051</v>
      </c>
      <c r="B681" s="12">
        <f t="shared" ca="1" si="496"/>
        <v>44955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0.22992120768987886</v>
      </c>
      <c r="F681" s="14">
        <f t="shared" ca="1" si="499"/>
        <v>2.75</v>
      </c>
      <c r="G681" s="62" t="s">
        <v>202</v>
      </c>
      <c r="H681" s="14">
        <f t="shared" ca="1" si="500"/>
        <v>59.18333333333333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468</v>
      </c>
      <c r="L681" s="16">
        <f t="shared" ca="1" si="504"/>
        <v>0</v>
      </c>
      <c r="M681" s="17">
        <f t="shared" ca="1" si="505"/>
        <v>4.2666666666666666</v>
      </c>
      <c r="N681" s="17">
        <f t="shared" ca="1" si="506"/>
        <v>5.3</v>
      </c>
      <c r="O681" s="17" t="str">
        <f t="shared" ca="1" si="507"/>
        <v>WSW</v>
      </c>
      <c r="P681" s="13">
        <f t="shared" ca="1" si="508"/>
        <v>8.6087962962962963E-2</v>
      </c>
      <c r="Q681" s="18">
        <f t="shared" ca="1" si="509"/>
        <v>8.3000000000000007</v>
      </c>
      <c r="R681" s="17" t="str">
        <f t="shared" ca="1" si="510"/>
        <v>WSW</v>
      </c>
      <c r="S681" s="13">
        <f t="shared" ca="1" si="511"/>
        <v>8.7199074074074068E-2</v>
      </c>
    </row>
    <row r="682" spans="1:36">
      <c r="A682" s="11">
        <f t="shared" si="495"/>
        <v>4057</v>
      </c>
      <c r="B682" s="12">
        <f t="shared" ca="1" si="496"/>
        <v>44955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0.2295589085265913</v>
      </c>
      <c r="F682" s="14">
        <f t="shared" ca="1" si="499"/>
        <v>2.65</v>
      </c>
      <c r="G682" s="62" t="s">
        <v>202</v>
      </c>
      <c r="H682" s="14">
        <f t="shared" ca="1" si="500"/>
        <v>61.29999999999999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483</v>
      </c>
      <c r="L682" s="16">
        <f t="shared" ca="1" si="504"/>
        <v>0</v>
      </c>
      <c r="M682" s="17">
        <f t="shared" ca="1" si="505"/>
        <v>3.8833333333333329</v>
      </c>
      <c r="N682" s="17">
        <f t="shared" ca="1" si="506"/>
        <v>4.4000000000000004</v>
      </c>
      <c r="O682" s="17" t="str">
        <f t="shared" ca="1" si="507"/>
        <v>WSW</v>
      </c>
      <c r="P682" s="13">
        <f t="shared" ca="1" si="508"/>
        <v>0.13390046296296296</v>
      </c>
      <c r="Q682" s="18">
        <f t="shared" ca="1" si="509"/>
        <v>8.3000000000000007</v>
      </c>
      <c r="R682" s="17" t="str">
        <f t="shared" ca="1" si="510"/>
        <v>WSW</v>
      </c>
      <c r="S682" s="13">
        <f t="shared" ca="1" si="511"/>
        <v>0.12952546296296297</v>
      </c>
    </row>
    <row r="683" spans="1:36">
      <c r="A683" s="11">
        <f t="shared" si="495"/>
        <v>4063</v>
      </c>
      <c r="B683" s="12">
        <f t="shared" ca="1" si="496"/>
        <v>44955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0.22937775894494752</v>
      </c>
      <c r="F683" s="14">
        <f t="shared" ca="1" si="499"/>
        <v>2.8333333333333335</v>
      </c>
      <c r="G683" s="62" t="s">
        <v>202</v>
      </c>
      <c r="H683" s="14">
        <f t="shared" ca="1" si="500"/>
        <v>61.4</v>
      </c>
      <c r="I683" s="17">
        <f t="shared" ca="1" si="501"/>
        <v>1E-3</v>
      </c>
      <c r="J683" s="16">
        <f t="shared" ca="1" si="502"/>
        <v>0</v>
      </c>
      <c r="K683" s="16">
        <f t="shared" ca="1" si="503"/>
        <v>459</v>
      </c>
      <c r="L683" s="16">
        <f t="shared" ca="1" si="504"/>
        <v>0</v>
      </c>
      <c r="M683" s="17">
        <f t="shared" ca="1" si="505"/>
        <v>3.15</v>
      </c>
      <c r="N683" s="17">
        <f t="shared" ca="1" si="506"/>
        <v>4.7</v>
      </c>
      <c r="O683" s="17" t="str">
        <f t="shared" ca="1" si="507"/>
        <v>WSW</v>
      </c>
      <c r="P683" s="13">
        <f t="shared" ca="1" si="508"/>
        <v>0.16462962962962963</v>
      </c>
      <c r="Q683" s="18">
        <f t="shared" ca="1" si="509"/>
        <v>7.2</v>
      </c>
      <c r="R683" s="17" t="str">
        <f t="shared" ca="1" si="510"/>
        <v>WSW</v>
      </c>
      <c r="S683" s="13">
        <f t="shared" ca="1" si="511"/>
        <v>0.16216435185185185</v>
      </c>
    </row>
    <row r="684" spans="1:36">
      <c r="A684" s="11">
        <f t="shared" si="495"/>
        <v>4069</v>
      </c>
      <c r="B684" s="12">
        <f t="shared" ca="1" si="496"/>
        <v>44955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0.22910645835575019</v>
      </c>
      <c r="F684" s="14">
        <f t="shared" ca="1" si="499"/>
        <v>3.5666666666666664</v>
      </c>
      <c r="G684" s="62" t="s">
        <v>202</v>
      </c>
      <c r="H684" s="14">
        <f t="shared" ca="1" si="500"/>
        <v>59.349999999999994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461</v>
      </c>
      <c r="L684" s="16">
        <f t="shared" ca="1" si="504"/>
        <v>0</v>
      </c>
      <c r="M684" s="17">
        <f t="shared" ca="1" si="505"/>
        <v>3.7333333333333329</v>
      </c>
      <c r="N684" s="17">
        <f t="shared" ca="1" si="506"/>
        <v>4.4000000000000004</v>
      </c>
      <c r="O684" s="17" t="str">
        <f t="shared" ca="1" si="507"/>
        <v>WSW</v>
      </c>
      <c r="P684" s="13">
        <f t="shared" ca="1" si="508"/>
        <v>0.22950231481481484</v>
      </c>
      <c r="Q684" s="18">
        <f t="shared" ca="1" si="509"/>
        <v>8.1</v>
      </c>
      <c r="R684" s="17" t="str">
        <f t="shared" ca="1" si="510"/>
        <v>W</v>
      </c>
      <c r="S684" s="13">
        <f t="shared" ca="1" si="511"/>
        <v>0.20557870370370371</v>
      </c>
    </row>
    <row r="685" spans="1:36">
      <c r="A685" s="11">
        <f t="shared" si="495"/>
        <v>4075</v>
      </c>
      <c r="B685" s="12">
        <f t="shared" ca="1" si="496"/>
        <v>44955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0.22883515776655286</v>
      </c>
      <c r="F685" s="14">
        <f t="shared" ca="1" si="499"/>
        <v>3.5999999999999996</v>
      </c>
      <c r="G685" s="62" t="s">
        <v>202</v>
      </c>
      <c r="H685" s="14">
        <f t="shared" ca="1" si="500"/>
        <v>57.166666666666664</v>
      </c>
      <c r="I685" s="17">
        <f t="shared" ca="1" si="501"/>
        <v>0</v>
      </c>
      <c r="J685" s="16">
        <f t="shared" ca="1" si="502"/>
        <v>0</v>
      </c>
      <c r="K685" s="16">
        <f t="shared" ca="1" si="503"/>
        <v>1095</v>
      </c>
      <c r="L685" s="16">
        <f t="shared" ca="1" si="504"/>
        <v>0.16666666666666666</v>
      </c>
      <c r="M685" s="17">
        <f t="shared" ca="1" si="505"/>
        <v>3.1666666666666665</v>
      </c>
      <c r="N685" s="17">
        <f t="shared" ca="1" si="506"/>
        <v>3.7</v>
      </c>
      <c r="O685" s="17" t="str">
        <f t="shared" ca="1" si="507"/>
        <v>WSW</v>
      </c>
      <c r="P685" s="13">
        <f t="shared" ca="1" si="508"/>
        <v>0.28270833333333334</v>
      </c>
      <c r="Q685" s="18">
        <f t="shared" ca="1" si="509"/>
        <v>7.6</v>
      </c>
      <c r="R685" s="17" t="str">
        <f t="shared" ca="1" si="510"/>
        <v>W</v>
      </c>
      <c r="S685" s="13">
        <f t="shared" ca="1" si="511"/>
        <v>0.28234953703703702</v>
      </c>
    </row>
    <row r="686" spans="1:36">
      <c r="A686" s="11">
        <f t="shared" si="495"/>
        <v>4081</v>
      </c>
      <c r="B686" s="12">
        <f t="shared" ca="1" si="496"/>
        <v>44955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0.22856428231803472</v>
      </c>
      <c r="F686" s="14">
        <f t="shared" ca="1" si="499"/>
        <v>3.9333333333333336</v>
      </c>
      <c r="G686" s="62" t="s">
        <v>202</v>
      </c>
      <c r="H686" s="14">
        <f t="shared" ca="1" si="500"/>
        <v>56.18333333333333</v>
      </c>
      <c r="I686" s="17">
        <f t="shared" ca="1" si="501"/>
        <v>5.2999999999999992E-2</v>
      </c>
      <c r="J686" s="16">
        <f t="shared" ca="1" si="502"/>
        <v>0</v>
      </c>
      <c r="K686" s="16">
        <f t="shared" ca="1" si="503"/>
        <v>109015</v>
      </c>
      <c r="L686" s="16">
        <f t="shared" ca="1" si="504"/>
        <v>30.166666666666668</v>
      </c>
      <c r="M686" s="17">
        <f t="shared" ca="1" si="505"/>
        <v>2.9833333333333329</v>
      </c>
      <c r="N686" s="17">
        <f t="shared" ca="1" si="506"/>
        <v>3.9</v>
      </c>
      <c r="O686" s="17" t="str">
        <f t="shared" ca="1" si="507"/>
        <v>WSW</v>
      </c>
      <c r="P686" s="13">
        <f t="shared" ca="1" si="508"/>
        <v>0.32636574074074076</v>
      </c>
      <c r="Q686" s="18">
        <f t="shared" ca="1" si="509"/>
        <v>6.9</v>
      </c>
      <c r="R686" s="17" t="str">
        <f t="shared" ca="1" si="510"/>
        <v>WNW</v>
      </c>
      <c r="S686" s="13">
        <f t="shared" ca="1" si="511"/>
        <v>0.32137731481481485</v>
      </c>
    </row>
    <row r="687" spans="1:36">
      <c r="A687" s="11">
        <f t="shared" si="495"/>
        <v>4087</v>
      </c>
      <c r="B687" s="12">
        <f t="shared" ca="1" si="496"/>
        <v>44955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0.22829340686951652</v>
      </c>
      <c r="F687" s="14">
        <f t="shared" ca="1" si="499"/>
        <v>4.45</v>
      </c>
      <c r="G687" s="62" t="s">
        <v>202</v>
      </c>
      <c r="H687" s="14">
        <f t="shared" ca="1" si="500"/>
        <v>56.583333333333321</v>
      </c>
      <c r="I687" s="17">
        <f t="shared" ca="1" si="501"/>
        <v>0.29100000000000004</v>
      </c>
      <c r="J687" s="16">
        <f t="shared" ca="1" si="502"/>
        <v>0</v>
      </c>
      <c r="K687" s="16">
        <f t="shared" ca="1" si="503"/>
        <v>590760</v>
      </c>
      <c r="L687" s="16">
        <f t="shared" ca="1" si="504"/>
        <v>164.16666666666666</v>
      </c>
      <c r="M687" s="17">
        <f t="shared" ca="1" si="505"/>
        <v>3.8166666666666664</v>
      </c>
      <c r="N687" s="17">
        <f t="shared" ca="1" si="506"/>
        <v>4.5</v>
      </c>
      <c r="O687" s="17" t="str">
        <f t="shared" ca="1" si="507"/>
        <v>WSW</v>
      </c>
      <c r="P687" s="13">
        <f t="shared" ca="1" si="508"/>
        <v>0.33743055555555551</v>
      </c>
      <c r="Q687" s="18">
        <f t="shared" ca="1" si="509"/>
        <v>7.9</v>
      </c>
      <c r="R687" s="17" t="str">
        <f t="shared" ca="1" si="510"/>
        <v>WSW</v>
      </c>
      <c r="S687" s="13">
        <f t="shared" ca="1" si="511"/>
        <v>0.33182870370370371</v>
      </c>
    </row>
    <row r="688" spans="1:36">
      <c r="A688" s="11">
        <f t="shared" si="495"/>
        <v>4093</v>
      </c>
      <c r="B688" s="12">
        <f t="shared" ca="1" si="496"/>
        <v>44955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0.22829340686951652</v>
      </c>
      <c r="F688" s="14">
        <f t="shared" ca="1" si="499"/>
        <v>5.3833333333333329</v>
      </c>
      <c r="G688" s="62" t="s">
        <v>202</v>
      </c>
      <c r="H688" s="14">
        <f t="shared" ca="1" si="500"/>
        <v>54.416666666666664</v>
      </c>
      <c r="I688" s="17">
        <f t="shared" ca="1" si="501"/>
        <v>0.79600000000000004</v>
      </c>
      <c r="J688" s="16">
        <f t="shared" ca="1" si="502"/>
        <v>0</v>
      </c>
      <c r="K688" s="16">
        <f t="shared" ca="1" si="503"/>
        <v>1589722</v>
      </c>
      <c r="L688" s="16">
        <f t="shared" ca="1" si="504"/>
        <v>441.66666666666669</v>
      </c>
      <c r="M688" s="17">
        <f t="shared" ca="1" si="505"/>
        <v>3.4166666666666665</v>
      </c>
      <c r="N688" s="17">
        <f t="shared" ca="1" si="506"/>
        <v>4</v>
      </c>
      <c r="O688" s="17" t="str">
        <f t="shared" ca="1" si="507"/>
        <v>W</v>
      </c>
      <c r="P688" s="13">
        <f t="shared" ca="1" si="508"/>
        <v>0.39160879629629625</v>
      </c>
      <c r="Q688" s="18">
        <f t="shared" ca="1" si="509"/>
        <v>6.6</v>
      </c>
      <c r="R688" s="17" t="str">
        <f t="shared" ca="1" si="510"/>
        <v>W</v>
      </c>
      <c r="S688" s="13">
        <f t="shared" ca="1" si="511"/>
        <v>0.37133101851851852</v>
      </c>
    </row>
    <row r="689" spans="1:36">
      <c r="A689" s="11">
        <f t="shared" si="495"/>
        <v>4099</v>
      </c>
      <c r="B689" s="12">
        <f t="shared" ca="1" si="496"/>
        <v>44955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0.22793280824661613</v>
      </c>
      <c r="F689" s="14">
        <f t="shared" ca="1" si="499"/>
        <v>5.6999999999999993</v>
      </c>
      <c r="G689" s="62" t="s">
        <v>202</v>
      </c>
      <c r="H689" s="14">
        <f t="shared" ca="1" si="500"/>
        <v>49.983333333333327</v>
      </c>
      <c r="I689" s="17">
        <f t="shared" ca="1" si="501"/>
        <v>0.88500000000000001</v>
      </c>
      <c r="J689" s="16">
        <f t="shared" ca="1" si="502"/>
        <v>0</v>
      </c>
      <c r="K689" s="16">
        <f t="shared" ca="1" si="503"/>
        <v>1806839</v>
      </c>
      <c r="L689" s="16">
        <f t="shared" ca="1" si="504"/>
        <v>501.83333333333331</v>
      </c>
      <c r="M689" s="17">
        <f t="shared" ca="1" si="505"/>
        <v>4.1333333333333337</v>
      </c>
      <c r="N689" s="17">
        <f t="shared" ca="1" si="506"/>
        <v>5</v>
      </c>
      <c r="O689" s="17" t="str">
        <f t="shared" ca="1" si="507"/>
        <v>W</v>
      </c>
      <c r="P689" s="13">
        <f t="shared" ca="1" si="508"/>
        <v>0.43686342592592592</v>
      </c>
      <c r="Q689" s="18">
        <f t="shared" ca="1" si="509"/>
        <v>7.6</v>
      </c>
      <c r="R689" s="17" t="str">
        <f t="shared" ca="1" si="510"/>
        <v>WSW</v>
      </c>
      <c r="S689" s="13">
        <f t="shared" ca="1" si="511"/>
        <v>0.4422106481481482</v>
      </c>
    </row>
    <row r="690" spans="1:36">
      <c r="A690" s="11">
        <f t="shared" si="495"/>
        <v>4105</v>
      </c>
      <c r="B690" s="12">
        <f t="shared" ca="1" si="496"/>
        <v>44955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0.22775250893516599</v>
      </c>
      <c r="F690" s="14">
        <f t="shared" ca="1" si="499"/>
        <v>6.0666666666666673</v>
      </c>
      <c r="G690" s="62" t="s">
        <v>202</v>
      </c>
      <c r="H690" s="14">
        <f t="shared" ca="1" si="500"/>
        <v>52.1</v>
      </c>
      <c r="I690" s="17">
        <f t="shared" ca="1" si="501"/>
        <v>1.302</v>
      </c>
      <c r="J690" s="16">
        <f t="shared" ca="1" si="502"/>
        <v>0.66666666666666663</v>
      </c>
      <c r="K690" s="16">
        <f t="shared" ca="1" si="503"/>
        <v>2636499</v>
      </c>
      <c r="L690" s="16">
        <f t="shared" ca="1" si="504"/>
        <v>732.5</v>
      </c>
      <c r="M690" s="17">
        <f t="shared" ca="1" si="505"/>
        <v>4.0333333333333332</v>
      </c>
      <c r="N690" s="17">
        <f t="shared" ca="1" si="506"/>
        <v>4.5999999999999996</v>
      </c>
      <c r="O690" s="17" t="str">
        <f t="shared" ca="1" si="507"/>
        <v>WSW</v>
      </c>
      <c r="P690" s="13">
        <f t="shared" ca="1" si="508"/>
        <v>0.4817939814814815</v>
      </c>
      <c r="Q690" s="18">
        <f t="shared" ca="1" si="509"/>
        <v>7.7</v>
      </c>
      <c r="R690" s="17" t="str">
        <f t="shared" ca="1" si="510"/>
        <v>WSW</v>
      </c>
      <c r="S690" s="13">
        <f t="shared" ca="1" si="511"/>
        <v>0.48053240740740738</v>
      </c>
    </row>
    <row r="691" spans="1:36">
      <c r="A691" s="11">
        <f t="shared" si="495"/>
        <v>4111</v>
      </c>
      <c r="B691" s="12">
        <f t="shared" ca="1" si="496"/>
        <v>44955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0.22757249482699649</v>
      </c>
      <c r="F691" s="14">
        <f t="shared" ca="1" si="499"/>
        <v>6.3500000000000005</v>
      </c>
      <c r="G691" s="62" t="s">
        <v>202</v>
      </c>
      <c r="H691" s="14">
        <f t="shared" ca="1" si="500"/>
        <v>52.550000000000004</v>
      </c>
      <c r="I691" s="17">
        <f t="shared" ca="1" si="501"/>
        <v>1.032</v>
      </c>
      <c r="J691" s="16">
        <f t="shared" ca="1" si="502"/>
        <v>0.33333333333333331</v>
      </c>
      <c r="K691" s="16">
        <f t="shared" ca="1" si="503"/>
        <v>2125942</v>
      </c>
      <c r="L691" s="16">
        <f t="shared" ca="1" si="504"/>
        <v>590.33333333333337</v>
      </c>
      <c r="M691" s="17">
        <f t="shared" ca="1" si="505"/>
        <v>4.0666666666666664</v>
      </c>
      <c r="N691" s="17">
        <f t="shared" ca="1" si="506"/>
        <v>4.4000000000000004</v>
      </c>
      <c r="O691" s="17" t="str">
        <f t="shared" ca="1" si="507"/>
        <v>WSW</v>
      </c>
      <c r="P691" s="13">
        <f t="shared" ca="1" si="508"/>
        <v>0.52678240740740734</v>
      </c>
      <c r="Q691" s="18">
        <f t="shared" ca="1" si="509"/>
        <v>8.4</v>
      </c>
      <c r="R691" s="17" t="str">
        <f t="shared" ca="1" si="510"/>
        <v>WSW</v>
      </c>
      <c r="S691" s="13">
        <f t="shared" ca="1" si="511"/>
        <v>0.49527777777777776</v>
      </c>
    </row>
    <row r="692" spans="1:36">
      <c r="A692" s="11">
        <f t="shared" si="495"/>
        <v>4117</v>
      </c>
      <c r="B692" s="12">
        <f t="shared" ca="1" si="496"/>
        <v>44955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0.22721246661065744</v>
      </c>
      <c r="F692" s="14">
        <f t="shared" ca="1" si="499"/>
        <v>6.3000000000000007</v>
      </c>
      <c r="G692" s="62" t="s">
        <v>202</v>
      </c>
      <c r="H692" s="14">
        <f t="shared" ca="1" si="500"/>
        <v>54.85</v>
      </c>
      <c r="I692" s="17">
        <f t="shared" ca="1" si="501"/>
        <v>0.93500000000000005</v>
      </c>
      <c r="J692" s="16">
        <f t="shared" ca="1" si="502"/>
        <v>0.16666666666666666</v>
      </c>
      <c r="K692" s="16">
        <f t="shared" ca="1" si="503"/>
        <v>1930860</v>
      </c>
      <c r="L692" s="16">
        <f t="shared" ca="1" si="504"/>
        <v>536.16666666666663</v>
      </c>
      <c r="M692" s="17">
        <f t="shared" ca="1" si="505"/>
        <v>3.7666666666666671</v>
      </c>
      <c r="N692" s="17">
        <f t="shared" ca="1" si="506"/>
        <v>4.5999999999999996</v>
      </c>
      <c r="O692" s="17" t="str">
        <f t="shared" ca="1" si="507"/>
        <v>WNW</v>
      </c>
      <c r="P692" s="13">
        <f t="shared" ca="1" si="508"/>
        <v>0.57493055555555561</v>
      </c>
      <c r="Q692" s="18">
        <f t="shared" ca="1" si="509"/>
        <v>7.6</v>
      </c>
      <c r="R692" s="17" t="str">
        <f t="shared" ca="1" si="510"/>
        <v>WNW</v>
      </c>
      <c r="S692" s="13">
        <f t="shared" ca="1" si="511"/>
        <v>0.57049768518518518</v>
      </c>
    </row>
    <row r="693" spans="1:36">
      <c r="A693" s="11">
        <f t="shared" si="495"/>
        <v>4123</v>
      </c>
      <c r="B693" s="12">
        <f t="shared" ca="1" si="496"/>
        <v>44955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0.22721246661065744</v>
      </c>
      <c r="F693" s="14">
        <f t="shared" ca="1" si="499"/>
        <v>7.2833333333333323</v>
      </c>
      <c r="G693" s="62" t="s">
        <v>202</v>
      </c>
      <c r="H693" s="14">
        <f t="shared" ca="1" si="500"/>
        <v>46.166666666666664</v>
      </c>
      <c r="I693" s="17">
        <f t="shared" ca="1" si="501"/>
        <v>1.4280000000000002</v>
      </c>
      <c r="J693" s="16">
        <f t="shared" ca="1" si="502"/>
        <v>0.83333333333333337</v>
      </c>
      <c r="K693" s="16">
        <f t="shared" ca="1" si="503"/>
        <v>2840830</v>
      </c>
      <c r="L693" s="16">
        <f t="shared" ca="1" si="504"/>
        <v>789.33333333333337</v>
      </c>
      <c r="M693" s="17">
        <f t="shared" ca="1" si="505"/>
        <v>4.05</v>
      </c>
      <c r="N693" s="17">
        <f t="shared" ca="1" si="506"/>
        <v>4.7</v>
      </c>
      <c r="O693" s="17" t="str">
        <f t="shared" ca="1" si="507"/>
        <v>W</v>
      </c>
      <c r="P693" s="13">
        <f t="shared" ca="1" si="508"/>
        <v>0.60299768518518515</v>
      </c>
      <c r="Q693" s="18">
        <f t="shared" ca="1" si="509"/>
        <v>9</v>
      </c>
      <c r="R693" s="17" t="str">
        <f t="shared" ca="1" si="510"/>
        <v>WNW</v>
      </c>
      <c r="S693" s="13">
        <f t="shared" ca="1" si="511"/>
        <v>0.58564814814814814</v>
      </c>
    </row>
    <row r="694" spans="1:36">
      <c r="A694" s="11">
        <f t="shared" si="495"/>
        <v>4129</v>
      </c>
      <c r="B694" s="12">
        <f t="shared" ca="1" si="496"/>
        <v>44955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0.22676314652535781</v>
      </c>
      <c r="F694" s="14">
        <f t="shared" ca="1" si="499"/>
        <v>6.916666666666667</v>
      </c>
      <c r="G694" s="62" t="s">
        <v>202</v>
      </c>
      <c r="H694" s="14">
        <f t="shared" ca="1" si="500"/>
        <v>45.283333333333331</v>
      </c>
      <c r="I694" s="17">
        <f t="shared" ca="1" si="501"/>
        <v>0.748</v>
      </c>
      <c r="J694" s="16">
        <f t="shared" ca="1" si="502"/>
        <v>0.33333333333333331</v>
      </c>
      <c r="K694" s="16">
        <f t="shared" ca="1" si="503"/>
        <v>1508224</v>
      </c>
      <c r="L694" s="16">
        <f t="shared" ca="1" si="504"/>
        <v>418.83333333333331</v>
      </c>
      <c r="M694" s="17">
        <f t="shared" ca="1" si="505"/>
        <v>4.1333333333333329</v>
      </c>
      <c r="N694" s="17">
        <f t="shared" ca="1" si="506"/>
        <v>4.8</v>
      </c>
      <c r="O694" s="17" t="str">
        <f t="shared" ca="1" si="507"/>
        <v>W</v>
      </c>
      <c r="P694" s="13">
        <f t="shared" ca="1" si="508"/>
        <v>0.63143518518518515</v>
      </c>
      <c r="Q694" s="18">
        <f t="shared" ca="1" si="509"/>
        <v>8</v>
      </c>
      <c r="R694" s="17" t="str">
        <f t="shared" ca="1" si="510"/>
        <v>W</v>
      </c>
      <c r="S694" s="13">
        <f t="shared" ca="1" si="511"/>
        <v>0.62476851851851845</v>
      </c>
    </row>
    <row r="695" spans="1:36">
      <c r="A695" s="11">
        <f t="shared" si="495"/>
        <v>4135</v>
      </c>
      <c r="B695" s="12">
        <f t="shared" ca="1" si="496"/>
        <v>44955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0.22667328250829791</v>
      </c>
      <c r="F695" s="14">
        <f t="shared" ca="1" si="499"/>
        <v>6.166666666666667</v>
      </c>
      <c r="G695" s="62" t="s">
        <v>202</v>
      </c>
      <c r="H695" s="14">
        <f t="shared" ca="1" si="500"/>
        <v>48.466666666666669</v>
      </c>
      <c r="I695" s="17">
        <f t="shared" ca="1" si="501"/>
        <v>0.23300000000000001</v>
      </c>
      <c r="J695" s="16">
        <f t="shared" ca="1" si="502"/>
        <v>0</v>
      </c>
      <c r="K695" s="16">
        <f t="shared" ca="1" si="503"/>
        <v>457461</v>
      </c>
      <c r="L695" s="16">
        <f t="shared" ca="1" si="504"/>
        <v>127.16666666666667</v>
      </c>
      <c r="M695" s="17">
        <f t="shared" ca="1" si="505"/>
        <v>3.5333333333333332</v>
      </c>
      <c r="N695" s="17">
        <f t="shared" ca="1" si="506"/>
        <v>4.0999999999999996</v>
      </c>
      <c r="O695" s="17" t="str">
        <f t="shared" ca="1" si="507"/>
        <v>W</v>
      </c>
      <c r="P695" s="13">
        <f t="shared" ca="1" si="508"/>
        <v>0.66059027777777779</v>
      </c>
      <c r="Q695" s="18">
        <f t="shared" ca="1" si="509"/>
        <v>6.6</v>
      </c>
      <c r="R695" s="17" t="str">
        <f t="shared" ca="1" si="510"/>
        <v>W</v>
      </c>
      <c r="S695" s="13">
        <f t="shared" ca="1" si="511"/>
        <v>0.6752893518518519</v>
      </c>
    </row>
    <row r="696" spans="1:36">
      <c r="A696" s="11">
        <f t="shared" si="495"/>
        <v>4141</v>
      </c>
      <c r="B696" s="12">
        <f t="shared" ca="1" si="496"/>
        <v>44955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0.22640412085658859</v>
      </c>
      <c r="F696" s="14">
        <f t="shared" ca="1" si="499"/>
        <v>5.7833333333333341</v>
      </c>
      <c r="G696" s="62" t="s">
        <v>202</v>
      </c>
      <c r="H696" s="14">
        <f t="shared" ca="1" si="500"/>
        <v>51.183333333333337</v>
      </c>
      <c r="I696" s="17">
        <f t="shared" ca="1" si="501"/>
        <v>1.1000000000000003E-2</v>
      </c>
      <c r="J696" s="16">
        <f t="shared" ca="1" si="502"/>
        <v>0</v>
      </c>
      <c r="K696" s="16">
        <f t="shared" ca="1" si="503"/>
        <v>31576</v>
      </c>
      <c r="L696" s="16">
        <f t="shared" ca="1" si="504"/>
        <v>8.8333333333333339</v>
      </c>
      <c r="M696" s="17">
        <f t="shared" ca="1" si="505"/>
        <v>3.7666666666666671</v>
      </c>
      <c r="N696" s="17">
        <f t="shared" ca="1" si="506"/>
        <v>4.7</v>
      </c>
      <c r="O696" s="17" t="str">
        <f t="shared" ca="1" si="507"/>
        <v>W</v>
      </c>
      <c r="P696" s="13">
        <f t="shared" ca="1" si="508"/>
        <v>0.72729166666666656</v>
      </c>
      <c r="Q696" s="18">
        <f t="shared" ca="1" si="509"/>
        <v>6.5</v>
      </c>
      <c r="R696" s="17" t="str">
        <f t="shared" ca="1" si="510"/>
        <v>WSW</v>
      </c>
      <c r="S696" s="13">
        <f t="shared" ca="1" si="511"/>
        <v>0.71278935185185188</v>
      </c>
    </row>
    <row r="697" spans="1:36">
      <c r="A697" s="11">
        <f t="shared" si="495"/>
        <v>4147</v>
      </c>
      <c r="B697" s="12">
        <f t="shared" ca="1" si="496"/>
        <v>44955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0.22613495920487933</v>
      </c>
      <c r="F697" s="14">
        <f t="shared" ca="1" si="499"/>
        <v>5.583333333333333</v>
      </c>
      <c r="G697" s="62" t="s">
        <v>202</v>
      </c>
      <c r="H697" s="14">
        <f t="shared" ca="1" si="500"/>
        <v>49.333333333333336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465</v>
      </c>
      <c r="L697" s="16">
        <f t="shared" ca="1" si="504"/>
        <v>0</v>
      </c>
      <c r="M697" s="17">
        <f t="shared" ca="1" si="505"/>
        <v>3.9833333333333338</v>
      </c>
      <c r="N697" s="17">
        <f t="shared" ca="1" si="506"/>
        <v>4.9000000000000004</v>
      </c>
      <c r="O697" s="17" t="str">
        <f t="shared" ca="1" si="507"/>
        <v>W</v>
      </c>
      <c r="P697" s="13">
        <f t="shared" ca="1" si="508"/>
        <v>0.78407407407407403</v>
      </c>
      <c r="Q697" s="18">
        <f t="shared" ca="1" si="509"/>
        <v>8.9</v>
      </c>
      <c r="R697" s="17" t="str">
        <f t="shared" ca="1" si="510"/>
        <v>SW</v>
      </c>
      <c r="S697" s="13">
        <f t="shared" ca="1" si="511"/>
        <v>0.77990740740740738</v>
      </c>
    </row>
    <row r="698" spans="1:36">
      <c r="A698" s="11">
        <f t="shared" si="495"/>
        <v>4153</v>
      </c>
      <c r="B698" s="12">
        <f t="shared" ca="1" si="496"/>
        <v>44955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0.22613495920487933</v>
      </c>
      <c r="F698" s="14">
        <f t="shared" ca="1" si="499"/>
        <v>5.1833333333333336</v>
      </c>
      <c r="G698" s="62" t="s">
        <v>202</v>
      </c>
      <c r="H698" s="14">
        <f t="shared" ca="1" si="500"/>
        <v>47.699999999999996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518</v>
      </c>
      <c r="L698" s="16">
        <f t="shared" ca="1" si="504"/>
        <v>0</v>
      </c>
      <c r="M698" s="17">
        <f t="shared" ca="1" si="505"/>
        <v>3.4499999999999997</v>
      </c>
      <c r="N698" s="17">
        <f t="shared" ca="1" si="506"/>
        <v>4.8</v>
      </c>
      <c r="O698" s="17" t="str">
        <f t="shared" ca="1" si="507"/>
        <v>W</v>
      </c>
      <c r="P698" s="13">
        <f t="shared" ca="1" si="508"/>
        <v>0.78473379629629625</v>
      </c>
      <c r="Q698" s="18">
        <f t="shared" ca="1" si="509"/>
        <v>7.6</v>
      </c>
      <c r="R698" s="17" t="str">
        <f t="shared" ca="1" si="510"/>
        <v>SW</v>
      </c>
      <c r="S698" s="13">
        <f t="shared" ca="1" si="511"/>
        <v>0.79590277777777774</v>
      </c>
    </row>
    <row r="699" spans="1:36">
      <c r="A699" s="11">
        <f t="shared" si="495"/>
        <v>4159</v>
      </c>
      <c r="B699" s="12">
        <f t="shared" ca="1" si="496"/>
        <v>44955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0.22595580588359068</v>
      </c>
      <c r="F699" s="14">
        <f t="shared" ca="1" si="499"/>
        <v>4.8166666666666655</v>
      </c>
      <c r="G699" s="62" t="s">
        <v>202</v>
      </c>
      <c r="H699" s="14">
        <f t="shared" ca="1" si="500"/>
        <v>52.383333333333333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526</v>
      </c>
      <c r="L699" s="16">
        <f t="shared" ca="1" si="504"/>
        <v>0</v>
      </c>
      <c r="M699" s="17">
        <f t="shared" ca="1" si="505"/>
        <v>2.5833333333333335</v>
      </c>
      <c r="N699" s="17">
        <f t="shared" ca="1" si="506"/>
        <v>3.1</v>
      </c>
      <c r="O699" s="17" t="str">
        <f t="shared" ca="1" si="507"/>
        <v>SSW</v>
      </c>
      <c r="P699" s="13">
        <f t="shared" ca="1" si="508"/>
        <v>0.82821759259259264</v>
      </c>
      <c r="Q699" s="18">
        <f t="shared" ca="1" si="509"/>
        <v>6.1</v>
      </c>
      <c r="R699" s="17" t="str">
        <f t="shared" ca="1" si="510"/>
        <v>SSW</v>
      </c>
      <c r="S699" s="13">
        <f t="shared" ca="1" si="511"/>
        <v>0.82697916666666671</v>
      </c>
    </row>
    <row r="700" spans="1:36">
      <c r="A700" s="11">
        <f t="shared" si="495"/>
        <v>4165</v>
      </c>
      <c r="B700" s="12">
        <f t="shared" ca="1" si="496"/>
        <v>44955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0.22559749924101338</v>
      </c>
      <c r="F700" s="14">
        <f t="shared" ca="1" si="499"/>
        <v>4.4333333333333336</v>
      </c>
      <c r="G700" s="62" t="s">
        <v>202</v>
      </c>
      <c r="H700" s="14">
        <f t="shared" ca="1" si="500"/>
        <v>56.633333333333326</v>
      </c>
      <c r="I700" s="17">
        <f t="shared" ca="1" si="501"/>
        <v>1E-3</v>
      </c>
      <c r="J700" s="16">
        <f t="shared" ca="1" si="502"/>
        <v>0</v>
      </c>
      <c r="K700" s="16">
        <f t="shared" ca="1" si="503"/>
        <v>636</v>
      </c>
      <c r="L700" s="16">
        <f t="shared" ca="1" si="504"/>
        <v>0</v>
      </c>
      <c r="M700" s="17">
        <f t="shared" ca="1" si="505"/>
        <v>2.7333333333333329</v>
      </c>
      <c r="N700" s="17">
        <f t="shared" ca="1" si="506"/>
        <v>3.1</v>
      </c>
      <c r="O700" s="17" t="str">
        <f t="shared" ca="1" si="507"/>
        <v>SSE</v>
      </c>
      <c r="P700" s="13">
        <f t="shared" ca="1" si="508"/>
        <v>0.87780092592592596</v>
      </c>
      <c r="Q700" s="18">
        <f t="shared" ca="1" si="509"/>
        <v>5.9</v>
      </c>
      <c r="R700" s="17" t="str">
        <f t="shared" ca="1" si="510"/>
        <v>S</v>
      </c>
      <c r="S700" s="13">
        <f t="shared" ca="1" si="511"/>
        <v>0.8725694444444444</v>
      </c>
    </row>
    <row r="701" spans="1:36">
      <c r="A701" s="11">
        <f t="shared" si="495"/>
        <v>4171</v>
      </c>
      <c r="B701" s="12">
        <f t="shared" ca="1" si="496"/>
        <v>44955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0.22559749924101338</v>
      </c>
      <c r="F701" s="14">
        <f t="shared" ca="1" si="499"/>
        <v>4.416666666666667</v>
      </c>
      <c r="G701" s="62" t="s">
        <v>202</v>
      </c>
      <c r="H701" s="14">
        <f t="shared" ca="1" si="500"/>
        <v>64.25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594</v>
      </c>
      <c r="L701" s="16">
        <f t="shared" ca="1" si="504"/>
        <v>0</v>
      </c>
      <c r="M701" s="17">
        <f t="shared" ca="1" si="505"/>
        <v>3.2666666666666671</v>
      </c>
      <c r="N701" s="17">
        <f t="shared" ca="1" si="506"/>
        <v>4.4000000000000004</v>
      </c>
      <c r="O701" s="17" t="str">
        <f t="shared" ca="1" si="507"/>
        <v>SSE</v>
      </c>
      <c r="P701" s="13">
        <f t="shared" ca="1" si="508"/>
        <v>0.95098379629629637</v>
      </c>
      <c r="Q701" s="18">
        <f t="shared" ca="1" si="509"/>
        <v>7.7</v>
      </c>
      <c r="R701" s="17" t="str">
        <f t="shared" ca="1" si="510"/>
        <v>S</v>
      </c>
      <c r="S701" s="13">
        <f t="shared" ca="1" si="511"/>
        <v>0.94775462962962964</v>
      </c>
    </row>
    <row r="702" spans="1:36">
      <c r="A702" s="11">
        <f t="shared" si="495"/>
        <v>4177</v>
      </c>
      <c r="B702" s="12">
        <f t="shared" ca="1" si="496"/>
        <v>44955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0.22523976982732263</v>
      </c>
      <c r="F702" s="14">
        <f t="shared" ca="1" si="499"/>
        <v>4.4666666666666668</v>
      </c>
      <c r="G702" s="62" t="s">
        <v>202</v>
      </c>
      <c r="H702" s="14">
        <f t="shared" ca="1" si="500"/>
        <v>75.25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576</v>
      </c>
      <c r="L702" s="16">
        <f t="shared" ca="1" si="504"/>
        <v>0</v>
      </c>
      <c r="M702" s="17">
        <f t="shared" ca="1" si="505"/>
        <v>4.0999999999999996</v>
      </c>
      <c r="N702" s="17">
        <f t="shared" ca="1" si="506"/>
        <v>4.5</v>
      </c>
      <c r="O702" s="17" t="str">
        <f t="shared" ca="1" si="507"/>
        <v>SSE</v>
      </c>
      <c r="P702" s="13">
        <f t="shared" ca="1" si="508"/>
        <v>0.95708333333333329</v>
      </c>
      <c r="Q702" s="18">
        <f t="shared" ca="1" si="509"/>
        <v>7.2</v>
      </c>
      <c r="R702" s="17" t="str">
        <f t="shared" ca="1" si="510"/>
        <v>SSE</v>
      </c>
      <c r="S702" s="13">
        <f t="shared" ca="1" si="511"/>
        <v>0.95612268518518517</v>
      </c>
    </row>
    <row r="703" spans="1:36">
      <c r="A703" s="11">
        <f t="shared" si="495"/>
        <v>4183</v>
      </c>
      <c r="B703" s="12">
        <f t="shared" ca="1" si="496"/>
        <v>44956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0.22506090512047727</v>
      </c>
      <c r="F703" s="14">
        <f t="shared" ca="1" si="499"/>
        <v>4.6833333333333336</v>
      </c>
      <c r="G703" s="62" t="s">
        <v>202</v>
      </c>
      <c r="H703" s="14">
        <f t="shared" ca="1" si="500"/>
        <v>75.716666666666654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555</v>
      </c>
      <c r="L703" s="16">
        <f t="shared" ca="1" si="504"/>
        <v>0</v>
      </c>
      <c r="M703" s="17">
        <f t="shared" ca="1" si="505"/>
        <v>4</v>
      </c>
      <c r="N703" s="17">
        <f t="shared" ca="1" si="506"/>
        <v>4.5</v>
      </c>
      <c r="O703" s="17" t="str">
        <f t="shared" ca="1" si="507"/>
        <v>SSE</v>
      </c>
      <c r="P703" s="13">
        <f t="shared" ca="1" si="508"/>
        <v>6.5393518518518517E-3</v>
      </c>
      <c r="Q703" s="18">
        <f t="shared" ca="1" si="509"/>
        <v>6.9</v>
      </c>
      <c r="R703" s="17" t="str">
        <f t="shared" ca="1" si="510"/>
        <v>SSE</v>
      </c>
      <c r="S703" s="13">
        <f t="shared" ca="1" si="511"/>
        <v>2.7777777777777779E-3</v>
      </c>
      <c r="U703" s="14">
        <f t="shared" ref="U703" ca="1" si="534">SUM(D703:D726)</f>
        <v>0</v>
      </c>
      <c r="V703" s="14">
        <f t="shared" ref="V703" ca="1" si="535">AVERAGE(E703:E726)</f>
        <v>0.22282643055379112</v>
      </c>
      <c r="W703" s="14">
        <f t="shared" ref="W703" ca="1" si="536">AVERAGE(F703:F726)</f>
        <v>6.1618055555555555</v>
      </c>
      <c r="X703" s="14" t="e">
        <f t="shared" ref="X703" si="537">AVERAGE(G703:G726)</f>
        <v>#DIV/0!</v>
      </c>
      <c r="Y703" s="14">
        <f t="shared" ref="Y703" ca="1" si="538">AVERAGE(H703:H726)</f>
        <v>55.090277777777793</v>
      </c>
      <c r="Z703" s="58">
        <f t="shared" ref="Z703" ca="1" si="539">SUM(I703:I726)</f>
        <v>12.994</v>
      </c>
      <c r="AA703" s="58">
        <f t="shared" ref="AA703" ca="1" si="540">SUM(J703:J726)</f>
        <v>5.666666666666667</v>
      </c>
      <c r="AB703" s="58">
        <f t="shared" ref="AB703" ca="1" si="541">SUM(K703:K726)/1000</f>
        <v>25852.880000000001</v>
      </c>
      <c r="AC703" s="58">
        <f t="shared" ref="AC703" ca="1" si="542">AVERAGE(L703:L726)</f>
        <v>299.15277777777777</v>
      </c>
      <c r="AD703" s="17">
        <f t="shared" ref="AD703" ca="1" si="543">AVERAGE(M703:M726)</f>
        <v>3.6027777777777779</v>
      </c>
      <c r="AE703" s="17">
        <f t="shared" ref="AE703" ca="1" si="544">MAX(N703:N726)</f>
        <v>6.4</v>
      </c>
      <c r="AF703" s="11" t="str">
        <f t="shared" ref="AF703" ca="1" si="545">INDIRECT(ADDRESS(MATCH(AE703,N703:N726,0)+ROW()-1,15))</f>
        <v>W</v>
      </c>
      <c r="AG703" s="13">
        <f t="shared" ref="AG703" ca="1" si="546">INDIRECT(ADDRESS(MATCH(AE703,N703:N726,0)+ROW()-1,16))</f>
        <v>0.47758101851851853</v>
      </c>
      <c r="AH703" s="17">
        <f t="shared" ref="AH703" ca="1" si="547">MAX(Q703:Q726)</f>
        <v>10.9</v>
      </c>
      <c r="AI703" s="11" t="str">
        <f t="shared" ref="AI703" ca="1" si="548">INDIRECT(ADDRESS(MATCH(AH703,Q703:Q726,0)+ROW()-1,18))</f>
        <v>WSW</v>
      </c>
      <c r="AJ703" s="13">
        <f t="shared" ref="AJ703" ca="1" si="549">INDIRECT(ADDRESS(MATCH(AH703,Q703:Q726,0)+ROW()-1,19))</f>
        <v>0.14032407407407407</v>
      </c>
    </row>
    <row r="704" spans="1:36">
      <c r="A704" s="11">
        <f t="shared" si="495"/>
        <v>4189</v>
      </c>
      <c r="B704" s="12">
        <f t="shared" ca="1" si="496"/>
        <v>44956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0.22506090512047727</v>
      </c>
      <c r="F704" s="14">
        <f t="shared" ca="1" si="499"/>
        <v>5.1666666666666661</v>
      </c>
      <c r="G704" s="62" t="s">
        <v>202</v>
      </c>
      <c r="H704" s="14">
        <f t="shared" ca="1" si="500"/>
        <v>69.38333333333334</v>
      </c>
      <c r="I704" s="17">
        <f t="shared" ca="1" si="501"/>
        <v>1E-3</v>
      </c>
      <c r="J704" s="16">
        <f t="shared" ca="1" si="502"/>
        <v>0</v>
      </c>
      <c r="K704" s="16">
        <f t="shared" ca="1" si="503"/>
        <v>545</v>
      </c>
      <c r="L704" s="16">
        <f t="shared" ca="1" si="504"/>
        <v>0</v>
      </c>
      <c r="M704" s="17">
        <f t="shared" ca="1" si="505"/>
        <v>3.65</v>
      </c>
      <c r="N704" s="17">
        <f t="shared" ca="1" si="506"/>
        <v>4.5999999999999996</v>
      </c>
      <c r="O704" s="17" t="str">
        <f t="shared" ca="1" si="507"/>
        <v>S</v>
      </c>
      <c r="P704" s="13">
        <f t="shared" ca="1" si="508"/>
        <v>5.7824074074074076E-2</v>
      </c>
      <c r="Q704" s="18">
        <f t="shared" ca="1" si="509"/>
        <v>7.4</v>
      </c>
      <c r="R704" s="17" t="str">
        <f t="shared" ca="1" si="510"/>
        <v>S</v>
      </c>
      <c r="S704" s="13">
        <f t="shared" ca="1" si="511"/>
        <v>5.6701388888888891E-2</v>
      </c>
    </row>
    <row r="705" spans="1:19">
      <c r="A705" s="11">
        <f t="shared" si="495"/>
        <v>4195</v>
      </c>
      <c r="B705" s="12">
        <f t="shared" ca="1" si="496"/>
        <v>44956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0.22479304221501817</v>
      </c>
      <c r="F705" s="14">
        <f t="shared" ca="1" si="499"/>
        <v>5.45</v>
      </c>
      <c r="G705" s="62" t="s">
        <v>202</v>
      </c>
      <c r="H705" s="14">
        <f t="shared" ca="1" si="500"/>
        <v>70.13333333333334</v>
      </c>
      <c r="I705" s="17">
        <f t="shared" ca="1" si="501"/>
        <v>2E-3</v>
      </c>
      <c r="J705" s="16">
        <f t="shared" ca="1" si="502"/>
        <v>0</v>
      </c>
      <c r="K705" s="16">
        <f t="shared" ca="1" si="503"/>
        <v>535</v>
      </c>
      <c r="L705" s="16">
        <f t="shared" ca="1" si="504"/>
        <v>0</v>
      </c>
      <c r="M705" s="17">
        <f t="shared" ca="1" si="505"/>
        <v>3.4166666666666665</v>
      </c>
      <c r="N705" s="17">
        <f t="shared" ca="1" si="506"/>
        <v>3.8</v>
      </c>
      <c r="O705" s="17" t="str">
        <f t="shared" ca="1" si="507"/>
        <v>SSW</v>
      </c>
      <c r="P705" s="13">
        <f t="shared" ca="1" si="508"/>
        <v>0.11805555555555557</v>
      </c>
      <c r="Q705" s="18">
        <f t="shared" ca="1" si="509"/>
        <v>6.6</v>
      </c>
      <c r="R705" s="17" t="str">
        <f t="shared" ca="1" si="510"/>
        <v>SSW</v>
      </c>
      <c r="S705" s="13">
        <f t="shared" ca="1" si="511"/>
        <v>0.10898148148148147</v>
      </c>
    </row>
    <row r="706" spans="1:19">
      <c r="A706" s="11">
        <f t="shared" si="495"/>
        <v>4201</v>
      </c>
      <c r="B706" s="12">
        <f t="shared" ca="1" si="496"/>
        <v>44956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0.22452517930955909</v>
      </c>
      <c r="F706" s="14">
        <f t="shared" ca="1" si="499"/>
        <v>5.8999999999999995</v>
      </c>
      <c r="G706" s="62" t="s">
        <v>202</v>
      </c>
      <c r="H706" s="14">
        <f t="shared" ca="1" si="500"/>
        <v>67.05</v>
      </c>
      <c r="I706" s="17">
        <f t="shared" ca="1" si="501"/>
        <v>1E-3</v>
      </c>
      <c r="J706" s="16">
        <f t="shared" ca="1" si="502"/>
        <v>0</v>
      </c>
      <c r="K706" s="16">
        <f t="shared" ca="1" si="503"/>
        <v>440</v>
      </c>
      <c r="L706" s="16">
        <f t="shared" ca="1" si="504"/>
        <v>0</v>
      </c>
      <c r="M706" s="17">
        <f t="shared" ca="1" si="505"/>
        <v>4.6833333333333336</v>
      </c>
      <c r="N706" s="17">
        <f t="shared" ca="1" si="506"/>
        <v>6.3</v>
      </c>
      <c r="O706" s="17" t="str">
        <f t="shared" ca="1" si="507"/>
        <v>SSW</v>
      </c>
      <c r="P706" s="13">
        <f t="shared" ca="1" si="508"/>
        <v>0.15913194444444445</v>
      </c>
      <c r="Q706" s="18">
        <f t="shared" ca="1" si="509"/>
        <v>10.9</v>
      </c>
      <c r="R706" s="17" t="str">
        <f t="shared" ca="1" si="510"/>
        <v>WSW</v>
      </c>
      <c r="S706" s="13">
        <f t="shared" ca="1" si="511"/>
        <v>0.14032407407407407</v>
      </c>
    </row>
    <row r="707" spans="1:19">
      <c r="A707" s="11">
        <f t="shared" si="495"/>
        <v>4207</v>
      </c>
      <c r="B707" s="12">
        <f t="shared" ca="1" si="496"/>
        <v>44956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0.22443603679736865</v>
      </c>
      <c r="F707" s="14">
        <f t="shared" ca="1" si="499"/>
        <v>4.416666666666667</v>
      </c>
      <c r="G707" s="62" t="s">
        <v>202</v>
      </c>
      <c r="H707" s="14">
        <f t="shared" ca="1" si="500"/>
        <v>76.083333333333329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610</v>
      </c>
      <c r="L707" s="16">
        <f t="shared" ca="1" si="504"/>
        <v>0</v>
      </c>
      <c r="M707" s="17">
        <f t="shared" ca="1" si="505"/>
        <v>4.8500000000000005</v>
      </c>
      <c r="N707" s="17">
        <f t="shared" ca="1" si="506"/>
        <v>6.1</v>
      </c>
      <c r="O707" s="17" t="str">
        <f t="shared" ca="1" si="507"/>
        <v>SSW</v>
      </c>
      <c r="P707" s="13">
        <f t="shared" ca="1" si="508"/>
        <v>0.15973379629629628</v>
      </c>
      <c r="Q707" s="18">
        <f t="shared" ca="1" si="509"/>
        <v>8.4</v>
      </c>
      <c r="R707" s="17" t="str">
        <f t="shared" ca="1" si="510"/>
        <v>SSE</v>
      </c>
      <c r="S707" s="13">
        <f t="shared" ca="1" si="511"/>
        <v>0.17704861111111111</v>
      </c>
    </row>
    <row r="708" spans="1:19">
      <c r="A708" s="11">
        <f t="shared" si="495"/>
        <v>4213</v>
      </c>
      <c r="B708" s="12">
        <f t="shared" ca="1" si="496"/>
        <v>44956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0.22416860926079726</v>
      </c>
      <c r="F708" s="14">
        <f t="shared" ca="1" si="499"/>
        <v>5.333333333333333</v>
      </c>
      <c r="G708" s="62" t="s">
        <v>202</v>
      </c>
      <c r="H708" s="14">
        <f t="shared" ca="1" si="500"/>
        <v>69.983333333333334</v>
      </c>
      <c r="I708" s="17">
        <f t="shared" ca="1" si="501"/>
        <v>3.0000000000000001E-3</v>
      </c>
      <c r="J708" s="16">
        <f t="shared" ca="1" si="502"/>
        <v>0</v>
      </c>
      <c r="K708" s="16">
        <f t="shared" ca="1" si="503"/>
        <v>584</v>
      </c>
      <c r="L708" s="16">
        <f t="shared" ca="1" si="504"/>
        <v>0</v>
      </c>
      <c r="M708" s="17">
        <f t="shared" ca="1" si="505"/>
        <v>4.2833333333333341</v>
      </c>
      <c r="N708" s="17">
        <f t="shared" ca="1" si="506"/>
        <v>5.0999999999999996</v>
      </c>
      <c r="O708" s="17" t="str">
        <f t="shared" ca="1" si="507"/>
        <v>SSE</v>
      </c>
      <c r="P708" s="13">
        <f t="shared" ca="1" si="508"/>
        <v>0.20140046296296296</v>
      </c>
      <c r="Q708" s="18">
        <f t="shared" ca="1" si="509"/>
        <v>9.1</v>
      </c>
      <c r="R708" s="17" t="str">
        <f t="shared" ca="1" si="510"/>
        <v>WSW</v>
      </c>
      <c r="S708" s="13">
        <f t="shared" ca="1" si="511"/>
        <v>0.24020833333333333</v>
      </c>
    </row>
    <row r="709" spans="1:19">
      <c r="A709" s="11">
        <f t="shared" si="495"/>
        <v>4219</v>
      </c>
      <c r="B709" s="12">
        <f t="shared" ca="1" si="496"/>
        <v>44956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0.22399032423641632</v>
      </c>
      <c r="F709" s="14">
        <f t="shared" ca="1" si="499"/>
        <v>6.8666666666666663</v>
      </c>
      <c r="G709" s="62" t="s">
        <v>202</v>
      </c>
      <c r="H709" s="14">
        <f t="shared" ca="1" si="500"/>
        <v>57</v>
      </c>
      <c r="I709" s="17">
        <f t="shared" ca="1" si="501"/>
        <v>1E-3</v>
      </c>
      <c r="J709" s="16">
        <f t="shared" ca="1" si="502"/>
        <v>0</v>
      </c>
      <c r="K709" s="16">
        <f t="shared" ca="1" si="503"/>
        <v>862</v>
      </c>
      <c r="L709" s="16">
        <f t="shared" ca="1" si="504"/>
        <v>0.16666666666666666</v>
      </c>
      <c r="M709" s="17">
        <f t="shared" ca="1" si="505"/>
        <v>4.9000000000000004</v>
      </c>
      <c r="N709" s="17">
        <f t="shared" ca="1" si="506"/>
        <v>5.8</v>
      </c>
      <c r="O709" s="17" t="str">
        <f t="shared" ca="1" si="507"/>
        <v>W</v>
      </c>
      <c r="P709" s="13">
        <f t="shared" ca="1" si="508"/>
        <v>0.25750000000000001</v>
      </c>
      <c r="Q709" s="18">
        <f t="shared" ca="1" si="509"/>
        <v>10</v>
      </c>
      <c r="R709" s="17" t="str">
        <f t="shared" ca="1" si="510"/>
        <v>WSW</v>
      </c>
      <c r="S709" s="13">
        <f t="shared" ca="1" si="511"/>
        <v>0.25538194444444445</v>
      </c>
    </row>
    <row r="710" spans="1:19">
      <c r="A710" s="11">
        <f t="shared" si="495"/>
        <v>4225</v>
      </c>
      <c r="B710" s="12">
        <f t="shared" ca="1" si="496"/>
        <v>44956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0.22372333326342411</v>
      </c>
      <c r="F710" s="14">
        <f t="shared" ca="1" si="499"/>
        <v>6.5000000000000009</v>
      </c>
      <c r="G710" s="62" t="s">
        <v>202</v>
      </c>
      <c r="H710" s="14">
        <f t="shared" ca="1" si="500"/>
        <v>58.233333333333341</v>
      </c>
      <c r="I710" s="17">
        <f t="shared" ca="1" si="501"/>
        <v>5.5999999999999994E-2</v>
      </c>
      <c r="J710" s="16">
        <f t="shared" ca="1" si="502"/>
        <v>0</v>
      </c>
      <c r="K710" s="16">
        <f t="shared" ca="1" si="503"/>
        <v>135135</v>
      </c>
      <c r="L710" s="16">
        <f t="shared" ca="1" si="504"/>
        <v>37.5</v>
      </c>
      <c r="M710" s="17">
        <f t="shared" ca="1" si="505"/>
        <v>3.9833333333333329</v>
      </c>
      <c r="N710" s="17">
        <f t="shared" ca="1" si="506"/>
        <v>5</v>
      </c>
      <c r="O710" s="17" t="str">
        <f t="shared" ca="1" si="507"/>
        <v>WSW</v>
      </c>
      <c r="P710" s="13">
        <f t="shared" ca="1" si="508"/>
        <v>0.291875</v>
      </c>
      <c r="Q710" s="18">
        <f t="shared" ca="1" si="509"/>
        <v>8.1</v>
      </c>
      <c r="R710" s="17" t="str">
        <f t="shared" ca="1" si="510"/>
        <v>WSW</v>
      </c>
      <c r="S710" s="13">
        <f t="shared" ca="1" si="511"/>
        <v>0.28677083333333336</v>
      </c>
    </row>
    <row r="711" spans="1:19">
      <c r="A711" s="11">
        <f t="shared" si="495"/>
        <v>4231</v>
      </c>
      <c r="B711" s="12">
        <f t="shared" ca="1" si="496"/>
        <v>44956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0.22354533928142931</v>
      </c>
      <c r="F711" s="14">
        <f t="shared" ca="1" si="499"/>
        <v>6.666666666666667</v>
      </c>
      <c r="G711" s="62" t="s">
        <v>202</v>
      </c>
      <c r="H711" s="14">
        <f t="shared" ca="1" si="500"/>
        <v>56.516666666666659</v>
      </c>
      <c r="I711" s="17">
        <f t="shared" ca="1" si="501"/>
        <v>0.42599999999999999</v>
      </c>
      <c r="J711" s="16">
        <f t="shared" ca="1" si="502"/>
        <v>0</v>
      </c>
      <c r="K711" s="16">
        <f t="shared" ca="1" si="503"/>
        <v>860698</v>
      </c>
      <c r="L711" s="16">
        <f t="shared" ca="1" si="504"/>
        <v>239.16666666666666</v>
      </c>
      <c r="M711" s="17">
        <f t="shared" ca="1" si="505"/>
        <v>3.4666666666666668</v>
      </c>
      <c r="N711" s="17">
        <f t="shared" ca="1" si="506"/>
        <v>4</v>
      </c>
      <c r="O711" s="17" t="str">
        <f t="shared" ca="1" si="507"/>
        <v>WNW</v>
      </c>
      <c r="P711" s="13">
        <f t="shared" ca="1" si="508"/>
        <v>0.33756944444444442</v>
      </c>
      <c r="Q711" s="18">
        <f t="shared" ca="1" si="509"/>
        <v>7.2</v>
      </c>
      <c r="R711" s="17" t="str">
        <f t="shared" ca="1" si="510"/>
        <v>WNW</v>
      </c>
      <c r="S711" s="13">
        <f t="shared" ca="1" si="511"/>
        <v>0.33116898148148149</v>
      </c>
    </row>
    <row r="712" spans="1:19">
      <c r="A712" s="11">
        <f t="shared" si="495"/>
        <v>4237</v>
      </c>
      <c r="B712" s="12">
        <f t="shared" ca="1" si="496"/>
        <v>44956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0.22336749121229074</v>
      </c>
      <c r="F712" s="14">
        <f t="shared" ca="1" si="499"/>
        <v>7.5</v>
      </c>
      <c r="G712" s="62" t="s">
        <v>202</v>
      </c>
      <c r="H712" s="14">
        <f t="shared" ca="1" si="500"/>
        <v>50.45000000000001</v>
      </c>
      <c r="I712" s="17">
        <f t="shared" ca="1" si="501"/>
        <v>1.0459999999999998</v>
      </c>
      <c r="J712" s="16">
        <f t="shared" ca="1" si="502"/>
        <v>0.5</v>
      </c>
      <c r="K712" s="16">
        <f t="shared" ca="1" si="503"/>
        <v>2090444</v>
      </c>
      <c r="L712" s="16">
        <f t="shared" ca="1" si="504"/>
        <v>580.66666666666663</v>
      </c>
      <c r="M712" s="17">
        <f t="shared" ca="1" si="505"/>
        <v>4.3500000000000005</v>
      </c>
      <c r="N712" s="17">
        <f t="shared" ca="1" si="506"/>
        <v>5.2</v>
      </c>
      <c r="O712" s="17" t="str">
        <f t="shared" ca="1" si="507"/>
        <v>W</v>
      </c>
      <c r="P712" s="13">
        <f t="shared" ca="1" si="508"/>
        <v>0.39126157407407408</v>
      </c>
      <c r="Q712" s="18">
        <f t="shared" ca="1" si="509"/>
        <v>8.1999999999999993</v>
      </c>
      <c r="R712" s="17" t="str">
        <f t="shared" ca="1" si="510"/>
        <v>W</v>
      </c>
      <c r="S712" s="13">
        <f t="shared" ca="1" si="511"/>
        <v>0.40155092592592595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44956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0.22301208689972615</v>
      </c>
      <c r="F713" s="14">
        <f t="shared" ref="F713:F726" ca="1" si="555">INDIRECT(ADDRESS(A713,33,,,$B$1))</f>
        <v>7.95</v>
      </c>
      <c r="G713" s="62" t="s">
        <v>202</v>
      </c>
      <c r="H713" s="14">
        <f t="shared" ref="H713:H726" ca="1" si="556">INDIRECT(ADDRESS(A713,35,,,$B$1))</f>
        <v>47.533333333333339</v>
      </c>
      <c r="I713" s="17">
        <f t="shared" ref="I713:I726" ca="1" si="557">INDIRECT(ADDRESS(A713,36,,,$B$1))</f>
        <v>1.5379999999999998</v>
      </c>
      <c r="J713" s="16">
        <f t="shared" ref="J713:J726" ca="1" si="558">INDIRECT(ADDRESS(A713,37,,,$B$1))</f>
        <v>0.83333333333333337</v>
      </c>
      <c r="K713" s="16">
        <f t="shared" ref="K713:K726" ca="1" si="559">INDIRECT(ADDRESS(A713,38,,,$B$1))</f>
        <v>3033500</v>
      </c>
      <c r="L713" s="16">
        <f t="shared" ref="L713:L726" ca="1" si="560">INDIRECT(ADDRESS(A713,39,,,$B$1))</f>
        <v>842.66666666666663</v>
      </c>
      <c r="M713" s="17">
        <f t="shared" ref="M713:M750" ca="1" si="561">INDIRECT(ADDRESS($A713,40,,,$B$1))</f>
        <v>5.2833333333333323</v>
      </c>
      <c r="N713" s="17">
        <f t="shared" ref="N713:N750" ca="1" si="562">INDIRECT(ADDRESS($A713,41,,,$B$1))</f>
        <v>6.1</v>
      </c>
      <c r="O713" s="17" t="str">
        <f t="shared" ref="O713:O750" ca="1" si="563">INDIRECT(ADDRESS($A713,42,,,$B$1))</f>
        <v>WNW</v>
      </c>
      <c r="P713" s="13">
        <f t="shared" ref="P713:P750" ca="1" si="564">INDIRECT(ADDRESS($A713,43,,,$B$1))</f>
        <v>0.43045138888888884</v>
      </c>
      <c r="Q713" s="18">
        <f t="shared" ref="Q713:Q750" ca="1" si="565">INDIRECT(ADDRESS($A713,44,,,$B$1))</f>
        <v>9.3000000000000007</v>
      </c>
      <c r="R713" s="17" t="str">
        <f t="shared" ref="R713:R750" ca="1" si="566">INDIRECT(ADDRESS($A713,45,,,$B$1))</f>
        <v>WNW</v>
      </c>
      <c r="S713" s="13">
        <f t="shared" ref="S713:S750" ca="1" si="567">INDIRECT(ADDRESS($A713,46,,,$B$1))</f>
        <v>0.42777777777777781</v>
      </c>
    </row>
    <row r="714" spans="1:19">
      <c r="A714" s="11">
        <f t="shared" si="551"/>
        <v>4249</v>
      </c>
      <c r="B714" s="12">
        <f t="shared" ca="1" si="552"/>
        <v>44956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0.22292323582158499</v>
      </c>
      <c r="F714" s="14">
        <f t="shared" ca="1" si="555"/>
        <v>8.1833333333333353</v>
      </c>
      <c r="G714" s="62" t="s">
        <v>202</v>
      </c>
      <c r="H714" s="14">
        <f t="shared" ca="1" si="556"/>
        <v>42.766666666666673</v>
      </c>
      <c r="I714" s="17">
        <f t="shared" ca="1" si="557"/>
        <v>2.1829999999999998</v>
      </c>
      <c r="J714" s="16">
        <f t="shared" ca="1" si="558"/>
        <v>1</v>
      </c>
      <c r="K714" s="16">
        <f t="shared" ca="1" si="559"/>
        <v>4261105</v>
      </c>
      <c r="L714" s="16">
        <f t="shared" ca="1" si="560"/>
        <v>1183.5</v>
      </c>
      <c r="M714" s="17">
        <f t="shared" ca="1" si="561"/>
        <v>5.4499999999999993</v>
      </c>
      <c r="N714" s="17">
        <f t="shared" ca="1" si="562"/>
        <v>6.4</v>
      </c>
      <c r="O714" s="17" t="str">
        <f t="shared" ca="1" si="563"/>
        <v>W</v>
      </c>
      <c r="P714" s="13">
        <f t="shared" ca="1" si="564"/>
        <v>0.47758101851851853</v>
      </c>
      <c r="Q714" s="18">
        <f t="shared" ca="1" si="565"/>
        <v>9.9</v>
      </c>
      <c r="R714" s="17" t="str">
        <f t="shared" ca="1" si="566"/>
        <v>W</v>
      </c>
      <c r="S714" s="13">
        <f t="shared" ca="1" si="567"/>
        <v>0.46738425925925925</v>
      </c>
    </row>
    <row r="715" spans="1:19">
      <c r="A715" s="11">
        <f t="shared" si="551"/>
        <v>4255</v>
      </c>
      <c r="B715" s="12">
        <f t="shared" ca="1" si="552"/>
        <v>44956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0.22265712148070285</v>
      </c>
      <c r="F715" s="14">
        <f t="shared" ca="1" si="555"/>
        <v>8.4500000000000011</v>
      </c>
      <c r="G715" s="62" t="s">
        <v>202</v>
      </c>
      <c r="H715" s="14">
        <f t="shared" ca="1" si="556"/>
        <v>38.283333333333331</v>
      </c>
      <c r="I715" s="17">
        <f t="shared" ca="1" si="557"/>
        <v>2.29</v>
      </c>
      <c r="J715" s="16">
        <f t="shared" ca="1" si="558"/>
        <v>1</v>
      </c>
      <c r="K715" s="16">
        <f t="shared" ca="1" si="559"/>
        <v>4491240</v>
      </c>
      <c r="L715" s="16">
        <f t="shared" ca="1" si="560"/>
        <v>1247.6666666666667</v>
      </c>
      <c r="M715" s="17">
        <f t="shared" ca="1" si="561"/>
        <v>4.5666666666666664</v>
      </c>
      <c r="N715" s="17">
        <f t="shared" ca="1" si="562"/>
        <v>5.2</v>
      </c>
      <c r="O715" s="17" t="str">
        <f t="shared" ca="1" si="563"/>
        <v>W</v>
      </c>
      <c r="P715" s="13">
        <f t="shared" ca="1" si="564"/>
        <v>0.49537037037037041</v>
      </c>
      <c r="Q715" s="18">
        <f t="shared" ca="1" si="565"/>
        <v>8.3000000000000007</v>
      </c>
      <c r="R715" s="17" t="str">
        <f t="shared" ca="1" si="566"/>
        <v>W</v>
      </c>
      <c r="S715" s="13">
        <f t="shared" ca="1" si="567"/>
        <v>0.50009259259259264</v>
      </c>
    </row>
    <row r="716" spans="1:19">
      <c r="A716" s="11">
        <f t="shared" si="551"/>
        <v>4261</v>
      </c>
      <c r="B716" s="12">
        <f t="shared" ca="1" si="552"/>
        <v>44956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0.22239100713982074</v>
      </c>
      <c r="F716" s="14">
        <f t="shared" ca="1" si="555"/>
        <v>9.2000000000000011</v>
      </c>
      <c r="G716" s="62" t="s">
        <v>202</v>
      </c>
      <c r="H716" s="14">
        <f t="shared" ca="1" si="556"/>
        <v>33.716666666666669</v>
      </c>
      <c r="I716" s="17">
        <f t="shared" ca="1" si="557"/>
        <v>2.1350000000000002</v>
      </c>
      <c r="J716" s="16">
        <f t="shared" ca="1" si="558"/>
        <v>1</v>
      </c>
      <c r="K716" s="16">
        <f t="shared" ca="1" si="559"/>
        <v>4217502</v>
      </c>
      <c r="L716" s="16">
        <f t="shared" ca="1" si="560"/>
        <v>1171.6666666666667</v>
      </c>
      <c r="M716" s="17">
        <f t="shared" ca="1" si="561"/>
        <v>4.45</v>
      </c>
      <c r="N716" s="17">
        <f t="shared" ca="1" si="562"/>
        <v>5.6</v>
      </c>
      <c r="O716" s="17" t="str">
        <f t="shared" ca="1" si="563"/>
        <v>WNW</v>
      </c>
      <c r="P716" s="13">
        <f t="shared" ca="1" si="564"/>
        <v>0.53931712962962963</v>
      </c>
      <c r="Q716" s="18">
        <f t="shared" ca="1" si="565"/>
        <v>8.6</v>
      </c>
      <c r="R716" s="17" t="str">
        <f t="shared" ca="1" si="566"/>
        <v>WNW</v>
      </c>
      <c r="S716" s="13">
        <f t="shared" ca="1" si="567"/>
        <v>0.53528935185185189</v>
      </c>
    </row>
    <row r="717" spans="1:19">
      <c r="A717" s="11">
        <f t="shared" si="551"/>
        <v>4267</v>
      </c>
      <c r="B717" s="12">
        <f t="shared" ca="1" si="552"/>
        <v>44956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0.22230244903558838</v>
      </c>
      <c r="F717" s="14">
        <f t="shared" ca="1" si="555"/>
        <v>9.1999999999999993</v>
      </c>
      <c r="G717" s="62" t="s">
        <v>202</v>
      </c>
      <c r="H717" s="14">
        <f t="shared" ca="1" si="556"/>
        <v>34.85</v>
      </c>
      <c r="I717" s="17">
        <f t="shared" ca="1" si="557"/>
        <v>1.8659999999999999</v>
      </c>
      <c r="J717" s="16">
        <f t="shared" ca="1" si="558"/>
        <v>1</v>
      </c>
      <c r="K717" s="16">
        <f t="shared" ca="1" si="559"/>
        <v>3699134</v>
      </c>
      <c r="L717" s="16">
        <f t="shared" ca="1" si="560"/>
        <v>1027.5</v>
      </c>
      <c r="M717" s="17">
        <f t="shared" ca="1" si="561"/>
        <v>3.8333333333333335</v>
      </c>
      <c r="N717" s="17">
        <f t="shared" ca="1" si="562"/>
        <v>4.9000000000000004</v>
      </c>
      <c r="O717" s="17" t="str">
        <f t="shared" ca="1" si="563"/>
        <v>WNW</v>
      </c>
      <c r="P717" s="13">
        <f t="shared" ca="1" si="564"/>
        <v>0.59243055555555557</v>
      </c>
      <c r="Q717" s="18">
        <f t="shared" ca="1" si="565"/>
        <v>7.3</v>
      </c>
      <c r="R717" s="17" t="str">
        <f t="shared" ca="1" si="566"/>
        <v>WNW</v>
      </c>
      <c r="S717" s="13">
        <f t="shared" ca="1" si="567"/>
        <v>0.59152777777777776</v>
      </c>
    </row>
    <row r="718" spans="1:19">
      <c r="A718" s="11">
        <f t="shared" si="551"/>
        <v>4273</v>
      </c>
      <c r="B718" s="12">
        <f t="shared" ca="1" si="552"/>
        <v>44956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0.2218596585144266</v>
      </c>
      <c r="F718" s="14">
        <f t="shared" ca="1" si="555"/>
        <v>8.5333333333333332</v>
      </c>
      <c r="G718" s="62" t="s">
        <v>202</v>
      </c>
      <c r="H718" s="14">
        <f t="shared" ca="1" si="556"/>
        <v>40.916666666666664</v>
      </c>
      <c r="I718" s="17">
        <f t="shared" ca="1" si="557"/>
        <v>0.97</v>
      </c>
      <c r="J718" s="16">
        <f t="shared" ca="1" si="558"/>
        <v>0.33333333333333331</v>
      </c>
      <c r="K718" s="16">
        <f t="shared" ca="1" si="559"/>
        <v>2016195</v>
      </c>
      <c r="L718" s="16">
        <f t="shared" ca="1" si="560"/>
        <v>560</v>
      </c>
      <c r="M718" s="17">
        <f t="shared" ca="1" si="561"/>
        <v>3.7999999999999994</v>
      </c>
      <c r="N718" s="17">
        <f t="shared" ca="1" si="562"/>
        <v>4.4000000000000004</v>
      </c>
      <c r="O718" s="17" t="str">
        <f t="shared" ca="1" si="563"/>
        <v>NW</v>
      </c>
      <c r="P718" s="13">
        <f t="shared" ca="1" si="564"/>
        <v>0.6247800925925926</v>
      </c>
      <c r="Q718" s="18">
        <f t="shared" ca="1" si="565"/>
        <v>7.4</v>
      </c>
      <c r="R718" s="17" t="str">
        <f t="shared" ca="1" si="566"/>
        <v>NNW</v>
      </c>
      <c r="S718" s="13">
        <f t="shared" ca="1" si="567"/>
        <v>0.62420138888888888</v>
      </c>
    </row>
    <row r="719" spans="1:19">
      <c r="A719" s="11">
        <f t="shared" si="551"/>
        <v>4279</v>
      </c>
      <c r="B719" s="12">
        <f t="shared" ca="1" si="552"/>
        <v>44956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0.2218596585144266</v>
      </c>
      <c r="F719" s="14">
        <f t="shared" ca="1" si="555"/>
        <v>7.6500000000000012</v>
      </c>
      <c r="G719" s="62" t="s">
        <v>202</v>
      </c>
      <c r="H719" s="14">
        <f t="shared" ca="1" si="556"/>
        <v>41.716666666666669</v>
      </c>
      <c r="I719" s="17">
        <f t="shared" ca="1" si="557"/>
        <v>0.43099999999999994</v>
      </c>
      <c r="J719" s="16">
        <f t="shared" ca="1" si="558"/>
        <v>0</v>
      </c>
      <c r="K719" s="16">
        <f t="shared" ca="1" si="559"/>
        <v>929111</v>
      </c>
      <c r="L719" s="16">
        <f t="shared" ca="1" si="560"/>
        <v>258.16666666666669</v>
      </c>
      <c r="M719" s="17">
        <f t="shared" ca="1" si="561"/>
        <v>3.5</v>
      </c>
      <c r="N719" s="17">
        <f t="shared" ca="1" si="562"/>
        <v>4.3</v>
      </c>
      <c r="O719" s="17" t="str">
        <f t="shared" ca="1" si="563"/>
        <v>NW</v>
      </c>
      <c r="P719" s="13">
        <f t="shared" ca="1" si="564"/>
        <v>0.66464120370370372</v>
      </c>
      <c r="Q719" s="18">
        <f t="shared" ca="1" si="565"/>
        <v>7.2</v>
      </c>
      <c r="R719" s="17" t="str">
        <f t="shared" ca="1" si="566"/>
        <v>NW</v>
      </c>
      <c r="S719" s="13">
        <f t="shared" ca="1" si="567"/>
        <v>0.6622569444444445</v>
      </c>
    </row>
    <row r="720" spans="1:19">
      <c r="A720" s="11">
        <f t="shared" si="551"/>
        <v>4285</v>
      </c>
      <c r="B720" s="12">
        <f t="shared" ca="1" si="552"/>
        <v>44956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0.2218596585144266</v>
      </c>
      <c r="F720" s="14">
        <f t="shared" ca="1" si="555"/>
        <v>6.1000000000000005</v>
      </c>
      <c r="G720" s="62" t="s">
        <v>202</v>
      </c>
      <c r="H720" s="14">
        <f t="shared" ca="1" si="556"/>
        <v>47.066666666666663</v>
      </c>
      <c r="I720" s="17">
        <f t="shared" ca="1" si="557"/>
        <v>4.3999999999999997E-2</v>
      </c>
      <c r="J720" s="16">
        <f t="shared" ca="1" si="558"/>
        <v>0</v>
      </c>
      <c r="K720" s="16">
        <f t="shared" ca="1" si="559"/>
        <v>111425</v>
      </c>
      <c r="L720" s="16">
        <f t="shared" ca="1" si="560"/>
        <v>31</v>
      </c>
      <c r="M720" s="17">
        <f t="shared" ca="1" si="561"/>
        <v>2.9499999999999997</v>
      </c>
      <c r="N720" s="17">
        <f t="shared" ca="1" si="562"/>
        <v>3.2</v>
      </c>
      <c r="O720" s="17" t="str">
        <f t="shared" ca="1" si="563"/>
        <v>NNW</v>
      </c>
      <c r="P720" s="13">
        <f t="shared" ca="1" si="564"/>
        <v>0.71386574074074083</v>
      </c>
      <c r="Q720" s="18">
        <f t="shared" ca="1" si="565"/>
        <v>5.7</v>
      </c>
      <c r="R720" s="17" t="str">
        <f t="shared" ca="1" si="566"/>
        <v>N</v>
      </c>
      <c r="S720" s="13">
        <f t="shared" ca="1" si="567"/>
        <v>0.73851851851851846</v>
      </c>
    </row>
    <row r="721" spans="1:36">
      <c r="A721" s="11">
        <f t="shared" si="551"/>
        <v>4291</v>
      </c>
      <c r="B721" s="12">
        <f t="shared" ca="1" si="552"/>
        <v>44956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0.22132919217342115</v>
      </c>
      <c r="F721" s="14">
        <f t="shared" ca="1" si="555"/>
        <v>5.2833333333333341</v>
      </c>
      <c r="G721" s="62" t="s">
        <v>202</v>
      </c>
      <c r="H721" s="14">
        <f t="shared" ca="1" si="556"/>
        <v>49.56666666666667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465</v>
      </c>
      <c r="L721" s="16">
        <f t="shared" ca="1" si="560"/>
        <v>0</v>
      </c>
      <c r="M721" s="17">
        <f t="shared" ca="1" si="561"/>
        <v>3.1333333333333333</v>
      </c>
      <c r="N721" s="17">
        <f t="shared" ca="1" si="562"/>
        <v>4.3</v>
      </c>
      <c r="O721" s="17" t="str">
        <f t="shared" ca="1" si="563"/>
        <v>NNW</v>
      </c>
      <c r="P721" s="13">
        <f t="shared" ca="1" si="564"/>
        <v>0.7680324074074073</v>
      </c>
      <c r="Q721" s="18">
        <f t="shared" ca="1" si="565"/>
        <v>6.5</v>
      </c>
      <c r="R721" s="17" t="str">
        <f t="shared" ca="1" si="566"/>
        <v>NW</v>
      </c>
      <c r="S721" s="13">
        <f t="shared" ca="1" si="567"/>
        <v>0.76680555555555552</v>
      </c>
    </row>
    <row r="722" spans="1:36">
      <c r="A722" s="11">
        <f t="shared" si="551"/>
        <v>4297</v>
      </c>
      <c r="B722" s="12">
        <f t="shared" ca="1" si="552"/>
        <v>44956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0.22132919217342115</v>
      </c>
      <c r="F722" s="14">
        <f t="shared" ca="1" si="555"/>
        <v>4.8166666666666673</v>
      </c>
      <c r="G722" s="62" t="s">
        <v>202</v>
      </c>
      <c r="H722" s="14">
        <f t="shared" ca="1" si="556"/>
        <v>52.400000000000006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445</v>
      </c>
      <c r="L722" s="16">
        <f t="shared" ca="1" si="560"/>
        <v>0</v>
      </c>
      <c r="M722" s="17">
        <f t="shared" ca="1" si="561"/>
        <v>2.7166666666666668</v>
      </c>
      <c r="N722" s="17">
        <f t="shared" ca="1" si="562"/>
        <v>3.2</v>
      </c>
      <c r="O722" s="17" t="str">
        <f t="shared" ca="1" si="563"/>
        <v>NNW</v>
      </c>
      <c r="P722" s="13">
        <f t="shared" ca="1" si="564"/>
        <v>0.81054398148148143</v>
      </c>
      <c r="Q722" s="18">
        <f t="shared" ca="1" si="565"/>
        <v>6.5</v>
      </c>
      <c r="R722" s="17" t="str">
        <f t="shared" ca="1" si="566"/>
        <v>WNW</v>
      </c>
      <c r="S722" s="13">
        <f t="shared" ca="1" si="567"/>
        <v>0.80494212962962963</v>
      </c>
    </row>
    <row r="723" spans="1:36">
      <c r="A723" s="11">
        <f t="shared" si="551"/>
        <v>4303</v>
      </c>
      <c r="B723" s="12">
        <f t="shared" ca="1" si="552"/>
        <v>44956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0.22124092852834065</v>
      </c>
      <c r="F723" s="14">
        <f t="shared" ca="1" si="555"/>
        <v>4.0000000000000009</v>
      </c>
      <c r="G723" s="62" t="s">
        <v>202</v>
      </c>
      <c r="H723" s="14">
        <f t="shared" ca="1" si="556"/>
        <v>55.666666666666664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614</v>
      </c>
      <c r="L723" s="16">
        <f t="shared" ca="1" si="560"/>
        <v>0</v>
      </c>
      <c r="M723" s="17">
        <f t="shared" ca="1" si="561"/>
        <v>1.25</v>
      </c>
      <c r="N723" s="17">
        <f t="shared" ca="1" si="562"/>
        <v>3</v>
      </c>
      <c r="O723" s="17" t="str">
        <f t="shared" ca="1" si="563"/>
        <v>NNW</v>
      </c>
      <c r="P723" s="13">
        <f t="shared" ca="1" si="564"/>
        <v>0.82641203703703703</v>
      </c>
      <c r="Q723" s="18">
        <f t="shared" ca="1" si="565"/>
        <v>4.5</v>
      </c>
      <c r="R723" s="17" t="str">
        <f t="shared" ca="1" si="566"/>
        <v>NNE</v>
      </c>
      <c r="S723" s="13">
        <f t="shared" ca="1" si="567"/>
        <v>0.82777777777777783</v>
      </c>
    </row>
    <row r="724" spans="1:36">
      <c r="A724" s="11">
        <f t="shared" si="551"/>
        <v>4309</v>
      </c>
      <c r="B724" s="12">
        <f t="shared" ca="1" si="552"/>
        <v>44956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0.22088787394801859</v>
      </c>
      <c r="F724" s="14">
        <f t="shared" ca="1" si="555"/>
        <v>3.8666666666666667</v>
      </c>
      <c r="G724" s="62" t="s">
        <v>202</v>
      </c>
      <c r="H724" s="14">
        <f t="shared" ca="1" si="556"/>
        <v>58.233333333333341</v>
      </c>
      <c r="I724" s="17">
        <f t="shared" ca="1" si="557"/>
        <v>1E-3</v>
      </c>
      <c r="J724" s="16">
        <f t="shared" ca="1" si="558"/>
        <v>0</v>
      </c>
      <c r="K724" s="16">
        <f t="shared" ca="1" si="559"/>
        <v>549</v>
      </c>
      <c r="L724" s="16">
        <f t="shared" ca="1" si="560"/>
        <v>0</v>
      </c>
      <c r="M724" s="17">
        <f t="shared" ca="1" si="561"/>
        <v>1.0166666666666666</v>
      </c>
      <c r="N724" s="17">
        <f t="shared" ca="1" si="562"/>
        <v>1.4</v>
      </c>
      <c r="O724" s="17" t="str">
        <f t="shared" ca="1" si="563"/>
        <v>ENE</v>
      </c>
      <c r="P724" s="13">
        <f t="shared" ca="1" si="564"/>
        <v>0.90774305555555557</v>
      </c>
      <c r="Q724" s="18">
        <f t="shared" ca="1" si="565"/>
        <v>2.5</v>
      </c>
      <c r="R724" s="17" t="str">
        <f t="shared" ca="1" si="566"/>
        <v>ENE</v>
      </c>
      <c r="S724" s="13">
        <f t="shared" ca="1" si="567"/>
        <v>0.88107638888888884</v>
      </c>
    </row>
    <row r="725" spans="1:36">
      <c r="A725" s="11">
        <f t="shared" si="551"/>
        <v>4315</v>
      </c>
      <c r="B725" s="12">
        <f t="shared" ca="1" si="552"/>
        <v>44956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0.22079961030293807</v>
      </c>
      <c r="F725" s="14">
        <f t="shared" ca="1" si="555"/>
        <v>3.0666666666666669</v>
      </c>
      <c r="G725" s="62" t="s">
        <v>202</v>
      </c>
      <c r="H725" s="14">
        <f t="shared" ca="1" si="556"/>
        <v>63.5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633</v>
      </c>
      <c r="L725" s="16">
        <f t="shared" ca="1" si="560"/>
        <v>0</v>
      </c>
      <c r="M725" s="17">
        <f t="shared" ca="1" si="561"/>
        <v>1.5666666666666664</v>
      </c>
      <c r="N725" s="17">
        <f t="shared" ca="1" si="562"/>
        <v>1.7</v>
      </c>
      <c r="O725" s="17" t="str">
        <f t="shared" ca="1" si="563"/>
        <v>E</v>
      </c>
      <c r="P725" s="13">
        <f t="shared" ca="1" si="564"/>
        <v>0.93584490740740733</v>
      </c>
      <c r="Q725" s="18">
        <f t="shared" ca="1" si="565"/>
        <v>2.5</v>
      </c>
      <c r="R725" s="17" t="str">
        <f t="shared" ca="1" si="566"/>
        <v>E</v>
      </c>
      <c r="S725" s="13">
        <f t="shared" ca="1" si="567"/>
        <v>0.91615740740740748</v>
      </c>
    </row>
    <row r="726" spans="1:36">
      <c r="A726" s="11">
        <f t="shared" si="551"/>
        <v>4321</v>
      </c>
      <c r="B726" s="12">
        <f t="shared" ca="1" si="552"/>
        <v>44956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0.22071149442688587</v>
      </c>
      <c r="F726" s="14">
        <f t="shared" ca="1" si="555"/>
        <v>3.1</v>
      </c>
      <c r="G726" s="62" t="s">
        <v>202</v>
      </c>
      <c r="H726" s="14">
        <f t="shared" ca="1" si="556"/>
        <v>65.399999999999991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554</v>
      </c>
      <c r="L726" s="16">
        <f t="shared" ca="1" si="560"/>
        <v>0</v>
      </c>
      <c r="M726" s="17">
        <f t="shared" ca="1" si="561"/>
        <v>1.3666666666666665</v>
      </c>
      <c r="N726" s="17">
        <f t="shared" ca="1" si="562"/>
        <v>1.7</v>
      </c>
      <c r="O726" s="17" t="str">
        <f t="shared" ca="1" si="563"/>
        <v>E</v>
      </c>
      <c r="P726" s="13">
        <f t="shared" ca="1" si="564"/>
        <v>0.95371527777777787</v>
      </c>
      <c r="Q726" s="18">
        <f t="shared" ca="1" si="565"/>
        <v>2.7</v>
      </c>
      <c r="R726" s="17" t="str">
        <f t="shared" ca="1" si="566"/>
        <v>ESE</v>
      </c>
      <c r="S726" s="13">
        <f t="shared" ca="1" si="567"/>
        <v>0.96681712962962962</v>
      </c>
    </row>
    <row r="727" spans="1:36">
      <c r="A727" s="11">
        <f t="shared" si="551"/>
        <v>4327</v>
      </c>
      <c r="B727" s="12">
        <f t="shared" ref="B727:B739" ca="1" si="568">INDIRECT(ADDRESS(A727,2,,,$B$1))</f>
        <v>44957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0.22035903092267714</v>
      </c>
      <c r="F727" s="14">
        <f t="shared" ref="F727:F739" ca="1" si="572">INDIRECT(ADDRESS(A727,33,,,$B$1))</f>
        <v>2.6</v>
      </c>
      <c r="G727" s="62" t="s">
        <v>202</v>
      </c>
      <c r="H727" s="14">
        <f t="shared" ref="H727:H739" ca="1" si="573">INDIRECT(ADDRESS(A727,35,,,$B$1))</f>
        <v>69.133333333333326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504</v>
      </c>
      <c r="L727" s="16">
        <f t="shared" ref="L727:L739" ca="1" si="577">INDIRECT(ADDRESS(A727,39,,,$B$1))</f>
        <v>0</v>
      </c>
      <c r="M727" s="17">
        <f t="shared" ca="1" si="561"/>
        <v>1.3333333333333333</v>
      </c>
      <c r="N727" s="17">
        <f t="shared" ca="1" si="562"/>
        <v>1.9</v>
      </c>
      <c r="O727" s="17" t="str">
        <f t="shared" ca="1" si="563"/>
        <v>E</v>
      </c>
      <c r="P727" s="13">
        <f t="shared" ca="1" si="564"/>
        <v>1.6597222222222222E-2</v>
      </c>
      <c r="Q727" s="18">
        <f t="shared" ca="1" si="565"/>
        <v>2.7</v>
      </c>
      <c r="R727" s="17" t="str">
        <f t="shared" ca="1" si="566"/>
        <v>E</v>
      </c>
      <c r="S727" s="13">
        <f t="shared" ca="1" si="567"/>
        <v>1.5706018518518518E-2</v>
      </c>
      <c r="U727" s="14">
        <f t="shared" ref="U727" ca="1" si="578">SUM(D727:D750)</f>
        <v>0</v>
      </c>
      <c r="V727" s="14">
        <f t="shared" ref="V727" ca="1" si="579">AVERAGE(E727:E750)</f>
        <v>0.21818582090936398</v>
      </c>
      <c r="W727" s="14">
        <f t="shared" ref="W727" ca="1" si="580">AVERAGE(F727:F750)</f>
        <v>3.7305555555555556</v>
      </c>
      <c r="X727" s="14" t="e">
        <f t="shared" ref="X727" si="581">AVERAGE(G727:G750)</f>
        <v>#DIV/0!</v>
      </c>
      <c r="Y727" s="14">
        <f t="shared" ref="Y727" ca="1" si="582">AVERAGE(H727:H750)</f>
        <v>64.791666666666671</v>
      </c>
      <c r="Z727" s="58">
        <f t="shared" ref="Z727" ca="1" si="583">SUM(I727:I750)</f>
        <v>13.224</v>
      </c>
      <c r="AA727" s="58">
        <f t="shared" ref="AA727" ca="1" si="584">SUM(J727:J750)</f>
        <v>5.1666666666666661</v>
      </c>
      <c r="AB727" s="58">
        <f t="shared" ref="AB727" ca="1" si="585">SUM(K727:K750)/1000</f>
        <v>26521.996999999999</v>
      </c>
      <c r="AC727" s="58">
        <f t="shared" ref="AC727" ca="1" si="586">AVERAGE(L727:L750)</f>
        <v>306.88888888888897</v>
      </c>
      <c r="AD727" s="17">
        <f t="shared" ref="AD727" ca="1" si="587">AVERAGE(M727:M750)</f>
        <v>1.1430555555555557</v>
      </c>
      <c r="AE727" s="17">
        <f t="shared" ref="AE727" ca="1" si="588">MAX(N727:N750)</f>
        <v>3.5</v>
      </c>
      <c r="AF727" s="11" t="str">
        <f t="shared" ref="AF727" ca="1" si="589">INDIRECT(ADDRESS(MATCH(AE727,N727:N750,0)+ROW()-1,15))</f>
        <v>W</v>
      </c>
      <c r="AG727" s="13">
        <f t="shared" ref="AG727" ca="1" si="590">INDIRECT(ADDRESS(MATCH(AE727,N727:N750,0)+ROW()-1,16))</f>
        <v>0.51124999999999998</v>
      </c>
      <c r="AH727" s="17">
        <f t="shared" ref="AH727" ca="1" si="591">MAX(Q727:Q750)</f>
        <v>5.6</v>
      </c>
      <c r="AI727" s="11" t="str">
        <f t="shared" ref="AI727" ca="1" si="592">INDIRECT(ADDRESS(MATCH(AH727,Q727:Q750,0)+ROW()-1,18))</f>
        <v>WNW</v>
      </c>
      <c r="AJ727" s="13">
        <f t="shared" ref="AJ727" ca="1" si="593">INDIRECT(ADDRESS(MATCH(AH727,Q727:Q750,0)+ROW()-1,19))</f>
        <v>0.51018518518518519</v>
      </c>
    </row>
    <row r="728" spans="1:36">
      <c r="A728" s="11">
        <f t="shared" si="551"/>
        <v>4333</v>
      </c>
      <c r="B728" s="12">
        <f t="shared" ca="1" si="568"/>
        <v>44957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0.22027091504662497</v>
      </c>
      <c r="F728" s="14">
        <f t="shared" ca="1" si="572"/>
        <v>2.15</v>
      </c>
      <c r="G728" s="62" t="s">
        <v>202</v>
      </c>
      <c r="H728" s="14">
        <f t="shared" ca="1" si="573"/>
        <v>71.933333333333337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542</v>
      </c>
      <c r="L728" s="16">
        <f t="shared" ca="1" si="577"/>
        <v>0</v>
      </c>
      <c r="M728" s="17">
        <f t="shared" ca="1" si="561"/>
        <v>1.4000000000000001</v>
      </c>
      <c r="N728" s="17">
        <f t="shared" ca="1" si="562"/>
        <v>1.9</v>
      </c>
      <c r="O728" s="17" t="str">
        <f t="shared" ca="1" si="563"/>
        <v>E</v>
      </c>
      <c r="P728" s="13">
        <f t="shared" ca="1" si="564"/>
        <v>7.2511574074074062E-2</v>
      </c>
      <c r="Q728" s="18">
        <f t="shared" ca="1" si="565"/>
        <v>2.6</v>
      </c>
      <c r="R728" s="17" t="str">
        <f t="shared" ca="1" si="566"/>
        <v>E</v>
      </c>
      <c r="S728" s="13">
        <f t="shared" ca="1" si="567"/>
        <v>7.0740740740740743E-2</v>
      </c>
    </row>
    <row r="729" spans="1:36">
      <c r="A729" s="11">
        <f t="shared" si="551"/>
        <v>4339</v>
      </c>
      <c r="B729" s="12">
        <f t="shared" ca="1" si="568"/>
        <v>44957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0.21991904401890452</v>
      </c>
      <c r="F729" s="14">
        <f t="shared" ca="1" si="572"/>
        <v>1.2333333333333332</v>
      </c>
      <c r="G729" s="62" t="s">
        <v>202</v>
      </c>
      <c r="H729" s="14">
        <f t="shared" ca="1" si="573"/>
        <v>76.733333333333334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578</v>
      </c>
      <c r="L729" s="16">
        <f t="shared" ca="1" si="577"/>
        <v>0</v>
      </c>
      <c r="M729" s="17">
        <f t="shared" ca="1" si="561"/>
        <v>1.1833333333333333</v>
      </c>
      <c r="N729" s="17">
        <f t="shared" ca="1" si="562"/>
        <v>1.9</v>
      </c>
      <c r="O729" s="17" t="str">
        <f t="shared" ca="1" si="563"/>
        <v>E</v>
      </c>
      <c r="P729" s="13">
        <f t="shared" ca="1" si="564"/>
        <v>9.1446759259259255E-2</v>
      </c>
      <c r="Q729" s="18">
        <f t="shared" ca="1" si="565"/>
        <v>3.1</v>
      </c>
      <c r="R729" s="17" t="str">
        <f t="shared" ca="1" si="566"/>
        <v>ESE</v>
      </c>
      <c r="S729" s="13">
        <f t="shared" ca="1" si="567"/>
        <v>9.116898148148149E-2</v>
      </c>
    </row>
    <row r="730" spans="1:36">
      <c r="A730" s="11">
        <f t="shared" si="551"/>
        <v>4345</v>
      </c>
      <c r="B730" s="12">
        <f t="shared" ca="1" si="568"/>
        <v>44957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0.2197431085050443</v>
      </c>
      <c r="F730" s="14">
        <f t="shared" ca="1" si="572"/>
        <v>8.3333333333333329E-2</v>
      </c>
      <c r="G730" s="62" t="s">
        <v>202</v>
      </c>
      <c r="H730" s="14">
        <f t="shared" ca="1" si="573"/>
        <v>82.65</v>
      </c>
      <c r="I730" s="17">
        <f t="shared" ca="1" si="574"/>
        <v>1E-3</v>
      </c>
      <c r="J730" s="16">
        <f t="shared" ca="1" si="575"/>
        <v>0</v>
      </c>
      <c r="K730" s="16">
        <f t="shared" ca="1" si="576"/>
        <v>451</v>
      </c>
      <c r="L730" s="16">
        <f t="shared" ca="1" si="577"/>
        <v>0</v>
      </c>
      <c r="M730" s="17">
        <f t="shared" ca="1" si="561"/>
        <v>0.21666666666666667</v>
      </c>
      <c r="N730" s="17">
        <f t="shared" ca="1" si="562"/>
        <v>0.6</v>
      </c>
      <c r="O730" s="17" t="str">
        <f t="shared" ca="1" si="563"/>
        <v>SSW</v>
      </c>
      <c r="P730" s="13">
        <f t="shared" ca="1" si="564"/>
        <v>0.13625000000000001</v>
      </c>
      <c r="Q730" s="18">
        <f t="shared" ca="1" si="565"/>
        <v>1.1000000000000001</v>
      </c>
      <c r="R730" s="17" t="str">
        <f t="shared" ca="1" si="566"/>
        <v>S</v>
      </c>
      <c r="S730" s="13">
        <f t="shared" ca="1" si="567"/>
        <v>0.13572916666666665</v>
      </c>
    </row>
    <row r="731" spans="1:36">
      <c r="A731" s="11">
        <f t="shared" si="551"/>
        <v>4351</v>
      </c>
      <c r="B731" s="12">
        <f t="shared" ca="1" si="568"/>
        <v>44957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0.21965528921005026</v>
      </c>
      <c r="F731" s="14">
        <f t="shared" ca="1" si="572"/>
        <v>6.666666666666668E-2</v>
      </c>
      <c r="G731" s="62" t="s">
        <v>202</v>
      </c>
      <c r="H731" s="14">
        <f t="shared" ca="1" si="573"/>
        <v>83.13333333333334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473</v>
      </c>
      <c r="L731" s="16">
        <f t="shared" ca="1" si="577"/>
        <v>0</v>
      </c>
      <c r="M731" s="17">
        <f t="shared" ca="1" si="561"/>
        <v>3.3333333333333333E-2</v>
      </c>
      <c r="N731" s="17">
        <f t="shared" ca="1" si="562"/>
        <v>0.1</v>
      </c>
      <c r="O731" s="17" t="str">
        <f t="shared" ca="1" si="563"/>
        <v>S</v>
      </c>
      <c r="P731" s="13">
        <f t="shared" ca="1" si="564"/>
        <v>0.15973379629629628</v>
      </c>
      <c r="Q731" s="18">
        <f t="shared" ca="1" si="565"/>
        <v>0.6</v>
      </c>
      <c r="R731" s="17" t="str">
        <f t="shared" ca="1" si="566"/>
        <v>ESE</v>
      </c>
      <c r="S731" s="13">
        <f t="shared" ca="1" si="567"/>
        <v>0.20038194444444443</v>
      </c>
    </row>
    <row r="732" spans="1:36">
      <c r="A732" s="11">
        <f t="shared" si="551"/>
        <v>4357</v>
      </c>
      <c r="B732" s="12">
        <f t="shared" ca="1" si="568"/>
        <v>44957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0.21921619273508</v>
      </c>
      <c r="F732" s="14">
        <f t="shared" ca="1" si="572"/>
        <v>-0.4333333333333334</v>
      </c>
      <c r="G732" s="62" t="s">
        <v>202</v>
      </c>
      <c r="H732" s="14">
        <f t="shared" ca="1" si="573"/>
        <v>85.483333333333334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260</v>
      </c>
      <c r="L732" s="16">
        <f t="shared" ca="1" si="577"/>
        <v>0</v>
      </c>
      <c r="M732" s="17">
        <f t="shared" ca="1" si="561"/>
        <v>0.16666666666666666</v>
      </c>
      <c r="N732" s="17">
        <f t="shared" ca="1" si="562"/>
        <v>0.5</v>
      </c>
      <c r="O732" s="17" t="str">
        <f t="shared" ca="1" si="563"/>
        <v>SW</v>
      </c>
      <c r="P732" s="13">
        <f t="shared" ca="1" si="564"/>
        <v>0.21510416666666665</v>
      </c>
      <c r="Q732" s="18">
        <f t="shared" ca="1" si="565"/>
        <v>0.8</v>
      </c>
      <c r="R732" s="17" t="str">
        <f t="shared" ca="1" si="566"/>
        <v>SE</v>
      </c>
      <c r="S732" s="13">
        <f t="shared" ca="1" si="567"/>
        <v>0.21681712962962962</v>
      </c>
    </row>
    <row r="733" spans="1:36">
      <c r="A733" s="11">
        <f t="shared" si="551"/>
        <v>4363</v>
      </c>
      <c r="B733" s="12">
        <f t="shared" ca="1" si="568"/>
        <v>44957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0.21921619273508</v>
      </c>
      <c r="F733" s="14">
        <f t="shared" ca="1" si="572"/>
        <v>-0.15000000000000002</v>
      </c>
      <c r="G733" s="62" t="s">
        <v>202</v>
      </c>
      <c r="H733" s="14">
        <f t="shared" ca="1" si="573"/>
        <v>85.550000000000011</v>
      </c>
      <c r="I733" s="17">
        <f t="shared" ca="1" si="574"/>
        <v>0</v>
      </c>
      <c r="J733" s="16">
        <f t="shared" ca="1" si="575"/>
        <v>0</v>
      </c>
      <c r="K733" s="16">
        <f t="shared" ca="1" si="576"/>
        <v>1583</v>
      </c>
      <c r="L733" s="16">
        <f t="shared" ca="1" si="577"/>
        <v>0.33333333333333331</v>
      </c>
      <c r="M733" s="17">
        <f t="shared" ca="1" si="561"/>
        <v>0.48333333333333339</v>
      </c>
      <c r="N733" s="17">
        <f t="shared" ca="1" si="562"/>
        <v>1</v>
      </c>
      <c r="O733" s="17" t="str">
        <f t="shared" ca="1" si="563"/>
        <v>SE</v>
      </c>
      <c r="P733" s="13">
        <f t="shared" ca="1" si="564"/>
        <v>0.27291666666666664</v>
      </c>
      <c r="Q733" s="18">
        <f t="shared" ca="1" si="565"/>
        <v>2.1</v>
      </c>
      <c r="R733" s="17" t="str">
        <f t="shared" ca="1" si="566"/>
        <v>WSW</v>
      </c>
      <c r="S733" s="13">
        <f t="shared" ca="1" si="567"/>
        <v>0.24597222222222223</v>
      </c>
    </row>
    <row r="734" spans="1:36">
      <c r="A734" s="11">
        <f t="shared" si="551"/>
        <v>4369</v>
      </c>
      <c r="B734" s="12">
        <f t="shared" ca="1" si="568"/>
        <v>44957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0.21895318124221486</v>
      </c>
      <c r="F734" s="14">
        <f t="shared" ca="1" si="572"/>
        <v>0.11666666666666665</v>
      </c>
      <c r="G734" s="62" t="s">
        <v>202</v>
      </c>
      <c r="H734" s="14">
        <f t="shared" ca="1" si="573"/>
        <v>85.533333333333346</v>
      </c>
      <c r="I734" s="17">
        <f t="shared" ca="1" si="574"/>
        <v>7.9000000000000001E-2</v>
      </c>
      <c r="J734" s="16">
        <f t="shared" ca="1" si="575"/>
        <v>0</v>
      </c>
      <c r="K734" s="16">
        <f t="shared" ca="1" si="576"/>
        <v>189171</v>
      </c>
      <c r="L734" s="16">
        <f t="shared" ca="1" si="577"/>
        <v>52.5</v>
      </c>
      <c r="M734" s="17">
        <f t="shared" ca="1" si="561"/>
        <v>8.3333333333333329E-2</v>
      </c>
      <c r="N734" s="17">
        <f t="shared" ca="1" si="562"/>
        <v>0.4</v>
      </c>
      <c r="O734" s="17" t="str">
        <f t="shared" ca="1" si="563"/>
        <v>SE</v>
      </c>
      <c r="P734" s="13">
        <f t="shared" ca="1" si="564"/>
        <v>0.29089120370370369</v>
      </c>
      <c r="Q734" s="18">
        <f t="shared" ca="1" si="565"/>
        <v>0.9</v>
      </c>
      <c r="R734" s="17" t="str">
        <f t="shared" ca="1" si="566"/>
        <v>SSE</v>
      </c>
      <c r="S734" s="13">
        <f t="shared" ca="1" si="567"/>
        <v>0.28574074074074074</v>
      </c>
    </row>
    <row r="735" spans="1:36">
      <c r="A735" s="11">
        <f t="shared" si="551"/>
        <v>4375</v>
      </c>
      <c r="B735" s="12">
        <f t="shared" ca="1" si="568"/>
        <v>44957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0.21869016974934966</v>
      </c>
      <c r="F735" s="14">
        <f t="shared" ca="1" si="572"/>
        <v>2.9833333333333329</v>
      </c>
      <c r="G735" s="62" t="s">
        <v>202</v>
      </c>
      <c r="H735" s="14">
        <f t="shared" ca="1" si="573"/>
        <v>76.566666666666677</v>
      </c>
      <c r="I735" s="17">
        <f t="shared" ca="1" si="574"/>
        <v>0.79800000000000004</v>
      </c>
      <c r="J735" s="16">
        <f t="shared" ca="1" si="575"/>
        <v>0</v>
      </c>
      <c r="K735" s="16">
        <f t="shared" ca="1" si="576"/>
        <v>1536932</v>
      </c>
      <c r="L735" s="16">
        <f t="shared" ca="1" si="577"/>
        <v>426.83333333333331</v>
      </c>
      <c r="M735" s="17">
        <f t="shared" ca="1" si="561"/>
        <v>0.10000000000000002</v>
      </c>
      <c r="N735" s="17">
        <f t="shared" ca="1" si="562"/>
        <v>0.5</v>
      </c>
      <c r="O735" s="17" t="str">
        <f t="shared" ca="1" si="563"/>
        <v>SSW</v>
      </c>
      <c r="P735" s="13">
        <f t="shared" ca="1" si="564"/>
        <v>0.34162037037037035</v>
      </c>
      <c r="Q735" s="18">
        <f t="shared" ca="1" si="565"/>
        <v>0.9</v>
      </c>
      <c r="R735" s="17" t="str">
        <f t="shared" ca="1" si="566"/>
        <v>SW</v>
      </c>
      <c r="S735" s="13">
        <f t="shared" ca="1" si="567"/>
        <v>0.34085648148148145</v>
      </c>
    </row>
    <row r="736" spans="1:36">
      <c r="A736" s="11">
        <f t="shared" si="551"/>
        <v>4381</v>
      </c>
      <c r="B736" s="12">
        <f t="shared" ca="1" si="568"/>
        <v>44957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0.21869016974934966</v>
      </c>
      <c r="F736" s="14">
        <f t="shared" ca="1" si="572"/>
        <v>6.166666666666667</v>
      </c>
      <c r="G736" s="62" t="s">
        <v>202</v>
      </c>
      <c r="H736" s="14">
        <f t="shared" ca="1" si="573"/>
        <v>60.483333333333341</v>
      </c>
      <c r="I736" s="17">
        <f t="shared" ca="1" si="574"/>
        <v>1.153</v>
      </c>
      <c r="J736" s="16">
        <f t="shared" ca="1" si="575"/>
        <v>0.33333333333333331</v>
      </c>
      <c r="K736" s="16">
        <f t="shared" ca="1" si="576"/>
        <v>2359290</v>
      </c>
      <c r="L736" s="16">
        <f t="shared" ca="1" si="577"/>
        <v>655.33333333333337</v>
      </c>
      <c r="M736" s="17">
        <f t="shared" ca="1" si="561"/>
        <v>0.25</v>
      </c>
      <c r="N736" s="17">
        <f t="shared" ca="1" si="562"/>
        <v>0.5</v>
      </c>
      <c r="O736" s="17" t="str">
        <f t="shared" ca="1" si="563"/>
        <v>NNE</v>
      </c>
      <c r="P736" s="13">
        <f t="shared" ca="1" si="564"/>
        <v>0.39928240740740745</v>
      </c>
      <c r="Q736" s="18">
        <f t="shared" ca="1" si="565"/>
        <v>1.5</v>
      </c>
      <c r="R736" s="17" t="str">
        <f t="shared" ca="1" si="566"/>
        <v>NW</v>
      </c>
      <c r="S736" s="13">
        <f t="shared" ca="1" si="567"/>
        <v>0.40753472222222226</v>
      </c>
    </row>
    <row r="737" spans="1:19">
      <c r="A737" s="11">
        <f t="shared" si="551"/>
        <v>4387</v>
      </c>
      <c r="B737" s="12">
        <f t="shared" ca="1" si="568"/>
        <v>44957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0.21834008426019977</v>
      </c>
      <c r="F737" s="14">
        <f t="shared" ca="1" si="572"/>
        <v>7.3999999999999995</v>
      </c>
      <c r="G737" s="62" t="s">
        <v>202</v>
      </c>
      <c r="H737" s="14">
        <f t="shared" ca="1" si="573"/>
        <v>49.666666666666657</v>
      </c>
      <c r="I737" s="17">
        <f t="shared" ca="1" si="574"/>
        <v>1.8790000000000002</v>
      </c>
      <c r="J737" s="16">
        <f t="shared" ca="1" si="575"/>
        <v>1</v>
      </c>
      <c r="K737" s="16">
        <f t="shared" ca="1" si="576"/>
        <v>3759303</v>
      </c>
      <c r="L737" s="16">
        <f t="shared" ca="1" si="577"/>
        <v>1044.1666666666667</v>
      </c>
      <c r="M737" s="17">
        <f t="shared" ca="1" si="561"/>
        <v>1.1833333333333333</v>
      </c>
      <c r="N737" s="17">
        <f t="shared" ca="1" si="562"/>
        <v>2.7</v>
      </c>
      <c r="O737" s="17" t="str">
        <f t="shared" ca="1" si="563"/>
        <v>W</v>
      </c>
      <c r="P737" s="13">
        <f t="shared" ca="1" si="564"/>
        <v>0.4513888888888889</v>
      </c>
      <c r="Q737" s="18">
        <f t="shared" ca="1" si="565"/>
        <v>4.3</v>
      </c>
      <c r="R737" s="17" t="str">
        <f t="shared" ca="1" si="566"/>
        <v>W</v>
      </c>
      <c r="S737" s="13">
        <f t="shared" ca="1" si="567"/>
        <v>0.44929398148148153</v>
      </c>
    </row>
    <row r="738" spans="1:19">
      <c r="A738" s="11">
        <f t="shared" si="551"/>
        <v>4393</v>
      </c>
      <c r="B738" s="12">
        <f t="shared" ca="1" si="568"/>
        <v>44957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0.2181650415156248</v>
      </c>
      <c r="F738" s="14">
        <f t="shared" ca="1" si="572"/>
        <v>7.8</v>
      </c>
      <c r="G738" s="62" t="s">
        <v>202</v>
      </c>
      <c r="H738" s="14">
        <f t="shared" ca="1" si="573"/>
        <v>45.949999999999996</v>
      </c>
      <c r="I738" s="17">
        <f t="shared" ca="1" si="574"/>
        <v>2.1920000000000002</v>
      </c>
      <c r="J738" s="16">
        <f t="shared" ca="1" si="575"/>
        <v>1</v>
      </c>
      <c r="K738" s="16">
        <f t="shared" ca="1" si="576"/>
        <v>4315038</v>
      </c>
      <c r="L738" s="16">
        <f t="shared" ca="1" si="577"/>
        <v>1198.6666666666667</v>
      </c>
      <c r="M738" s="17">
        <f t="shared" ca="1" si="561"/>
        <v>2.7666666666666671</v>
      </c>
      <c r="N738" s="17">
        <f t="shared" ca="1" si="562"/>
        <v>3.3</v>
      </c>
      <c r="O738" s="17" t="str">
        <f t="shared" ca="1" si="563"/>
        <v>WSW</v>
      </c>
      <c r="P738" s="13">
        <f t="shared" ca="1" si="564"/>
        <v>0.47221064814814812</v>
      </c>
      <c r="Q738" s="18">
        <f t="shared" ca="1" si="565"/>
        <v>4.5999999999999996</v>
      </c>
      <c r="R738" s="17" t="str">
        <f t="shared" ca="1" si="566"/>
        <v>WSW</v>
      </c>
      <c r="S738" s="13">
        <f t="shared" ca="1" si="567"/>
        <v>0.46936342592592589</v>
      </c>
    </row>
    <row r="739" spans="1:19">
      <c r="A739" s="11">
        <f t="shared" si="551"/>
        <v>4399</v>
      </c>
      <c r="B739" s="12">
        <f t="shared" ca="1" si="568"/>
        <v>44957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0.21799029766250153</v>
      </c>
      <c r="F739" s="14">
        <f t="shared" ca="1" si="572"/>
        <v>8.4</v>
      </c>
      <c r="G739" s="62" t="s">
        <v>202</v>
      </c>
      <c r="H739" s="14">
        <f t="shared" ca="1" si="573"/>
        <v>44.966666666666669</v>
      </c>
      <c r="I739" s="17">
        <f t="shared" ca="1" si="574"/>
        <v>2.2469999999999999</v>
      </c>
      <c r="J739" s="16">
        <f t="shared" ca="1" si="575"/>
        <v>1</v>
      </c>
      <c r="K739" s="16">
        <f t="shared" ca="1" si="576"/>
        <v>4448447</v>
      </c>
      <c r="L739" s="16">
        <f t="shared" ca="1" si="577"/>
        <v>1235.6666666666667</v>
      </c>
      <c r="M739" s="17">
        <f t="shared" ca="1" si="561"/>
        <v>2.8666666666666667</v>
      </c>
      <c r="N739" s="17">
        <f t="shared" ca="1" si="562"/>
        <v>3.5</v>
      </c>
      <c r="O739" s="17" t="str">
        <f t="shared" ca="1" si="563"/>
        <v>W</v>
      </c>
      <c r="P739" s="13">
        <f t="shared" ca="1" si="564"/>
        <v>0.51124999999999998</v>
      </c>
      <c r="Q739" s="18">
        <f t="shared" ca="1" si="565"/>
        <v>5.6</v>
      </c>
      <c r="R739" s="17" t="str">
        <f t="shared" ca="1" si="566"/>
        <v>WNW</v>
      </c>
      <c r="S739" s="13">
        <f t="shared" ca="1" si="567"/>
        <v>0.51018518518518519</v>
      </c>
    </row>
    <row r="740" spans="1:19">
      <c r="A740" s="11">
        <f t="shared" si="551"/>
        <v>4405</v>
      </c>
      <c r="B740" s="12">
        <f t="shared" ref="B740:B750" ca="1" si="594">INDIRECT(ADDRESS(A740,2,,,$B$1))</f>
        <v>44957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0.21764080995625498</v>
      </c>
      <c r="F740" s="14">
        <f t="shared" ref="F740:F750" ca="1" si="598">INDIRECT(ADDRESS(A740,33,,,$B$1))</f>
        <v>8.6</v>
      </c>
      <c r="G740" s="62" t="s">
        <v>202</v>
      </c>
      <c r="H740" s="14">
        <f t="shared" ref="H740:H750" ca="1" si="599">INDIRECT(ADDRESS(A740,35,,,$B$1))</f>
        <v>43.300000000000004</v>
      </c>
      <c r="I740" s="17">
        <f t="shared" ref="I740:I750" ca="1" si="600">INDIRECT(ADDRESS(A740,36,,,$B$1))</f>
        <v>1.9410000000000001</v>
      </c>
      <c r="J740" s="16">
        <f t="shared" ref="J740:J750" ca="1" si="601">INDIRECT(ADDRESS(A740,37,,,$B$1))</f>
        <v>1</v>
      </c>
      <c r="K740" s="16">
        <f t="shared" ref="K740:K750" ca="1" si="602">INDIRECT(ADDRESS(A740,38,,,$B$1))</f>
        <v>3873827</v>
      </c>
      <c r="L740" s="16">
        <f t="shared" ref="L740:L750" ca="1" si="603">INDIRECT(ADDRESS(A740,39,,,$B$1))</f>
        <v>1076</v>
      </c>
      <c r="M740" s="17">
        <f t="shared" ca="1" si="561"/>
        <v>2.8833333333333333</v>
      </c>
      <c r="N740" s="17">
        <f t="shared" ca="1" si="562"/>
        <v>3.4</v>
      </c>
      <c r="O740" s="17" t="str">
        <f t="shared" ca="1" si="563"/>
        <v>W</v>
      </c>
      <c r="P740" s="13">
        <f t="shared" ca="1" si="564"/>
        <v>0.5602314814814815</v>
      </c>
      <c r="Q740" s="18">
        <f t="shared" ca="1" si="565"/>
        <v>5.4</v>
      </c>
      <c r="R740" s="17" t="str">
        <f t="shared" ca="1" si="566"/>
        <v>W</v>
      </c>
      <c r="S740" s="13">
        <f t="shared" ca="1" si="567"/>
        <v>0.56912037037037033</v>
      </c>
    </row>
    <row r="741" spans="1:19">
      <c r="A741" s="11">
        <f t="shared" si="551"/>
        <v>4411</v>
      </c>
      <c r="B741" s="12">
        <f t="shared" ca="1" si="594"/>
        <v>44957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0.21764080995625498</v>
      </c>
      <c r="F741" s="14">
        <f t="shared" ca="1" si="598"/>
        <v>8.1666666666666661</v>
      </c>
      <c r="G741" s="62" t="s">
        <v>202</v>
      </c>
      <c r="H741" s="14">
        <f t="shared" ca="1" si="599"/>
        <v>46.433333333333337</v>
      </c>
      <c r="I741" s="17">
        <f t="shared" ca="1" si="600"/>
        <v>1.2989999999999999</v>
      </c>
      <c r="J741" s="16">
        <f t="shared" ca="1" si="601"/>
        <v>0.5</v>
      </c>
      <c r="K741" s="16">
        <f t="shared" ca="1" si="602"/>
        <v>2644864</v>
      </c>
      <c r="L741" s="16">
        <f t="shared" ca="1" si="603"/>
        <v>734.66666666666663</v>
      </c>
      <c r="M741" s="17">
        <f t="shared" ca="1" si="561"/>
        <v>2.5333333333333332</v>
      </c>
      <c r="N741" s="17">
        <f t="shared" ca="1" si="562"/>
        <v>3</v>
      </c>
      <c r="O741" s="17" t="str">
        <f t="shared" ca="1" si="563"/>
        <v>WSW</v>
      </c>
      <c r="P741" s="13">
        <f t="shared" ca="1" si="564"/>
        <v>0.60381944444444446</v>
      </c>
      <c r="Q741" s="18">
        <f t="shared" ca="1" si="565"/>
        <v>4.7</v>
      </c>
      <c r="R741" s="17" t="str">
        <f t="shared" ca="1" si="566"/>
        <v>W</v>
      </c>
      <c r="S741" s="13">
        <f t="shared" ca="1" si="567"/>
        <v>0.60114583333333338</v>
      </c>
    </row>
    <row r="742" spans="1:19">
      <c r="A742" s="11">
        <f t="shared" si="551"/>
        <v>4417</v>
      </c>
      <c r="B742" s="12">
        <f t="shared" ca="1" si="594"/>
        <v>44957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0.21755358778814538</v>
      </c>
      <c r="F742" s="14">
        <f t="shared" ca="1" si="598"/>
        <v>8.3666666666666671</v>
      </c>
      <c r="G742" s="62" t="s">
        <v>202</v>
      </c>
      <c r="H742" s="14">
        <f t="shared" ca="1" si="599"/>
        <v>45.85</v>
      </c>
      <c r="I742" s="17">
        <f t="shared" ca="1" si="600"/>
        <v>1.113</v>
      </c>
      <c r="J742" s="16">
        <f t="shared" ca="1" si="601"/>
        <v>0.33333333333333331</v>
      </c>
      <c r="K742" s="16">
        <f t="shared" ca="1" si="602"/>
        <v>2281307</v>
      </c>
      <c r="L742" s="16">
        <f t="shared" ca="1" si="603"/>
        <v>633.83333333333337</v>
      </c>
      <c r="M742" s="17">
        <f t="shared" ca="1" si="561"/>
        <v>2.6666666666666665</v>
      </c>
      <c r="N742" s="17">
        <f t="shared" ca="1" si="562"/>
        <v>3.3</v>
      </c>
      <c r="O742" s="17" t="str">
        <f t="shared" ca="1" si="563"/>
        <v>SW</v>
      </c>
      <c r="P742" s="13">
        <f t="shared" ca="1" si="564"/>
        <v>0.64697916666666666</v>
      </c>
      <c r="Q742" s="18">
        <f t="shared" ca="1" si="565"/>
        <v>5.2</v>
      </c>
      <c r="R742" s="17" t="str">
        <f t="shared" ca="1" si="566"/>
        <v>SW</v>
      </c>
      <c r="S742" s="13">
        <f t="shared" ca="1" si="567"/>
        <v>0.63216435185185182</v>
      </c>
    </row>
    <row r="743" spans="1:19">
      <c r="A743" s="11">
        <f t="shared" si="551"/>
        <v>4423</v>
      </c>
      <c r="B743" s="12">
        <f t="shared" ca="1" si="594"/>
        <v>44957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0.21720469911570714</v>
      </c>
      <c r="F743" s="14">
        <f t="shared" ca="1" si="598"/>
        <v>8.0500000000000007</v>
      </c>
      <c r="G743" s="62" t="s">
        <v>202</v>
      </c>
      <c r="H743" s="14">
        <f t="shared" ca="1" si="599"/>
        <v>46.933333333333337</v>
      </c>
      <c r="I743" s="17">
        <f t="shared" ca="1" si="600"/>
        <v>0.47499999999999992</v>
      </c>
      <c r="J743" s="16">
        <f t="shared" ca="1" si="601"/>
        <v>0</v>
      </c>
      <c r="K743" s="16">
        <f t="shared" ca="1" si="602"/>
        <v>996240</v>
      </c>
      <c r="L743" s="16">
        <f t="shared" ca="1" si="603"/>
        <v>276.66666666666669</v>
      </c>
      <c r="M743" s="17">
        <f t="shared" ca="1" si="561"/>
        <v>2.4166666666666665</v>
      </c>
      <c r="N743" s="17">
        <f t="shared" ca="1" si="562"/>
        <v>3.3</v>
      </c>
      <c r="O743" s="17" t="str">
        <f t="shared" ca="1" si="563"/>
        <v>WSW</v>
      </c>
      <c r="P743" s="13">
        <f t="shared" ca="1" si="564"/>
        <v>0.66821759259259261</v>
      </c>
      <c r="Q743" s="18">
        <f t="shared" ca="1" si="565"/>
        <v>5</v>
      </c>
      <c r="R743" s="17" t="str">
        <f t="shared" ca="1" si="566"/>
        <v>WSW</v>
      </c>
      <c r="S743" s="13">
        <f t="shared" ca="1" si="567"/>
        <v>0.66459490740740745</v>
      </c>
    </row>
    <row r="744" spans="1:19">
      <c r="A744" s="11">
        <f t="shared" si="551"/>
        <v>4429</v>
      </c>
      <c r="B744" s="12">
        <f t="shared" ca="1" si="594"/>
        <v>44957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0.2171174769475975</v>
      </c>
      <c r="F744" s="14">
        <f t="shared" ca="1" si="598"/>
        <v>6.5500000000000007</v>
      </c>
      <c r="G744" s="62" t="s">
        <v>202</v>
      </c>
      <c r="H744" s="14">
        <f t="shared" ca="1" si="599"/>
        <v>52.766666666666659</v>
      </c>
      <c r="I744" s="17">
        <f t="shared" ca="1" si="600"/>
        <v>4.3999999999999997E-2</v>
      </c>
      <c r="J744" s="16">
        <f t="shared" ca="1" si="601"/>
        <v>0</v>
      </c>
      <c r="K744" s="16">
        <f t="shared" ca="1" si="602"/>
        <v>110214</v>
      </c>
      <c r="L744" s="16">
        <f t="shared" ca="1" si="603"/>
        <v>30.666666666666668</v>
      </c>
      <c r="M744" s="17">
        <f t="shared" ca="1" si="561"/>
        <v>2.1666666666666665</v>
      </c>
      <c r="N744" s="17">
        <f t="shared" ca="1" si="562"/>
        <v>3.5</v>
      </c>
      <c r="O744" s="17" t="str">
        <f t="shared" ca="1" si="563"/>
        <v>SSW</v>
      </c>
      <c r="P744" s="13">
        <f t="shared" ca="1" si="564"/>
        <v>0.71016203703703706</v>
      </c>
      <c r="Q744" s="18">
        <f t="shared" ca="1" si="565"/>
        <v>5.6</v>
      </c>
      <c r="R744" s="17" t="str">
        <f t="shared" ca="1" si="566"/>
        <v>SSW</v>
      </c>
      <c r="S744" s="13">
        <f t="shared" ca="1" si="567"/>
        <v>0.70644675925925926</v>
      </c>
    </row>
    <row r="745" spans="1:19">
      <c r="A745" s="11">
        <f t="shared" si="551"/>
        <v>4435</v>
      </c>
      <c r="B745" s="12">
        <f t="shared" ca="1" si="594"/>
        <v>44957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0.2171174769475975</v>
      </c>
      <c r="F745" s="14">
        <f t="shared" ca="1" si="598"/>
        <v>4.5999999999999996</v>
      </c>
      <c r="G745" s="62" t="s">
        <v>202</v>
      </c>
      <c r="H745" s="14">
        <f t="shared" ca="1" si="599"/>
        <v>59.366666666666667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686</v>
      </c>
      <c r="L745" s="16">
        <f t="shared" ca="1" si="603"/>
        <v>0</v>
      </c>
      <c r="M745" s="17">
        <f t="shared" ca="1" si="561"/>
        <v>1.1833333333333333</v>
      </c>
      <c r="N745" s="17">
        <f t="shared" ca="1" si="562"/>
        <v>2.1</v>
      </c>
      <c r="O745" s="17" t="str">
        <f t="shared" ca="1" si="563"/>
        <v>SE</v>
      </c>
      <c r="P745" s="13">
        <f t="shared" ca="1" si="564"/>
        <v>0.74502314814814818</v>
      </c>
      <c r="Q745" s="18">
        <f t="shared" ca="1" si="565"/>
        <v>2.6</v>
      </c>
      <c r="R745" s="17" t="str">
        <f t="shared" ca="1" si="566"/>
        <v>SE</v>
      </c>
      <c r="S745" s="13">
        <f t="shared" ca="1" si="567"/>
        <v>0.75973379629629623</v>
      </c>
    </row>
    <row r="746" spans="1:19">
      <c r="A746" s="11">
        <f t="shared" si="551"/>
        <v>4441</v>
      </c>
      <c r="B746" s="12">
        <f t="shared" ca="1" si="594"/>
        <v>44957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0.2171174769475975</v>
      </c>
      <c r="F746" s="14">
        <f t="shared" ca="1" si="598"/>
        <v>2.5333333333333337</v>
      </c>
      <c r="G746" s="62" t="s">
        <v>202</v>
      </c>
      <c r="H746" s="14">
        <f t="shared" ca="1" si="599"/>
        <v>66.783333333333331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598</v>
      </c>
      <c r="L746" s="16">
        <f t="shared" ca="1" si="603"/>
        <v>0</v>
      </c>
      <c r="M746" s="17">
        <f t="shared" ca="1" si="561"/>
        <v>0.26666666666666666</v>
      </c>
      <c r="N746" s="17">
        <f t="shared" ca="1" si="562"/>
        <v>0.6</v>
      </c>
      <c r="O746" s="17" t="str">
        <f t="shared" ca="1" si="563"/>
        <v>NE</v>
      </c>
      <c r="P746" s="13">
        <f t="shared" ca="1" si="564"/>
        <v>0.81204861111111104</v>
      </c>
      <c r="Q746" s="18">
        <f t="shared" ca="1" si="565"/>
        <v>1.4</v>
      </c>
      <c r="R746" s="17" t="str">
        <f t="shared" ca="1" si="566"/>
        <v>NE</v>
      </c>
      <c r="S746" s="13">
        <f t="shared" ca="1" si="567"/>
        <v>0.8077199074074074</v>
      </c>
    </row>
    <row r="747" spans="1:19">
      <c r="A747" s="11">
        <f t="shared" si="551"/>
        <v>4447</v>
      </c>
      <c r="B747" s="12">
        <f t="shared" ca="1" si="594"/>
        <v>44957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0.21659504431945439</v>
      </c>
      <c r="F747" s="14">
        <f t="shared" ca="1" si="598"/>
        <v>1.9333333333333336</v>
      </c>
      <c r="G747" s="62" t="s">
        <v>202</v>
      </c>
      <c r="H747" s="14">
        <f t="shared" ca="1" si="599"/>
        <v>64.86666666666666</v>
      </c>
      <c r="I747" s="17">
        <f t="shared" ca="1" si="600"/>
        <v>1E-3</v>
      </c>
      <c r="J747" s="16">
        <f t="shared" ca="1" si="601"/>
        <v>0</v>
      </c>
      <c r="K747" s="16">
        <f t="shared" ca="1" si="602"/>
        <v>538</v>
      </c>
      <c r="L747" s="16">
        <f t="shared" ca="1" si="603"/>
        <v>0</v>
      </c>
      <c r="M747" s="17">
        <f t="shared" ca="1" si="561"/>
        <v>0.3</v>
      </c>
      <c r="N747" s="17">
        <f t="shared" ca="1" si="562"/>
        <v>0.8</v>
      </c>
      <c r="O747" s="17" t="str">
        <f t="shared" ca="1" si="563"/>
        <v>E</v>
      </c>
      <c r="P747" s="13">
        <f t="shared" ca="1" si="564"/>
        <v>0.84012731481481484</v>
      </c>
      <c r="Q747" s="18">
        <f t="shared" ca="1" si="565"/>
        <v>1.7</v>
      </c>
      <c r="R747" s="17" t="str">
        <f t="shared" ca="1" si="566"/>
        <v>E</v>
      </c>
      <c r="S747" s="13">
        <f t="shared" ca="1" si="567"/>
        <v>0.83418981481481491</v>
      </c>
    </row>
    <row r="748" spans="1:19">
      <c r="A748" s="11">
        <f t="shared" si="551"/>
        <v>4453</v>
      </c>
      <c r="B748" s="12">
        <f t="shared" ca="1" si="594"/>
        <v>44957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0.21659504431945439</v>
      </c>
      <c r="F748" s="14">
        <f t="shared" ca="1" si="598"/>
        <v>0.76666666666666672</v>
      </c>
      <c r="G748" s="62" t="s">
        <v>202</v>
      </c>
      <c r="H748" s="14">
        <f t="shared" ca="1" si="599"/>
        <v>70.850000000000009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523</v>
      </c>
      <c r="L748" s="16">
        <f t="shared" ca="1" si="603"/>
        <v>0</v>
      </c>
      <c r="M748" s="17">
        <f t="shared" ca="1" si="561"/>
        <v>0.46666666666666673</v>
      </c>
      <c r="N748" s="17">
        <f t="shared" ca="1" si="562"/>
        <v>1.1000000000000001</v>
      </c>
      <c r="O748" s="17" t="str">
        <f t="shared" ca="1" si="563"/>
        <v>ESE</v>
      </c>
      <c r="P748" s="13">
        <f t="shared" ca="1" si="564"/>
        <v>0.87987268518518524</v>
      </c>
      <c r="Q748" s="18">
        <f t="shared" ca="1" si="565"/>
        <v>2</v>
      </c>
      <c r="R748" s="17" t="str">
        <f t="shared" ca="1" si="566"/>
        <v>E</v>
      </c>
      <c r="S748" s="13">
        <f t="shared" ca="1" si="567"/>
        <v>0.8783333333333333</v>
      </c>
    </row>
    <row r="749" spans="1:19">
      <c r="A749" s="11">
        <f t="shared" si="551"/>
        <v>4459</v>
      </c>
      <c r="B749" s="12">
        <f t="shared" ca="1" si="594"/>
        <v>44957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0.21659504431945439</v>
      </c>
      <c r="F749" s="14">
        <f t="shared" ca="1" si="598"/>
        <v>0.41666666666666669</v>
      </c>
      <c r="G749" s="62" t="s">
        <v>202</v>
      </c>
      <c r="H749" s="14">
        <f t="shared" ca="1" si="599"/>
        <v>71.13333333333334</v>
      </c>
      <c r="I749" s="17">
        <f t="shared" ca="1" si="600"/>
        <v>2E-3</v>
      </c>
      <c r="J749" s="16">
        <f t="shared" ca="1" si="601"/>
        <v>0</v>
      </c>
      <c r="K749" s="16">
        <f t="shared" ca="1" si="602"/>
        <v>363</v>
      </c>
      <c r="L749" s="16">
        <f t="shared" ca="1" si="603"/>
        <v>0</v>
      </c>
      <c r="M749" s="17">
        <f t="shared" ca="1" si="561"/>
        <v>0.23333333333333331</v>
      </c>
      <c r="N749" s="17">
        <f t="shared" ca="1" si="562"/>
        <v>0.7</v>
      </c>
      <c r="O749" s="17" t="str">
        <f t="shared" ca="1" si="563"/>
        <v>E</v>
      </c>
      <c r="P749" s="13">
        <f t="shared" ca="1" si="564"/>
        <v>0.94444444444444453</v>
      </c>
      <c r="Q749" s="18">
        <f t="shared" ca="1" si="565"/>
        <v>1.4</v>
      </c>
      <c r="R749" s="17" t="str">
        <f t="shared" ca="1" si="566"/>
        <v>ESE</v>
      </c>
      <c r="S749" s="13">
        <f t="shared" ca="1" si="567"/>
        <v>0.9400115740740741</v>
      </c>
    </row>
    <row r="750" spans="1:19">
      <c r="A750" s="11">
        <f t="shared" si="551"/>
        <v>4465</v>
      </c>
      <c r="B750" s="12">
        <f t="shared" ca="1" si="594"/>
        <v>44957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0.21607351385451379</v>
      </c>
      <c r="F750" s="14">
        <f t="shared" ca="1" si="598"/>
        <v>1.1333333333333333</v>
      </c>
      <c r="G750" s="62" t="s">
        <v>202</v>
      </c>
      <c r="H750" s="14">
        <f t="shared" ca="1" si="599"/>
        <v>68.933333333333323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265</v>
      </c>
      <c r="L750" s="16">
        <f t="shared" ca="1" si="603"/>
        <v>0</v>
      </c>
      <c r="M750" s="17">
        <f t="shared" ca="1" si="561"/>
        <v>0.25000000000000006</v>
      </c>
      <c r="N750" s="17">
        <f t="shared" ca="1" si="562"/>
        <v>0.6</v>
      </c>
      <c r="O750" s="17" t="str">
        <f t="shared" ca="1" si="563"/>
        <v>SE</v>
      </c>
      <c r="P750" s="13">
        <f t="shared" ca="1" si="564"/>
        <v>0.95833333333333337</v>
      </c>
      <c r="Q750" s="18">
        <f t="shared" ca="1" si="565"/>
        <v>1.1000000000000001</v>
      </c>
      <c r="R750" s="17" t="str">
        <f t="shared" ca="1" si="566"/>
        <v>WNW</v>
      </c>
      <c r="S750" s="13">
        <f t="shared" ca="1" si="567"/>
        <v>0.96666666666666667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zoomScale="70" zoomScaleNormal="70" workbookViewId="0">
      <selection activeCell="F9" sqref="F9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6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5" t="s">
        <v>96</v>
      </c>
      <c r="E5" s="55" t="s">
        <v>175</v>
      </c>
      <c r="F5" s="55" t="s">
        <v>95</v>
      </c>
      <c r="G5" s="55" t="s">
        <v>167</v>
      </c>
      <c r="H5" s="55" t="s">
        <v>128</v>
      </c>
      <c r="I5" s="15" t="s">
        <v>48</v>
      </c>
      <c r="J5" s="16" t="s">
        <v>18</v>
      </c>
      <c r="K5" s="55" t="s">
        <v>164</v>
      </c>
      <c r="L5" s="55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5" t="s">
        <v>96</v>
      </c>
      <c r="V5" s="55" t="s">
        <v>175</v>
      </c>
      <c r="W5" s="55" t="s">
        <v>95</v>
      </c>
      <c r="X5" s="55" t="s">
        <v>174</v>
      </c>
      <c r="Y5" s="55" t="s">
        <v>128</v>
      </c>
      <c r="Z5" s="15" t="s">
        <v>48</v>
      </c>
      <c r="AA5" s="16" t="s">
        <v>18</v>
      </c>
      <c r="AB5" s="55" t="s">
        <v>164</v>
      </c>
      <c r="AC5" s="55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44927</v>
      </c>
      <c r="C7" s="13">
        <f ca="1">INDIRECT(ADDRESS(A7,3,,,$B$1))</f>
        <v>0</v>
      </c>
      <c r="D7" s="14">
        <f t="shared" ref="D7:D8" ca="1" si="0">INDIRECT(ADDRESS(A7,21,,,$B$1))</f>
        <v>0</v>
      </c>
      <c r="E7" s="58">
        <f t="shared" ref="E7:E8" ca="1" si="1">INDIRECT(ADDRESS(A7,22,,,$B$1))</f>
        <v>0.20069153312449128</v>
      </c>
      <c r="F7" s="14">
        <f t="shared" ref="F7:F8" ca="1" si="2">INDIRECT(ADDRESS(A7,23,,,$B$1))</f>
        <v>7.9736111111111105</v>
      </c>
      <c r="G7" s="62" t="s">
        <v>201</v>
      </c>
      <c r="H7" s="14">
        <f t="shared" ref="H7:H8" ca="1" si="3">INDIRECT(ADDRESS(A7,25,,,$B$1))</f>
        <v>54.67777777777777</v>
      </c>
      <c r="I7" s="15">
        <f t="shared" ref="I7:I8" ca="1" si="4">INDIRECT(ADDRESS(A7,26,,,$B$1))</f>
        <v>10.641999999999998</v>
      </c>
      <c r="J7" s="16">
        <f t="shared" ref="J7:J8" ca="1" si="5">INDIRECT(ADDRESS(A7,27,,,$B$1))</f>
        <v>4.8333333333333339</v>
      </c>
      <c r="K7" s="52">
        <f t="shared" ref="K7:K8" ca="1" si="6">INDIRECT(ADDRESS(A7,28,,,$B$1))</f>
        <v>21583.61</v>
      </c>
      <c r="L7" s="16">
        <f t="shared" ref="L7:L8" ca="1" si="7">INDIRECT(ADDRESS(A7,29,,,$B$1))</f>
        <v>249.74305555555554</v>
      </c>
      <c r="M7" s="17">
        <f t="shared" ref="M7:M8" ca="1" si="8">INDIRECT(ADDRESS(A7,30,,,$B$1))</f>
        <v>2.6395833333333334</v>
      </c>
      <c r="N7" s="17">
        <f t="shared" ref="N7:N8" ca="1" si="9">INDIRECT(ADDRESS(A7,31,,,$B$1))</f>
        <v>5.2</v>
      </c>
      <c r="O7" s="13" t="str">
        <f t="shared" ref="O7:O8" ca="1" si="10">INDIRECT(ADDRESS(A7,32,,,$B$1))</f>
        <v>WSW</v>
      </c>
      <c r="P7" s="13">
        <f t="shared" ref="P7:P8" ca="1" si="11">INDIRECT(ADDRESS(A7,33,,,$B$1))</f>
        <v>0.42516203703703703</v>
      </c>
      <c r="Q7" s="18">
        <f t="shared" ref="Q7:Q8" ca="1" si="12">INDIRECT(ADDRESS(A7,34,,,$B$1))</f>
        <v>8.6</v>
      </c>
      <c r="R7" s="17" t="str">
        <f t="shared" ref="R7:R8" ca="1" si="13">INDIRECT(ADDRESS(A7,35,,,$B$1))</f>
        <v>WSW</v>
      </c>
      <c r="S7" s="13">
        <f t="shared" ref="S7:S8" ca="1" si="14">INDIRECT(ADDRESS(A7,36,,,$B$1))</f>
        <v>0.45130787037037035</v>
      </c>
      <c r="U7" s="14">
        <f ca="1">SUM(D7:D37)</f>
        <v>65.5</v>
      </c>
      <c r="V7" s="17">
        <f ca="1">AVERAGE(E7:E37)</f>
        <v>0.23625147848812192</v>
      </c>
      <c r="W7" s="14">
        <f ca="1">AVERAGE(F7:F37)</f>
        <v>6.8735887096774206</v>
      </c>
      <c r="X7" s="14" t="e">
        <f>AVERAGE(G7:G37)</f>
        <v>#DIV/0!</v>
      </c>
      <c r="Y7" s="14">
        <f ca="1">AVERAGE(H7:H37)</f>
        <v>65.482661290322582</v>
      </c>
      <c r="Z7" s="15">
        <f ca="1">SUM(I7:I37)</f>
        <v>257.09599999999995</v>
      </c>
      <c r="AA7" s="16">
        <f ca="1">SUM(J7:J37)</f>
        <v>94.5</v>
      </c>
      <c r="AB7" s="16">
        <f ca="1">SUM(K7:K37)/1000</f>
        <v>529.80850200000009</v>
      </c>
      <c r="AC7" s="14">
        <f ca="1">AVERAGE(L7:L37)</f>
        <v>197.72535842293905</v>
      </c>
      <c r="AD7" s="17">
        <f ca="1">AVERAGE(M7:M37)</f>
        <v>2.2909274193548383</v>
      </c>
      <c r="AE7" s="17">
        <f ca="1">MAX(N7:N37)</f>
        <v>12.1</v>
      </c>
      <c r="AF7" s="11" t="str">
        <f ca="1">INDIRECT(ADDRESS(MATCH(AE7,N7:N37,0)+ROW()-1,15))</f>
        <v>NW</v>
      </c>
      <c r="AG7" s="12">
        <f ca="1">INDIRECT(ADDRESS(MATCH(AE7,N7:N37,0)+ROW()-1,2))</f>
        <v>44950</v>
      </c>
      <c r="AH7" s="17">
        <f ca="1">MAX(Q7:Q37)</f>
        <v>20.399999999999999</v>
      </c>
      <c r="AI7" s="11" t="str">
        <f ca="1">INDIRECT(ADDRESS(MATCH(AH7,Q7:Q37,0)+ROW()-1,18))</f>
        <v>NW</v>
      </c>
      <c r="AJ7" s="12">
        <f ca="1">INDIRECT(ADDRESS(MATCH(AH7,Q7:Q37,0)+ROW()-1,2))</f>
        <v>44950</v>
      </c>
      <c r="AK7" s="13"/>
    </row>
    <row r="8" spans="1:37">
      <c r="A8" s="11">
        <f>A7+$B$2</f>
        <v>31</v>
      </c>
      <c r="B8" s="12">
        <f t="shared" ref="B8" ca="1" si="15">INDIRECT(ADDRESS(A8,2,,,$B$1))</f>
        <v>44928</v>
      </c>
      <c r="C8" s="13">
        <f t="shared" ref="C8" ca="1" si="16">INDIRECT(ADDRESS(A8,3,,,$B$1))</f>
        <v>0</v>
      </c>
      <c r="D8" s="14">
        <f t="shared" ca="1" si="0"/>
        <v>0</v>
      </c>
      <c r="E8" s="58">
        <f t="shared" ca="1" si="1"/>
        <v>0.19727244897171967</v>
      </c>
      <c r="F8" s="14">
        <f t="shared" ca="1" si="2"/>
        <v>7.8645833333333348</v>
      </c>
      <c r="G8" s="62" t="s">
        <v>201</v>
      </c>
      <c r="H8" s="14">
        <f t="shared" ca="1" si="3"/>
        <v>57.143750000000004</v>
      </c>
      <c r="I8" s="15">
        <f t="shared" ca="1" si="4"/>
        <v>10.360999999999997</v>
      </c>
      <c r="J8" s="16">
        <f t="shared" ca="1" si="5"/>
        <v>5</v>
      </c>
      <c r="K8" s="52">
        <f t="shared" ca="1" si="6"/>
        <v>21384.534</v>
      </c>
      <c r="L8" s="16">
        <f t="shared" ca="1" si="7"/>
        <v>247.39583333333334</v>
      </c>
      <c r="M8" s="17">
        <f t="shared" ca="1" si="8"/>
        <v>2.1152777777777776</v>
      </c>
      <c r="N8" s="17">
        <f t="shared" ca="1" si="9"/>
        <v>4.5999999999999996</v>
      </c>
      <c r="O8" s="13" t="str">
        <f t="shared" ca="1" si="10"/>
        <v>NW</v>
      </c>
      <c r="P8" s="13">
        <f t="shared" ca="1" si="11"/>
        <v>0.79858796296296297</v>
      </c>
      <c r="Q8" s="18">
        <f t="shared" ca="1" si="12"/>
        <v>7.5</v>
      </c>
      <c r="R8" s="17" t="str">
        <f t="shared" ca="1" si="13"/>
        <v>NW</v>
      </c>
      <c r="S8" s="13">
        <f t="shared" ca="1" si="14"/>
        <v>0.79362268518518519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44929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8">
        <f t="shared" ref="E9:E36" ca="1" si="21">INDIRECT(ADDRESS(A9,22,,,$B$1))</f>
        <v>0.19402874591885858</v>
      </c>
      <c r="F9" s="14">
        <f t="shared" ref="F9:F36" ca="1" si="22">INDIRECT(ADDRESS(A9,23,,,$B$1))</f>
        <v>5.5569444444444445</v>
      </c>
      <c r="G9" s="62" t="s">
        <v>201</v>
      </c>
      <c r="H9" s="14">
        <f t="shared" ref="H9:H36" ca="1" si="23">INDIRECT(ADDRESS(A9,25,,,$B$1))</f>
        <v>60.790277777777781</v>
      </c>
      <c r="I9" s="15">
        <f t="shared" ref="I9:I36" ca="1" si="24">INDIRECT(ADDRESS(A9,26,,,$B$1))</f>
        <v>10.366999999999999</v>
      </c>
      <c r="J9" s="16">
        <f t="shared" ref="J9:J36" ca="1" si="25">INDIRECT(ADDRESS(A9,27,,,$B$1))</f>
        <v>4.5</v>
      </c>
      <c r="K9" s="52">
        <f t="shared" ref="K9:K36" ca="1" si="26">INDIRECT(ADDRESS(A9,28,,,$B$1))</f>
        <v>21490.727999999999</v>
      </c>
      <c r="L9" s="16">
        <f t="shared" ref="L9:L36" ca="1" si="27">INDIRECT(ADDRESS(A9,29,,,$B$1))</f>
        <v>248.66666666666671</v>
      </c>
      <c r="M9" s="17">
        <f t="shared" ref="M9:M36" ca="1" si="28">INDIRECT(ADDRESS(A9,30,,,$B$1))</f>
        <v>1.2034722222222223</v>
      </c>
      <c r="N9" s="17">
        <f t="shared" ref="N9:N36" ca="1" si="29">INDIRECT(ADDRESS(A9,31,,,$B$1))</f>
        <v>3.6</v>
      </c>
      <c r="O9" s="13" t="str">
        <f t="shared" ref="O9:O36" ca="1" si="30">INDIRECT(ADDRESS(A9,32,,,$B$1))</f>
        <v>WSW</v>
      </c>
      <c r="P9" s="13">
        <f t="shared" ref="P9:P36" ca="1" si="31">INDIRECT(ADDRESS(A9,33,,,$B$1))</f>
        <v>0.49582175925925925</v>
      </c>
      <c r="Q9" s="18">
        <f t="shared" ref="Q9:Q36" ca="1" si="32">INDIRECT(ADDRESS(A9,34,,,$B$1))</f>
        <v>6.4</v>
      </c>
      <c r="R9" s="17" t="str">
        <f t="shared" ref="R9:R36" ca="1" si="33">INDIRECT(ADDRESS(A9,35,,,$B$1))</f>
        <v>W</v>
      </c>
      <c r="S9" s="13">
        <f t="shared" ref="S9:S36" ca="1" si="34">INDIRECT(ADDRESS(A9,36,,,$B$1))</f>
        <v>0.5128935185185185</v>
      </c>
    </row>
    <row r="10" spans="1:37">
      <c r="A10" s="11">
        <f t="shared" si="17"/>
        <v>79</v>
      </c>
      <c r="B10" s="12">
        <f t="shared" ca="1" si="18"/>
        <v>44930</v>
      </c>
      <c r="C10" s="13">
        <f t="shared" ca="1" si="19"/>
        <v>0</v>
      </c>
      <c r="D10" s="14">
        <f t="shared" ca="1" si="20"/>
        <v>0</v>
      </c>
      <c r="E10" s="58">
        <f t="shared" ca="1" si="21"/>
        <v>0.19110688290640743</v>
      </c>
      <c r="F10" s="14">
        <f t="shared" ca="1" si="22"/>
        <v>7.0208333333333348</v>
      </c>
      <c r="G10" s="62" t="s">
        <v>201</v>
      </c>
      <c r="H10" s="14">
        <f t="shared" ca="1" si="23"/>
        <v>49.536805555555553</v>
      </c>
      <c r="I10" s="15">
        <f t="shared" ca="1" si="24"/>
        <v>9.7830000000000013</v>
      </c>
      <c r="J10" s="16">
        <f t="shared" ca="1" si="25"/>
        <v>4.166666666666667</v>
      </c>
      <c r="K10" s="52">
        <f t="shared" ca="1" si="26"/>
        <v>20179.14</v>
      </c>
      <c r="L10" s="16">
        <f t="shared" ca="1" si="27"/>
        <v>233.49305555555557</v>
      </c>
      <c r="M10" s="17">
        <f t="shared" ca="1" si="28"/>
        <v>2.5326388888888887</v>
      </c>
      <c r="N10" s="17">
        <f t="shared" ca="1" si="29"/>
        <v>4.3</v>
      </c>
      <c r="O10" s="13" t="str">
        <f t="shared" ca="1" si="30"/>
        <v>NW</v>
      </c>
      <c r="P10" s="13">
        <f t="shared" ca="1" si="31"/>
        <v>0.78269675925925919</v>
      </c>
      <c r="Q10" s="18">
        <f t="shared" ca="1" si="32"/>
        <v>8.1</v>
      </c>
      <c r="R10" s="17" t="str">
        <f t="shared" ca="1" si="33"/>
        <v>W</v>
      </c>
      <c r="S10" s="13">
        <f t="shared" ca="1" si="34"/>
        <v>0.61901620370370369</v>
      </c>
    </row>
    <row r="11" spans="1:37">
      <c r="A11" s="11">
        <f t="shared" si="17"/>
        <v>103</v>
      </c>
      <c r="B11" s="12">
        <f t="shared" ca="1" si="18"/>
        <v>44931</v>
      </c>
      <c r="C11" s="13">
        <f t="shared" ca="1" si="19"/>
        <v>0</v>
      </c>
      <c r="D11" s="14">
        <f t="shared" ca="1" si="20"/>
        <v>0</v>
      </c>
      <c r="E11" s="58">
        <f t="shared" ca="1" si="21"/>
        <v>0.18826484835524759</v>
      </c>
      <c r="F11" s="14">
        <f t="shared" ca="1" si="22"/>
        <v>5.6916666666666664</v>
      </c>
      <c r="G11" s="62" t="s">
        <v>201</v>
      </c>
      <c r="H11" s="14">
        <f t="shared" ca="1" si="23"/>
        <v>59.63750000000001</v>
      </c>
      <c r="I11" s="15">
        <f t="shared" ca="1" si="24"/>
        <v>10.510999999999999</v>
      </c>
      <c r="J11" s="16">
        <f t="shared" ca="1" si="25"/>
        <v>4.3333333333333339</v>
      </c>
      <c r="K11" s="52">
        <f t="shared" ca="1" si="26"/>
        <v>21617.464</v>
      </c>
      <c r="L11" s="16">
        <f t="shared" ca="1" si="27"/>
        <v>250.11805555555554</v>
      </c>
      <c r="M11" s="17">
        <f t="shared" ca="1" si="28"/>
        <v>1.3319444444444446</v>
      </c>
      <c r="N11" s="17">
        <f t="shared" ca="1" si="29"/>
        <v>4.5</v>
      </c>
      <c r="O11" s="13" t="str">
        <f t="shared" ca="1" si="30"/>
        <v>NW</v>
      </c>
      <c r="P11" s="13">
        <f t="shared" ca="1" si="31"/>
        <v>0.78300925925925924</v>
      </c>
      <c r="Q11" s="18">
        <f t="shared" ca="1" si="32"/>
        <v>7.3</v>
      </c>
      <c r="R11" s="17" t="str">
        <f t="shared" ca="1" si="33"/>
        <v>NW</v>
      </c>
      <c r="S11" s="13">
        <f t="shared" ca="1" si="34"/>
        <v>0.78182870370370372</v>
      </c>
    </row>
    <row r="12" spans="1:37">
      <c r="A12" s="11">
        <f t="shared" si="17"/>
        <v>127</v>
      </c>
      <c r="B12" s="12">
        <f t="shared" ca="1" si="18"/>
        <v>44932</v>
      </c>
      <c r="C12" s="13">
        <f t="shared" ca="1" si="19"/>
        <v>0</v>
      </c>
      <c r="D12" s="14">
        <f t="shared" ca="1" si="20"/>
        <v>0</v>
      </c>
      <c r="E12" s="58">
        <f t="shared" ca="1" si="21"/>
        <v>0.18586820643063706</v>
      </c>
      <c r="F12" s="14">
        <f t="shared" ca="1" si="22"/>
        <v>6.3694444444444445</v>
      </c>
      <c r="G12" s="62" t="s">
        <v>201</v>
      </c>
      <c r="H12" s="14">
        <f t="shared" ca="1" si="23"/>
        <v>65.557638888888889</v>
      </c>
      <c r="I12" s="15">
        <f t="shared" ca="1" si="24"/>
        <v>8.857999999999997</v>
      </c>
      <c r="J12" s="16">
        <f t="shared" ca="1" si="25"/>
        <v>4</v>
      </c>
      <c r="K12" s="52">
        <f t="shared" ca="1" si="26"/>
        <v>17219.241999999998</v>
      </c>
      <c r="L12" s="16">
        <f t="shared" ca="1" si="27"/>
        <v>199.1875</v>
      </c>
      <c r="M12" s="17">
        <f t="shared" ca="1" si="28"/>
        <v>1.3319444444444446</v>
      </c>
      <c r="N12" s="17">
        <f t="shared" ca="1" si="29"/>
        <v>4.2</v>
      </c>
      <c r="O12" s="13" t="str">
        <f t="shared" ca="1" si="30"/>
        <v>SSW</v>
      </c>
      <c r="P12" s="13">
        <f t="shared" ca="1" si="31"/>
        <v>0.66864583333333327</v>
      </c>
      <c r="Q12" s="18">
        <f t="shared" ca="1" si="32"/>
        <v>6.6</v>
      </c>
      <c r="R12" s="17" t="str">
        <f t="shared" ca="1" si="33"/>
        <v>SSW</v>
      </c>
      <c r="S12" s="13">
        <f t="shared" ca="1" si="34"/>
        <v>0.55434027777777783</v>
      </c>
    </row>
    <row r="13" spans="1:37">
      <c r="A13" s="11">
        <f t="shared" si="17"/>
        <v>151</v>
      </c>
      <c r="B13" s="12">
        <f t="shared" ca="1" si="18"/>
        <v>44933</v>
      </c>
      <c r="C13" s="13">
        <f t="shared" ca="1" si="19"/>
        <v>0</v>
      </c>
      <c r="D13" s="14">
        <f t="shared" ca="1" si="20"/>
        <v>2.5</v>
      </c>
      <c r="E13" s="58">
        <f t="shared" ca="1" si="21"/>
        <v>0.21379981921312061</v>
      </c>
      <c r="F13" s="14">
        <f t="shared" ca="1" si="22"/>
        <v>8.6298611111111132</v>
      </c>
      <c r="G13" s="62" t="s">
        <v>201</v>
      </c>
      <c r="H13" s="14">
        <f t="shared" ca="1" si="23"/>
        <v>61.721527777777787</v>
      </c>
      <c r="I13" s="15">
        <f t="shared" ca="1" si="24"/>
        <v>4.109</v>
      </c>
      <c r="J13" s="16">
        <f t="shared" ca="1" si="25"/>
        <v>0.5</v>
      </c>
      <c r="K13" s="52">
        <f t="shared" ca="1" si="26"/>
        <v>8631.1839999999993</v>
      </c>
      <c r="L13" s="16">
        <f t="shared" ca="1" si="27"/>
        <v>99.805555555555543</v>
      </c>
      <c r="M13" s="17">
        <f t="shared" ca="1" si="28"/>
        <v>3.6347222222222224</v>
      </c>
      <c r="N13" s="17">
        <f t="shared" ca="1" si="29"/>
        <v>6.5</v>
      </c>
      <c r="O13" s="13" t="str">
        <f t="shared" ca="1" si="30"/>
        <v>W</v>
      </c>
      <c r="P13" s="13">
        <f t="shared" ca="1" si="31"/>
        <v>0.51728009259259256</v>
      </c>
      <c r="Q13" s="18">
        <f t="shared" ca="1" si="32"/>
        <v>12.3</v>
      </c>
      <c r="R13" s="17" t="str">
        <f t="shared" ca="1" si="33"/>
        <v>WSW</v>
      </c>
      <c r="S13" s="13">
        <f t="shared" ca="1" si="34"/>
        <v>0.42655092592592592</v>
      </c>
    </row>
    <row r="14" spans="1:37">
      <c r="A14" s="11">
        <f t="shared" si="17"/>
        <v>175</v>
      </c>
      <c r="B14" s="12">
        <f t="shared" ca="1" si="18"/>
        <v>44934</v>
      </c>
      <c r="C14" s="13">
        <f t="shared" ca="1" si="19"/>
        <v>0</v>
      </c>
      <c r="D14" s="14">
        <f t="shared" ca="1" si="20"/>
        <v>0</v>
      </c>
      <c r="E14" s="58">
        <f t="shared" ca="1" si="21"/>
        <v>0.23512611890344401</v>
      </c>
      <c r="F14" s="14">
        <f t="shared" ca="1" si="22"/>
        <v>7.5451388888888893</v>
      </c>
      <c r="G14" s="62" t="s">
        <v>201</v>
      </c>
      <c r="H14" s="14">
        <f t="shared" ca="1" si="23"/>
        <v>60.912499999999987</v>
      </c>
      <c r="I14" s="15">
        <f t="shared" ca="1" si="24"/>
        <v>10.986000000000001</v>
      </c>
      <c r="J14" s="16">
        <f t="shared" ca="1" si="25"/>
        <v>5</v>
      </c>
      <c r="K14" s="52">
        <f t="shared" ca="1" si="26"/>
        <v>22062.118999999999</v>
      </c>
      <c r="L14" s="16">
        <f t="shared" ca="1" si="27"/>
        <v>255.25000000000003</v>
      </c>
      <c r="M14" s="17">
        <f t="shared" ca="1" si="28"/>
        <v>1.9090277777777775</v>
      </c>
      <c r="N14" s="17">
        <f t="shared" ca="1" si="29"/>
        <v>4.5999999999999996</v>
      </c>
      <c r="O14" s="13" t="str">
        <f t="shared" ca="1" si="30"/>
        <v>WNW</v>
      </c>
      <c r="P14" s="13">
        <f t="shared" ca="1" si="31"/>
        <v>0.99763888888888896</v>
      </c>
      <c r="Q14" s="18">
        <f t="shared" ca="1" si="32"/>
        <v>7.8</v>
      </c>
      <c r="R14" s="17" t="str">
        <f t="shared" ca="1" si="33"/>
        <v>WNW</v>
      </c>
      <c r="S14" s="13">
        <f t="shared" ca="1" si="34"/>
        <v>0.99564814814814817</v>
      </c>
    </row>
    <row r="15" spans="1:37">
      <c r="A15" s="11">
        <f t="shared" si="17"/>
        <v>199</v>
      </c>
      <c r="B15" s="12">
        <f t="shared" ca="1" si="18"/>
        <v>44935</v>
      </c>
      <c r="C15" s="13">
        <f t="shared" ca="1" si="19"/>
        <v>0</v>
      </c>
      <c r="D15" s="14">
        <f t="shared" ca="1" si="20"/>
        <v>0.5</v>
      </c>
      <c r="E15" s="58">
        <f t="shared" ca="1" si="21"/>
        <v>0.22921924204854102</v>
      </c>
      <c r="F15" s="14">
        <f t="shared" ca="1" si="22"/>
        <v>11.38402777777778</v>
      </c>
      <c r="G15" s="62" t="s">
        <v>201</v>
      </c>
      <c r="H15" s="14">
        <f t="shared" ca="1" si="23"/>
        <v>57.731944444444444</v>
      </c>
      <c r="I15" s="15">
        <f t="shared" ca="1" si="24"/>
        <v>10.01</v>
      </c>
      <c r="J15" s="16">
        <f t="shared" ca="1" si="25"/>
        <v>4.8333333333333339</v>
      </c>
      <c r="K15" s="52">
        <f t="shared" ca="1" si="26"/>
        <v>20417.563999999998</v>
      </c>
      <c r="L15" s="16">
        <f t="shared" ca="1" si="27"/>
        <v>236.20138888888889</v>
      </c>
      <c r="M15" s="17">
        <f t="shared" ca="1" si="28"/>
        <v>3.5930555555555554</v>
      </c>
      <c r="N15" s="17">
        <f t="shared" ca="1" si="29"/>
        <v>6.2</v>
      </c>
      <c r="O15" s="13" t="str">
        <f t="shared" ca="1" si="30"/>
        <v>SSW</v>
      </c>
      <c r="P15" s="13">
        <f t="shared" ca="1" si="31"/>
        <v>0.63087962962962962</v>
      </c>
      <c r="Q15" s="18">
        <f t="shared" ca="1" si="32"/>
        <v>10.7</v>
      </c>
      <c r="R15" s="17" t="str">
        <f t="shared" ca="1" si="33"/>
        <v>SE</v>
      </c>
      <c r="S15" s="13">
        <f t="shared" ca="1" si="34"/>
        <v>0.64503472222222225</v>
      </c>
    </row>
    <row r="16" spans="1:37">
      <c r="A16" s="11">
        <f t="shared" si="17"/>
        <v>223</v>
      </c>
      <c r="B16" s="12">
        <f t="shared" ca="1" si="18"/>
        <v>44936</v>
      </c>
      <c r="C16" s="13">
        <f t="shared" ca="1" si="19"/>
        <v>0</v>
      </c>
      <c r="D16" s="14">
        <f t="shared" ca="1" si="20"/>
        <v>1</v>
      </c>
      <c r="E16" s="58">
        <f t="shared" ca="1" si="21"/>
        <v>0.22360582777179616</v>
      </c>
      <c r="F16" s="14">
        <f t="shared" ca="1" si="22"/>
        <v>8.0430555555555543</v>
      </c>
      <c r="G16" s="62" t="s">
        <v>201</v>
      </c>
      <c r="H16" s="14">
        <f t="shared" ca="1" si="23"/>
        <v>53.607638888888893</v>
      </c>
      <c r="I16" s="15">
        <f t="shared" ca="1" si="24"/>
        <v>12.077</v>
      </c>
      <c r="J16" s="16">
        <f t="shared" ca="1" si="25"/>
        <v>6</v>
      </c>
      <c r="K16" s="52">
        <f t="shared" ca="1" si="26"/>
        <v>24395.192999999999</v>
      </c>
      <c r="L16" s="16">
        <f t="shared" ca="1" si="27"/>
        <v>282.2569444444444</v>
      </c>
      <c r="M16" s="17">
        <f t="shared" ca="1" si="28"/>
        <v>2.6791666666666667</v>
      </c>
      <c r="N16" s="17">
        <f t="shared" ca="1" si="29"/>
        <v>5.6</v>
      </c>
      <c r="O16" s="13" t="str">
        <f t="shared" ca="1" si="30"/>
        <v>N</v>
      </c>
      <c r="P16" s="13">
        <f t="shared" ca="1" si="31"/>
        <v>0.43930555555555556</v>
      </c>
      <c r="Q16" s="18">
        <f t="shared" ca="1" si="32"/>
        <v>10.4</v>
      </c>
      <c r="R16" s="17" t="str">
        <f t="shared" ca="1" si="33"/>
        <v>N</v>
      </c>
      <c r="S16" s="13">
        <f t="shared" ca="1" si="34"/>
        <v>0.15857638888888889</v>
      </c>
    </row>
    <row r="17" spans="1:19">
      <c r="A17" s="11">
        <f t="shared" si="17"/>
        <v>247</v>
      </c>
      <c r="B17" s="12">
        <f t="shared" ca="1" si="18"/>
        <v>44937</v>
      </c>
      <c r="C17" s="13">
        <f t="shared" ca="1" si="19"/>
        <v>0</v>
      </c>
      <c r="D17" s="14">
        <f t="shared" ca="1" si="20"/>
        <v>0.5</v>
      </c>
      <c r="E17" s="58">
        <f t="shared" ca="1" si="21"/>
        <v>0.21750337334325523</v>
      </c>
      <c r="F17" s="14">
        <f t="shared" ca="1" si="22"/>
        <v>6.6173611111111112</v>
      </c>
      <c r="G17" s="62" t="s">
        <v>201</v>
      </c>
      <c r="H17" s="14">
        <f t="shared" ca="1" si="23"/>
        <v>67.145833333333329</v>
      </c>
      <c r="I17" s="15">
        <f t="shared" ca="1" si="24"/>
        <v>11.553000000000003</v>
      </c>
      <c r="J17" s="16">
        <f t="shared" ca="1" si="25"/>
        <v>5.333333333333333</v>
      </c>
      <c r="K17" s="52">
        <f t="shared" ca="1" si="26"/>
        <v>23661.207999999999</v>
      </c>
      <c r="L17" s="16">
        <f t="shared" ca="1" si="27"/>
        <v>273.80555555555554</v>
      </c>
      <c r="M17" s="17">
        <f t="shared" ca="1" si="28"/>
        <v>0.92569444444444426</v>
      </c>
      <c r="N17" s="17">
        <f t="shared" ca="1" si="29"/>
        <v>4</v>
      </c>
      <c r="O17" s="13" t="str">
        <f t="shared" ca="1" si="30"/>
        <v>WSW</v>
      </c>
      <c r="P17" s="13">
        <f t="shared" ca="1" si="31"/>
        <v>0.60150462962962969</v>
      </c>
      <c r="Q17" s="18">
        <f t="shared" ca="1" si="32"/>
        <v>6.4</v>
      </c>
      <c r="R17" s="17" t="str">
        <f t="shared" ca="1" si="33"/>
        <v>W</v>
      </c>
      <c r="S17" s="13">
        <f t="shared" ca="1" si="34"/>
        <v>0.58459490740740738</v>
      </c>
    </row>
    <row r="18" spans="1:19">
      <c r="A18" s="11">
        <f t="shared" si="17"/>
        <v>271</v>
      </c>
      <c r="B18" s="12">
        <f t="shared" ca="1" si="18"/>
        <v>44938</v>
      </c>
      <c r="C18" s="13">
        <f t="shared" ca="1" si="19"/>
        <v>0</v>
      </c>
      <c r="D18" s="14">
        <f t="shared" ca="1" si="20"/>
        <v>0</v>
      </c>
      <c r="E18" s="58">
        <f t="shared" ca="1" si="21"/>
        <v>0.21253322072334577</v>
      </c>
      <c r="F18" s="14">
        <f t="shared" ca="1" si="22"/>
        <v>9.4354166666666686</v>
      </c>
      <c r="G18" s="62" t="s">
        <v>201</v>
      </c>
      <c r="H18" s="14">
        <f t="shared" ca="1" si="23"/>
        <v>82.833333333333343</v>
      </c>
      <c r="I18" s="15">
        <f t="shared" ca="1" si="24"/>
        <v>7.4919999999999982</v>
      </c>
      <c r="J18" s="16">
        <f t="shared" ca="1" si="25"/>
        <v>2.1666666666666665</v>
      </c>
      <c r="K18" s="52">
        <f t="shared" ca="1" si="26"/>
        <v>16338.763000000001</v>
      </c>
      <c r="L18" s="16">
        <f t="shared" ca="1" si="27"/>
        <v>189.01388888888891</v>
      </c>
      <c r="M18" s="17">
        <f t="shared" ca="1" si="28"/>
        <v>0.58749999999999991</v>
      </c>
      <c r="N18" s="17">
        <f t="shared" ca="1" si="29"/>
        <v>2.5</v>
      </c>
      <c r="O18" s="13" t="str">
        <f t="shared" ca="1" si="30"/>
        <v>WNW</v>
      </c>
      <c r="P18" s="13">
        <f t="shared" ca="1" si="31"/>
        <v>0.49474537037037036</v>
      </c>
      <c r="Q18" s="18">
        <f t="shared" ca="1" si="32"/>
        <v>3.9</v>
      </c>
      <c r="R18" s="17" t="str">
        <f t="shared" ca="1" si="33"/>
        <v>WNW</v>
      </c>
      <c r="S18" s="13">
        <f t="shared" ca="1" si="34"/>
        <v>0.48947916666666669</v>
      </c>
    </row>
    <row r="19" spans="1:19">
      <c r="A19" s="11">
        <f t="shared" si="17"/>
        <v>295</v>
      </c>
      <c r="B19" s="12">
        <f t="shared" ca="1" si="18"/>
        <v>44939</v>
      </c>
      <c r="C19" s="13">
        <f t="shared" ca="1" si="19"/>
        <v>0</v>
      </c>
      <c r="D19" s="14">
        <f t="shared" ca="1" si="20"/>
        <v>14</v>
      </c>
      <c r="E19" s="58">
        <f t="shared" ca="1" si="21"/>
        <v>0.22176047344909175</v>
      </c>
      <c r="F19" s="14">
        <f t="shared" ca="1" si="22"/>
        <v>11.065277777777778</v>
      </c>
      <c r="G19" s="62" t="s">
        <v>201</v>
      </c>
      <c r="H19" s="14">
        <f t="shared" ca="1" si="23"/>
        <v>91.342361111111117</v>
      </c>
      <c r="I19" s="15">
        <f t="shared" ca="1" si="24"/>
        <v>3.1069999999999998</v>
      </c>
      <c r="J19" s="16">
        <f t="shared" ca="1" si="25"/>
        <v>0</v>
      </c>
      <c r="K19" s="52">
        <f t="shared" ca="1" si="26"/>
        <v>7605.1130000000003</v>
      </c>
      <c r="L19" s="16">
        <f t="shared" ca="1" si="27"/>
        <v>87.958333333333357</v>
      </c>
      <c r="M19" s="17">
        <f t="shared" ca="1" si="28"/>
        <v>0.58333333333333337</v>
      </c>
      <c r="N19" s="17">
        <f t="shared" ca="1" si="29"/>
        <v>2.2000000000000002</v>
      </c>
      <c r="O19" s="13" t="str">
        <f t="shared" ca="1" si="30"/>
        <v>NW</v>
      </c>
      <c r="P19" s="13">
        <f t="shared" ca="1" si="31"/>
        <v>0.72692129629629632</v>
      </c>
      <c r="Q19" s="18">
        <f t="shared" ca="1" si="32"/>
        <v>4.0999999999999996</v>
      </c>
      <c r="R19" s="17" t="str">
        <f t="shared" ca="1" si="33"/>
        <v>E</v>
      </c>
      <c r="S19" s="13">
        <f t="shared" ca="1" si="34"/>
        <v>0.94657407407407401</v>
      </c>
    </row>
    <row r="20" spans="1:19">
      <c r="A20" s="11">
        <f t="shared" si="17"/>
        <v>319</v>
      </c>
      <c r="B20" s="12">
        <f t="shared" ca="1" si="18"/>
        <v>44940</v>
      </c>
      <c r="C20" s="13">
        <f t="shared" ca="1" si="19"/>
        <v>0</v>
      </c>
      <c r="D20" s="14">
        <f t="shared" ca="1" si="20"/>
        <v>37</v>
      </c>
      <c r="E20" s="58">
        <f t="shared" ca="1" si="21"/>
        <v>0.37940141895538604</v>
      </c>
      <c r="F20" s="14">
        <f t="shared" ca="1" si="22"/>
        <v>13.840972222222222</v>
      </c>
      <c r="G20" s="62" t="s">
        <v>201</v>
      </c>
      <c r="H20" s="14">
        <f t="shared" ca="1" si="23"/>
        <v>97.836111111111123</v>
      </c>
      <c r="I20" s="15">
        <f t="shared" ca="1" si="24"/>
        <v>2.7609999999999997</v>
      </c>
      <c r="J20" s="16">
        <f t="shared" ca="1" si="25"/>
        <v>0</v>
      </c>
      <c r="K20" s="52">
        <f t="shared" ca="1" si="26"/>
        <v>6742.3329999999996</v>
      </c>
      <c r="L20" s="16">
        <f t="shared" ca="1" si="27"/>
        <v>77.979166666666671</v>
      </c>
      <c r="M20" s="17">
        <f t="shared" ca="1" si="28"/>
        <v>1.3972222222222221</v>
      </c>
      <c r="N20" s="17">
        <f t="shared" ca="1" si="29"/>
        <v>4.4000000000000004</v>
      </c>
      <c r="O20" s="13" t="str">
        <f t="shared" ca="1" si="30"/>
        <v>N</v>
      </c>
      <c r="P20" s="13">
        <f t="shared" ca="1" si="31"/>
        <v>0.92511574074074077</v>
      </c>
      <c r="Q20" s="18">
        <f t="shared" ca="1" si="32"/>
        <v>7.1</v>
      </c>
      <c r="R20" s="17" t="str">
        <f t="shared" ca="1" si="33"/>
        <v>NNE</v>
      </c>
      <c r="S20" s="13">
        <f t="shared" ca="1" si="34"/>
        <v>0.9194675925925927</v>
      </c>
    </row>
    <row r="21" spans="1:19">
      <c r="A21" s="11">
        <f t="shared" si="17"/>
        <v>343</v>
      </c>
      <c r="B21" s="12">
        <f t="shared" ca="1" si="18"/>
        <v>44941</v>
      </c>
      <c r="C21" s="13">
        <f t="shared" ca="1" si="19"/>
        <v>0</v>
      </c>
      <c r="D21" s="14">
        <f t="shared" ca="1" si="20"/>
        <v>0</v>
      </c>
      <c r="E21" s="58">
        <f t="shared" ca="1" si="21"/>
        <v>0.31265503493734881</v>
      </c>
      <c r="F21" s="14">
        <f t="shared" ca="1" si="22"/>
        <v>12.247222222222222</v>
      </c>
      <c r="G21" s="62" t="s">
        <v>201</v>
      </c>
      <c r="H21" s="14">
        <f t="shared" ca="1" si="23"/>
        <v>84.495833333333323</v>
      </c>
      <c r="I21" s="15">
        <f t="shared" ca="1" si="24"/>
        <v>4.1420000000000012</v>
      </c>
      <c r="J21" s="16">
        <f t="shared" ca="1" si="25"/>
        <v>0.5</v>
      </c>
      <c r="K21" s="52">
        <f t="shared" ca="1" si="26"/>
        <v>9507.7070000000003</v>
      </c>
      <c r="L21" s="16">
        <f t="shared" ca="1" si="27"/>
        <v>109.95138888888887</v>
      </c>
      <c r="M21" s="17">
        <f t="shared" ca="1" si="28"/>
        <v>2.0347222222222219</v>
      </c>
      <c r="N21" s="17">
        <f t="shared" ca="1" si="29"/>
        <v>4.0999999999999996</v>
      </c>
      <c r="O21" s="13" t="str">
        <f t="shared" ca="1" si="30"/>
        <v>NNE</v>
      </c>
      <c r="P21" s="13">
        <f t="shared" ca="1" si="31"/>
        <v>1.4305555555555557E-2</v>
      </c>
      <c r="Q21" s="18">
        <f t="shared" ca="1" si="32"/>
        <v>7.5</v>
      </c>
      <c r="R21" s="17" t="str">
        <f t="shared" ca="1" si="33"/>
        <v>NNE</v>
      </c>
      <c r="S21" s="13">
        <f t="shared" ca="1" si="34"/>
        <v>3.425925925925926E-3</v>
      </c>
    </row>
    <row r="22" spans="1:19">
      <c r="A22" s="11">
        <f t="shared" si="17"/>
        <v>367</v>
      </c>
      <c r="B22" s="12">
        <f t="shared" ca="1" si="18"/>
        <v>44942</v>
      </c>
      <c r="C22" s="13">
        <f t="shared" ca="1" si="19"/>
        <v>0</v>
      </c>
      <c r="D22" s="14">
        <f t="shared" ca="1" si="20"/>
        <v>1</v>
      </c>
      <c r="E22" s="58">
        <f t="shared" ca="1" si="21"/>
        <v>0.27779525206960665</v>
      </c>
      <c r="F22" s="14">
        <f t="shared" ca="1" si="22"/>
        <v>10.237499999999999</v>
      </c>
      <c r="G22" s="62" t="s">
        <v>201</v>
      </c>
      <c r="H22" s="14">
        <f t="shared" ca="1" si="23"/>
        <v>75.395138888888894</v>
      </c>
      <c r="I22" s="15">
        <f t="shared" ca="1" si="24"/>
        <v>5.9269999999999996</v>
      </c>
      <c r="J22" s="16">
        <f t="shared" ca="1" si="25"/>
        <v>1.5</v>
      </c>
      <c r="K22" s="52">
        <f t="shared" ca="1" si="26"/>
        <v>12693.523999999999</v>
      </c>
      <c r="L22" s="16">
        <f t="shared" ca="1" si="27"/>
        <v>146.83333333333334</v>
      </c>
      <c r="M22" s="17">
        <f t="shared" ca="1" si="28"/>
        <v>2.6909722222222228</v>
      </c>
      <c r="N22" s="17">
        <f t="shared" ca="1" si="29"/>
        <v>5.4</v>
      </c>
      <c r="O22" s="13" t="str">
        <f t="shared" ca="1" si="30"/>
        <v>N</v>
      </c>
      <c r="P22" s="13">
        <f t="shared" ca="1" si="31"/>
        <v>0.65863425925925922</v>
      </c>
      <c r="Q22" s="18">
        <f t="shared" ca="1" si="32"/>
        <v>9.8000000000000007</v>
      </c>
      <c r="R22" s="17" t="str">
        <f t="shared" ca="1" si="33"/>
        <v>NNW</v>
      </c>
      <c r="S22" s="13">
        <f t="shared" ca="1" si="34"/>
        <v>0.64728009259259256</v>
      </c>
    </row>
    <row r="23" spans="1:19">
      <c r="A23" s="11">
        <f t="shared" si="17"/>
        <v>391</v>
      </c>
      <c r="B23" s="12">
        <f t="shared" ca="1" si="18"/>
        <v>44943</v>
      </c>
      <c r="C23" s="13">
        <f t="shared" ca="1" si="19"/>
        <v>0</v>
      </c>
      <c r="D23" s="14">
        <f t="shared" ca="1" si="20"/>
        <v>0</v>
      </c>
      <c r="E23" s="58">
        <f t="shared" ca="1" si="21"/>
        <v>0.2618100581916179</v>
      </c>
      <c r="F23" s="14">
        <f t="shared" ca="1" si="22"/>
        <v>6.9562499999999998</v>
      </c>
      <c r="G23" s="62" t="s">
        <v>201</v>
      </c>
      <c r="H23" s="14">
        <f t="shared" ca="1" si="23"/>
        <v>69.231944444444437</v>
      </c>
      <c r="I23" s="15">
        <f t="shared" ca="1" si="24"/>
        <v>10.177000000000001</v>
      </c>
      <c r="J23" s="16">
        <f t="shared" ca="1" si="25"/>
        <v>5</v>
      </c>
      <c r="K23" s="52">
        <f t="shared" ca="1" si="26"/>
        <v>21137.163</v>
      </c>
      <c r="L23" s="16">
        <f t="shared" ca="1" si="27"/>
        <v>244.56944444444446</v>
      </c>
      <c r="M23" s="17">
        <f t="shared" ca="1" si="28"/>
        <v>1.5402777777777779</v>
      </c>
      <c r="N23" s="17">
        <f t="shared" ca="1" si="29"/>
        <v>4</v>
      </c>
      <c r="O23" s="13" t="str">
        <f t="shared" ca="1" si="30"/>
        <v>NNW</v>
      </c>
      <c r="P23" s="13">
        <f t="shared" ca="1" si="31"/>
        <v>0.56504629629629632</v>
      </c>
      <c r="Q23" s="18">
        <f t="shared" ca="1" si="32"/>
        <v>6.7</v>
      </c>
      <c r="R23" s="17" t="str">
        <f t="shared" ca="1" si="33"/>
        <v>N</v>
      </c>
      <c r="S23" s="13">
        <f t="shared" ca="1" si="34"/>
        <v>3.037037037037037E-2</v>
      </c>
    </row>
    <row r="24" spans="1:19">
      <c r="A24" s="11">
        <f t="shared" si="17"/>
        <v>415</v>
      </c>
      <c r="B24" s="12">
        <f t="shared" ca="1" si="18"/>
        <v>44944</v>
      </c>
      <c r="C24" s="13">
        <f t="shared" ca="1" si="19"/>
        <v>0</v>
      </c>
      <c r="D24" s="14">
        <f t="shared" ca="1" si="20"/>
        <v>0</v>
      </c>
      <c r="E24" s="58">
        <f t="shared" ca="1" si="21"/>
        <v>0.25047467927256301</v>
      </c>
      <c r="F24" s="14">
        <f t="shared" ca="1" si="22"/>
        <v>8.4145833333333311</v>
      </c>
      <c r="G24" s="62" t="s">
        <v>201</v>
      </c>
      <c r="H24" s="14">
        <f t="shared" ca="1" si="23"/>
        <v>67.857638888888886</v>
      </c>
      <c r="I24" s="15">
        <f t="shared" ca="1" si="24"/>
        <v>6.8320000000000007</v>
      </c>
      <c r="J24" s="16">
        <f t="shared" ca="1" si="25"/>
        <v>1.6666666666666665</v>
      </c>
      <c r="K24" s="52">
        <f t="shared" ca="1" si="26"/>
        <v>14496.657999999999</v>
      </c>
      <c r="L24" s="16">
        <f t="shared" ca="1" si="27"/>
        <v>167.70138888888889</v>
      </c>
      <c r="M24" s="17">
        <f t="shared" ca="1" si="28"/>
        <v>1.5756944444444443</v>
      </c>
      <c r="N24" s="17">
        <f t="shared" ca="1" si="29"/>
        <v>4.0999999999999996</v>
      </c>
      <c r="O24" s="13" t="str">
        <f t="shared" ca="1" si="30"/>
        <v>NNE</v>
      </c>
      <c r="P24" s="13">
        <f t="shared" ca="1" si="31"/>
        <v>0.39879629629629632</v>
      </c>
      <c r="Q24" s="18">
        <f t="shared" ca="1" si="32"/>
        <v>6.5</v>
      </c>
      <c r="R24" s="17" t="str">
        <f t="shared" ca="1" si="33"/>
        <v>SSE</v>
      </c>
      <c r="S24" s="13">
        <f t="shared" ca="1" si="34"/>
        <v>8.1481481481481474E-3</v>
      </c>
    </row>
    <row r="25" spans="1:19">
      <c r="A25" s="11">
        <f t="shared" si="17"/>
        <v>439</v>
      </c>
      <c r="B25" s="12">
        <f t="shared" ca="1" si="18"/>
        <v>44945</v>
      </c>
      <c r="C25" s="13">
        <f t="shared" ca="1" si="19"/>
        <v>0</v>
      </c>
      <c r="D25" s="14">
        <f t="shared" ca="1" si="20"/>
        <v>0</v>
      </c>
      <c r="E25" s="58">
        <f t="shared" ca="1" si="21"/>
        <v>0.2414181914391714</v>
      </c>
      <c r="F25" s="14">
        <f t="shared" ca="1" si="22"/>
        <v>6.2041666666666666</v>
      </c>
      <c r="G25" s="62" t="s">
        <v>201</v>
      </c>
      <c r="H25" s="14">
        <f t="shared" ca="1" si="23"/>
        <v>72.024305555555529</v>
      </c>
      <c r="I25" s="15">
        <f t="shared" ca="1" si="24"/>
        <v>4.6670000000000007</v>
      </c>
      <c r="J25" s="16">
        <f t="shared" ca="1" si="25"/>
        <v>0.16666666666666666</v>
      </c>
      <c r="K25" s="52">
        <f t="shared" ca="1" si="26"/>
        <v>9956.3559999999998</v>
      </c>
      <c r="L25" s="16">
        <f t="shared" ca="1" si="27"/>
        <v>115.16666666666664</v>
      </c>
      <c r="M25" s="17">
        <f t="shared" ca="1" si="28"/>
        <v>0.98125000000000018</v>
      </c>
      <c r="N25" s="17">
        <f t="shared" ca="1" si="29"/>
        <v>2.6</v>
      </c>
      <c r="O25" s="13" t="str">
        <f t="shared" ca="1" si="30"/>
        <v>W</v>
      </c>
      <c r="P25" s="13">
        <f t="shared" ca="1" si="31"/>
        <v>0.58186342592592599</v>
      </c>
      <c r="Q25" s="18">
        <f t="shared" ca="1" si="32"/>
        <v>4.4000000000000004</v>
      </c>
      <c r="R25" s="17" t="str">
        <f t="shared" ca="1" si="33"/>
        <v>WSW</v>
      </c>
      <c r="S25" s="13">
        <f t="shared" ca="1" si="34"/>
        <v>0.57545138888888892</v>
      </c>
    </row>
    <row r="26" spans="1:19">
      <c r="A26" s="11">
        <f t="shared" si="17"/>
        <v>463</v>
      </c>
      <c r="B26" s="12">
        <f t="shared" ca="1" si="18"/>
        <v>44946</v>
      </c>
      <c r="C26" s="13">
        <f t="shared" ca="1" si="19"/>
        <v>0</v>
      </c>
      <c r="D26" s="14">
        <f t="shared" ca="1" si="20"/>
        <v>0</v>
      </c>
      <c r="E26" s="58">
        <f t="shared" ca="1" si="21"/>
        <v>0.2339112357594659</v>
      </c>
      <c r="F26" s="14">
        <f t="shared" ca="1" si="22"/>
        <v>8.4291666666666654</v>
      </c>
      <c r="G26" s="62" t="s">
        <v>201</v>
      </c>
      <c r="H26" s="14">
        <f t="shared" ca="1" si="23"/>
        <v>54.362500000000011</v>
      </c>
      <c r="I26" s="15">
        <f t="shared" ca="1" si="24"/>
        <v>8.4320000000000004</v>
      </c>
      <c r="J26" s="16">
        <f t="shared" ca="1" si="25"/>
        <v>3.1666666666666665</v>
      </c>
      <c r="K26" s="52">
        <f t="shared" ca="1" si="26"/>
        <v>17199.027999999998</v>
      </c>
      <c r="L26" s="16">
        <f t="shared" ca="1" si="27"/>
        <v>198.9722222222222</v>
      </c>
      <c r="M26" s="17">
        <f t="shared" ca="1" si="28"/>
        <v>3.5986111111111114</v>
      </c>
      <c r="N26" s="17">
        <f t="shared" ca="1" si="29"/>
        <v>6.2</v>
      </c>
      <c r="O26" s="13" t="str">
        <f t="shared" ca="1" si="30"/>
        <v>WSW</v>
      </c>
      <c r="P26" s="13">
        <f t="shared" ca="1" si="31"/>
        <v>0.73009259259259263</v>
      </c>
      <c r="Q26" s="18">
        <f t="shared" ca="1" si="32"/>
        <v>10.3</v>
      </c>
      <c r="R26" s="17" t="str">
        <f t="shared" ca="1" si="33"/>
        <v>WSW</v>
      </c>
      <c r="S26" s="13">
        <f t="shared" ca="1" si="34"/>
        <v>0.54795138888888884</v>
      </c>
    </row>
    <row r="27" spans="1:19">
      <c r="A27" s="11">
        <f t="shared" si="17"/>
        <v>487</v>
      </c>
      <c r="B27" s="12">
        <f t="shared" ca="1" si="18"/>
        <v>44947</v>
      </c>
      <c r="C27" s="13">
        <f t="shared" ca="1" si="19"/>
        <v>0</v>
      </c>
      <c r="D27" s="14">
        <f t="shared" ca="1" si="20"/>
        <v>0</v>
      </c>
      <c r="E27" s="58">
        <f t="shared" ca="1" si="21"/>
        <v>0.22692191949878113</v>
      </c>
      <c r="F27" s="14">
        <f t="shared" ca="1" si="22"/>
        <v>4.8409722222222227</v>
      </c>
      <c r="G27" s="62" t="s">
        <v>201</v>
      </c>
      <c r="H27" s="14">
        <f t="shared" ca="1" si="23"/>
        <v>54.824305555555554</v>
      </c>
      <c r="I27" s="15">
        <f t="shared" ca="1" si="24"/>
        <v>12.725999999999999</v>
      </c>
      <c r="J27" s="16">
        <f t="shared" ca="1" si="25"/>
        <v>5.833333333333333</v>
      </c>
      <c r="K27" s="52">
        <f t="shared" ca="1" si="26"/>
        <v>25734.83</v>
      </c>
      <c r="L27" s="16">
        <f t="shared" ca="1" si="27"/>
        <v>297.76388888888886</v>
      </c>
      <c r="M27" s="17">
        <f t="shared" ca="1" si="28"/>
        <v>1.7833333333333334</v>
      </c>
      <c r="N27" s="17">
        <f t="shared" ca="1" si="29"/>
        <v>4.0999999999999996</v>
      </c>
      <c r="O27" s="13" t="str">
        <f t="shared" ca="1" si="30"/>
        <v>N</v>
      </c>
      <c r="P27" s="13">
        <f t="shared" ca="1" si="31"/>
        <v>0.43655092592592593</v>
      </c>
      <c r="Q27" s="18">
        <f t="shared" ca="1" si="32"/>
        <v>6.5</v>
      </c>
      <c r="R27" s="17" t="str">
        <f t="shared" ca="1" si="33"/>
        <v>NNW</v>
      </c>
      <c r="S27" s="13">
        <f t="shared" ca="1" si="34"/>
        <v>0.52193287037037039</v>
      </c>
    </row>
    <row r="28" spans="1:19">
      <c r="A28" s="11">
        <f t="shared" si="17"/>
        <v>511</v>
      </c>
      <c r="B28" s="12">
        <f t="shared" ca="1" si="18"/>
        <v>44948</v>
      </c>
      <c r="C28" s="13">
        <f t="shared" ca="1" si="19"/>
        <v>0</v>
      </c>
      <c r="D28" s="14">
        <f t="shared" ca="1" si="20"/>
        <v>0.5</v>
      </c>
      <c r="E28" s="58">
        <f t="shared" ca="1" si="21"/>
        <v>0.22131761284773077</v>
      </c>
      <c r="F28" s="14">
        <f t="shared" ca="1" si="22"/>
        <v>5.3673611111111112</v>
      </c>
      <c r="G28" s="62" t="s">
        <v>201</v>
      </c>
      <c r="H28" s="14">
        <f t="shared" ca="1" si="23"/>
        <v>62.94305555555556</v>
      </c>
      <c r="I28" s="15">
        <f t="shared" ca="1" si="24"/>
        <v>7.2700000000000005</v>
      </c>
      <c r="J28" s="16">
        <f t="shared" ca="1" si="25"/>
        <v>1.8333333333333335</v>
      </c>
      <c r="K28" s="52">
        <f t="shared" ca="1" si="26"/>
        <v>15526.380999999999</v>
      </c>
      <c r="L28" s="16">
        <f t="shared" ca="1" si="27"/>
        <v>179.61111111111111</v>
      </c>
      <c r="M28" s="17">
        <f t="shared" ca="1" si="28"/>
        <v>1.9854166666666668</v>
      </c>
      <c r="N28" s="17">
        <f t="shared" ca="1" si="29"/>
        <v>3.9</v>
      </c>
      <c r="O28" s="13" t="str">
        <f t="shared" ca="1" si="30"/>
        <v>NNE</v>
      </c>
      <c r="P28" s="13">
        <f t="shared" ca="1" si="31"/>
        <v>0.79858796296296297</v>
      </c>
      <c r="Q28" s="18">
        <f t="shared" ca="1" si="32"/>
        <v>9.3000000000000007</v>
      </c>
      <c r="R28" s="17" t="str">
        <f t="shared" ca="1" si="33"/>
        <v>NE</v>
      </c>
      <c r="S28" s="13">
        <f t="shared" ca="1" si="34"/>
        <v>0.83011574074074079</v>
      </c>
    </row>
    <row r="29" spans="1:19">
      <c r="A29" s="11">
        <f t="shared" si="17"/>
        <v>535</v>
      </c>
      <c r="B29" s="12">
        <f t="shared" ca="1" si="18"/>
        <v>44949</v>
      </c>
      <c r="C29" s="13">
        <f t="shared" ca="1" si="19"/>
        <v>0</v>
      </c>
      <c r="D29" s="14">
        <f t="shared" ca="1" si="20"/>
        <v>8.5</v>
      </c>
      <c r="E29" s="58">
        <f t="shared" ca="1" si="21"/>
        <v>0.27833875773675593</v>
      </c>
      <c r="F29" s="14">
        <f t="shared" ca="1" si="22"/>
        <v>5.6437500000000007</v>
      </c>
      <c r="G29" s="62" t="s">
        <v>201</v>
      </c>
      <c r="H29" s="14">
        <f t="shared" ca="1" si="23"/>
        <v>85.350000000000009</v>
      </c>
      <c r="I29" s="15">
        <f t="shared" ca="1" si="24"/>
        <v>3.4619999999999997</v>
      </c>
      <c r="J29" s="16">
        <f t="shared" ca="1" si="25"/>
        <v>0</v>
      </c>
      <c r="K29" s="52">
        <f t="shared" ca="1" si="26"/>
        <v>8205.5740000000005</v>
      </c>
      <c r="L29" s="16">
        <f t="shared" ca="1" si="27"/>
        <v>94.916666666666671</v>
      </c>
      <c r="M29" s="17">
        <f t="shared" ca="1" si="28"/>
        <v>1.9000000000000001</v>
      </c>
      <c r="N29" s="17">
        <f t="shared" ca="1" si="29"/>
        <v>5.3</v>
      </c>
      <c r="O29" s="13" t="str">
        <f t="shared" ca="1" si="30"/>
        <v>NNE</v>
      </c>
      <c r="P29" s="13">
        <f t="shared" ca="1" si="31"/>
        <v>0.44599537037037035</v>
      </c>
      <c r="Q29" s="18">
        <f t="shared" ca="1" si="32"/>
        <v>9.9</v>
      </c>
      <c r="R29" s="17" t="str">
        <f t="shared" ca="1" si="33"/>
        <v>NNE</v>
      </c>
      <c r="S29" s="13">
        <f t="shared" ca="1" si="34"/>
        <v>0.44361111111111112</v>
      </c>
    </row>
    <row r="30" spans="1:19">
      <c r="A30" s="11">
        <f t="shared" si="17"/>
        <v>559</v>
      </c>
      <c r="B30" s="12">
        <f t="shared" ca="1" si="18"/>
        <v>44950</v>
      </c>
      <c r="C30" s="13">
        <f t="shared" ca="1" si="19"/>
        <v>0</v>
      </c>
      <c r="D30" s="14">
        <f t="shared" ca="1" si="20"/>
        <v>0</v>
      </c>
      <c r="E30" s="58">
        <f t="shared" ca="1" si="21"/>
        <v>0.27755368194488228</v>
      </c>
      <c r="F30" s="14">
        <f t="shared" ca="1" si="22"/>
        <v>2.4111111111111101</v>
      </c>
      <c r="G30" s="62" t="s">
        <v>201</v>
      </c>
      <c r="H30" s="14">
        <f t="shared" ca="1" si="23"/>
        <v>68.397222222222226</v>
      </c>
      <c r="I30" s="15">
        <f t="shared" ca="1" si="24"/>
        <v>4.3409999999999993</v>
      </c>
      <c r="J30" s="16">
        <f t="shared" ca="1" si="25"/>
        <v>0.99999999999999989</v>
      </c>
      <c r="K30" s="52">
        <f t="shared" ca="1" si="26"/>
        <v>8964.509</v>
      </c>
      <c r="L30" s="16">
        <f t="shared" ca="1" si="27"/>
        <v>103.70833333333331</v>
      </c>
      <c r="M30" s="17">
        <f t="shared" ca="1" si="28"/>
        <v>4.7166666666666659</v>
      </c>
      <c r="N30" s="17">
        <f t="shared" ca="1" si="29"/>
        <v>12.1</v>
      </c>
      <c r="O30" s="13" t="str">
        <f t="shared" ca="1" si="30"/>
        <v>NW</v>
      </c>
      <c r="P30" s="13">
        <f t="shared" ca="1" si="31"/>
        <v>0.57572916666666674</v>
      </c>
      <c r="Q30" s="18">
        <f t="shared" ca="1" si="32"/>
        <v>20.399999999999999</v>
      </c>
      <c r="R30" s="17" t="str">
        <f t="shared" ca="1" si="33"/>
        <v>NW</v>
      </c>
      <c r="S30" s="13">
        <f t="shared" ca="1" si="34"/>
        <v>0.57160879629629624</v>
      </c>
    </row>
    <row r="31" spans="1:19">
      <c r="A31" s="11">
        <f t="shared" si="17"/>
        <v>583</v>
      </c>
      <c r="B31" s="12">
        <f t="shared" ca="1" si="18"/>
        <v>44951</v>
      </c>
      <c r="C31" s="13">
        <f t="shared" ca="1" si="19"/>
        <v>0</v>
      </c>
      <c r="D31" s="14">
        <f t="shared" ca="1" si="20"/>
        <v>0</v>
      </c>
      <c r="E31" s="58">
        <f t="shared" ca="1" si="21"/>
        <v>0.25964769871676369</v>
      </c>
      <c r="F31" s="14">
        <f t="shared" ca="1" si="22"/>
        <v>0.16180555555555567</v>
      </c>
      <c r="G31" s="62" t="s">
        <v>201</v>
      </c>
      <c r="H31" s="14">
        <f t="shared" ca="1" si="23"/>
        <v>57.074999999999996</v>
      </c>
      <c r="I31" s="15">
        <f t="shared" ca="1" si="24"/>
        <v>10.277999999999997</v>
      </c>
      <c r="J31" s="16">
        <f t="shared" ca="1" si="25"/>
        <v>3.5</v>
      </c>
      <c r="K31" s="52">
        <f t="shared" ca="1" si="26"/>
        <v>20130.179</v>
      </c>
      <c r="L31" s="16">
        <f t="shared" ca="1" si="27"/>
        <v>232.89583333333334</v>
      </c>
      <c r="M31" s="17">
        <f t="shared" ca="1" si="28"/>
        <v>3.2090277777777785</v>
      </c>
      <c r="N31" s="17">
        <f t="shared" ca="1" si="29"/>
        <v>5.7</v>
      </c>
      <c r="O31" s="13" t="str">
        <f t="shared" ca="1" si="30"/>
        <v>WSW</v>
      </c>
      <c r="P31" s="13">
        <f t="shared" ca="1" si="31"/>
        <v>0.13337962962962963</v>
      </c>
      <c r="Q31" s="18">
        <f t="shared" ca="1" si="32"/>
        <v>11.1</v>
      </c>
      <c r="R31" s="17" t="str">
        <f t="shared" ca="1" si="33"/>
        <v>WSW</v>
      </c>
      <c r="S31" s="13">
        <f t="shared" ca="1" si="34"/>
        <v>0.1300462962962963</v>
      </c>
    </row>
    <row r="32" spans="1:19">
      <c r="A32" s="11">
        <f t="shared" si="17"/>
        <v>607</v>
      </c>
      <c r="B32" s="12">
        <f t="shared" ca="1" si="18"/>
        <v>44952</v>
      </c>
      <c r="C32" s="13">
        <f t="shared" ca="1" si="19"/>
        <v>0</v>
      </c>
      <c r="D32" s="14">
        <f t="shared" ca="1" si="20"/>
        <v>0</v>
      </c>
      <c r="E32" s="58">
        <f t="shared" ca="1" si="21"/>
        <v>0.24848527932437284</v>
      </c>
      <c r="F32" s="14">
        <f t="shared" ca="1" si="22"/>
        <v>3.4840277777777775</v>
      </c>
      <c r="G32" s="62" t="s">
        <v>201</v>
      </c>
      <c r="H32" s="14">
        <f t="shared" ca="1" si="23"/>
        <v>61.981944444444451</v>
      </c>
      <c r="I32" s="15">
        <f t="shared" ca="1" si="24"/>
        <v>8.8059999999999992</v>
      </c>
      <c r="J32" s="16">
        <f t="shared" ca="1" si="25"/>
        <v>2.666666666666667</v>
      </c>
      <c r="K32" s="52">
        <f t="shared" ca="1" si="26"/>
        <v>17801.185000000001</v>
      </c>
      <c r="L32" s="16">
        <f t="shared" ca="1" si="27"/>
        <v>205.91666666666671</v>
      </c>
      <c r="M32" s="17">
        <f t="shared" ca="1" si="28"/>
        <v>2.3555555555555556</v>
      </c>
      <c r="N32" s="17">
        <f t="shared" ca="1" si="29"/>
        <v>4.4000000000000004</v>
      </c>
      <c r="O32" s="13" t="str">
        <f t="shared" ca="1" si="30"/>
        <v>SSW</v>
      </c>
      <c r="P32" s="13">
        <f t="shared" ca="1" si="31"/>
        <v>0.59847222222222218</v>
      </c>
      <c r="Q32" s="18">
        <f t="shared" ca="1" si="32"/>
        <v>7.4</v>
      </c>
      <c r="R32" s="17" t="str">
        <f t="shared" ca="1" si="33"/>
        <v>S</v>
      </c>
      <c r="S32" s="13">
        <f t="shared" ca="1" si="34"/>
        <v>0.41351851851851856</v>
      </c>
    </row>
    <row r="33" spans="1:19">
      <c r="A33" s="11">
        <f t="shared" si="17"/>
        <v>631</v>
      </c>
      <c r="B33" s="12">
        <f t="shared" ca="1" si="18"/>
        <v>44953</v>
      </c>
      <c r="C33" s="13">
        <f t="shared" ca="1" si="19"/>
        <v>0</v>
      </c>
      <c r="D33" s="14">
        <f t="shared" ca="1" si="20"/>
        <v>0</v>
      </c>
      <c r="E33" s="58">
        <f t="shared" ca="1" si="21"/>
        <v>0.24087936753147809</v>
      </c>
      <c r="F33" s="14">
        <f t="shared" ca="1" si="22"/>
        <v>4.6777777777777789</v>
      </c>
      <c r="G33" s="62" t="s">
        <v>201</v>
      </c>
      <c r="H33" s="14">
        <f t="shared" ca="1" si="23"/>
        <v>64.627083333333331</v>
      </c>
      <c r="I33" s="15">
        <f t="shared" ca="1" si="24"/>
        <v>4.7299999999999995</v>
      </c>
      <c r="J33" s="16">
        <f t="shared" ca="1" si="25"/>
        <v>1</v>
      </c>
      <c r="K33" s="52">
        <f t="shared" ca="1" si="26"/>
        <v>9808.1170000000002</v>
      </c>
      <c r="L33" s="16">
        <f t="shared" ca="1" si="27"/>
        <v>113.44444444444444</v>
      </c>
      <c r="M33" s="17">
        <f t="shared" ca="1" si="28"/>
        <v>3.7881944444444442</v>
      </c>
      <c r="N33" s="17">
        <f t="shared" ca="1" si="29"/>
        <v>8.8000000000000007</v>
      </c>
      <c r="O33" s="13" t="str">
        <f t="shared" ca="1" si="30"/>
        <v>W</v>
      </c>
      <c r="P33" s="13">
        <f t="shared" ca="1" si="31"/>
        <v>0.67855324074074075</v>
      </c>
      <c r="Q33" s="18">
        <f t="shared" ca="1" si="32"/>
        <v>14.2</v>
      </c>
      <c r="R33" s="17" t="str">
        <f t="shared" ca="1" si="33"/>
        <v>WNW</v>
      </c>
      <c r="S33" s="13">
        <f t="shared" ca="1" si="34"/>
        <v>0.67380787037037038</v>
      </c>
    </row>
    <row r="34" spans="1:19">
      <c r="A34" s="11">
        <f t="shared" si="17"/>
        <v>655</v>
      </c>
      <c r="B34" s="12">
        <f t="shared" ca="1" si="18"/>
        <v>44954</v>
      </c>
      <c r="C34" s="13">
        <f t="shared" ca="1" si="19"/>
        <v>0</v>
      </c>
      <c r="D34" s="14">
        <f t="shared" ca="1" si="20"/>
        <v>0</v>
      </c>
      <c r="E34" s="58">
        <f t="shared" ca="1" si="21"/>
        <v>0.23370049396601825</v>
      </c>
      <c r="F34" s="14">
        <f t="shared" ca="1" si="22"/>
        <v>2.3874999999999988</v>
      </c>
      <c r="G34" s="62" t="s">
        <v>201</v>
      </c>
      <c r="H34" s="14">
        <f t="shared" ca="1" si="23"/>
        <v>55.706250000000011</v>
      </c>
      <c r="I34" s="15">
        <f t="shared" ca="1" si="24"/>
        <v>8.7539999999999978</v>
      </c>
      <c r="J34" s="16">
        <f t="shared" ca="1" si="25"/>
        <v>2.8333333333333335</v>
      </c>
      <c r="K34" s="52">
        <f t="shared" ca="1" si="26"/>
        <v>17309.363000000001</v>
      </c>
      <c r="L34" s="16">
        <f t="shared" ca="1" si="27"/>
        <v>200.23611111111109</v>
      </c>
      <c r="M34" s="17">
        <f t="shared" ca="1" si="28"/>
        <v>4.0611111111111109</v>
      </c>
      <c r="N34" s="17">
        <f t="shared" ca="1" si="29"/>
        <v>6.7</v>
      </c>
      <c r="O34" s="13" t="str">
        <f t="shared" ca="1" si="30"/>
        <v>WNW</v>
      </c>
      <c r="P34" s="13">
        <f t="shared" ca="1" si="31"/>
        <v>0.58054398148148145</v>
      </c>
      <c r="Q34" s="18">
        <f t="shared" ca="1" si="32"/>
        <v>11.8</v>
      </c>
      <c r="R34" s="17" t="str">
        <f t="shared" ca="1" si="33"/>
        <v>WNW</v>
      </c>
      <c r="S34" s="13">
        <f t="shared" ca="1" si="34"/>
        <v>0.57876157407407403</v>
      </c>
    </row>
    <row r="35" spans="1:19">
      <c r="A35" s="11">
        <f t="shared" si="17"/>
        <v>679</v>
      </c>
      <c r="B35" s="12">
        <f t="shared" ca="1" si="18"/>
        <v>44955</v>
      </c>
      <c r="C35" s="13">
        <f t="shared" ca="1" si="19"/>
        <v>0</v>
      </c>
      <c r="D35" s="14">
        <f t="shared" ca="1" si="20"/>
        <v>0</v>
      </c>
      <c r="E35" s="58">
        <f t="shared" ca="1" si="21"/>
        <v>0.22769215831672493</v>
      </c>
      <c r="F35" s="14">
        <f t="shared" ca="1" si="22"/>
        <v>4.6875000000000009</v>
      </c>
      <c r="G35" s="62" t="s">
        <v>201</v>
      </c>
      <c r="H35" s="14">
        <f t="shared" ca="1" si="23"/>
        <v>55.333333333333336</v>
      </c>
      <c r="I35" s="15">
        <f t="shared" ca="1" si="24"/>
        <v>7.7170000000000014</v>
      </c>
      <c r="J35" s="16">
        <f t="shared" ca="1" si="25"/>
        <v>2.3333333333333335</v>
      </c>
      <c r="K35" s="52">
        <f t="shared" ca="1" si="26"/>
        <v>15634.856</v>
      </c>
      <c r="L35" s="16">
        <f t="shared" ca="1" si="27"/>
        <v>180.88194444444446</v>
      </c>
      <c r="M35" s="17">
        <f t="shared" ca="1" si="28"/>
        <v>3.5874999999999999</v>
      </c>
      <c r="N35" s="17">
        <f t="shared" ca="1" si="29"/>
        <v>5.3</v>
      </c>
      <c r="O35" s="13" t="str">
        <f t="shared" ca="1" si="30"/>
        <v>WSW</v>
      </c>
      <c r="P35" s="13">
        <f t="shared" ca="1" si="31"/>
        <v>8.6087962962962963E-2</v>
      </c>
      <c r="Q35" s="18">
        <f t="shared" ca="1" si="32"/>
        <v>9</v>
      </c>
      <c r="R35" s="17" t="str">
        <f t="shared" ca="1" si="33"/>
        <v>WNW</v>
      </c>
      <c r="S35" s="13">
        <f t="shared" ca="1" si="34"/>
        <v>0.58564814814814814</v>
      </c>
    </row>
    <row r="36" spans="1:19">
      <c r="A36" s="11">
        <f t="shared" si="17"/>
        <v>703</v>
      </c>
      <c r="B36" s="12">
        <f t="shared" ca="1" si="18"/>
        <v>44956</v>
      </c>
      <c r="C36" s="13">
        <f t="shared" ca="1" si="19"/>
        <v>0</v>
      </c>
      <c r="D36" s="14">
        <f t="shared" ca="1" si="20"/>
        <v>0</v>
      </c>
      <c r="E36" s="58">
        <f t="shared" ca="1" si="21"/>
        <v>0.22282643055379112</v>
      </c>
      <c r="F36" s="14">
        <f t="shared" ca="1" si="22"/>
        <v>6.1618055555555555</v>
      </c>
      <c r="G36" s="62" t="s">
        <v>201</v>
      </c>
      <c r="H36" s="14">
        <f t="shared" ca="1" si="23"/>
        <v>55.090277777777793</v>
      </c>
      <c r="I36" s="15">
        <f t="shared" ca="1" si="24"/>
        <v>12.994</v>
      </c>
      <c r="J36" s="16">
        <f t="shared" ca="1" si="25"/>
        <v>5.666666666666667</v>
      </c>
      <c r="K36" s="52">
        <f t="shared" ca="1" si="26"/>
        <v>25852.880000000001</v>
      </c>
      <c r="L36" s="16">
        <f t="shared" ca="1" si="27"/>
        <v>299.15277777777777</v>
      </c>
      <c r="M36" s="17">
        <f t="shared" ca="1" si="28"/>
        <v>3.6027777777777779</v>
      </c>
      <c r="N36" s="17">
        <f t="shared" ca="1" si="29"/>
        <v>6.4</v>
      </c>
      <c r="O36" s="13" t="str">
        <f t="shared" ca="1" si="30"/>
        <v>W</v>
      </c>
      <c r="P36" s="13">
        <f t="shared" ca="1" si="31"/>
        <v>0.47758101851851853</v>
      </c>
      <c r="Q36" s="18">
        <f t="shared" ca="1" si="32"/>
        <v>10.9</v>
      </c>
      <c r="R36" s="17" t="str">
        <f t="shared" ca="1" si="33"/>
        <v>WSW</v>
      </c>
      <c r="S36" s="13">
        <f t="shared" ca="1" si="34"/>
        <v>0.14032407407407407</v>
      </c>
    </row>
    <row r="37" spans="1:19">
      <c r="A37" s="11">
        <f t="shared" si="17"/>
        <v>727</v>
      </c>
      <c r="B37" s="12">
        <f t="shared" ref="B37" ca="1" si="35">INDIRECT(ADDRESS(A37,2,,,$B$1))</f>
        <v>44957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8">
        <f t="shared" ref="E37" ca="1" si="38">INDIRECT(ADDRESS(A37,22,,,$B$1))</f>
        <v>0.21818582090936398</v>
      </c>
      <c r="F37" s="14">
        <f t="shared" ref="F37" ca="1" si="39">INDIRECT(ADDRESS(A37,23,,,$B$1))</f>
        <v>3.7305555555555556</v>
      </c>
      <c r="G37" s="62" t="s">
        <v>201</v>
      </c>
      <c r="H37" s="14">
        <f t="shared" ref="H37" ca="1" si="40">INDIRECT(ADDRESS(A37,25,,,$B$1))</f>
        <v>64.791666666666671</v>
      </c>
      <c r="I37" s="15">
        <f t="shared" ref="I37" ca="1" si="41">INDIRECT(ADDRESS(A37,26,,,$B$1))</f>
        <v>13.224</v>
      </c>
      <c r="J37" s="16">
        <f t="shared" ref="J37" ca="1" si="42">INDIRECT(ADDRESS(A37,27,,,$B$1))</f>
        <v>5.1666666666666661</v>
      </c>
      <c r="K37" s="52">
        <f t="shared" ref="K37" ca="1" si="43">INDIRECT(ADDRESS(A37,28,,,$B$1))</f>
        <v>26521.996999999999</v>
      </c>
      <c r="L37" s="16">
        <f t="shared" ref="L37" ca="1" si="44">INDIRECT(ADDRESS(A37,29,,,$B$1))</f>
        <v>306.88888888888897</v>
      </c>
      <c r="M37" s="17">
        <f t="shared" ref="M37" ca="1" si="45">INDIRECT(ADDRESS(A37,30,,,$B$1))</f>
        <v>1.1430555555555557</v>
      </c>
      <c r="N37" s="17">
        <f t="shared" ref="N37" ca="1" si="46">INDIRECT(ADDRESS(A37,31,,,$B$1))</f>
        <v>3.5</v>
      </c>
      <c r="O37" s="13" t="str">
        <f t="shared" ref="O37" ca="1" si="47">INDIRECT(ADDRESS(A37,32,,,$B$1))</f>
        <v>W</v>
      </c>
      <c r="P37" s="13">
        <f t="shared" ref="P37" ca="1" si="48">INDIRECT(ADDRESS(A37,33,,,$B$1))</f>
        <v>0.51124999999999998</v>
      </c>
      <c r="Q37" s="18">
        <f t="shared" ref="Q37" ca="1" si="49">INDIRECT(ADDRESS(A37,34,,,$B$1))</f>
        <v>5.6</v>
      </c>
      <c r="R37" s="17" t="str">
        <f t="shared" ref="R37" ca="1" si="50">INDIRECT(ADDRESS(A37,35,,,$B$1))</f>
        <v>WNW</v>
      </c>
      <c r="S37" s="13">
        <f t="shared" ref="S37" ca="1" si="51">INDIRECT(ADDRESS(A37,36,,,$B$1))</f>
        <v>0.51018518518518519</v>
      </c>
    </row>
    <row r="38" spans="1:19">
      <c r="A38" s="55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5" t="s">
        <v>116</v>
      </c>
      <c r="D43" s="55" t="s">
        <v>117</v>
      </c>
      <c r="H43" s="17"/>
      <c r="I43" s="17"/>
      <c r="M43" s="17"/>
    </row>
    <row r="44" spans="1:19">
      <c r="A44" s="59" t="s">
        <v>113</v>
      </c>
      <c r="B44" s="60" t="s">
        <v>114</v>
      </c>
      <c r="C44" s="60" t="s">
        <v>115</v>
      </c>
      <c r="D44" s="60" t="s">
        <v>114</v>
      </c>
      <c r="E44" s="60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4</v>
      </c>
      <c r="C45" s="11">
        <f t="shared" ref="C45:C60" ca="1" si="53">AVERAGEIF($O$7:$O$37,A45,$N$7:$N$37)</f>
        <v>4.875</v>
      </c>
      <c r="D45" s="14">
        <f t="shared" ref="D45:D60" ca="1" si="54">COUNTIF($R$7:$R$37,A45)</f>
        <v>2</v>
      </c>
      <c r="E45" s="11">
        <f t="shared" ref="E45:E60" ca="1" si="55">AVERAGEIF($R$7:$R$37,A45,$Q$7:$Q$37)</f>
        <v>8.5500000000000007</v>
      </c>
      <c r="H45" s="17"/>
      <c r="I45" s="17"/>
      <c r="M45" s="17"/>
    </row>
    <row r="46" spans="1:19">
      <c r="A46" s="14" t="s">
        <v>98</v>
      </c>
      <c r="B46" s="14">
        <f t="shared" ca="1" si="52"/>
        <v>4</v>
      </c>
      <c r="C46" s="11">
        <f t="shared" ca="1" si="53"/>
        <v>4.3499999999999996</v>
      </c>
      <c r="D46" s="14">
        <f t="shared" ca="1" si="54"/>
        <v>3</v>
      </c>
      <c r="E46" s="11">
        <f t="shared" ca="1" si="55"/>
        <v>8.1666666666666661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1</v>
      </c>
      <c r="E47" s="11">
        <f t="shared" ca="1" si="55"/>
        <v>9.3000000000000007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0</v>
      </c>
      <c r="E48" s="11" t="e">
        <f t="shared" ca="1" si="55"/>
        <v>#DIV/0!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1</v>
      </c>
      <c r="E49" s="11">
        <f t="shared" ca="1" si="55"/>
        <v>4.0999999999999996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1</v>
      </c>
      <c r="E51" s="11">
        <f t="shared" ca="1" si="55"/>
        <v>10.7</v>
      </c>
      <c r="H51" s="17"/>
      <c r="I51" s="17"/>
      <c r="M51" s="17"/>
    </row>
    <row r="52" spans="1:13">
      <c r="A52" s="14" t="s">
        <v>102</v>
      </c>
      <c r="B52" s="14">
        <f t="shared" ca="1" si="52"/>
        <v>0</v>
      </c>
      <c r="C52" s="11" t="e">
        <f t="shared" ca="1" si="53"/>
        <v>#DIV/0!</v>
      </c>
      <c r="D52" s="14">
        <f t="shared" ca="1" si="54"/>
        <v>1</v>
      </c>
      <c r="E52" s="11">
        <f t="shared" ca="1" si="55"/>
        <v>6.5</v>
      </c>
      <c r="H52" s="17"/>
      <c r="I52" s="17"/>
      <c r="M52" s="17"/>
    </row>
    <row r="53" spans="1:13">
      <c r="A53" s="14" t="s">
        <v>103</v>
      </c>
      <c r="B53" s="14">
        <f t="shared" ca="1" si="52"/>
        <v>0</v>
      </c>
      <c r="C53" s="11" t="e">
        <f t="shared" ca="1" si="53"/>
        <v>#DIV/0!</v>
      </c>
      <c r="D53" s="14">
        <f t="shared" ca="1" si="54"/>
        <v>1</v>
      </c>
      <c r="E53" s="11">
        <f t="shared" ca="1" si="55"/>
        <v>7.4</v>
      </c>
      <c r="H53" s="17"/>
      <c r="I53" s="17"/>
      <c r="M53" s="17"/>
    </row>
    <row r="54" spans="1:13">
      <c r="A54" s="14" t="s">
        <v>104</v>
      </c>
      <c r="B54" s="14">
        <f t="shared" ca="1" si="52"/>
        <v>3</v>
      </c>
      <c r="C54" s="11">
        <f t="shared" ca="1" si="53"/>
        <v>4.9333333333333336</v>
      </c>
      <c r="D54" s="14">
        <f t="shared" ca="1" si="54"/>
        <v>1</v>
      </c>
      <c r="E54" s="11">
        <f t="shared" ca="1" si="55"/>
        <v>6.6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0</v>
      </c>
      <c r="E55" s="11" t="e">
        <f t="shared" ca="1" si="55"/>
        <v>#DIV/0!</v>
      </c>
      <c r="H55" s="17"/>
      <c r="I55" s="17"/>
      <c r="M55" s="17"/>
    </row>
    <row r="56" spans="1:13">
      <c r="A56" s="14" t="s">
        <v>111</v>
      </c>
      <c r="B56" s="14">
        <f t="shared" ca="1" si="52"/>
        <v>6</v>
      </c>
      <c r="C56" s="11">
        <f t="shared" ca="1" si="53"/>
        <v>5</v>
      </c>
      <c r="D56" s="14">
        <f t="shared" ca="1" si="54"/>
        <v>6</v>
      </c>
      <c r="E56" s="11">
        <f t="shared" ca="1" si="55"/>
        <v>9.6</v>
      </c>
      <c r="H56" s="17"/>
      <c r="I56" s="17"/>
      <c r="M56" s="17"/>
    </row>
    <row r="57" spans="1:13">
      <c r="A57" s="14" t="s">
        <v>106</v>
      </c>
      <c r="B57" s="14">
        <f t="shared" ca="1" si="52"/>
        <v>5</v>
      </c>
      <c r="C57" s="11">
        <f t="shared" ca="1" si="53"/>
        <v>5.56</v>
      </c>
      <c r="D57" s="14">
        <f t="shared" ca="1" si="54"/>
        <v>3</v>
      </c>
      <c r="E57" s="11">
        <f t="shared" ca="1" si="55"/>
        <v>6.9666666666666659</v>
      </c>
      <c r="H57" s="17"/>
      <c r="I57" s="17"/>
      <c r="M57" s="17"/>
    </row>
    <row r="58" spans="1:13">
      <c r="A58" s="14" t="s">
        <v>109</v>
      </c>
      <c r="B58" s="14">
        <f t="shared" ca="1" si="52"/>
        <v>3</v>
      </c>
      <c r="C58" s="11">
        <f t="shared" ca="1" si="53"/>
        <v>4.6000000000000005</v>
      </c>
      <c r="D58" s="14">
        <f t="shared" ca="1" si="54"/>
        <v>6</v>
      </c>
      <c r="E58" s="11">
        <f t="shared" ca="1" si="55"/>
        <v>8.7166666666666668</v>
      </c>
      <c r="H58" s="17"/>
      <c r="I58" s="17"/>
      <c r="M58" s="17"/>
    </row>
    <row r="59" spans="1:13">
      <c r="A59" s="14" t="s">
        <v>107</v>
      </c>
      <c r="B59" s="14">
        <f t="shared" ca="1" si="52"/>
        <v>5</v>
      </c>
      <c r="C59" s="11">
        <f t="shared" ca="1" si="53"/>
        <v>5.5399999999999991</v>
      </c>
      <c r="D59" s="14">
        <f t="shared" ca="1" si="54"/>
        <v>3</v>
      </c>
      <c r="E59" s="11">
        <f t="shared" ca="1" si="55"/>
        <v>11.733333333333334</v>
      </c>
      <c r="H59" s="17"/>
      <c r="I59" s="17"/>
      <c r="M59" s="17"/>
    </row>
    <row r="60" spans="1:13">
      <c r="A60" s="14" t="s">
        <v>112</v>
      </c>
      <c r="B60" s="14">
        <f t="shared" ca="1" si="52"/>
        <v>1</v>
      </c>
      <c r="C60" s="11">
        <f t="shared" ca="1" si="53"/>
        <v>4</v>
      </c>
      <c r="D60" s="14">
        <f t="shared" ca="1" si="54"/>
        <v>2</v>
      </c>
      <c r="E60" s="11">
        <f t="shared" ca="1" si="55"/>
        <v>8.15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61" t="s">
        <v>116</v>
      </c>
      <c r="C65" s="59" t="s">
        <v>117</v>
      </c>
      <c r="D65" s="14"/>
      <c r="E65" s="61" t="s">
        <v>116</v>
      </c>
      <c r="F65" s="59" t="s">
        <v>117</v>
      </c>
      <c r="H65" s="17"/>
      <c r="I65" s="17"/>
      <c r="M65" s="17"/>
    </row>
    <row r="66" spans="1:13">
      <c r="A66" s="11" t="s">
        <v>118</v>
      </c>
      <c r="B66" s="61" t="s">
        <v>119</v>
      </c>
      <c r="C66" s="61" t="s">
        <v>119</v>
      </c>
      <c r="D66" s="59" t="s">
        <v>119</v>
      </c>
      <c r="E66" s="60" t="s">
        <v>114</v>
      </c>
      <c r="F66" s="60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10</v>
      </c>
      <c r="C67" s="11">
        <f t="shared" ref="C67:C97" ca="1" si="57">HOUR(S7)</f>
        <v>10</v>
      </c>
      <c r="D67" s="11">
        <v>1</v>
      </c>
      <c r="E67" s="14">
        <f t="shared" ref="E67:E90" ca="1" si="58">COUNTIF($B$67:$B$97,D67)</f>
        <v>0</v>
      </c>
      <c r="F67" s="14">
        <f t="shared" ref="F67:F90" ca="1" si="59">COUNTIF($C$67:$C$97,E67)</f>
        <v>3</v>
      </c>
      <c r="H67" s="17"/>
      <c r="I67" s="17"/>
      <c r="M67" s="17"/>
    </row>
    <row r="68" spans="1:13">
      <c r="A68" s="11">
        <v>2</v>
      </c>
      <c r="B68" s="11">
        <f t="shared" ca="1" si="56"/>
        <v>19</v>
      </c>
      <c r="C68" s="11">
        <f t="shared" ca="1" si="57"/>
        <v>19</v>
      </c>
      <c r="D68" s="11">
        <v>2</v>
      </c>
      <c r="E68" s="14">
        <f t="shared" ca="1" si="58"/>
        <v>1</v>
      </c>
      <c r="F68" s="14">
        <f t="shared" ca="1" si="59"/>
        <v>0</v>
      </c>
      <c r="H68" s="17"/>
      <c r="I68" s="17"/>
      <c r="M68" s="17"/>
    </row>
    <row r="69" spans="1:13">
      <c r="A69" s="11">
        <v>3</v>
      </c>
      <c r="B69" s="11">
        <f t="shared" ca="1" si="56"/>
        <v>11</v>
      </c>
      <c r="C69" s="11">
        <f t="shared" ca="1" si="57"/>
        <v>12</v>
      </c>
      <c r="D69" s="11">
        <v>3</v>
      </c>
      <c r="E69" s="14">
        <f t="shared" ca="1" si="58"/>
        <v>1</v>
      </c>
      <c r="F69" s="14">
        <f t="shared" ca="1" si="59"/>
        <v>0</v>
      </c>
      <c r="H69" s="17"/>
      <c r="I69" s="17"/>
      <c r="M69" s="17"/>
    </row>
    <row r="70" spans="1:13">
      <c r="A70" s="11">
        <v>4</v>
      </c>
      <c r="B70" s="11">
        <f t="shared" ca="1" si="56"/>
        <v>18</v>
      </c>
      <c r="C70" s="11">
        <f t="shared" ca="1" si="57"/>
        <v>14</v>
      </c>
      <c r="D70" s="11">
        <v>4</v>
      </c>
      <c r="E70" s="14">
        <f t="shared" ca="1" si="58"/>
        <v>0</v>
      </c>
      <c r="F70" s="14">
        <f t="shared" ca="1" si="59"/>
        <v>3</v>
      </c>
      <c r="H70" s="17"/>
      <c r="I70" s="17"/>
      <c r="M70" s="17"/>
    </row>
    <row r="71" spans="1:13">
      <c r="A71" s="11">
        <v>5</v>
      </c>
      <c r="B71" s="11">
        <f t="shared" ca="1" si="56"/>
        <v>18</v>
      </c>
      <c r="C71" s="11">
        <f t="shared" ca="1" si="57"/>
        <v>18</v>
      </c>
      <c r="D71" s="11">
        <v>5</v>
      </c>
      <c r="E71" s="14">
        <f t="shared" ca="1" si="58"/>
        <v>0</v>
      </c>
      <c r="F71" s="14">
        <f t="shared" ca="1" si="59"/>
        <v>3</v>
      </c>
      <c r="H71" s="17"/>
      <c r="I71" s="17"/>
      <c r="M71" s="17"/>
    </row>
    <row r="72" spans="1:13">
      <c r="A72" s="11">
        <v>6</v>
      </c>
      <c r="B72" s="11">
        <f t="shared" ca="1" si="56"/>
        <v>16</v>
      </c>
      <c r="C72" s="11">
        <f t="shared" ca="1" si="57"/>
        <v>13</v>
      </c>
      <c r="D72" s="11">
        <v>6</v>
      </c>
      <c r="E72" s="14">
        <f t="shared" ca="1" si="58"/>
        <v>0</v>
      </c>
      <c r="F72" s="14">
        <f t="shared" ca="1" si="59"/>
        <v>3</v>
      </c>
      <c r="H72" s="17"/>
      <c r="I72" s="17"/>
      <c r="M72" s="17"/>
    </row>
    <row r="73" spans="1:13">
      <c r="A73" s="11">
        <v>7</v>
      </c>
      <c r="B73" s="11">
        <f t="shared" ca="1" si="56"/>
        <v>12</v>
      </c>
      <c r="C73" s="11">
        <f t="shared" ca="1" si="57"/>
        <v>10</v>
      </c>
      <c r="D73" s="11">
        <v>7</v>
      </c>
      <c r="E73" s="14">
        <f t="shared" ca="1" si="58"/>
        <v>0</v>
      </c>
      <c r="F73" s="14">
        <f t="shared" ca="1" si="59"/>
        <v>3</v>
      </c>
      <c r="H73" s="17"/>
      <c r="I73" s="17"/>
      <c r="M73" s="17"/>
    </row>
    <row r="74" spans="1:13">
      <c r="A74" s="11">
        <v>8</v>
      </c>
      <c r="B74" s="11">
        <f t="shared" ca="1" si="56"/>
        <v>23</v>
      </c>
      <c r="C74" s="11">
        <f t="shared" ca="1" si="57"/>
        <v>23</v>
      </c>
      <c r="D74" s="11">
        <v>8</v>
      </c>
      <c r="E74" s="14">
        <f t="shared" ca="1" si="58"/>
        <v>0</v>
      </c>
      <c r="F74" s="14">
        <f t="shared" ca="1" si="59"/>
        <v>3</v>
      </c>
      <c r="H74" s="17"/>
      <c r="I74" s="17"/>
      <c r="M74" s="17"/>
    </row>
    <row r="75" spans="1:13">
      <c r="A75" s="11">
        <v>9</v>
      </c>
      <c r="B75" s="11">
        <f t="shared" ca="1" si="56"/>
        <v>15</v>
      </c>
      <c r="C75" s="11">
        <f t="shared" ca="1" si="57"/>
        <v>15</v>
      </c>
      <c r="D75" s="11">
        <v>9</v>
      </c>
      <c r="E75" s="14">
        <f t="shared" ca="1" si="58"/>
        <v>1</v>
      </c>
      <c r="F75" s="14">
        <f t="shared" ca="1" si="59"/>
        <v>0</v>
      </c>
      <c r="H75" s="17"/>
      <c r="I75" s="17"/>
      <c r="M75" s="17"/>
    </row>
    <row r="76" spans="1:13">
      <c r="A76" s="11">
        <v>10</v>
      </c>
      <c r="B76" s="11">
        <f t="shared" ca="1" si="56"/>
        <v>10</v>
      </c>
      <c r="C76" s="11">
        <f t="shared" ca="1" si="57"/>
        <v>3</v>
      </c>
      <c r="D76" s="11">
        <v>10</v>
      </c>
      <c r="E76" s="14">
        <f t="shared" ca="1" si="58"/>
        <v>4</v>
      </c>
      <c r="F76" s="14">
        <f t="shared" ca="1" si="59"/>
        <v>0</v>
      </c>
      <c r="H76" s="17"/>
      <c r="I76" s="17"/>
      <c r="M76" s="17"/>
    </row>
    <row r="77" spans="1:13">
      <c r="A77" s="11">
        <v>11</v>
      </c>
      <c r="B77" s="11">
        <f t="shared" ca="1" si="56"/>
        <v>14</v>
      </c>
      <c r="C77" s="11">
        <f t="shared" ca="1" si="57"/>
        <v>14</v>
      </c>
      <c r="D77" s="11">
        <v>11</v>
      </c>
      <c r="E77" s="14">
        <f t="shared" ca="1" si="58"/>
        <v>3</v>
      </c>
      <c r="F77" s="14">
        <f t="shared" ca="1" si="59"/>
        <v>3</v>
      </c>
      <c r="H77" s="17"/>
      <c r="I77" s="17"/>
      <c r="M77" s="17"/>
    </row>
    <row r="78" spans="1:13">
      <c r="A78" s="11">
        <v>12</v>
      </c>
      <c r="B78" s="11">
        <f t="shared" ca="1" si="56"/>
        <v>11</v>
      </c>
      <c r="C78" s="11">
        <f t="shared" ca="1" si="57"/>
        <v>11</v>
      </c>
      <c r="D78" s="11">
        <v>12</v>
      </c>
      <c r="E78" s="14">
        <f t="shared" ca="1" si="58"/>
        <v>2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17</v>
      </c>
      <c r="C79" s="11">
        <f t="shared" ca="1" si="57"/>
        <v>22</v>
      </c>
      <c r="D79" s="11">
        <v>13</v>
      </c>
      <c r="E79" s="14">
        <f t="shared" ca="1" si="58"/>
        <v>4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22</v>
      </c>
      <c r="C80" s="11">
        <f t="shared" ca="1" si="57"/>
        <v>22</v>
      </c>
      <c r="D80" s="11">
        <v>14</v>
      </c>
      <c r="E80" s="14">
        <f t="shared" ca="1" si="58"/>
        <v>2</v>
      </c>
      <c r="F80" s="14">
        <f t="shared" ca="1" si="59"/>
        <v>0</v>
      </c>
      <c r="H80" s="17"/>
      <c r="I80" s="17"/>
      <c r="M80" s="17"/>
    </row>
    <row r="81" spans="1:13">
      <c r="A81" s="11">
        <v>15</v>
      </c>
      <c r="B81" s="11">
        <f t="shared" ca="1" si="56"/>
        <v>0</v>
      </c>
      <c r="C81" s="11">
        <f t="shared" ca="1" si="57"/>
        <v>0</v>
      </c>
      <c r="D81" s="11">
        <v>15</v>
      </c>
      <c r="E81" s="14">
        <f t="shared" ca="1" si="58"/>
        <v>2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15</v>
      </c>
      <c r="C82" s="11">
        <f t="shared" ca="1" si="57"/>
        <v>15</v>
      </c>
      <c r="D82" s="11">
        <v>16</v>
      </c>
      <c r="E82" s="14">
        <f t="shared" ca="1" si="58"/>
        <v>2</v>
      </c>
      <c r="F82" s="14">
        <f t="shared" ca="1" si="59"/>
        <v>0</v>
      </c>
      <c r="H82" s="17"/>
      <c r="I82" s="17"/>
      <c r="M82" s="17"/>
    </row>
    <row r="83" spans="1:13">
      <c r="A83" s="11">
        <v>17</v>
      </c>
      <c r="B83" s="11">
        <f t="shared" ca="1" si="56"/>
        <v>13</v>
      </c>
      <c r="C83" s="11">
        <f t="shared" ca="1" si="57"/>
        <v>0</v>
      </c>
      <c r="D83" s="11">
        <v>17</v>
      </c>
      <c r="E83" s="14">
        <f t="shared" ca="1" si="58"/>
        <v>2</v>
      </c>
      <c r="F83" s="14">
        <f t="shared" ca="1" si="59"/>
        <v>0</v>
      </c>
      <c r="H83" s="17"/>
      <c r="I83" s="17"/>
      <c r="M83" s="17"/>
    </row>
    <row r="84" spans="1:13">
      <c r="A84" s="11">
        <v>18</v>
      </c>
      <c r="B84" s="11">
        <f t="shared" ca="1" si="56"/>
        <v>9</v>
      </c>
      <c r="C84" s="11">
        <f t="shared" ca="1" si="57"/>
        <v>0</v>
      </c>
      <c r="D84" s="11">
        <v>18</v>
      </c>
      <c r="E84" s="14">
        <f t="shared" ca="1" si="58"/>
        <v>2</v>
      </c>
      <c r="F84" s="14">
        <f t="shared" ca="1" si="59"/>
        <v>0</v>
      </c>
      <c r="H84" s="17"/>
      <c r="I84" s="17"/>
      <c r="M84" s="17"/>
    </row>
    <row r="85" spans="1:13">
      <c r="A85" s="11">
        <v>19</v>
      </c>
      <c r="B85" s="11">
        <f t="shared" ca="1" si="56"/>
        <v>13</v>
      </c>
      <c r="C85" s="11">
        <f t="shared" ca="1" si="57"/>
        <v>13</v>
      </c>
      <c r="D85" s="11">
        <v>19</v>
      </c>
      <c r="E85" s="14">
        <f t="shared" ca="1" si="58"/>
        <v>2</v>
      </c>
      <c r="F85" s="14">
        <f t="shared" ca="1" si="59"/>
        <v>0</v>
      </c>
      <c r="H85" s="17"/>
      <c r="I85" s="17"/>
      <c r="M85" s="17"/>
    </row>
    <row r="86" spans="1:13">
      <c r="A86" s="11">
        <v>20</v>
      </c>
      <c r="B86" s="11">
        <f t="shared" ca="1" si="56"/>
        <v>17</v>
      </c>
      <c r="C86" s="11">
        <f t="shared" ca="1" si="57"/>
        <v>13</v>
      </c>
      <c r="D86" s="11">
        <v>20</v>
      </c>
      <c r="E86" s="14">
        <f t="shared" ca="1" si="58"/>
        <v>0</v>
      </c>
      <c r="F86" s="14">
        <f t="shared" ca="1" si="59"/>
        <v>3</v>
      </c>
      <c r="H86" s="17"/>
      <c r="I86" s="17"/>
      <c r="M86" s="17"/>
    </row>
    <row r="87" spans="1:13">
      <c r="A87" s="11">
        <v>21</v>
      </c>
      <c r="B87" s="11">
        <f t="shared" ca="1" si="56"/>
        <v>10</v>
      </c>
      <c r="C87" s="11">
        <f t="shared" ca="1" si="57"/>
        <v>12</v>
      </c>
      <c r="D87" s="11">
        <v>21</v>
      </c>
      <c r="E87" s="14">
        <f t="shared" ca="1" si="58"/>
        <v>0</v>
      </c>
      <c r="F87" s="14">
        <f t="shared" ca="1" si="59"/>
        <v>3</v>
      </c>
      <c r="H87" s="17"/>
      <c r="I87" s="17"/>
      <c r="M87" s="17"/>
    </row>
    <row r="88" spans="1:13">
      <c r="A88" s="11">
        <v>22</v>
      </c>
      <c r="B88" s="11">
        <f t="shared" ca="1" si="56"/>
        <v>19</v>
      </c>
      <c r="C88" s="11">
        <f t="shared" ca="1" si="57"/>
        <v>19</v>
      </c>
      <c r="D88" s="11">
        <v>22</v>
      </c>
      <c r="E88" s="14">
        <f t="shared" ca="1" si="58"/>
        <v>1</v>
      </c>
      <c r="F88" s="14">
        <f t="shared" ca="1" si="59"/>
        <v>0</v>
      </c>
      <c r="H88" s="17"/>
      <c r="I88" s="17"/>
      <c r="M88" s="17"/>
    </row>
    <row r="89" spans="1:13">
      <c r="A89" s="11">
        <v>23</v>
      </c>
      <c r="B89" s="11">
        <f t="shared" ca="1" si="56"/>
        <v>10</v>
      </c>
      <c r="C89" s="11">
        <f t="shared" ca="1" si="57"/>
        <v>10</v>
      </c>
      <c r="D89" s="11">
        <v>23</v>
      </c>
      <c r="E89" s="14">
        <f t="shared" ca="1" si="58"/>
        <v>1</v>
      </c>
      <c r="F89" s="14">
        <f t="shared" ca="1" si="59"/>
        <v>0</v>
      </c>
      <c r="H89" s="17"/>
      <c r="I89" s="17"/>
      <c r="M89" s="17"/>
    </row>
    <row r="90" spans="1:13">
      <c r="A90" s="11">
        <v>24</v>
      </c>
      <c r="B90" s="11">
        <f t="shared" ca="1" si="56"/>
        <v>13</v>
      </c>
      <c r="C90" s="11">
        <f t="shared" ca="1" si="57"/>
        <v>13</v>
      </c>
      <c r="D90" s="11">
        <v>24</v>
      </c>
      <c r="E90" s="14">
        <f t="shared" ca="1" si="58"/>
        <v>0</v>
      </c>
      <c r="F90" s="14">
        <f t="shared" ca="1" si="59"/>
        <v>3</v>
      </c>
      <c r="H90" s="17"/>
      <c r="I90" s="17"/>
      <c r="M90" s="17"/>
    </row>
    <row r="91" spans="1:13">
      <c r="A91" s="11">
        <v>25</v>
      </c>
      <c r="B91" s="11">
        <f t="shared" ca="1" si="56"/>
        <v>3</v>
      </c>
      <c r="C91" s="11">
        <f t="shared" ca="1" si="57"/>
        <v>3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14</v>
      </c>
      <c r="C92" s="11">
        <f t="shared" ca="1" si="57"/>
        <v>9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16</v>
      </c>
      <c r="C93" s="11">
        <f t="shared" ca="1" si="57"/>
        <v>16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13</v>
      </c>
      <c r="C94" s="11">
        <f t="shared" ca="1" si="57"/>
        <v>13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2</v>
      </c>
      <c r="C95" s="11">
        <f t="shared" ca="1" si="57"/>
        <v>14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11</v>
      </c>
      <c r="C96" s="11">
        <f t="shared" ca="1" si="57"/>
        <v>3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12</v>
      </c>
      <c r="C97" s="11">
        <f t="shared" ca="1" si="57"/>
        <v>12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9" sqref="F9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1</v>
      </c>
      <c r="C7" s="39"/>
      <c r="D7" s="37">
        <f ca="1">INDIRECT(ADDRESS(A7,21,,,$B$1))</f>
        <v>65.5</v>
      </c>
      <c r="E7" s="37">
        <f ca="1">INDIRECT(ADDRESS(A7,22,,,$B$1))</f>
        <v>0.23625147848812192</v>
      </c>
      <c r="F7" s="37">
        <f ca="1">INDIRECT(ADDRESS(A7,23,,,$B$1))</f>
        <v>6.8735887096774206</v>
      </c>
      <c r="G7" s="37" t="s">
        <v>205</v>
      </c>
      <c r="H7" s="37">
        <f ca="1">INDIRECT(ADDRESS(A7,25,,,$B$1))</f>
        <v>65.482661290322582</v>
      </c>
      <c r="I7" s="38">
        <f ca="1">INDIRECT(ADDRESS(A7,26,,,$B$1))</f>
        <v>257.09599999999995</v>
      </c>
      <c r="J7" s="37">
        <f ca="1">INDIRECT(ADDRESS(A7,27,,,$B$1))</f>
        <v>94.5</v>
      </c>
      <c r="K7" s="38">
        <f ca="1">INDIRECT(ADDRESS(A7,28,,,$B$1))</f>
        <v>529.80850200000009</v>
      </c>
      <c r="L7" s="37">
        <f ca="1">INDIRECT(ADDRESS(A7,29,,,$B$1))</f>
        <v>197.72535842293905</v>
      </c>
      <c r="M7" s="40">
        <f ca="1">INDIRECT(ADDRESS(A7,30,,,$B$1))</f>
        <v>2.2909274193548383</v>
      </c>
      <c r="N7" s="39">
        <f ca="1">INDIRECT(ADDRESS(A7,31,,,$B$1))</f>
        <v>12.1</v>
      </c>
      <c r="O7" s="39" t="str">
        <f ca="1">INDIRECT(ADDRESS(A7,32,,,$B$1))</f>
        <v>NW</v>
      </c>
      <c r="P7" s="41">
        <f ca="1">INDIRECT(ADDRESS(A7,33,,,$B$1))</f>
        <v>44950</v>
      </c>
      <c r="Q7" s="39">
        <f ca="1">INDIRECT(ADDRESS(A7,34,,,$B$1))</f>
        <v>20.399999999999999</v>
      </c>
      <c r="R7" s="39" t="str">
        <f ca="1">INDIRECT(ADDRESS(A7,35,,,$B$1))</f>
        <v>NW</v>
      </c>
      <c r="S7" s="41">
        <f ca="1">INDIRECT(ADDRESS(A7,36,,,$B$1))</f>
        <v>44950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8" sqref="D8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2023-03-14T23:45:47Z</dcterms:modified>
</cp:coreProperties>
</file>